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censes" sheetId="1" r:id="rId4"/>
    <sheet state="visible" name="All AWS savings plan" sheetId="2" r:id="rId5"/>
    <sheet state="visible" name="BOT AWS Total" sheetId="3" r:id="rId6"/>
    <sheet state="visible" name="BOT AWS Daily cost" sheetId="4" r:id="rId7"/>
    <sheet state="visible" name="BOT1 AWS Total" sheetId="5" r:id="rId8"/>
    <sheet state="visible" name="BOT1 AWS Daily cost" sheetId="6" r:id="rId9"/>
    <sheet state="visible" name="BOT2 AWS Total (Part 1)" sheetId="7" r:id="rId10"/>
    <sheet state="visible" name="BOT2 AWS Total (Part 2)" sheetId="8" r:id="rId11"/>
    <sheet state="visible" name="BOT2 AWS Total (Part 3)" sheetId="9" r:id="rId12"/>
    <sheet state="visible" name="BOT2 AWS Total (Part 4)" sheetId="10" r:id="rId13"/>
    <sheet state="visible" name="BOT2 AWS Total (Part 5)" sheetId="11" r:id="rId14"/>
    <sheet state="visible" name="BOT2 AWS Daily cost (Part 1)" sheetId="12" r:id="rId15"/>
    <sheet state="visible" name="BOT2 AWS Daily cost (Part 2)" sheetId="13" r:id="rId16"/>
    <sheet state="visible" name="BOT2 AWS Daily cost (Part 3)" sheetId="14" r:id="rId17"/>
    <sheet state="visible" name="BOT2 AWS Daily cost (Part 4)" sheetId="15" r:id="rId18"/>
    <sheet state="visible" name="BOT2 AWS Daily cost (Part 5)" sheetId="16" r:id="rId19"/>
    <sheet state="visible" name="Custom Backend AWS Total" sheetId="17" r:id="rId20"/>
    <sheet state="visible" name="Custom Backend AWS By Customer" sheetId="18" r:id="rId21"/>
    <sheet state="visible" name="Custom Backend AWS Daily cost" sheetId="19" r:id="rId22"/>
    <sheet state="visible" name="Eko AWS Total" sheetId="20" r:id="rId23"/>
    <sheet state="visible" name="Eko AWS Daily cost" sheetId="21" r:id="rId24"/>
    <sheet state="visible" name="Eko Call AWS Total" sheetId="22" r:id="rId25"/>
    <sheet state="visible" name="Eko Call AWS Daily cost" sheetId="23" r:id="rId26"/>
    <sheet state="visible" name="Gen AI AWS Total" sheetId="24" r:id="rId27"/>
    <sheet state="visible" name="Gen AI AWS Daily cost" sheetId="25" r:id="rId28"/>
    <sheet state="visible" name="R&amp;D AWS Total (Part 1)" sheetId="26" r:id="rId29"/>
    <sheet state="visible" name="R&amp;D AWS Total (Part 2)" sheetId="27" r:id="rId30"/>
    <sheet state="visible" name="R&amp;D AWS Daily cost (Part 1)" sheetId="28" r:id="rId31"/>
    <sheet state="visible" name="R&amp;D AWS Daily cost (Part 2)" sheetId="29" r:id="rId32"/>
    <sheet state="visible" name="Robotics AWS Total" sheetId="30" r:id="rId33"/>
    <sheet state="visible" name="Robotics AWS Daily cost" sheetId="31" r:id="rId34"/>
    <sheet state="visible" name="AWS Marketplace cost" sheetId="32" r:id="rId35"/>
    <sheet state="visible" name="AWS cost forecast" sheetId="33" r:id="rId36"/>
    <sheet state="visible" name="AWS cost calculation" sheetId="34" r:id="rId37"/>
    <sheet state="visible" name="AWS cost summary" sheetId="35" r:id="rId38"/>
    <sheet state="visible" name="Azure cost (Raw)" sheetId="36" r:id="rId39"/>
    <sheet state="visible" name="Azure cost pivot" sheetId="37" r:id="rId40"/>
    <sheet state="visible" name="Azure cost summary" sheetId="38" r:id="rId41"/>
    <sheet state="visible" name="GCP cost (Raw)" sheetId="39" r:id="rId42"/>
    <sheet state="visible" name="GCP cost pivot" sheetId="40" r:id="rId43"/>
    <sheet state="visible" name="GCP cost summary" sheetId="41" r:id="rId44"/>
    <sheet state="visible" name="OpenAI cost (raw)" sheetId="42" r:id="rId45"/>
    <sheet state="visible" name="OpenAI cost pivot (R&amp;D)" sheetId="43" r:id="rId46"/>
    <sheet state="visible" name="OpenAI cost pivot (Production)" sheetId="44" r:id="rId47"/>
    <sheet state="visible" name="OpenAI cost (raw) - New" sheetId="45" r:id="rId48"/>
    <sheet state="visible" name="OpenAI cost pivot (R&amp;D) - New" sheetId="46" r:id="rId49"/>
    <sheet state="visible" name="OpenAI cost pivot (Production) " sheetId="47" r:id="rId50"/>
    <sheet state="visible" name="OpenAI cost summary" sheetId="48" r:id="rId51"/>
    <sheet state="visible" name="Runpod cost" sheetId="49" r:id="rId52"/>
    <sheet state="visible" name="BOT Summary" sheetId="50" r:id="rId53"/>
    <sheet state="visible" name="Custom Backend Summary" sheetId="51" r:id="rId54"/>
    <sheet state="visible" name="Eko Summary" sheetId="52" r:id="rId55"/>
    <sheet state="visible" name="Gen AI Summary" sheetId="53" r:id="rId56"/>
    <sheet state="visible" name="Eko Call Summary" sheetId="54" r:id="rId57"/>
    <sheet state="visible" name="R&amp;D Summary" sheetId="55" r:id="rId58"/>
    <sheet state="visible" name="Robotics Summary" sheetId="56" r:id="rId59"/>
    <sheet state="visible" name="S&amp;M Summary" sheetId="57" r:id="rId60"/>
    <sheet state="visible" name="Infra cost summary (v2)" sheetId="58" r:id="rId61"/>
    <sheet state="visible" name="Infra cost summary (v1)" sheetId="59" r:id="rId62"/>
    <sheet state="visible" name="Infra cost planactual" sheetId="60" r:id="rId63"/>
    <sheet state="visible" name="Infra cost planactual (Chart)" sheetId="61" r:id="rId64"/>
    <sheet state="visible" name="AWS cost summary (Backup)" sheetId="62" r:id="rId65"/>
    <sheet state="visible" name="BOT ISS" sheetId="63" r:id="rId66"/>
    <sheet state="visible" name="Eko ISS" sheetId="64" r:id="rId67"/>
    <sheet state="visible" name="Exchange rate" sheetId="65" r:id="rId68"/>
    <sheet state="visible" name="Openai &amp; Other Lab" sheetId="66" r:id="rId69"/>
    <sheet state="visible" name="Eko AWS Total 2023" sheetId="67" r:id="rId70"/>
    <sheet state="visible" name="Azure subscriptions" sheetId="68" r:id="rId71"/>
    <sheet state="hidden" name="OKR # of Cards" sheetId="69" r:id="rId72"/>
    <sheet state="hidden" name="Action Items (Temp)" sheetId="70" r:id="rId73"/>
  </sheets>
  <definedNames>
    <definedName hidden="1" localSheetId="17" name="_xlnm._FilterDatabase">'Custom Backend AWS By Customer'!$A$3:$O$50</definedName>
    <definedName hidden="1" localSheetId="41" name="_xlnm._FilterDatabase">'OpenAI cost (raw)'!$A$1:$B$14997</definedName>
    <definedName hidden="1" localSheetId="69" name="_xlnm._FilterDatabase">'Action Items (Temp)'!$E$1:$E$996</definedName>
  </definedNames>
  <calcPr/>
  <pivotCaches>
    <pivotCache cacheId="0" r:id="rId74"/>
    <pivotCache cacheId="1" r:id="rId75"/>
    <pivotCache cacheId="2" r:id="rId76"/>
    <pivotCache cacheId="3" r:id="rId77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3">
      <text>
        <t xml:space="preserve">The lab requested an adjustment on April 3, 2025, to be applied retroactively to all products from March and prior months.
----
The lab requested an adjustment on April 3, 2025, to be applied retroactively to all products from March and prior months.
	-Visoot Soisang</t>
      </text>
    </comment>
    <comment authorId="0" ref="D15">
      <text>
        <t xml:space="preserve">The lab requested an adjustment on April 3, 2025, to be applied retroactively to all products from March and prior months.</t>
      </text>
    </comment>
    <comment authorId="0" ref="A28">
      <text>
        <t xml:space="preserve">Product</t>
      </text>
    </comment>
    <comment authorId="0" ref="C29">
      <text>
        <t xml:space="preserve">ASAP</t>
      </text>
    </comment>
    <comment authorId="0" ref="N34">
      <text>
        <t xml:space="preserve">exc 32.9658
Tot 541ม789.62</t>
      </text>
    </comment>
    <comment authorId="0" ref="N46">
      <text>
        <t xml:space="preserve">exc 32.5763THb/USD
Tot 145,010.47</t>
      </text>
    </comment>
    <comment authorId="0" ref="D35">
      <text>
        <t xml:space="preserve">The lab requested an adjustment on April 3, 2025, to be applied retroactively to all products from March and prior months.
	-Visoot Soisang</t>
      </text>
    </comment>
    <comment authorId="0" ref="D24">
      <text>
        <t xml:space="preserve">The lab requested an adjustment on April 3, 2025, to be applied retroactively to all products from March and prior months.
	-Visoot Soisang</t>
      </text>
    </comment>
    <comment authorId="0" ref="C9">
      <text>
        <t xml:space="preserve">fact : Other (Eko call)
	-Theerawut Sae-lee</t>
      </text>
    </comment>
    <comment authorId="0" ref="C7">
      <text>
        <t xml:space="preserve">Service (PS) + Bot Private (Customer)? 
P Boy need to clarify all division
	-Theerawut Sae-lee</t>
      </text>
    </comment>
    <comment authorId="0" ref="C6">
      <text>
        <t xml:space="preserve">Public + Private?
	-Theerawut Sae-lee
Yes krub
	-Visoot Soisang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32">
      <text>
        <t xml:space="preserve">Product</t>
      </text>
    </comment>
    <comment authorId="0" ref="C33">
      <text>
        <t xml:space="preserve">ASAP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3">
      <text>
        <t xml:space="preserve">xero rate end of the month</t>
      </text>
    </comment>
    <comment authorId="0" ref="A4">
      <text>
        <t xml:space="preserve">BOT rate per vendor issue</t>
      </text>
    </comment>
    <comment authorId="0" ref="A5">
      <text>
        <t xml:space="preserve">rate by vendor</t>
      </text>
    </comment>
  </commentList>
</comments>
</file>

<file path=xl/sharedStrings.xml><?xml version="1.0" encoding="utf-8"?>
<sst xmlns="http://schemas.openxmlformats.org/spreadsheetml/2006/main" count="34998" uniqueCount="938">
  <si>
    <t>AWS</t>
  </si>
  <si>
    <t>Azure</t>
  </si>
  <si>
    <t>GCP</t>
  </si>
  <si>
    <t>Account</t>
  </si>
  <si>
    <t>License</t>
  </si>
  <si>
    <t>Remark</t>
  </si>
  <si>
    <t>Subscription</t>
  </si>
  <si>
    <t>Project</t>
  </si>
  <si>
    <t>016989133465 - Redacted ($)</t>
  </si>
  <si>
    <t>ASC</t>
  </si>
  <si>
    <t>Amity Softwares</t>
  </si>
  <si>
    <t>R&amp;D</t>
  </si>
  <si>
    <t>amity bot development</t>
  </si>
  <si>
    <t>074400245688 - Redacted ($)</t>
  </si>
  <si>
    <t>AmityBots-hub</t>
  </si>
  <si>
    <t>Bot</t>
  </si>
  <si>
    <t>amity bot staging</t>
  </si>
  <si>
    <t>245562634321 - Redacted ($)</t>
  </si>
  <si>
    <t>Amitybots-Manage</t>
  </si>
  <si>
    <t>Amity Robotics</t>
  </si>
  <si>
    <t>Robotics</t>
  </si>
  <si>
    <t>463722725369 - Redacted ($)</t>
  </si>
  <si>
    <t>AmityBots-prod-Allianz</t>
  </si>
  <si>
    <t>asap-km-search01-dev</t>
  </si>
  <si>
    <t>606124292190 - Redacted ($)</t>
  </si>
  <si>
    <t>AmityBots-prod-Dhipaya</t>
  </si>
  <si>
    <t>asap-km-search01-prod</t>
  </si>
  <si>
    <t>Gen AI</t>
  </si>
  <si>
    <t>Amity Client (TMW)</t>
  </si>
  <si>
    <t>Custom Backend</t>
  </si>
  <si>
    <t>AmityBots-prod-Kasset</t>
  </si>
  <si>
    <t>asap-km-search01-stg</t>
  </si>
  <si>
    <t>Amity Lab ($)</t>
  </si>
  <si>
    <t>AmitySolutions Bots EA Subscription</t>
  </si>
  <si>
    <t>asap-lab-01</t>
  </si>
  <si>
    <t>R&amp;D Lab</t>
  </si>
  <si>
    <t>Amity Marketplace ($)</t>
  </si>
  <si>
    <t>ASAP Key Marketing/Presale</t>
  </si>
  <si>
    <t>S&amp;M</t>
  </si>
  <si>
    <t>asap-merlin</t>
  </si>
  <si>
    <t>Amity Robotics (Non-Production)</t>
  </si>
  <si>
    <t>ASAP Key PST</t>
  </si>
  <si>
    <t>GenAI</t>
  </si>
  <si>
    <t>ASC-one-KTB</t>
  </si>
  <si>
    <t>Amity Robotics (Production) ($)</t>
  </si>
  <si>
    <t>ASAP Subscription Prod01</t>
  </si>
  <si>
    <t>ASC-one-KTB-uat</t>
  </si>
  <si>
    <t>Amity Security</t>
  </si>
  <si>
    <t>ASAP Subscription stg01</t>
  </si>
  <si>
    <t>BSWHealth</t>
  </si>
  <si>
    <t>Amity Services ($)</t>
  </si>
  <si>
    <t>Need to filter out ASC beta service</t>
  </si>
  <si>
    <t>ASOL Lab</t>
  </si>
  <si>
    <t>ConvoLab</t>
  </si>
  <si>
    <t>Amity Services (Allianz) ($)</t>
  </si>
  <si>
    <t>asol-services-sandbox</t>
  </si>
  <si>
    <t>Eko Staging</t>
  </si>
  <si>
    <t>Amity Services (Apollo)</t>
  </si>
  <si>
    <t>ATECH SLE (Non-Prod)</t>
  </si>
  <si>
    <t>ekoai</t>
  </si>
  <si>
    <t>Amity Services (Bangchakcc) ($)</t>
  </si>
  <si>
    <t>ATECH SLE (Prod)</t>
  </si>
  <si>
    <t>EkoApp</t>
  </si>
  <si>
    <t>Amity Services (Bangchakir) ($)</t>
  </si>
  <si>
    <t>atech-nonproduction</t>
  </si>
  <si>
    <t>GTM-KHGSCQT</t>
  </si>
  <si>
    <t>Amity Services (BigC) ($)</t>
  </si>
  <si>
    <t>atech-production-analyze</t>
  </si>
  <si>
    <t>Kaizen ASC</t>
  </si>
  <si>
    <t>Amity Services (CGD ARK Insights) ($)</t>
  </si>
  <si>
    <t>atech-production-enhance-moderation</t>
  </si>
  <si>
    <t>Kaizen-staging</t>
  </si>
  <si>
    <t>Amity Services (Chubb) ($)</t>
  </si>
  <si>
    <t>atech-production-research</t>
  </si>
  <si>
    <t>Kbank-megabot-Production</t>
  </si>
  <si>
    <t>Amity Services (CPF-HR) ($)</t>
  </si>
  <si>
    <t>Azure Migrate Services</t>
  </si>
  <si>
    <t>ktbwebpreviewpoc</t>
  </si>
  <si>
    <t>Amity Services (CPF-IT) ($)</t>
  </si>
  <si>
    <t>cpf-hr-dev</t>
  </si>
  <si>
    <t>megabot-allianz</t>
  </si>
  <si>
    <t>Amity Services (DKSH) ($)</t>
  </si>
  <si>
    <t>cpf-hr-prod</t>
  </si>
  <si>
    <t>Megabot-dhipaya</t>
  </si>
  <si>
    <t>Amity Services (EGAT)</t>
  </si>
  <si>
    <t>cpf-hr-uat</t>
  </si>
  <si>
    <t>megabot-kasset</t>
  </si>
  <si>
    <t>Amity Services (Finansia) ($)</t>
  </si>
  <si>
    <t>cust-apollo-nonprod</t>
  </si>
  <si>
    <t>megabot-kbank-nonprod</t>
  </si>
  <si>
    <t>Amity Services (Grab) ($)</t>
  </si>
  <si>
    <t>cust-apollo-prod</t>
  </si>
  <si>
    <t>megabot-kbank-prod</t>
  </si>
  <si>
    <t>Amity Services (Harley Davidson) ($)</t>
  </si>
  <si>
    <t>cust-rs-nonprod</t>
  </si>
  <si>
    <t>megabot-khealth</t>
  </si>
  <si>
    <t>Amity Services (Honda) ($)</t>
  </si>
  <si>
    <t>cust-rs-prod</t>
  </si>
  <si>
    <t>Megabot-Loadtest</t>
  </si>
  <si>
    <t>Amity Services (KAsset) ($)</t>
  </si>
  <si>
    <t>cust-toyota-nonprod</t>
  </si>
  <si>
    <t>Megabot-Production</t>
  </si>
  <si>
    <t>Amity Services (KBank01) ($)</t>
  </si>
  <si>
    <t>cust-toyota-prod</t>
  </si>
  <si>
    <t>Megabot-Staging</t>
  </si>
  <si>
    <t>Amity Services (KBank02) ($)</t>
  </si>
  <si>
    <t>cust-viriyah-nonprod</t>
  </si>
  <si>
    <t>OSCARS POC</t>
  </si>
  <si>
    <t>Amity Services (Khealth) ($)</t>
  </si>
  <si>
    <t>cust-viriyah-prod</t>
  </si>
  <si>
    <t>SMB-Sheet-Updater</t>
  </si>
  <si>
    <t>Amity Services (Mega Bangna) ($)</t>
  </si>
  <si>
    <t>ekoai-nonprod</t>
  </si>
  <si>
    <t>Social-Plus-POC</t>
  </si>
  <si>
    <t>Amity Services (Melft) ($)</t>
  </si>
  <si>
    <t>ekoai-prod</t>
  </si>
  <si>
    <t>TrueID-Extended-ASC</t>
  </si>
  <si>
    <t>Amity Services (Mitsubishi Motor) ($)</t>
  </si>
  <si>
    <t>int-platform-asol-etc-share</t>
  </si>
  <si>
    <t>Truemoney</t>
  </si>
  <si>
    <t>Amity Services (Mrta) ($)</t>
  </si>
  <si>
    <t>int-platform-asol-hub-shared</t>
  </si>
  <si>
    <t>Amity Services (Nokair) ($)</t>
  </si>
  <si>
    <t>int-platform-asol-management-share</t>
  </si>
  <si>
    <t>Amity Services (One KTB) ($)</t>
  </si>
  <si>
    <t>KBANK-GPT-Service</t>
  </si>
  <si>
    <t>User journey</t>
  </si>
  <si>
    <t>Amity Services (PMI) ($)</t>
  </si>
  <si>
    <t>lotus-bic-dev</t>
  </si>
  <si>
    <t>Amity Services (Production) ($)</t>
  </si>
  <si>
    <t>lotus-bic-prod</t>
  </si>
  <si>
    <t>Amity Services (PTTCU) ($)</t>
  </si>
  <si>
    <t>Megabot-dev</t>
  </si>
  <si>
    <t>Amity Services (RS) ($)</t>
  </si>
  <si>
    <t>Megabot-prod</t>
  </si>
  <si>
    <t>Amity Services (SCG Accounting) ($)</t>
  </si>
  <si>
    <t>Megabot-stg</t>
  </si>
  <si>
    <t>Amity Services (SCG CGS) ($)</t>
  </si>
  <si>
    <t>Professional Service Team STG</t>
  </si>
  <si>
    <t>Amity Services (SCG Contact Center) ($)</t>
  </si>
  <si>
    <t>pub-bot-asol-core-non-prod</t>
  </si>
  <si>
    <t>Amity Services (SCG-Promplus) ($)</t>
  </si>
  <si>
    <t>pub-bot-asol-core-prod</t>
  </si>
  <si>
    <t>Amity Services (Shellb2b) ($)</t>
  </si>
  <si>
    <t>pvt-bot-kbank-core-non-prod</t>
  </si>
  <si>
    <t>Amity Services (Siam Piwat) ($)</t>
  </si>
  <si>
    <t>pvt-bot-kbank-core-prod</t>
  </si>
  <si>
    <t>Amity Services (Srisawad) ($)</t>
  </si>
  <si>
    <t>Robotics Nonprod</t>
  </si>
  <si>
    <t>Amity Services (TCG) ($)</t>
  </si>
  <si>
    <t>SLE</t>
  </si>
  <si>
    <t>Amity Services (TML) ($)</t>
  </si>
  <si>
    <t>Social+ Software</t>
  </si>
  <si>
    <t>Amity Services (TMN Test Load Service) ($)</t>
  </si>
  <si>
    <t>Tollring ASOL Prod</t>
  </si>
  <si>
    <t>Tollring</t>
  </si>
  <si>
    <t>Amity Services (Townpark) ($)</t>
  </si>
  <si>
    <t>Amity Services (True Mari)</t>
  </si>
  <si>
    <t>Tollring ASOL Sub Prod</t>
  </si>
  <si>
    <t>Amity Services (TrueID) ($)</t>
  </si>
  <si>
    <t>Tollring Subscription Prod</t>
  </si>
  <si>
    <t>Amity Services (Viriyah) ($)</t>
  </si>
  <si>
    <t>true-mari-dev</t>
  </si>
  <si>
    <t>Amity Services (Warrix) ($)</t>
  </si>
  <si>
    <t>true-mari-prod</t>
  </si>
  <si>
    <t>ASAP-Lab ($)</t>
  </si>
  <si>
    <t>ASC-Practice</t>
  </si>
  <si>
    <t>ASOL-Utility ($)</t>
  </si>
  <si>
    <t>Convolab 02 ($)</t>
  </si>
  <si>
    <t>Need to filter out R&amp;D</t>
  </si>
  <si>
    <t>EKO (Non-Production)</t>
  </si>
  <si>
    <t>EKO (Production)</t>
  </si>
  <si>
    <t xml:space="preserve"> Eko</t>
  </si>
  <si>
    <t>ekocall prod ($)</t>
  </si>
  <si>
    <t>Eko Call</t>
  </si>
  <si>
    <t>ekocall.dev ($)</t>
  </si>
  <si>
    <t>ekoqadev ($)</t>
  </si>
  <si>
    <t>Knowledge Management ($)</t>
  </si>
  <si>
    <t>Korawad Chearavanont ($)</t>
  </si>
  <si>
    <t>RTP-Service ($)</t>
  </si>
  <si>
    <t>Need to check with sales</t>
  </si>
  <si>
    <t>Touchapon Kraisingkorn ($)</t>
  </si>
  <si>
    <t>TRUE-POC ($)</t>
  </si>
  <si>
    <t>Savings Plan Covered</t>
  </si>
  <si>
    <t>Linked account name</t>
  </si>
  <si>
    <t>Total costs ($)</t>
  </si>
  <si>
    <t>Fee</t>
  </si>
  <si>
    <t>Savings plan covered cost for BOT environment</t>
  </si>
  <si>
    <t>Savings plan information</t>
  </si>
  <si>
    <t>Service</t>
  </si>
  <si>
    <t>EC2-Instances($)</t>
  </si>
  <si>
    <t>Savings Plan Covered (All accounts)</t>
  </si>
  <si>
    <t>Elastic Container Service($)</t>
  </si>
  <si>
    <t>Savings Plan Fee</t>
  </si>
  <si>
    <t>Lambda($)</t>
  </si>
  <si>
    <t>Savings Plan Weight</t>
  </si>
  <si>
    <t>Elastic Container Service for Kubernetes($)</t>
  </si>
  <si>
    <t>Total costs($)</t>
  </si>
  <si>
    <t>On demand cost for BOT environment</t>
  </si>
  <si>
    <t>Cost for BOT environment</t>
  </si>
  <si>
    <t>EC2-Other($)</t>
  </si>
  <si>
    <t>OpenSearch Service($)</t>
  </si>
  <si>
    <t>S3($)</t>
  </si>
  <si>
    <t>Relational Database Service($)</t>
  </si>
  <si>
    <t>VPC($)</t>
  </si>
  <si>
    <t>Elastic Load Balancing($)</t>
  </si>
  <si>
    <t>Kinesis($)</t>
  </si>
  <si>
    <t>CloudWatch($)</t>
  </si>
  <si>
    <t>DynamoDB($)</t>
  </si>
  <si>
    <t>API Gateway($)</t>
  </si>
  <si>
    <t>Inspector($)</t>
  </si>
  <si>
    <t>App Runner($)</t>
  </si>
  <si>
    <t>ElastiCache($)</t>
  </si>
  <si>
    <t>SQS($)</t>
  </si>
  <si>
    <t>Athena($)</t>
  </si>
  <si>
    <t>QuickSight($)</t>
  </si>
  <si>
    <t>GuardDuty($)</t>
  </si>
  <si>
    <t>Glue($)</t>
  </si>
  <si>
    <t>Secrets Manager($)</t>
  </si>
  <si>
    <t>Security Hub($)</t>
  </si>
  <si>
    <t>EC2 Container Registry (ECR)($)</t>
  </si>
  <si>
    <t>DMS($)</t>
  </si>
  <si>
    <t>Key Management Service($)</t>
  </si>
  <si>
    <t>Kinesis Firehose($)</t>
  </si>
  <si>
    <t>WorkSpaces($)</t>
  </si>
  <si>
    <t>Config($)</t>
  </si>
  <si>
    <t>SES($)</t>
  </si>
  <si>
    <t>Registrar($)</t>
  </si>
  <si>
    <t>Step Functions($)</t>
  </si>
  <si>
    <t>WAF($)</t>
  </si>
  <si>
    <t>Amplify($)</t>
  </si>
  <si>
    <t>Elemental MediaLive($)</t>
  </si>
  <si>
    <t>AppStream($)</t>
  </si>
  <si>
    <t>X-Ray($)</t>
  </si>
  <si>
    <t>Route 53($)</t>
  </si>
  <si>
    <t>CloudFront($)</t>
  </si>
  <si>
    <t>SNS($)</t>
  </si>
  <si>
    <t>Cloud Map($)</t>
  </si>
  <si>
    <t>CloudTrail($)</t>
  </si>
  <si>
    <t>IoT($)</t>
  </si>
  <si>
    <t>Backup($)</t>
  </si>
  <si>
    <t>Elastic File System($)</t>
  </si>
  <si>
    <t>Cognito($)</t>
  </si>
  <si>
    <t>MQ($)</t>
  </si>
  <si>
    <t>Cost Explorer($)</t>
  </si>
  <si>
    <t>Textract($)</t>
  </si>
  <si>
    <t>Elastic Container Registry Public($)</t>
  </si>
  <si>
    <t>Redshift($)</t>
  </si>
  <si>
    <t>CloudWatch Events($)</t>
  </si>
  <si>
    <t>Location Service($)</t>
  </si>
  <si>
    <t>AppSync($)</t>
  </si>
  <si>
    <t>DocumentDB (with MongoDB compatibility)($)</t>
  </si>
  <si>
    <t>Claude 3 Haiku ( Bedrock Edition)($)</t>
  </si>
  <si>
    <t>Bedrock($)</t>
  </si>
  <si>
    <t>Systems Manager($)</t>
  </si>
  <si>
    <t>Cohere Generate Model - Command-Light ( Bedrock Edition)($)</t>
  </si>
  <si>
    <t>CloudShell($)</t>
  </si>
  <si>
    <t>Glacier($)</t>
  </si>
  <si>
    <t>Simple Workflow Service($)</t>
  </si>
  <si>
    <t>CloudFormation($)</t>
  </si>
  <si>
    <t>Service Catalog($)</t>
  </si>
  <si>
    <t>SimpleDB($)</t>
  </si>
  <si>
    <t>WorkDocs($)</t>
  </si>
  <si>
    <t>Tax($)</t>
  </si>
  <si>
    <t>Daily savings plan cost (MTD)</t>
  </si>
  <si>
    <t>Service total</t>
  </si>
  <si>
    <t>Daily cost (MTD)</t>
  </si>
  <si>
    <t>Savings plan covered cost for BOT1 environment</t>
  </si>
  <si>
    <t>On demand cost for BOT1 environment</t>
  </si>
  <si>
    <t>Cost for BOT1 environment</t>
  </si>
  <si>
    <t>Daily on demand cost (MTD)</t>
  </si>
  <si>
    <t>Savings plan covered cost for BOT2 environment (exclude BOT2 services, include megabot, pvt-kbank, livechat tag)</t>
  </si>
  <si>
    <t>On demand cost for BOT2 environment (exclude BOT2 services, include megabot, pvt-kbank, livechat tag)</t>
  </si>
  <si>
    <t>Cost for BOT2 environment (exclude BOT2 services, include megabot tag)</t>
  </si>
  <si>
    <t>Savings plan covered cost for BOT2 environment (exclude BOT2 services, include megabot tag)</t>
  </si>
  <si>
    <t>On demand cost for BOT2 environment (exclude BOT2 services, include megabot tag)</t>
  </si>
  <si>
    <t>Savings plan covered cost for BOT2 environment (exclude BOT2 services, include megabot tag, include megabot, pvt-kbank, livechat tag)</t>
  </si>
  <si>
    <t>On demand cost for BOT2 environment (exclude BOT2 services, include megabot tag, include megabot, pvt-kbank, livechat tag)</t>
  </si>
  <si>
    <t>Cost for BOT2 environment (exclude BOT2 services, include megabot tag, include megabot, pvt-kbank, livechat tag)</t>
  </si>
  <si>
    <t>Savings plan covered cost for BOT2 environment (include BOT2 services)</t>
  </si>
  <si>
    <t>On demand cost for BOT2 environment (include BOT2 services)</t>
  </si>
  <si>
    <t>Cost for BOT2 environment (include BOT2 services)</t>
  </si>
  <si>
    <t>Savings plan covered cost for Robotics environment</t>
  </si>
  <si>
    <t>On demand cost for Robotics environment</t>
  </si>
  <si>
    <t>Cost for Robotics environment</t>
  </si>
  <si>
    <t>Claude 3.5 Sonnet ( Bedrock Edition)($)</t>
  </si>
  <si>
    <t>CodePipeline($)</t>
  </si>
  <si>
    <t>Migration Hub Refactor Spaces($)</t>
  </si>
  <si>
    <t>Savings plan covered cost for PS environment</t>
  </si>
  <si>
    <t>On demand cost for PS environment</t>
  </si>
  <si>
    <t>Cost for PS environment</t>
  </si>
  <si>
    <t>Amoritized cost for PS environment</t>
  </si>
  <si>
    <t>Revenue</t>
  </si>
  <si>
    <t>Cost</t>
  </si>
  <si>
    <t>Linked Account</t>
  </si>
  <si>
    <t>ARR (THB)</t>
  </si>
  <si>
    <t>MRR ($)</t>
  </si>
  <si>
    <t>Amity Services (EGAT) ($)</t>
  </si>
  <si>
    <t>Amity Client (TMW) ($)</t>
  </si>
  <si>
    <t>Amity Services (True Mari) ($)</t>
  </si>
  <si>
    <t>Amity Services (Apollo) ($)</t>
  </si>
  <si>
    <t>Savings plan covered cost for Eko environment</t>
  </si>
  <si>
    <t>On demand cost for Eko environment</t>
  </si>
  <si>
    <t>Cost for Eko environment</t>
  </si>
  <si>
    <t>Billing Conductor($)</t>
  </si>
  <si>
    <t>Elastic Transcoder($)</t>
  </si>
  <si>
    <t>Elemental MediaConvert($)</t>
  </si>
  <si>
    <t>Savings plan covered cost for Eko Call environment</t>
  </si>
  <si>
    <t>On demand cost for Eko Call environment</t>
  </si>
  <si>
    <t>Cost for Eko Call environment</t>
  </si>
  <si>
    <t>Ubuntu 18.04 with GUI Desktop($)</t>
  </si>
  <si>
    <t>Ubuntu (18.04 LTS) with GUI Desktop($)</t>
  </si>
  <si>
    <t>Savings plan covered cost for R&amp;D (lab) environment</t>
  </si>
  <si>
    <t>On demand cost for R&amp;D (lab) environment</t>
  </si>
  <si>
    <t>Cost for R&amp;D (lab) environment</t>
  </si>
  <si>
    <t>SageMaker($)</t>
  </si>
  <si>
    <t>Claude 3 Sonnet ( Bedrock Edition)($)</t>
  </si>
  <si>
    <t>Claude 3.5 Sonnet v2 ( Bedrock Edition)($)</t>
  </si>
  <si>
    <t>Savings plan covered cost for R&amp;D environment</t>
  </si>
  <si>
    <t>On demand cost for R&amp;D environment</t>
  </si>
  <si>
    <t>Cost for R&amp;D environment</t>
  </si>
  <si>
    <t>Macie($)</t>
  </si>
  <si>
    <t>Detective($)</t>
  </si>
  <si>
    <t>Ubuntu 18 (Ubuntu 18.04 LTS) with Support by Bansir($)</t>
  </si>
  <si>
    <t>Ubuntu 18 (Ubuntu 18.04 LTS) | Support by SupportedImages($)</t>
  </si>
  <si>
    <t>Neptune($)</t>
  </si>
  <si>
    <t>Transcribe($)</t>
  </si>
  <si>
    <t>Marketplace</t>
  </si>
  <si>
    <t>Product Line</t>
  </si>
  <si>
    <t>Credit</t>
  </si>
  <si>
    <t>Grand Total</t>
  </si>
  <si>
    <t>Savings Plan Fee (Korawad)</t>
  </si>
  <si>
    <t>On Demand</t>
  </si>
  <si>
    <t>BOT</t>
  </si>
  <si>
    <t>MTD</t>
  </si>
  <si>
    <t>BOT1</t>
  </si>
  <si>
    <t>BOT2 Part 1</t>
  </si>
  <si>
    <t>BOT2 Part 2</t>
  </si>
  <si>
    <t>BOT2 Part 3</t>
  </si>
  <si>
    <t>BOT2 Part 4</t>
  </si>
  <si>
    <t>BOT2 Part 5</t>
  </si>
  <si>
    <t>Eko</t>
  </si>
  <si>
    <t>R&amp;D Part 1</t>
  </si>
  <si>
    <t>R&amp;D Part 2</t>
  </si>
  <si>
    <t>MAX</t>
  </si>
  <si>
    <t>AVERAGE</t>
  </si>
  <si>
    <t>Savings plan covered</t>
  </si>
  <si>
    <t>AWS Cost</t>
  </si>
  <si>
    <t>FORECAST</t>
  </si>
  <si>
    <t>1-3 Jun</t>
  </si>
  <si>
    <t>rate</t>
  </si>
  <si>
    <t>days</t>
  </si>
  <si>
    <t>1-31 May</t>
  </si>
  <si>
    <t>On demand</t>
  </si>
  <si>
    <t>Average Weight (Last 12 months)</t>
  </si>
  <si>
    <t>On demand + (Savings plan * weight)</t>
  </si>
  <si>
    <t>AWS Cost Calculation</t>
  </si>
  <si>
    <t>BOT2</t>
  </si>
  <si>
    <t>Total</t>
  </si>
  <si>
    <t>Weight</t>
  </si>
  <si>
    <t>Revenue / month</t>
  </si>
  <si>
    <t>Cost / Revenue (%)</t>
  </si>
  <si>
    <t>Last 3 Month Average AWS Cost</t>
  </si>
  <si>
    <t>BOT ARR</t>
  </si>
  <si>
    <t>ASAP</t>
  </si>
  <si>
    <t>ASAP ARR</t>
  </si>
  <si>
    <t>Total ($)</t>
  </si>
  <si>
    <t>Total Diff</t>
  </si>
  <si>
    <t>BOT2 ($)</t>
  </si>
  <si>
    <t>New BOT2</t>
  </si>
  <si>
    <t>New Total</t>
  </si>
  <si>
    <t>AWS Cost Summary</t>
  </si>
  <si>
    <t>From AWS Console</t>
  </si>
  <si>
    <t>Beta service (ASC)</t>
  </si>
  <si>
    <t>Distribute credit &amp; shared</t>
  </si>
  <si>
    <t>For Finance (Marketplace)</t>
  </si>
  <si>
    <t>For Finance (Usage)</t>
  </si>
  <si>
    <t>Invoice (ASOL)</t>
  </si>
  <si>
    <t>Difference</t>
  </si>
  <si>
    <t>UsageDate</t>
  </si>
  <si>
    <t>SubscriptionName</t>
  </si>
  <si>
    <t>EnrollmentAccountName</t>
  </si>
  <si>
    <t>DepartmentName</t>
  </si>
  <si>
    <t>CostUSD</t>
  </si>
  <si>
    <t>Currency</t>
  </si>
  <si>
    <t>Shared</t>
  </si>
  <si>
    <t>()</t>
  </si>
  <si>
    <t>USD</t>
  </si>
  <si>
    <t>AmityBots-prod-Allianz(2f3ed41f-4780-4e28-9b61-2a4b2955c574)</t>
  </si>
  <si>
    <t>Amity Bot (legacy)</t>
  </si>
  <si>
    <t>Amity Solutions</t>
  </si>
  <si>
    <t>AmityBots-prod-Dhipaya(f386c5ec-e7c3-4f3b-926e-20c06922250d)</t>
  </si>
  <si>
    <t>AmityBots-prod-Kasset(3d2d1bc5-6625-48ef-b851-b2473b1f0a2f)</t>
  </si>
  <si>
    <t>ASAP Subscription Prod01(bb9204c2-a5cd-4f6d-97d9-53fd8e908346)</t>
  </si>
  <si>
    <t>ASAP Subscription stg01(e8195f31-ddc7-4232-a2ca-5f7cf1db823d)</t>
  </si>
  <si>
    <t>ASOL Lab(c15d3f96-861d-42e4-ad2a-4eb1d7acaee6)</t>
  </si>
  <si>
    <t>ASOL-Lab</t>
  </si>
  <si>
    <t>atech-production-analyze(7493d165-ed19-4b4b-98a9-3c236d17567d)</t>
  </si>
  <si>
    <t>Amity Social Cloud</t>
  </si>
  <si>
    <t>Amity Technology</t>
  </si>
  <si>
    <t>atech-production-research(00916803-1e0d-48bd-94aa-c4e601c4f626)</t>
  </si>
  <si>
    <t>cpf-hr-dev(f71f6b6a-2570-4e28-afbb-ec9902537282)</t>
  </si>
  <si>
    <t>Amity Services</t>
  </si>
  <si>
    <t>cpf-hr-prod(8760c05b-ab89-4fe2-9f73-583a3ebd0403)</t>
  </si>
  <si>
    <t>cpf-hr-uat(e3b935e8-864e-4a54-9415-fd8f9da7a26c)</t>
  </si>
  <si>
    <t>ekoai-prod(3ec3c192-3eee-4d97-a796-dba53ebbdf2b)</t>
  </si>
  <si>
    <t>Amity Eko</t>
  </si>
  <si>
    <t>int-platform-asol-etc-share(567ab938-fdb5-4872-ae98-5e4113751de2)</t>
  </si>
  <si>
    <t>int-platform-asol-hub-shared(f4c12d1b-b89a-47a0-ac91-4c7171f39593)</t>
  </si>
  <si>
    <t>int-platform-asol-management-share(2a247222-379b-4cba-aea8-9bfb54cd42dc)</t>
  </si>
  <si>
    <t>lotus-bic-dev(632d4e3c-830a-4a50-82ff-729fe6ea2e34)</t>
  </si>
  <si>
    <t>lotus-bic-prod(a90a0b04-0d8d-4b08-8b39-89d6f0ed6acc)</t>
  </si>
  <si>
    <t>lotus-bic-uat(4c666cea-8d35-4894-974b-d5133fac64a6)</t>
  </si>
  <si>
    <t>Megabot-dev(f0886d9b-422c-40e9-9119-33f1ec33c5d7)</t>
  </si>
  <si>
    <t>Megabot-prod(324440c5-8e29-4b40-98df-b08e4a00f05a)</t>
  </si>
  <si>
    <t>pub-bot-asol-core-non-prod(a5625732-cbc3-4d94-976f-9924686a0454)</t>
  </si>
  <si>
    <t>pub-bot-asol-core-prod(b3e4edeb-1e93-4741-9bd3-4d1a0fda2254)</t>
  </si>
  <si>
    <t>Robotics Nonprod(480e02f1-d5d9-4179-878c-cb4a087c13cc)</t>
  </si>
  <si>
    <t>true-mari-dev(1367afed-470e-4798-9689-ceb02f5a3ac2)</t>
  </si>
  <si>
    <t>true-mari-prod(1c3d53ff-37b2-46e6-9bc9-4ec9c52ff8bb)</t>
  </si>
  <si>
    <t>atech-nonproduction(29cd3e02-aedf-434d-bfed-7ffa56ad5dc7)</t>
  </si>
  <si>
    <t>atech-production-enhance-moderation(0bf67349-d952-4c49-8a3d-d59134c99503)</t>
  </si>
  <si>
    <t>Azure Migrate Services(fcadb661-1fed-4b67-8101-c6a08af5a6db)</t>
  </si>
  <si>
    <t>Amitybots-Manage(2437138b-6c5a-432a-a9a2-c55e99c6af7a)</t>
  </si>
  <si>
    <t>Amity Softwares(4fc10020-4ec2-4a86-ba10-39b9547bd000)</t>
  </si>
  <si>
    <t>Amity Management</t>
  </si>
  <si>
    <t>cust-apollo-nonprod(848f2133-b67e-4940-8636-af05c54f329b)</t>
  </si>
  <si>
    <t>cust-toyota-nonprod(e9867592-9138-4c9d-980e-69fa0a57af5c)</t>
  </si>
  <si>
    <t>asol-services-sandbox(65b412b5-6464-4f8d-9fd6-96a83f9d08cb)</t>
  </si>
  <si>
    <t>cust-apollo-prod(a50c939e-41cf-48b1-8bf4-3a1b5e60d3dd)</t>
  </si>
  <si>
    <t>cust-rs-nonprod(be96bf37-63be-4431-b661-cad2fa68994e)</t>
  </si>
  <si>
    <t>Amity Bot</t>
  </si>
  <si>
    <t>cust-rs-prod(b7325278-0596-4aa1-8008-dbd4748e5efa)</t>
  </si>
  <si>
    <t>cust-viriyah-nonprod(3595db11-2398-4273-ad18-fe26ff2c1345)</t>
  </si>
  <si>
    <t>ekoai-nonprod(e2efa11f-b7c0-445d-bd04-5be85dde922f)</t>
  </si>
  <si>
    <t>cust-honda-nonprod(380ce3fd-5ff6-479b-b1ee-ea2670c7675e)</t>
  </si>
  <si>
    <t>cust-viriyah-prod(b0f7f823-07ce-4369-a556-2b62fdc4d154)</t>
  </si>
  <si>
    <t>SUM of CostUSD</t>
  </si>
  <si>
    <t>Azure Cost Summary</t>
  </si>
  <si>
    <t>From Azure Console</t>
  </si>
  <si>
    <t>For Finance</t>
  </si>
  <si>
    <t>Month</t>
  </si>
  <si>
    <t>Project name</t>
  </si>
  <si>
    <t>Project ID</t>
  </si>
  <si>
    <t>Project number</t>
  </si>
  <si>
    <t>Cost ($)</t>
  </si>
  <si>
    <t>Discounts ($)</t>
  </si>
  <si>
    <t>Promotions &amp; others ($)</t>
  </si>
  <si>
    <t>Unrounded subtotal ($)</t>
  </si>
  <si>
    <t>Subtotal ($)</t>
  </si>
  <si>
    <t>[Charges not specific to a project]</t>
  </si>
  <si>
    <t>amity-bot-development</t>
  </si>
  <si>
    <t>amity-bot-staging</t>
  </si>
  <si>
    <t>asc-one-ktb</t>
  </si>
  <si>
    <t>asc-one-ktb-uat</t>
  </si>
  <si>
    <t>bot-khealth</t>
  </si>
  <si>
    <t>bswhealth-322007</t>
  </si>
  <si>
    <t>convolab-1484032127937</t>
  </si>
  <si>
    <t>ekoai-430006</t>
  </si>
  <si>
    <t>lyrical-virtue-295802</t>
  </si>
  <si>
    <t>kaizen-staging-91129</t>
  </si>
  <si>
    <t>megabot-loadtest</t>
  </si>
  <si>
    <t>megabot-staging</t>
  </si>
  <si>
    <t>oscars-poc</t>
  </si>
  <si>
    <t>asc-test-c455d</t>
  </si>
  <si>
    <t>truemoney-50567</t>
  </si>
  <si>
    <t>eko-staging-6cfcf</t>
  </si>
  <si>
    <t>ekoapp-218304</t>
  </si>
  <si>
    <t>gtm-khgscqt-mtfmn</t>
  </si>
  <si>
    <t>kbank-megabot-production</t>
  </si>
  <si>
    <t>ktbpocwebpreview</t>
  </si>
  <si>
    <t>megabot-dhipaya</t>
  </si>
  <si>
    <t>megabot-production</t>
  </si>
  <si>
    <t>smb-sheet-updater</t>
  </si>
  <si>
    <t>social-plus-poc</t>
  </si>
  <si>
    <t>amity-robotics</t>
  </si>
  <si>
    <t>asol-truemari-01</t>
  </si>
  <si>
    <t>android-builder</t>
  </si>
  <si>
    <t>android-builder-be032</t>
  </si>
  <si>
    <t>Eko Production</t>
  </si>
  <si>
    <t>eko-corp</t>
  </si>
  <si>
    <t>SUM of Subtotal ($)</t>
  </si>
  <si>
    <t>GCP Cost Summary</t>
  </si>
  <si>
    <t>From GCP Console</t>
  </si>
  <si>
    <t>Date</t>
  </si>
  <si>
    <t>Month/Year</t>
  </si>
  <si>
    <t>Default Project</t>
  </si>
  <si>
    <t>EkoAI</t>
  </si>
  <si>
    <t>AI Lab</t>
  </si>
  <si>
    <t>LOTUS BIC</t>
  </si>
  <si>
    <t>PTTCU</t>
  </si>
  <si>
    <t>SLE demo</t>
  </si>
  <si>
    <t>TOWNPARK</t>
  </si>
  <si>
    <t>CPALL HR POC</t>
  </si>
  <si>
    <t>Bot Chat Insight</t>
  </si>
  <si>
    <t>Test SLE</t>
  </si>
  <si>
    <t>NOKAIR</t>
  </si>
  <si>
    <t>TRUE-MARI</t>
  </si>
  <si>
    <t>CPF HR</t>
  </si>
  <si>
    <t>LOTUS BIC PROD</t>
  </si>
  <si>
    <t>True Self Serve</t>
  </si>
  <si>
    <t>Siam Piwat</t>
  </si>
  <si>
    <t>Default project</t>
  </si>
  <si>
    <t>MITSUBISHI-MOTORS</t>
  </si>
  <si>
    <t>Debt POC</t>
  </si>
  <si>
    <t>Test Project Pooh</t>
  </si>
  <si>
    <t>Chula KCMH</t>
  </si>
  <si>
    <t>Autogen01</t>
  </si>
  <si>
    <t>KCMH Robot</t>
  </si>
  <si>
    <t>ARC</t>
  </si>
  <si>
    <t>Voice Lab</t>
  </si>
  <si>
    <t>Allianz</t>
  </si>
  <si>
    <t>[Robotics]-Transcribe</t>
  </si>
  <si>
    <t>Dhipaya</t>
  </si>
  <si>
    <t>EGG_Agent_for_CA</t>
  </si>
  <si>
    <t>SUM of Cost</t>
  </si>
  <si>
    <t>2024/07</t>
  </si>
  <si>
    <t>2024/08</t>
  </si>
  <si>
    <t>2024/09</t>
  </si>
  <si>
    <t>2024/10</t>
  </si>
  <si>
    <t>2024/11</t>
  </si>
  <si>
    <t>2024/12</t>
  </si>
  <si>
    <t>2025/01</t>
  </si>
  <si>
    <t>2025/02</t>
  </si>
  <si>
    <t>2025/03</t>
  </si>
  <si>
    <t>2025/04</t>
  </si>
  <si>
    <t>2025/05</t>
  </si>
  <si>
    <t>start_time</t>
  </si>
  <si>
    <t>end_time</t>
  </si>
  <si>
    <t>amount_value</t>
  </si>
  <si>
    <t>amount_currency</t>
  </si>
  <si>
    <t>line_item</t>
  </si>
  <si>
    <t>project_id</t>
  </si>
  <si>
    <t>organization_id</t>
  </si>
  <si>
    <t>project_name</t>
  </si>
  <si>
    <t>organization_name</t>
  </si>
  <si>
    <t>date</t>
  </si>
  <si>
    <t>usd</t>
  </si>
  <si>
    <t>proj_bUhAfdnpITOykPQ2p5raH4oU</t>
  </si>
  <si>
    <t>org-A1JSCeoYYdWDpntrr1LcMrlV</t>
  </si>
  <si>
    <t>Amity</t>
  </si>
  <si>
    <t>proj_L33uJLOjkf76n4hL2rCPw0cd</t>
  </si>
  <si>
    <t>proj_bHxbpRTXqkFEO4PJ5LJEAkt1</t>
  </si>
  <si>
    <t>proj_JCK4nt4NpF7VxDOhYx7uw0Ae</t>
  </si>
  <si>
    <t>proj_TlHRRw2yigWuPisQefUrLFKS</t>
  </si>
  <si>
    <t>proj_znKVbsoFgjG5tFEGejl2CUra</t>
  </si>
  <si>
    <t>proj_iwOkkRh1q4XSMdm5nBNSUI7e</t>
  </si>
  <si>
    <t>proj_uMez7p3hBHNSKb9Q4kunVFgJ</t>
  </si>
  <si>
    <t>proj_KrZ3pXaWBNqqOa7RaEDjdBQF</t>
  </si>
  <si>
    <t>proj_E8KT8xyxTC2OumT77HdlsitY</t>
  </si>
  <si>
    <t>proj_nHhCLGrG9kFYDX6uMbzvRTkm</t>
  </si>
  <si>
    <t>proj_YnW85ZtUmRaPeFGfyYL4YSm3</t>
  </si>
  <si>
    <t>proj_dEea2jHIgxHTunA7Ym1hz2cr</t>
  </si>
  <si>
    <t>proj_ewVN3vFDvmx73NoC7xoVF3Xo</t>
  </si>
  <si>
    <t>proj_aGNLVcmzSn8JTBpq2B7YX5It</t>
  </si>
  <si>
    <t>proj_PwFEShzh6hdvMpWxHyPgCQQr</t>
  </si>
  <si>
    <t>proj_0ykssFUvcBccM8UwzgDQq8ye</t>
  </si>
  <si>
    <t>proj_0HUYjE7yI9C4fbZ6aVcgSWAN</t>
  </si>
  <si>
    <t>proj_FtBnYuytsvZd9iHVWGlGpRqL</t>
  </si>
  <si>
    <t>proj_YzC3klcdNKfb2espt06DI5DW</t>
  </si>
  <si>
    <t>proj_Ez8rif3e6iN9qPXHdJGrUmLM</t>
  </si>
  <si>
    <t>proj_mxouKt6gXhND9cwDmEXrfBcX</t>
  </si>
  <si>
    <t>proj_Zqg5btqi2LhRIt8ejVRDvU5l</t>
  </si>
  <si>
    <t>proj_VOSnrpthiC17SpO3KmyXXXe7</t>
  </si>
  <si>
    <t>proj_FGz62RvsrGMf09VanXa0Plge</t>
  </si>
  <si>
    <t>proj_dzjbaSXbBmBa7Y83MbOCkxmO</t>
  </si>
  <si>
    <t>proj_FeweVRGz9oe4LC0UBbsiZIr1</t>
  </si>
  <si>
    <t>proj_7xvw18KPaZ7JBQluDfECTSr5</t>
  </si>
  <si>
    <t>SUM of cost</t>
  </si>
  <si>
    <t>Year/Month</t>
  </si>
  <si>
    <t>2025/06</t>
  </si>
  <si>
    <t>OpenAI Cost Summary</t>
  </si>
  <si>
    <t>Runpod</t>
  </si>
  <si>
    <t>Provider</t>
  </si>
  <si>
    <t>Total cloud infrastructure cost for BOT (Year/Month)</t>
  </si>
  <si>
    <t>BOT1_AWS_COST</t>
  </si>
  <si>
    <t>BOT1_GCP_COST</t>
  </si>
  <si>
    <t>BOT1_REDIS_CLOUD_COST</t>
  </si>
  <si>
    <t>BOT1_CLOUDMQ_COST</t>
  </si>
  <si>
    <t>BOT1_ELASTIC_CLOUD_COST</t>
  </si>
  <si>
    <t>BOT1_TOTAL_COST</t>
  </si>
  <si>
    <t>BOT1_REVENUE</t>
  </si>
  <si>
    <t>BOT1_TOTAL_COST_REVENUE</t>
  </si>
  <si>
    <t>BOT2_AWS_COST</t>
  </si>
  <si>
    <t>BOT2_AZURE_COST</t>
  </si>
  <si>
    <t>BOT2_REDIS_CLOUD_COST</t>
  </si>
  <si>
    <t>BOT2_TOTAL_COST</t>
  </si>
  <si>
    <t>BOT2_REVENUE</t>
  </si>
  <si>
    <t>BOT2_TOTAL_COST_REVENUE</t>
  </si>
  <si>
    <t>BOT_AWS_COST</t>
  </si>
  <si>
    <t>BOT_AZURE_COST</t>
  </si>
  <si>
    <t>BOT_GCP_COST</t>
  </si>
  <si>
    <t>BOT_OTHER_COST</t>
  </si>
  <si>
    <t>BOT_TOTAL_COST</t>
  </si>
  <si>
    <t>BOT_REVENUE</t>
  </si>
  <si>
    <t>BOT_COST_REVENUE</t>
  </si>
  <si>
    <t>*CS cost allocated to BOT</t>
  </si>
  <si>
    <t>USD/mth</t>
  </si>
  <si>
    <t>COR</t>
  </si>
  <si>
    <t>GP</t>
  </si>
  <si>
    <t>Total cloud infrastructure cost for Custom Backend (Year/Month)</t>
  </si>
  <si>
    <t>CUSTOM_BE_AWS_COST</t>
  </si>
  <si>
    <t>CUSTOM_BE_AZURE_COST</t>
  </si>
  <si>
    <t>CUSTOM_BE_GCP_COST</t>
  </si>
  <si>
    <t>CUSTOM_BE_TOTAL_COST</t>
  </si>
  <si>
    <t>CUSTOM_BE_REVENUE</t>
  </si>
  <si>
    <t>CUSTOM_BE_COST_REVENUE</t>
  </si>
  <si>
    <t>Total cloud infrastructure cost for Eko (Year/Month)</t>
  </si>
  <si>
    <t>EKO_AWS_COST</t>
  </si>
  <si>
    <t>EKO_GCP_COST</t>
  </si>
  <si>
    <t>EKO_REVENUE</t>
  </si>
  <si>
    <t>EKO_COST_REVENUE</t>
  </si>
  <si>
    <t>Last day</t>
  </si>
  <si>
    <t>Total days</t>
  </si>
  <si>
    <t>*CS cost allocated to EkoAI</t>
  </si>
  <si>
    <t>Eko Revenue (THB)</t>
  </si>
  <si>
    <t>Exchange rate</t>
  </si>
  <si>
    <t>Eko Revenue (USD)</t>
  </si>
  <si>
    <t>Total cloud infrastructure cost for Gen AI (Year/Month)</t>
  </si>
  <si>
    <t>GENAI_AWS_COST</t>
  </si>
  <si>
    <t>GENAI_AZURE_COST</t>
  </si>
  <si>
    <t>GENAI_GCP_COST</t>
  </si>
  <si>
    <t>GENAI_OPENAI_COST</t>
  </si>
  <si>
    <t>GENAI_TOTAL_COST</t>
  </si>
  <si>
    <t>GENAI_REVENUE</t>
  </si>
  <si>
    <t>GENAI_COST_REVENUE</t>
  </si>
  <si>
    <t>Total cloud infrastructure cost for Eko Call (Year/Month)</t>
  </si>
  <si>
    <t>EKO_CALL_AWS_COST</t>
  </si>
  <si>
    <t>EKO_CALL_REVENUE</t>
  </si>
  <si>
    <t>EKO_CALL_COST_REVENUE</t>
  </si>
  <si>
    <t>Total cloud infrastructure cost for R&amp;D (Year/Month)</t>
  </si>
  <si>
    <t>R&amp;D_AWS_COST</t>
  </si>
  <si>
    <t>R&amp;D_AZURE_COST</t>
  </si>
  <si>
    <t>R&amp;D_GCP_COST</t>
  </si>
  <si>
    <t>R&amp;D_TOTAL_COST</t>
  </si>
  <si>
    <t>LAB_AZURE_COST</t>
  </si>
  <si>
    <t>LAB_GCP_COST</t>
  </si>
  <si>
    <t>LAB_OPENAI_COST</t>
  </si>
  <si>
    <t>LAB_RUNPOD_COST</t>
  </si>
  <si>
    <t>LAB_TOTAL_COST</t>
  </si>
  <si>
    <t>GRAND_TOTAL_COST</t>
  </si>
  <si>
    <t>Total cloud infrastructure cost for Robotics (Year/Month)</t>
  </si>
  <si>
    <t>ROBOT_AWS_COST</t>
  </si>
  <si>
    <t>ROBOT_AZURE_COST</t>
  </si>
  <si>
    <t>ROBOT_GCP_COST</t>
  </si>
  <si>
    <t>ROBOT_TOTAL_COST</t>
  </si>
  <si>
    <t>ROBOT_REVENUE</t>
  </si>
  <si>
    <t>ROBOT_COST_REVENUE</t>
  </si>
  <si>
    <t>Total cloud infrastructure cost for S&amp;M (Year/Month)</t>
  </si>
  <si>
    <t>SALES_MKT_AZURE_COST</t>
  </si>
  <si>
    <t>SALES_MKT_GCP_COST</t>
  </si>
  <si>
    <t>SALES_MKT_TOTAL_COST</t>
  </si>
  <si>
    <t>Infra Cost Summary</t>
  </si>
  <si>
    <t>For Finance (AWS - Usage)</t>
  </si>
  <si>
    <t>Department</t>
  </si>
  <si>
    <t>COR?</t>
  </si>
  <si>
    <t>ATECH - Product</t>
  </si>
  <si>
    <t>Non COR</t>
  </si>
  <si>
    <t>ASC (Beta service)</t>
  </si>
  <si>
    <t>ASOL - Product</t>
  </si>
  <si>
    <t>ASOL - Service</t>
  </si>
  <si>
    <t>ASOL - R&amp;D</t>
  </si>
  <si>
    <t>For Finance (AWS - Marketplace)</t>
  </si>
  <si>
    <t>For Finance (Azure)</t>
  </si>
  <si>
    <t>Amity Labs - R&amp;D</t>
  </si>
  <si>
    <t>For Finance (GCP)</t>
  </si>
  <si>
    <t>ASOL - S&amp;M</t>
  </si>
  <si>
    <t>For Finance (Redis - Redis Labs)</t>
  </si>
  <si>
    <t>For Finance (CloudAMQ - 84codes.com)</t>
  </si>
  <si>
    <t>For Finance (OpenAI )</t>
  </si>
  <si>
    <t>For Finance (ElasticSearch)</t>
  </si>
  <si>
    <t>For Finance (Runpod)</t>
  </si>
  <si>
    <t>R&amp;D (lab)</t>
  </si>
  <si>
    <t>All cloud infrastructure</t>
  </si>
  <si>
    <t>Total (Product)</t>
  </si>
  <si>
    <t>Total (Eko Call)</t>
  </si>
  <si>
    <t>Total (Service)</t>
  </si>
  <si>
    <t>Total (R&amp;D)</t>
  </si>
  <si>
    <t>Total (R&amp;D lab)</t>
  </si>
  <si>
    <t>Total (Robotics)</t>
  </si>
  <si>
    <t>Security</t>
  </si>
  <si>
    <t>Observability</t>
  </si>
  <si>
    <t>Grand Total (Invoice)</t>
  </si>
  <si>
    <t>%↓</t>
  </si>
  <si>
    <t>Amount↓</t>
  </si>
  <si>
    <t>Plan</t>
  </si>
  <si>
    <t>Actual</t>
  </si>
  <si>
    <t>Diff.</t>
  </si>
  <si>
    <t>%Diff.</t>
  </si>
  <si>
    <t>BOT COR from MGT report</t>
  </si>
  <si>
    <t>COR - Cloud, Infrastructure and Online Services - AWS (Bot)</t>
  </si>
  <si>
    <t>May FC for MGT report</t>
  </si>
  <si>
    <t>COR - Cloud, Infrastructure and Online Services - AWS (GenAI)</t>
  </si>
  <si>
    <t>BOT COR</t>
  </si>
  <si>
    <t>InterCo - COR - Cloud, Infrastructure and Online Services - MS Azure</t>
  </si>
  <si>
    <t>EKO COR</t>
  </si>
  <si>
    <t>COR - Cloud, Infrastructure and Online Services - MS Azure (GenAI)</t>
  </si>
  <si>
    <t>COR - Cloud, Infrastructure and Online Services - MS Azure (Bot)</t>
  </si>
  <si>
    <t>COR - Cloud, Infrastructure and Online Services - Google Cloud_License ABP</t>
  </si>
  <si>
    <t>COR - Cloud, Infrastructure and Online Services - Google Cloud_License Bot1</t>
  </si>
  <si>
    <t>COR - Cloud, Infrastructure and Online Services - Google Cloud_License GenAI</t>
  </si>
  <si>
    <t>Other Cloud</t>
  </si>
  <si>
    <t>Others (allocated 30% to BOT / 70% to Eko)</t>
  </si>
  <si>
    <t>EKO COR from MGT report</t>
  </si>
  <si>
    <t>COR - Cloud, Infrastructure and Online Services - AWS (Eko Cloud)</t>
  </si>
  <si>
    <t>COR - Cloud, Infrastructure and Online Services - AWS (Eko Call)</t>
  </si>
  <si>
    <t>COR - Cloud, Infrastructure and Online Services - MS Azure (Merlin)</t>
  </si>
  <si>
    <t>COR - Cloud, Infrastructure and Online Services - MS Azure (Eko)</t>
  </si>
  <si>
    <t>Others</t>
  </si>
  <si>
    <t>BOT + EKO + GenAI from Product</t>
  </si>
  <si>
    <t>Cost (Plan)</t>
  </si>
  <si>
    <t>Cost (Actual)</t>
  </si>
  <si>
    <t>% Diff.</t>
  </si>
  <si>
    <t>Cost Summary History</t>
  </si>
  <si>
    <t>Weekly Incident Severity (BOT)</t>
  </si>
  <si>
    <t>Week no. in Q1/2025</t>
  </si>
  <si>
    <t>Severity / Week no.</t>
  </si>
  <si>
    <t>S1 (Weight=8)</t>
  </si>
  <si>
    <t>S2 (Weight=4)</t>
  </si>
  <si>
    <t>S3 (Weight=2)</t>
  </si>
  <si>
    <t>S4 (Weight=1)</t>
  </si>
  <si>
    <t>Result:</t>
  </si>
  <si>
    <t>Week no. in Q4/2024</t>
  </si>
  <si>
    <t>Week no. in Q3/2024</t>
  </si>
  <si>
    <t>S1&lt;=0</t>
  </si>
  <si>
    <t>S2&lt;=3</t>
  </si>
  <si>
    <t>S3&lt;=7</t>
  </si>
  <si>
    <t>S4&lt;=10</t>
  </si>
  <si>
    <t>Weekly Incident Severity (Eko)</t>
  </si>
  <si>
    <t>OpenAI</t>
  </si>
  <si>
    <t>Group</t>
  </si>
  <si>
    <t>ASOL TH</t>
  </si>
  <si>
    <t>LOTUS BIC PROD
Test SLE
SLE demo
CPALL HR POC
Default Project
TOWNPARK
EkoAI
PTTCU
True Self Serve
LOTUS BIC
Siam Piwat
CPF HR</t>
  </si>
  <si>
    <t>AI LAB</t>
  </si>
  <si>
    <t>Other</t>
  </si>
  <si>
    <t>Run Pods</t>
  </si>
  <si>
    <t>Perplexity</t>
  </si>
  <si>
    <t>FIREWORKS.AI</t>
  </si>
  <si>
    <t>Colab Pro</t>
  </si>
  <si>
    <t>Medium Pro</t>
  </si>
  <si>
    <t>Replicate</t>
  </si>
  <si>
    <t>0EDBF1C9 : ChatGPT Plus Subscription
6F0A8ECC : ChatGPT Plus Subscription
FD707FE8 : ChatGPT Plus Subscription</t>
  </si>
  <si>
    <t>Total Labs</t>
  </si>
  <si>
    <t>CodeArtifact($)</t>
  </si>
  <si>
    <t>DataZone($)</t>
  </si>
  <si>
    <t>ปี 2023</t>
  </si>
  <si>
    <t>ปี 2024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</si>
  <si>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</si>
  <si>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</si>
  <si>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</si>
  <si>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</si>
  <si>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</si>
  <si>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</si>
  <si>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</si>
  <si>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</si>
  <si>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</si>
  <si>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</si>
  <si>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</si>
  <si>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terminate?</t>
  </si>
  <si>
    <t>Resize?</t>
  </si>
  <si>
    <t>Check with Prite, Schedule?</t>
  </si>
  <si>
    <t>Check with Nink</t>
  </si>
  <si>
    <t>Check with Mon or Ning</t>
  </si>
  <si>
    <t>terminate</t>
  </si>
  <si>
    <t>Schedule?</t>
  </si>
  <si>
    <t>Decrease VM for log</t>
  </si>
  <si>
    <t>$6xx</t>
  </si>
  <si>
    <t>shut down temporary</t>
  </si>
  <si>
    <t>shutdown</t>
  </si>
  <si>
    <t>PTB weekly task (except improvement)</t>
  </si>
  <si>
    <t>DO weekly task</t>
  </si>
  <si>
    <t>SUM</t>
  </si>
  <si>
    <t>GOAL</t>
  </si>
  <si>
    <r>
      <rPr>
        <rFont val="Arial"/>
        <b/>
        <color theme="1"/>
      </rPr>
      <t xml:space="preserve">reduce weekly incident/support to </t>
    </r>
    <r>
      <rPr>
        <rFont val="Arial"/>
        <b/>
        <color rgb="FF980000"/>
      </rPr>
      <t>20</t>
    </r>
    <r>
      <rPr>
        <rFont val="Arial"/>
        <b/>
        <color rgb="FFFF0000"/>
      </rPr>
      <t xml:space="preserve"> </t>
    </r>
    <r>
      <rPr>
        <rFont val="Arial"/>
        <b/>
        <color theme="1"/>
      </rPr>
      <t>in the end of quarter</t>
    </r>
  </si>
  <si>
    <t>7 Sep - 13 Sep</t>
  </si>
  <si>
    <t>-</t>
  </si>
  <si>
    <t>14 Sep - 20 Sep</t>
  </si>
  <si>
    <t>21 Sep - 27 Sep</t>
  </si>
  <si>
    <t>5 Oct - 11 Oct</t>
  </si>
  <si>
    <t>12 Oct - 24 Oct</t>
  </si>
  <si>
    <t>19 Oct - 25 Oct</t>
  </si>
  <si>
    <t>26 Oct - 2 Nov</t>
  </si>
  <si>
    <t>3 Nov - 9 Nov</t>
  </si>
  <si>
    <t>Task: 2
Support: 4
Service Request (Deploy): 3
Incident: 7</t>
  </si>
  <si>
    <t>Incident: 5</t>
  </si>
  <si>
    <t>10 Nov - 16 Nov</t>
  </si>
  <si>
    <t>Task: 1
Support: 2
Service Request (Deploy+Scale): 7
Incident: 12 (Capacity: 8, Bug: 2, Another: 2 )</t>
  </si>
  <si>
    <t>Deploy 3
Improvement: 2
Incident Duplicate to PTB: 1 (Capacity)</t>
  </si>
  <si>
    <t>https://convolabai.atlassian.net/issues/?jql=project%20%3D%20PTB%20AND%20issuetype%20in%20(Change%2C%20Incident%2C%20%22Service%20Request%22%2C%20Support%2C%20Task)%20AND%20created%20%3E%3D%202020-11-10%20AND%20created%20%3C%3D%202020-11-16%20ORDER%20BY%20issuetype%20DESC%2C%20created%20DESC</t>
  </si>
  <si>
    <t>17 Nov - 23 Nov</t>
  </si>
  <si>
    <t>Task: 2
Support: 2
Service Request (Deploy+Scale): 10
Incident: 3 (FB 3rd Party: 1, Set Up: 1, Unknow: 1 )</t>
  </si>
  <si>
    <t>Deploy: 1
Provision: 1
Fix Pipeline: 1 (deprecate helm repo url)</t>
  </si>
  <si>
    <t>24 Nov - 30 Nov</t>
  </si>
  <si>
    <t>Task: 2
Service Request (Deploy+Provision+Maintenance): 12
Incident: 5 (Bug Upstra:2, Bug Deployment: 1 , Miss Patch: 1, Bug Script: 1)</t>
  </si>
  <si>
    <t>Deploy: 4 (km:3, node: 1)
Service Request: 1 (AWS LB Header Fwder)</t>
  </si>
  <si>
    <t>1 Dec - 7 Nov</t>
  </si>
  <si>
    <t>Service Request: 8
Incident: 4 (Bug Vwork: 2, Performace Kerry: 1, Upstra: 1)</t>
  </si>
  <si>
    <t>Service Request: 6
Incident: 4</t>
  </si>
  <si>
    <t>8 Dec - 14 Dec</t>
  </si>
  <si>
    <t>Service Request: 3
Incident: 1 (Bug Upstra: 1)</t>
  </si>
  <si>
    <t xml:space="preserve">
Service Request: 12
Incident: 3</t>
  </si>
  <si>
    <t>15 Dec - 21 Dec</t>
  </si>
  <si>
    <t>Service Request: 21
- CVL: 13
- Eko: 6
- Upstra: 2
Incident: 6 (CVL: 5, EKO: 1)</t>
  </si>
  <si>
    <t>22 Dec - 28 Dec</t>
  </si>
  <si>
    <t>Service Request: 6
- CVL: 4
- Upstra: 2
Incident: 17 (Upstra: 13, CVL: 3, EKO: 1)</t>
  </si>
  <si>
    <t>Start 2021</t>
  </si>
  <si>
    <t>29 Dec - 4 Jan</t>
  </si>
  <si>
    <t>Service Request: 5
- CVL: 1
- Upstra: 4
Incident: 15 (Upstra: 6 [False Positive], CVL: 5, EKO: 4)</t>
  </si>
  <si>
    <t>5 Jan - 11 Jan</t>
  </si>
  <si>
    <t>Service Request: 11
- CVL: 9
- EKO: 1
- Upstra: 1
Incident: 5
- EKO: 2 (SNS Certificate, Green False Alarm)
- CVL: 2 (Client Miss, Analytics Data Corrupt)
- Upstra: 1 (Staging Deploy)</t>
  </si>
  <si>
    <t>12 Jan - 18 Jan</t>
  </si>
  <si>
    <t>Service Request: 18
- CVL: 8
- EKO: 7
- Upstra: 3
Incident: 5
- CVL: 3 (ETL: 1, AIA-Infra: 1, LineBK Disk out of space: 1)
- Upstra: 2 (Big Match: 1, False Alarm: 1)</t>
  </si>
  <si>
    <t>19 Jan - 25 Jan</t>
  </si>
  <si>
    <t>Service Request: 18
- CVL: 8
- EKO: 7
- Upstra: 3
Incident: 6
- Upstra: 3 (False Alarm)
- CVL: 2 (Line Change Endpoint: 1, SMAPDisk out of space: 1)
- EKO: 1 (AWS Maintenance Instance: 1)</t>
  </si>
  <si>
    <t>26 Jan - 1 Feb</t>
  </si>
  <si>
    <t>Service Request: 14
- CVL: 10
- EKO: 2
- Upstra: 2
Incident: 15
- Upstra: 10 (False Alarm: 9, Big Match: 1)
- CVL: 3 (Line Change Endpoint: 1, Kbank Live Core DNS: 1,  RS: 1 miss authorized)
- EKO: 2 (Ekos-EU: 1, False Alarm: 1)</t>
  </si>
  <si>
    <t>2 Feb - 8 Feb</t>
  </si>
  <si>
    <t>Service Request: 23
- CVL: 14
- EKO: 7
- Upstra: 2
Incident: 6
- Upstra: 3 (False Alarm + downtime)
- CVL: 3 (AIA Infra + BUG)</t>
  </si>
  <si>
    <t>2 Mar - 8 Mar</t>
  </si>
  <si>
    <t>Service Request: 
- CVL: 5
- EKO: 1
Incident:
- CVL: 5
- Upstra: 1
- Eko: 3
Bug:
- EKO: 2</t>
  </si>
  <si>
    <t>9 Mar - 15 Mar</t>
  </si>
  <si>
    <t>Service Request: 
- CVL: 10
- EKO: 
Incident:
- CVL: 1
- Upstra: 4 (duplicate incident in the day)
- Eko: 1</t>
  </si>
  <si>
    <t>16 Mar -22 Mar</t>
  </si>
  <si>
    <t>Service Request: 
- CVL: 5 (Patch version 4)
Incident:
- CVL: 7 
- Upstra: 3 (duplicate incident in the day - traffic surge during a match)
- Eko: 1</t>
  </si>
  <si>
    <t>23 Mar - 30 Mar</t>
  </si>
  <si>
    <t>Service Request: 
- CVL: 5 (Restore Data 1, Patch/Deploy 2, Provision Resource 2)
- ASC: 1 (Deploy)
- EKO: 2 (Deploy 1,ETC 1)
Incident:
- CVL: 7 (Cann't login to console, Cann't get user msg)
- Upstra: 3 ( 2 from scaling 1 about Admin Panel)
- Eko: 5 (2 True-Connect down, 1 KM-Enterprise, 1 EkoGreen)</t>
  </si>
  <si>
    <t>Tasks</t>
  </si>
  <si>
    <t>Start date</t>
  </si>
  <si>
    <t>Due date</t>
  </si>
  <si>
    <t>PTB Number</t>
  </si>
  <si>
    <t>Status</t>
  </si>
  <si>
    <t>Assignee</t>
  </si>
  <si>
    <t>Confirm on OKR numbers &amp; retrieval method</t>
  </si>
  <si>
    <t>All</t>
  </si>
  <si>
    <t>Done</t>
  </si>
  <si>
    <t>Aong</t>
  </si>
  <si>
    <t>(Done) Cost 21/10,, (Done) # of incident goal by 28/10</t>
  </si>
  <si>
    <t>Tag autoscaling group, ec2 instance all resources followed to tagging strategy</t>
  </si>
  <si>
    <t>PTB-210</t>
  </si>
  <si>
    <t>Tee</t>
  </si>
  <si>
    <r>
      <rPr>
        <color rgb="FF1155CC"/>
        <u/>
      </rPr>
      <t xml:space="preserve">https://docs.google.com/spreadsheets/d/118x29bZzkPslJOQbzpWfXK0_8B1j-5Y9EADHeD34VW0/edit?ts=5f7dda34#gid=0
</t>
    </r>
    <r>
      <rPr>
        <color rgb="FF1155CC"/>
        <u/>
      </rPr>
      <t xml:space="preserve">
</t>
    </r>
    <r>
      <rPr>
        <color rgb="FF000000"/>
        <u/>
      </rPr>
      <t xml:space="preserve">- plan to use pumili as a tagging script instead </t>
    </r>
    <r>
      <rPr>
        <color rgb="FF1155CC"/>
        <u/>
      </rPr>
      <t xml:space="preserve">https://www.pulumi.com/product/
</t>
    </r>
    <r>
      <rPr>
        <color rgb="FF000000"/>
        <u/>
      </rPr>
      <t xml:space="preserve">- manually tag all autoscaing group
- already PR for tagging in terraform script 
</t>
    </r>
    <r>
      <rPr>
        <color rgb="FF000000"/>
        <u/>
      </rPr>
      <t xml:space="preserve">11 Nov
</t>
    </r>
    <r>
      <rPr>
        <color rgb="FF000000"/>
        <u/>
      </rPr>
      <t xml:space="preserve">Check if EKS is automatically tagigng autoscaled instances
- Eko KM
- Eko Call dev
- Eko Call prod
- Sophia dev
- Sophia prod
- Test run cost report
</t>
    </r>
    <r>
      <rPr>
        <color rgb="FF1155CC"/>
        <u/>
      </rPr>
      <t>* Tag all instances and also implement aws config for governance approaches</t>
    </r>
  </si>
  <si>
    <t>Update Tagging timeline by Monday</t>
  </si>
  <si>
    <r>
      <rPr>
        <color rgb="FF000000"/>
        <u/>
      </rPr>
      <t xml:space="preserve">adjust timeline again in </t>
    </r>
    <r>
      <rPr>
        <color rgb="FF1155CC"/>
        <u/>
      </rPr>
      <t>https://projects.zoho.com/portal/amity#ganttview/1572231000000737013</t>
    </r>
    <r>
      <rPr>
        <color rgb="FF1155CC"/>
        <u/>
      </rPr>
      <t xml:space="preserve">
</t>
    </r>
    <r>
      <rPr>
        <color rgb="FF000000"/>
        <u/>
      </rPr>
      <t xml:space="preserve">- </t>
    </r>
    <r>
      <rPr>
        <b/>
        <color rgb="FF000000"/>
        <u/>
      </rPr>
      <t>script</t>
    </r>
    <r>
      <rPr>
        <color rgb="FF000000"/>
        <u/>
      </rPr>
      <t xml:space="preserve"> plan to use pumili as a tagging script instead (adjust timeline)
- </t>
    </r>
    <r>
      <rPr>
        <b/>
        <color rgb="FF000000"/>
        <u/>
      </rPr>
      <t>report</t>
    </r>
    <r>
      <rPr>
        <color rgb="FF000000"/>
        <u/>
      </rPr>
      <t xml:space="preserve"> please me separate responsibility to 2 approaches  
- - cost: will use aws cost explorer (effective after tagged 1 day)
- - security: will use aws inspector to automate security assessment </t>
    </r>
    <r>
      <rPr>
        <color rgb="FF1155CC"/>
        <u/>
      </rPr>
      <t xml:space="preserve">https://docs.aws.amazon.com/inspector/latest/userguide/inspector_getting-started.html
</t>
    </r>
    <r>
      <rPr>
        <color rgb="FF000000"/>
        <u/>
      </rPr>
      <t xml:space="preserve">- </t>
    </r>
    <r>
      <rPr>
        <b/>
        <color rgb="FF000000"/>
        <u/>
      </rPr>
      <t xml:space="preserve">proactively tagging
</t>
    </r>
    <r>
      <rPr>
        <color rgb="FF000000"/>
        <u/>
      </rPr>
      <t>- - controll with cloud formation template
- - proporgated tag to related resource (EC2, VPC, LB, Volume, ...)
- - use AWS Config (start with aws config https://ap-southeast-1.console.aws.amazon.com/config/home?awsc-custsat-override=promptUser&amp;region=ap-southeast-1#/rules/rule-details/required-tags-amity)</t>
    </r>
  </si>
  <si>
    <t>Aong to talk to Mai on combining to 1 single SUP board</t>
  </si>
  <si>
    <t>Incidents</t>
  </si>
  <si>
    <t>Cannot combine with different SLA for each product reason</t>
  </si>
  <si>
    <t>Track upstra uptime to central dashboard</t>
  </si>
  <si>
    <t>PTB-123</t>
  </si>
  <si>
    <r>
      <rPr>
        <color rgb="FF000000"/>
        <u/>
      </rPr>
      <t xml:space="preserve">https://status.upstra.co/?period=daily
</t>
    </r>
    <r>
      <rPr>
        <color rgb="FF000000"/>
      </rPr>
      <t>- Data (already exist from query in  log.ekomedia.technology)
- plan -&gt; need to  use uptimebot get data RPC status from kibana log replace to api healthcheck
- Need to use webhook? to send alert to chat room</t>
    </r>
  </si>
  <si>
    <t xml:space="preserve">https://log.ekomedia.technology/_plugin/kibana/app/kibana#/visualize/edit/bb738c40-6f32-11e8-80bc-6fffe3772263?_g=(filters:!(),refreshInterval:(pause:!t,value:0),time:(from:now-3h,to:now))&amp;_a=(filters:!(),linked:!f,query:(language:lucene,query:'_exists_:%20rpc_method%20OR%20message:%20%22timed%20out%22'),uiState:(),vis:(aggs:!((enabled:!t,id:'1',params:(),schema:metric,type:count),(enabled:!t,id:'2',params:(drop_partials:!f,extended_bounds:(),field:'@timestamp',interval:auto,min_doc_count:1,useNormalizedEsInterval:!t),schema:segment,type:date_histogram),(enabled:!t,id:'3',params:(filters:!((input:(language:lucene,query:'rpc_duration_ms:%20%3C1000'),label:'%3C%201s'),(input:(language:lucene,query:'rpc_duration_ms:%20%3E%3D1000'),label:'%3E%3D%201s'),(input:(language:lucene,query:'message:%20*timed%20out*'),label:'failed%20-%20timeout'),(input:(language:lucene,query:'rpc_status:%20failed%20AND%20message:%20*RateLimit%20Exceeded*'),label:'failed%20-%20ratelimit'),(input:(language:lucene,query:'rpc_status:%20failed%20AND%20NOT%20(message:%20*timed%20out*%20OR%20message:%20*RateLimit*)'),label:'failed%20-%20other'))),schema:group,type:filters)),params:(addLegend:!t,addTimeMarker:!f,addTooltip:!t,categoryAxes:!((id:CategoryAxis-1,labels:(show:!t,truncate:100),position:bottom,scale:(type:linear),show:!t,style:(),title:(),type:category)),grid:(categoryLines:!f,style:(color:%23eee)),labels:(show:!f),legendPosition:right,seriesParams:!((data:(id:'1',label:Count),drawLinesBetweenPoints:!t,mode:stacked,show:true,showCircles:!t,type:histogram,valueAxis:ValueAxis-1)),thresholdLine:(color:%2334130C,show:!f,style:full,value:10,width:1),times:!(),type:histogram,valueAxes:!((id:ValueAxis-1,labels:(filter:!f,rotate:0,show:!t,truncate:100),name:LeftAxis-1,position:left,scale:(mode:normal,type:linear),show:!t,style:(),title:(text:Count),type:value))),title:'RPC%20status%20histogram',type:histogram)) </t>
  </si>
  <si>
    <r>
      <rPr>
        <color rgb="FF000000"/>
      </rPr>
      <t>https://monitoring2.convolab.ai/d/UexJ0xAGz/upstra-overview?orgId=1</t>
    </r>
    <r>
      <rPr>
        <color rgb="FF000000"/>
      </rPr>
      <t xml:space="preserve"> </t>
    </r>
  </si>
  <si>
    <t>Get Eko Uptime Definition - how does the healthcheck work and how to check</t>
  </si>
  <si>
    <t>SLA</t>
  </si>
  <si>
    <t>Kong</t>
  </si>
  <si>
    <r>
      <rPr>
        <rFont val="Roboto, RobotoDraft, Helvetica, Arial, sans-serif"/>
        <color rgb="FF1155CC"/>
        <u/>
      </rPr>
      <t>https://uptimerobot.com/</t>
    </r>
    <r>
      <rPr>
        <rFont val="Roboto, RobotoDraft, Helvetica, Arial, sans-serif"/>
        <color rgb="FF000000"/>
      </rPr>
      <t xml:space="preserve">
- monitor uptime already and push alert to 24x7 Support 
- plan -&gt; try to add new one and alert
- Kong to tell Customer Support team to use uptime robot as official SLA</t>
    </r>
  </si>
  <si>
    <t>Fargate on EKS - ConvoLab 100%</t>
  </si>
  <si>
    <t>PTB-207</t>
  </si>
  <si>
    <t>able to running, need to load test and checking scalable
- (18 November) Sidecar already working
- slow initiate pod</t>
  </si>
  <si>
    <t>Aong - To commit new saving target of November next week</t>
  </si>
  <si>
    <r>
      <rPr>
        <b/>
      </rPr>
      <t>***Reduce***</t>
    </r>
    <r>
      <rPr/>
      <t xml:space="preserve"> </t>
    </r>
    <r>
      <rPr>
        <b/>
        <color rgb="FF980000"/>
      </rPr>
      <t>$15,000</t>
    </r>
    <r>
      <rPr/>
      <t xml:space="preserve"> in end December compare with September
Eko: 
- (22/12/2020) </t>
    </r>
    <r>
      <rPr>
        <strike/>
      </rPr>
      <t>adjust snapshot policy =&gt;</t>
    </r>
    <r>
      <rPr/>
      <t xml:space="preserve"> reduce for $3000 
- (18/12/2020) </t>
    </r>
    <r>
      <rPr>
        <b/>
        <color rgb="FFFF0000"/>
      </rPr>
      <t>(KONG)</t>
    </r>
    <r>
      <rPr/>
      <t xml:space="preserve"> resizing under-utilization ec2 to ~50% =&gt; potential to reduce for $8000
- - - - -</t>
    </r>
    <r>
      <rPr>
        <b/>
      </rPr>
      <t xml:space="preserve"> [ Progress 0/133 Instances &amp; Delay for 3 days to 21/12/2020]</t>
    </r>
    <r>
      <rPr/>
      <t xml:space="preserve">
- (29/12/2020) </t>
    </r>
    <r>
      <rPr>
        <b/>
        <color rgb="FFFF0000"/>
      </rPr>
      <t>(Tee)</t>
    </r>
    <r>
      <rPr/>
      <t xml:space="preserve"> implement spot instance 50% for eko stateless app (60% of 50% of 16000) =&gt; reduce for $4,800
- - - - - </t>
    </r>
    <r>
      <rPr>
        <b/>
      </rPr>
      <t xml:space="preserve">AWS: 
- - - - - - - set up bidding-pricing practice
- - - - - - - multi-family
- - - - - - - backup-with-on-demand
</t>
    </r>
    <r>
      <rPr/>
      <t xml:space="preserve">- - - - - </t>
    </r>
    <r>
      <rPr>
        <b/>
      </rPr>
      <t xml:space="preserve">Amity: 
- - - - - - - separate stateless-node-group (8 days), 
- - - - - - - test terminate-signal and rolling without downtime on staging (3 days)
</t>
    </r>
    <r>
      <rPr/>
      <t xml:space="preserve">- - - - - - - </t>
    </r>
    <r>
      <rPr>
        <b/>
      </rPr>
      <t>deployment procedure without downtime if can (3 days)</t>
    </r>
    <r>
      <rPr/>
      <t xml:space="preserve">
Upstra:
- (XX/12/2020) prescheduler =&gt; reduce </t>
    </r>
    <r>
      <rPr>
        <color rgb="FF000000"/>
      </rPr>
      <t>f</t>
    </r>
    <r>
      <rPr/>
      <t>or $1500 
- (XX/12/2020) by more saving plan for c5 1 year (-22% of 10,000++) =&gt; reduce for $2,000</t>
    </r>
  </si>
  <si>
    <t xml:space="preserve">Explore spot instance on non-production eko
</t>
  </si>
  <si>
    <t>PTB-206</t>
  </si>
  <si>
    <t>duplicate with cost task on row: 9</t>
  </si>
  <si>
    <t>Fargate on EKS - Upstra 100%</t>
  </si>
  <si>
    <r>
      <rPr>
        <rFont val="Arial"/>
        <color theme="1"/>
      </rPr>
      <t xml:space="preserve">duplicate with </t>
    </r>
    <r>
      <rPr>
        <rFont val="Arial"/>
        <b/>
        <color theme="1"/>
      </rPr>
      <t>[Costing]</t>
    </r>
    <r>
      <rPr>
        <rFont val="Arial"/>
        <color theme="1"/>
      </rPr>
      <t xml:space="preserve"> upstra move to k8s with Fargate</t>
    </r>
  </si>
  <si>
    <t>Develop &amp; Deploy Broker with autoscaling based on message queue on line bk, tisco</t>
  </si>
  <si>
    <r>
      <rPr>
        <rFont val="Arial"/>
        <color theme="1"/>
      </rPr>
      <t xml:space="preserve">11/18/2020 
</t>
    </r>
    <r>
      <rPr>
        <rFont val="Arial"/>
        <color rgb="FFFF0000"/>
      </rPr>
      <t>1/26/2020</t>
    </r>
  </si>
  <si>
    <t>DO-1806</t>
  </si>
  <si>
    <r>
      <rPr>
        <rFont val="Arial"/>
        <color theme="1"/>
      </rPr>
      <t xml:space="preserve">Deployed On LineBK &amp; stress Loadtesting 
other client is preparing
</t>
    </r>
    <r>
      <rPr>
        <rFont val="Arial"/>
        <b/>
        <color theme="1"/>
      </rPr>
      <t xml:space="preserve">!!!! </t>
    </r>
    <r>
      <rPr>
        <rFont val="Arial"/>
        <color theme="1"/>
      </rPr>
      <t xml:space="preserve">due to right now, the system can handle only actual 20 tps for capacity 100 tps, we decide to move approach to autoscale by number of message in queue, </t>
    </r>
    <r>
      <rPr>
        <rFont val="Arial"/>
        <b/>
        <color theme="1"/>
      </rPr>
      <t xml:space="preserve">DO-1806 [25/12/2020]
</t>
    </r>
    <r>
      <rPr>
        <rFont val="Arial"/>
        <color theme="1"/>
      </rPr>
      <t>make sure can done on 1/25/2021</t>
    </r>
  </si>
  <si>
    <t>CVL - ArgoD repository - client folder separate env using helm</t>
  </si>
  <si>
    <r>
      <rPr>
        <rFont val="Arial"/>
        <color theme="1"/>
      </rPr>
      <t xml:space="preserve">12/16/2020 
</t>
    </r>
    <r>
      <rPr>
        <rFont val="Arial"/>
        <color rgb="FFFF0000"/>
      </rPr>
      <t>1/20/2020</t>
    </r>
  </si>
  <si>
    <t>PTB-120, DO-1878</t>
  </si>
  <si>
    <r>
      <rPr>
        <rFont val="Arial"/>
        <color theme="1"/>
      </rPr>
      <t xml:space="preserve">- start clone existing config to git and running on argo (strategy: every patch of each instance =&gt; move to gitops repo)
- plan to re-structure folder, explore move to helm
</t>
    </r>
    <r>
      <rPr>
        <rFont val="Arial"/>
        <b/>
        <color theme="1"/>
      </rPr>
      <t xml:space="preserve">!!!! </t>
    </r>
    <r>
      <rPr>
        <rFont val="Arial"/>
        <color theme="1"/>
      </rPr>
      <t xml:space="preserve">due to we're facing to another prioritized task, let move to the new approaches like service engineer just PR only for yaml template and merge and deploy with argoCD </t>
    </r>
  </si>
  <si>
    <t>Delete 3499 EBS Volumes - $16000</t>
  </si>
  <si>
    <t>https://docs.google.com/spreadsheets/d/1u9D25JlTg7Xpo77LHWtw1IzPo6Ch06iBJ2cMEObG6Lc/edit#gid=690946416</t>
  </si>
  <si>
    <t>Unused EBS Volume (0 I/O) - $600</t>
  </si>
  <si>
    <r>
      <rPr>
        <rFont val="Arial"/>
        <color theme="1"/>
      </rPr>
      <t>[</t>
    </r>
    <r>
      <rPr>
        <rFont val="Arial"/>
        <b/>
        <color theme="1"/>
      </rPr>
      <t>Incident]</t>
    </r>
    <r>
      <rPr>
        <rFont val="Arial"/>
        <color theme="1"/>
      </rPr>
      <t xml:space="preserve"> Adjust upstra terraform script for avoid unbalancing node while deployment</t>
    </r>
  </si>
  <si>
    <t>PTB-335</t>
  </si>
  <si>
    <r>
      <rPr>
        <rFont val="Arial"/>
        <b/>
        <color theme="1"/>
      </rPr>
      <t xml:space="preserve">[Incident] </t>
    </r>
    <r>
      <rPr>
        <rFont val="Arial"/>
        <b val="0"/>
        <color theme="1"/>
      </rPr>
      <t>Implement upstra tracing with jaeger</t>
    </r>
  </si>
  <si>
    <t>DO-1440</t>
  </si>
  <si>
    <r>
      <rPr>
        <rFont val="Arial"/>
        <b/>
        <color theme="1"/>
      </rPr>
      <t xml:space="preserve">DONE </t>
    </r>
    <r>
      <rPr>
        <rFont val="Arial"/>
        <b val="0"/>
        <color theme="1"/>
      </rPr>
      <t>on staging</t>
    </r>
    <r>
      <rPr>
        <rFont val="Arial"/>
        <b/>
        <color theme="1"/>
      </rPr>
      <t xml:space="preserve">
Including </t>
    </r>
    <r>
      <rPr>
        <rFont val="Arial"/>
        <b val="0"/>
        <color theme="1"/>
      </rPr>
      <t xml:space="preserve">in production manifest k8s
</t>
    </r>
    <r>
      <rPr>
        <rFont val="Arial"/>
        <b/>
        <color theme="1"/>
      </rPr>
      <t xml:space="preserve">Deployed </t>
    </r>
    <r>
      <rPr>
        <rFont val="Arial"/>
        <b val="0"/>
        <color theme="1"/>
      </rPr>
      <t>on production cluster</t>
    </r>
  </si>
  <si>
    <r>
      <rPr>
        <rFont val="Arial"/>
        <b/>
        <color rgb="FF000000"/>
      </rPr>
      <t>[Costing]</t>
    </r>
    <r>
      <rPr>
        <rFont val="Arial"/>
        <color rgb="FF000000"/>
      </rPr>
      <t xml:space="preserve"> resizing under-utilization ec2 to ~50%</t>
    </r>
  </si>
  <si>
    <t>PTB-260</t>
  </si>
  <si>
    <t>Tae</t>
  </si>
  <si>
    <r>
      <rPr>
        <rFont val="Arial"/>
        <b/>
        <color theme="1"/>
      </rPr>
      <t xml:space="preserve">Potential to reduce for $8000
</t>
    </r>
    <r>
      <rPr>
        <rFont val="Arial"/>
        <color theme="1"/>
      </rPr>
      <t>- - - - - [ Delay for 3 days to 21/12/2020 ]
- - - - - [ Progress 60/139 Instances] (reduce around ~$4000)
- - - - - - - Already discuss with egg digital for eko-call (20 instances, reduce ~$2000), They will do on 4 - 8 Jan 2021
- - - - - - - !!! after eko-call done, we should stop this operation to avoid the new incident then go to run the utilization report and alert instead.
- - - - - - - eko-call is done on application part</t>
    </r>
  </si>
  <si>
    <r>
      <rPr>
        <rFont val="Arial"/>
        <b/>
        <color rgb="FF000000"/>
      </rPr>
      <t xml:space="preserve">[Uptime &amp; Incident] </t>
    </r>
    <r>
      <rPr>
        <rFont val="Arial"/>
        <b val="0"/>
        <color rgb="FF000000"/>
      </rPr>
      <t>upstra migrate to k8s with Fargate</t>
    </r>
  </si>
  <si>
    <t>DO-1769
DO-1770</t>
  </si>
  <si>
    <t>In-Progress</t>
  </si>
  <si>
    <t>KubeOps</t>
  </si>
  <si>
    <r>
      <rPr>
        <rFont val="Arial"/>
        <b/>
        <color theme="1"/>
      </rPr>
      <t>ISSUE:
Technical:</t>
    </r>
    <r>
      <rPr>
        <rFont val="Arial"/>
        <color theme="1"/>
      </rPr>
      <t xml:space="preserve">
</t>
    </r>
    <r>
      <rPr>
        <rFont val="Arial"/>
        <strike/>
        <color theme="1"/>
      </rPr>
      <t>1.Fargate logging (KubeOps provisioning new cluster to POC and rollout staging+prod)</t>
    </r>
    <r>
      <rPr>
        <rFont val="Arial"/>
        <color theme="1"/>
      </rPr>
      <t xml:space="preserve">
</t>
    </r>
    <r>
      <rPr>
        <rFont val="Arial"/>
        <strike/>
        <color theme="1"/>
      </rPr>
      <t>2.Centrailize Redis (DONE)</t>
    </r>
    <r>
      <rPr>
        <rFont val="Arial"/>
        <color theme="1"/>
      </rPr>
      <t xml:space="preserve">
3.Loadtest (Split to 2 phase: 1.just ensure with the same exisitng workload, 2.achieve the goal (1.5m users) )
</t>
    </r>
    <r>
      <rPr>
        <rFont val="Arial"/>
        <b/>
        <color theme="1"/>
      </rPr>
      <t>MGMT:</t>
    </r>
    <r>
      <rPr>
        <rFont val="Arial"/>
        <color theme="1"/>
      </rPr>
      <t xml:space="preserve">
</t>
    </r>
    <r>
      <rPr>
        <rFont val="Arial"/>
        <strike/>
        <color theme="1"/>
      </rPr>
      <t>1.prepare for prod env testing
2.testing go live plan with partial deployment</t>
    </r>
    <r>
      <rPr>
        <rFont val="Arial"/>
        <color theme="1"/>
      </rPr>
      <t xml:space="preserve">
</t>
    </r>
    <r>
      <rPr>
        <rFont val="Arial"/>
        <strike/>
        <color theme="1"/>
      </rPr>
      <t>3.parallel deploymen during 2 current env (k8s, ec2) *hotfix, new feature</t>
    </r>
  </si>
  <si>
    <r>
      <rPr>
        <rFont val="Arial"/>
        <b/>
        <color theme="1"/>
      </rPr>
      <t>[Costing]</t>
    </r>
    <r>
      <rPr>
        <rFont val="Arial"/>
        <color theme="1"/>
      </rPr>
      <t xml:space="preserve"> buy more saving plan for compute 3 year </t>
    </r>
    <r>
      <rPr>
        <rFont val="Arial"/>
        <strike/>
        <color theme="1"/>
      </rPr>
      <t>(-22% of 10,000++)</t>
    </r>
  </si>
  <si>
    <r>
      <rPr>
        <rFont val="Arial"/>
        <b/>
        <color theme="1"/>
      </rPr>
      <t xml:space="preserve">Potential reduce for </t>
    </r>
    <r>
      <rPr>
        <rFont val="Arial"/>
        <b/>
        <strike/>
        <color theme="1"/>
      </rPr>
      <t>$2,000</t>
    </r>
    <r>
      <rPr>
        <rFont val="Arial"/>
        <b/>
        <color theme="1"/>
      </rPr>
      <t xml:space="preserve">
- !!! </t>
    </r>
    <r>
      <rPr>
        <rFont val="Arial"/>
        <b val="0"/>
        <color theme="1"/>
      </rPr>
      <t>should explore this one for temporary saving cost</t>
    </r>
  </si>
  <si>
    <r>
      <rPr>
        <rFont val="Arial"/>
        <b/>
        <color theme="1"/>
      </rPr>
      <t>[Costing]</t>
    </r>
    <r>
      <rPr>
        <rFont val="Arial"/>
        <color theme="1"/>
      </rPr>
      <t xml:space="preserve"> consult aws team for merging cvl account to eko before dec</t>
    </r>
  </si>
  <si>
    <r>
      <rPr>
        <rFont val="Arial"/>
        <color theme="1"/>
      </rPr>
      <t>[</t>
    </r>
    <r>
      <rPr>
        <rFont val="Arial"/>
        <b/>
        <color theme="1"/>
      </rPr>
      <t>Incident</t>
    </r>
    <r>
      <rPr>
        <rFont val="Arial"/>
        <color theme="1"/>
      </rPr>
      <t>] Manually creating ticket channel to pager duty</t>
    </r>
  </si>
  <si>
    <t>Create incident from pager duty app</t>
  </si>
  <si>
    <r>
      <rPr>
        <rFont val="Arial"/>
        <color theme="1"/>
      </rPr>
      <t>[</t>
    </r>
    <r>
      <rPr>
        <rFont val="Arial"/>
        <b/>
        <color theme="1"/>
      </rPr>
      <t>Costing</t>
    </r>
    <r>
      <rPr>
        <rFont val="Arial"/>
        <color theme="1"/>
      </rPr>
      <t>] Define new okr for next quarter</t>
    </r>
  </si>
  <si>
    <r>
      <rPr>
        <rFont val="Arial"/>
        <color theme="1"/>
      </rPr>
      <t>[</t>
    </r>
    <r>
      <rPr>
        <rFont val="Arial"/>
        <b/>
        <color theme="1"/>
      </rPr>
      <t>Costing</t>
    </r>
    <r>
      <rPr>
        <rFont val="Arial"/>
        <color theme="1"/>
      </rPr>
      <t>] Cost OKR followed to MRR % Calculation Sheet</t>
    </r>
  </si>
  <si>
    <r>
      <rPr>
        <rFont val="Arial"/>
        <b/>
        <color theme="1"/>
      </rPr>
      <t>[Costing]</t>
    </r>
    <r>
      <rPr>
        <rFont val="Arial"/>
        <color theme="1"/>
      </rPr>
      <t xml:space="preserve"> Cost budget accuracy</t>
    </r>
  </si>
  <si>
    <r>
      <rPr>
        <rFont val="Arial"/>
        <b/>
        <color theme="1"/>
      </rPr>
      <t xml:space="preserve">[Governance] </t>
    </r>
    <r>
      <rPr>
        <rFont val="Arial"/>
        <color theme="1"/>
      </rPr>
      <t>Revisit tag to all component and apply to cvl as well.</t>
    </r>
  </si>
  <si>
    <r>
      <rPr>
        <rFont val="Arial"/>
        <b/>
        <color theme="1"/>
      </rPr>
      <t>[Costing]</t>
    </r>
    <r>
      <rPr>
        <rFont val="Arial"/>
        <color theme="1"/>
      </rPr>
      <t xml:space="preserve"> resize kbank live to fit to the budget</t>
    </r>
  </si>
  <si>
    <t>DO-1983</t>
  </si>
  <si>
    <t>Best</t>
  </si>
  <si>
    <r>
      <rPr>
        <color rgb="FF1155CC"/>
        <u/>
      </rPr>
      <t xml:space="preserve">Plannning Done https://docs.google.com/spreadsheets/d/1CSlxHVEVkdBKH_X88QyhLWPPoKsFhIW_RQ173-wexmY/edit#gid=1584333110
</t>
    </r>
    <r>
      <rPr>
        <color rgb="FF1155CC"/>
        <u/>
      </rPr>
      <t xml:space="preserve">but not do action
DONE on nonprod
</t>
    </r>
  </si>
  <si>
    <r>
      <rPr>
        <rFont val="Arial"/>
        <b/>
        <color theme="1"/>
      </rPr>
      <t>[Costing]</t>
    </r>
    <r>
      <rPr>
        <rFont val="Arial"/>
        <color theme="1"/>
      </rPr>
      <t xml:space="preserve"> resize line bk to fit to the budget</t>
    </r>
  </si>
  <si>
    <t>DO-1984</t>
  </si>
  <si>
    <t>https://docs.google.com/spreadsheets/u/1/d/1MtrZgz7u9h2O0jbfpUmgV6bP_aOOFO7tC__YRmElNto/edit#gid=0</t>
  </si>
  <si>
    <r>
      <rPr>
        <rFont val="Arial"/>
        <b/>
        <color theme="1"/>
      </rPr>
      <t>[Costing]</t>
    </r>
    <r>
      <rPr>
        <rFont val="Arial"/>
        <color theme="1"/>
      </rPr>
      <t xml:space="preserve"> POC with spotio platform</t>
    </r>
  </si>
  <si>
    <t>DO-1988</t>
  </si>
  <si>
    <r>
      <rPr>
        <rFont val="Arial"/>
        <b/>
        <color theme="1"/>
      </rPr>
      <t>[Costing]</t>
    </r>
    <r>
      <rPr>
        <rFont val="Arial"/>
        <color theme="1"/>
      </rPr>
      <t xml:space="preserve"> POC CA, HPA, VPA</t>
    </r>
  </si>
  <si>
    <t>DO-1990</t>
  </si>
  <si>
    <r>
      <rPr>
        <rFont val="Arial"/>
        <b/>
        <color rgb="FF000000"/>
      </rPr>
      <t>[Costing]</t>
    </r>
    <r>
      <rPr>
        <rFont val="Arial"/>
        <color rgb="FF000000"/>
      </rPr>
      <t xml:space="preserve"> implement spot instance 50% for eko stateless app (60% of 50% of 16000)</t>
    </r>
  </si>
  <si>
    <r>
      <rPr>
        <rFont val="Arial"/>
        <strike/>
        <color theme="1"/>
      </rPr>
      <t>12/29/2020</t>
    </r>
    <r>
      <rPr>
        <rFont val="Arial"/>
        <color theme="1"/>
      </rPr>
      <t xml:space="preserve"> 
</t>
    </r>
    <r>
      <rPr>
        <rFont val="Arial"/>
        <strike/>
        <color rgb="FFFF0000"/>
      </rPr>
      <t>1/28/2021</t>
    </r>
  </si>
  <si>
    <r>
      <rPr>
        <rFont val="Arial"/>
        <b/>
        <color theme="1"/>
      </rPr>
      <t>Potential reduce for $4,800</t>
    </r>
    <r>
      <rPr>
        <rFont val="Arial"/>
        <color theme="1"/>
      </rPr>
      <t xml:space="preserve">
- - - - - </t>
    </r>
    <r>
      <rPr>
        <rFont val="Arial"/>
        <b/>
        <color theme="1"/>
      </rPr>
      <t>AWS</t>
    </r>
    <r>
      <rPr>
        <rFont val="Arial"/>
        <color theme="1"/>
      </rPr>
      <t xml:space="preserve">: 
</t>
    </r>
    <r>
      <rPr>
        <rFont val="Arial"/>
        <strike/>
        <color theme="1"/>
      </rPr>
      <t>- - - - - - - set up bidding-pricing practice
- - - - - - - multi-family</t>
    </r>
    <r>
      <rPr>
        <rFont val="Arial"/>
        <color theme="1"/>
      </rPr>
      <t xml:space="preserve">
- - - - - - - backup-with-on-demand (testing + exploring)
- - - - - </t>
    </r>
    <r>
      <rPr>
        <rFont val="Arial"/>
        <b/>
        <color theme="1"/>
      </rPr>
      <t>Amity</t>
    </r>
    <r>
      <rPr>
        <rFont val="Arial"/>
        <color theme="1"/>
      </rPr>
      <t xml:space="preserve">: 
- - - - - - - retag existing deployment
- - - - - - - separate stateless-node-group (8 days), 
</t>
    </r>
    <r>
      <rPr>
        <rFont val="Arial"/>
        <color rgb="FFFF0000"/>
      </rPr>
      <t>- - - - - - - adjust app pipeline (x days)</t>
    </r>
    <r>
      <rPr>
        <rFont val="Arial"/>
        <color theme="1"/>
      </rPr>
      <t xml:space="preserve">
- - - - - - - test terminate-signal and rolling without downtime on staging (3 days)
- - - - - - - deployment procedure without downtime if can (3 days)
</t>
    </r>
    <r>
      <rPr>
        <rFont val="Arial"/>
        <strike/>
        <color theme="1"/>
      </rPr>
      <t>shift to POC spotio task</t>
    </r>
    <r>
      <rPr>
        <rFont val="Arial"/>
        <color theme="1"/>
      </rPr>
      <t xml:space="preserve">
</t>
    </r>
    <r>
      <rPr>
        <rFont val="Arial"/>
        <strike/>
        <color theme="1"/>
      </rPr>
      <t xml:space="preserve">"Best Learning Eko Pipeline"
</t>
    </r>
    <r>
      <rPr>
        <rFont val="Arial"/>
        <b/>
        <color theme="1"/>
      </rPr>
      <t>Start migrating on staging.</t>
    </r>
    <r>
      <rPr>
        <rFont val="Arial"/>
        <color theme="1"/>
      </rPr>
      <t xml:space="preserve">
</t>
    </r>
  </si>
  <si>
    <t>Adjust OKR for deployment</t>
  </si>
  <si>
    <t>List all concern and testing Spot Instane for
- tisco
- kbank cll cluster
- rd</t>
  </si>
  <si>
    <t>Need to waiting for product to adjust app to support graceful shutdown</t>
  </si>
  <si>
    <r>
      <rPr/>
      <t xml:space="preserve">Analyze and calculate the cost include </t>
    </r>
    <r>
      <rPr>
        <color rgb="FF1155CC"/>
        <u/>
      </rPr>
      <t>spot.io</t>
    </r>
    <r>
      <rPr/>
      <t xml:space="preserve"> pricing</t>
    </r>
  </si>
  <si>
    <r>
      <rPr>
        <rFont val="Arial"/>
        <b/>
        <color theme="1"/>
      </rPr>
      <t xml:space="preserve">[Deployment] </t>
    </r>
    <r>
      <rPr>
        <rFont val="Arial"/>
        <color theme="1"/>
      </rPr>
      <t>Upstra practising env
- process and version compatible
- push every component as a code.</t>
    </r>
  </si>
  <si>
    <t>the procedure is look like loadtest env</t>
  </si>
  <si>
    <r>
      <rPr>
        <rFont val="Arial"/>
        <b/>
        <color theme="1"/>
      </rPr>
      <t>[Costing]</t>
    </r>
    <r>
      <rPr>
        <rFont val="Arial"/>
        <color theme="1"/>
      </rPr>
      <t xml:space="preserve"> Migrate kbank gcp to aws</t>
    </r>
  </si>
  <si>
    <t>End Mar</t>
  </si>
  <si>
    <t>Already discuss with product team to plan to include in re-architecture project</t>
  </si>
  <si>
    <r>
      <rPr>
        <rFont val="Arial"/>
        <b/>
        <color theme="1"/>
      </rPr>
      <t>[Deployment]</t>
    </r>
    <r>
      <rPr>
        <rFont val="Arial"/>
        <color theme="1"/>
      </rPr>
      <t xml:space="preserve"> Explore Automate Testing for sanity test on eko deployment</t>
    </r>
  </si>
  <si>
    <t>Q2</t>
  </si>
  <si>
    <t>To do</t>
  </si>
  <si>
    <t>Zain</t>
  </si>
  <si>
    <r>
      <rPr>
        <rFont val="Arial"/>
        <b/>
        <color theme="1"/>
      </rPr>
      <t xml:space="preserve">[Costing] </t>
    </r>
    <r>
      <rPr>
        <rFont val="Arial"/>
        <color theme="1"/>
      </rPr>
      <t>resize tisco private cloud</t>
    </r>
  </si>
  <si>
    <t>Not plan yet</t>
  </si>
  <si>
    <r>
      <rPr>
        <rFont val="Arial"/>
        <b/>
        <color theme="1"/>
      </rPr>
      <t>[Governance]</t>
    </r>
    <r>
      <rPr>
        <rFont val="Arial"/>
        <color theme="1"/>
      </rPr>
      <t xml:space="preserve"> Enabling AWS Inspector and Service Catalogue</t>
    </r>
  </si>
  <si>
    <t>PTB-257</t>
  </si>
  <si>
    <r>
      <rPr>
        <rFont val="Arial"/>
        <b/>
        <color rgb="FFFF0000"/>
      </rPr>
      <t xml:space="preserve">Need aws guy to help us consult and implement
</t>
    </r>
    <r>
      <rPr>
        <rFont val="Arial"/>
        <color theme="1"/>
      </rPr>
      <t xml:space="preserve">to use service catalog, 
1.we need to set up template for each team/use case such as 
- - backend dev
- - backend pipeline deployment
- - upstra dev
- - upstra terraform script
2.create iam-policy, iam-role for each template
3.attach role to each iam user
4.disable the existing role,policy from existing user
5.cheers!
</t>
    </r>
  </si>
  <si>
    <t>Summarize the All OKR progress</t>
  </si>
  <si>
    <t>Canary deploy on ASC</t>
  </si>
  <si>
    <t>TBD</t>
  </si>
  <si>
    <t>UP-2144</t>
  </si>
  <si>
    <t xml:space="preserve">Tuning ASC production </t>
  </si>
  <si>
    <t>UP-2280</t>
  </si>
  <si>
    <t>``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</si>
</sst>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1">
    <numFmt numFmtId="164" formatCode="mmm&quot;/&quot;yy"/>
    <numFmt numFmtId="165" formatCode="dd"/>
    <numFmt numFmtId="166" formatCode="yyyy-mm-dd"/>
    <numFmt numFmtId="167" formatCode="&quot;$&quot;#,##0.00"/>
    <numFmt numFmtId="168" formatCode="mmm&quot;/&quot;d"/>
    <numFmt numFmtId="169" formatCode="[$฿]#,##0.00"/>
    <numFmt numFmtId="170" formatCode="[$฿]#,##0"/>
    <numFmt numFmtId="171" formatCode="yyyy-mm"/>
    <numFmt numFmtId="172" formatCode="yyyy&quot;/&quot;m"/>
    <numFmt numFmtId="173" formatCode="yyyy-m"/>
    <numFmt numFmtId="174" formatCode="m/d/yyyy"/>
  </numFmts>
  <fonts count="71">
    <font>
      <sz val="10.0"/>
      <color rgb="FF000000"/>
      <name val="Arial"/>
      <scheme val="minor"/>
    </font>
    <font>
      <b/>
      <sz val="12.0"/>
      <color rgb="FF000000"/>
      <name val="&quot;Helvetica Neue&quot;"/>
    </font>
    <font/>
    <font>
      <color theme="1"/>
      <name val="Arial"/>
      <scheme val="minor"/>
    </font>
    <font>
      <b/>
      <sz val="14.0"/>
      <color rgb="FF000000"/>
      <name val="&quot;Helvetica Neue&quot;"/>
    </font>
    <font>
      <sz val="12.0"/>
      <color rgb="FF000000"/>
      <name val="&quot;Helvetica Neue&quot;"/>
    </font>
    <font>
      <sz val="14.0"/>
      <color rgb="FF000000"/>
      <name val="&quot;Helvetica Neue&quot;"/>
    </font>
    <font>
      <color theme="1"/>
      <name val="Arial"/>
    </font>
    <font>
      <b/>
      <sz val="14.0"/>
      <color theme="1"/>
      <name val="Arial"/>
      <scheme val="minor"/>
    </font>
    <font>
      <sz val="12.0"/>
      <color rgb="FFFF9900"/>
      <name val="&quot;Helvetica Neue&quot;"/>
    </font>
    <font>
      <sz val="14.0"/>
      <color rgb="FFFF9900"/>
      <name val="&quot;Helvetica Neue&quot;"/>
    </font>
    <font>
      <sz val="12.0"/>
      <color rgb="FF0000FF"/>
      <name val="&quot;Helvetica Neue&quot;"/>
    </font>
    <font>
      <sz val="14.0"/>
      <color rgb="FF0000FF"/>
      <name val="&quot;Helvetica Neue&quot;"/>
    </font>
    <font>
      <sz val="12.0"/>
      <color rgb="FF9900FF"/>
      <name val="&quot;Helvetica Neue&quot;"/>
    </font>
    <font>
      <sz val="14.0"/>
      <color rgb="FF9900FF"/>
      <name val="&quot;Helvetica Neue&quot;"/>
    </font>
    <font>
      <sz val="12.0"/>
      <color rgb="FFBF9000"/>
      <name val="&quot;Helvetica Neue&quot;"/>
    </font>
    <font>
      <sz val="14.0"/>
      <color rgb="FFBF9000"/>
      <name val="&quot;Helvetica Neue&quot;"/>
    </font>
    <font>
      <sz val="14.0"/>
      <color theme="1"/>
      <name val="Arial"/>
      <scheme val="minor"/>
    </font>
    <font>
      <sz val="14.0"/>
      <color theme="1"/>
      <name val="Helvetica Neue"/>
    </font>
    <font>
      <b/>
      <sz val="14.0"/>
      <color theme="1"/>
      <name val="Helvetica Neue"/>
    </font>
    <font>
      <b/>
      <sz val="12.0"/>
      <color theme="1"/>
      <name val="Arial"/>
      <scheme val="minor"/>
    </font>
    <font>
      <sz val="12.0"/>
      <color theme="1"/>
      <name val="Arial"/>
      <scheme val="minor"/>
    </font>
    <font>
      <color rgb="FF000000"/>
      <name val="Arial"/>
      <scheme val="minor"/>
    </font>
    <font>
      <sz val="12.0"/>
      <color rgb="FF000000"/>
      <name val="Arial"/>
      <scheme val="minor"/>
    </font>
    <font>
      <b/>
      <sz val="14.0"/>
      <color rgb="FF000000"/>
      <name val="Arial"/>
      <scheme val="minor"/>
    </font>
    <font>
      <sz val="14.0"/>
      <color theme="1"/>
      <name val="&quot;Helvetica Neue&quot;"/>
    </font>
    <font>
      <b/>
      <sz val="12.0"/>
      <color rgb="FF000000"/>
      <name val="Arial"/>
      <scheme val="minor"/>
    </font>
    <font>
      <b/>
      <sz val="18.0"/>
      <color theme="1"/>
      <name val="Arial"/>
      <scheme val="minor"/>
    </font>
    <font>
      <b/>
      <sz val="8.0"/>
      <color theme="1"/>
      <name val="Arial"/>
    </font>
    <font>
      <b/>
      <sz val="10.0"/>
      <color rgb="FF000000"/>
      <name val="&quot;Helvetica Neue&quot;"/>
    </font>
    <font>
      <sz val="10.0"/>
      <color rgb="FF000000"/>
      <name val="&quot;Helvetica Neue&quot;"/>
    </font>
    <font>
      <sz val="10.0"/>
      <color theme="1"/>
      <name val="Arial"/>
      <scheme val="minor"/>
    </font>
    <font>
      <b/>
      <sz val="12.0"/>
      <color theme="1"/>
      <name val="Arial"/>
    </font>
    <font>
      <b/>
      <sz val="12.0"/>
      <color theme="1"/>
      <name val="Helvetica Neue"/>
    </font>
    <font>
      <sz val="12.0"/>
      <color theme="1"/>
      <name val="Arial"/>
    </font>
    <font>
      <b/>
      <sz val="8.0"/>
      <color rgb="FF000000"/>
      <name val="&quot;Helvetica Neue&quot;"/>
    </font>
    <font>
      <sz val="8.0"/>
      <color rgb="FF000000"/>
      <name val="&quot;Helvetica Neue&quot;"/>
    </font>
    <font>
      <b/>
      <sz val="9.0"/>
      <color theme="1"/>
      <name val="Arial"/>
    </font>
    <font>
      <sz val="9.0"/>
      <color theme="1"/>
      <name val="Arial"/>
    </font>
    <font>
      <i/>
      <color theme="1"/>
      <name val="Arial"/>
      <scheme val="minor"/>
    </font>
    <font>
      <b/>
      <sz val="9.0"/>
      <color theme="1"/>
      <name val="Proxima Nova"/>
    </font>
    <font>
      <sz val="9.0"/>
      <color theme="1"/>
      <name val="Proxima Nova"/>
    </font>
    <font>
      <color theme="1"/>
      <name val="Proxima Nova"/>
    </font>
    <font>
      <i/>
      <color theme="1"/>
      <name val="Proxima Nova"/>
    </font>
    <font>
      <b/>
      <color theme="1"/>
      <name val="Arial"/>
      <scheme val="minor"/>
    </font>
    <font>
      <b/>
      <sz val="14.0"/>
      <color theme="1"/>
      <name val="&quot;Helvetica Neue&quot;"/>
    </font>
    <font>
      <sz val="12.0"/>
      <color theme="1"/>
      <name val="Helvetica Neue"/>
    </font>
    <font>
      <b/>
      <sz val="14.0"/>
      <color theme="1"/>
      <name val="Arial"/>
    </font>
    <font>
      <b/>
      <sz val="17.0"/>
      <color theme="1"/>
      <name val="Arial"/>
    </font>
    <font>
      <b/>
      <sz val="17.0"/>
      <color theme="1"/>
      <name val="Arial"/>
      <scheme val="minor"/>
    </font>
    <font>
      <b/>
      <i/>
      <sz val="12.0"/>
      <color theme="1"/>
      <name val="Arial"/>
      <scheme val="minor"/>
    </font>
    <font>
      <b/>
      <i/>
      <sz val="12.0"/>
      <color theme="1"/>
      <name val="Arial"/>
    </font>
    <font>
      <i/>
      <sz val="8.0"/>
      <color theme="1"/>
      <name val="Arial"/>
      <scheme val="minor"/>
    </font>
    <font>
      <i/>
      <sz val="14.0"/>
      <color theme="1"/>
      <name val="Arial"/>
      <scheme val="minor"/>
    </font>
    <font>
      <b/>
      <u/>
      <sz val="12.0"/>
      <color rgb="FF0000FF"/>
    </font>
    <font>
      <b/>
      <i/>
      <sz val="14.0"/>
      <color theme="1"/>
      <name val="Arial"/>
      <scheme val="minor"/>
    </font>
    <font>
      <b/>
      <sz val="11.0"/>
      <color rgb="FF000000"/>
      <name val="&quot;Helvetica Neue&quot;"/>
    </font>
    <font>
      <sz val="11.0"/>
      <color theme="1"/>
      <name val="Arial"/>
      <scheme val="minor"/>
    </font>
    <font>
      <sz val="11.0"/>
      <color rgb="FF000000"/>
      <name val="&quot;Helvetica Neue&quot;"/>
    </font>
    <font>
      <u/>
      <color rgb="FF1155CC"/>
    </font>
    <font>
      <u/>
      <color rgb="FF1155CC"/>
    </font>
    <font>
      <u/>
      <color rgb="FF000000"/>
    </font>
    <font>
      <color rgb="FF000000"/>
    </font>
    <font>
      <u/>
      <color rgb="FF000000"/>
      <name val="Roboto"/>
    </font>
    <font>
      <u/>
      <color rgb="FF0000FF"/>
    </font>
    <font>
      <u/>
      <color rgb="FF000000"/>
      <name val="Roboto"/>
    </font>
    <font>
      <color rgb="FF000000"/>
      <name val="Arial"/>
    </font>
    <font>
      <b/>
      <color rgb="FF000000"/>
      <name val="Arial"/>
    </font>
    <font>
      <u/>
      <color rgb="FF1155CC"/>
    </font>
    <font>
      <u/>
      <color rgb="FF0000FF"/>
    </font>
    <font>
      <u/>
      <color rgb="FF0000FF"/>
    </font>
  </fonts>
  <fills count="35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999999"/>
        <bgColor rgb="FF999999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D4D4D4"/>
        <bgColor rgb="FFD4D4D4"/>
      </patternFill>
    </fill>
    <fill>
      <patternFill patternType="solid">
        <fgColor rgb="FFB0B3B2"/>
        <bgColor rgb="FFB0B3B2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00FFFF"/>
        <bgColor rgb="FF00FFFF"/>
      </patternFill>
    </fill>
    <fill>
      <patternFill patternType="solid">
        <fgColor rgb="FFD0E0E3"/>
        <bgColor rgb="FFD0E0E3"/>
      </patternFill>
    </fill>
    <fill>
      <patternFill patternType="solid">
        <fgColor rgb="FFA2C4C9"/>
        <bgColor rgb="FFA2C4C9"/>
      </patternFill>
    </fill>
    <fill>
      <patternFill patternType="solid">
        <fgColor rgb="FFEA9999"/>
        <bgColor rgb="FFEA9999"/>
      </patternFill>
    </fill>
    <fill>
      <patternFill patternType="solid">
        <fgColor rgb="FFC9DAF8"/>
        <bgColor rgb="FFC9DAF8"/>
      </patternFill>
    </fill>
    <fill>
      <patternFill patternType="solid">
        <fgColor rgb="FF9FC5E8"/>
        <bgColor rgb="FF9FC5E8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00FF00"/>
        <bgColor rgb="FF00FF00"/>
      </patternFill>
    </fill>
    <fill>
      <patternFill patternType="solid">
        <fgColor rgb="FFFCE5CD"/>
        <bgColor rgb="FFFCE5CD"/>
      </patternFill>
    </fill>
    <fill>
      <patternFill patternType="solid">
        <fgColor rgb="FF6AA84F"/>
        <bgColor rgb="FF6AA84F"/>
      </patternFill>
    </fill>
    <fill>
      <patternFill patternType="solid">
        <fgColor rgb="FFFFE599"/>
        <bgColor rgb="FFFFE599"/>
      </patternFill>
    </fill>
    <fill>
      <patternFill patternType="solid">
        <fgColor rgb="FF93C47D"/>
        <bgColor rgb="FF93C47D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F1C232"/>
        <bgColor rgb="FFF1C232"/>
      </patternFill>
    </fill>
    <fill>
      <patternFill patternType="solid">
        <fgColor rgb="FFE69138"/>
        <bgColor rgb="FFE69138"/>
      </patternFill>
    </fill>
    <fill>
      <patternFill patternType="solid">
        <fgColor rgb="FF76A5AF"/>
        <bgColor rgb="FF76A5AF"/>
      </patternFill>
    </fill>
    <fill>
      <patternFill patternType="solid">
        <fgColor rgb="FFF4CCCC"/>
        <bgColor rgb="FFF4CCCC"/>
      </patternFill>
    </fill>
    <fill>
      <patternFill patternType="solid">
        <fgColor rgb="FF7AFF3E"/>
        <bgColor rgb="FF7AFF3E"/>
      </patternFill>
    </fill>
    <fill>
      <patternFill patternType="solid">
        <fgColor rgb="FFFFFFFF"/>
        <bgColor rgb="FFFFFFFF"/>
      </patternFill>
    </fill>
    <fill>
      <patternFill patternType="solid">
        <fgColor rgb="FF666666"/>
        <bgColor rgb="FF666666"/>
      </patternFill>
    </fill>
  </fills>
  <borders count="2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898989"/>
      </bottom>
    </border>
    <border>
      <left style="thin">
        <color rgb="FF898989"/>
      </left>
      <right style="thin">
        <color rgb="FF000000"/>
      </right>
      <top style="thin">
        <color rgb="FF898989"/>
      </top>
      <bottom style="thin">
        <color rgb="FF898989"/>
      </bottom>
    </border>
    <border>
      <left style="thin">
        <color rgb="FF000000"/>
      </left>
      <right style="thin">
        <color rgb="FF000000"/>
      </right>
      <top style="thin">
        <color rgb="FF898989"/>
      </top>
      <bottom style="thin">
        <color rgb="FF898989"/>
      </bottom>
    </border>
    <border>
      <left style="thin">
        <color rgb="FF000000"/>
      </left>
      <right style="thin">
        <color rgb="FF898989"/>
      </right>
      <top style="thin">
        <color rgb="FF898989"/>
      </top>
      <bottom style="thin">
        <color rgb="FF898989"/>
      </bottom>
    </border>
    <border>
      <left style="thin">
        <color rgb="FF898989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898989"/>
      </top>
      <bottom style="thin">
        <color rgb="FF000000"/>
      </bottom>
    </border>
  </borders>
  <cellStyleXfs count="1">
    <xf borderId="0" fillId="0" fontId="0" numFmtId="0" applyAlignment="1" applyFont="1"/>
  </cellStyleXfs>
  <cellXfs count="40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top"/>
    </xf>
    <xf borderId="2" fillId="0" fontId="2" numFmtId="0" xfId="0" applyBorder="1" applyFont="1"/>
    <xf borderId="3" fillId="0" fontId="2" numFmtId="0" xfId="0" applyBorder="1" applyFont="1"/>
    <xf borderId="0" fillId="0" fontId="3" numFmtId="0" xfId="0" applyFont="1"/>
    <xf borderId="4" fillId="3" fontId="1" numFmtId="0" xfId="0" applyAlignment="1" applyBorder="1" applyFill="1" applyFont="1">
      <alignment horizontal="center" readingOrder="0" vertical="top"/>
    </xf>
    <xf borderId="4" fillId="3" fontId="4" numFmtId="4" xfId="0" applyAlignment="1" applyBorder="1" applyFont="1" applyNumberFormat="1">
      <alignment horizontal="center" readingOrder="0" vertical="top"/>
    </xf>
    <xf borderId="4" fillId="4" fontId="5" numFmtId="0" xfId="0" applyAlignment="1" applyBorder="1" applyFill="1" applyFont="1">
      <alignment readingOrder="0" vertical="top"/>
    </xf>
    <xf borderId="4" fillId="0" fontId="6" numFmtId="4" xfId="0" applyAlignment="1" applyBorder="1" applyFont="1" applyNumberFormat="1">
      <alignment readingOrder="0" vertical="top"/>
    </xf>
    <xf borderId="4" fillId="0" fontId="3" numFmtId="0" xfId="0" applyBorder="1" applyFont="1"/>
    <xf borderId="4" fillId="0" fontId="6" numFmtId="0" xfId="0" applyAlignment="1" applyBorder="1" applyFont="1">
      <alignment readingOrder="0" vertical="top"/>
    </xf>
    <xf borderId="4" fillId="0" fontId="3" numFmtId="0" xfId="0" applyAlignment="1" applyBorder="1" applyFont="1">
      <alignment readingOrder="0"/>
    </xf>
    <xf borderId="0" fillId="0" fontId="7" numFmtId="4" xfId="0" applyAlignment="1" applyFont="1" applyNumberFormat="1">
      <alignment vertical="bottom"/>
    </xf>
    <xf borderId="4" fillId="5" fontId="5" numFmtId="0" xfId="0" applyAlignment="1" applyBorder="1" applyFill="1" applyFont="1">
      <alignment readingOrder="0" vertical="top"/>
    </xf>
    <xf borderId="4" fillId="6" fontId="5" numFmtId="0" xfId="0" applyAlignment="1" applyBorder="1" applyFill="1" applyFont="1">
      <alignment readingOrder="0" vertical="top"/>
    </xf>
    <xf borderId="4" fillId="7" fontId="5" numFmtId="0" xfId="0" applyAlignment="1" applyBorder="1" applyFill="1" applyFont="1">
      <alignment readingOrder="0" vertical="top"/>
    </xf>
    <xf borderId="0" fillId="0" fontId="3" numFmtId="4" xfId="0" applyFont="1" applyNumberFormat="1"/>
    <xf borderId="0" fillId="0" fontId="7" numFmtId="0" xfId="0" applyAlignment="1" applyFont="1">
      <alignment vertical="bottom"/>
    </xf>
    <xf borderId="0" fillId="0" fontId="8" numFmtId="0" xfId="0" applyFont="1"/>
    <xf borderId="4" fillId="2" fontId="4" numFmtId="0" xfId="0" applyAlignment="1" applyBorder="1" applyFont="1">
      <alignment horizontal="center" readingOrder="0" vertical="top"/>
    </xf>
    <xf borderId="4" fillId="8" fontId="1" numFmtId="164" xfId="0" applyAlignment="1" applyBorder="1" applyFill="1" applyFont="1" applyNumberFormat="1">
      <alignment horizontal="center" readingOrder="0" vertical="top"/>
    </xf>
    <xf borderId="4" fillId="4" fontId="5" numFmtId="0" xfId="0" applyAlignment="1" applyBorder="1" applyFont="1">
      <alignment vertical="top"/>
    </xf>
    <xf borderId="4" fillId="0" fontId="6" numFmtId="4" xfId="0" applyAlignment="1" applyBorder="1" applyFont="1" applyNumberFormat="1">
      <alignment vertical="top"/>
    </xf>
    <xf borderId="4" fillId="9" fontId="1" numFmtId="0" xfId="0" applyAlignment="1" applyBorder="1" applyFill="1" applyFont="1">
      <alignment vertical="top"/>
    </xf>
    <xf borderId="0" fillId="0" fontId="3" numFmtId="4" xfId="0" applyAlignment="1" applyFont="1" applyNumberFormat="1">
      <alignment readingOrder="0"/>
    </xf>
    <xf borderId="0" fillId="0" fontId="4" numFmtId="0" xfId="0" applyAlignment="1" applyFont="1">
      <alignment horizontal="center" readingOrder="0" vertical="top"/>
    </xf>
    <xf borderId="4" fillId="4" fontId="9" numFmtId="0" xfId="0" applyAlignment="1" applyBorder="1" applyFont="1">
      <alignment readingOrder="0" vertical="top"/>
    </xf>
    <xf borderId="4" fillId="0" fontId="10" numFmtId="4" xfId="0" applyAlignment="1" applyBorder="1" applyFont="1" applyNumberFormat="1">
      <alignment readingOrder="0" vertical="top"/>
    </xf>
    <xf borderId="4" fillId="2" fontId="1" numFmtId="0" xfId="0" applyAlignment="1" applyBorder="1" applyFont="1">
      <alignment readingOrder="0" vertical="top"/>
    </xf>
    <xf borderId="4" fillId="4" fontId="11" numFmtId="0" xfId="0" applyAlignment="1" applyBorder="1" applyFont="1">
      <alignment readingOrder="0" vertical="top"/>
    </xf>
    <xf borderId="4" fillId="0" fontId="12" numFmtId="4" xfId="0" applyAlignment="1" applyBorder="1" applyFont="1" applyNumberFormat="1">
      <alignment readingOrder="0" vertical="top"/>
    </xf>
    <xf borderId="4" fillId="4" fontId="13" numFmtId="0" xfId="0" applyAlignment="1" applyBorder="1" applyFont="1">
      <alignment readingOrder="0" vertical="top"/>
    </xf>
    <xf borderId="4" fillId="0" fontId="14" numFmtId="4" xfId="0" applyAlignment="1" applyBorder="1" applyFont="1" applyNumberFormat="1">
      <alignment readingOrder="0" vertical="top"/>
    </xf>
    <xf borderId="4" fillId="0" fontId="14" numFmtId="4" xfId="0" applyAlignment="1" applyBorder="1" applyFont="1" applyNumberFormat="1">
      <alignment vertical="top"/>
    </xf>
    <xf borderId="4" fillId="4" fontId="15" numFmtId="0" xfId="0" applyAlignment="1" applyBorder="1" applyFont="1">
      <alignment readingOrder="0" vertical="top"/>
    </xf>
    <xf borderId="4" fillId="0" fontId="16" numFmtId="4" xfId="0" applyAlignment="1" applyBorder="1" applyFont="1" applyNumberFormat="1">
      <alignment vertical="top"/>
    </xf>
    <xf borderId="4" fillId="0" fontId="16" numFmtId="4" xfId="0" applyAlignment="1" applyBorder="1" applyFont="1" applyNumberFormat="1">
      <alignment readingOrder="0" vertical="top"/>
    </xf>
    <xf borderId="4" fillId="9" fontId="1" numFmtId="0" xfId="0" applyAlignment="1" applyBorder="1" applyFont="1">
      <alignment readingOrder="0" vertical="top"/>
    </xf>
    <xf borderId="0" fillId="0" fontId="3" numFmtId="164" xfId="0" applyFont="1" applyNumberFormat="1"/>
    <xf borderId="0" fillId="0" fontId="6" numFmtId="4" xfId="0" applyAlignment="1" applyFont="1" applyNumberFormat="1">
      <alignment readingOrder="0" vertical="top"/>
    </xf>
    <xf borderId="4" fillId="10" fontId="6" numFmtId="4" xfId="0" applyAlignment="1" applyBorder="1" applyFill="1" applyFont="1" applyNumberFormat="1">
      <alignment readingOrder="0" vertical="top"/>
    </xf>
    <xf borderId="4" fillId="10" fontId="10" numFmtId="4" xfId="0" applyAlignment="1" applyBorder="1" applyFont="1" applyNumberFormat="1">
      <alignment readingOrder="0" vertical="top"/>
    </xf>
    <xf borderId="4" fillId="4" fontId="13" numFmtId="4" xfId="0" applyAlignment="1" applyBorder="1" applyFont="1" applyNumberFormat="1">
      <alignment readingOrder="0" vertical="top"/>
    </xf>
    <xf borderId="4" fillId="10" fontId="14" numFmtId="4" xfId="0" applyAlignment="1" applyBorder="1" applyFont="1" applyNumberFormat="1">
      <alignment readingOrder="0" vertical="top"/>
    </xf>
    <xf borderId="4" fillId="10" fontId="16" numFmtId="4" xfId="0" applyAlignment="1" applyBorder="1" applyFont="1" applyNumberFormat="1">
      <alignment vertical="top"/>
    </xf>
    <xf borderId="4" fillId="10" fontId="12" numFmtId="4" xfId="0" applyAlignment="1" applyBorder="1" applyFont="1" applyNumberFormat="1">
      <alignment readingOrder="0" vertical="top"/>
    </xf>
    <xf borderId="4" fillId="10" fontId="6" numFmtId="4" xfId="0" applyAlignment="1" applyBorder="1" applyFont="1" applyNumberFormat="1">
      <alignment vertical="top"/>
    </xf>
    <xf borderId="4" fillId="0" fontId="17" numFmtId="4" xfId="0" applyAlignment="1" applyBorder="1" applyFont="1" applyNumberFormat="1">
      <alignment readingOrder="0" vertical="top"/>
    </xf>
    <xf borderId="0" fillId="0" fontId="17" numFmtId="4" xfId="0" applyAlignment="1" applyFont="1" applyNumberFormat="1">
      <alignment vertical="top"/>
    </xf>
    <xf borderId="4" fillId="10" fontId="17" numFmtId="4" xfId="0" applyAlignment="1" applyBorder="1" applyFont="1" applyNumberFormat="1">
      <alignment readingOrder="0" vertical="top"/>
    </xf>
    <xf borderId="4" fillId="0" fontId="17" numFmtId="4" xfId="0" applyAlignment="1" applyBorder="1" applyFont="1" applyNumberFormat="1">
      <alignment vertical="top"/>
    </xf>
    <xf borderId="4" fillId="10" fontId="17" numFmtId="4" xfId="0" applyAlignment="1" applyBorder="1" applyFont="1" applyNumberFormat="1">
      <alignment vertical="top"/>
    </xf>
    <xf borderId="4" fillId="2" fontId="4" numFmtId="4" xfId="0" applyAlignment="1" applyBorder="1" applyFont="1" applyNumberFormat="1">
      <alignment readingOrder="0" vertical="top"/>
    </xf>
    <xf borderId="4" fillId="2" fontId="4" numFmtId="4" xfId="0" applyAlignment="1" applyBorder="1" applyFont="1" applyNumberFormat="1">
      <alignment vertical="top"/>
    </xf>
    <xf borderId="4" fillId="8" fontId="1" numFmtId="4" xfId="0" applyAlignment="1" applyBorder="1" applyFont="1" applyNumberFormat="1">
      <alignment horizontal="center" readingOrder="0" vertical="top"/>
    </xf>
    <xf borderId="4" fillId="8" fontId="1" numFmtId="165" xfId="0" applyAlignment="1" applyBorder="1" applyFont="1" applyNumberFormat="1">
      <alignment horizontal="center" readingOrder="0" vertical="top"/>
    </xf>
    <xf borderId="4" fillId="4" fontId="5" numFmtId="4" xfId="0" applyAlignment="1" applyBorder="1" applyFont="1" applyNumberFormat="1">
      <alignment readingOrder="0" vertical="top"/>
    </xf>
    <xf borderId="4" fillId="9" fontId="1" numFmtId="4" xfId="0" applyAlignment="1" applyBorder="1" applyFont="1" applyNumberFormat="1">
      <alignment readingOrder="0" vertical="top"/>
    </xf>
    <xf borderId="4" fillId="0" fontId="4" numFmtId="4" xfId="0" applyAlignment="1" applyBorder="1" applyFont="1" applyNumberFormat="1">
      <alignment readingOrder="0" vertical="top"/>
    </xf>
    <xf borderId="4" fillId="0" fontId="4" numFmtId="4" xfId="0" applyAlignment="1" applyBorder="1" applyFont="1" applyNumberFormat="1">
      <alignment vertical="top"/>
    </xf>
    <xf borderId="0" fillId="0" fontId="3" numFmtId="166" xfId="0" applyFont="1" applyNumberFormat="1"/>
    <xf borderId="4" fillId="11" fontId="6" numFmtId="4" xfId="0" applyAlignment="1" applyBorder="1" applyFill="1" applyFont="1" applyNumberFormat="1">
      <alignment readingOrder="0" vertical="top"/>
    </xf>
    <xf borderId="4" fillId="11" fontId="10" numFmtId="4" xfId="0" applyAlignment="1" applyBorder="1" applyFont="1" applyNumberFormat="1">
      <alignment readingOrder="0" vertical="top"/>
    </xf>
    <xf borderId="4" fillId="0" fontId="10" numFmtId="4" xfId="0" applyAlignment="1" applyBorder="1" applyFont="1" applyNumberFormat="1">
      <alignment vertical="top"/>
    </xf>
    <xf borderId="4" fillId="0" fontId="12" numFmtId="4" xfId="0" applyAlignment="1" applyBorder="1" applyFont="1" applyNumberFormat="1">
      <alignment vertical="top"/>
    </xf>
    <xf borderId="4" fillId="10" fontId="12" numFmtId="4" xfId="0" applyAlignment="1" applyBorder="1" applyFont="1" applyNumberFormat="1">
      <alignment vertical="top"/>
    </xf>
    <xf borderId="4" fillId="11" fontId="10" numFmtId="4" xfId="0" applyAlignment="1" applyBorder="1" applyFont="1" applyNumberFormat="1">
      <alignment vertical="top"/>
    </xf>
    <xf borderId="0" fillId="0" fontId="6" numFmtId="4" xfId="0" applyAlignment="1" applyFont="1" applyNumberFormat="1">
      <alignment vertical="top"/>
    </xf>
    <xf borderId="4" fillId="0" fontId="18" numFmtId="4" xfId="0" applyAlignment="1" applyBorder="1" applyFont="1" applyNumberFormat="1">
      <alignment horizontal="right" vertical="top"/>
    </xf>
    <xf borderId="4" fillId="0" fontId="19" numFmtId="4" xfId="0" applyAlignment="1" applyBorder="1" applyFont="1" applyNumberFormat="1">
      <alignment horizontal="right" vertical="top"/>
    </xf>
    <xf borderId="4" fillId="11" fontId="14" numFmtId="4" xfId="0" applyAlignment="1" applyBorder="1" applyFont="1" applyNumberFormat="1">
      <alignment readingOrder="0" vertical="top"/>
    </xf>
    <xf borderId="0" fillId="2" fontId="4" numFmtId="0" xfId="0" applyAlignment="1" applyFont="1">
      <alignment horizontal="center" readingOrder="0" vertical="top"/>
    </xf>
    <xf borderId="0" fillId="8" fontId="1" numFmtId="0" xfId="0" applyAlignment="1" applyFont="1">
      <alignment horizontal="center" readingOrder="0" vertical="top"/>
    </xf>
    <xf borderId="4" fillId="8" fontId="1" numFmtId="0" xfId="0" applyAlignment="1" applyBorder="1" applyFont="1">
      <alignment horizontal="center" readingOrder="0" vertical="top"/>
    </xf>
    <xf borderId="4" fillId="11" fontId="6" numFmtId="4" xfId="0" applyAlignment="1" applyBorder="1" applyFont="1" applyNumberFormat="1">
      <alignment vertical="top"/>
    </xf>
    <xf borderId="4" fillId="11" fontId="12" numFmtId="4" xfId="0" applyAlignment="1" applyBorder="1" applyFont="1" applyNumberFormat="1">
      <alignment readingOrder="0" vertical="top"/>
    </xf>
    <xf borderId="0" fillId="2" fontId="20" numFmtId="0" xfId="0" applyAlignment="1" applyFont="1">
      <alignment horizontal="center" readingOrder="0"/>
    </xf>
    <xf borderId="4" fillId="12" fontId="20" numFmtId="0" xfId="0" applyAlignment="1" applyBorder="1" applyFill="1" applyFont="1">
      <alignment readingOrder="0"/>
    </xf>
    <xf borderId="4" fillId="12" fontId="21" numFmtId="167" xfId="0" applyAlignment="1" applyBorder="1" applyFont="1" applyNumberFormat="1">
      <alignment readingOrder="0"/>
    </xf>
    <xf borderId="4" fillId="13" fontId="20" numFmtId="0" xfId="0" applyAlignment="1" applyBorder="1" applyFill="1" applyFont="1">
      <alignment readingOrder="0"/>
    </xf>
    <xf borderId="4" fillId="13" fontId="21" numFmtId="167" xfId="0" applyAlignment="1" applyBorder="1" applyFont="1" applyNumberFormat="1">
      <alignment readingOrder="0"/>
    </xf>
    <xf borderId="4" fillId="14" fontId="20" numFmtId="0" xfId="0" applyAlignment="1" applyBorder="1" applyFill="1" applyFont="1">
      <alignment readingOrder="0"/>
    </xf>
    <xf borderId="4" fillId="14" fontId="21" numFmtId="167" xfId="0" applyAlignment="1" applyBorder="1" applyFont="1" applyNumberFormat="1">
      <alignment readingOrder="0"/>
    </xf>
    <xf borderId="0" fillId="0" fontId="4" numFmtId="0" xfId="0" applyAlignment="1" applyFont="1">
      <alignment horizontal="left" readingOrder="0" vertical="top"/>
    </xf>
    <xf borderId="4" fillId="15" fontId="6" numFmtId="4" xfId="0" applyAlignment="1" applyBorder="1" applyFill="1" applyFont="1" applyNumberFormat="1">
      <alignment readingOrder="0" vertical="top"/>
    </xf>
    <xf borderId="4" fillId="8" fontId="1" numFmtId="168" xfId="0" applyAlignment="1" applyBorder="1" applyFont="1" applyNumberFormat="1">
      <alignment horizontal="center" readingOrder="0" vertical="top"/>
    </xf>
    <xf borderId="4" fillId="13" fontId="5" numFmtId="0" xfId="0" applyAlignment="1" applyBorder="1" applyFont="1">
      <alignment readingOrder="0" vertical="top"/>
    </xf>
    <xf borderId="4" fillId="13" fontId="6" numFmtId="4" xfId="0" applyAlignment="1" applyBorder="1" applyFont="1" applyNumberFormat="1">
      <alignment readingOrder="0" vertical="top"/>
    </xf>
    <xf borderId="4" fillId="16" fontId="5" numFmtId="0" xfId="0" applyAlignment="1" applyBorder="1" applyFill="1" applyFont="1">
      <alignment readingOrder="0" vertical="top"/>
    </xf>
    <xf borderId="4" fillId="16" fontId="6" numFmtId="4" xfId="0" applyAlignment="1" applyBorder="1" applyFont="1" applyNumberFormat="1">
      <alignment readingOrder="0" vertical="top"/>
    </xf>
    <xf borderId="4" fillId="17" fontId="5" numFmtId="0" xfId="0" applyAlignment="1" applyBorder="1" applyFill="1" applyFont="1">
      <alignment readingOrder="0" vertical="top"/>
    </xf>
    <xf borderId="4" fillId="17" fontId="6" numFmtId="4" xfId="0" applyAlignment="1" applyBorder="1" applyFont="1" applyNumberFormat="1">
      <alignment readingOrder="0" vertical="top"/>
    </xf>
    <xf borderId="0" fillId="0" fontId="22" numFmtId="0" xfId="0" applyFont="1"/>
    <xf borderId="4" fillId="13" fontId="23" numFmtId="0" xfId="0" applyAlignment="1" applyBorder="1" applyFont="1">
      <alignment readingOrder="0"/>
    </xf>
    <xf borderId="4" fillId="13" fontId="4" numFmtId="4" xfId="0" applyAlignment="1" applyBorder="1" applyFont="1" applyNumberFormat="1">
      <alignment readingOrder="0" vertical="top"/>
    </xf>
    <xf borderId="0" fillId="0" fontId="24" numFmtId="0" xfId="0" applyAlignment="1" applyFont="1">
      <alignment readingOrder="0"/>
    </xf>
    <xf borderId="4" fillId="18" fontId="5" numFmtId="0" xfId="0" applyAlignment="1" applyBorder="1" applyFill="1" applyFont="1">
      <alignment readingOrder="0" vertical="top"/>
    </xf>
    <xf borderId="4" fillId="18" fontId="6" numFmtId="4" xfId="0" applyAlignment="1" applyBorder="1" applyFont="1" applyNumberFormat="1">
      <alignment readingOrder="0" vertical="top"/>
    </xf>
    <xf borderId="4" fillId="18" fontId="25" numFmtId="4" xfId="0" applyAlignment="1" applyBorder="1" applyFont="1" applyNumberFormat="1">
      <alignment readingOrder="0" vertical="top"/>
    </xf>
    <xf borderId="4" fillId="19" fontId="5" numFmtId="0" xfId="0" applyAlignment="1" applyBorder="1" applyFill="1" applyFont="1">
      <alignment readingOrder="0" vertical="top"/>
    </xf>
    <xf borderId="4" fillId="19" fontId="6" numFmtId="4" xfId="0" applyAlignment="1" applyBorder="1" applyFont="1" applyNumberFormat="1">
      <alignment readingOrder="0" vertical="top"/>
    </xf>
    <xf borderId="4" fillId="18" fontId="4" numFmtId="4" xfId="0" applyAlignment="1" applyBorder="1" applyFont="1" applyNumberFormat="1">
      <alignment readingOrder="0" vertical="top"/>
    </xf>
    <xf borderId="4" fillId="18" fontId="23" numFmtId="0" xfId="0" applyAlignment="1" applyBorder="1" applyFont="1">
      <alignment readingOrder="0"/>
    </xf>
    <xf borderId="5" fillId="2" fontId="4" numFmtId="0" xfId="0" applyAlignment="1" applyBorder="1" applyFont="1">
      <alignment horizontal="center" readingOrder="0" vertical="top"/>
    </xf>
    <xf borderId="5" fillId="8" fontId="1" numFmtId="0" xfId="0" applyAlignment="1" applyBorder="1" applyFont="1">
      <alignment horizontal="center" readingOrder="0" vertical="top"/>
    </xf>
    <xf borderId="1" fillId="20" fontId="1" numFmtId="164" xfId="0" applyAlignment="1" applyBorder="1" applyFill="1" applyFont="1" applyNumberFormat="1">
      <alignment horizontal="center" readingOrder="0" vertical="top"/>
    </xf>
    <xf borderId="6" fillId="0" fontId="2" numFmtId="0" xfId="0" applyBorder="1" applyFont="1"/>
    <xf borderId="4" fillId="20" fontId="1" numFmtId="0" xfId="0" applyAlignment="1" applyBorder="1" applyFont="1">
      <alignment horizontal="center" readingOrder="0" vertical="top"/>
    </xf>
    <xf borderId="1" fillId="20" fontId="1" numFmtId="0" xfId="0" applyAlignment="1" applyBorder="1" applyFont="1">
      <alignment horizontal="center" readingOrder="0" vertical="top"/>
    </xf>
    <xf borderId="7" fillId="0" fontId="2" numFmtId="0" xfId="0" applyBorder="1" applyFont="1"/>
    <xf borderId="7" fillId="20" fontId="1" numFmtId="0" xfId="0" applyAlignment="1" applyBorder="1" applyFont="1">
      <alignment horizontal="center" readingOrder="0" vertical="top"/>
    </xf>
    <xf borderId="4" fillId="13" fontId="26" numFmtId="0" xfId="0" applyAlignment="1" applyBorder="1" applyFont="1">
      <alignment readingOrder="0"/>
    </xf>
    <xf borderId="4" fillId="13" fontId="21" numFmtId="4" xfId="0" applyBorder="1" applyFont="1" applyNumberFormat="1"/>
    <xf borderId="4" fillId="13" fontId="21" numFmtId="4" xfId="0" applyAlignment="1" applyBorder="1" applyFont="1" applyNumberFormat="1">
      <alignment readingOrder="0"/>
    </xf>
    <xf borderId="4" fillId="13" fontId="21" numFmtId="3" xfId="0" applyAlignment="1" applyBorder="1" applyFont="1" applyNumberFormat="1">
      <alignment readingOrder="0"/>
    </xf>
    <xf borderId="0" fillId="0" fontId="3" numFmtId="3" xfId="0" applyFont="1" applyNumberFormat="1"/>
    <xf borderId="4" fillId="13" fontId="20" numFmtId="0" xfId="0" applyBorder="1" applyFont="1"/>
    <xf borderId="4" fillId="18" fontId="20" numFmtId="0" xfId="0" applyAlignment="1" applyBorder="1" applyFont="1">
      <alignment readingOrder="0"/>
    </xf>
    <xf borderId="4" fillId="18" fontId="26" numFmtId="0" xfId="0" applyAlignment="1" applyBorder="1" applyFont="1">
      <alignment readingOrder="0"/>
    </xf>
    <xf borderId="4" fillId="18" fontId="21" numFmtId="4" xfId="0" applyAlignment="1" applyBorder="1" applyFont="1" applyNumberFormat="1">
      <alignment readingOrder="0"/>
    </xf>
    <xf borderId="4" fillId="18" fontId="21" numFmtId="3" xfId="0" applyAlignment="1" applyBorder="1" applyFont="1" applyNumberFormat="1">
      <alignment readingOrder="0"/>
    </xf>
    <xf borderId="4" fillId="18" fontId="20" numFmtId="0" xfId="0" applyBorder="1" applyFont="1"/>
    <xf borderId="4" fillId="15" fontId="20" numFmtId="0" xfId="0" applyAlignment="1" applyBorder="1" applyFont="1">
      <alignment readingOrder="0"/>
    </xf>
    <xf borderId="4" fillId="15" fontId="26" numFmtId="0" xfId="0" applyAlignment="1" applyBorder="1" applyFont="1">
      <alignment readingOrder="0"/>
    </xf>
    <xf borderId="4" fillId="15" fontId="21" numFmtId="4" xfId="0" applyBorder="1" applyFont="1" applyNumberFormat="1"/>
    <xf borderId="4" fillId="15" fontId="21" numFmtId="3" xfId="0" applyAlignment="1" applyBorder="1" applyFont="1" applyNumberFormat="1">
      <alignment readingOrder="0"/>
    </xf>
    <xf borderId="4" fillId="15" fontId="21" numFmtId="4" xfId="0" applyAlignment="1" applyBorder="1" applyFont="1" applyNumberFormat="1">
      <alignment readingOrder="0"/>
    </xf>
    <xf borderId="4" fillId="21" fontId="20" numFmtId="0" xfId="0" applyAlignment="1" applyBorder="1" applyFill="1" applyFont="1">
      <alignment readingOrder="0"/>
    </xf>
    <xf borderId="4" fillId="21" fontId="26" numFmtId="0" xfId="0" applyAlignment="1" applyBorder="1" applyFont="1">
      <alignment readingOrder="0"/>
    </xf>
    <xf borderId="4" fillId="21" fontId="21" numFmtId="4" xfId="0" applyBorder="1" applyFont="1" applyNumberFormat="1"/>
    <xf borderId="4" fillId="21" fontId="21" numFmtId="3" xfId="0" applyAlignment="1" applyBorder="1" applyFont="1" applyNumberFormat="1">
      <alignment readingOrder="0"/>
    </xf>
    <xf borderId="4" fillId="21" fontId="20" numFmtId="4" xfId="0" applyAlignment="1" applyBorder="1" applyFont="1" applyNumberFormat="1">
      <alignment readingOrder="0"/>
    </xf>
    <xf borderId="4" fillId="21" fontId="20" numFmtId="0" xfId="0" applyBorder="1" applyFont="1"/>
    <xf borderId="0" fillId="0" fontId="3" numFmtId="3" xfId="0" applyAlignment="1" applyFont="1" applyNumberFormat="1">
      <alignment readingOrder="0"/>
    </xf>
    <xf borderId="0" fillId="0" fontId="3" numFmtId="167" xfId="0" applyFont="1" applyNumberFormat="1"/>
    <xf borderId="0" fillId="0" fontId="27" numFmtId="0" xfId="0" applyAlignment="1" applyFont="1">
      <alignment readingOrder="0"/>
    </xf>
    <xf borderId="5" fillId="4" fontId="1" numFmtId="164" xfId="0" applyAlignment="1" applyBorder="1" applyFont="1" applyNumberFormat="1">
      <alignment horizontal="center" readingOrder="0" vertical="top"/>
    </xf>
    <xf borderId="5" fillId="22" fontId="1" numFmtId="164" xfId="0" applyAlignment="1" applyBorder="1" applyFill="1" applyFont="1" applyNumberFormat="1">
      <alignment horizontal="center" readingOrder="0" vertical="top"/>
    </xf>
    <xf borderId="4" fillId="13" fontId="20" numFmtId="167" xfId="0" applyAlignment="1" applyBorder="1" applyFont="1" applyNumberFormat="1">
      <alignment readingOrder="0"/>
    </xf>
    <xf borderId="4" fillId="18" fontId="21" numFmtId="167" xfId="0" applyAlignment="1" applyBorder="1" applyFont="1" applyNumberFormat="1">
      <alignment readingOrder="0"/>
    </xf>
    <xf borderId="4" fillId="18" fontId="20" numFmtId="167" xfId="0" applyAlignment="1" applyBorder="1" applyFont="1" applyNumberFormat="1">
      <alignment readingOrder="0"/>
    </xf>
    <xf borderId="4" fillId="21" fontId="21" numFmtId="167" xfId="0" applyBorder="1" applyFont="1" applyNumberFormat="1"/>
    <xf borderId="4" fillId="21" fontId="20" numFmtId="167" xfId="0" applyBorder="1" applyFont="1" applyNumberFormat="1"/>
    <xf borderId="4" fillId="23" fontId="20" numFmtId="0" xfId="0" applyAlignment="1" applyBorder="1" applyFill="1" applyFont="1">
      <alignment readingOrder="0"/>
    </xf>
    <xf borderId="4" fillId="23" fontId="21" numFmtId="167" xfId="0" applyBorder="1" applyFont="1" applyNumberFormat="1"/>
    <xf borderId="4" fillId="23" fontId="21" numFmtId="167" xfId="0" applyAlignment="1" applyBorder="1" applyFont="1" applyNumberFormat="1">
      <alignment readingOrder="0"/>
    </xf>
    <xf borderId="4" fillId="23" fontId="20" numFmtId="167" xfId="0" applyBorder="1" applyFont="1" applyNumberFormat="1"/>
    <xf borderId="4" fillId="4" fontId="20" numFmtId="0" xfId="0" applyAlignment="1" applyBorder="1" applyFont="1">
      <alignment readingOrder="0"/>
    </xf>
    <xf borderId="4" fillId="4" fontId="20" numFmtId="4" xfId="0" applyBorder="1" applyFont="1" applyNumberFormat="1"/>
    <xf borderId="4" fillId="4" fontId="20" numFmtId="4" xfId="0" applyAlignment="1" applyBorder="1" applyFont="1" applyNumberFormat="1">
      <alignment readingOrder="0"/>
    </xf>
    <xf borderId="1" fillId="22" fontId="20" numFmtId="0" xfId="0" applyAlignment="1" applyBorder="1" applyFont="1">
      <alignment horizontal="right" readingOrder="0"/>
    </xf>
    <xf borderId="1" fillId="24" fontId="20" numFmtId="4" xfId="0" applyBorder="1" applyFill="1" applyFont="1" applyNumberFormat="1"/>
    <xf borderId="0" fillId="0" fontId="3" numFmtId="0" xfId="0" applyAlignment="1" applyFont="1">
      <alignment readingOrder="0"/>
    </xf>
    <xf borderId="0" fillId="0" fontId="3" numFmtId="169" xfId="0" applyAlignment="1" applyFont="1" applyNumberFormat="1">
      <alignment readingOrder="0"/>
    </xf>
    <xf borderId="0" fillId="0" fontId="3" numFmtId="167" xfId="0" applyAlignment="1" applyFont="1" applyNumberFormat="1">
      <alignment readingOrder="0"/>
    </xf>
    <xf borderId="0" fillId="0" fontId="28" numFmtId="169" xfId="0" applyAlignment="1" applyFont="1" applyNumberFormat="1">
      <alignment horizontal="right" readingOrder="0" vertical="bottom"/>
    </xf>
    <xf borderId="0" fillId="0" fontId="28" numFmtId="170" xfId="0" applyAlignment="1" applyFont="1" applyNumberFormat="1">
      <alignment horizontal="right" readingOrder="0" vertical="bottom"/>
    </xf>
    <xf borderId="4" fillId="7" fontId="20" numFmtId="0" xfId="0" applyAlignment="1" applyBorder="1" applyFont="1">
      <alignment readingOrder="0"/>
    </xf>
    <xf borderId="4" fillId="7" fontId="21" numFmtId="167" xfId="0" applyAlignment="1" applyBorder="1" applyFont="1" applyNumberFormat="1">
      <alignment readingOrder="0"/>
    </xf>
    <xf borderId="4" fillId="5" fontId="20" numFmtId="0" xfId="0" applyAlignment="1" applyBorder="1" applyFont="1">
      <alignment readingOrder="0"/>
    </xf>
    <xf borderId="4" fillId="5" fontId="21" numFmtId="167" xfId="0" applyAlignment="1" applyBorder="1" applyFont="1" applyNumberFormat="1">
      <alignment readingOrder="0"/>
    </xf>
    <xf borderId="4" fillId="9" fontId="29" numFmtId="0" xfId="0" applyAlignment="1" applyBorder="1" applyFont="1">
      <alignment readingOrder="0" vertical="top"/>
    </xf>
    <xf borderId="4" fillId="0" fontId="30" numFmtId="4" xfId="0" applyAlignment="1" applyBorder="1" applyFont="1" applyNumberFormat="1">
      <alignment readingOrder="0" vertical="top"/>
    </xf>
    <xf borderId="4" fillId="8" fontId="29" numFmtId="166" xfId="0" applyAlignment="1" applyBorder="1" applyFont="1" applyNumberFormat="1">
      <alignment readingOrder="0" vertical="top"/>
    </xf>
    <xf borderId="4" fillId="0" fontId="30" numFmtId="0" xfId="0" applyAlignment="1" applyBorder="1" applyFont="1">
      <alignment readingOrder="0" vertical="top"/>
    </xf>
    <xf borderId="4" fillId="0" fontId="31" numFmtId="0" xfId="0" applyAlignment="1" applyBorder="1" applyFont="1">
      <alignment vertical="top"/>
    </xf>
    <xf borderId="4" fillId="0" fontId="30" numFmtId="11" xfId="0" applyAlignment="1" applyBorder="1" applyFont="1" applyNumberFormat="1">
      <alignment readingOrder="0" vertical="top"/>
    </xf>
    <xf borderId="0" fillId="0" fontId="3" numFmtId="0" xfId="0" applyFont="1"/>
    <xf borderId="4" fillId="7" fontId="20" numFmtId="4" xfId="0" applyAlignment="1" applyBorder="1" applyFont="1" applyNumberFormat="1">
      <alignment readingOrder="0"/>
    </xf>
    <xf borderId="4" fillId="13" fontId="20" numFmtId="4" xfId="0" applyAlignment="1" applyBorder="1" applyFont="1" applyNumberFormat="1">
      <alignment readingOrder="0"/>
    </xf>
    <xf borderId="0" fillId="0" fontId="7" numFmtId="167" xfId="0" applyAlignment="1" applyFont="1" applyNumberFormat="1">
      <alignment vertical="bottom"/>
    </xf>
    <xf borderId="0" fillId="2" fontId="32" numFmtId="0" xfId="0" applyAlignment="1" applyFont="1">
      <alignment horizontal="center" readingOrder="0" vertical="bottom"/>
    </xf>
    <xf borderId="4" fillId="8" fontId="33" numFmtId="0" xfId="0" applyAlignment="1" applyBorder="1" applyFont="1">
      <alignment horizontal="center" vertical="top"/>
    </xf>
    <xf borderId="4" fillId="8" fontId="33" numFmtId="164" xfId="0" applyAlignment="1" applyBorder="1" applyFont="1" applyNumberFormat="1">
      <alignment horizontal="center" vertical="top"/>
    </xf>
    <xf borderId="4" fillId="13" fontId="32" numFmtId="4" xfId="0" applyAlignment="1" applyBorder="1" applyFont="1" applyNumberFormat="1">
      <alignment readingOrder="0" vertical="bottom"/>
    </xf>
    <xf borderId="4" fillId="13" fontId="34" numFmtId="167" xfId="0" applyAlignment="1" applyBorder="1" applyFont="1" applyNumberFormat="1">
      <alignment horizontal="right" vertical="bottom"/>
    </xf>
    <xf borderId="4" fillId="14" fontId="32" numFmtId="0" xfId="0" applyAlignment="1" applyBorder="1" applyFont="1">
      <alignment vertical="bottom"/>
    </xf>
    <xf borderId="4" fillId="14" fontId="34" numFmtId="167" xfId="0" applyAlignment="1" applyBorder="1" applyFont="1" applyNumberFormat="1">
      <alignment horizontal="right" vertical="bottom"/>
    </xf>
    <xf borderId="4" fillId="5" fontId="21" numFmtId="167" xfId="0" applyBorder="1" applyFont="1" applyNumberFormat="1"/>
    <xf borderId="4" fillId="0" fontId="31" numFmtId="0" xfId="0" applyAlignment="1" applyBorder="1" applyFont="1">
      <alignment readingOrder="0" vertical="top"/>
    </xf>
    <xf borderId="4" fillId="8" fontId="29" numFmtId="171" xfId="0" applyAlignment="1" applyBorder="1" applyFont="1" applyNumberFormat="1">
      <alignment readingOrder="0" vertical="top"/>
    </xf>
    <xf borderId="4" fillId="0" fontId="30" numFmtId="0" xfId="0" applyAlignment="1" applyBorder="1" applyFont="1">
      <alignment vertical="top"/>
    </xf>
    <xf borderId="0" fillId="0" fontId="7" numFmtId="0" xfId="0" applyAlignment="1" applyFont="1">
      <alignment readingOrder="0" vertical="bottom"/>
    </xf>
    <xf borderId="0" fillId="0" fontId="3" numFmtId="171" xfId="0" applyFont="1" applyNumberFormat="1"/>
    <xf borderId="4" fillId="9" fontId="35" numFmtId="0" xfId="0" applyAlignment="1" applyBorder="1" applyFont="1">
      <alignment readingOrder="0" vertical="top"/>
    </xf>
    <xf borderId="0" fillId="9" fontId="35" numFmtId="0" xfId="0" applyAlignment="1" applyFont="1">
      <alignment readingOrder="0" vertical="top"/>
    </xf>
    <xf borderId="4" fillId="0" fontId="36" numFmtId="0" xfId="0" applyAlignment="1" applyBorder="1" applyFont="1">
      <alignment readingOrder="0" vertical="top"/>
    </xf>
    <xf borderId="4" fillId="0" fontId="36" numFmtId="166" xfId="0" applyAlignment="1" applyBorder="1" applyFont="1" applyNumberFormat="1">
      <alignment readingOrder="0" vertical="top"/>
    </xf>
    <xf borderId="4" fillId="0" fontId="36" numFmtId="172" xfId="0" applyAlignment="1" applyBorder="1" applyFont="1" applyNumberFormat="1">
      <alignment readingOrder="0" vertical="top"/>
    </xf>
    <xf borderId="0" fillId="0" fontId="36" numFmtId="166" xfId="0" applyAlignment="1" applyFont="1" applyNumberFormat="1">
      <alignment readingOrder="0" vertical="top"/>
    </xf>
    <xf borderId="4" fillId="0" fontId="36" numFmtId="11" xfId="0" applyAlignment="1" applyBorder="1" applyFont="1" applyNumberFormat="1">
      <alignment readingOrder="0" vertical="top"/>
    </xf>
    <xf borderId="0" fillId="0" fontId="3" numFmtId="172" xfId="0" applyFont="1" applyNumberFormat="1"/>
    <xf borderId="4" fillId="0" fontId="3" numFmtId="0" xfId="0" applyBorder="1" applyFont="1"/>
    <xf borderId="4" fillId="0" fontId="3" numFmtId="172" xfId="0" applyBorder="1" applyFont="1" applyNumberFormat="1"/>
    <xf borderId="4" fillId="0" fontId="3" numFmtId="167" xfId="0" applyBorder="1" applyFont="1" applyNumberFormat="1"/>
    <xf borderId="4" fillId="8" fontId="35" numFmtId="0" xfId="0" applyAlignment="1" applyBorder="1" applyFont="1">
      <alignment readingOrder="0" vertical="top"/>
    </xf>
    <xf borderId="4" fillId="0" fontId="3" numFmtId="0" xfId="0" applyAlignment="1" applyBorder="1" applyFont="1">
      <alignment vertical="top"/>
    </xf>
    <xf borderId="5" fillId="9" fontId="37" numFmtId="0" xfId="0" applyAlignment="1" applyBorder="1" applyFont="1">
      <alignment horizontal="center" readingOrder="0" vertical="bottom"/>
    </xf>
    <xf borderId="1" fillId="9" fontId="37" numFmtId="0" xfId="0" applyAlignment="1" applyBorder="1" applyFont="1">
      <alignment horizontal="center" readingOrder="0" vertical="bottom"/>
    </xf>
    <xf borderId="4" fillId="9" fontId="37" numFmtId="172" xfId="0" applyAlignment="1" applyBorder="1" applyFont="1" applyNumberFormat="1">
      <alignment horizontal="center" readingOrder="0" vertical="bottom"/>
    </xf>
    <xf borderId="8" fillId="25" fontId="38" numFmtId="0" xfId="0" applyAlignment="1" applyBorder="1" applyFill="1" applyFont="1">
      <alignment horizontal="right" readingOrder="0" vertical="bottom"/>
    </xf>
    <xf borderId="9" fillId="25" fontId="38" numFmtId="167" xfId="0" applyAlignment="1" applyBorder="1" applyFont="1" applyNumberFormat="1">
      <alignment vertical="bottom"/>
    </xf>
    <xf borderId="10" fillId="25" fontId="38" numFmtId="0" xfId="0" applyAlignment="1" applyBorder="1" applyFont="1">
      <alignment horizontal="right" readingOrder="0" vertical="bottom"/>
    </xf>
    <xf borderId="0" fillId="25" fontId="38" numFmtId="167" xfId="0" applyAlignment="1" applyFont="1" applyNumberFormat="1">
      <alignment horizontal="right" readingOrder="0" vertical="bottom"/>
    </xf>
    <xf borderId="11" fillId="25" fontId="38" numFmtId="167" xfId="0" applyAlignment="1" applyBorder="1" applyFont="1" applyNumberFormat="1">
      <alignment horizontal="right" readingOrder="0" vertical="bottom"/>
    </xf>
    <xf borderId="0" fillId="25" fontId="38" numFmtId="167" xfId="0" applyAlignment="1" applyFont="1" applyNumberFormat="1">
      <alignment readingOrder="0" vertical="bottom"/>
    </xf>
    <xf borderId="11" fillId="25" fontId="38" numFmtId="167" xfId="0" applyAlignment="1" applyBorder="1" applyFont="1" applyNumberFormat="1">
      <alignment readingOrder="0" vertical="bottom"/>
    </xf>
    <xf borderId="10" fillId="26" fontId="37" numFmtId="0" xfId="0" applyAlignment="1" applyBorder="1" applyFill="1" applyFont="1">
      <alignment horizontal="right" readingOrder="0" vertical="bottom"/>
    </xf>
    <xf borderId="0" fillId="26" fontId="38" numFmtId="167" xfId="0" applyAlignment="1" applyFont="1" applyNumberFormat="1">
      <alignment horizontal="right" vertical="bottom"/>
    </xf>
    <xf borderId="11" fillId="26" fontId="38" numFmtId="167" xfId="0" applyAlignment="1" applyBorder="1" applyFont="1" applyNumberFormat="1">
      <alignment horizontal="right" vertical="bottom"/>
    </xf>
    <xf borderId="12" fillId="26" fontId="37" numFmtId="0" xfId="0" applyAlignment="1" applyBorder="1" applyFont="1">
      <alignment horizontal="right" readingOrder="0" vertical="bottom"/>
    </xf>
    <xf borderId="13" fillId="26" fontId="38" numFmtId="10" xfId="0" applyAlignment="1" applyBorder="1" applyFont="1" applyNumberFormat="1">
      <alignment horizontal="right" vertical="bottom"/>
    </xf>
    <xf borderId="14" fillId="26" fontId="38" numFmtId="10" xfId="0" applyAlignment="1" applyBorder="1" applyFont="1" applyNumberFormat="1">
      <alignment horizontal="right" vertical="bottom"/>
    </xf>
    <xf borderId="0" fillId="25" fontId="38" numFmtId="4" xfId="0" applyAlignment="1" applyFont="1" applyNumberFormat="1">
      <alignment horizontal="right" readingOrder="0" vertical="bottom"/>
    </xf>
    <xf borderId="0" fillId="26" fontId="38" numFmtId="167" xfId="0" applyAlignment="1" applyFont="1" applyNumberFormat="1">
      <alignment horizontal="right" readingOrder="0" vertical="bottom"/>
    </xf>
    <xf borderId="13" fillId="26" fontId="38" numFmtId="10" xfId="0" applyAlignment="1" applyBorder="1" applyFont="1" applyNumberFormat="1">
      <alignment horizontal="right" readingOrder="0" vertical="bottom"/>
    </xf>
    <xf borderId="8" fillId="21" fontId="38" numFmtId="0" xfId="0" applyAlignment="1" applyBorder="1" applyFont="1">
      <alignment horizontal="right" readingOrder="0" vertical="bottom"/>
    </xf>
    <xf borderId="9" fillId="21" fontId="38" numFmtId="167" xfId="0" applyAlignment="1" applyBorder="1" applyFont="1" applyNumberFormat="1">
      <alignment vertical="bottom"/>
    </xf>
    <xf borderId="10" fillId="21" fontId="38" numFmtId="0" xfId="0" applyAlignment="1" applyBorder="1" applyFont="1">
      <alignment horizontal="right" readingOrder="0" vertical="bottom"/>
    </xf>
    <xf borderId="0" fillId="21" fontId="38" numFmtId="167" xfId="0" applyAlignment="1" applyFont="1" applyNumberFormat="1">
      <alignment horizontal="right" readingOrder="0" vertical="bottom"/>
    </xf>
    <xf borderId="10" fillId="27" fontId="37" numFmtId="0" xfId="0" applyAlignment="1" applyBorder="1" applyFill="1" applyFont="1">
      <alignment horizontal="right" readingOrder="0" vertical="bottom"/>
    </xf>
    <xf borderId="0" fillId="27" fontId="38" numFmtId="167" xfId="0" applyAlignment="1" applyFont="1" applyNumberFormat="1">
      <alignment horizontal="right" vertical="bottom"/>
    </xf>
    <xf borderId="12" fillId="28" fontId="37" numFmtId="0" xfId="0" applyAlignment="1" applyBorder="1" applyFill="1" applyFont="1">
      <alignment horizontal="right" readingOrder="0" vertical="bottom"/>
    </xf>
    <xf borderId="13" fillId="28" fontId="38" numFmtId="10" xfId="0" applyAlignment="1" applyBorder="1" applyFont="1" applyNumberFormat="1">
      <alignment horizontal="right" vertical="bottom"/>
    </xf>
    <xf borderId="0" fillId="0" fontId="39" numFmtId="0" xfId="0" applyAlignment="1" applyFont="1">
      <alignment readingOrder="0"/>
    </xf>
    <xf borderId="0" fillId="0" fontId="39" numFmtId="3" xfId="0" applyFont="1" applyNumberFormat="1"/>
    <xf borderId="0" fillId="0" fontId="3" numFmtId="10" xfId="0" applyFont="1" applyNumberFormat="1"/>
    <xf borderId="0" fillId="0" fontId="3" numFmtId="173" xfId="0" applyFont="1" applyNumberFormat="1"/>
    <xf borderId="5" fillId="9" fontId="40" numFmtId="0" xfId="0" applyAlignment="1" applyBorder="1" applyFont="1">
      <alignment horizontal="center" readingOrder="0" vertical="bottom"/>
    </xf>
    <xf borderId="1" fillId="9" fontId="40" numFmtId="0" xfId="0" applyAlignment="1" applyBorder="1" applyFont="1">
      <alignment horizontal="center" readingOrder="0" vertical="bottom"/>
    </xf>
    <xf borderId="4" fillId="9" fontId="40" numFmtId="172" xfId="0" applyAlignment="1" applyBorder="1" applyFont="1" applyNumberFormat="1">
      <alignment horizontal="center" readingOrder="0" vertical="bottom"/>
    </xf>
    <xf borderId="8" fillId="21" fontId="41" numFmtId="0" xfId="0" applyAlignment="1" applyBorder="1" applyFont="1">
      <alignment horizontal="right" readingOrder="0" vertical="bottom"/>
    </xf>
    <xf borderId="9" fillId="21" fontId="41" numFmtId="167" xfId="0" applyAlignment="1" applyBorder="1" applyFont="1" applyNumberFormat="1">
      <alignment horizontal="right" readingOrder="0" vertical="bottom"/>
    </xf>
    <xf borderId="10" fillId="21" fontId="41" numFmtId="0" xfId="0" applyAlignment="1" applyBorder="1" applyFont="1">
      <alignment horizontal="right" readingOrder="0" vertical="bottom"/>
    </xf>
    <xf borderId="0" fillId="21" fontId="41" numFmtId="167" xfId="0" applyAlignment="1" applyFont="1" applyNumberFormat="1">
      <alignment horizontal="right" readingOrder="0" vertical="bottom"/>
    </xf>
    <xf borderId="10" fillId="27" fontId="40" numFmtId="0" xfId="0" applyAlignment="1" applyBorder="1" applyFont="1">
      <alignment horizontal="right" readingOrder="0" vertical="bottom"/>
    </xf>
    <xf borderId="0" fillId="27" fontId="41" numFmtId="167" xfId="0" applyAlignment="1" applyFont="1" applyNumberFormat="1">
      <alignment horizontal="right" readingOrder="0" vertical="bottom"/>
    </xf>
    <xf borderId="10" fillId="29" fontId="40" numFmtId="0" xfId="0" applyAlignment="1" applyBorder="1" applyFill="1" applyFont="1">
      <alignment horizontal="right" readingOrder="0" vertical="bottom"/>
    </xf>
    <xf borderId="0" fillId="29" fontId="41" numFmtId="10" xfId="0" applyAlignment="1" applyFont="1" applyNumberFormat="1">
      <alignment horizontal="right" vertical="bottom"/>
    </xf>
    <xf borderId="0" fillId="0" fontId="42" numFmtId="0" xfId="0" applyFont="1"/>
    <xf borderId="0" fillId="21" fontId="41" numFmtId="0" xfId="0" applyAlignment="1" applyFont="1">
      <alignment horizontal="right" readingOrder="0" vertical="bottom"/>
    </xf>
    <xf borderId="0" fillId="0" fontId="42" numFmtId="0" xfId="0" applyAlignment="1" applyFont="1">
      <alignment readingOrder="0"/>
    </xf>
    <xf borderId="0" fillId="0" fontId="42" numFmtId="171" xfId="0" applyFont="1" applyNumberFormat="1"/>
    <xf borderId="0" fillId="0" fontId="43" numFmtId="0" xfId="0" applyAlignment="1" applyFont="1">
      <alignment readingOrder="0"/>
    </xf>
    <xf borderId="0" fillId="0" fontId="43" numFmtId="3" xfId="0" applyAlignment="1" applyFont="1" applyNumberFormat="1">
      <alignment readingOrder="0"/>
    </xf>
    <xf borderId="0" fillId="0" fontId="42" numFmtId="4" xfId="0" applyAlignment="1" applyFont="1" applyNumberFormat="1">
      <alignment readingOrder="0"/>
    </xf>
    <xf borderId="4" fillId="21" fontId="41" numFmtId="0" xfId="0" applyAlignment="1" applyBorder="1" applyFont="1">
      <alignment horizontal="right" readingOrder="0" vertical="bottom"/>
    </xf>
    <xf borderId="4" fillId="21" fontId="41" numFmtId="167" xfId="0" applyAlignment="1" applyBorder="1" applyFont="1" applyNumberFormat="1">
      <alignment horizontal="right" readingOrder="0" vertical="bottom"/>
    </xf>
    <xf borderId="4" fillId="27" fontId="40" numFmtId="0" xfId="0" applyAlignment="1" applyBorder="1" applyFont="1">
      <alignment horizontal="right" readingOrder="0" vertical="bottom"/>
    </xf>
    <xf borderId="4" fillId="27" fontId="41" numFmtId="167" xfId="0" applyAlignment="1" applyBorder="1" applyFont="1" applyNumberFormat="1">
      <alignment horizontal="right" readingOrder="0" vertical="bottom"/>
    </xf>
    <xf borderId="4" fillId="29" fontId="40" numFmtId="0" xfId="0" applyAlignment="1" applyBorder="1" applyFont="1">
      <alignment horizontal="right" readingOrder="0" vertical="bottom"/>
    </xf>
    <xf borderId="4" fillId="29" fontId="41" numFmtId="10" xfId="0" applyAlignment="1" applyBorder="1" applyFont="1" applyNumberFormat="1">
      <alignment horizontal="right" vertical="bottom"/>
    </xf>
    <xf borderId="11" fillId="29" fontId="41" numFmtId="10" xfId="0" applyAlignment="1" applyBorder="1" applyFont="1" applyNumberFormat="1">
      <alignment horizontal="right" vertical="bottom"/>
    </xf>
    <xf borderId="4" fillId="25" fontId="38" numFmtId="0" xfId="0" applyAlignment="1" applyBorder="1" applyFont="1">
      <alignment horizontal="right" readingOrder="0" vertical="bottom"/>
    </xf>
    <xf borderId="4" fillId="25" fontId="38" numFmtId="167" xfId="0" applyAlignment="1" applyBorder="1" applyFont="1" applyNumberFormat="1">
      <alignment vertical="bottom"/>
    </xf>
    <xf borderId="4" fillId="25" fontId="38" numFmtId="167" xfId="0" applyAlignment="1" applyBorder="1" applyFont="1" applyNumberFormat="1">
      <alignment horizontal="right" readingOrder="0" vertical="bottom"/>
    </xf>
    <xf borderId="4" fillId="26" fontId="37" numFmtId="0" xfId="0" applyAlignment="1" applyBorder="1" applyFont="1">
      <alignment horizontal="right" readingOrder="0" vertical="bottom"/>
    </xf>
    <xf borderId="4" fillId="26" fontId="38" numFmtId="167" xfId="0" applyAlignment="1" applyBorder="1" applyFont="1" applyNumberFormat="1">
      <alignment horizontal="right" vertical="bottom"/>
    </xf>
    <xf borderId="4" fillId="26" fontId="38" numFmtId="0" xfId="0" applyAlignment="1" applyBorder="1" applyFont="1">
      <alignment horizontal="right" readingOrder="0" vertical="bottom"/>
    </xf>
    <xf borderId="4" fillId="22" fontId="37" numFmtId="0" xfId="0" applyAlignment="1" applyBorder="1" applyFont="1">
      <alignment horizontal="right" readingOrder="0" vertical="bottom"/>
    </xf>
    <xf borderId="4" fillId="22" fontId="38" numFmtId="167" xfId="0" applyAlignment="1" applyBorder="1" applyFont="1" applyNumberFormat="1">
      <alignment horizontal="right" vertical="bottom"/>
    </xf>
    <xf borderId="0" fillId="0" fontId="3" numFmtId="49" xfId="0" applyFont="1" applyNumberFormat="1"/>
    <xf borderId="4" fillId="30" fontId="20" numFmtId="0" xfId="0" applyAlignment="1" applyBorder="1" applyFill="1" applyFont="1">
      <alignment readingOrder="0"/>
    </xf>
    <xf borderId="4" fillId="30" fontId="21" numFmtId="167" xfId="0" applyAlignment="1" applyBorder="1" applyFont="1" applyNumberFormat="1">
      <alignment readingOrder="0"/>
    </xf>
    <xf borderId="0" fillId="0" fontId="7" numFmtId="0" xfId="0" applyAlignment="1" applyFont="1">
      <alignment vertical="bottom"/>
    </xf>
    <xf borderId="0" fillId="2" fontId="32" numFmtId="0" xfId="0" applyAlignment="1" applyFont="1">
      <alignment horizontal="center" vertical="bottom"/>
    </xf>
    <xf borderId="4" fillId="8" fontId="33" numFmtId="0" xfId="0" applyAlignment="1" applyBorder="1" applyFont="1">
      <alignment horizontal="center" vertical="top"/>
    </xf>
    <xf borderId="5" fillId="8" fontId="33" numFmtId="164" xfId="0" applyAlignment="1" applyBorder="1" applyFont="1" applyNumberFormat="1">
      <alignment horizontal="center" readingOrder="0" vertical="top"/>
    </xf>
    <xf borderId="1" fillId="8" fontId="33" numFmtId="164" xfId="0" applyAlignment="1" applyBorder="1" applyFont="1" applyNumberFormat="1">
      <alignment horizontal="center" vertical="top"/>
    </xf>
    <xf borderId="1" fillId="8" fontId="33" numFmtId="164" xfId="0" applyAlignment="1" applyBorder="1" applyFont="1" applyNumberFormat="1">
      <alignment horizontal="center" readingOrder="0" vertical="top"/>
    </xf>
    <xf borderId="4" fillId="8" fontId="33" numFmtId="0" xfId="0" applyAlignment="1" applyBorder="1" applyFont="1">
      <alignment horizontal="center" readingOrder="0" vertical="top"/>
    </xf>
    <xf borderId="1" fillId="8" fontId="33" numFmtId="0" xfId="0" applyAlignment="1" applyBorder="1" applyFont="1">
      <alignment horizontal="center" readingOrder="0" vertical="top"/>
    </xf>
    <xf borderId="4" fillId="8" fontId="33" numFmtId="10" xfId="0" applyAlignment="1" applyBorder="1" applyFont="1" applyNumberFormat="1">
      <alignment horizontal="center" readingOrder="0" vertical="top"/>
    </xf>
    <xf borderId="4" fillId="13" fontId="32" numFmtId="0" xfId="0" applyAlignment="1" applyBorder="1" applyFont="1">
      <alignment vertical="bottom"/>
    </xf>
    <xf borderId="4" fillId="13" fontId="32" numFmtId="167" xfId="0" applyAlignment="1" applyBorder="1" applyFont="1" applyNumberFormat="1">
      <alignment horizontal="right" readingOrder="0" vertical="bottom"/>
    </xf>
    <xf borderId="4" fillId="13" fontId="32" numFmtId="10" xfId="0" applyAlignment="1" applyBorder="1" applyFont="1" applyNumberFormat="1">
      <alignment horizontal="right" readingOrder="0" vertical="bottom"/>
    </xf>
    <xf borderId="4" fillId="13" fontId="32" numFmtId="167" xfId="0" applyAlignment="1" applyBorder="1" applyFont="1" applyNumberFormat="1">
      <alignment horizontal="right" vertical="bottom"/>
    </xf>
    <xf borderId="4" fillId="31" fontId="32" numFmtId="167" xfId="0" applyAlignment="1" applyBorder="1" applyFill="1" applyFont="1" applyNumberFormat="1">
      <alignment horizontal="right" vertical="bottom"/>
    </xf>
    <xf borderId="4" fillId="31" fontId="32" numFmtId="10" xfId="0" applyAlignment="1" applyBorder="1" applyFont="1" applyNumberFormat="1">
      <alignment horizontal="right" vertical="bottom"/>
    </xf>
    <xf borderId="4" fillId="20" fontId="32" numFmtId="167" xfId="0" applyAlignment="1" applyBorder="1" applyFont="1" applyNumberFormat="1">
      <alignment horizontal="right" vertical="bottom"/>
    </xf>
    <xf borderId="4" fillId="20" fontId="32" numFmtId="10" xfId="0" applyAlignment="1" applyBorder="1" applyFont="1" applyNumberFormat="1">
      <alignment horizontal="right" vertical="bottom"/>
    </xf>
    <xf borderId="4" fillId="31" fontId="32" numFmtId="167" xfId="0" applyAlignment="1" applyBorder="1" applyFont="1" applyNumberFormat="1">
      <alignment horizontal="right" readingOrder="0" vertical="bottom"/>
    </xf>
    <xf borderId="4" fillId="13" fontId="34" numFmtId="0" xfId="0" applyAlignment="1" applyBorder="1" applyFont="1">
      <alignment vertical="bottom"/>
    </xf>
    <xf borderId="4" fillId="13" fontId="34" numFmtId="167" xfId="0" applyAlignment="1" applyBorder="1" applyFont="1" applyNumberFormat="1">
      <alignment horizontal="right" readingOrder="0" vertical="bottom"/>
    </xf>
    <xf borderId="4" fillId="13" fontId="34" numFmtId="10" xfId="0" applyAlignment="1" applyBorder="1" applyFont="1" applyNumberFormat="1">
      <alignment horizontal="right" readingOrder="0" vertical="bottom"/>
    </xf>
    <xf borderId="4" fillId="13" fontId="34" numFmtId="10" xfId="0" applyAlignment="1" applyBorder="1" applyFont="1" applyNumberFormat="1">
      <alignment horizontal="right" vertical="bottom"/>
    </xf>
    <xf borderId="4" fillId="30" fontId="32" numFmtId="0" xfId="0" applyAlignment="1" applyBorder="1" applyFont="1">
      <alignment vertical="bottom"/>
    </xf>
    <xf borderId="4" fillId="30" fontId="34" numFmtId="167" xfId="0" applyAlignment="1" applyBorder="1" applyFont="1" applyNumberFormat="1">
      <alignment horizontal="right" vertical="bottom"/>
    </xf>
    <xf borderId="4" fillId="30" fontId="34" numFmtId="10" xfId="0" applyAlignment="1" applyBorder="1" applyFont="1" applyNumberFormat="1">
      <alignment horizontal="right" vertical="bottom"/>
    </xf>
    <xf borderId="8" fillId="0" fontId="44" numFmtId="0" xfId="0" applyAlignment="1" applyBorder="1" applyFont="1">
      <alignment readingOrder="0"/>
    </xf>
    <xf borderId="15" fillId="0" fontId="3" numFmtId="0" xfId="0" applyBorder="1" applyFont="1"/>
    <xf borderId="10" fillId="0" fontId="3" numFmtId="0" xfId="0" applyAlignment="1" applyBorder="1" applyFont="1">
      <alignment readingOrder="0"/>
    </xf>
    <xf borderId="11" fillId="0" fontId="3" numFmtId="4" xfId="0" applyAlignment="1" applyBorder="1" applyFont="1" applyNumberFormat="1">
      <alignment readingOrder="0"/>
    </xf>
    <xf borderId="8" fillId="0" fontId="44" numFmtId="0" xfId="0" applyAlignment="1" applyBorder="1" applyFont="1">
      <alignment horizontal="left" readingOrder="0"/>
    </xf>
    <xf borderId="11" fillId="0" fontId="3" numFmtId="3" xfId="0" applyBorder="1" applyFont="1" applyNumberFormat="1"/>
    <xf borderId="12" fillId="0" fontId="3" numFmtId="0" xfId="0" applyAlignment="1" applyBorder="1" applyFont="1">
      <alignment readingOrder="0"/>
    </xf>
    <xf borderId="14" fillId="0" fontId="3" numFmtId="3" xfId="0" applyBorder="1" applyFont="1" applyNumberFormat="1"/>
    <xf borderId="11" fillId="0" fontId="3" numFmtId="0" xfId="0" applyAlignment="1" applyBorder="1" applyFont="1">
      <alignment readingOrder="0"/>
    </xf>
    <xf borderId="12" fillId="0" fontId="44" numFmtId="0" xfId="0" applyAlignment="1" applyBorder="1" applyFont="1">
      <alignment readingOrder="0"/>
    </xf>
    <xf borderId="14" fillId="0" fontId="44" numFmtId="4" xfId="0" applyBorder="1" applyFont="1" applyNumberFormat="1"/>
    <xf borderId="14" fillId="20" fontId="44" numFmtId="4" xfId="0" applyBorder="1" applyFont="1" applyNumberFormat="1"/>
    <xf borderId="1" fillId="8" fontId="33" numFmtId="0" xfId="0" applyAlignment="1" applyBorder="1" applyFont="1">
      <alignment horizontal="center" vertical="top"/>
    </xf>
    <xf borderId="4" fillId="8" fontId="33" numFmtId="164" xfId="0" applyAlignment="1" applyBorder="1" applyFont="1" applyNumberFormat="1">
      <alignment horizontal="center" readingOrder="0" vertical="top"/>
    </xf>
    <xf borderId="0" fillId="10" fontId="45" numFmtId="0" xfId="0" applyAlignment="1" applyFont="1">
      <alignment horizontal="center" readingOrder="0" vertical="top"/>
    </xf>
    <xf borderId="13" fillId="10" fontId="7" numFmtId="0" xfId="0" applyAlignment="1" applyBorder="1" applyFont="1">
      <alignment vertical="bottom"/>
    </xf>
    <xf borderId="13" fillId="10" fontId="32" numFmtId="0" xfId="0" applyAlignment="1" applyBorder="1" applyFont="1">
      <alignment horizontal="center" readingOrder="0" vertical="bottom"/>
    </xf>
    <xf borderId="13" fillId="0" fontId="2" numFmtId="0" xfId="0" applyBorder="1" applyFont="1"/>
    <xf borderId="0" fillId="10" fontId="32" numFmtId="0" xfId="0" applyAlignment="1" applyFont="1">
      <alignment horizontal="center" readingOrder="0" vertical="bottom"/>
    </xf>
    <xf borderId="7" fillId="2" fontId="19" numFmtId="0" xfId="0" applyAlignment="1" applyBorder="1" applyFont="1">
      <alignment horizontal="center" readingOrder="0" vertical="top"/>
    </xf>
    <xf borderId="14" fillId="8" fontId="33" numFmtId="0" xfId="0" applyAlignment="1" applyBorder="1" applyFont="1">
      <alignment horizontal="center" vertical="top"/>
    </xf>
    <xf borderId="7" fillId="4" fontId="46" numFmtId="0" xfId="0" applyAlignment="1" applyBorder="1" applyFont="1">
      <alignment readingOrder="0" vertical="top"/>
    </xf>
    <xf borderId="14" fillId="10" fontId="18" numFmtId="3" xfId="0" applyAlignment="1" applyBorder="1" applyFont="1" applyNumberFormat="1">
      <alignment horizontal="right" readingOrder="0" vertical="top"/>
    </xf>
    <xf borderId="7" fillId="3" fontId="32" numFmtId="0" xfId="0" applyAlignment="1" applyBorder="1" applyFont="1">
      <alignment horizontal="right" vertical="bottom"/>
    </xf>
    <xf borderId="13" fillId="3" fontId="47" numFmtId="3" xfId="0" applyAlignment="1" applyBorder="1" applyFont="1" applyNumberFormat="1">
      <alignment horizontal="right" vertical="bottom"/>
    </xf>
    <xf borderId="14" fillId="3" fontId="47" numFmtId="3" xfId="0" applyAlignment="1" applyBorder="1" applyFont="1" applyNumberFormat="1">
      <alignment horizontal="right" vertical="bottom"/>
    </xf>
    <xf borderId="0" fillId="10" fontId="7" numFmtId="0" xfId="0" applyAlignment="1" applyFont="1">
      <alignment vertical="bottom"/>
    </xf>
    <xf borderId="14" fillId="2" fontId="19" numFmtId="3" xfId="0" applyAlignment="1" applyBorder="1" applyFont="1" applyNumberFormat="1">
      <alignment horizontal="right" vertical="top"/>
    </xf>
    <xf borderId="8" fillId="9" fontId="48" numFmtId="0" xfId="0" applyAlignment="1" applyBorder="1" applyFont="1">
      <alignment horizontal="center" readingOrder="0" vertical="center"/>
    </xf>
    <xf borderId="9" fillId="0" fontId="2" numFmtId="0" xfId="0" applyBorder="1" applyFont="1"/>
    <xf borderId="15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4" fillId="0" fontId="2" numFmtId="0" xfId="0" applyBorder="1" applyFont="1"/>
    <xf borderId="4" fillId="9" fontId="37" numFmtId="0" xfId="0" applyAlignment="1" applyBorder="1" applyFont="1">
      <alignment horizontal="center" readingOrder="0" vertical="bottom"/>
    </xf>
    <xf borderId="0" fillId="0" fontId="49" numFmtId="0" xfId="0" applyAlignment="1" applyFont="1">
      <alignment horizontal="center" readingOrder="0" vertical="center"/>
    </xf>
    <xf borderId="0" fillId="9" fontId="37" numFmtId="172" xfId="0" applyAlignment="1" applyFont="1" applyNumberFormat="1">
      <alignment horizontal="center" readingOrder="0" vertical="bottom"/>
    </xf>
    <xf borderId="0" fillId="0" fontId="36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50" numFmtId="4" xfId="0" applyAlignment="1" applyFont="1" applyNumberFormat="1">
      <alignment readingOrder="0"/>
    </xf>
    <xf borderId="0" fillId="0" fontId="51" numFmtId="4" xfId="0" applyAlignment="1" applyFont="1" applyNumberFormat="1">
      <alignment horizontal="right" readingOrder="0" vertical="bottom"/>
    </xf>
    <xf borderId="0" fillId="0" fontId="20" numFmtId="0" xfId="0" applyFont="1"/>
    <xf borderId="0" fillId="0" fontId="52" numFmtId="0" xfId="0" applyAlignment="1" applyFont="1">
      <alignment readingOrder="0"/>
    </xf>
    <xf borderId="0" fillId="0" fontId="20" numFmtId="4" xfId="0" applyFont="1" applyNumberFormat="1"/>
    <xf borderId="0" fillId="0" fontId="20" numFmtId="4" xfId="0" applyAlignment="1" applyFont="1" applyNumberFormat="1">
      <alignment readingOrder="0"/>
    </xf>
    <xf borderId="4" fillId="0" fontId="53" numFmtId="0" xfId="0" applyAlignment="1" applyBorder="1" applyFont="1">
      <alignment horizontal="center" readingOrder="0" vertical="center"/>
    </xf>
    <xf borderId="0" fillId="0" fontId="50" numFmtId="4" xfId="0" applyFont="1" applyNumberFormat="1"/>
    <xf borderId="0" fillId="26" fontId="50" numFmtId="4" xfId="0" applyAlignment="1" applyFont="1" applyNumberFormat="1">
      <alignment readingOrder="0"/>
    </xf>
    <xf borderId="0" fillId="26" fontId="3" numFmtId="0" xfId="0" applyFont="1"/>
    <xf borderId="0" fillId="26" fontId="51" numFmtId="4" xfId="0" applyAlignment="1" applyFont="1" applyNumberFormat="1">
      <alignment horizontal="right" readingOrder="0" vertical="bottom"/>
    </xf>
    <xf borderId="0" fillId="0" fontId="51" numFmtId="4" xfId="0" applyAlignment="1" applyFont="1" applyNumberFormat="1">
      <alignment horizontal="right" vertical="bottom"/>
    </xf>
    <xf borderId="0" fillId="0" fontId="54" numFmtId="0" xfId="0" applyAlignment="1" applyFont="1">
      <alignment readingOrder="0"/>
    </xf>
    <xf borderId="0" fillId="24" fontId="55" numFmtId="0" xfId="0" applyAlignment="1" applyFont="1">
      <alignment horizontal="right" readingOrder="0"/>
    </xf>
    <xf borderId="0" fillId="24" fontId="3" numFmtId="4" xfId="0" applyFont="1" applyNumberFormat="1"/>
    <xf borderId="4" fillId="20" fontId="1" numFmtId="164" xfId="0" applyAlignment="1" applyBorder="1" applyFont="1" applyNumberFormat="1">
      <alignment horizontal="center" readingOrder="0" vertical="top"/>
    </xf>
    <xf borderId="4" fillId="10" fontId="14" numFmtId="4" xfId="0" applyAlignment="1" applyBorder="1" applyFont="1" applyNumberFormat="1">
      <alignment vertical="top"/>
    </xf>
    <xf borderId="4" fillId="9" fontId="56" numFmtId="0" xfId="0" applyAlignment="1" applyBorder="1" applyFont="1">
      <alignment readingOrder="0" vertical="top"/>
    </xf>
    <xf borderId="4" fillId="9" fontId="57" numFmtId="0" xfId="0" applyAlignment="1" applyBorder="1" applyFont="1">
      <alignment vertical="top"/>
    </xf>
    <xf borderId="0" fillId="0" fontId="57" numFmtId="0" xfId="0" applyFont="1"/>
    <xf borderId="4" fillId="8" fontId="56" numFmtId="166" xfId="0" applyAlignment="1" applyBorder="1" applyFont="1" applyNumberFormat="1">
      <alignment readingOrder="0" vertical="top"/>
    </xf>
    <xf borderId="4" fillId="0" fontId="58" numFmtId="0" xfId="0" applyAlignment="1" applyBorder="1" applyFont="1">
      <alignment readingOrder="0" vertical="top"/>
    </xf>
    <xf borderId="4" fillId="0" fontId="57" numFmtId="0" xfId="0" applyAlignment="1" applyBorder="1" applyFont="1">
      <alignment vertical="top"/>
    </xf>
    <xf borderId="16" fillId="8" fontId="56" numFmtId="166" xfId="0" applyAlignment="1" applyBorder="1" applyFont="1" applyNumberFormat="1">
      <alignment readingOrder="0" vertical="top"/>
    </xf>
    <xf borderId="16" fillId="0" fontId="58" numFmtId="0" xfId="0" applyAlignment="1" applyBorder="1" applyFont="1">
      <alignment readingOrder="0" vertical="top"/>
    </xf>
    <xf borderId="17" fillId="32" fontId="56" numFmtId="166" xfId="0" applyAlignment="1" applyBorder="1" applyFill="1" applyFont="1" applyNumberFormat="1">
      <alignment readingOrder="0" vertical="top"/>
    </xf>
    <xf borderId="18" fillId="32" fontId="58" numFmtId="0" xfId="0" applyAlignment="1" applyBorder="1" applyFont="1">
      <alignment readingOrder="0" vertical="top"/>
    </xf>
    <xf borderId="19" fillId="32" fontId="58" numFmtId="0" xfId="0" applyAlignment="1" applyBorder="1" applyFont="1">
      <alignment readingOrder="0" vertical="top"/>
    </xf>
    <xf borderId="20" fillId="32" fontId="58" numFmtId="0" xfId="0" applyAlignment="1" applyBorder="1" applyFont="1">
      <alignment readingOrder="0" vertical="top"/>
    </xf>
    <xf borderId="0" fillId="0" fontId="57" numFmtId="0" xfId="0" applyAlignment="1" applyFont="1">
      <alignment readingOrder="0"/>
    </xf>
    <xf borderId="21" fillId="8" fontId="56" numFmtId="166" xfId="0" applyAlignment="1" applyBorder="1" applyFont="1" applyNumberFormat="1">
      <alignment readingOrder="0" vertical="top"/>
    </xf>
    <xf borderId="21" fillId="0" fontId="58" numFmtId="0" xfId="0" applyAlignment="1" applyBorder="1" applyFont="1">
      <alignment readingOrder="0" vertical="top"/>
    </xf>
    <xf borderId="4" fillId="32" fontId="56" numFmtId="166" xfId="0" applyAlignment="1" applyBorder="1" applyFont="1" applyNumberFormat="1">
      <alignment readingOrder="0" vertical="top"/>
    </xf>
    <xf borderId="4" fillId="32" fontId="58" numFmtId="0" xfId="0" applyAlignment="1" applyBorder="1" applyFont="1">
      <alignment readingOrder="0" vertical="top"/>
    </xf>
    <xf borderId="4" fillId="0" fontId="56" numFmtId="166" xfId="0" applyAlignment="1" applyBorder="1" applyFont="1" applyNumberFormat="1">
      <alignment readingOrder="0" vertical="top"/>
    </xf>
    <xf borderId="0" fillId="0" fontId="44" numFmtId="0" xfId="0" applyAlignment="1" applyFont="1">
      <alignment readingOrder="0" shrinkToFit="0" wrapText="1"/>
    </xf>
    <xf borderId="0" fillId="0" fontId="44" numFmtId="0" xfId="0" applyAlignment="1" applyFont="1">
      <alignment readingOrder="0"/>
    </xf>
    <xf borderId="0" fillId="26" fontId="44" numFmtId="0" xfId="0" applyAlignment="1" applyFont="1">
      <alignment readingOrder="0"/>
    </xf>
    <xf borderId="0" fillId="7" fontId="44" numFmtId="0" xfId="0" applyAlignment="1" applyFont="1">
      <alignment readingOrder="0"/>
    </xf>
    <xf borderId="0" fillId="0" fontId="21" numFmtId="0" xfId="0" applyAlignment="1" applyFont="1">
      <alignment readingOrder="0" vertical="top"/>
    </xf>
    <xf borderId="0" fillId="0" fontId="3" numFmtId="0" xfId="0" applyAlignment="1" applyFont="1">
      <alignment horizontal="center" readingOrder="0" shrinkToFit="0" wrapText="1"/>
    </xf>
    <xf borderId="0" fillId="0" fontId="3" numFmtId="0" xfId="0" applyAlignment="1" applyFont="1">
      <alignment horizontal="center" readingOrder="0"/>
    </xf>
    <xf borderId="0" fillId="26" fontId="3" numFmtId="3" xfId="0" applyAlignment="1" applyFont="1" applyNumberFormat="1">
      <alignment readingOrder="0"/>
    </xf>
    <xf borderId="0" fillId="26" fontId="3" numFmtId="0" xfId="0" applyAlignment="1" applyFont="1">
      <alignment horizontal="center" readingOrder="0"/>
    </xf>
    <xf borderId="0" fillId="0" fontId="59" numFmtId="0" xfId="0" applyAlignment="1" applyFont="1">
      <alignment readingOrder="0"/>
    </xf>
    <xf borderId="0" fillId="7" fontId="20" numFmtId="0" xfId="0" applyAlignment="1" applyFont="1">
      <alignment readingOrder="0" vertical="top"/>
    </xf>
    <xf borderId="0" fillId="0" fontId="3" numFmtId="0" xfId="0" applyAlignment="1" applyFont="1">
      <alignment readingOrder="0" vertical="top"/>
    </xf>
    <xf borderId="0" fillId="2" fontId="3" numFmtId="0" xfId="0" applyAlignment="1" applyFont="1">
      <alignment horizontal="center" readingOrder="0" shrinkToFit="0" wrapText="1"/>
    </xf>
    <xf borderId="0" fillId="0" fontId="3" numFmtId="0" xfId="0" applyAlignment="1" applyFont="1">
      <alignment readingOrder="0" shrinkToFit="0" wrapText="1"/>
    </xf>
    <xf borderId="0" fillId="2" fontId="3" numFmtId="0" xfId="0" applyAlignment="1" applyFont="1">
      <alignment horizontal="center" readingOrder="0" shrinkToFit="0" vertical="top" wrapText="1"/>
    </xf>
    <xf borderId="0" fillId="0" fontId="3" numFmtId="0" xfId="0" applyAlignment="1" applyFont="1">
      <alignment horizontal="center" readingOrder="0" vertical="top"/>
    </xf>
    <xf borderId="0" fillId="26" fontId="3" numFmtId="0" xfId="0" applyAlignment="1" applyFont="1">
      <alignment horizontal="center" readingOrder="0" vertical="top"/>
    </xf>
    <xf borderId="0" fillId="0" fontId="3" numFmtId="0" xfId="0" applyAlignment="1" applyFont="1">
      <alignment vertical="top"/>
    </xf>
    <xf borderId="0" fillId="0" fontId="3" numFmtId="0" xfId="0" applyAlignment="1" applyFont="1">
      <alignment readingOrder="0" shrinkToFit="0" vertical="top" wrapText="1"/>
    </xf>
    <xf borderId="0" fillId="0" fontId="3" numFmtId="0" xfId="0" applyAlignment="1" applyFont="1">
      <alignment shrinkToFit="0" vertical="top" wrapText="1"/>
    </xf>
    <xf borderId="0" fillId="26" fontId="3" numFmtId="0" xfId="0" applyAlignment="1" applyFont="1">
      <alignment vertical="top"/>
    </xf>
    <xf borderId="0" fillId="0" fontId="3" numFmtId="0" xfId="0" applyAlignment="1" applyFont="1">
      <alignment shrinkToFit="0" wrapText="1"/>
    </xf>
    <xf borderId="0" fillId="24" fontId="3" numFmtId="0" xfId="0" applyAlignment="1" applyFont="1">
      <alignment readingOrder="0"/>
    </xf>
    <xf borderId="0" fillId="0" fontId="3" numFmtId="17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60" numFmtId="0" xfId="0" applyAlignment="1" applyFont="1">
      <alignment readingOrder="0" shrinkToFit="0" wrapText="1"/>
    </xf>
    <xf borderId="0" fillId="0" fontId="61" numFmtId="0" xfId="0" applyAlignment="1" applyFont="1">
      <alignment readingOrder="0" shrinkToFit="0" vertical="top" wrapText="1"/>
    </xf>
    <xf borderId="0" fillId="0" fontId="62" numFmtId="0" xfId="0" applyAlignment="1" applyFont="1">
      <alignment readingOrder="0" shrinkToFit="0" vertical="top" wrapText="1"/>
    </xf>
    <xf borderId="0" fillId="33" fontId="63" numFmtId="0" xfId="0" applyAlignment="1" applyFill="1" applyFont="1">
      <alignment readingOrder="0" shrinkToFit="0" wrapText="1"/>
    </xf>
    <xf borderId="0" fillId="34" fontId="3" numFmtId="0" xfId="0" applyAlignment="1" applyFill="1" applyFont="1">
      <alignment readingOrder="0"/>
    </xf>
    <xf borderId="0" fillId="34" fontId="3" numFmtId="174" xfId="0" applyAlignment="1" applyFont="1" applyNumberFormat="1">
      <alignment readingOrder="0"/>
    </xf>
    <xf borderId="0" fillId="34" fontId="3" numFmtId="0" xfId="0" applyAlignment="1" applyFont="1">
      <alignment readingOrder="0" shrinkToFit="0" wrapText="1"/>
    </xf>
    <xf borderId="0" fillId="34" fontId="3" numFmtId="0" xfId="0" applyAlignment="1" applyFont="1">
      <alignment shrinkToFit="0" wrapText="1"/>
    </xf>
    <xf borderId="0" fillId="34" fontId="3" numFmtId="0" xfId="0" applyFont="1"/>
    <xf borderId="0" fillId="0" fontId="64" numFmtId="0" xfId="0" applyAlignment="1" applyFont="1">
      <alignment readingOrder="0" shrinkToFit="0" wrapText="1"/>
    </xf>
    <xf borderId="0" fillId="0" fontId="22" numFmtId="0" xfId="0" applyAlignment="1" applyFont="1">
      <alignment readingOrder="0" shrinkToFit="0" wrapText="1"/>
    </xf>
    <xf borderId="0" fillId="33" fontId="65" numFmtId="0" xfId="0" applyAlignment="1" applyFont="1">
      <alignment readingOrder="0" shrinkToFit="0" wrapText="1"/>
    </xf>
    <xf borderId="0" fillId="33" fontId="66" numFmtId="0" xfId="0" applyAlignment="1" applyFont="1">
      <alignment horizontal="left" readingOrder="0"/>
    </xf>
    <xf borderId="0" fillId="33" fontId="67" numFmtId="0" xfId="0" applyAlignment="1" applyFont="1">
      <alignment horizontal="left" readingOrder="0" vertical="top"/>
    </xf>
    <xf borderId="0" fillId="0" fontId="3" numFmtId="174" xfId="0" applyAlignment="1" applyFont="1" applyNumberFormat="1">
      <alignment readingOrder="0" vertical="top"/>
    </xf>
    <xf borderId="0" fillId="0" fontId="68" numFmtId="0" xfId="0" applyAlignment="1" applyFont="1">
      <alignment readingOrder="0" shrinkToFit="0" vertical="top" wrapText="1"/>
    </xf>
    <xf borderId="0" fillId="0" fontId="69" numFmtId="0" xfId="0" applyAlignment="1" applyFont="1">
      <alignment readingOrder="0" shrinkToFit="0" wrapText="1"/>
    </xf>
    <xf borderId="0" fillId="33" fontId="66" numFmtId="0" xfId="0" applyAlignment="1" applyFont="1">
      <alignment horizontal="left" readingOrder="0" vertical="top"/>
    </xf>
    <xf borderId="0" fillId="0" fontId="70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solid">
          <fgColor rgb="FFB7B7B7"/>
          <bgColor rgb="FFB7B7B7"/>
        </patternFill>
      </fill>
      <border/>
    </dxf>
    <dxf>
      <font/>
      <fill>
        <patternFill patternType="solid">
          <fgColor rgb="FF6FA8DC"/>
          <bgColor rgb="FF6FA8DC"/>
        </patternFill>
      </fill>
      <border/>
    </dxf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pivotCacheDefinition" Target="pivotCache/pivotCacheDefinition2.xml"/><Relationship Id="rId30" Type="http://schemas.openxmlformats.org/officeDocument/2006/relationships/worksheet" Target="worksheets/sheet27.xml"/><Relationship Id="rId74" Type="http://schemas.openxmlformats.org/officeDocument/2006/relationships/pivotCacheDefinition" Target="pivotCache/pivotCacheDefinition1.xml"/><Relationship Id="rId33" Type="http://schemas.openxmlformats.org/officeDocument/2006/relationships/worksheet" Target="worksheets/sheet30.xml"/><Relationship Id="rId77" Type="http://schemas.openxmlformats.org/officeDocument/2006/relationships/pivotCacheDefinition" Target="pivotCache/pivotCacheDefinition4.xml"/><Relationship Id="rId32" Type="http://schemas.openxmlformats.org/officeDocument/2006/relationships/worksheet" Target="worksheets/sheet29.xml"/><Relationship Id="rId76" Type="http://schemas.openxmlformats.org/officeDocument/2006/relationships/pivotCacheDefinition" Target="pivotCache/pivotCacheDefinition3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Bot Cost (Plan &amp; Actual)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'Infra cost planactual (Chart)'!$C$2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'Infra cost planactual (Chart)'!$A$3:$A$9</c:f>
            </c:strRef>
          </c:cat>
          <c:val>
            <c:numRef>
              <c:f>'Infra cost planactual (Chart)'!$C$3:$C$9</c:f>
              <c:numCache/>
            </c:numRef>
          </c:val>
        </c:ser>
        <c:ser>
          <c:idx val="1"/>
          <c:order val="1"/>
          <c:tx>
            <c:strRef>
              <c:f>'Infra cost planactual (Chart)'!$E$2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'Infra cost planactual (Chart)'!$A$3:$A$9</c:f>
            </c:strRef>
          </c:cat>
          <c:val>
            <c:numRef>
              <c:f>'Infra cost planactual (Chart)'!$E$3:$E$9</c:f>
              <c:numCache/>
            </c:numRef>
          </c:val>
        </c:ser>
        <c:axId val="468263060"/>
        <c:axId val="605184064"/>
      </c:bar3DChart>
      <c:catAx>
        <c:axId val="4682630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Month/Year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5184064"/>
      </c:catAx>
      <c:valAx>
        <c:axId val="6051840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82630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Eko Cost (Plan &amp; Actual)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'Infra cost planactual (Chart)'!$M$2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'Infra cost planactual (Chart)'!$K$3:$K$9</c:f>
            </c:strRef>
          </c:cat>
          <c:val>
            <c:numRef>
              <c:f>'Infra cost planactual (Chart)'!$M$3:$M$9</c:f>
              <c:numCache/>
            </c:numRef>
          </c:val>
        </c:ser>
        <c:ser>
          <c:idx val="1"/>
          <c:order val="1"/>
          <c:tx>
            <c:strRef>
              <c:f>'Infra cost planactual (Chart)'!$O$2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'Infra cost planactual (Chart)'!$K$3:$K$9</c:f>
            </c:strRef>
          </c:cat>
          <c:val>
            <c:numRef>
              <c:f>'Infra cost planactual (Chart)'!$O$3:$O$9</c:f>
              <c:numCache/>
            </c:numRef>
          </c:val>
        </c:ser>
        <c:axId val="10281230"/>
        <c:axId val="2126814115"/>
      </c:bar3DChart>
      <c:catAx>
        <c:axId val="102812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Month/Year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6814115"/>
      </c:catAx>
      <c:valAx>
        <c:axId val="21268141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812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Eko AWS Cost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'Eko AWS Total 2023'!$Q$96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'Eko AWS Total 2023'!$P$97:$P$107</c:f>
            </c:strRef>
          </c:cat>
          <c:val>
            <c:numRef>
              <c:f>'Eko AWS Total 2023'!$Q$97:$Q$107</c:f>
              <c:numCache/>
            </c:numRef>
          </c:val>
        </c:ser>
        <c:ser>
          <c:idx val="1"/>
          <c:order val="1"/>
          <c:tx>
            <c:strRef>
              <c:f>'Eko AWS Total 2023'!$R$96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'Eko AWS Total 2023'!$P$97:$P$107</c:f>
            </c:strRef>
          </c:cat>
          <c:val>
            <c:numRef>
              <c:f>'Eko AWS Total 2023'!$R$97:$R$107</c:f>
              <c:numCache/>
            </c:numRef>
          </c:val>
        </c:ser>
        <c:axId val="1810550520"/>
        <c:axId val="1831457106"/>
      </c:barChart>
      <c:catAx>
        <c:axId val="1810550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1457106"/>
      </c:catAx>
      <c:valAx>
        <c:axId val="18314571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05505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6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6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10</xdr:row>
      <xdr:rowOff>180975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0</xdr:colOff>
      <xdr:row>10</xdr:row>
      <xdr:rowOff>180975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9525</xdr:colOff>
      <xdr:row>73</xdr:row>
      <xdr:rowOff>190500</xdr:rowOff>
    </xdr:from>
    <xdr:ext cx="7581900" cy="46863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378" sheet="Azure cost (Raw)"/>
  </cacheSource>
  <cacheFields>
    <cacheField name="License" numFmtId="4">
      <sharedItems>
        <s v="Shared"/>
        <s v="Bot"/>
        <s v="GenAI"/>
        <s v="R&amp;D Lab"/>
        <s v="ASC"/>
        <s v="Custom Backend"/>
        <s v="R&amp;D"/>
        <s v="Robotics"/>
      </sharedItems>
    </cacheField>
    <cacheField name="UsageDate" numFmtId="166">
      <sharedItems containsSemiMixedTypes="0" containsDate="1" containsString="0">
        <d v="2024-07-01T00:00:00Z"/>
        <d v="2024-08-01T00:00:00Z"/>
        <d v="2024-09-01T00:00:00Z"/>
        <d v="2024-10-01T00:00:00Z"/>
        <d v="2024-11-01T00:00:00Z"/>
        <d v="2024-12-01T00:00:00Z"/>
        <d v="2025-01-01T00:00:00Z"/>
        <d v="2025-02-01T00:00:00Z"/>
        <d v="2025-03-01T00:00:00Z"/>
        <d v="2025-04-01T00:00:00Z"/>
        <d v="2025-05-01T00:00:00Z"/>
        <d v="2025-06-01T00:00:00Z"/>
      </sharedItems>
    </cacheField>
    <cacheField name="SubscriptionName" numFmtId="0">
      <sharedItems>
        <s v="()"/>
        <s v="AmityBots-prod-Allianz(2f3ed41f-4780-4e28-9b61-2a4b2955c574)"/>
        <s v="AmityBots-prod-Dhipaya(f386c5ec-e7c3-4f3b-926e-20c06922250d)"/>
        <s v="AmityBots-prod-Kasset(3d2d1bc5-6625-48ef-b851-b2473b1f0a2f)"/>
        <s v="ASAP Subscription Prod01(bb9204c2-a5cd-4f6d-97d9-53fd8e908346)"/>
        <s v="ASAP Subscription stg01(e8195f31-ddc7-4232-a2ca-5f7cf1db823d)"/>
        <s v="ASOL Lab(c15d3f96-861d-42e4-ad2a-4eb1d7acaee6)"/>
        <s v="atech-production-analyze(7493d165-ed19-4b4b-98a9-3c236d17567d)"/>
        <s v="atech-production-research(00916803-1e0d-48bd-94aa-c4e601c4f626)"/>
        <s v="cpf-hr-dev(f71f6b6a-2570-4e28-afbb-ec9902537282)"/>
        <s v="cpf-hr-prod(8760c05b-ab89-4fe2-9f73-583a3ebd0403)"/>
        <s v="cpf-hr-uat(e3b935e8-864e-4a54-9415-fd8f9da7a26c)"/>
        <s v="ekoai-prod(3ec3c192-3eee-4d97-a796-dba53ebbdf2b)"/>
        <s v="int-platform-asol-etc-share(567ab938-fdb5-4872-ae98-5e4113751de2)"/>
        <s v="int-platform-asol-hub-shared(f4c12d1b-b89a-47a0-ac91-4c7171f39593)"/>
        <s v="int-platform-asol-management-share(2a247222-379b-4cba-aea8-9bfb54cd42dc)"/>
        <s v="lotus-bic-dev(632d4e3c-830a-4a50-82ff-729fe6ea2e34)"/>
        <s v="lotus-bic-prod(a90a0b04-0d8d-4b08-8b39-89d6f0ed6acc)"/>
        <s v="lotus-bic-uat(4c666cea-8d35-4894-974b-d5133fac64a6)"/>
        <s v="Megabot-dev(f0886d9b-422c-40e9-9119-33f1ec33c5d7)"/>
        <s v="Megabot-prod(324440c5-8e29-4b40-98df-b08e4a00f05a)"/>
        <s v="pub-bot-asol-core-non-prod(a5625732-cbc3-4d94-976f-9924686a0454)"/>
        <s v="pub-bot-asol-core-prod(b3e4edeb-1e93-4741-9bd3-4d1a0fda2254)"/>
        <s v="Robotics Nonprod(480e02f1-d5d9-4179-878c-cb4a087c13cc)"/>
        <s v="true-mari-dev(1367afed-470e-4798-9689-ceb02f5a3ac2)"/>
        <s v="true-mari-prod(1c3d53ff-37b2-46e6-9bc9-4ec9c52ff8bb)"/>
        <s v="atech-nonproduction(29cd3e02-aedf-434d-bfed-7ffa56ad5dc7)"/>
        <s v="atech-production-enhance-moderation(0bf67349-d952-4c49-8a3d-d59134c99503)"/>
        <s v="Azure Migrate Services(fcadb661-1fed-4b67-8101-c6a08af5a6db)"/>
        <s v="Amitybots-Manage(2437138b-6c5a-432a-a9a2-c55e99c6af7a)"/>
        <s v="Amity Softwares(4fc10020-4ec2-4a86-ba10-39b9547bd000)"/>
        <s v="cust-apollo-nonprod(848f2133-b67e-4940-8636-af05c54f329b)"/>
        <s v="cust-toyota-nonprod(e9867592-9138-4c9d-980e-69fa0a57af5c)"/>
        <s v="asol-services-sandbox(65b412b5-6464-4f8d-9fd6-96a83f9d08cb)"/>
        <s v="cust-apollo-prod(a50c939e-41cf-48b1-8bf4-3a1b5e60d3dd)"/>
        <s v="cust-rs-nonprod(be96bf37-63be-4431-b661-cad2fa68994e)"/>
        <s v="cust-rs-prod(b7325278-0596-4aa1-8008-dbd4748e5efa)"/>
        <s v="cust-viriyah-nonprod(3595db11-2398-4273-ad18-fe26ff2c1345)"/>
        <s v="ekoai-nonprod(e2efa11f-b7c0-445d-bd04-5be85dde922f)"/>
        <s v="cust-honda-nonprod(380ce3fd-5ff6-479b-b1ee-ea2670c7675e)"/>
        <s v="cust-viriyah-prod(b0f7f823-07ce-4369-a556-2b62fdc4d154)"/>
      </sharedItems>
    </cacheField>
    <cacheField name="EnrollmentAccountName" numFmtId="0">
      <sharedItems containsBlank="1">
        <m/>
        <s v="Amity Bot (legacy)"/>
        <s v="ASAP"/>
        <s v="ASOL-Lab"/>
        <s v="Amity Social Cloud"/>
        <s v="Amity Services"/>
        <s v="Amity Eko"/>
        <s v="Amity Robotics"/>
        <s v="Amity Management"/>
        <s v="Amity Bot"/>
      </sharedItems>
    </cacheField>
    <cacheField name="DepartmentName" numFmtId="0">
      <sharedItems containsBlank="1">
        <m/>
        <s v="Amity Solutions"/>
        <s v="Amity Technology"/>
      </sharedItems>
    </cacheField>
    <cacheField name="CostUSD" numFmtId="0">
      <sharedItems containsSemiMixedTypes="0" containsString="0" containsNumber="1">
        <n v="291.142066468695"/>
        <n v="158.685906937584"/>
        <n v="119.373424056762"/>
        <n v="28.8716749921045"/>
        <n v="1037.00945274849"/>
        <n v="297.036560012141"/>
        <n v="311.169627796318"/>
        <n v="0.0"/>
        <n v="0.0532505835"/>
        <n v="35.4654399796826"/>
        <n v="44.5714347780536"/>
        <n v="41.1670927758577"/>
        <n v="30.360877200048"/>
        <n v="2.1998406"/>
        <n v="152.193301976"/>
        <n v="17.5881619890986"/>
        <n v="22.6284080949934"/>
        <n v="0.8057815248798"/>
        <n v="122.442983014602"/>
        <n v="827.655283848983"/>
        <n v="1719.72701234644"/>
        <n v="338.201080775132"/>
        <n v="634.834716601063"/>
        <n v="10.7246949023919"/>
        <n v="5.84570879411439"/>
        <n v="32.0469175006625"/>
        <n v="508.220103995568"/>
        <n v="146.647435842596"/>
        <n v="119.483176035775"/>
        <n v="28.8716677423245"/>
        <n v="1244.21164876057"/>
        <n v="292.93690756299"/>
        <n v="992.157559074152"/>
        <n v="0.05151"/>
        <n v="0.06476625"/>
        <n v="0.0525205858"/>
        <n v="9.09E-6"/>
        <n v="114.935087264928"/>
        <n v="95.5907215949784"/>
        <n v="217.101054389099"/>
        <n v="31.8327241392203"/>
        <n v="152.323079704"/>
        <n v="15.9111846406719"/>
        <n v="72.3631747935011"/>
        <n v="53.469571540521"/>
        <n v="32.0446434912009"/>
        <n v="942.388393828166"/>
        <n v="1674.71290042595"/>
        <n v="333.193091543567"/>
        <n v="405.259158476632"/>
        <n v="9.94134557280904"/>
        <n v="6.1321300693085"/>
        <n v="33.9444932832704"/>
        <n v="520.076446342202"/>
        <n v="203.70320942637"/>
        <n v="116.419954163842"/>
        <n v="28.5853283095692"/>
        <n v="1887.40425382846"/>
        <n v="432.568947279983"/>
        <n v="460.393151056173"/>
        <n v="0.2537625"/>
        <n v="0.47268"/>
        <n v="135.446167310863"/>
        <n v="93.5126751075809"/>
        <n v="280.120869034658"/>
        <n v="40.68255530571"/>
        <n v="2.19988908"/>
        <n v="146.944992659355"/>
        <n v="16.4104777675276"/>
        <n v="64.8141896793076"/>
        <n v="51.7348022718276"/>
        <n v="13.1214443523303"/>
        <n v="912.096886978685"/>
        <n v="1539.76419158145"/>
        <n v="432.049679707623"/>
        <n v="330.642696382015"/>
        <n v="94.4838314642744"/>
        <n v="5.42767377605379"/>
        <n v="36.4251449221412"/>
        <n v="630.075899382624"/>
        <n v="0.35877725"/>
        <n v="210.20538296027"/>
        <n v="119.453759267825"/>
        <n v="28.8716650072445"/>
        <n v="9054.53184555701"/>
        <n v="622.066793489664"/>
        <n v="469.012055501112"/>
        <n v="0.90180375"/>
        <n v="1.43016"/>
        <n v="5.143021E-4"/>
        <n v="287.527662860829"/>
        <n v="101.439100100046"/>
        <n v="290.207258272823"/>
        <n v="41.3888414405496"/>
        <n v="151.509117281222"/>
        <n v="19.0841294091483"/>
        <n v="68.0986361983143"/>
        <n v="53.5359536698664"/>
        <n v="6.2869918174698"/>
        <n v="964.453677334236"/>
        <n v="1786.07744106703"/>
        <n v="564.892619104944"/>
        <n v="405.466712763905"/>
        <n v="165.96383582221"/>
        <n v="14.4763825191731"/>
        <n v="48.9156435679775"/>
        <n v="77.744321974179"/>
        <n v="46.5568458104819"/>
        <n v="203.565654507941"/>
        <n v="116.34048239664"/>
        <n v="28.5853255451992"/>
        <n v="5428.92911437514"/>
        <n v="705.572201610067"/>
        <n v="427.504912825335"/>
        <n v="0.80332875"/>
        <n v="0.66319125"/>
        <n v="0.0447097205"/>
        <n v="483.779161145623"/>
        <n v="95.7663156762483"/>
        <n v="288.999995221731"/>
        <n v="40.7513017275354"/>
        <n v="146.896054523355"/>
        <n v="135.906489090354"/>
        <n v="77.5461075551664"/>
        <n v="51.8558875257217"/>
        <n v="1430.51969323522"/>
        <n v="2292.09776581285"/>
        <n v="836.161077669465"/>
        <n v="471.820871313292"/>
        <n v="192.200608391938"/>
        <n v="91.4443091030361"/>
        <n v="49.5653844509856"/>
        <n v="-2.44691992201362"/>
        <n v="636.361924782489"/>
        <n v="209.199405716957"/>
        <n v="119.402584172384"/>
        <n v="28.8716581402545"/>
        <n v="4655.32644845503"/>
        <n v="619.587835039246"/>
        <n v="448.47078518953"/>
        <n v="0.62228625"/>
        <n v="0.937785"/>
        <n v="0.0495436209"/>
        <n v="342.444196733486"/>
        <n v="203.301948355308"/>
        <n v="455.904843527668"/>
        <n v="41.7647947322546"/>
        <n v="0.2838504"/>
        <n v="1.9159902"/>
        <n v="19.6043519265806"/>
        <n v="132.330133105419"/>
        <n v="37.4010748319667"/>
        <n v="478.157653896066"/>
        <n v="93.8315808122995"/>
        <n v="53.5430388336813"/>
        <n v="1431.63468840419"/>
        <n v="2459.07493652804"/>
        <n v="1474.69189222093"/>
        <n v="614.84914092354"/>
        <n v="313.055078220526"/>
        <n v="91.7373048996413"/>
        <n v="90.3785653012259"/>
        <n v="-2.35496153984669"/>
        <n v="715.852525700099"/>
        <n v="209.383271664742"/>
        <n v="119.409318902204"/>
        <n v="28.8716693310545"/>
        <n v="2478.73370720791"/>
        <n v="688.350164796027"/>
        <n v="489.687527683044"/>
        <n v="0.61849875"/>
        <n v="0.8567325"/>
        <n v="0.2918639824"/>
        <n v="334.636001378403"/>
        <n v="607.57322606972"/>
        <n v="622.057431937904"/>
        <n v="52.8440439042625"/>
        <n v="0.0195429223406"/>
        <n v="41.8419643513707"/>
        <n v="151.968487692"/>
        <n v="1288.25892458943"/>
        <n v="96.2154534127116"/>
        <n v="53.5765815247534"/>
        <n v="1936.35376849421"/>
        <n v="2453.5684998764"/>
        <n v="2016.14213435353"/>
        <n v="1071.26026728323"/>
        <n v="309.736468545996"/>
        <n v="28.7032071858037"/>
        <n v="2057.76633719789"/>
        <n v="-2.52641943245642"/>
        <n v="598.071191689618"/>
        <n v="191.923396039907"/>
        <n v="110.063762048391"/>
        <n v="111.242071611078"/>
        <n v="1629.83963718157"/>
        <n v="554.611836124447"/>
        <n v="514.167323075042"/>
        <n v="0.0205266631587"/>
        <n v="1.11504"/>
        <n v="2.47816125"/>
        <n v="4.4238E-4"/>
        <n v="663.45778019347"/>
        <n v="877.353243969554"/>
        <n v="517.933772562797"/>
        <n v="101.972937967309"/>
        <n v="45.1144016093646"/>
        <n v="0.500073062835375"/>
        <n v="0.0047788050919"/>
        <n v="0.1036550188857"/>
        <n v="0.0342222386237558"/>
        <n v="81.7733534454394"/>
        <n v="152.011784008519"/>
        <n v="2.199867264"/>
        <n v="137.298529002065"/>
        <n v="1161.34027698628"/>
        <n v="85.7407037447622"/>
        <n v="48.3793074290674"/>
        <n v="1313.6751650866"/>
        <n v="2309.82770521696"/>
        <n v="1759.75209332789"/>
        <n v="1057.09234848371"/>
        <n v="265.282073106995"/>
        <n v="16.7729012904335"/>
        <n v="3615.88605781739"/>
        <n v="-2.4604277340275"/>
        <n v="674.079758510518"/>
        <n v="209.057855596994"/>
        <n v="119.442114788704"/>
        <n v="205.875810817676"/>
        <n v="1279.9709042373"/>
        <n v="616.865501258302"/>
        <n v="553.237166744411"/>
        <n v="0.0047367625996"/>
        <n v="1.7839125"/>
        <n v="35.210115"/>
        <n v="0.0441004986"/>
        <n v="97.0776124229479"/>
        <n v="554.783926069578"/>
        <n v="466.45745363139"/>
        <n v="108.327226053096"/>
        <n v="106.259489011023"/>
        <n v="1.8988E-5"/>
        <n v="19.1873129873847"/>
        <n v="3.6946117146868"/>
        <n v="0.086901010242"/>
        <n v="0.0481123771676871"/>
        <n v="0.123130791930025"/>
        <n v="247.87131298957"/>
        <n v="372.871698075302"/>
        <n v="151.79210008"/>
        <n v="1273.23168163728"/>
        <n v="100.418420083957"/>
        <n v="53.5134427504766"/>
        <n v="1496.40551837735"/>
        <n v="2353.88058663785"/>
        <n v="1745.93421262818"/>
        <n v="1169.35004486366"/>
        <n v="337.324775052628"/>
        <n v="26.2786510182185"/>
        <n v="4085.56037146461"/>
        <n v="-2.11283079869788"/>
        <n v="616.366297861568"/>
        <n v="203.047186550655"/>
        <n v="116.444816099856"/>
        <n v="199.906573331483"/>
        <n v="2819.40537723767"/>
        <n v="597.606233908058"/>
        <n v="621.548531749626"/>
        <n v="1.7173617516697"/>
        <n v="2.4050625"/>
        <n v="65.98468875"/>
        <n v="0.0990852319"/>
        <n v="6.06"/>
        <n v="94.1471068986476"/>
        <n v="562.909464260847"/>
        <n v="455.797618950559"/>
        <n v="114.131168968767"/>
        <n v="111.023461267033"/>
        <n v="499.123998139831"/>
        <n v="0.4153494020271"/>
        <n v="8.0007305681804"/>
        <n v="0.6562003383126"/>
        <n v="0.00154618274"/>
        <n v="0.26563360111066"/>
        <n v="375.658675928319"/>
        <n v="455.580277168516"/>
        <n v="146.862133067355"/>
        <n v="1238.03960602191"/>
        <n v="93.6701870462064"/>
        <n v="51.7873705910749"/>
        <n v="2462.49812837155"/>
        <n v="1914.31508199192"/>
        <n v="1001.25486987329"/>
        <n v="795.764044513168"/>
        <n v="336.979342846843"/>
        <n v="22.5209898517588"/>
        <n v="402.87744118425"/>
        <n v="-2.73804249542792"/>
        <n v="721.589590365867"/>
        <n v="222.110116711205"/>
        <n v="124.723880566434"/>
        <n v="245.170139920826"/>
        <n v="5340.8354561249"/>
        <n v="599.60841260884"/>
        <n v="603.678991609659"/>
        <n v="0.1449116553448"/>
        <n v="0.87604875"/>
        <n v="166.64886375"/>
        <n v="98.9029126384887"/>
        <n v="570.68694698785"/>
        <n v="467.97785312696"/>
        <n v="118.194693276168"/>
        <n v="114.725146742084"/>
        <n v="121.735262983116"/>
        <n v="0.4813284866305"/>
        <n v="6.7086328942741"/>
        <n v="1.7766858460306"/>
        <n v="9.30029816E-4"/>
        <n v="0.259241446658435"/>
        <n v="545.516430177906"/>
        <n v="589.381433581209"/>
        <n v="151.850152052"/>
        <n v="1251.49713980804"/>
        <n v="94.259855845615"/>
        <n v="53.5149811555542"/>
        <n v="2596.64917117088"/>
        <n v="1775.76375526061"/>
        <n v="899.592263198974"/>
        <n v="785.635264587003"/>
        <n v="528.646886699424"/>
        <n v="34.0909612202887"/>
        <n v="50.5579604583678"/>
        <n v="45.7165464070875"/>
        <n v="22.67238530541"/>
        <n v="12.8120159640761"/>
        <n v="28.1650677540659"/>
        <n v="544.594480133694"/>
        <n v="57.1488673363945"/>
        <n v="49.8298827370157"/>
        <n v="2.4362816E-5"/>
        <n v="0.013635"/>
        <n v="19.47646125"/>
        <n v="9.30855885430863"/>
        <n v="47.7563556868506"/>
        <n v="44.6158870317299"/>
        <n v="11.4399683020002"/>
        <n v="11.1015594517509"/>
        <n v="4.7497068E-4"/>
        <n v="0.001113273712"/>
        <n v="0.241510997192"/>
        <n v="0.00100928088"/>
        <n v="8.8036448E-5"/>
        <n v="0.00692810403274365"/>
        <n v="79.5934759019218"/>
        <n v="54.6762889326422"/>
        <n v="0.219988908"/>
        <n v="14.7047257179355"/>
        <n v="113.077185794952"/>
        <n v="9.11026731503278"/>
        <n v="5.17872512259404"/>
        <n v="111.943852700432"/>
        <n v="170.260272106568"/>
        <n v="95.9181474827734"/>
        <n v="82.8039454759481"/>
        <n v="48.2328553117108"/>
        <n v="1.71601686581443"/>
        <n v="2.73358430783413"/>
      </sharedItems>
    </cacheField>
    <cacheField name="Cost" numFmtId="0">
      <sharedItems containsSemiMixedTypes="0" containsString="0" containsNumber="1">
        <n v="291.142066468695"/>
        <n v="158.685906937584"/>
        <n v="119.373424056762"/>
        <n v="28.8716749921045"/>
        <n v="1037.00945274849"/>
        <n v="297.036560012141"/>
        <n v="311.169627796318"/>
        <n v="0.0"/>
        <n v="0.0532505835"/>
        <n v="35.4654399796826"/>
        <n v="44.5714347780536"/>
        <n v="41.1670927758577"/>
        <n v="30.360877200048"/>
        <n v="2.1998406"/>
        <n v="152.193301976"/>
        <n v="17.5881619890986"/>
        <n v="22.6284080949934"/>
        <n v="0.8057815248798"/>
        <n v="122.442983014602"/>
        <n v="827.655283848983"/>
        <n v="1719.72701234644"/>
        <n v="338.201080775132"/>
        <n v="634.834716601063"/>
        <n v="10.7246949023919"/>
        <n v="5.84570879411439"/>
        <n v="32.0469175006625"/>
        <n v="508.220103995568"/>
        <n v="146.647435842596"/>
        <n v="119.483176035775"/>
        <n v="28.8716677423245"/>
        <n v="1244.21164876057"/>
        <n v="292.93690756299"/>
        <n v="992.157559074152"/>
        <n v="0.05151"/>
        <n v="0.06476625"/>
        <n v="0.0525205858"/>
        <n v="9.09E-6"/>
        <n v="114.935087264928"/>
        <n v="95.5907215949784"/>
        <n v="217.101054389099"/>
        <n v="31.8327241392203"/>
        <n v="152.323079704"/>
        <n v="15.9111846406719"/>
        <n v="72.3631747935011"/>
        <n v="53.469571540521"/>
        <n v="32.0446434912009"/>
        <n v="942.388393828166"/>
        <n v="1674.71290042595"/>
        <n v="333.193091543567"/>
        <n v="405.259158476632"/>
        <n v="9.94134557280904"/>
        <n v="6.1321300693085"/>
        <n v="33.9444932832704"/>
        <n v="520.076446342202"/>
        <n v="203.70320942637"/>
        <n v="116.419954163842"/>
        <n v="28.5853283095692"/>
        <n v="1887.40425382846"/>
        <n v="432.568947279983"/>
        <n v="460.393151056173"/>
        <n v="0.2537625"/>
        <n v="0.47268"/>
        <n v="135.446167310863"/>
        <n v="93.5126751075809"/>
        <n v="280.120869034658"/>
        <n v="40.68255530571"/>
        <n v="2.19988908"/>
        <n v="146.944992659355"/>
        <n v="16.4104777675276"/>
        <n v="64.8141896793076"/>
        <n v="51.7348022718276"/>
        <n v="13.1214443523303"/>
        <n v="912.096886978685"/>
        <n v="1539.76419158145"/>
        <n v="432.049679707623"/>
        <n v="330.642696382015"/>
        <n v="94.4838314642744"/>
        <n v="5.42767377605379"/>
        <n v="36.4251449221412"/>
        <n v="630.075899382623"/>
        <n v="0.35877725"/>
        <n v="210.20538296027"/>
        <n v="119.453759267825"/>
        <n v="28.8716650072445"/>
        <n v="9054.53184555701"/>
        <n v="622.066793489664"/>
        <n v="469.012055501112"/>
        <n v="0.90180375"/>
        <n v="1.43016"/>
        <n v="5.143021E-4"/>
        <n v="287.527662860829"/>
        <n v="101.439100100046"/>
        <n v="290.207258272823"/>
        <n v="41.3888414405496"/>
        <n v="151.509117281222"/>
        <n v="19.0841294091483"/>
        <n v="68.0986361983143"/>
        <n v="53.5359536698664"/>
        <n v="6.2869918174698"/>
        <n v="964.453677334236"/>
        <n v="1786.07744106703"/>
        <n v="564.892619104944"/>
        <n v="405.466712763905"/>
        <n v="165.96383582221"/>
        <n v="14.4763825191731"/>
        <n v="48.9156435679775"/>
        <n v="77.7443219741791"/>
        <n v="46.5568458104819"/>
        <n v="203.565654507941"/>
        <n v="116.34048239664"/>
        <n v="28.5853255451992"/>
        <n v="5428.92911437514"/>
        <n v="705.572201610067"/>
        <n v="427.504912825335"/>
        <n v="0.80332875"/>
        <n v="0.66319125"/>
        <n v="0.0447097205"/>
        <n v="483.779161145623"/>
        <n v="95.7663156762483"/>
        <n v="288.999995221731"/>
        <n v="40.7513017275354"/>
        <n v="146.896054523355"/>
        <n v="135.906489090354"/>
        <n v="77.5461075551664"/>
        <n v="51.8558875257217"/>
        <n v="1430.51969323522"/>
        <n v="2292.09776581285"/>
        <n v="836.161077669465"/>
        <n v="471.820871313292"/>
        <n v="192.200608391938"/>
        <n v="91.4443091030361"/>
        <n v="49.5653844509856"/>
        <n v="-2.4469199220138"/>
        <n v="636.361924782489"/>
        <n v="209.199405716957"/>
        <n v="119.402584172384"/>
        <n v="28.8716581402545"/>
        <n v="4655.32644845503"/>
        <n v="619.587835039246"/>
        <n v="448.47078518953"/>
        <n v="0.62228625"/>
        <n v="0.937785"/>
        <n v="0.0495436209"/>
        <n v="342.444196733486"/>
        <n v="203.301948355308"/>
        <n v="455.904843527668"/>
        <n v="41.7647947322546"/>
        <n v="0.2838504"/>
        <n v="1.9159902"/>
        <n v="19.6043519265806"/>
        <n v="132.330133105419"/>
        <n v="37.4010748319667"/>
        <n v="478.157653896066"/>
        <n v="93.8315808122995"/>
        <n v="53.5430388336813"/>
        <n v="1431.63468840419"/>
        <n v="2459.07493652804"/>
        <n v="1474.69189222093"/>
        <n v="614.84914092354"/>
        <n v="313.055078220526"/>
        <n v="91.7373048996413"/>
        <n v="90.3785653012259"/>
        <n v="-2.35496153984653"/>
        <n v="715.852525700099"/>
        <n v="209.383271664742"/>
        <n v="119.409318902204"/>
        <n v="28.8716693310545"/>
        <n v="2478.73370720791"/>
        <n v="688.350164796027"/>
        <n v="489.687527683044"/>
        <n v="0.61849875"/>
        <n v="0.8567325"/>
        <n v="0.2918639824"/>
        <n v="334.636001378403"/>
        <n v="607.57322606972"/>
        <n v="622.057431937904"/>
        <n v="52.8440439042625"/>
        <n v="0.0195429223406"/>
        <n v="41.8419643513707"/>
        <n v="151.968487692"/>
        <n v="1288.25892458943"/>
        <n v="96.2154534127116"/>
        <n v="53.5765815247534"/>
        <n v="1936.35376849421"/>
        <n v="2453.5684998764"/>
        <n v="2016.14213435353"/>
        <n v="1071.26026728323"/>
        <n v="309.736468545996"/>
        <n v="28.7032071858037"/>
        <n v="2057.76633719789"/>
        <n v="-2.52641943245626"/>
        <n v="598.071191689618"/>
        <n v="191.923396039907"/>
        <n v="110.063762048391"/>
        <n v="111.242071611078"/>
        <n v="1629.83963718157"/>
        <n v="554.611836124447"/>
        <n v="514.167323075042"/>
        <n v="0.0205266631587"/>
        <n v="1.11504"/>
        <n v="2.47816125"/>
        <n v="4.4238E-4"/>
        <n v="663.45778019347"/>
        <n v="877.353243969554"/>
        <n v="517.933772562797"/>
        <n v="101.972937967309"/>
        <n v="45.1144016093646"/>
        <n v="0.500073062835375"/>
        <n v="0.0047788050919"/>
        <n v="0.1036550188857"/>
        <n v="0.0342222386237558"/>
        <n v="81.7733534454394"/>
        <n v="152.011784008519"/>
        <n v="2.199867264"/>
        <n v="137.298529002065"/>
        <n v="1161.34027698628"/>
        <n v="85.7407037447622"/>
        <n v="48.3793074290674"/>
        <n v="1313.6751650866"/>
        <n v="2309.82770521696"/>
        <n v="1759.75209332789"/>
        <n v="1057.09234848371"/>
        <n v="265.282073106995"/>
        <n v="16.7729012904335"/>
        <n v="3615.88605781739"/>
        <n v="-2.46042773402765"/>
        <n v="674.079758510518"/>
        <n v="209.057855596994"/>
        <n v="119.442114788704"/>
        <n v="205.875810817676"/>
        <n v="1279.9709042373"/>
        <n v="616.865501258302"/>
        <n v="553.237166744411"/>
        <n v="0.0047367625996"/>
        <n v="1.7839125"/>
        <n v="35.210115"/>
        <n v="0.0441004986"/>
        <n v="97.0776124229479"/>
        <n v="554.783926069578"/>
        <n v="466.45745363139"/>
        <n v="108.327226053096"/>
        <n v="106.259489011023"/>
        <n v="1.8988E-5"/>
        <n v="19.1873129873847"/>
        <n v="3.6946117146868"/>
        <n v="0.086901010242"/>
        <n v="0.0481123771676871"/>
        <n v="0.123130791930025"/>
        <n v="247.87131298957"/>
        <n v="372.871698075302"/>
        <n v="151.79210008"/>
        <n v="1273.23168163728"/>
        <n v="100.418420083957"/>
        <n v="53.5134427504766"/>
        <n v="1496.40551837735"/>
        <n v="2353.88058663785"/>
        <n v="1745.93421262818"/>
        <n v="1169.35004486366"/>
        <n v="337.324775052628"/>
        <n v="26.2786510182185"/>
        <n v="4085.56037146461"/>
        <n v="-2.11283079869782"/>
        <n v="616.366297861568"/>
        <n v="203.047186550655"/>
        <n v="116.444816099856"/>
        <n v="199.906573331483"/>
        <n v="2819.40537723767"/>
        <n v="597.606233908058"/>
        <n v="621.548531749626"/>
        <n v="1.7173617516697"/>
        <n v="2.4050625"/>
        <n v="65.98468875"/>
        <n v="0.0990852319"/>
        <n v="6.06"/>
        <n v="94.1471068986476"/>
        <n v="562.909464260847"/>
        <n v="455.797618950559"/>
        <n v="114.131168968767"/>
        <n v="111.023461267033"/>
        <n v="499.123998139831"/>
        <n v="0.4153494020271"/>
        <n v="8.0007305681804"/>
        <n v="0.6562003383126"/>
        <n v="0.00154618274"/>
        <n v="0.26563360111066"/>
        <n v="375.658675928319"/>
        <n v="455.580277168516"/>
        <n v="146.862133067355"/>
        <n v="1238.03960602191"/>
        <n v="93.6701870462064"/>
        <n v="51.7873705910749"/>
        <n v="2462.49812837155"/>
        <n v="1914.31508199192"/>
        <n v="1001.25486987329"/>
        <n v="795.764044513168"/>
        <n v="336.979342846843"/>
        <n v="22.5209898517588"/>
        <n v="402.87744118425"/>
        <n v="-2.73804249542819"/>
        <n v="721.589590365867"/>
        <n v="222.110116711205"/>
        <n v="124.723880566434"/>
        <n v="245.170139920826"/>
        <n v="5340.8354561249"/>
        <n v="599.60841260884"/>
        <n v="603.678991609659"/>
        <n v="0.1449116553448"/>
        <n v="0.87604875"/>
        <n v="166.64886375"/>
        <n v="98.9029126384887"/>
        <n v="570.68694698785"/>
        <n v="467.97785312696"/>
        <n v="118.194693276168"/>
        <n v="114.725146742084"/>
        <n v="121.735262983116"/>
        <n v="0.4813284866305"/>
        <n v="6.7086328942741"/>
        <n v="1.7766858460306"/>
        <n v="9.30029816E-4"/>
        <n v="0.259241446658435"/>
        <n v="545.516430177906"/>
        <n v="589.381433581209"/>
        <n v="151.850152052"/>
        <n v="1251.49713980804"/>
        <n v="94.259855845615"/>
        <n v="53.5149811555542"/>
        <n v="2596.64917117088"/>
        <n v="1775.76375526061"/>
        <n v="899.592263198974"/>
        <n v="785.635264587003"/>
        <n v="528.646886699424"/>
        <n v="34.0909612202887"/>
        <n v="50.5579604583678"/>
        <n v="45.7165464070875"/>
        <n v="22.67238530541"/>
        <n v="12.8120159640761"/>
        <n v="28.1650677540659"/>
        <n v="544.594480133694"/>
        <n v="57.1488673363945"/>
        <n v="49.8298827370157"/>
        <n v="2.4362816E-5"/>
        <n v="0.013635"/>
        <n v="19.47646125"/>
        <n v="9.30855885430863"/>
        <n v="47.7563556868506"/>
        <n v="44.6158870317299"/>
        <n v="11.4399683020002"/>
        <n v="11.1015594517509"/>
        <n v="4.7497068E-4"/>
        <n v="0.001113273712"/>
        <n v="0.241510997192"/>
        <n v="0.00100928088"/>
        <n v="8.8036448E-5"/>
        <n v="0.00692810403274365"/>
        <n v="79.5934759019218"/>
        <n v="54.6762889326422"/>
        <n v="0.219988908"/>
        <n v="14.7047257179355"/>
        <n v="113.077185794952"/>
        <n v="9.11026731503278"/>
        <n v="5.17872512259404"/>
        <n v="111.943852700432"/>
        <n v="170.260272106568"/>
        <n v="95.9181474827734"/>
        <n v="82.8039454759481"/>
        <n v="48.2328553117108"/>
        <n v="1.71601686581443"/>
        <n v="2.73358430783413"/>
      </sharedItems>
    </cacheField>
    <cacheField name="Currency" numFmtId="0">
      <sharedItems>
        <s v="USD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388" sheet="GCP cost (Raw)"/>
  </cacheSource>
  <cacheFields>
    <cacheField name="License" numFmtId="4">
      <sharedItems>
        <s v="Shared"/>
        <s v="R&amp;D"/>
        <s v="Robotics"/>
        <s v="Custom Backend"/>
        <s v="Bot"/>
        <s v="GenAI"/>
        <s v="S&amp;M"/>
        <s v="R&amp;D Lab"/>
        <s v="Eko"/>
      </sharedItems>
    </cacheField>
    <cacheField name="Month" numFmtId="166">
      <sharedItems containsSemiMixedTypes="0" containsDate="1" containsString="0">
        <d v="2024-07-01T00:00:00Z"/>
        <d v="2024-08-01T00:00:00Z"/>
        <d v="2024-09-01T00:00:00Z"/>
        <d v="2024-10-01T00:00:00Z"/>
        <d v="2024-11-01T00:00:00Z"/>
        <d v="2024-12-01T00:00:00Z"/>
        <d v="2025-01-01T00:00:00Z"/>
        <d v="2025-02-01T00:00:00Z"/>
        <d v="2025-03-01T00:00:00Z"/>
        <d v="2025-04-01T00:00:00Z"/>
        <d v="2025-05-01T00:00:00Z"/>
        <d v="2025-06-01T00:00:00Z"/>
      </sharedItems>
    </cacheField>
    <cacheField name="Project name" numFmtId="0">
      <sharedItems>
        <s v="[Charges not specific to a project]"/>
        <s v="amity bot development"/>
        <s v="amity bot staging"/>
        <s v="asap-merlin"/>
        <s v="ASC-one-KTB"/>
        <s v="ASC-one-KTB-uat"/>
        <s v="bot-khealth"/>
        <s v="BSWHealth"/>
        <s v="ConvoLab"/>
        <s v="ekoai"/>
        <s v="Kaizen ASC"/>
        <s v="Kaizen-staging"/>
        <s v="Megabot-Loadtest"/>
        <s v="Megabot-Staging"/>
        <s v="OSCARS POC"/>
        <s v="TrueID-Extended-ASC"/>
        <s v="Truemoney"/>
        <s v="asap-km-search01-prod"/>
        <s v="asap-km-search01-stg"/>
        <s v="asap-lab-01"/>
        <s v="Eko Staging"/>
        <s v="EkoApp"/>
        <s v="GTM-KHGSCQT"/>
        <s v="Kbank-megabot-Production"/>
        <s v="ktbwebpreviewpoc"/>
        <s v="megabot-allianz"/>
        <s v="Megabot-dhipaya"/>
        <s v="megabot-kasset"/>
        <s v="megabot-kbank-nonprod"/>
        <s v="megabot-khealth"/>
        <s v="Megabot-Production"/>
        <s v="SMB-Sheet-Updater"/>
        <s v="megabot-kbank-prod"/>
        <s v="Social-Plus-POC"/>
        <s v="Amity Robotics"/>
        <s v="asap-km-search01-dev"/>
        <s v="asol-truemari-01"/>
        <s v="android-builder"/>
        <s v="Eko Production"/>
      </sharedItems>
    </cacheField>
    <cacheField name="Project ID" numFmtId="0">
      <sharedItems containsBlank="1">
        <m/>
        <s v="amity-bot-development"/>
        <s v="amity-bot-staging"/>
        <s v="asap-merlin"/>
        <s v="asc-one-ktb"/>
        <s v="asc-one-ktb-uat"/>
        <s v="bot-khealth"/>
        <s v="bswhealth-322007"/>
        <s v="convolab-1484032127937"/>
        <s v="ekoai-430006"/>
        <s v="lyrical-virtue-295802"/>
        <s v="kaizen-staging-91129"/>
        <s v="megabot-loadtest"/>
        <s v="megabot-staging"/>
        <s v="oscars-poc"/>
        <s v="asc-test-c455d"/>
        <s v="truemoney-50567"/>
        <s v="asap-km-search01-prod"/>
        <s v="asap-km-search01-stg"/>
        <s v="asap-lab-01"/>
        <s v="eko-staging-6cfcf"/>
        <s v="ekoapp-218304"/>
        <s v="gtm-khgscqt-mtfmn"/>
        <s v="kbank-megabot-production"/>
        <s v="ktbpocwebpreview"/>
        <s v="megabot-allianz"/>
        <s v="megabot-dhipaya"/>
        <s v="megabot-kasset"/>
        <s v="megabot-kbank-nonprod"/>
        <s v="megabot-khealth"/>
        <s v="megabot-production"/>
        <s v="smb-sheet-updater"/>
        <s v="megabot-kbank-prod"/>
        <s v="social-plus-poc"/>
        <s v="amity-robotics"/>
        <s v="asap-km-search01-dev"/>
        <s v="asol-truemari-01"/>
        <s v="android-builder-be032"/>
        <s v="eko-corp"/>
      </sharedItems>
    </cacheField>
    <cacheField name="Project number" numFmtId="0">
      <sharedItems containsString="0" containsBlank="1" containsNumber="1" containsInteger="1">
        <m/>
        <n v="6.97167553675E11"/>
        <n v="5.47711709344E11"/>
        <n v="5.04176039046E11"/>
        <n v="6.69409119356E11"/>
        <n v="3.374983745E9"/>
        <n v="9.2679913603E11"/>
        <n v="5.6971651854E10"/>
        <n v="3.62285648673E11"/>
        <n v="8.26861872274E11"/>
        <n v="7.25592497786E11"/>
        <n v="8.21698996262E11"/>
        <n v="1.8400248375E10"/>
        <n v="1.39655389203E11"/>
        <n v="1.55705090227E11"/>
        <n v="1.00634559021E12"/>
        <n v="2.4880453456E11"/>
        <n v="7.15190222785E11"/>
        <n v="2.63190929416E11"/>
        <n v="1.004446801702E12"/>
        <n v="2.86230135461E11"/>
        <n v="1.26928313454E11"/>
        <n v="4.30876721682E11"/>
        <n v="7.60220653121E11"/>
        <n v="6.40051753895E11"/>
        <n v="8.34962001099E11"/>
        <n v="9.2128019909E11"/>
        <n v="7.13393486434E11"/>
        <n v="8.84050338306E11"/>
        <n v="4.67728312539E11"/>
        <n v="4.70610830404E11"/>
        <n v="8.89458226355E11"/>
        <n v="2.57714571755E11"/>
        <n v="2.39480453438E11"/>
        <n v="9.30274655117E11"/>
        <n v="2.96636300132E11"/>
        <n v="7.33411915203E11"/>
        <n v="7.47429636411E11"/>
        <n v="8.3402092699E10"/>
      </sharedItems>
    </cacheField>
    <cacheField name="Cost ($)" numFmtId="0">
      <sharedItems containsSemiMixedTypes="0" containsString="0" containsNumber="1">
        <n v="29.0"/>
        <n v="8.0"/>
        <n v="0.0"/>
        <n v="0.01"/>
        <n v="0.45"/>
        <n v="0.34"/>
        <n v="0.11"/>
        <n v="8311.25"/>
        <n v="0.13"/>
        <n v="4.59"/>
        <n v="0.18"/>
        <n v="29.3"/>
        <n v="0.03"/>
        <n v="38.76"/>
        <n v="0.04"/>
        <n v="11.29"/>
        <n v="20.77"/>
        <n v="0.15"/>
        <n v="0.09"/>
        <n v="9095.45"/>
        <n v="1.32"/>
        <n v="7.5"/>
        <n v="0.42"/>
        <n v="0.05"/>
        <n v="0.28"/>
        <n v="45.72"/>
        <n v="18.14"/>
        <n v="67.56"/>
        <n v="232.99"/>
        <n v="44.33"/>
        <n v="1.37"/>
        <n v="27.1"/>
        <n v="0.16"/>
        <n v="0.19"/>
        <n v="9920.47"/>
        <n v="5.53"/>
        <n v="4.45"/>
        <n v="29.7"/>
        <n v="1.51"/>
        <n v="0.12"/>
        <n v="0.1"/>
        <n v="0.88"/>
        <n v="18.01"/>
        <n v="235.57"/>
        <n v="35.45"/>
        <n v="3.42"/>
        <n v="37.6"/>
        <n v="119.5"/>
        <n v="0.02"/>
        <n v="283.29"/>
        <n v="0.24"/>
        <n v="9135.63"/>
        <n v="5.71"/>
        <n v="4.58"/>
        <n v="28.83"/>
        <n v="1.7"/>
        <n v="0.3"/>
        <n v="0.48"/>
        <n v="43.18"/>
        <n v="299.64"/>
        <n v="49.44"/>
        <n v="34.15"/>
        <n v="37.22"/>
        <n v="42.54"/>
        <n v="1.09"/>
        <n v="0.27"/>
        <n v="8579.71"/>
        <n v="5.09"/>
        <n v="4.44"/>
        <n v="26.12"/>
        <n v="1.6"/>
        <n v="0.17"/>
        <n v="0.54"/>
        <n v="54.64"/>
        <n v="483.42"/>
        <n v="41.81"/>
        <n v="34.26"/>
        <n v="190.99"/>
        <n v="72.86"/>
        <n v="0.08"/>
        <n v="0.23"/>
        <n v="0.26"/>
        <n v="9007.35"/>
        <n v="4.66"/>
        <n v="27.84"/>
        <n v="2.61"/>
        <n v="0.21"/>
        <n v="65.49"/>
        <n v="365.29"/>
        <n v="19.73"/>
        <n v="34.12"/>
        <n v="208.94"/>
        <n v="115.42"/>
        <n v="20.33"/>
        <n v="0.25"/>
        <n v="8961.81"/>
        <n v="0.39"/>
        <n v="5.54"/>
        <n v="25.53"/>
        <n v="3.69"/>
        <n v="2.32"/>
        <n v="79.15"/>
        <n v="617.64"/>
        <n v="15.0"/>
        <n v="32.24"/>
        <n v="115.9"/>
        <n v="139.64"/>
        <n v="164.27"/>
        <n v="2.8"/>
        <n v="24.04"/>
        <n v="8117.45"/>
        <n v="0.93"/>
        <n v="4.06"/>
        <n v="22.78"/>
        <n v="0.2"/>
        <n v="1.73"/>
        <n v="0.9"/>
        <n v="595.46"/>
        <n v="15.7"/>
        <n v="23.91"/>
        <n v="134.2"/>
        <n v="182.71"/>
        <n v="0.06"/>
        <n v="0.49"/>
        <n v="136.63"/>
        <n v="0.43"/>
        <n v="25.42"/>
        <n v="0.84"/>
        <n v="0.37"/>
        <n v="8832.02"/>
        <n v="9.6"/>
        <n v="27.59"/>
        <n v="8.86"/>
        <n v="9.84"/>
        <n v="1.25"/>
        <n v="101.54"/>
        <n v="853.51"/>
        <n v="24.97"/>
        <n v="23.94"/>
        <n v="138.9"/>
        <n v="202.66"/>
        <n v="3.74"/>
        <n v="0.31"/>
        <n v="1.31"/>
        <n v="64.25"/>
        <n v="2.04"/>
        <n v="74.87"/>
        <n v="0.36"/>
        <n v="2897.1"/>
        <n v="0.94"/>
        <n v="6.08"/>
        <n v="4.32"/>
        <n v="25.54"/>
        <n v="7.7"/>
        <n v="5.87"/>
        <n v="1.88"/>
        <n v="109.76"/>
        <n v="969.01"/>
        <n v="0.83"/>
        <n v="19.06"/>
        <n v="159.37"/>
        <n v="306.91"/>
        <n v="7.36"/>
        <n v="74.53"/>
        <n v="0.44"/>
        <n v="341.69"/>
        <n v="103.27"/>
        <n v="4.84"/>
        <n v="5.52"/>
        <n v="26.35"/>
        <n v="3.54"/>
        <n v="4.67"/>
        <n v="0.63"/>
        <n v="106.26"/>
        <n v="1152.18"/>
        <n v="1.05"/>
        <n v="25.31"/>
        <n v="14.44"/>
        <n v="66.27"/>
        <n v="1.49"/>
        <n v="3.34"/>
        <n v="1.03"/>
        <n v="7.92"/>
        <n v="0.96"/>
        <n v="0.55"/>
        <n v="0.41"/>
        <n v="2.16"/>
        <n v="8.07"/>
        <n v="76.43"/>
        <n v="1.94"/>
      </sharedItems>
    </cacheField>
    <cacheField name="Discounts ($)" numFmtId="0">
      <sharedItems containsSemiMixedTypes="0" containsString="0" containsNumber="1">
        <n v="0.0"/>
        <n v="-0.03"/>
        <n v="-0.11"/>
        <n v="-482.65"/>
        <n v="-2.93"/>
        <n v="-9.16"/>
        <n v="-0.01"/>
        <n v="-492.32"/>
        <n v="-0.84"/>
        <n v="-2.99"/>
        <n v="-1.53"/>
        <n v="-9.3"/>
        <n v="-519.85"/>
        <n v="-0.7"/>
        <n v="-2.98"/>
        <n v="-0.62"/>
        <n v="-328.23"/>
        <n v="-5.54"/>
        <n v="-0.15"/>
        <n v="-3.26"/>
        <n v="-0.02"/>
        <n v="-0.12"/>
        <n v="-301.41"/>
        <n v="-4.96"/>
        <n v="-2.97"/>
        <n v="-29.0"/>
        <n v="-310.96"/>
        <n v="-4.66"/>
        <n v="-1.38"/>
        <n v="-0.04"/>
        <n v="-322.0"/>
        <n v="-2.92"/>
        <n v="-9.02"/>
        <n v="-0.18"/>
        <n v="-300.72"/>
        <n v="-0.8"/>
        <n v="-9.36"/>
        <n v="-0.05"/>
        <n v="-294.0"/>
        <n v="-0.64"/>
        <n v="-2.91"/>
        <n v="-9.4"/>
        <n v="-0.06"/>
        <n v="-80.26"/>
        <n v="-0.59"/>
        <n v="-9.04"/>
        <n v="-0.95"/>
        <n v="-2.95"/>
        <n v="-11.58"/>
        <n v="-3.3"/>
        <n v="-0.55"/>
        <n v="-1.37"/>
      </sharedItems>
    </cacheField>
    <cacheField name="Promotions &amp; others ($)" numFmtId="0">
      <sharedItems containsSemiMixedTypes="0" containsString="0" containsNumber="1">
        <n v="0.0"/>
        <n v="-0.16"/>
        <n v="-0.09"/>
        <n v="-0.01"/>
      </sharedItems>
    </cacheField>
    <cacheField name="Unrounded subtotal ($)" numFmtId="0">
      <sharedItems containsSemiMixedTypes="0" containsString="0" containsNumber="1">
        <n v="28.998888"/>
        <n v="8.0021"/>
        <n v="9.3E-4"/>
        <n v="0.005528"/>
        <n v="0.425715"/>
        <n v="0.309894"/>
        <n v="0.0"/>
        <n v="0.014198"/>
        <n v="7828.592972"/>
        <n v="0.132229"/>
        <n v="4.587775"/>
        <n v="0.181754"/>
        <n v="0.002955"/>
        <n v="29.299598"/>
        <n v="0.032394"/>
        <n v="35.821315"/>
        <n v="0.038626"/>
        <n v="11.285806"/>
        <n v="11.60822"/>
        <n v="1.3E-4"/>
        <n v="0.03938"/>
        <n v="0.005549"/>
        <n v="0.148354"/>
        <n v="0.093367"/>
        <n v="8603.134066"/>
        <n v="5.7E-5"/>
        <n v="0.001798"/>
        <n v="0.479048"/>
        <n v="0.00331"/>
        <n v="4.588493"/>
        <n v="0.181325"/>
        <n v="7.497162"/>
        <n v="0.005766"/>
        <n v="0.417845"/>
        <n v="0.048195"/>
        <n v="0.030875"/>
        <n v="0.282773"/>
        <n v="2.03E-4"/>
        <n v="0.00287"/>
        <n v="45.721236"/>
        <n v="18.141996"/>
        <n v="0.032275"/>
        <n v="4.86E-4"/>
        <n v="64.564996"/>
        <n v="28.99872"/>
        <n v="231.464719"/>
        <n v="34.873596"/>
        <n v="1.273003"/>
        <n v="27.088818"/>
        <n v="0.00555"/>
        <n v="0.158769"/>
        <n v="0.183067"/>
        <n v="0.01422"/>
        <n v="9400.612933"/>
        <n v="1.62E-4"/>
        <n v="0.0018"/>
        <n v="4.831312"/>
        <n v="0.01026"/>
        <n v="4.447101"/>
        <n v="0.176216"/>
        <n v="29.701163"/>
        <n v="0.011815"/>
        <n v="1.507544"/>
        <n v="0.119896"/>
        <n v="0.099495"/>
        <n v="0.883063"/>
        <n v="18.008789"/>
        <n v="3.6E-4"/>
        <n v="0.003159"/>
        <n v="235.57266"/>
        <n v="35.454465"/>
        <n v="0.032552"/>
        <n v="0.00165"/>
        <n v="3.419361"/>
        <n v="34.613329"/>
        <n v="0.03861"/>
        <n v="28.998886"/>
        <n v="118.883228"/>
        <n v="0.023788"/>
        <n v="283.290768"/>
        <n v="0.232598"/>
        <n v="0.019602"/>
        <n v="8807.395172"/>
        <n v="1.96E-4"/>
        <n v="0.166159"/>
        <n v="0.010261"/>
        <n v="4.582572"/>
        <n v="0.178942"/>
        <n v="28.834468"/>
        <n v="0.011698"/>
        <n v="1.698986"/>
        <n v="0.122152"/>
        <n v="0.300668"/>
        <n v="0.475944"/>
        <n v="43.184128"/>
        <n v="5.8E-5"/>
        <n v="0.003119"/>
        <n v="299.644513"/>
        <n v="49.293527"/>
        <n v="0.032593"/>
        <n v="0.001674"/>
        <n v="0.004092"/>
        <n v="31.157886"/>
        <n v="33.962743"/>
        <n v="42.540473"/>
        <n v="9.28E-4"/>
        <n v="0.009506"/>
        <n v="0.121313"/>
        <n v="0.005538"/>
        <n v="1.071818"/>
        <n v="0.251596"/>
        <n v="0.014154"/>
        <n v="8278.298004"/>
        <n v="0.041219"/>
        <n v="0.001794"/>
        <n v="0.129235"/>
        <n v="0.010234"/>
        <n v="4.441516"/>
        <n v="0.175362"/>
        <n v="26.120826"/>
        <n v="0.01173"/>
        <n v="1.596793"/>
        <n v="0.173406"/>
        <n v="0.539206"/>
        <n v="0.118768"/>
        <n v="54.639515"/>
        <n v="0.011478"/>
        <n v="0.003131"/>
        <n v="483.420094"/>
        <n v="41.814303"/>
        <n v="0.032487"/>
        <n v="0.001644"/>
        <n v="0.00407"/>
        <n v="31.292332"/>
        <n v="0.038486"/>
        <n v="161.992006"/>
        <n v="72.862131"/>
        <n v="8.99E-4"/>
        <n v="0.080031"/>
        <n v="0.033493"/>
        <n v="0.005394"/>
        <n v="0.214686"/>
        <n v="0.257286"/>
        <n v="0.013795"/>
        <n v="8696.383227"/>
        <n v="5.0E-6"/>
        <n v="0.001736"/>
        <n v="0.009951"/>
        <n v="4.453708"/>
        <n v="0.177744"/>
        <n v="27.836479"/>
        <n v="0.011356"/>
        <n v="2.614667"/>
        <n v="0.211518"/>
        <n v="1.088859"/>
        <n v="0.228059"/>
        <n v="65.487307"/>
        <n v="0.002853"/>
        <n v="0.003089"/>
        <n v="365.287975"/>
        <n v="19.734762"/>
        <n v="0.031651"/>
        <n v="0.001612"/>
        <n v="0.003968"/>
        <n v="31.136697"/>
        <n v="0.03751"/>
        <n v="179.943928"/>
        <n v="115.422849"/>
        <n v="3.1E-5"/>
        <n v="0.106065"/>
        <n v="0.220926"/>
        <n v="20.294195"/>
        <n v="0.203196"/>
        <n v="0.154496"/>
        <n v="9.05E-4"/>
        <n v="8639.805914"/>
        <n v="1.4E-5"/>
        <n v="0.390637"/>
        <n v="4.452329"/>
        <n v="0.173684"/>
        <n v="25.525892"/>
        <n v="0.011365"/>
        <n v="3.686535"/>
        <n v="0.21148"/>
        <n v="0.262261"/>
        <n v="2.318408"/>
        <n v="79.152765"/>
        <n v="2.1E-5"/>
        <n v="0.003102"/>
        <n v="617.642835"/>
        <n v="15.004992"/>
        <n v="0.031678"/>
        <n v="29.316663"/>
        <n v="0.037551"/>
        <n v="86.899399"/>
        <n v="139.638403"/>
        <n v="8.96E-4"/>
        <n v="6.0E-5"/>
        <n v="0.013115"/>
        <n v="155.241017"/>
        <n v="2.621729"/>
        <n v="24.040433"/>
        <n v="0.005404"/>
        <n v="0.299607"/>
        <n v="0.109708"/>
        <n v="0.013915"/>
        <n v="7816.735544"/>
        <n v="1.0E-6"/>
        <n v="0.925843"/>
        <n v="7.200836"/>
        <n v="0.009998"/>
        <n v="4.063894"/>
        <n v="0.166257"/>
        <n v="22.77975"/>
        <n v="0.011461"/>
        <n v="7.504024"/>
        <n v="0.20282"/>
        <n v="1.725854"/>
        <n v="0.899223"/>
        <n v="72.863697"/>
        <n v="6.5E-5"/>
        <n v="0.003183"/>
        <n v="595.458055"/>
        <n v="15.700353"/>
        <n v="0.031815"/>
        <n v="0.001596"/>
        <n v="0.003986"/>
        <n v="20.913383"/>
        <n v="0.037684"/>
        <n v="105.202953"/>
        <n v="182.705969"/>
        <n v="8.98E-4"/>
        <n v="1.59E-4"/>
        <n v="0.062125"/>
        <n v="0.492621"/>
        <n v="127.265102"/>
        <n v="0.429268"/>
        <n v="25.420176"/>
        <n v="0.005387"/>
        <n v="0.792763"/>
        <n v="0.330891"/>
        <n v="0.013992"/>
        <n v="8538.025647"/>
        <n v="4.3E-5"/>
        <n v="0.006037"/>
        <n v="8.967734"/>
        <n v="0.010088"/>
        <n v="4.448516"/>
        <n v="0.173952"/>
        <n v="27.587442"/>
        <n v="0.011593"/>
        <n v="8.859098"/>
        <n v="0.181756"/>
        <n v="9.835822"/>
        <n v="1.245406"/>
        <n v="101.536941"/>
        <n v="1.2E-5"/>
        <n v="0.003171"/>
        <n v="853.505292"/>
        <n v="24.966954"/>
        <n v="0.032003"/>
        <n v="0.001609"/>
        <n v="0.004033"/>
        <n v="21.032928"/>
        <n v="0.037726"/>
        <n v="109.89872"/>
        <n v="202.664867"/>
        <n v="9.0E-4"/>
        <n v="3.739858"/>
        <n v="0.308502"/>
        <n v="1.310123"/>
        <n v="54.85084"/>
        <n v="2.025213"/>
        <n v="74.870195"/>
        <n v="0.0054"/>
        <n v="0.159096"/>
        <n v="0.331376"/>
        <n v="0.013948"/>
        <n v="2816.834207"/>
        <n v="0.001269"/>
        <n v="0.936278"/>
        <n v="5.489219"/>
        <n v="0.01011"/>
        <n v="4.316276"/>
        <n v="0.166329"/>
        <n v="25.540598"/>
        <n v="0.011431"/>
        <n v="7.699553"/>
        <n v="0.25192"/>
        <n v="5.865695"/>
        <n v="1.880765"/>
        <n v="109.760256"/>
        <n v="0.003147"/>
        <n v="969.005548"/>
        <n v="0.827677"/>
        <n v="0.032117"/>
        <n v="0.00159"/>
        <n v="0.00403"/>
        <n v="16.157417"/>
        <n v="0.037705"/>
        <n v="130.374534"/>
        <n v="306.910316"/>
        <n v="7.356925"/>
        <n v="0.107271"/>
        <n v="0.257292"/>
        <n v="65.488687"/>
        <n v="0.435612"/>
        <n v="341.688514"/>
        <n v="0.434893"/>
        <n v="0.34648"/>
        <n v="0.01398"/>
        <n v="103.272814"/>
        <n v="0.134637"/>
        <n v="4.840356"/>
        <n v="4.57005"/>
        <n v="0.010071"/>
        <n v="4.452172"/>
        <n v="0.173419"/>
        <n v="26.348739"/>
        <n v="0.011386"/>
        <n v="3.54067"/>
        <n v="0.121947"/>
        <n v="4.672611"/>
        <n v="0.625083"/>
        <n v="106.26369"/>
        <n v="0.003165"/>
        <n v="1152.184331"/>
        <n v="1.046034"/>
        <n v="0.032077"/>
        <n v="0.004018"/>
        <n v="22.352482"/>
        <n v="0.037633"/>
        <n v="2.853314"/>
        <n v="66.269558"/>
        <n v="1.490863"/>
        <n v="0.00106"/>
        <n v="0.043256"/>
        <n v="2.76E-4"/>
        <n v="1.027038"/>
        <n v="4.0E-6"/>
        <n v="9.2E-4"/>
        <n v="7.922729"/>
        <n v="0.961927"/>
        <n v="0.008077"/>
        <n v="0.001556"/>
        <n v="6.64E-4"/>
        <n v="0.412451"/>
        <n v="0.007625"/>
        <n v="2.156758"/>
        <n v="0.344389"/>
        <n v="0.009699"/>
        <n v="0.208042"/>
        <n v="0.02009"/>
        <n v="8.066039"/>
        <n v="76.426199"/>
        <n v="0.076339"/>
        <n v="0.001894"/>
        <n v="1.06E-4"/>
        <n v="2.66E-4"/>
        <n v="0.572152"/>
        <n v="0.002541"/>
      </sharedItems>
    </cacheField>
    <cacheField name="Subtotal ($)" numFmtId="0">
      <sharedItems containsSemiMixedTypes="0" containsString="0" containsNumber="1">
        <n v="29.0"/>
        <n v="8.0"/>
        <n v="0.0"/>
        <n v="0.01"/>
        <n v="0.43"/>
        <n v="0.31"/>
        <n v="7828.59"/>
        <n v="0.13"/>
        <n v="4.59"/>
        <n v="0.18"/>
        <n v="29.3"/>
        <n v="0.03"/>
        <n v="35.82"/>
        <n v="0.04"/>
        <n v="11.29"/>
        <n v="11.61"/>
        <n v="0.15"/>
        <n v="0.09"/>
        <n v="8603.13"/>
        <n v="0.48"/>
        <n v="7.5"/>
        <n v="0.42"/>
        <n v="0.05"/>
        <n v="0.28"/>
        <n v="45.72"/>
        <n v="18.14"/>
        <n v="64.56"/>
        <n v="231.46"/>
        <n v="34.87"/>
        <n v="1.27"/>
        <n v="27.09"/>
        <n v="0.16"/>
        <n v="9400.61"/>
        <n v="4.83"/>
        <n v="4.45"/>
        <n v="29.7"/>
        <n v="1.51"/>
        <n v="0.12"/>
        <n v="0.1"/>
        <n v="0.88"/>
        <n v="18.01"/>
        <n v="235.57"/>
        <n v="35.45"/>
        <n v="3.42"/>
        <n v="34.61"/>
        <n v="118.88"/>
        <n v="0.02"/>
        <n v="283.29"/>
        <n v="0.23"/>
        <n v="8807.4"/>
        <n v="0.17"/>
        <n v="4.58"/>
        <n v="28.83"/>
        <n v="1.7"/>
        <n v="0.3"/>
        <n v="43.18"/>
        <n v="299.64"/>
        <n v="49.29"/>
        <n v="31.16"/>
        <n v="33.96"/>
        <n v="42.54"/>
        <n v="1.07"/>
        <n v="0.25"/>
        <n v="8278.3"/>
        <n v="4.44"/>
        <n v="26.12"/>
        <n v="1.6"/>
        <n v="0.54"/>
        <n v="54.64"/>
        <n v="483.42"/>
        <n v="41.81"/>
        <n v="31.29"/>
        <n v="161.99"/>
        <n v="72.86"/>
        <n v="0.08"/>
        <n v="0.21"/>
        <n v="0.26"/>
        <n v="8696.38"/>
        <n v="27.84"/>
        <n v="2.61"/>
        <n v="1.09"/>
        <n v="65.49"/>
        <n v="365.29"/>
        <n v="19.73"/>
        <n v="31.14"/>
        <n v="179.94"/>
        <n v="115.42"/>
        <n v="0.11"/>
        <n v="0.22"/>
        <n v="20.29"/>
        <n v="0.2"/>
        <n v="8639.81"/>
        <n v="0.39"/>
        <n v="25.53"/>
        <n v="3.69"/>
        <n v="2.32"/>
        <n v="79.15"/>
        <n v="617.64"/>
        <n v="15.0"/>
        <n v="29.32"/>
        <n v="86.9"/>
        <n v="139.64"/>
        <n v="155.24"/>
        <n v="2.62"/>
        <n v="24.04"/>
        <n v="7816.74"/>
        <n v="0.93"/>
        <n v="7.2"/>
        <n v="4.06"/>
        <n v="22.78"/>
        <n v="1.73"/>
        <n v="0.9"/>
        <n v="595.46"/>
        <n v="15.7"/>
        <n v="20.91"/>
        <n v="105.2"/>
        <n v="182.71"/>
        <n v="0.06"/>
        <n v="0.49"/>
        <n v="127.27"/>
        <n v="25.42"/>
        <n v="0.79"/>
        <n v="0.33"/>
        <n v="8538.03"/>
        <n v="8.97"/>
        <n v="27.59"/>
        <n v="8.86"/>
        <n v="9.84"/>
        <n v="1.25"/>
        <n v="101.54"/>
        <n v="853.51"/>
        <n v="24.97"/>
        <n v="21.03"/>
        <n v="109.9"/>
        <n v="202.66"/>
        <n v="3.74"/>
        <n v="1.31"/>
        <n v="54.85"/>
        <n v="2.03"/>
        <n v="74.87"/>
        <n v="2816.83"/>
        <n v="0.94"/>
        <n v="5.49"/>
        <n v="4.32"/>
        <n v="25.54"/>
        <n v="7.7"/>
        <n v="5.87"/>
        <n v="1.88"/>
        <n v="109.76"/>
        <n v="969.01"/>
        <n v="0.83"/>
        <n v="16.16"/>
        <n v="130.37"/>
        <n v="306.91"/>
        <n v="7.36"/>
        <n v="0.44"/>
        <n v="341.69"/>
        <n v="0.35"/>
        <n v="103.27"/>
        <n v="4.84"/>
        <n v="4.57"/>
        <n v="26.35"/>
        <n v="3.54"/>
        <n v="4.67"/>
        <n v="0.63"/>
        <n v="106.26"/>
        <n v="1152.18"/>
        <n v="1.05"/>
        <n v="22.35"/>
        <n v="2.85"/>
        <n v="66.27"/>
        <n v="1.49"/>
        <n v="1.03"/>
        <n v="7.92"/>
        <n v="0.96"/>
        <n v="0.41"/>
        <n v="2.16"/>
        <n v="0.34"/>
        <n v="8.07"/>
        <n v="76.43"/>
        <n v="0.57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D14997" sheet="OpenAI cost (raw)"/>
  </cacheSource>
  <cacheFields>
    <cacheField name="Project" numFmtId="0">
      <sharedItems containsBlank="1">
        <s v="Default Project"/>
        <s v="EkoAI"/>
        <s v="AI Lab"/>
        <s v="LOTUS BIC"/>
        <s v="PTTCU"/>
        <s v="SLE demo"/>
        <s v="TOWNPARK"/>
        <s v="CPALL HR POC"/>
        <s v="Bot Chat Insight"/>
        <s v="Test SLE"/>
        <s v="NOKAIR"/>
        <s v="TRUE-MARI"/>
        <s v="CPF HR"/>
        <s v="LOTUS BIC PROD"/>
        <s v="True Self Serve"/>
        <s v="Siam Piwat"/>
        <s v="MITSUBISHI-MOTORS"/>
        <s v="Debt POC"/>
        <s v="Test Project Pooh"/>
        <s v="Chula KCMH"/>
        <s v="Autogen01"/>
        <s v="KCMH Robot"/>
        <s v="ARC"/>
        <s v="Voice Lab"/>
        <m/>
        <s v="Allianz"/>
        <s v="[Robotics]-Transcribe"/>
        <s v="Dhipaya"/>
        <s v="EGG_Agent_for_CA"/>
      </sharedItems>
    </cacheField>
    <cacheField name="Cost" numFmtId="0">
      <sharedItems containsSemiMixedTypes="0" containsString="0" containsNumber="1">
        <n v="5.09034"/>
        <n v="0.37068"/>
        <n v="3.16402"/>
        <n v="8.2707"/>
        <n v="1.67182"/>
        <n v="0.617875"/>
        <n v="0.00135622"/>
        <n v="0.0061598"/>
        <n v="3.783E-5"/>
        <n v="0.087201"/>
        <n v="3.6"/>
        <n v="0.53422"/>
        <n v="9.10509"/>
        <n v="1.2327425"/>
        <n v="0.103106"/>
        <n v="0.048914"/>
        <n v="0.067379"/>
        <n v="10.000185"/>
        <n v="0.383685"/>
        <n v="0.03039"/>
        <n v="0.05963"/>
        <n v="13.799285"/>
        <n v="0.15544"/>
        <n v="0.0108768"/>
        <n v="0.0182806"/>
        <n v="0.00916383"/>
        <n v="0.010074"/>
        <n v="1.632"/>
        <n v="0.1373"/>
        <n v="0.00198"/>
        <n v="0.720647"/>
        <n v="0.12949"/>
        <n v="0.080043"/>
        <n v="1.534075"/>
        <n v="0.01634"/>
        <n v="0.060775"/>
        <n v="6.225475"/>
        <n v="0.067985"/>
        <n v="0.19313"/>
        <n v="0.0157748"/>
        <n v="0.00102791"/>
        <n v="1.556"/>
        <n v="0.08155"/>
        <n v="0.1599"/>
        <n v="0.726882"/>
        <n v="0.018788"/>
        <n v="0.002136"/>
        <n v="0.864621"/>
        <n v="1.634175"/>
        <n v="3.79039"/>
        <n v="4.25301"/>
        <n v="1.23474"/>
        <n v="0.0053336"/>
        <n v="1.092E-5"/>
        <n v="0.008247"/>
        <n v="3.108"/>
        <n v="5.81856"/>
        <n v="0.04572"/>
        <n v="1.069908"/>
        <n v="0.005542"/>
        <n v="1.804666"/>
        <n v="0.012812"/>
        <n v="0.96096"/>
        <n v="2.67202"/>
        <n v="0.04424"/>
        <n v="0.05665"/>
        <n v="0.012555"/>
        <n v="15.080925"/>
        <n v="0.09553"/>
        <n v="0.3472"/>
        <n v="0.0077082"/>
        <n v="0.00949195"/>
        <n v="1.4"/>
        <n v="2.85633"/>
        <n v="0.08883"/>
        <n v="0.3063055"/>
        <n v="0.00514"/>
        <n v="4.224534"/>
        <n v="0.012514"/>
        <n v="0.358305"/>
        <n v="0.38289"/>
        <n v="0.1687"/>
        <n v="0.0062144"/>
        <n v="0.008655"/>
        <n v="0.293585"/>
        <n v="0.50655"/>
        <n v="0.0023805"/>
        <n v="0.045831"/>
        <n v="0.066136"/>
        <n v="5.105315"/>
        <n v="0.027705"/>
        <n v="0.99108"/>
        <n v="275.909365"/>
        <n v="1.02245"/>
        <n v="0.608285"/>
        <n v="0.0061827"/>
        <n v="0.02055521"/>
        <n v="0.012471"/>
        <n v="5.23008"/>
        <n v="0.077309"/>
        <n v="0.035747"/>
        <n v="8.392163"/>
        <n v="0.003642"/>
        <n v="0.499398"/>
        <n v="3.847805"/>
        <n v="0.030645"/>
        <n v="1.18847"/>
        <n v="15.377685"/>
        <n v="0.08333"/>
        <n v="2.468895"/>
        <n v="1.01604"/>
        <n v="0.0134333"/>
        <n v="0.01622296"/>
        <n v="0.030456"/>
        <n v="0.09"/>
        <n v="1.34684"/>
        <n v="0.2814"/>
        <n v="0.192002"/>
        <n v="0.0103405"/>
        <n v="0.206694"/>
        <n v="9.1E-4"/>
        <n v="2.241914"/>
        <n v="6.757655"/>
        <n v="0.00407"/>
        <n v="0.339065"/>
        <n v="8.20495"/>
        <n v="0.869045"/>
        <n v="0.0125916"/>
        <n v="0.00923455"/>
        <n v="0.09985"/>
        <n v="1.58022"/>
        <n v="0.0472235"/>
        <n v="0.026322"/>
        <n v="0.015574"/>
        <n v="0.023565"/>
        <n v="3.21695"/>
        <n v="0.075495"/>
        <n v="3.147325"/>
        <n v="17.763885"/>
        <n v="0.06393"/>
        <n v="0.12475"/>
        <n v="3.787245"/>
        <n v="0.0170684"/>
        <n v="6.2166E-4"/>
        <n v="0.348"/>
        <n v="0.0726"/>
        <n v="0.228016"/>
        <n v="0.006669"/>
        <n v="0.020394"/>
        <n v="0.038224"/>
        <n v="6.926815"/>
        <n v="3.072"/>
        <n v="5.33354"/>
        <n v="0.05537"/>
        <n v="1.410425"/>
        <n v="0.0196907"/>
        <n v="0.020943"/>
        <n v="0.116"/>
        <n v="0.04075"/>
        <n v="0.16569"/>
        <n v="0.097479"/>
        <n v="1.45E-4"/>
        <n v="0.013376"/>
        <n v="0.002504"/>
        <n v="2.05868"/>
        <n v="0.084565"/>
        <n v="0.0080098"/>
        <n v="0.70359"/>
        <n v="3.4113575"/>
        <n v="0.06675"/>
        <n v="0.0065606"/>
        <n v="1.22181"/>
        <n v="6.409397"/>
        <n v="3.239545"/>
        <n v="1.569545"/>
        <n v="1.42462"/>
        <n v="1.85252"/>
        <n v="0.0133502"/>
        <n v="6.76E-6"/>
        <n v="2.14"/>
        <n v="1.04784"/>
        <n v="0.6937635"/>
        <n v="2.3466425"/>
        <n v="5.35191"/>
        <n v="8.45E-4"/>
        <n v="0.013459"/>
        <n v="17.41351"/>
        <n v="7.59208"/>
        <n v="4.281055"/>
        <n v="9.78249"/>
        <n v="0.0179312"/>
        <n v="0.00938119"/>
        <n v="2.192"/>
        <n v="0.13773"/>
        <n v="0.67151"/>
        <n v="0.4801095"/>
        <n v="6.384232"/>
        <n v="0.345474"/>
        <n v="0.008399"/>
        <n v="6.22429"/>
        <n v="0.40674"/>
        <n v="62.943065"/>
        <n v="30.9417"/>
        <n v="0.00197374"/>
        <n v="0.0150117"/>
        <n v="0.01154946"/>
        <n v="0.812"/>
        <n v="0.00138"/>
        <n v="0.3241735"/>
        <n v="1.2839905"/>
        <n v="6.952049"/>
        <n v="0.719424"/>
        <n v="0.044807"/>
        <n v="0.075429"/>
        <n v="2.948435"/>
        <n v="12.97987"/>
        <n v="45.10199"/>
        <n v="11.44879"/>
        <n v="6.3492E-4"/>
        <n v="0.0236626"/>
        <n v="0.00176839"/>
        <n v="3.290895"/>
        <n v="0.58"/>
        <n v="1.26391"/>
        <n v="0.2478065"/>
        <n v="1.398032"/>
        <n v="6.152665"/>
        <n v="0.839062"/>
        <n v="0.142364"/>
        <n v="0.85248"/>
        <n v="1.31217"/>
        <n v="31.03796"/>
        <n v="0.425705"/>
        <n v="0.58142"/>
        <n v="0.3236193"/>
        <n v="0.01156635"/>
        <n v="0.0394344"/>
        <n v="0.00126425"/>
        <n v="0.232"/>
        <n v="0.00785"/>
        <n v="0.09528"/>
        <n v="3.0477"/>
        <n v="0.1054985"/>
        <n v="0.613686"/>
        <n v="7.961951"/>
        <n v="0.059203"/>
        <n v="0.142836"/>
        <n v="0.079505"/>
        <n v="0.009665"/>
        <n v="18.88285"/>
        <n v="3.422185"/>
        <n v="0.02374"/>
        <n v="0.141276"/>
        <n v="0.06112335"/>
        <n v="0.0947088"/>
        <n v="0.017854"/>
        <n v="7.8013E-4"/>
        <n v="0.0152559"/>
        <n v="0.0010595"/>
        <n v="0.004357"/>
        <n v="6.464852"/>
        <n v="1.32194"/>
        <n v="8.997345"/>
        <n v="1.24988"/>
        <n v="0.02238645"/>
        <n v="0.0097408"/>
        <n v="3.5165E-4"/>
        <n v="0.0198905"/>
        <n v="7.688375"/>
        <n v="0.064118"/>
        <n v="1.23551"/>
        <n v="34.78707"/>
        <n v="0.309045"/>
        <n v="0.39298455"/>
        <n v="0.1419516"/>
        <n v="9.5685E-4"/>
        <n v="0.0131013"/>
        <n v="0.00139919"/>
        <n v="0.00255788"/>
        <n v="0.656"/>
        <n v="0.2763985"/>
        <n v="7.015896"/>
        <n v="2.31443"/>
        <n v="7.062425"/>
        <n v="38.24288"/>
        <n v="0.13003"/>
        <n v="0.04135"/>
        <n v="0.359045"/>
        <n v="2.77075"/>
        <n v="0.1782336"/>
        <n v="0.0110943"/>
        <n v="0.1951023"/>
        <n v="0.00659985"/>
        <n v="0.0113748"/>
        <n v="0.00131885"/>
        <n v="0.05742685"/>
        <n v="0.03"/>
        <n v="0.156"/>
        <n v="0.00228"/>
        <n v="0.05381"/>
        <n v="0.20208"/>
        <n v="0.1383625"/>
        <n v="7.132768"/>
        <n v="2.056143"/>
        <n v="10.109875"/>
        <n v="11.556795"/>
        <n v="15.390765"/>
        <n v="0.039275"/>
        <n v="1.687245"/>
        <n v="0.42262965"/>
        <n v="0.0498492"/>
        <n v="0.1512699"/>
        <n v="0.0089182"/>
        <n v="3.3631E-4"/>
        <n v="0.00251797"/>
        <n v="0.312"/>
        <n v="0.12929"/>
        <n v="0.10362"/>
        <n v="0.42405"/>
        <n v="0.02793"/>
        <n v="0.131833"/>
        <n v="0.121596"/>
        <n v="6.821684"/>
        <n v="2.063994"/>
        <n v="13.026155"/>
        <n v="13.68496"/>
        <n v="6.957875"/>
        <n v="0.03281"/>
        <n v="0.15385"/>
        <n v="0.18573"/>
        <n v="0.49642485"/>
        <n v="0.0929442"/>
        <n v="0.0173075"/>
        <n v="2.1645E-4"/>
        <n v="0.02019147"/>
        <n v="6.32"/>
        <n v="0.16703"/>
        <n v="0.06618"/>
        <n v="1.50722"/>
        <n v="0.08374"/>
        <n v="2.032406"/>
        <n v="0.030314"/>
        <n v="2.07109"/>
        <n v="0.09981"/>
        <n v="1.76968"/>
        <n v="24.569535"/>
        <n v="0.074055"/>
        <n v="0.04933"/>
        <n v="0.1047942"/>
        <n v="0.19687395"/>
        <n v="0.0035214"/>
        <n v="0.0233846"/>
        <n v="0.01179087"/>
        <n v="0.02229279"/>
        <n v="4.024"/>
        <n v="0.29955"/>
        <n v="0.0924"/>
        <n v="0.04107"/>
        <n v="1.2783055"/>
        <n v="6.795E-4"/>
        <n v="2.695838"/>
        <n v="0.062567"/>
        <n v="0.17361"/>
        <n v="0.07222"/>
        <n v="14.727545"/>
        <n v="0.0488"/>
        <n v="0.0760464"/>
        <n v="0.00426975"/>
        <n v="0.02841165"/>
        <n v="0.009103"/>
        <n v="0.06972147"/>
        <n v="4.6384E-4"/>
        <n v="0.37285"/>
        <n v="0.675945"/>
        <n v="0.0026845"/>
        <n v="0.19116"/>
        <n v="5.279165"/>
        <n v="0.371115"/>
        <n v="0.14164125"/>
        <n v="0.016249"/>
        <n v="3.4723E-4"/>
        <n v="3.04"/>
        <n v="0.34945"/>
        <n v="0.735074"/>
        <n v="25.82896"/>
        <n v="0.166635"/>
        <n v="4.85712"/>
        <n v="0.17822"/>
        <n v="0.0181"/>
        <n v="0.2743002"/>
        <n v="0.07516785"/>
        <n v="0.0148316"/>
        <n v="4.082E-5"/>
        <n v="0.02340338"/>
        <n v="3.552"/>
        <n v="0.61653"/>
        <n v="0.756926"/>
        <n v="17.79913"/>
        <n v="22.5294"/>
        <n v="0.01004"/>
        <n v="0.485665"/>
        <n v="0.04508"/>
        <n v="0.19014345"/>
        <n v="1.314E-4"/>
        <n v="0.2147985"/>
        <n v="1.194E-4"/>
        <n v="0.01012215"/>
        <n v="0.01184599"/>
        <n v="0.01931995"/>
        <n v="0.065445"/>
        <n v="2.96"/>
        <n v="0.19798"/>
        <n v="1.148515"/>
        <n v="0.487526"/>
        <n v="3.981155"/>
        <n v="0.96327"/>
        <n v="1.34112"/>
        <n v="0.143565"/>
        <n v="0.646785"/>
        <n v="61.778385"/>
        <n v="0.21347565"/>
        <n v="0.0023247"/>
        <n v="0.08555265"/>
        <n v="0.0050613"/>
        <n v="0.0089665"/>
        <n v="5.135E-5"/>
        <n v="0.00241865"/>
        <n v="0.1050293"/>
        <n v="3.556"/>
        <n v="0.30983"/>
        <n v="0.10338"/>
        <n v="1.540677"/>
        <n v="0.005521"/>
        <n v="0.101102"/>
        <n v="1.17573"/>
        <n v="11.27306"/>
        <n v="24.70111"/>
        <n v="24.270155"/>
        <n v="2.16936"/>
        <n v="0.14191"/>
        <n v="0.29526"/>
        <n v="0.14314065"/>
        <n v="0.02529165"/>
        <n v="0.0476379"/>
        <n v="0.008983"/>
        <n v="6.3934E-4"/>
        <n v="4.9699E-4"/>
        <n v="0.0249893"/>
        <n v="3.014"/>
        <n v="0.1776"/>
        <n v="0.2562"/>
        <n v="5.39214"/>
        <n v="1.003451"/>
        <n v="0.05376"/>
        <n v="1.82942"/>
        <n v="7.85449"/>
        <n v="3.914105"/>
        <n v="34.99424"/>
        <n v="0.13391"/>
        <n v="1.817875"/>
        <n v="0.293805"/>
        <n v="0.2329725"/>
        <n v="9.0465E-4"/>
        <n v="0.0316245"/>
        <n v="0.00690855"/>
        <n v="2.6676E-4"/>
        <n v="0.01163929"/>
        <n v="3.1551E-4"/>
        <n v="0.0357842"/>
        <n v="2.6"/>
        <n v="0.21469"/>
        <n v="0.09757"/>
        <n v="0.08853"/>
        <n v="1.0411765"/>
        <n v="0.0741"/>
        <n v="0.01187"/>
        <n v="0.011555"/>
        <n v="0.373105"/>
        <n v="2.44907"/>
        <n v="5.75024"/>
        <n v="0.959815"/>
        <n v="0.14595"/>
        <n v="0.085585"/>
        <n v="0.098425"/>
        <n v="0.09051855"/>
        <n v="0.0219006"/>
        <n v="8.281E-5"/>
        <n v="2.249E-5"/>
        <n v="2.1853E-4"/>
        <n v="0.011066"/>
        <n v="3.188"/>
        <n v="0.02544"/>
        <n v="0.855752"/>
        <n v="0.379385"/>
        <n v="0.666545"/>
        <n v="0.663815"/>
        <n v="8.1565"/>
        <n v="0.0545"/>
        <n v="0.09502"/>
        <n v="0.0140415"/>
        <n v="0.0037392"/>
        <n v="0.00954885"/>
        <n v="7.67E-6"/>
        <n v="8.203E-5"/>
        <n v="1.742E-5"/>
        <n v="0.0080179"/>
        <n v="2.76"/>
        <n v="0.02548"/>
        <n v="0.8243795"/>
        <n v="10.315075"/>
        <n v="27.902915"/>
        <n v="28.40611"/>
        <n v="20.420445"/>
        <n v="0.04115"/>
        <n v="1.29869"/>
        <n v="0.009675"/>
        <n v="0.1422"/>
        <n v="0.001065"/>
        <n v="0.4145331"/>
        <n v="1.887E-4"/>
        <n v="0.0238161"/>
        <n v="0.00489195"/>
        <n v="6.552E-5"/>
        <n v="0.00151346"/>
        <n v="1.9175E-4"/>
        <n v="0.0101719"/>
        <n v="3.316"/>
        <n v="0.07622"/>
        <n v="0.10839"/>
        <n v="1.0735445"/>
        <n v="0.136236"/>
        <n v="0.005847"/>
        <n v="20.155945"/>
        <n v="10.220715"/>
        <n v="12.596935"/>
        <n v="18.194185"/>
        <n v="0.04575"/>
        <n v="0.5521"/>
        <n v="0.5711829"/>
        <n v="0.00253005"/>
        <n v="0.05384955"/>
        <n v="6.153E-4"/>
        <n v="5.551E-5"/>
        <n v="0.01125046"/>
        <n v="1.4664E-4"/>
        <n v="0.012395"/>
        <n v="0.05259"/>
        <n v="0.7207025"/>
        <n v="0.177331"/>
        <n v="0.06692"/>
        <n v="0.032608"/>
        <n v="47.804095"/>
        <n v="36.43332"/>
        <n v="20.57107"/>
        <n v="18.3979675"/>
        <n v="1.761605"/>
        <n v="0.02085"/>
        <n v="1.78812"/>
        <n v="0.173844"/>
        <n v="0.00502605"/>
        <n v="0.1083252"/>
        <n v="2.145E-5"/>
        <n v="0.00144755"/>
        <n v="1.2259E-4"/>
        <n v="0.0163154"/>
        <n v="3.08"/>
        <n v="0.06423"/>
        <n v="0.26202"/>
        <n v="0.773453"/>
        <n v="0.213464"/>
        <n v="0.0083755"/>
        <n v="0.020097"/>
        <n v="2.43538"/>
        <n v="14.90558"/>
        <n v="2.17333"/>
        <n v="11.8681925"/>
        <n v="0.220865"/>
        <n v="0.35309"/>
        <n v="0.71770095"/>
        <n v="0.1457646"/>
        <n v="0.01034267"/>
        <n v="4.3472E-4"/>
        <n v="1.6328E-4"/>
        <n v="0.0161834"/>
        <n v="3.268"/>
        <n v="0.02614"/>
        <n v="1.2066995"/>
        <n v="0.035295"/>
        <n v="0.05783"/>
        <n v="6.61043"/>
        <n v="7.18611"/>
        <n v="0.01826"/>
        <n v="5.634905"/>
        <n v="0.0816"/>
        <n v="0.00464"/>
        <n v="0.31089615"/>
        <n v="0.0921966"/>
        <n v="5.434E-5"/>
        <n v="3.5152E-4"/>
        <n v="4.1782E-4"/>
        <n v="0.0089537"/>
        <n v="0.010374"/>
        <n v="3.12"/>
        <n v="0.1342"/>
        <n v="0.887792"/>
        <n v="0.002538"/>
        <n v="0.092525"/>
        <n v="0.5791725"/>
        <n v="0.00588285"/>
        <n v="1.417E-5"/>
        <n v="7.02E-6"/>
        <n v="8.814E-5"/>
        <n v="0.0091086"/>
        <n v="3.2"/>
        <n v="0.02593"/>
        <n v="0.836357"/>
        <n v="3.57565"/>
        <n v="0.6387275"/>
        <n v="0.060095"/>
        <n v="0.0013956"/>
        <n v="1.612E-5"/>
        <n v="5.07E-6"/>
        <n v="0.0093302"/>
        <n v="0.02596"/>
        <n v="0.867218"/>
        <n v="23.16679"/>
        <n v="0.6651175"/>
        <n v="4.244695"/>
        <n v="0.07972"/>
        <n v="0.03132"/>
        <n v="0.00727725"/>
        <n v="0.00509565"/>
        <n v="2.431E-5"/>
        <n v="5.876E-5"/>
        <n v="0.0078431"/>
        <n v="3.24"/>
        <n v="0.07402"/>
        <n v="0.71363"/>
        <n v="38.516025"/>
        <n v="62.9410875"/>
        <n v="7.35288"/>
        <n v="0.86542"/>
        <n v="0.606635"/>
        <n v="0.1061"/>
        <n v="0.32363565"/>
        <n v="0.07692285"/>
        <n v="0.00224887"/>
        <n v="4.2081E-4"/>
        <n v="1.872E-4"/>
        <n v="0.0123037"/>
        <n v="3.238"/>
        <n v="0.27701"/>
        <n v="0.980228"/>
        <n v="2.650686"/>
        <n v="0.007682"/>
        <n v="25.614565"/>
        <n v="38.15716"/>
        <n v="10.19659"/>
        <n v="0.14888"/>
        <n v="0.10483"/>
        <n v="0.03111"/>
        <n v="0.79499"/>
        <n v="0.3981933"/>
        <n v="0.11804535"/>
        <n v="0.0017661"/>
        <n v="0.00143273"/>
        <n v="0.02338973"/>
        <n v="2.0527E-4"/>
        <n v="0.0092129"/>
        <n v="0.02712"/>
        <n v="0.89871"/>
        <n v="0.950428"/>
        <n v="0.007706"/>
        <n v="27.6434525"/>
        <n v="20.1313825"/>
        <n v="16.004705"/>
        <n v="0.2249"/>
        <n v="1.3095123"/>
        <n v="0.123114"/>
        <n v="8.8374E-4"/>
        <n v="2.5207E-4"/>
        <n v="2.1268E-4"/>
        <n v="0.0094233"/>
        <n v="2.68"/>
        <n v="0.55195"/>
        <n v="0.692902"/>
        <n v="2.561405"/>
        <n v="0.037335"/>
        <n v="3.6664725"/>
        <n v="12.4377"/>
        <n v="11.357605"/>
        <n v="0.688725"/>
        <n v="0.17290425"/>
        <n v="0.00924735"/>
        <n v="0.0637458"/>
        <n v="5.0752E-4"/>
        <n v="0.03984812"/>
        <n v="0.01411033"/>
        <n v="0.0084786"/>
        <n v="0.07559"/>
        <n v="0.813768"/>
        <n v="1.595231"/>
        <n v="6.276535"/>
        <n v="8.3436625"/>
        <n v="4.84971"/>
        <n v="0.33254295"/>
        <n v="0.0130824"/>
        <n v="0.0146613"/>
        <n v="3.64E-4"/>
        <n v="7.41E-6"/>
        <n v="2.834E-5"/>
        <n v="0.0088625"/>
        <n v="0.02543"/>
        <n v="0.789827"/>
        <n v="8.411695"/>
        <n v="10.8787"/>
        <n v="0.766475"/>
        <n v="0.35325195"/>
        <n v="0.0030381"/>
        <n v="4.6202E-4"/>
        <n v="1.248E-5"/>
        <n v="5.096E-5"/>
        <n v="0.0061578"/>
        <n v="2.8"/>
        <n v="0.02585"/>
        <n v="0.822394"/>
        <n v="0.003702"/>
        <n v="8.78721"/>
        <n v="13.7048275"/>
        <n v="0.63234"/>
        <n v="4.28357"/>
        <n v="0.020415"/>
        <n v="0.883205"/>
        <n v="0.39814245"/>
        <n v="4.086E-4"/>
        <n v="0.0449592"/>
        <n v="4.8126E-4"/>
        <n v="3.8545E-4"/>
        <n v="0.0336102"/>
        <n v="0.0164158"/>
        <n v="0.11866"/>
        <n v="0.7642385"/>
        <n v="2.42E-4"/>
        <n v="10.34612"/>
        <n v="21.79846"/>
        <n v="0.154095"/>
        <n v="8.58331"/>
        <n v="0.55712"/>
        <n v="0.7148517"/>
        <n v="0.10041915"/>
        <n v="0.00146991"/>
        <n v="0.26165711"/>
        <n v="0.0154937"/>
        <n v="3.716"/>
        <n v="0.03471"/>
        <n v="1.235733"/>
        <n v="0.073012"/>
        <n v="17.2641"/>
        <n v="13.214925"/>
        <n v="0.00153"/>
        <n v="13.79267"/>
        <n v="0.75721"/>
        <n v="0.3655593"/>
        <n v="0.0026598"/>
        <n v="0.03593805"/>
        <n v="2.7144E-4"/>
        <n v="0.03325439"/>
        <n v="0.07432815"/>
        <n v="0.0172484"/>
        <n v="4.276"/>
        <n v="0.02628"/>
        <n v="1.518439"/>
        <n v="17.41994"/>
        <n v="23.748985"/>
        <n v="2.001495"/>
        <n v="10.499535"/>
        <n v="1.58621"/>
        <n v="0.5671743"/>
        <n v="0.0325671"/>
        <n v="0.1132068"/>
        <n v="4.42E-4"/>
        <n v="0.32003322"/>
        <n v="0.13056758"/>
        <n v="0.0121033"/>
        <n v="2.52"/>
        <n v="0.12762"/>
        <n v="0.891607"/>
        <n v="0.0158"/>
        <n v="29.8179125"/>
        <n v="13.4719325"/>
        <n v="9.01185"/>
        <n v="0.08947"/>
        <n v="0.2322915"/>
        <n v="0.09504135"/>
        <n v="2.5441E-4"/>
        <n v="0.07134413"/>
        <n v="0.20499505"/>
        <n v="0.0102485"/>
        <n v="0.05048"/>
        <n v="0.04506"/>
        <n v="0.790147"/>
        <n v="0.010414"/>
        <n v="24.4938525"/>
        <n v="28.93159"/>
        <n v="0.00279"/>
        <n v="7.862725"/>
        <n v="0.019745"/>
        <n v="0.1187772"/>
        <n v="0.00220485"/>
        <n v="2.1372E-4"/>
        <n v="0.00453687"/>
        <n v="2.938E-5"/>
        <n v="0.0092194"/>
        <n v="2.48"/>
        <n v="0.02586"/>
        <n v="0.795755"/>
        <n v="11.668835"/>
        <n v="4.0934225"/>
        <n v="0.527225"/>
        <n v="0.03794"/>
        <n v="0.11201"/>
        <n v="0.0990933"/>
        <n v="4.527E-4"/>
        <n v="8.736E-5"/>
        <n v="3.9871E-4"/>
        <n v="1.664E-5"/>
        <n v="0.0096552"/>
        <n v="0.02627"/>
        <n v="0.799371"/>
        <n v="7.580925"/>
        <n v="39.85791"/>
        <n v="0.010205"/>
        <n v="14.78274"/>
        <n v="0.04272"/>
        <n v="1.22431"/>
        <n v="0.30443205"/>
        <n v="0.23730375"/>
        <n v="0.09682035"/>
        <n v="1.4742E-4"/>
        <n v="0.04275115"/>
        <n v="0.37518026"/>
        <n v="0.013463"/>
        <n v="2.756"/>
        <n v="0.07627"/>
        <n v="0.859603"/>
        <n v="102.07882"/>
        <n v="44.183695"/>
        <n v="18.518655"/>
        <n v="0.112485"/>
        <n v="0.4416147"/>
        <n v="0.0609969"/>
        <n v="4.242E-4"/>
        <n v="5.7382E-4"/>
        <n v="0.01436656"/>
        <n v="0.58064734"/>
        <n v="0.0101188"/>
        <n v="0.08716"/>
        <n v="0.97164"/>
        <n v="0.892647"/>
        <n v="0.010061"/>
        <n v="15.7991425"/>
        <n v="187.2462925"/>
        <n v="13.47328"/>
        <n v="0.076955"/>
        <n v="0.4497723"/>
        <n v="0.38547045"/>
        <n v="0.04972292"/>
        <n v="0.02556918"/>
        <n v="0.14083589"/>
        <n v="0.0096381"/>
        <n v="0.03695"/>
        <n v="48.80871"/>
        <n v="0.819187"/>
        <n v="19.97214"/>
        <n v="34.56523"/>
        <n v="0.223745"/>
        <n v="9.86292"/>
        <n v="0.26571"/>
        <n v="0.232645"/>
        <n v="0.4358031"/>
        <n v="0.11641335"/>
        <n v="0.394923"/>
        <n v="0.00116233"/>
        <n v="0.016003"/>
        <n v="0.42161093"/>
        <n v="0.0105216"/>
        <n v="2.752"/>
        <n v="0.03165"/>
        <n v="44.70453"/>
        <n v="0.862535"/>
        <n v="15.8596325"/>
        <n v="47.79768"/>
        <n v="6.60778"/>
        <n v="10.128375"/>
        <n v="0.090045"/>
        <n v="0.2594889"/>
        <n v="0.0539211"/>
        <n v="0.42276555"/>
        <n v="3.975E-4"/>
        <n v="0.00269204"/>
        <n v="0.02124395"/>
        <n v="0.0102206"/>
        <n v="0.0182463"/>
        <n v="0.007884"/>
        <n v="2.992"/>
        <n v="0.05813"/>
        <n v="69.13011"/>
        <n v="0.1779"/>
        <n v="0.9893245"/>
        <n v="0.010161"/>
        <n v="3.2328175"/>
        <n v="1.7941475"/>
        <n v="7.81082"/>
        <n v="0.085865"/>
        <n v="0.04920405"/>
        <n v="5.025E-4"/>
        <n v="1.456E-4"/>
        <n v="7.293E-5"/>
        <n v="1.755E-5"/>
        <n v="2.64"/>
        <n v="0.40131"/>
        <n v="0.742861"/>
        <n v="4.605935"/>
        <n v="2.172995"/>
        <n v="1.61349"/>
        <n v="0.153075"/>
        <n v="0.16516425"/>
        <n v="0.00582255"/>
        <n v="2.041E-4"/>
        <n v="1.2857E-4"/>
        <n v="0.0124925"/>
        <n v="1.16199"/>
        <n v="0.825107"/>
        <n v="4.1700225"/>
        <n v="0.007555"/>
        <n v="51.662715"/>
        <n v="20.64857"/>
        <n v="3.85162"/>
        <n v="0.046855"/>
        <n v="0.1840308"/>
        <n v="0.4041102"/>
        <n v="0.3839454"/>
        <n v="0.11555235"/>
        <n v="7.9573E-4"/>
        <n v="0.02860715"/>
        <n v="0.00164164"/>
        <n v="0.0189613"/>
        <n v="3.32"/>
        <n v="0.07624"/>
        <n v="42.7638"/>
        <n v="1.0603925"/>
        <n v="7.6677075"/>
        <n v="5.700945"/>
        <n v="2.9389"/>
        <n v="7.67285"/>
        <n v="0.079165"/>
        <n v="0.22278165"/>
        <n v="0.13505025"/>
        <n v="0.1508724"/>
        <n v="0.46996155"/>
        <n v="0.00258"/>
        <n v="8.4322E-4"/>
        <n v="3.6036E-4"/>
        <n v="0.00841321"/>
        <n v="2.8327E-4"/>
        <n v="0.0103181"/>
        <n v="0.07724"/>
        <n v="35.47761"/>
        <n v="0.907076"/>
        <n v="0.21116"/>
        <n v="4.284165"/>
        <n v="2.0294"/>
        <n v="106.131895"/>
        <n v="5.2172225"/>
        <n v="25.59082"/>
        <n v="0.079665"/>
        <n v="0.54128235"/>
        <n v="0.0704877"/>
        <n v="0.05823645"/>
        <n v="0.1093839"/>
        <n v="0.81226605"/>
        <n v="0.03391496"/>
        <n v="0.04658173"/>
        <n v="8.762E-5"/>
        <n v="2.4193E-4"/>
        <n v="0.0112145"/>
        <n v="0.00244"/>
        <n v="11.24586"/>
        <n v="0.952756"/>
        <n v="0.001524"/>
        <n v="0.013341"/>
        <n v="1.3139525"/>
        <n v="3.101145"/>
        <n v="8.8858775"/>
        <n v="1.77386"/>
        <n v="33.59246"/>
        <n v="0.00793"/>
        <n v="0.10000695"/>
        <n v="0.668007"/>
        <n v="0.18173055"/>
        <n v="0.2188977"/>
        <n v="0.1419294"/>
        <n v="8.0249E-4"/>
        <n v="0.00169598"/>
        <n v="0.05178368"/>
        <n v="0.0163923"/>
        <n v="0.05482"/>
        <n v="0.25203"/>
        <n v="0.900808"/>
        <n v="1.0221475"/>
        <n v="2.18888"/>
        <n v="84.17531"/>
        <n v="23.0854275"/>
        <n v="0.88903"/>
        <n v="0.016375"/>
        <n v="0.04739775"/>
        <n v="0.44944905"/>
        <n v="0.1912989"/>
        <n v="0.0301299"/>
        <n v="0.00106535"/>
        <n v="0.02843399"/>
        <n v="5.8435E-4"/>
        <n v="0.0212806"/>
        <n v="2.56"/>
        <n v="0.00334"/>
        <n v="0.07194"/>
        <n v="0.846552"/>
        <n v="0.115034"/>
        <n v="0.003526"/>
        <n v="0.08192"/>
        <n v="0.34237"/>
        <n v="1.6390825"/>
        <n v="0.015155"/>
        <n v="0.02662005"/>
        <n v="0.0331875"/>
        <n v="1.4339E-4"/>
        <n v="1.833E-5"/>
        <n v="8.6723E-4"/>
        <n v="0.0079993"/>
        <n v="0.010338"/>
        <n v="2.84"/>
        <n v="0.915919"/>
        <n v="0.012759"/>
        <n v="0.206775"/>
        <n v="0.341525"/>
        <n v="0.916555"/>
        <n v="0.0202416"/>
        <n v="0.139128"/>
        <n v="0.00280095"/>
        <n v="1.1245E-4"/>
        <n v="2.6E-5"/>
        <n v="0.0083809"/>
        <n v="0.7896765"/>
        <n v="0.035757"/>
        <n v="1.13341"/>
        <n v="0.999695"/>
        <n v="12.04818"/>
        <n v="1.3218125"/>
        <n v="0.043875"/>
        <n v="8.325435"/>
        <n v="0.756735"/>
        <n v="0.03191925"/>
        <n v="0.72642315"/>
        <n v="0.0166653"/>
        <n v="0.20853585"/>
        <n v="0.2857167"/>
        <n v="9.9489E-4"/>
        <n v="0.00136188"/>
        <n v="7.1851E-4"/>
        <n v="0.013368"/>
        <n v="0.01822"/>
        <n v="0.81786"/>
        <n v="0.8335475"/>
        <n v="0.024204"/>
        <n v="0.837856"/>
        <n v="4.4700175"/>
        <n v="12.66361"/>
        <n v="12.779"/>
        <n v="0.2497375"/>
        <n v="0.10757"/>
        <n v="0.18969"/>
        <n v="0.089465"/>
        <n v="0.0089136"/>
        <n v="0.4093032"/>
        <n v="0.0026451"/>
        <n v="0.4336614"/>
        <n v="0.894252"/>
        <n v="0.00169273"/>
        <n v="1.3923E-4"/>
        <n v="0.09666631"/>
        <n v="0.0078771"/>
        <n v="0.016611"/>
        <n v="2.36"/>
        <n v="0.736268"/>
        <n v="0.9214"/>
        <n v="0.013037"/>
        <n v="2.609605"/>
        <n v="11.5779175"/>
        <n v="90.263215"/>
        <n v="3.568545"/>
        <n v="3.55104"/>
        <n v="0.34807"/>
        <n v="0.59538"/>
        <n v="0.1455981"/>
        <n v="0.2089323"/>
        <n v="0.09037005"/>
        <n v="0.67017225"/>
        <n v="0.70549815"/>
        <n v="0.02902419"/>
        <n v="5.4704E-4"/>
        <n v="8.6931E-4"/>
        <n v="0.0097536"/>
        <n v="0.04677"/>
        <n v="0.837235"/>
        <n v="0.34786"/>
        <n v="1.0887075"/>
        <n v="4.7848"/>
        <n v="29.3927875"/>
        <n v="1.6445525"/>
        <n v="3.91601"/>
        <n v="0.0069"/>
        <n v="0.06402"/>
        <n v="0.10263945"/>
        <n v="0.20816325"/>
        <n v="0.02708775"/>
        <n v="0.62984745"/>
        <n v="0.1282374"/>
        <n v="0.00744735"/>
        <n v="0.061725"/>
        <n v="0.01617"/>
        <n v="0.0050388"/>
        <n v="5.5393E-4"/>
        <n v="0.00101803"/>
        <n v="0.0138665"/>
        <n v="0.013575"/>
        <n v="0.842398"/>
        <n v="0.133177"/>
        <n v="0.010546"/>
        <n v="5.52254"/>
        <n v="4.5452625"/>
        <n v="7.182345"/>
        <n v="0.502955"/>
        <n v="3.02436"/>
        <n v="0.00111"/>
        <n v="0.12831"/>
        <n v="0.00279165"/>
        <n v="0.134292"/>
        <n v="0.4675995"/>
        <n v="0.05239245"/>
        <n v="0.105555"/>
        <n v="1.773588"/>
        <n v="0.00101829"/>
        <n v="3.2279E-4"/>
        <n v="0.12905048"/>
        <n v="0.0107911"/>
        <n v="2.92"/>
        <n v="3.28182"/>
        <n v="0.9199125"/>
        <n v="0.095672"/>
        <n v="0.012911"/>
        <n v="1.0839025"/>
        <n v="0.647445"/>
        <n v="7.075E-4"/>
        <n v="0.007585"/>
        <n v="0.00425"/>
        <n v="0.0096603"/>
        <n v="0.0028542"/>
        <n v="0.1571001"/>
        <n v="4.79676"/>
        <n v="0.381096"/>
        <n v="6.955E-5"/>
        <n v="2.379E-5"/>
        <n v="0.0094533"/>
        <n v="0.00534"/>
        <n v="0.857333"/>
        <n v="0.031814"/>
        <n v="0.3338325"/>
        <n v="2.37906"/>
        <n v="0.6222375"/>
        <n v="0.0180711"/>
        <n v="0.06610035"/>
        <n v="0.00293715"/>
        <n v="0.0279561"/>
        <n v="0.32283"/>
        <n v="5.811E-5"/>
        <n v="0.00305604"/>
        <n v="0.0065677"/>
        <n v="0.862392"/>
        <n v="4.4805625"/>
        <n v="2.46609"/>
        <n v="12.5078925"/>
        <n v="3.8101975"/>
        <n v="6.67089"/>
        <n v="3.4E-4"/>
        <n v="0.58088"/>
        <n v="9.264E-4"/>
        <n v="0.0874611"/>
        <n v="7.68E-5"/>
        <n v="0.4993719"/>
        <n v="0.22706085"/>
        <n v="12.76053"/>
        <n v="2.2282E-4"/>
        <n v="0.00216242"/>
        <n v="0.86964774"/>
        <n v="0.0139016"/>
        <n v="0.007311"/>
        <n v="8.93799"/>
        <n v="0.8297605"/>
        <n v="0.047727"/>
        <n v="0.028227"/>
        <n v="2.484495"/>
        <n v="5.1805525"/>
        <n v="4.1555975"/>
        <n v="1.1174575"/>
        <n v="0.989975"/>
        <n v="6.53257"/>
        <n v="0.01606665"/>
        <n v="0.1071186"/>
        <n v="0.01233675"/>
        <n v="0.5354433"/>
        <n v="0.2513739"/>
        <n v="6.68259"/>
        <n v="0.123762"/>
        <n v="1.8291E-4"/>
        <n v="5.9735E-4"/>
        <n v="0.17335578"/>
        <n v="0.0193483"/>
        <n v="0.06177"/>
        <n v="0.839505"/>
        <n v="0.1281945"/>
        <n v="0.014864"/>
        <n v="0.026393"/>
        <n v="0.007286"/>
        <n v="1.6145675"/>
        <n v="1.9591175"/>
        <n v="94.8185875"/>
        <n v="3.7690925"/>
        <n v="1.760815"/>
        <n v="0.344455"/>
        <n v="0.18739875"/>
        <n v="0.01149765"/>
        <n v="1.93607715"/>
        <n v="0.6657282"/>
        <n v="0.022464"/>
        <n v="0.03570694"/>
        <n v="0.01558505"/>
        <n v="3.6374E-4"/>
        <n v="0.35364797"/>
        <n v="0.0155169"/>
        <n v="0.7709745"/>
        <n v="0.022646"/>
        <n v="0.009353"/>
        <n v="2.15601"/>
        <n v="8.889975"/>
        <n v="6.633775"/>
        <n v="0.704095"/>
        <n v="0.84768"/>
        <n v="0.13532"/>
        <n v="78.41919"/>
        <n v="0.10609425"/>
        <n v="0.03036645"/>
        <n v="1.9844163"/>
        <n v="0.1025502"/>
        <n v="0.01370145"/>
        <n v="0.00119132"/>
        <n v="1.066E-5"/>
        <n v="0.02322632"/>
        <n v="0.0178933"/>
        <n v="0.0025"/>
        <n v="0.858844"/>
        <n v="0.0032625"/>
        <n v="0.051713"/>
        <n v="2.97982"/>
        <n v="3.527185"/>
        <n v="6.5923525"/>
        <n v="2.5802025"/>
        <n v="0.45676"/>
        <n v="0.05571"/>
        <n v="3.108845"/>
        <n v="5.043E-4"/>
        <n v="0.17064015"/>
        <n v="0.82438845"/>
        <n v="1.09350555"/>
        <n v="0.0242073"/>
        <n v="0.002256"/>
        <n v="2.930277"/>
        <n v="3.2602E-4"/>
        <n v="0.00124358"/>
        <n v="0.00698906"/>
        <n v="0.10440573"/>
        <n v="0.0241439"/>
        <n v="0.173892"/>
        <n v="0.14324"/>
        <n v="0.8744745"/>
        <n v="0.764885"/>
        <n v="0.010941"/>
        <n v="0.03995"/>
        <n v="1.539585"/>
        <n v="0.8276675"/>
        <n v="0.170255"/>
        <n v="0.01634895"/>
        <n v="0.005853"/>
        <n v="0.1354056"/>
        <n v="8.554E-5"/>
        <n v="2.106E-5"/>
        <n v="2.236E-5"/>
        <n v="0.008307"/>
        <n v="0.889717"/>
        <n v="0.214035"/>
        <n v="1.523605"/>
        <n v="2.2941325"/>
        <n v="32.83392"/>
        <n v="0.01637865"/>
        <n v="0.20238135"/>
        <n v="0.07317765"/>
        <n v="1.7615E-4"/>
        <n v="7.761E-5"/>
        <n v="0.0097199"/>
        <n v="0.817654"/>
        <n v="1.490295"/>
        <n v="18.62015"/>
        <n v="20.61916"/>
        <n v="6.553315"/>
        <n v="4.91941"/>
        <n v="4.85E-4"/>
        <n v="0.02905"/>
        <n v="0.67628"/>
        <n v="0.00403965"/>
        <n v="0.096699"/>
        <n v="0.59628615"/>
        <n v="1.7012628"/>
        <n v="0.0150798"/>
        <n v="1.44546"/>
        <n v="0.034563"/>
        <n v="3.8883E-4"/>
        <n v="0.00709813"/>
        <n v="0.03727308"/>
        <n v="0.0134636"/>
        <n v="0.9027715"/>
        <n v="0.0399885"/>
        <n v="1.144234"/>
        <n v="5.064675"/>
        <n v="5.7754475"/>
        <n v="9.4565"/>
        <n v="3.0954225"/>
        <n v="0.02984"/>
        <n v="0.0255"/>
        <n v="1.755285"/>
        <n v="0.905225"/>
        <n v="7.2315E-4"/>
        <n v="0.0427434"/>
        <n v="0.95695245"/>
        <n v="0.91438095"/>
        <n v="0.00343815"/>
        <n v="9.5134E-4"/>
        <n v="0.00877864"/>
        <n v="0.0022384"/>
        <n v="0.0175329"/>
        <n v="0.01639"/>
        <n v="0.901575"/>
        <n v="0.0213265"/>
        <n v="0.030168"/>
        <n v="2.44249"/>
        <n v="4.495265"/>
        <n v="75.2757775"/>
        <n v="2.9458025"/>
        <n v="0.009285"/>
        <n v="1.77404"/>
        <n v="0.01327065"/>
        <n v="0.0618906"/>
        <n v="0.31857465"/>
        <n v="2.53625055"/>
        <n v="0.01332915"/>
        <n v="0.020085"/>
        <n v="0.05324152"/>
        <n v="0.01135264"/>
        <n v="3.1538E-4"/>
        <n v="0.13053502"/>
        <n v="0.0095892"/>
        <n v="0.05343"/>
        <n v="0.8354975"/>
        <n v="1.29192"/>
        <n v="5.7530275"/>
        <n v="12.428795"/>
        <n v="1.1753175"/>
        <n v="0.138735"/>
        <n v="0.12735"/>
        <n v="11.758"/>
        <n v="0.0019191"/>
        <n v="0.0349551"/>
        <n v="1.356E-4"/>
        <n v="0.76375425"/>
        <n v="1.4411001"/>
        <n v="0.0577335"/>
        <n v="0.05368704"/>
        <n v="0.00202176"/>
        <n v="1.365E-4"/>
        <n v="0.20417189"/>
        <n v="0.0099984"/>
        <n v="0.04231"/>
        <n v="0.900784"/>
        <n v="0.012358"/>
        <n v="0.006744"/>
        <n v="1.445345"/>
        <n v="19.8622125"/>
        <n v="29.67763"/>
        <n v="2.311595"/>
        <n v="0.061955"/>
        <n v="4.055155"/>
        <n v="0.40987"/>
        <n v="0.00713085"/>
        <n v="0.0655272"/>
        <n v="0.0018201"/>
        <n v="0.00876075"/>
        <n v="1.2420366"/>
        <n v="0.73145985"/>
        <n v="0.0100275"/>
        <n v="3.45669"/>
        <n v="0.00131912"/>
        <n v="0.00165282"/>
        <n v="0.0037713"/>
        <n v="0.08032531"/>
        <n v="0.0157562"/>
        <n v="0.940553"/>
        <n v="0.042237"/>
        <n v="0.03348"/>
        <n v="1.8819"/>
        <n v="2.9644"/>
        <n v="0.258365"/>
        <n v="0.11663"/>
        <n v="0.02325735"/>
        <n v="0.02969385"/>
        <n v="0.1460124"/>
        <n v="0.0035364"/>
        <n v="6.5507E-4"/>
        <n v="1.5028E-4"/>
        <n v="0.0098378"/>
        <n v="0.938132"/>
        <n v="3.080625"/>
        <n v="4.72176"/>
        <n v="0.017585"/>
        <n v="0.0466"/>
        <n v="8.214E-4"/>
        <n v="0.0562356"/>
        <n v="0.00490035"/>
        <n v="7.9885E-4"/>
        <n v="1.183E-5"/>
        <n v="1.8655E-4"/>
        <n v="0.0097464"/>
        <n v="0.836389"/>
        <n v="15.490395"/>
        <n v="2.79395"/>
        <n v="0.89547"/>
        <n v="0.74888"/>
        <n v="1.31038"/>
        <n v="1.133865"/>
        <n v="0.07568835"/>
        <n v="3.1395E-4"/>
        <n v="4.5585E-4"/>
        <n v="1.08003405"/>
        <n v="0.0712218"/>
        <n v="0.01747605"/>
        <n v="2.7116E-4"/>
        <n v="5.2546E-4"/>
        <n v="1.2532E-4"/>
        <n v="0.27723384"/>
        <n v="0.0155074"/>
        <n v="0.801734"/>
        <n v="0.160583"/>
        <n v="0.015504"/>
        <n v="6.401095"/>
        <n v="4.226955"/>
        <n v="63.7891725"/>
        <n v="1.719005"/>
        <n v="1.4859"/>
        <n v="4.707425"/>
        <n v="0.05674725"/>
        <n v="0.0201681"/>
        <n v="1.532229"/>
        <n v="0.58026945"/>
        <n v="0.04714845"/>
        <n v="0.0141456"/>
        <n v="7.8975E-4"/>
        <n v="8.073E-5"/>
        <n v="0.23887032"/>
        <n v="0.033057"/>
        <n v="0.839529"/>
        <n v="1.165325"/>
        <n v="0.002686"/>
        <n v="11.78569"/>
        <n v="5.965935"/>
        <n v="2.799015"/>
        <n v="22.603645"/>
        <n v="1.4713225"/>
        <n v="0.024445"/>
        <n v="1.09366"/>
        <n v="0.17722425"/>
        <n v="0.0209376"/>
        <n v="0.53117925"/>
        <n v="0.44921505"/>
        <n v="0.0598779"/>
        <n v="8.256E-5"/>
        <n v="0.0115867"/>
        <n v="7.345E-4"/>
        <n v="7.9716E-4"/>
        <n v="0.02898857"/>
        <n v="0.904872"/>
        <n v="0.63396"/>
        <n v="0.033785"/>
        <n v="12.2868525"/>
        <n v="9.1491925"/>
        <n v="0.1570325"/>
        <n v="2.4753125"/>
        <n v="0.9675675"/>
        <n v="0.706465"/>
        <n v="3.75E-4"/>
        <n v="0.14565285"/>
        <n v="0.0213723"/>
        <n v="0.00452805"/>
        <n v="1.0863621"/>
        <n v="2.0046459"/>
        <n v="0.0511617"/>
        <n v="0.05613382"/>
        <n v="0.0159989"/>
        <n v="0.00106236"/>
        <n v="4.2796E-4"/>
        <n v="0.00285311"/>
        <n v="0.857804"/>
        <n v="0.054702"/>
        <n v="0.010534"/>
        <n v="2.3478075"/>
        <n v="9.7111875"/>
        <n v="1.3416725"/>
        <n v="1.9733725"/>
        <n v="0.091915"/>
        <n v="0.07657905"/>
        <n v="0.00431025"/>
        <n v="0.0032097"/>
        <n v="2.0011596"/>
        <n v="0.1723929"/>
        <n v="0.00462135"/>
        <n v="0.245955"/>
        <n v="0.03658134"/>
        <n v="0.0080665"/>
        <n v="9.0766E-4"/>
        <n v="0.00213954"/>
        <n v="6.28485"/>
        <n v="0.849121"/>
        <n v="2.015325"/>
        <n v="3.3243"/>
        <n v="0.364445"/>
        <n v="0.0137247"/>
        <n v="0.0260205"/>
        <n v="0.048564"/>
        <n v="0.0122585"/>
        <n v="4.524E-4"/>
        <n v="1.0972E-4"/>
        <n v="2.85E-4"/>
        <n v="0.828447"/>
        <n v="1.123905"/>
        <n v="2.57649"/>
        <n v="0.00358"/>
        <n v="0.1687225"/>
        <n v="0.04873695"/>
        <n v="0.01488705"/>
        <n v="0.0289878"/>
        <n v="0.0051198"/>
        <n v="0.0124986"/>
        <n v="3.2708E-4"/>
        <n v="4.758E-5"/>
        <n v="0.853682"/>
        <n v="2.304245"/>
        <n v="4.8899925"/>
        <n v="0.9039225"/>
        <n v="0.0665675"/>
        <n v="2.550855"/>
        <n v="1.565035"/>
        <n v="0.0253375"/>
        <n v="0.535245"/>
        <n v="0.10183005"/>
        <n v="0.0020811"/>
        <n v="1.07519985"/>
        <n v="0.82029705"/>
        <n v="0.01522305"/>
        <n v="2.44791"/>
        <n v="0.03724886"/>
        <n v="0.0113624"/>
        <n v="5.1753E-4"/>
        <n v="3.0914E-4"/>
        <n v="0.00166855"/>
        <n v="0.867513"/>
        <n v="0.002318"/>
        <n v="1.46415"/>
        <n v="3.6230225"/>
        <n v="0.6824125"/>
        <n v="0.13038"/>
        <n v="0.8522475"/>
        <n v="0.7631375"/>
        <n v="0.0103225"/>
        <n v="1.11893"/>
        <n v="0.067851"/>
        <n v="0.0168897"/>
        <n v="0.8148237"/>
        <n v="0.3517953"/>
        <n v="0.04957995"/>
        <n v="8.714775"/>
        <n v="0.04572434"/>
        <n v="0.0062127"/>
        <n v="1.5353E-4"/>
        <n v="6.2777E-4"/>
        <n v="0.00143221"/>
        <n v="0.520771"/>
        <n v="3.1218475"/>
        <n v="63.2119225"/>
        <n v="1.7099325"/>
        <n v="2.954235"/>
        <n v="0.630945"/>
        <n v="0.7836525"/>
        <n v="0.1484838"/>
        <n v="0.0329907"/>
        <n v="0.60789585"/>
        <n v="0.66851685"/>
        <n v="0.029391"/>
        <n v="0.0058212"/>
        <n v="0.00677144"/>
        <n v="1.1973E-4"/>
        <n v="4.9283E-4"/>
        <n v="0.828847"/>
        <n v="0.168863"/>
        <n v="0.003956"/>
        <n v="0.3634275"/>
        <n v="3.8005625"/>
        <n v="5.2740125"/>
        <n v="0.10187"/>
        <n v="0.003045"/>
        <n v="144.7758425"/>
        <n v="0.449105"/>
        <n v="1.07061"/>
        <n v="0.0225525"/>
        <n v="0.4265625"/>
        <n v="0.04464615"/>
        <n v="0.00360105"/>
        <n v="0.16172835"/>
        <n v="0.00569655"/>
        <n v="1.0555518"/>
        <n v="1.19650005"/>
        <n v="0.01726245"/>
        <n v="0.9192"/>
        <n v="0.021144"/>
        <n v="0.05872982"/>
        <n v="0.0134619"/>
        <n v="0.00665977"/>
        <n v="3.6283E-4"/>
        <n v="9.8033E-4"/>
        <n v="1.241505"/>
        <n v="0.3251785"/>
        <n v="2.35E-4"/>
        <n v="0.1313225"/>
        <n v="0.346895"/>
        <n v="0.020377"/>
        <n v="4.94392"/>
        <n v="3.15447"/>
        <n v="4.5777125"/>
        <n v="0.052855"/>
        <n v="0.5756175"/>
        <n v="1.24999"/>
        <n v="0.272135"/>
        <n v="0.0274225"/>
        <n v="0.0058575"/>
        <n v="0.4279825"/>
        <n v="0.00767655"/>
        <n v="0.1132527"/>
        <n v="0.0427731"/>
        <n v="0.0492609"/>
        <n v="0.1241448"/>
        <n v="0.2517855"/>
        <n v="0.38577585"/>
        <n v="0.530988"/>
        <n v="0.0228135"/>
        <n v="0.61041"/>
        <n v="0.542625"/>
        <n v="0.14832"/>
        <n v="0.00769692"/>
        <n v="0.0111709"/>
        <n v="5.6134E-4"/>
        <n v="1.9344E-4"/>
        <n v="3.8714E-4"/>
        <n v="0.903343"/>
        <n v="0.233557"/>
        <n v="0.3216205"/>
        <n v="0.010199"/>
        <n v="22.0043125"/>
        <n v="0.9966375"/>
        <n v="2.196755"/>
        <n v="0.64353"/>
        <n v="0.01377"/>
        <n v="0.326715"/>
        <n v="0.03124905"/>
        <n v="0.02404065"/>
        <n v="0.011364"/>
        <n v="0.01759065"/>
        <n v="0.0101145"/>
        <n v="2.1931E-4"/>
        <n v="1.4105E-4"/>
        <n v="1.0985E-4"/>
        <n v="3.0"/>
        <n v="0.861081"/>
        <n v="0.145451"/>
        <n v="0.300941"/>
        <n v="2.70612"/>
        <n v="7.0467725"/>
        <n v="3.703425"/>
        <n v="0.231285"/>
        <n v="0.4381225"/>
        <n v="0.01379"/>
        <n v="0.09207285"/>
        <n v="0.03717825"/>
        <n v="0.00407235"/>
        <n v="6.357E-4"/>
        <n v="0.0076478"/>
        <n v="3.9637E-4"/>
        <n v="1.5015E-4"/>
        <n v="3.172E-5"/>
        <n v="2.44"/>
        <n v="0.88318"/>
        <n v="0.180052"/>
        <n v="0.2730085"/>
        <n v="0.027585"/>
        <n v="1.002315"/>
        <n v="3.8874875"/>
        <n v="5.8899375"/>
        <n v="0.223965"/>
        <n v="0.02356"/>
        <n v="0.09626"/>
        <n v="0.02700315"/>
        <n v="0.0402198"/>
        <n v="1.4939139"/>
        <n v="0.0131598"/>
        <n v="0.00327525"/>
        <n v="0.0075834"/>
        <n v="4.6696E-4"/>
        <n v="1.4612E-4"/>
        <n v="6.747E-5"/>
        <n v="2.4"/>
        <n v="0.812704"/>
        <n v="0.212504"/>
        <n v="0.293468"/>
        <n v="0.0089225"/>
        <n v="0.115715"/>
        <n v="6.292565"/>
        <n v="9.045915"/>
        <n v="14.4649775"/>
        <n v="28.8894875"/>
        <n v="3.50404"/>
        <n v="0.589785"/>
        <n v="0.4307975"/>
        <n v="0.011265"/>
        <n v="0.42259"/>
        <n v="0.00316245"/>
        <n v="0.0247779"/>
        <n v="0.0955539"/>
        <n v="0.04458165"/>
        <n v="0.001887"/>
        <n v="0.00147045"/>
        <n v="0.0056319"/>
        <n v="3.5834679"/>
        <n v="0.34337535"/>
        <n v="0.4340208"/>
        <n v="0.0144855"/>
        <n v="261.560325"/>
        <n v="0.02634936"/>
        <n v="0.0249349"/>
        <n v="0.00149864"/>
        <n v="1.9825E-4"/>
        <n v="0.00115011"/>
        <n v="67.1340207"/>
        <n v="1.024734"/>
        <n v="0.2997415"/>
        <n v="0.00165"/>
        <n v="0.0015895"/>
        <n v="0.32223"/>
        <n v="0.083129"/>
        <n v="0.1023875"/>
        <n v="0.51805"/>
        <n v="3.89322"/>
        <n v="3.88147"/>
        <n v="12.98676"/>
        <n v="36.0247725"/>
        <n v="4.3936625"/>
        <n v="0.1244075"/>
        <n v="0.24929"/>
        <n v="0.0525444"/>
        <n v="0.0403554"/>
        <n v="0.05545785"/>
        <n v="0.00329595"/>
        <n v="0.18183165"/>
        <n v="0.1685919"/>
        <n v="0.3620739"/>
        <n v="0.0088452"/>
        <n v="0.0163727"/>
        <n v="1.8902E-4"/>
        <n v="7.6453E-4"/>
        <n v="4.4148E-4"/>
        <n v="299.6918298"/>
        <n v="0.938905"/>
        <n v="0.8635755"/>
        <n v="0.2013235"/>
        <n v="0.008645"/>
        <n v="0.30576"/>
        <n v="0.0031275"/>
        <n v="0.0539"/>
        <n v="6.16007"/>
        <n v="3.1243025"/>
        <n v="0.4948175"/>
        <n v="1.73257"/>
        <n v="0.5535275"/>
        <n v="0.80784"/>
        <n v="1.222535"/>
        <n v="0.0847026"/>
        <n v="0.0290058"/>
        <n v="0.1505355"/>
        <n v="0.00364665"/>
        <n v="0.8674473"/>
        <n v="0.34692255"/>
        <n v="0.06344865"/>
        <n v="0.01637024"/>
        <n v="0.0121006"/>
        <n v="3.1629E-4"/>
        <n v="2.5805E-4"/>
        <n v="1.8395E-4"/>
        <n v="3.06315"/>
        <n v="2.06356"/>
        <n v="0.914289"/>
        <n v="0.185815"/>
        <n v="1.995E-4"/>
        <n v="0.315044"/>
        <n v="7.46E-4"/>
        <n v="2.3659275"/>
        <n v="2.6636675"/>
        <n v="0.3412925"/>
        <n v="14.2857475"/>
        <n v="4.394365"/>
        <n v="0.2731275"/>
        <n v="0.1874125"/>
        <n v="0.0827025"/>
        <n v="0.1276065"/>
        <n v="0.0353883"/>
        <n v="0.0188496"/>
        <n v="0.0014466"/>
        <n v="0.8218491"/>
        <n v="0.11885505"/>
        <n v="6.417E-4"/>
        <n v="6.73854"/>
        <n v="0.03694102"/>
        <n v="0.009597"/>
        <n v="9.1E-5"/>
        <n v="6.8809E-4"/>
        <n v="0.5038998"/>
        <n v="1.084016"/>
        <n v="0.196216"/>
        <n v="0.0074045"/>
        <n v="0.3235305"/>
        <n v="0.9098475"/>
        <n v="0.0054625"/>
        <n v="0.0015573"/>
        <n v="0.03062265"/>
        <n v="0.0225834"/>
        <n v="0.0080399"/>
        <n v="8.788E-5"/>
        <n v="2.88"/>
        <n v="0.977361"/>
        <n v="0.144735"/>
        <n v="0.001841"/>
        <n v="0.2625905"/>
        <n v="0.1258525"/>
        <n v="0.82342"/>
        <n v="2.3124175"/>
        <n v="1.3458775"/>
        <n v="0.015738"/>
        <n v="0.01871325"/>
        <n v="0.0180705"/>
        <n v="0.0108821"/>
        <n v="4.719E-5"/>
        <n v="1.27035"/>
        <n v="3.16"/>
        <n v="1.043251"/>
        <n v="0.119155"/>
        <n v="2.655E-4"/>
        <n v="0.3129665"/>
        <n v="0.0033275"/>
        <n v="3.36378"/>
        <n v="1.513305"/>
        <n v="44.5917425"/>
        <n v="3.1812825"/>
        <n v="3.179965"/>
        <n v="0.054935"/>
        <n v="0.0557793"/>
        <n v="0.0319929"/>
        <n v="1.671E-4"/>
        <n v="0.02871405"/>
        <n v="0.0921708"/>
        <n v="8.295315"/>
        <n v="0.690987"/>
        <n v="0.00698136"/>
        <n v="0.0078404"/>
        <n v="1.1661E-4"/>
        <n v="1.69E-4"/>
        <n v="0.00114738"/>
        <n v="0.9212245"/>
        <n v="0.175793"/>
        <n v="6.41121"/>
        <n v="0.005991"/>
        <n v="0.3691185"/>
        <n v="0.48161"/>
        <n v="8.6311825"/>
        <n v="3.626985"/>
        <n v="11.112615"/>
        <n v="47.5503425"/>
        <n v="7.175405"/>
        <n v="0.0134425"/>
        <n v="0.25544565"/>
        <n v="0.02862225"/>
        <n v="0.0128547"/>
        <n v="1.642203"/>
        <n v="0.0663054"/>
        <n v="0.0326879"/>
        <n v="0.0100802"/>
        <n v="9.9112E-4"/>
        <n v="1.9266E-4"/>
        <n v="0.07335263"/>
        <n v="0.1051662"/>
        <n v="0.04888"/>
        <n v="0.149773"/>
        <n v="0.0033885"/>
        <n v="0.341569"/>
        <n v="1.186131"/>
        <n v="0.010389"/>
        <n v="0.59597"/>
        <n v="2.7153825"/>
        <n v="0.0740025"/>
        <n v="2.759305"/>
        <n v="3.75125"/>
        <n v="0.00250305"/>
        <n v="0.02350725"/>
        <n v="0.25080015"/>
        <n v="0.0064311"/>
        <n v="0.0118167"/>
        <n v="1.6393E-4"/>
        <n v="0.12339782"/>
        <n v="0.2212293"/>
        <n v="0.168027"/>
        <n v="0.015435"/>
        <n v="0.3538245"/>
        <n v="0.94637"/>
        <n v="0.00436"/>
        <n v="4.34519"/>
        <n v="63.616"/>
        <n v="0.3107725"/>
        <n v="9.2231225"/>
        <n v="8.927835"/>
        <n v="0.005675"/>
        <n v="0.2935925"/>
        <n v="0.28683405"/>
        <n v="0.02768145"/>
        <n v="0.00850845"/>
        <n v="0.0479541"/>
        <n v="0.1793655"/>
        <n v="0.0033439"/>
        <n v="0.00936617"/>
        <n v="0.01367951"/>
        <n v="2.2256E-4"/>
        <n v="8.9284E-4"/>
        <n v="0.10384"/>
        <n v="0.146394"/>
        <n v="0.023653"/>
        <n v="0.3054655"/>
        <n v="0.925154"/>
        <n v="0.014655"/>
        <n v="0.03085"/>
        <n v="2.7110375"/>
        <n v="2.1584125"/>
        <n v="0.6253425"/>
        <n v="22.28424"/>
        <n v="10.731575"/>
        <n v="0.990995"/>
        <n v="0.0560975"/>
        <n v="0.16546125"/>
        <n v="0.0356106"/>
        <n v="8.0775E-4"/>
        <n v="0.00275865"/>
        <n v="0.33268095"/>
        <n v="0.1420593"/>
        <n v="0.00850344"/>
        <n v="4.1665E-4"/>
        <n v="1.7407E-4"/>
        <n v="0.03029559"/>
        <n v="322.6612235"/>
        <n v="0.00588"/>
        <n v="0.00388"/>
        <n v="0.174105"/>
        <n v="0.0462"/>
        <n v="0.006879"/>
        <n v="0.4181075"/>
        <n v="0.921648"/>
        <n v="0.010538"/>
        <n v="0.874575"/>
        <n v="1.7117525"/>
        <n v="0.1026175"/>
        <n v="0.23096"/>
        <n v="0.01315725"/>
        <n v="0.04656135"/>
        <n v="2.0715E-4"/>
        <n v="0.0472758"/>
        <n v="0.0119093"/>
        <n v="1.3325E-4"/>
        <n v="5.837E-5"/>
        <n v="0.81683"/>
        <n v="0.00823"/>
        <n v="0.2591585"/>
        <n v="0.368295"/>
        <n v="0.990218"/>
        <n v="1.8419175"/>
        <n v="1.682865"/>
        <n v="0.0409425"/>
        <n v="0.230945"/>
        <n v="0.0089125"/>
        <n v="0.002868"/>
        <n v="0.0227397"/>
        <n v="9.255E-5"/>
        <n v="0.09248685"/>
        <n v="3.126E-4"/>
        <n v="0.0064105"/>
        <n v="1.3104E-4"/>
        <n v="5.083E-5"/>
        <n v="0.1240855"/>
        <n v="0.3842865"/>
        <n v="0.915573"/>
        <n v="0.030155"/>
        <n v="3.102715"/>
        <n v="2.8050325"/>
        <n v="12.7478175"/>
        <n v="1.962695"/>
        <n v="2.461275"/>
        <n v="0.0048825"/>
        <n v="0.31575"/>
        <n v="0.11820465"/>
        <n v="0.0301002"/>
        <n v="0.01187145"/>
        <n v="0.78202905"/>
        <n v="0.0130665"/>
        <n v="0.01051508"/>
        <n v="0.01226171"/>
        <n v="2.9796E-4"/>
        <n v="2.7014E-4"/>
        <n v="0.00259831"/>
        <n v="0.148876"/>
        <n v="0.4134295"/>
        <n v="0.971874"/>
        <n v="0.0208875"/>
        <n v="3.4410825"/>
        <n v="4.913635"/>
        <n v="3.5411625"/>
        <n v="3.564395"/>
        <n v="1.50619"/>
        <n v="0.3041525"/>
        <n v="0.13623105"/>
        <n v="0.0687255"/>
        <n v="0.00314775"/>
        <n v="0.0687717"/>
        <n v="0.0037854"/>
        <n v="0.01236458"/>
        <n v="6.3908E-4"/>
        <n v="3.3072E-4"/>
        <n v="7.4529E-4"/>
        <n v="91.2687009"/>
        <n v="0.01766"/>
        <n v="0.1647505"/>
        <n v="0.0105775"/>
        <n v="0.341695"/>
        <n v="1.030623"/>
        <n v="0.0195825"/>
        <n v="1.468725"/>
        <n v="2.1585775"/>
        <n v="0.528395"/>
        <n v="0.0779675"/>
        <n v="1.668955"/>
        <n v="0.2584"/>
        <n v="0.0151074"/>
        <n v="0.09766875"/>
        <n v="0.0283332"/>
        <n v="0.0217374"/>
        <n v="0.004875"/>
        <n v="2.915535"/>
        <n v="0.0083744"/>
        <n v="0.01178286"/>
        <n v="1.6965E-4"/>
        <n v="2.3049E-4"/>
        <n v="0.06164288"/>
        <n v="26.9812161"/>
        <n v="10.04"/>
        <n v="0.00431"/>
        <n v="0.250335"/>
        <n v="0.001194"/>
        <n v="0.3441225"/>
        <n v="3.672476"/>
        <n v="0.0026375"/>
        <n v="1.2538225"/>
        <n v="2.0344"/>
        <n v="0.3529975"/>
        <n v="23.0840275"/>
        <n v="5.22486"/>
        <n v="2.60577"/>
        <n v="0.02827305"/>
        <n v="0.07710225"/>
        <n v="0.0604395"/>
        <n v="0.3650826"/>
        <n v="0.04507815"/>
        <n v="0.093117"/>
        <n v="0.0107333"/>
        <n v="2.2048E-4"/>
        <n v="0.00672932"/>
        <n v="60.0347418"/>
        <n v="0.06378"/>
        <n v="0.193803"/>
        <n v="0.3284885"/>
        <n v="1.038393"/>
        <n v="0.0098351"/>
        <n v="0.0689925"/>
        <n v="0.03397"/>
        <n v="6.15E-6"/>
        <n v="4.92E-5"/>
        <n v="0.4265025"/>
        <n v="0.06064"/>
        <n v="0.08316"/>
        <n v="0.0104595"/>
        <n v="6.72E-4"/>
        <n v="0.0020568"/>
        <n v="0.8850825"/>
        <n v="0.94528"/>
        <n v="0.48168"/>
        <n v="0.15125"/>
        <n v="0.12279"/>
        <n v="1.9409E-4"/>
        <n v="0.044691"/>
        <n v="0.0077952"/>
        <n v="0.0046524"/>
        <n v="0.0991785"/>
        <n v="0.0343245"/>
        <n v="0.090295"/>
        <n v="0.02208"/>
        <n v="0.09848"/>
        <n v="0.277806"/>
        <n v="0.701384"/>
        <n v="0.0142775"/>
        <n v="0.01872"/>
        <n v="0.00186"/>
        <n v="0.01699485"/>
        <n v="0.0022176"/>
        <n v="0.005469"/>
        <n v="0.0037415"/>
        <n v="1.95E-4"/>
        <n v="0.01222"/>
        <n v="0.00544"/>
        <n v="0.00703"/>
        <n v="1.23926"/>
        <n v="0.11457"/>
        <n v="2.4739E-4"/>
        <n v="0.378444"/>
        <n v="0.0149685"/>
        <n v="0.54384"/>
        <n v="0.20608"/>
        <n v="0.63289"/>
        <n v="0.02614575"/>
        <n v="0.0074196"/>
        <n v="0.013585"/>
        <n v="0.0067213"/>
        <n v="1.24106"/>
        <n v="0.09936"/>
        <n v="0.12978"/>
        <n v="0.0538695"/>
        <n v="0.0063744"/>
        <n v="0.0066114"/>
        <n v="0.4330375"/>
        <n v="0.63568"/>
        <n v="0.29446"/>
        <n v="0.09293"/>
        <n v="0.02643"/>
        <n v="1.0608E-4"/>
        <n v="0.04441005"/>
        <n v="0.0064704"/>
        <n v="0.0058008"/>
        <n v="0.110192"/>
        <n v="0.037548"/>
        <n v="0.0155425"/>
        <n v="0.00368"/>
        <n v="0.04126"/>
        <n v="0.266856"/>
        <n v="0.674988"/>
        <n v="0.2144"/>
        <n v="0.01659"/>
        <n v="0.326629"/>
        <n v="0.012894"/>
        <n v="0.0911625"/>
        <n v="0.01008"/>
        <n v="0.07271"/>
        <n v="0.0020856"/>
        <n v="7.086E-4"/>
        <n v="3.068E-4"/>
        <n v="0.0082265"/>
        <n v="0.75631"/>
        <n v="0.04624"/>
        <n v="0.08289"/>
        <n v="7.206E-4"/>
        <n v="3.24E-5"/>
        <n v="0.84443"/>
        <n v="0.35424"/>
        <n v="0.27731"/>
        <n v="0.090645"/>
        <n v="0.040005"/>
        <n v="5.915E-5"/>
        <n v="0.0553791"/>
        <n v="0.0155616"/>
        <n v="0.0065532"/>
        <n v="0.152649"/>
        <n v="0.0488325"/>
        <n v="0.0341775"/>
        <n v="0.01168"/>
        <n v="0.00987"/>
        <n v="0.00840525"/>
        <n v="0.0045312"/>
        <n v="0.0052446"/>
        <n v="0.251286"/>
        <n v="0.636228"/>
        <n v="0.00581565"/>
        <n v="0.004422"/>
        <n v="0.01662"/>
        <n v="0.3132225"/>
        <n v="0.012675"/>
        <n v="0.027965"/>
        <n v="0.00144"/>
        <n v="0.02281"/>
        <n v="0.0011595"/>
        <n v="2.76E-4"/>
        <n v="8.593E-5"/>
        <n v="0.0070412"/>
        <n v="0.009865"/>
        <n v="0.00592"/>
        <n v="0.00553"/>
        <n v="4.379405"/>
        <n v="0.17232"/>
        <n v="0.31681"/>
        <n v="0.17109"/>
        <n v="0.0076992"/>
        <n v="0.0096846"/>
        <n v="1.59978"/>
        <n v="0.616"/>
        <n v="0.6964"/>
        <n v="0.41582"/>
        <n v="0.31971"/>
        <n v="4.0183E-4"/>
        <n v="0.0607488"/>
        <n v="0.0342048"/>
        <n v="0.0098718"/>
        <n v="0.192466"/>
        <n v="0.06063"/>
        <n v="0.114605"/>
        <n v="0.04784"/>
        <n v="0.07678"/>
        <n v="0.0020277"/>
        <n v="4.32E-4"/>
        <n v="5.1E-4"/>
        <n v="0.269718"/>
        <n v="0.676796"/>
        <n v="0.41774"/>
        <n v="1.03056"/>
        <n v="0.49111"/>
        <n v="0.19566765"/>
        <n v="0.0158208"/>
        <n v="0.0504126"/>
        <n v="0.01905"/>
        <n v="0.36624"/>
        <n v="9.09E-4"/>
        <n v="0.027168"/>
        <n v="0.01296204"/>
        <n v="189.23493"/>
        <n v="1.0689969"/>
        <n v="3.5261184"/>
        <n v="0.2167572"/>
        <n v="0.981515"/>
        <n v="0.2616"/>
        <n v="1.5093E-4"/>
        <n v="0.3410965"/>
        <n v="0.013401"/>
        <n v="0.2033925"/>
        <n v="0.036"/>
        <n v="0.18537"/>
        <n v="0.00772455"/>
        <n v="0.002154"/>
        <n v="6.7652E-4"/>
        <n v="0.0076109"/>
        <n v="4.2796025"/>
        <n v="0.21504"/>
        <n v="0.40554"/>
        <n v="0.1452996"/>
        <n v="0.0081888"/>
        <n v="0.0142962"/>
        <n v="1.469935"/>
        <n v="0.5424"/>
        <n v="0.40621"/>
        <n v="0.13916"/>
        <n v="0.041565"/>
        <n v="1.7134E-4"/>
        <n v="0.0563019"/>
        <n v="0.0179328"/>
        <n v="0.006075"/>
        <n v="0.1609025"/>
        <n v="0.049614"/>
        <n v="0.0736625"/>
        <n v="0.04352"/>
        <n v="0.1447"/>
        <n v="0.0048273"/>
        <n v="6.432E-4"/>
        <n v="0.0013446"/>
        <n v="0.289953"/>
        <n v="0.759736"/>
        <n v="1.5622325"/>
        <n v="1.53056"/>
        <n v="0.40501"/>
        <n v="0.02771505"/>
        <n v="0.048576"/>
        <n v="0.0075612"/>
        <n v="1.942395"/>
        <n v="0.92364"/>
        <n v="0.01678798"/>
        <n v="69.869865"/>
        <n v="1.0934034"/>
        <n v="5.1096192"/>
        <n v="1.1757516"/>
        <n v="0.1984632"/>
        <n v="0.0122268"/>
        <n v="1.887695"/>
        <n v="1.021035"/>
        <n v="1.9279E-4"/>
        <n v="0.425444"/>
        <n v="0.017208"/>
        <n v="0.2961225"/>
        <n v="0.0144"/>
        <n v="0.19324"/>
        <n v="0.0051111"/>
        <n v="0.0013944"/>
        <n v="0.01980108"/>
        <n v="2.73E-5"/>
        <n v="0.0090083"/>
        <n v="2.47871"/>
        <n v="0.12512"/>
        <n v="0.23827"/>
        <n v="0.2410452"/>
        <n v="0.0353376"/>
        <n v="0.0531078"/>
        <n v="1.2977275"/>
        <n v="0.72896"/>
        <n v="0.42553"/>
        <n v="0.14793"/>
        <n v="0.023655"/>
        <n v="1.2584E-4"/>
        <n v="0.0761178"/>
        <n v="0.0102432"/>
        <n v="0.009528"/>
        <n v="0.164813"/>
        <n v="0.0515955"/>
        <n v="0.0436625"/>
        <n v="0.10608"/>
        <n v="0.15418"/>
        <n v="0.00176775"/>
        <n v="7.548E-4"/>
        <n v="0.0170945"/>
        <n v="0.0020925"/>
        <n v="0.264453"/>
        <n v="0.677612"/>
        <n v="0.01966"/>
        <n v="0.00462"/>
        <n v="0.08193975"/>
        <n v="0.0363456"/>
        <n v="0.0330384"/>
        <n v="0.002186"/>
        <n v="0.0030199"/>
        <n v="2.65776"/>
        <n v="1.041225"/>
        <n v="2.3179E-4"/>
        <n v="0.393715"/>
        <n v="0.0159345"/>
        <n v="0.0708425"/>
        <n v="0.00288"/>
        <n v="0.05057"/>
        <n v="0.0036522"/>
        <n v="8.094E-4"/>
        <n v="0.00194688"/>
        <n v="0.0094594"/>
        <n v="2.715705"/>
        <n v="0.22224"/>
        <n v="0.3713"/>
        <n v="0.0448998"/>
        <n v="0.0071136"/>
        <n v="0.0125838"/>
        <n v="1.393925"/>
        <n v="1.16912"/>
        <n v="0.58989"/>
        <n v="0.313725"/>
        <n v="0.054435"/>
        <n v="3.0381E-4"/>
        <n v="0.05440125"/>
        <n v="0.0060192"/>
        <n v="0.0048096"/>
        <n v="0.1174635"/>
        <n v="0.0358155"/>
        <n v="0.2007225"/>
        <n v="0.56368"/>
        <n v="0.3993"/>
        <n v="0.0038091"/>
        <n v="8.262E-4"/>
        <n v="3.8E-4"/>
        <n v="2.1E-4"/>
        <n v="0.274773"/>
        <n v="0.780944"/>
        <n v="1.1518625"/>
        <n v="0.09856"/>
        <n v="0.2183"/>
        <n v="0.2167668"/>
        <n v="0.0363552"/>
        <n v="0.0991728"/>
        <n v="0.00705226"/>
        <n v="0.02246101"/>
        <n v="0.44242"/>
        <n v="0.047925"/>
        <n v="3.1993E-4"/>
        <n v="0.37831"/>
        <n v="0.015594"/>
        <n v="0.09264"/>
        <n v="0.01584"/>
        <n v="0.08274"/>
        <n v="0.0028902"/>
        <n v="9.222E-4"/>
        <n v="0.01927887"/>
        <n v="0.0092974"/>
        <n v="5.7333625"/>
        <n v="0.35744"/>
        <n v="0.5277"/>
        <n v="0.0619509"/>
        <n v="0.0214272"/>
        <n v="0.0216924"/>
        <n v="1.25159"/>
        <n v="1.63216"/>
        <n v="0.8926"/>
        <n v="0.39877"/>
        <n v="0.100785"/>
        <n v="4.4096E-4"/>
        <n v="0.0414186"/>
        <n v="0.009552"/>
        <n v="0.0063054"/>
        <n v="0.1092755"/>
        <n v="0.036021"/>
        <n v="0.2271"/>
        <n v="0.36992"/>
        <n v="0.38509"/>
        <n v="0.0019164"/>
        <n v="0.0010464"/>
        <n v="0.002361"/>
        <n v="2.3E-4"/>
        <n v="0.0168"/>
        <n v="0.259818"/>
        <n v="0.684804"/>
        <n v="1.0917725"/>
        <n v="0.4808"/>
        <n v="0.26334"/>
        <n v="0.08234535"/>
        <n v="0.2062944"/>
        <n v="0.0965256"/>
        <n v="0.01882829"/>
        <n v="0.03891"/>
        <n v="0.23646"/>
        <n v="0.00615"/>
        <n v="0.00147"/>
        <n v="0.51295"/>
        <n v="0.13785"/>
        <n v="5.5614E-4"/>
        <n v="0.3276325"/>
        <n v="0.013824"/>
        <n v="0.058455"/>
        <n v="0.00432"/>
        <n v="0.04277"/>
        <n v="0.0024549"/>
        <n v="1.152E-4"/>
        <n v="5.58E-4"/>
        <n v="3.0732E-4"/>
        <n v="0.0080412"/>
        <n v="0.6750575"/>
        <n v="0.0552"/>
        <n v="0.09565"/>
        <n v="0.00888225"/>
        <n v="0.0012288"/>
        <n v="0.6090275"/>
        <n v="1.25008"/>
        <n v="0.57822"/>
        <n v="0.37266"/>
        <n v="0.14184"/>
        <n v="3.1057E-4"/>
        <n v="0.05245155"/>
        <n v="0.0067392"/>
        <n v="0.005223"/>
        <n v="0.110183"/>
        <n v="0.03615"/>
        <n v="0.030825"/>
        <n v="0.06208"/>
        <n v="0.09869"/>
        <n v="0.270834"/>
        <n v="0.728316"/>
        <n v="2.187E-4"/>
        <n v="3.12E-5"/>
        <n v="0.230435"/>
        <n v="0.017955"/>
        <n v="1.7511E-4"/>
        <n v="0.3917815"/>
        <n v="0.015687"/>
        <n v="0.0282525"/>
        <n v="0.01901"/>
        <n v="4.518E-4"/>
        <n v="1.368E-4"/>
        <n v="1.3338E-4"/>
        <n v="0.0050481"/>
        <n v="0.2786475"/>
        <n v="0.05424"/>
        <n v="0.08045"/>
        <n v="0.05964675"/>
        <n v="0.0199104"/>
        <n v="0.0293586"/>
        <n v="0.9820325"/>
        <n v="0.90688"/>
        <n v="0.52402"/>
        <n v="0.327635"/>
        <n v="0.07821"/>
        <n v="3.8857E-4"/>
        <n v="0.03535305"/>
        <n v="0.0062016"/>
        <n v="0.0039756"/>
        <n v="0.083426"/>
        <n v="0.026262"/>
        <n v="0.268077"/>
        <n v="0.732396"/>
        <n v="0.21488"/>
        <n v="0.016455"/>
        <n v="1.6224E-4"/>
        <n v="0.337226"/>
        <n v="0.0136875"/>
        <n v="0.027025"/>
        <n v="0.01122"/>
        <n v="4.437E-4"/>
        <n v="9.66E-5"/>
        <n v="1.1193E-4"/>
        <n v="0.0076842"/>
        <n v="0.0067225"/>
        <n v="0.00951"/>
        <n v="2.30568"/>
        <n v="0.24016"/>
        <n v="0.27228"/>
        <n v="0.1613007"/>
        <n v="0.0307776"/>
        <n v="0.0332364"/>
        <n v="1.237165"/>
        <n v="0.80368"/>
        <n v="0.46825"/>
        <n v="0.30566"/>
        <n v="0.05709"/>
        <n v="2.4063E-4"/>
        <n v="0.07333725"/>
        <n v="0.0226176"/>
        <n v="0.012063"/>
        <n v="0.1762745"/>
        <n v="0.057027"/>
        <n v="0.218685"/>
        <n v="0.05456"/>
        <n v="1.80481"/>
        <n v="0.001566"/>
        <n v="3.936E-4"/>
        <n v="7.104E-4"/>
        <n v="0.0115"/>
        <n v="0.00267"/>
        <n v="0.268194"/>
        <n v="0.657416"/>
        <n v="1.2058975"/>
        <n v="4.51856"/>
        <n v="0.4545"/>
        <n v="0.33119415"/>
        <n v="0.8799168"/>
        <n v="0.0980478"/>
        <n v="0.03150316"/>
        <n v="0.014004"/>
        <n v="0.0012945"/>
        <n v="0.432195"/>
        <n v="0.21744"/>
        <n v="0.07077"/>
        <n v="0.466695"/>
        <n v="0.155025"/>
        <n v="0.0020682"/>
        <n v="4.608E-4"/>
        <n v="5.976E-4"/>
        <n v="0.02054286"/>
        <n v="0.384208"/>
        <n v="0.0155295"/>
        <n v="0.1626125"/>
        <n v="0.03344"/>
        <n v="0.30581"/>
        <n v="0.0044415"/>
        <n v="5.088E-4"/>
        <n v="0.0010398"/>
        <n v="3.9585E-4"/>
        <n v="0.0101236"/>
        <n v="3.5E-4"/>
        <n v="0.00103"/>
        <n v="2.0855325"/>
        <n v="0.5984"/>
        <n v="0.62171"/>
        <n v="0.05628555"/>
        <n v="0.027552"/>
        <n v="0.0355068"/>
        <n v="1.24227"/>
        <n v="0.71136"/>
        <n v="0.47558"/>
        <n v="0.330615"/>
        <n v="0.067305"/>
        <n v="3.4307E-4"/>
        <n v="0.057486"/>
        <n v="0.0161568"/>
        <n v="0.008493"/>
        <n v="0.1588465"/>
        <n v="0.0502065"/>
        <n v="3.53247"/>
        <n v="7.03536"/>
        <n v="5.75956"/>
        <n v="0.00599805"/>
        <n v="0.0011904"/>
        <n v="9.618E-4"/>
        <n v="17.28"/>
        <n v="0.0033155"/>
        <n v="8.655E-4"/>
        <n v="1.532268"/>
        <n v="4.393392"/>
        <n v="0.0034325"/>
        <n v="0.0056"/>
        <n v="0.0094"/>
        <n v="0.3532542"/>
        <n v="0.0873216"/>
        <n v="0.1215174"/>
        <n v="0.2276"/>
        <n v="0.04569"/>
        <n v="0.017483"/>
        <n v="0.001827"/>
        <n v="1.09989"/>
        <n v="0.6024"/>
        <n v="0.00119835"/>
        <n v="2.076E-4"/>
        <n v="0.00114894"/>
        <n v="0.19122"/>
        <n v="0.0528"/>
        <n v="0.02698"/>
        <n v="0.2949985"/>
        <n v="0.0120675"/>
        <n v="0.0746825"/>
        <n v="0.05136"/>
        <n v="0.0032118"/>
        <n v="7.584E-4"/>
        <n v="3.9858E-4"/>
        <n v="6.071E-5"/>
        <n v="0.0065517"/>
        <n v="0.00409"/>
        <n v="0.00119"/>
        <n v="0.0724625"/>
        <n v="0.11168"/>
        <n v="0.04751"/>
        <n v="3.00609"/>
        <n v="0.46992"/>
        <n v="0.50421"/>
        <n v="0.0476697"/>
        <n v="0.013392"/>
        <n v="0.0189972"/>
        <n v="1.771995"/>
        <n v="1.07632"/>
        <n v="0.68116"/>
        <n v="0.273075"/>
        <n v="0.036525"/>
        <n v="2.6858E-4"/>
        <n v="0.06093345"/>
        <n v="0.012"/>
        <n v="0.0071514"/>
        <n v="0.1607725"/>
        <n v="0.051246"/>
        <n v="0.044025"/>
        <n v="0.0072"/>
        <n v="0.08269"/>
        <n v="0.100755"/>
        <n v="0.00117"/>
        <n v="0.01894455"/>
        <n v="0.0154944"/>
        <n v="0.0030678"/>
        <n v="3.8"/>
        <n v="0.02562"/>
        <n v="0.00444"/>
        <n v="0.321138"/>
        <n v="0.896948"/>
        <n v="0.06764"/>
        <n v="0.00816"/>
        <n v="0.04579635"/>
        <n v="0.0595488"/>
        <n v="0.0393942"/>
        <n v="0.02423798"/>
        <n v="1.10715"/>
        <n v="0.09807"/>
        <n v="0.0535075"/>
        <n v="0.35822"/>
        <n v="1.518755"/>
        <n v="0.768135"/>
        <n v="0.0534252"/>
        <n v="0.0375744"/>
        <n v="0.0125202"/>
        <n v="4.2952E-4"/>
        <n v="0.07656"/>
        <n v="0.00641"/>
        <n v="0.3419715"/>
        <n v="0.013641"/>
        <n v="0.0489975"/>
        <n v="0.00864"/>
        <n v="0.03743"/>
        <n v="0.00241905"/>
        <n v="6.108E-4"/>
        <n v="0.11535901"/>
        <n v="0.0143349"/>
        <n v="1.837775"/>
        <n v="0.25488"/>
        <n v="0.34978"/>
        <n v="0.09827325"/>
        <n v="0.0156288"/>
        <n v="0.0186804"/>
        <n v="1.7338275"/>
        <n v="0.33984"/>
        <n v="0.38654"/>
        <n v="0.308285"/>
        <n v="0.03726"/>
        <n v="2.301E-4"/>
        <n v="0.05815215"/>
        <n v="0.0108"/>
        <n v="0.0070284"/>
        <n v="0.129759"/>
        <n v="0.039699"/>
        <n v="0.499755"/>
        <n v="0.20816"/>
        <n v="1.47146"/>
        <n v="0.01614405"/>
        <n v="0.0056832"/>
        <n v="0.0015108"/>
        <n v="0.250884"/>
        <n v="0.668936"/>
        <n v="0.89009"/>
        <n v="0.74384"/>
        <n v="0.17589"/>
        <n v="0.02738985"/>
        <n v="0.02448"/>
        <n v="0.0190818"/>
        <n v="0.02929706"/>
        <n v="0.040981"/>
        <n v="0.00196"/>
        <n v="0.1086925"/>
        <n v="0.88769"/>
        <n v="1.05752"/>
        <n v="0.357195"/>
        <n v="2.238E-4"/>
        <n v="1.536E-4"/>
        <n v="3.66E-5"/>
        <n v="1.6497E-4"/>
        <n v="0.289251"/>
        <n v="0.011493"/>
        <n v="0.068755"/>
        <n v="0.05061"/>
        <n v="0.0019764"/>
        <n v="5.466E-4"/>
        <n v="0.08523021"/>
        <n v="6.24E-6"/>
        <n v="0.0065073"/>
        <n v="1.47141"/>
        <n v="0.22048"/>
        <n v="0.26328"/>
        <n v="0.09208395"/>
        <n v="0.011808"/>
        <n v="0.020148"/>
        <n v="1.9203825"/>
        <n v="0.37088"/>
        <n v="0.40989"/>
        <n v="0.323825"/>
        <n v="0.06441"/>
        <n v="2.6832E-4"/>
        <n v="0.04529265"/>
        <n v="0.0052404"/>
        <n v="0.1021605"/>
        <n v="0.0318495"/>
        <n v="0.2771925"/>
        <n v="0.2384"/>
        <n v="0.86874"/>
        <n v="0.0071853"/>
        <n v="0.0018624"/>
        <n v="9.558E-4"/>
        <n v="0.04416"/>
        <n v="0.05751"/>
        <n v="3.315E-4"/>
        <n v="0.0021765"/>
        <n v="0.260454"/>
        <n v="0.78954"/>
        <n v="0.3979575"/>
        <n v="0.00656"/>
        <n v="0.06277"/>
        <n v="0.00363255"/>
        <n v="0.0016116"/>
        <n v="0.02397122"/>
        <n v="1.231825"/>
        <n v="0.545025"/>
        <n v="0.2481165"/>
        <n v="0.0099255"/>
        <n v="0.4096825"/>
        <n v="0.02048"/>
        <n v="0.27629"/>
        <n v="0.0102468"/>
        <n v="0.0026496"/>
        <n v="4.004E-4"/>
        <n v="0.0066499"/>
        <n v="1.2787575"/>
        <n v="0.11504"/>
        <n v="0.1991"/>
        <n v="0.02483055"/>
        <n v="0.0057984"/>
        <n v="0.0106512"/>
        <n v="1.65372"/>
        <n v="0.724"/>
        <n v="0.62792"/>
        <n v="0.41029"/>
        <n v="0.13578"/>
        <n v="3.9975E-4"/>
        <n v="0.0390201"/>
        <n v="0.007872"/>
        <n v="0.0042474"/>
        <n v="0.099878"/>
        <n v="0.032238"/>
        <n v="0.265773"/>
        <n v="0.715884"/>
        <n v="0.208165"/>
        <n v="0.016035"/>
        <n v="1.5717E-4"/>
        <n v="0.32954"/>
        <n v="0.0133155"/>
        <n v="0.0228375"/>
        <n v="0.01476"/>
        <n v="6.273E-4"/>
        <n v="1.83E-4"/>
        <n v="7.111E-5"/>
        <n v="0.0081636"/>
        <n v="0.257915"/>
        <n v="0.07511"/>
        <n v="0.0076089"/>
        <n v="0.0011616"/>
        <n v="0.0018198"/>
        <n v="0.533175"/>
        <n v="1.01872"/>
        <n v="0.41092"/>
        <n v="0.33802"/>
        <n v="0.086025"/>
        <n v="2.6845E-4"/>
        <n v="0.04659825"/>
        <n v="0.0156768"/>
        <n v="0.0067788"/>
        <n v="0.1484495"/>
        <n v="0.0472515"/>
        <n v="0.0522175"/>
        <n v="0.04224"/>
        <n v="0.09011"/>
        <n v="0.0010722"/>
        <n v="2.88E-4"/>
        <n v="1.884E-4"/>
        <n v="3.28"/>
        <n v="0.0429"/>
        <n v="0.00339"/>
        <n v="0.28764"/>
        <n v="0.823348"/>
        <n v="0.221595"/>
        <n v="0.017085"/>
        <n v="1.6731E-4"/>
        <n v="0.411872"/>
        <n v="0.0159465"/>
        <n v="4.095E-5"/>
        <n v="0.0184459"/>
        <n v="1.881275"/>
        <n v="0.41728"/>
        <n v="0.49474"/>
        <n v="0.1553769"/>
        <n v="0.0301824"/>
        <n v="0.041658"/>
        <n v="1.280735"/>
        <n v="0.74176"/>
        <n v="0.41789"/>
        <n v="0.27354"/>
        <n v="0.05181"/>
        <n v="1.7173E-4"/>
        <n v="0.0623331"/>
        <n v="0.014112"/>
        <n v="0.0097422"/>
        <n v="0.1555355"/>
        <n v="0.049161"/>
        <n v="1.0445575"/>
        <n v="1.63408"/>
        <n v="0.3332"/>
        <n v="0.03435645"/>
        <n v="0.0109962"/>
        <n v="0.190245"/>
        <n v="0.2283"/>
        <n v="0.258474"/>
        <n v="0.69876"/>
        <n v="0.5306775"/>
        <n v="0.0048"/>
        <n v="0.08258"/>
        <n v="2.1960354"/>
        <n v="0.2900928"/>
        <n v="0.1023264"/>
        <n v="0.0756403"/>
        <n v="0.04650295"/>
        <n v="0.003625"/>
        <n v="0.00108"/>
        <n v="9.570285"/>
        <n v="4.929195"/>
        <n v="0.01305863"/>
        <n v="0.354447"/>
        <n v="0.014076"/>
        <n v="0.630915"/>
        <n v="1.18471"/>
        <n v="0.1493184"/>
        <n v="0.0663774"/>
        <n v="0.00219934"/>
        <n v="2.366E-5"/>
        <n v="0.0573984"/>
        <n v="2.337595"/>
        <n v="0.16288"/>
        <n v="0.2652"/>
        <n v="0.74030775"/>
        <n v="0.1325568"/>
        <n v="0.2324958"/>
        <n v="2.348775"/>
        <n v="1.86256"/>
        <n v="1.5375"/>
        <n v="0.355"/>
        <n v="0.096675"/>
        <n v="2.9835E-4"/>
        <n v="0.0570384"/>
        <n v="0.0159744"/>
        <n v="0.0076188"/>
        <n v="0.1466065"/>
        <n v="0.046818"/>
        <n v="0.0599325"/>
        <n v="0.0184"/>
        <n v="0.118"/>
        <n v="0.0348627"/>
        <n v="0.0127104"/>
        <n v="0.0074562"/>
        <n v="7.4E-4"/>
        <n v="5.4E-4"/>
        <n v="0.255258"/>
        <n v="0.652296"/>
        <n v="0.55293"/>
        <n v="0.00336"/>
        <n v="0.16045"/>
        <n v="0.0215004"/>
        <n v="0.5129952"/>
        <n v="8.448E-4"/>
        <n v="0.05384171"/>
        <n v="0.252657"/>
        <n v="0.0168837"/>
        <n v="0.0010836"/>
        <n v="0.13421"/>
        <n v="0.03981"/>
        <n v="0.0892875"/>
        <n v="0.00755"/>
        <n v="3.2593"/>
        <n v="2.194125"/>
        <n v="0.07451685"/>
        <n v="0.0287232"/>
        <n v="0.0120582"/>
        <n v="0.3754145"/>
        <n v="0.0146295"/>
        <n v="0.3546025"/>
        <n v="0.01504"/>
        <n v="0.37438"/>
        <n v="0.003879"/>
        <n v="0.0012486"/>
        <n v="2.8847E-4"/>
        <n v="0.0122497"/>
        <n v="1.14926"/>
        <n v="0.16272"/>
        <n v="0.18982"/>
        <n v="4.4424273"/>
        <n v="1.2215136"/>
        <n v="1.4905038"/>
        <n v="17.620775"/>
        <n v="20.68432"/>
        <n v="24.12676"/>
        <n v="0.446485"/>
        <n v="0.10845"/>
        <n v="4.3498E-4"/>
        <n v="0.0513606"/>
        <n v="0.0091008"/>
        <n v="0.0049938"/>
        <n v="0.125904"/>
        <n v="0.040854"/>
        <n v="0.8947975"/>
        <n v="0.82032"/>
        <n v="2.46525"/>
        <n v="0.02353605"/>
        <n v="0.0166656"/>
        <n v="0.0028728"/>
        <n v="0.00152"/>
        <n v="0.00381"/>
        <n v="0.0096385"/>
        <n v="0.004527"/>
        <n v="0.255486"/>
        <n v="0.725968"/>
        <n v="0.696765"/>
        <n v="0.01488"/>
        <n v="0.35677"/>
        <n v="2.34E-4"/>
        <n v="5.4E-6"/>
        <n v="4.638E-4"/>
        <n v="3.6E-5"/>
        <n v="3.9805425"/>
        <n v="0.01264"/>
        <n v="0.35954"/>
        <n v="22.180115"/>
        <n v="10.418565"/>
        <n v="7.491E-4"/>
        <n v="6.912E-4"/>
        <n v="1.59E-4"/>
        <n v="0.01698606"/>
        <n v="0.329495"/>
        <n v="0.0124425"/>
        <n v="0.0013075"/>
        <n v="0.00517"/>
        <n v="0.1175475"/>
        <n v="0.09392"/>
        <n v="0.00401235"/>
        <n v="9.666E-4"/>
        <n v="1.8382E-4"/>
        <n v="0.0107066"/>
        <n v="2.4290025"/>
        <n v="0.2264"/>
        <n v="0.30472"/>
        <n v="7.40501085"/>
        <n v="2.6135232"/>
        <n v="2.9042226"/>
        <n v="2.00929"/>
        <n v="0.77248"/>
        <n v="0.57953"/>
        <n v="0.39602"/>
        <n v="0.102975"/>
        <n v="2.8509E-4"/>
        <n v="0.06175005"/>
        <n v="0.0101664"/>
        <n v="0.0093078"/>
        <n v="0.1843115"/>
        <n v="0.0599445"/>
        <n v="0.2716375"/>
        <n v="0.15632"/>
        <n v="0.26788"/>
        <n v="0.0453645"/>
        <n v="0.0095616"/>
        <n v="0.006219"/>
        <n v="8.13E-4"/>
        <n v="3.0E-5"/>
        <n v="0.01803"/>
        <n v="0.06972"/>
        <n v="0.01848"/>
        <n v="4.245E-4"/>
        <n v="0.258705"/>
        <n v="0.70514"/>
        <n v="4.3681325"/>
        <n v="0.11552"/>
        <n v="2.24292"/>
        <n v="0.0377958"/>
        <n v="1.1877792"/>
        <n v="0.0217536"/>
        <n v="1.53504"/>
        <n v="0.0348159"/>
        <n v="0.0389064"/>
        <n v="1.23736"/>
        <n v="0.76122"/>
        <n v="2.873E-4"/>
        <n v="0.3495975"/>
        <n v="0.0139185"/>
        <n v="4.025E-4"/>
        <n v="6.1E-4"/>
        <n v="0.080405"/>
        <n v="0.06547"/>
        <n v="0.0028557"/>
        <n v="6.24E-4"/>
        <n v="2.3894E-4"/>
        <n v="0.0337421"/>
        <n v="1.2714025"/>
        <n v="0.20432"/>
        <n v="0.26123"/>
        <n v="9.97841655"/>
        <n v="3.430272"/>
        <n v="4.0041672"/>
        <n v="9.6521375"/>
        <n v="10.03152"/>
        <n v="11.34246"/>
        <n v="0.296895"/>
        <n v="0.04206"/>
        <n v="2.1099E-4"/>
        <n v="0.0487263"/>
        <n v="0.011712"/>
        <n v="0.0070584"/>
        <n v="0.1148005"/>
        <n v="0.037416"/>
        <n v="0.19024"/>
        <n v="0.03856"/>
        <n v="0.11751"/>
        <n v="0.03839295"/>
        <n v="0.0096192"/>
        <n v="0.017925"/>
        <n v="0.01404"/>
        <n v="0.011791"/>
        <n v="5.49E-4"/>
        <n v="0.254796"/>
        <n v="0.647368"/>
        <n v="2.7551025"/>
        <n v="0.5664"/>
        <n v="1.93126"/>
        <n v="0.00173355"/>
        <n v="0.0014976"/>
        <n v="6.438E-4"/>
        <n v="1.272E-4"/>
        <n v="1.848E-4"/>
        <n v="0.05114"/>
        <n v="0.01305"/>
        <n v="1.910265"/>
        <n v="0.16881"/>
        <n v="12.92159"/>
        <n v="5.160105"/>
        <n v="0.00874887"/>
        <n v="0.363014"/>
        <n v="0.0143985"/>
        <n v="0.1826475"/>
        <n v="0.016"/>
        <n v="0.15246"/>
        <n v="0.0054516"/>
        <n v="0.0012444"/>
        <n v="0.0095731"/>
        <n v="0.9824225"/>
        <n v="0.08288"/>
        <n v="0.12686"/>
        <n v="2.05877175"/>
        <n v="0.6213792"/>
        <n v="0.6897354"/>
        <n v="1.720615"/>
        <n v="0.24544"/>
        <n v="0.34269"/>
        <n v="0.2669"/>
        <n v="0.02385"/>
        <n v="1.8473E-4"/>
        <n v="0.0363213"/>
        <n v="0.0070656"/>
        <n v="0.0041418"/>
        <n v="0.08554"/>
        <n v="0.026862"/>
        <n v="0.0020226"/>
        <n v="4.992E-4"/>
        <n v="1.014E-4"/>
        <n v="0.269697"/>
        <n v="0.735616"/>
        <n v="0.189605"/>
        <n v="0.24045"/>
        <n v="0.003585"/>
        <n v="3.9E-4"/>
        <n v="0.0010569"/>
        <n v="1.008E-4"/>
        <n v="0.00113708"/>
        <n v="0.09126"/>
        <n v="0.01335"/>
        <n v="0.67296"/>
        <n v="0.26613"/>
        <n v="0.24096"/>
        <n v="0.016725"/>
        <n v="0.328567"/>
        <n v="0.0128145"/>
        <n v="0.0318975"/>
        <n v="0.02848"/>
        <n v="0.0012669"/>
        <n v="4.23E-4"/>
        <n v="0.0062323"/>
        <n v="0.5204425"/>
        <n v="0.07856"/>
        <n v="0.09845"/>
        <n v="0.0320049"/>
        <n v="0.0067296"/>
        <n v="0.0101052"/>
        <n v="2.0518525"/>
        <n v="0.5248"/>
        <n v="0.56732"/>
        <n v="0.37533"/>
        <n v="0.133755"/>
        <n v="4.5201E-4"/>
        <n v="0.0374184"/>
        <n v="0.006624"/>
        <n v="0.004209"/>
        <n v="0.090683"/>
        <n v="0.030813"/>
        <n v="5.425E-4"/>
        <n v="0.00211"/>
        <n v="0.00545535"/>
        <n v="0.0012864"/>
        <n v="0.0021756"/>
        <n v="0.013563"/>
        <n v="1.905E-4"/>
        <n v="0.275985"/>
        <n v="0.67114"/>
        <n v="0.016815"/>
        <n v="0.3267255"/>
        <n v="0.013185"/>
        <n v="0.0339575"/>
        <n v="0.02117"/>
        <n v="7.29E-4"/>
        <n v="2.694E-4"/>
        <n v="0.01253145"/>
        <n v="0.0121212"/>
        <n v="0.0098613"/>
        <n v="1.6608"/>
        <n v="0.18384"/>
        <n v="0.23279"/>
        <n v="0.21199515"/>
        <n v="0.052944"/>
        <n v="0.0741366"/>
        <n v="2.654035"/>
        <n v="1.39488"/>
        <n v="1.14213"/>
        <n v="0.388055"/>
        <n v="0.066975"/>
        <n v="2.925E-4"/>
        <n v="0.052377"/>
        <n v="0.0086592"/>
        <n v="0.0062454"/>
        <n v="0.1485675"/>
        <n v="0.0460215"/>
        <n v="0.9770675"/>
        <n v="0.13024"/>
        <n v="0.97171"/>
        <n v="0.0179721"/>
        <n v="0.00936"/>
        <n v="0.0058824"/>
        <n v="2.3E-7"/>
        <n v="0.263826"/>
        <n v="0.73122"/>
        <n v="4.4356625"/>
        <n v="0.96816"/>
        <n v="2.89789"/>
        <n v="9.2805E-4"/>
        <n v="0.0013476"/>
        <n v="0.0281625"/>
        <n v="0.0485868"/>
        <n v="1.344375"/>
        <n v="0.59043"/>
        <n v="1.05E-5"/>
        <n v="2.82E-5"/>
        <n v="0.00424411"/>
        <n v="0.3458205"/>
        <n v="0.013719"/>
        <n v="0.1033975"/>
        <n v="0.01792"/>
        <n v="0.12196"/>
        <n v="0.00459225"/>
        <n v="0.0010356"/>
        <n v="0.0097151"/>
        <n v="1.787715"/>
        <n v="0.20736"/>
        <n v="0.34285"/>
        <n v="0.39320355"/>
        <n v="0.0590496"/>
        <n v="0.0855504"/>
        <n v="2.646345"/>
        <n v="2.46912"/>
        <n v="2.06172"/>
        <n v="0.33131"/>
        <n v="0.059055"/>
        <n v="2.5935E-4"/>
        <n v="0.04595535"/>
        <n v="0.0106176"/>
        <n v="0.0058554"/>
        <n v="0.129777"/>
        <n v="0.040341"/>
        <n v="1.0548175"/>
        <n v="0.67056"/>
        <n v="0.96166"/>
        <n v="0.01561395"/>
        <n v="0.0058368"/>
        <n v="0.003813"/>
        <n v="0.03091"/>
        <n v="0.0027"/>
        <n v="0.0070385"/>
        <n v="8.25E-5"/>
        <n v="0.263625"/>
        <n v="0.7018"/>
        <n v="2.3674725"/>
        <n v="1.5416"/>
        <n v="2.31332"/>
        <n v="0.07316085"/>
        <n v="0.0234144"/>
        <n v="0.0704724"/>
        <n v="16.307166"/>
        <n v="0.1625334"/>
        <n v="0.0050304"/>
        <n v="0.1822824"/>
        <n v="0.2360975"/>
        <n v="0.05008"/>
        <n v="0.15957"/>
        <n v="1.558145"/>
        <n v="0.528645"/>
        <n v="0.0015119"/>
        <n v="0.364009"/>
        <n v="0.014778"/>
        <n v="0.05931"/>
        <n v="0.03715"/>
        <n v="0.0034926"/>
        <n v="0.001536"/>
        <n v="0.002301"/>
        <n v="0.02051385"/>
        <n v="0.002001"/>
        <n v="0.012128"/>
        <n v="1.08095"/>
        <n v="0.1312"/>
        <n v="0.1938"/>
        <n v="0.22729605"/>
        <n v="0.0488736"/>
        <n v="0.07482"/>
        <n v="3.1589875"/>
        <n v="2.09664"/>
        <n v="2.22749"/>
        <n v="0.385185"/>
        <n v="0.119175"/>
        <n v="2.8548E-4"/>
        <n v="0.0737808"/>
        <n v="0.0121824"/>
        <n v="0.0089298"/>
        <n v="0.175925"/>
        <n v="0.056319"/>
        <n v="0.36722"/>
        <n v="0.31792"/>
        <n v="0.42258"/>
        <n v="0.0048875"/>
        <n v="0.00295"/>
        <n v="0.00497445"/>
        <n v="0.0081528"/>
        <n v="1.1380525"/>
        <n v="7.82768"/>
        <n v="1.23726"/>
        <n v="0.009483"/>
        <n v="0.0060384"/>
        <n v="0.0022866"/>
        <n v="0.253497"/>
        <n v="0.666556"/>
        <n v="0.079035"/>
        <n v="0.17376"/>
        <n v="0.10409"/>
        <n v="0.0836875"/>
        <n v="0.11408"/>
        <n v="0.04855"/>
        <n v="0.00319035"/>
        <n v="2.688E-4"/>
        <n v="6.486E-4"/>
        <n v="0.0969138"/>
        <n v="0.0832368"/>
        <n v="0.0050795"/>
        <n v="0.002985"/>
        <n v="0.7504075"/>
        <n v="0.60416"/>
        <n v="0.69018"/>
        <n v="1.56412"/>
        <n v="0.583005"/>
        <n v="0.00198744"/>
        <n v="0.3669065"/>
        <n v="0.0155235"/>
        <n v="0.2178125"/>
        <n v="0.1608"/>
        <n v="0.02129175"/>
        <n v="0.0039684"/>
        <n v="1.05E-6"/>
        <n v="1.32E-5"/>
        <n v="0.0102316"/>
        <n v="0.1694475"/>
        <n v="0.02176"/>
        <n v="0.03978"/>
        <n v="0.826855"/>
        <n v="0.0944"/>
        <n v="0.16678"/>
        <n v="7.0E-5"/>
        <n v="2.7E-4"/>
        <n v="0.779151"/>
        <n v="0.2947872"/>
        <n v="0.2755194"/>
        <n v="1.17405"/>
        <n v="0.63008"/>
        <n v="0.42795"/>
        <n v="0.34893"/>
        <n v="0.07128"/>
        <n v="2.8587E-4"/>
        <n v="0.00871"/>
        <n v="4.7E-4"/>
        <n v="0.0910422"/>
        <n v="0.0228288"/>
        <n v="0.0117258"/>
        <n v="0.00636"/>
        <n v="0.244024"/>
        <n v="0.07602"/>
        <n v="3.78E-4"/>
        <n v="7.08E-4"/>
        <n v="1.6873625"/>
        <n v="1.94688"/>
        <n v="2.17672"/>
        <n v="0.09434595"/>
        <n v="0.0114336"/>
        <n v="0.0241158"/>
        <n v="0.243771"/>
        <n v="0.651912"/>
        <n v="0.00605"/>
        <n v="0.00272"/>
        <n v="0.03878"/>
        <n v="0.005745"/>
        <n v="0.01282"/>
        <n v="2.8422567"/>
        <n v="0.169008"/>
        <n v="0.08376"/>
        <n v="0.06698756"/>
        <n v="0.0044397"/>
        <n v="0.00342"/>
        <n v="3.6586175"/>
        <n v="3.656"/>
        <n v="4.86284"/>
        <n v="0.525925"/>
        <n v="0.00736"/>
        <n v="0.04436"/>
        <n v="1.513255"/>
        <n v="0.713625"/>
        <n v="0.00368823"/>
        <n v="0.425281"/>
        <n v="0.0181725"/>
        <n v="0.042755"/>
        <n v="0.04614"/>
        <n v="0.01344555"/>
        <n v="0.0096384"/>
        <n v="0.0146724"/>
        <n v="0.0036375"/>
        <n v="0.00902"/>
        <n v="0.2574475"/>
        <n v="0.0314"/>
        <n v="0.8855175"/>
        <n v="0.0968"/>
        <n v="0.11522"/>
        <n v="1.1175414"/>
        <n v="0.270624"/>
        <n v="0.2539452"/>
        <n v="0.9400775"/>
        <n v="0.33792"/>
        <n v="0.33417"/>
        <n v="0.299175"/>
        <n v="0.065025"/>
        <n v="3.7999E-4"/>
        <n v="0.0549978"/>
        <n v="0.0063936"/>
        <n v="0.0059478"/>
        <n v="0.1104065"/>
        <n v="0.035112"/>
        <n v="0.0323475"/>
        <n v="0.04108"/>
        <n v="0.0011127"/>
        <n v="0.0021552"/>
        <n v="2.563425"/>
        <n v="0.31664"/>
        <n v="1.85889"/>
        <n v="0.03323745"/>
        <n v="0.0028992"/>
        <n v="0.0036744"/>
        <n v="0.004153"/>
        <n v="3.855E-4"/>
        <n v="0.253038"/>
        <n v="0.627568"/>
        <n v="0.021405"/>
        <n v="0.06304"/>
        <n v="0.16183"/>
        <n v="0.2690125"/>
        <n v="0.29952"/>
        <n v="0.53997"/>
        <n v="0.0556707"/>
        <n v="0.0457476"/>
        <n v="2.094425"/>
        <n v="0.92688"/>
        <n v="1.26632"/>
        <n v="0.1969075"/>
        <n v="0.11991"/>
        <n v="0.652515"/>
        <n v="0.158655"/>
        <n v="0.00526065"/>
        <n v="0.001152"/>
        <n v="6.738E-4"/>
        <n v="8.4383E-4"/>
        <n v="0.347543"/>
        <n v="0.013974"/>
        <n v="0.03966"/>
        <n v="0.02832"/>
        <n v="0.02973135"/>
        <n v="0.0172224"/>
        <n v="0.0244998"/>
        <n v="0.0127108"/>
        <n v="0.29182"/>
        <n v="0.01344"/>
        <n v="0.03609"/>
        <n v="0.409985"/>
        <n v="0.05472"/>
        <n v="0.07828"/>
        <n v="2.2351848"/>
        <n v="0.1624032"/>
        <n v="0.1799286"/>
        <n v="0.14036"/>
        <n v="0.03489"/>
        <n v="1.0943875"/>
        <n v="0.29712"/>
        <n v="0.277"/>
        <n v="0.32048"/>
        <n v="0.049395"/>
        <n v="2.6572E-4"/>
        <n v="0.04717185"/>
        <n v="0.0114048"/>
        <n v="0.0056928"/>
        <n v="0.114557"/>
        <n v="0.0380205"/>
        <n v="0.005195"/>
        <n v="0.00822"/>
        <n v="0.0017127"/>
        <n v="2.496E-4"/>
        <n v="8.28E-5"/>
        <n v="0.262305"/>
        <n v="0.711252"/>
        <n v="0.0014508"/>
        <n v="0.1570625"/>
        <n v="0.4072"/>
        <n v="0.10818"/>
        <n v="0.326563"/>
        <n v="0.0140745"/>
        <n v="0.0062875"/>
        <n v="0.00412"/>
        <n v="4.461E-4"/>
        <n v="1.044E-4"/>
        <n v="0.008651"/>
        <n v="1.909955"/>
        <n v="0.08816"/>
        <n v="0.25159"/>
        <n v="2.0541775"/>
        <n v="0.13168"/>
        <n v="0.24067"/>
        <n v="0.56461335"/>
        <n v="0.0928896"/>
        <n v="0.1259376"/>
        <n v="0.08115"/>
        <n v="0.05577"/>
        <n v="1.0378125"/>
        <n v="1.0144"/>
        <n v="0.47215"/>
        <n v="0.006945"/>
        <n v="4.5994E-4"/>
        <n v="0.0439206"/>
        <n v="0.0043836"/>
        <n v="0.092827"/>
        <n v="0.03204"/>
        <n v="0.0025275"/>
        <n v="0.0013698"/>
        <n v="5.22E-5"/>
        <n v="0.2703"/>
        <n v="0.728768"/>
        <n v="1.92E-4"/>
        <n v="0.0350875"/>
        <n v="0.0608"/>
        <n v="0.0159"/>
        <n v="2.535E-5"/>
        <n v="0.3975665"/>
        <n v="0.016389"/>
        <n v="0.01869"/>
        <n v="0.01211"/>
        <n v="3.642E-4"/>
        <n v="1.296E-4"/>
        <n v="0.0102875"/>
        <n v="0.10082"/>
        <n v="0.00896"/>
        <n v="0.01018"/>
        <n v="2.09823"/>
        <n v="0.20128"/>
        <n v="0.7931856"/>
        <n v="0.230256"/>
        <n v="0.2496954"/>
        <n v="0.31476"/>
        <n v="0.37376"/>
        <n v="0.26877"/>
        <n v="0.055755"/>
        <n v="0.01953"/>
        <n v="1.937E-4"/>
        <n v="0.0061875"/>
        <n v="0.06422175"/>
        <n v="0.011952"/>
        <n v="0.007623"/>
        <n v="0.00642"/>
        <n v="0.174074"/>
        <n v="0.0564915"/>
        <n v="1.17552"/>
        <n v="0.10272"/>
        <n v="0.72689"/>
        <n v="0.05606115"/>
        <n v="0.0084576"/>
        <n v="0.007785"/>
        <n v="3.6E-4"/>
        <n v="8.4E-4"/>
        <n v="0.0036725"/>
        <n v="2.49E-4"/>
        <n v="0.257922"/>
        <n v="0.663232"/>
        <n v="0.0121176"/>
        <n v="0.0249888"/>
        <n v="0.001755"/>
        <n v="5.366E-5"/>
        <n v="0.0013344"/>
        <n v="0.0010416"/>
        <n v="0.7891775"/>
        <n v="0.16912"/>
        <n v="0.21808"/>
        <n v="0.17846"/>
        <n v="0.10956"/>
        <n v="1.9188E-4"/>
        <n v="12.83022"/>
        <n v="0.1185612"/>
        <n v="0.137376"/>
        <n v="0.388995"/>
        <n v="0.0161385"/>
        <n v="0.122155"/>
        <n v="0.10117"/>
        <n v="0.01670835"/>
        <n v="0.001728"/>
        <n v="0.00472305"/>
        <n v="0.0064158"/>
        <n v="0.0151131"/>
        <n v="0.1426725"/>
        <n v="0.00672"/>
        <n v="0.02324"/>
        <n v="1.404205"/>
        <n v="0.09536"/>
        <n v="0.21478"/>
        <n v="1.31817"/>
        <n v="0.2097792"/>
        <n v="0.2586126"/>
        <n v="0.14691"/>
        <n v="0.1056"/>
        <n v="0.15681"/>
        <n v="0.023185"/>
        <n v="0.00579"/>
        <n v="4.394E-5"/>
        <n v="0.07230675"/>
        <n v="0.0144288"/>
        <n v="0.0095544"/>
        <n v="0.1711595"/>
        <n v="0.0531435"/>
        <n v="1.29452"/>
        <n v="0.1664"/>
        <n v="1.10935"/>
        <n v="0.05161725"/>
        <n v="0.0042528"/>
        <n v="0.0036906"/>
        <n v="4.2E-5"/>
        <n v="3.495E-4"/>
        <n v="0.323001"/>
        <n v="0.845236"/>
        <n v="0.0677225"/>
        <n v="0.01808"/>
        <n v="0.03106"/>
        <n v="0.0162624"/>
        <n v="0.0062112"/>
        <n v="0.0066468"/>
        <n v="2.97501"/>
        <n v="15.18318"/>
        <n v="0.011475"/>
        <n v="0.02292"/>
        <n v="0.0514401"/>
        <n v="2.112E-4"/>
        <n v="0.0209016"/>
        <n v="1.4777975"/>
        <n v="1.44944"/>
        <n v="0.83518"/>
        <n v="0.142215"/>
        <n v="0.069645"/>
        <n v="9.139E-4"/>
        <n v="13.242735"/>
        <n v="0.1489155"/>
        <n v="0.1673256"/>
        <n v="0.357263"/>
        <n v="0.014439"/>
        <n v="0.1028975"/>
        <n v="0.10595"/>
        <n v="0.0105282"/>
        <n v="0.010362"/>
        <n v="0.0073"/>
        <n v="0.00105"/>
        <n v="0.0134419"/>
        <n v="2.0E-5"/>
        <n v="9.0E-5"/>
        <n v="0.091875"/>
        <n v="0.00932"/>
        <n v="1.8603825"/>
        <n v="0.0408"/>
        <n v="0.09727"/>
        <n v="0.67394295"/>
        <n v="0.1512192"/>
        <n v="0.167943"/>
        <n v="0.2921375"/>
        <n v="0.24288"/>
        <n v="0.22339"/>
        <n v="0.096345"/>
        <n v="0.03243"/>
        <n v="0.0441246"/>
        <n v="0.0047712"/>
        <n v="0.0044604"/>
        <n v="0.099495"/>
        <n v="0.036225"/>
        <n v="3.6675E-4"/>
        <n v="7.788E-4"/>
        <n v="0.8720925"/>
        <n v="0.62091"/>
        <n v="0.1375635"/>
        <n v="0.0114816"/>
        <n v="0.0275376"/>
        <n v="1.715E-5"/>
        <n v="0.0010005"/>
        <n v="1.035E-4"/>
        <n v="0.256359"/>
        <n v="0.668928"/>
        <n v="0.03182"/>
        <n v="0.01226"/>
        <n v="0.00162105"/>
        <n v="1.056E-4"/>
        <n v="6.384E-4"/>
        <n v="0.92121"/>
        <n v="6.14874"/>
        <n v="3.9E-5"/>
        <n v="0.015684"/>
        <n v="38.05845"/>
        <n v="1.3485225"/>
        <n v="0.25302"/>
        <n v="6.010614"/>
        <n v="0.1469652"/>
        <n v="0.0026304"/>
        <n v="0.0246516"/>
        <n v="0.5315"/>
        <n v="0.11008"/>
        <n v="2.4778"/>
        <n v="0.028135"/>
        <n v="0.00912"/>
        <n v="0.06048"/>
        <n v="0.0036"/>
        <n v="1.6677025"/>
        <n v="1.53872"/>
        <n v="1.41264"/>
        <n v="0.154045"/>
        <n v="0.01297"/>
        <n v="0.06743"/>
        <n v="0.035205"/>
        <n v="0.00121732"/>
        <n v="0.0076068"/>
        <n v="0.0075996"/>
        <n v="0.3218395"/>
        <n v="0.0015775"/>
        <n v="0.00934"/>
        <n v="0.04347"/>
        <n v="0.03275"/>
        <n v="0.02226855"/>
        <n v="0.0354294"/>
        <n v="4.2E-4"/>
        <n v="0.0128826"/>
        <n v="0.134915"/>
        <n v="0.02249"/>
        <n v="0.7823525"/>
        <n v="0.06448"/>
        <n v="0.08027"/>
        <n v="0.45207285"/>
        <n v="0.0458112"/>
        <n v="0.071691"/>
        <n v="0.288925"/>
        <n v="0.0688"/>
        <n v="0.09335"/>
        <n v="0.096545"/>
        <n v="0.030195"/>
        <n v="7.098E-5"/>
        <n v="0.02815575"/>
        <n v="0.0062688"/>
        <n v="0.003792"/>
        <n v="0.0487735"/>
        <n v="0.0284295"/>
        <n v="0.0282261"/>
        <n v="0.0353226"/>
        <n v="5.751E-4"/>
        <n v="1.56E-5"/>
        <n v="4.543E-5"/>
        <n v="0.263088"/>
        <n v="0.714032"/>
        <n v="0.02252025"/>
        <n v="0.00312"/>
        <n v="0.012171"/>
        <n v="1.0767475"/>
        <n v="0.68608"/>
        <n v="0.42487"/>
        <n v="0.032305"/>
        <n v="0.0116"/>
        <n v="0.0148569"/>
        <n v="0.0046296"/>
        <n v="0.199611"/>
        <n v="0.2625"/>
        <n v="3.2669E-4"/>
        <n v="0.0042246"/>
        <n v="0.0030672"/>
        <n v="0.3458415"/>
        <n v="0.015711"/>
        <n v="0.00254"/>
        <n v="1.818E-4"/>
        <n v="6.12E-5"/>
        <n v="0.0121976"/>
        <n v="0.11167"/>
        <n v="0.01136"/>
        <n v="4.2857375"/>
        <n v="0.23216"/>
        <n v="0.30374"/>
        <n v="0.7803786"/>
        <n v="0.0883776"/>
        <n v="0.109455"/>
        <n v="0.2449225"/>
        <n v="0.1896"/>
        <n v="0.14581"/>
        <n v="0.05943"/>
        <n v="0.0147"/>
        <n v="1.0842E-4"/>
        <n v="0.0352872"/>
        <n v="0.0039582"/>
        <n v="0.0641585"/>
        <n v="0.029958"/>
        <n v="0.005772"/>
        <n v="0.0074844"/>
        <n v="1.407235"/>
        <n v="0.10528"/>
        <n v="0.96274"/>
        <n v="0.05256045"/>
        <n v="0.010128"/>
        <n v="0.016662"/>
        <n v="3.106E-5"/>
        <n v="0.0022745"/>
        <n v="0.0011085"/>
        <n v="0.266334"/>
        <n v="0.74042"/>
        <n v="3.9802975"/>
        <n v="23.3032"/>
        <n v="3.21919"/>
        <n v="6.1335E-4"/>
        <n v="5.376E-4"/>
        <n v="2.574E-4"/>
        <n v="0.39885"/>
        <n v="2.77848"/>
        <n v="0.0310575"/>
        <n v="0.00792"/>
        <n v="0.015495"/>
        <n v="0.0068304"/>
        <n v="0.0010752"/>
        <n v="1.1438"/>
        <n v="0.33216"/>
        <n v="0.23257"/>
        <n v="0.684055"/>
        <n v="0.50124"/>
        <n v="0.0337854"/>
        <n v="0.013056"/>
        <n v="0.009738"/>
        <n v="2.1983E-4"/>
        <n v="0.0882816"/>
        <n v="0.0722136"/>
        <n v="0.384171"/>
        <n v="0.0158565"/>
        <n v="0.0323225"/>
        <n v="0.02193"/>
        <n v="0.0276738"/>
        <n v="0.0189312"/>
        <n v="0.032514"/>
        <n v="0.0093569"/>
        <n v="0.0979825"/>
        <n v="0.78751"/>
        <n v="0.05152"/>
        <n v="0.062"/>
        <n v="1.05200805"/>
        <n v="0.0718752"/>
        <n v="0.0996666"/>
        <n v="0.260405"/>
        <n v="0.15984"/>
        <n v="0.10182"/>
        <n v="0.149885"/>
        <n v="0.06828"/>
        <n v="5.993E-5"/>
        <n v="0.03332445"/>
        <n v="0.00408"/>
        <n v="0.003534"/>
        <n v="0.07677"/>
        <n v="0.0291045"/>
        <n v="4.3E-4"/>
        <n v="0.00219"/>
        <n v="6.567E-4"/>
        <n v="5.34E-5"/>
        <n v="0.25815"/>
        <n v="0.714932"/>
        <n v="0.24168"/>
        <n v="0.45968"/>
        <n v="0.13637"/>
        <n v="0.0252522"/>
        <n v="0.0082656"/>
        <n v="0.0055722"/>
        <n v="0.3362475"/>
        <n v="0.01437"/>
        <n v="0.012145"/>
        <n v="0.00854"/>
        <n v="4.473E-4"/>
        <n v="9.42E-5"/>
        <n v="0.0080261"/>
        <n v="0.1128625"/>
        <n v="0.01518"/>
        <n v="0.511785"/>
        <n v="0.07712"/>
        <n v="0.08434"/>
        <n v="5.09449035"/>
        <n v="0.0679104"/>
        <n v="0.0746652"/>
        <n v="0.3310625"/>
        <n v="0.2752"/>
        <n v="0.15321"/>
        <n v="0.08881"/>
        <n v="0.02499"/>
        <n v="1.1778E-4"/>
        <n v="0.03266265"/>
        <n v="0.006432"/>
        <n v="0.0048942"/>
        <n v="0.066624"/>
        <n v="0.030621"/>
        <n v="0.014335"/>
        <n v="0.01145"/>
        <n v="0.00318195"/>
        <n v="0.0012576"/>
        <n v="2.4E-4"/>
        <n v="0.246123"/>
        <n v="0.642816"/>
        <n v="0.4707325"/>
        <n v="0.5872"/>
        <n v="0.19689"/>
        <n v="0.0370488"/>
        <n v="0.0082464"/>
        <n v="0.0078042"/>
        <n v="1.8941E-4"/>
        <n v="0.0022434"/>
        <n v="0.001674"/>
        <n v="0.3371985"/>
        <n v="0.013932"/>
        <n v="0.0099275"/>
        <n v="0.0037944"/>
        <n v="0.0016224"/>
        <n v="0.001527"/>
        <n v="0.0132397"/>
        <n v="0.1394775"/>
        <n v="0.0464"/>
        <n v="0.03776"/>
        <n v="0.1284825"/>
        <n v="0.01895"/>
        <n v="5.03195"/>
        <n v="0.11136"/>
        <n v="0.19579"/>
        <n v="0.68148135"/>
        <n v="0.0749568"/>
        <n v="0.0967764"/>
        <n v="0.52619"/>
        <n v="0.55216"/>
        <n v="0.33712"/>
        <n v="0.22318"/>
        <n v="0.075435"/>
        <n v="2.4128E-4"/>
        <n v="0.0372894"/>
        <n v="0.0054528"/>
        <n v="0.0050112"/>
        <n v="0.0594455"/>
        <n v="0.0316845"/>
        <n v="1.3900475"/>
        <n v="0.8223"/>
        <n v="0.0282153"/>
        <n v="0.0100992"/>
        <n v="0.0097806"/>
        <n v="0.0195"/>
        <n v="0.00256"/>
        <n v="0.0452"/>
        <n v="0.00116"/>
        <n v="9.6E-4"/>
        <n v="0.00148"/>
        <n v="3.68"/>
        <n v="1.0E-4"/>
        <n v="0.001457"/>
        <n v="9.06E-4"/>
        <n v="0.295461"/>
        <n v="0.840664"/>
        <n v="0.1143975"/>
        <n v="0.14527"/>
        <n v="0.53053"/>
        <n v="0.46995"/>
        <n v="3.70557"/>
        <n v="0.22752"/>
        <n v="19.25808"/>
        <n v="4.13718"/>
        <n v="0.34164"/>
        <n v="6.4086225"/>
        <n v="2.99104"/>
        <n v="2.9057"/>
        <n v="0.003255"/>
        <n v="0.0042"/>
        <n v="1.807575"/>
        <n v="1.752375"/>
        <n v="0.38350125"/>
        <n v="0.0720768"/>
        <n v="0.0817206"/>
        <n v="0.0084032"/>
        <n v="0.0212619"/>
        <n v="0.012942"/>
        <n v="0.3878115"/>
        <n v="0.0157635"/>
        <n v="0.0682175"/>
        <n v="0.00576"/>
        <n v="0.06079"/>
        <n v="0.02713905"/>
        <n v="0.0143328"/>
        <n v="0.0213864"/>
        <n v="0.2700275"/>
        <n v="0.03367"/>
        <n v="0.0119786"/>
        <n v="0.0910225"/>
        <n v="0.01385"/>
        <n v="2.9231225"/>
        <n v="0.16496"/>
        <n v="0.23903"/>
        <n v="0.470052"/>
        <n v="0.0569472"/>
        <n v="0.0745824"/>
        <n v="1.17433"/>
        <n v="0.38256"/>
        <n v="0.38196"/>
        <n v="0.381475"/>
        <n v="0.091905"/>
        <n v="3.1746E-4"/>
        <n v="0.02638875"/>
        <n v="0.0038592"/>
        <n v="0.003276"/>
        <n v="0.0465555"/>
        <n v="0.024591"/>
        <n v="0.08998005"/>
        <n v="0.1116018"/>
        <n v="1.18894"/>
        <n v="0.21312"/>
        <n v="0.73068"/>
        <n v="0.05838015"/>
        <n v="0.015936"/>
        <n v="0.0308808"/>
        <n v="0.00495"/>
        <n v="0.17076"/>
        <n v="0.265008"/>
        <n v="0.712716"/>
        <n v="0.10114"/>
        <n v="0.01376"/>
        <n v="0.03626"/>
        <n v="6.983055"/>
        <n v="21.2622"/>
        <n v="5.1657925"/>
        <n v="5.29936"/>
        <n v="5.79286"/>
        <n v="0.0058"/>
        <n v="0.01263"/>
        <n v="0.571365"/>
        <n v="0.26814"/>
        <n v="0.72260265"/>
        <n v="0.0977376"/>
        <n v="0.167766"/>
        <n v="0.00376831"/>
        <n v="6.972255"/>
        <n v="0.1162371"/>
        <n v="0.103122"/>
        <n v="0.3737195"/>
        <n v="0.0198735"/>
        <n v="0.066535"/>
        <n v="0.0704"/>
        <n v="0.07765"/>
        <n v="0.04824435"/>
        <n v="0.018144"/>
        <n v="0.0335496"/>
        <n v="0.0132707"/>
        <n v="0.0367575"/>
        <n v="0.00752"/>
        <n v="0.04866"/>
        <n v="0.11176"/>
        <n v="0.01366"/>
        <n v="5.18475"/>
        <n v="0.1888"/>
        <n v="0.37989"/>
        <n v="1.21969245"/>
        <n v="0.1343232"/>
        <n v="0.16005"/>
        <n v="0.91116"/>
        <n v="1.49392"/>
        <n v="1.41891"/>
        <n v="1.1235725"/>
        <n v="0.98448"/>
        <n v="0.56898"/>
        <n v="0.87566"/>
        <n v="0.262215"/>
        <n v="0.00922753"/>
        <n v="6.588405"/>
        <n v="0.0780177"/>
        <n v="0.0862044"/>
        <n v="0.0385452"/>
        <n v="0.0050688"/>
        <n v="0.0051618"/>
        <n v="0.0626325"/>
        <n v="0.032469"/>
        <n v="1.2025275"/>
        <n v="1.5944"/>
        <n v="1.29197"/>
        <n v="0.0510039"/>
        <n v="0.032112"/>
        <n v="0.0305634"/>
        <n v="0.001215"/>
        <n v="0.18456"/>
        <n v="1.04"/>
        <n v="0.0016925"/>
        <n v="3.63E-4"/>
        <n v="0.104619"/>
        <n v="0.283608"/>
        <n v="0.429845"/>
        <n v="0.17824"/>
        <n v="0.53142"/>
        <n v="1.552715"/>
        <n v="0.752835"/>
        <n v="0.0502635"/>
        <n v="0.0332334"/>
        <n v="1.858185"/>
        <n v="9.91836"/>
        <n v="1.096062"/>
        <n v="3.5946"/>
        <n v="0.03063"/>
        <n v="0.01296"/>
        <n v="20.39538"/>
        <n v="1.90944"/>
        <n v="3.191205"/>
        <n v="2.07408"/>
        <n v="2.90363"/>
        <n v="0.1903425"/>
        <n v="0.01442"/>
        <n v="0.54522"/>
        <n v="0.26598"/>
        <n v="0.1791801"/>
        <n v="0.0473856"/>
        <n v="0.080748"/>
        <n v="0.00124761"/>
        <n v="0.011649"/>
        <n v="0.0108756"/>
        <n v="2.375E-4"/>
        <n v="0.1141125"/>
        <n v="0.06808"/>
        <n v="0.0651288"/>
        <n v="0.032496"/>
        <n v="0.04146"/>
        <n v="0.0220755"/>
        <n v="0.0347175"/>
        <n v="0.02482"/>
        <n v="0.0089346"/>
        <n v="5.322E-4"/>
        <n v="0.06"/>
        <n v="5.0785925"/>
        <n v="0.10432"/>
        <n v="0.24548"/>
        <n v="2.497355"/>
        <n v="0.30784"/>
        <n v="0.39107"/>
        <n v="1.11269565"/>
        <n v="0.1533696"/>
        <n v="0.1887414"/>
        <n v="9.62317"/>
        <n v="20.80752"/>
        <n v="18.54108"/>
        <n v="7.75E-5"/>
        <n v="1.7E-4"/>
        <n v="8.535265"/>
        <n v="3.99102"/>
        <n v="0.00538018"/>
        <n v="0.0620856"/>
        <n v="0.0695544"/>
        <n v="0.0340737"/>
        <n v="0.004896"/>
        <n v="0.0036966"/>
        <n v="0.0773815"/>
        <n v="0.0322935"/>
        <n v="1.442985"/>
        <n v="2.91312"/>
        <n v="2.10234"/>
        <n v="0.0455208"/>
        <n v="0.0879072"/>
        <n v="0.017946"/>
        <n v="3.36"/>
        <n v="0.00125"/>
        <n v="1.17E-4"/>
        <n v="0.273261"/>
        <n v="0.792864"/>
        <n v="1.2625225"/>
        <n v="0.84208"/>
        <n v="1.26618"/>
        <n v="1.823535"/>
        <n v="11.15358"/>
        <n v="5.28E-5"/>
        <n v="4.8E-5"/>
        <n v="2.4223825"/>
        <n v="2.12752"/>
        <n v="1.62962"/>
        <n v="1.8551825"/>
        <n v="0.01088"/>
        <n v="0.18198"/>
        <n v="0.0749"/>
        <n v="0.069105"/>
        <n v="0.13533915"/>
        <n v="0.0492564"/>
        <n v="0.01371578"/>
        <n v="8.071155"/>
        <n v="0.1127916"/>
        <n v="0.1068624"/>
        <n v="0.5067"/>
        <n v="0.39168"/>
        <n v="0.6406"/>
        <n v="0.02517"/>
        <n v="0.04144"/>
        <n v="0.02972"/>
        <n v="0.0061"/>
        <n v="0.079405"/>
        <n v="0.0584"/>
        <n v="0.03535875"/>
        <n v="0.0169824"/>
        <n v="0.0220002"/>
        <n v="0.0124336"/>
        <n v="2.8358275"/>
        <n v="0.03104"/>
        <n v="0.09819"/>
        <n v="0.238445"/>
        <n v="0.0696"/>
        <n v="0.07667"/>
        <n v="0.87255705"/>
        <n v="0.1166976"/>
        <n v="0.1366224"/>
        <n v="12.3314825"/>
        <n v="26.3912"/>
        <n v="24.72335"/>
        <n v="12.082475"/>
        <n v="4.37055"/>
        <n v="0.01416233"/>
        <n v="0.0877182"/>
        <n v="0.1037508"/>
        <n v="0.03718365"/>
        <n v="0.0047136"/>
        <n v="0.0035952"/>
        <n v="0.072518"/>
        <n v="0.032793"/>
        <n v="1.197385"/>
        <n v="0.10512"/>
        <n v="0.9686"/>
        <n v="0.01855455"/>
        <n v="0.023232"/>
        <n v="1.26E-4"/>
        <n v="0.25917"/>
        <n v="0.7279"/>
        <n v="0.084385"/>
        <n v="0.05504"/>
        <n v="0.10681"/>
        <n v="1.474435"/>
        <n v="0.58864"/>
        <n v="0.58811"/>
        <n v="2.36881"/>
        <n v="0.00384"/>
        <n v="0.27535"/>
        <n v="0.32699"/>
        <n v="0.24519"/>
        <n v="0.05222655"/>
        <n v="0.0167424"/>
        <n v="0.0177366"/>
        <n v="2.4908E-4"/>
        <n v="0.0032961"/>
        <n v="0.0027276"/>
        <n v="0.043455"/>
        <n v="0.03534"/>
        <n v="0.1445151"/>
        <n v="0.0535584"/>
        <n v="0.0458262"/>
        <n v="0.0134985"/>
        <n v="0.100075"/>
        <n v="0.01053"/>
        <n v="0.1612375"/>
        <n v="0.03808"/>
        <n v="0.04284"/>
        <n v="0.1168578"/>
        <n v="0.01944"/>
        <n v="0.0309462"/>
        <n v="0.259965"/>
        <n v="0.62864"/>
        <n v="0.29295"/>
        <n v="0.32515"/>
        <n v="0.03909"/>
        <n v="2.8353E-4"/>
        <n v="0.0023691"/>
        <n v="0.00192"/>
        <n v="0.0360156"/>
        <n v="0.002112"/>
        <n v="0.003777"/>
        <n v="0.0645675"/>
        <n v="0.0295275"/>
        <n v="1.263485"/>
        <n v="0.37856"/>
        <n v="0.55743"/>
        <n v="0.0152745"/>
        <n v="0.0030912"/>
        <n v="0.008313"/>
        <n v="0.282552"/>
        <n v="0.798184"/>
        <n v="0.3333075"/>
        <n v="0.4104"/>
        <n v="0.19934"/>
        <n v="0.04873"/>
        <n v="0.03765"/>
        <n v="0.0433176"/>
        <n v="0.0025152"/>
        <n v="0.0068418"/>
        <n v="1.7706E-4"/>
        <n v="0.0019428"/>
        <n v="0.0015576"/>
        <n v="0.1711625"/>
        <n v="0.67824"/>
        <n v="0.52132"/>
        <n v="0.01739715"/>
        <n v="0.0103968"/>
        <n v="0.0163548"/>
        <n v="0.0080839"/>
        <n v="0.51129"/>
        <n v="0.02608"/>
        <n v="0.05544"/>
        <n v="0.13348"/>
        <n v="0.02464"/>
        <n v="0.02845"/>
        <n v="0.3330138"/>
        <n v="0.0348864"/>
        <n v="0.0601206"/>
        <n v="5.5336"/>
        <n v="11.49072"/>
        <n v="11.47224"/>
        <n v="3.725005"/>
        <n v="1.365885"/>
        <n v="0.00796263"/>
        <n v="0.0320721"/>
        <n v="0.0354756"/>
        <n v="0.02683455"/>
        <n v="0.0035808"/>
        <n v="0.0027786"/>
        <n v="0.0422855"/>
        <n v="0.024078"/>
        <n v="1.23963"/>
        <n v="0.5368"/>
        <n v="0.51497"/>
        <n v="0.0247944"/>
        <n v="0.0029856"/>
        <n v="0.005097"/>
        <n v="0.258288"/>
        <n v="0.705448"/>
        <n v="0.205995"/>
        <n v="0.41968"/>
        <n v="0.14203"/>
        <n v="0.8400175"/>
        <n v="0.09778"/>
        <n v="0.14839"/>
        <n v="0.12675"/>
        <n v="0.03624795"/>
        <n v="0.006516"/>
        <n v="0.0038925"/>
        <n v="0.0249309"/>
        <n v="0.0070272"/>
        <n v="0.0132378"/>
        <n v="0.016057"/>
        <n v="2.98388"/>
        <n v="0.0384"/>
        <n v="0.328535"/>
        <n v="0.0632"/>
        <n v="0.07242"/>
        <n v="0.6548427"/>
        <n v="0.0652992"/>
        <n v="0.0911346"/>
        <n v="1.273415"/>
        <n v="1.4576"/>
        <n v="1.06156"/>
        <n v="0.47756"/>
        <n v="0.100065"/>
        <n v="9.0727E-4"/>
        <n v="0.0048852"/>
        <n v="0.0042276"/>
        <n v="0.08448705"/>
        <n v="0.0296448"/>
        <n v="0.0129414"/>
        <n v="0.1561145"/>
        <n v="0.087534"/>
        <n v="1.4115675"/>
        <n v="0.82256"/>
        <n v="0.79041"/>
        <n v="0.08347695"/>
        <n v="0.0140256"/>
        <n v="0.0182784"/>
        <n v="0.270477"/>
        <n v="0.72654"/>
        <n v="3.247065"/>
        <n v="2.26208"/>
        <n v="0.52829"/>
        <n v="0.3291"/>
        <n v="0.0014409"/>
        <n v="7.782E-4"/>
        <n v="15.5310775"/>
        <n v="16.99424"/>
        <n v="21.1326"/>
        <n v="2.2882375"/>
        <n v="0.20287"/>
        <n v="0.55604"/>
        <n v="0.50952"/>
        <n v="1.2170229"/>
        <n v="0.3554592"/>
        <n v="0.5834724"/>
        <n v="0.01322399"/>
        <n v="0.0768258"/>
        <n v="0.0742236"/>
        <n v="0.02693"/>
        <n v="0.01945"/>
        <n v="0.08785995"/>
        <n v="0.0552288"/>
        <n v="0.0677724"/>
        <n v="0.0133056"/>
        <n v="5.834475"/>
        <n v="0.08944"/>
        <n v="0.31587"/>
        <n v="0.365375"/>
        <n v="0.1464"/>
        <n v="0.87900075"/>
        <n v="0.1497024"/>
        <n v="0.1647858"/>
        <n v="0.777905"/>
        <n v="0.7736"/>
        <n v="0.42114"/>
        <n v="0.491055"/>
        <n v="0.07521"/>
        <n v="4.0053E-4"/>
        <n v="0.0035646"/>
        <n v="0.0025884"/>
        <n v="0.0734307"/>
        <n v="0.0125184"/>
        <n v="0.0094878"/>
        <n v="0.148034"/>
        <n v="0.067044"/>
        <n v="3.7665E-4"/>
        <n v="7.242E-4"/>
        <n v="1.55296"/>
        <n v="0.6744"/>
        <n v="0.66636"/>
        <n v="0.0593754"/>
        <n v="0.0169344"/>
        <n v="0.0237552"/>
        <n v="0.05238"/>
        <n v="0.0015"/>
        <n v="0.261654"/>
        <n v="0.627248"/>
        <n v="0.720225"/>
        <n v="0.16096"/>
        <n v="0.77239"/>
        <n v="1.14E-5"/>
        <n v="0.07935"/>
        <n v="1.53126"/>
        <n v="2.417823"/>
        <n v="1.7703825"/>
        <n v="2.11248"/>
        <n v="1.68764"/>
        <n v="0.0678575"/>
        <n v="0.00415"/>
        <n v="0.1174785"/>
        <n v="0.0386304"/>
        <n v="0.0505872"/>
        <n v="0.00151177"/>
        <n v="0.0092931"/>
        <n v="0.02"/>
        <n v="0.01677"/>
        <n v="0.08308305"/>
        <n v="0.0549024"/>
        <n v="0.0729306"/>
        <n v="0.0157698"/>
        <n v="0.0146484"/>
        <n v="0.0106221"/>
        <n v="1.1078"/>
        <n v="0.08672"/>
        <n v="0.22615"/>
        <n v="0.719355"/>
        <n v="0.19168"/>
        <n v="0.18898"/>
        <n v="0.382905"/>
        <n v="0.0821568"/>
        <n v="0.0987942"/>
        <n v="2.5811525"/>
        <n v="6.27408"/>
        <n v="6.10384"/>
        <n v="0.9761"/>
        <n v="0.32208"/>
        <n v="0.00429442"/>
        <n v="0.0164166"/>
        <n v="0.0151248"/>
        <n v="0.05405985"/>
        <n v="0.0054438"/>
        <n v="0.0983575"/>
        <n v="0.058308"/>
        <n v="0.0870651"/>
        <n v="0.1189488"/>
        <n v="2.577675"/>
        <n v="0.96112"/>
        <n v="0.96345"/>
        <n v="0.1090173"/>
        <n v="0.0241536"/>
        <n v="0.0251532"/>
        <n v="0.00696"/>
        <n v="0.19362"/>
        <n v="0.001592"/>
        <n v="2.31E-4"/>
        <n v="0.277851"/>
        <n v="0.77138"/>
        <n v="0.9440475"/>
        <n v="0.14272"/>
        <n v="0.49047"/>
        <n v="0.0016848"/>
        <n v="1.728E-4"/>
        <n v="9.612E-4"/>
        <n v="11.628765"/>
        <n v="0.866679"/>
        <n v="0.1491288"/>
        <n v="1.86044"/>
        <n v="3.29584"/>
        <n v="2.04347"/>
        <n v="0.3004625"/>
        <n v="0.04244"/>
        <n v="0.068105"/>
        <n v="0.05301"/>
        <n v="0.1700334"/>
        <n v="0.0629952"/>
        <n v="0.0697842"/>
        <n v="0.00186121"/>
        <n v="0.0149787"/>
        <n v="0.0095688"/>
        <n v="0.0251775"/>
        <n v="0.01858"/>
        <n v="0.19886295"/>
        <n v="0.0706944"/>
        <n v="0.105951"/>
        <n v="0.0117543"/>
        <n v="3.3907675"/>
        <n v="0.17584"/>
        <n v="0.43842"/>
        <n v="1.5147925"/>
        <n v="0.32288"/>
        <n v="0.31157"/>
        <n v="0.03539"/>
        <n v="2.8651179"/>
        <n v="0.156864"/>
        <n v="0.1673754"/>
        <n v="0.02908"/>
        <n v="0.01728"/>
        <n v="0.17024"/>
        <n v="0.01119"/>
        <n v="0.01536"/>
        <n v="0.0165"/>
        <n v="0.0038"/>
        <n v="16.185885"/>
        <n v="0.47552"/>
        <n v="6.24699"/>
        <n v="2.75708"/>
        <n v="1.281705"/>
        <n v="0.00437632"/>
        <n v="0.022353"/>
        <n v="0.0215772"/>
        <n v="0.048426"/>
        <n v="0.0132096"/>
        <n v="0.0053274"/>
        <n v="0.09816"/>
        <n v="0.060747"/>
        <n v="4.7939825"/>
        <n v="0.68096"/>
        <n v="3.04131"/>
        <n v="0.07962015"/>
        <n v="0.0268416"/>
        <n v="0.0293154"/>
        <n v="3.48"/>
        <n v="0.03718"/>
        <n v="0.01467"/>
        <n v="0.29319"/>
        <n v="0.749708"/>
        <n v="0.0546681"/>
        <n v="0.018192"/>
        <n v="0.0483942"/>
        <n v="0.97176"/>
        <n v="0.07008"/>
        <n v="1.5543"/>
        <n v="1.77E-4"/>
        <n v="0.01548"/>
        <n v="0.00115072"/>
        <n v="0.00373984"/>
        <n v="13.173345"/>
        <n v="0.010347"/>
        <n v="0.0015984"/>
        <n v="0.04148"/>
        <n v="0.04976"/>
        <n v="0.007985"/>
        <n v="0.0104"/>
        <n v="0.00622"/>
        <n v="4.0E-4"/>
        <n v="4.98378"/>
        <n v="0.11904"/>
        <n v="1.57713"/>
        <n v="0.6855825"/>
        <n v="0.05617"/>
        <n v="0.162945"/>
        <n v="0.23331375"/>
        <n v="0.003984"/>
        <n v="0.057201"/>
        <n v="0.00120757"/>
        <n v="0.0113619"/>
        <n v="0.0084756"/>
        <n v="1.883565"/>
        <n v="0.02128"/>
        <n v="0.90662"/>
        <n v="0.2349441"/>
        <n v="0.0068448"/>
        <n v="0.0811668"/>
        <n v="0.0283525"/>
        <n v="0.0023"/>
        <n v="0.014214"/>
        <n v="4.512E-4"/>
        <n v="0.001722"/>
        <n v="0.0144582"/>
        <n v="1.7958975"/>
        <n v="0.03472"/>
        <n v="0.11312"/>
        <n v="0.6548275"/>
        <n v="0.2136"/>
        <n v="0.22548"/>
        <n v="1.5325566"/>
        <n v="0.0472512"/>
        <n v="0.100281"/>
        <n v="18.67842"/>
        <n v="0.2776"/>
        <n v="6.7454"/>
        <n v="1.55467"/>
        <n v="0.639615"/>
        <n v="0.00478179"/>
        <n v="0.0202554"/>
        <n v="0.019884"/>
        <n v="0.0430242"/>
        <n v="3.36E-4"/>
        <n v="0.004431"/>
        <n v="0.0581715"/>
        <n v="0.03402"/>
        <n v="3.8518925"/>
        <n v="0.06352"/>
        <n v="0.75233"/>
        <n v="0.1023147"/>
        <n v="0.0011424"/>
        <n v="0.0187164"/>
        <n v="0.038415"/>
        <n v="0.204"/>
        <n v="0.274878"/>
        <n v="0.738724"/>
        <n v="0.003645"/>
        <n v="0.00128"/>
        <n v="0.00872"/>
        <n v="0.11563425"/>
        <n v="0.001056"/>
        <n v="0.0331572"/>
        <n v="0.19071"/>
        <n v="0.07872"/>
        <n v="0.00747968"/>
        <n v="40.95135"/>
        <n v="2.4E-5"/>
        <n v="0.01972"/>
        <n v="0.07984"/>
        <n v="0.00392"/>
        <n v="0.004"/>
        <n v="8.0E-4"/>
        <n v="1.175905"/>
        <n v="0.0064"/>
        <n v="0.18366"/>
        <n v="0.3049475"/>
        <n v="0.02948"/>
        <n v="0.01782"/>
        <n v="0.009225"/>
        <n v="0.0461202"/>
        <n v="1.5236E-4"/>
        <n v="0.0019815"/>
        <n v="0.0013236"/>
        <n v="0.05206"/>
        <n v="0.03616"/>
        <n v="0.16807095"/>
        <n v="0.0620082"/>
        <n v="0.037715"/>
        <n v="0.00594"/>
        <n v="0.03012675"/>
        <n v="0.0041832"/>
        <n v="0.0083504"/>
        <n v="0.12605"/>
        <n v="0.01855"/>
        <n v="0.2666525"/>
        <n v="0.1336"/>
        <n v="0.08252"/>
        <n v="0.41482815"/>
        <n v="0.0123744"/>
        <n v="0.0464604"/>
        <n v="1.057295"/>
        <n v="0.01424"/>
        <n v="0.15964"/>
        <n v="0.271575"/>
        <n v="0.021645"/>
        <n v="1.7745E-4"/>
        <n v="0.0017742"/>
        <n v="0.001416"/>
        <n v="0.03881025"/>
        <n v="0.0038712"/>
        <n v="0.034341"/>
        <n v="0.01992"/>
        <n v="0.06589"/>
        <n v="0.01471"/>
        <n v="0.0091371"/>
        <n v="1.248E-4"/>
        <n v="6.672E-4"/>
        <n v="0.262482"/>
        <n v="0.705396"/>
        <n v="0.06356"/>
        <n v="0.02461"/>
        <n v="0.03178"/>
        <n v="3.9645E-4"/>
        <n v="6.36E-5"/>
        <n v="0.190665"/>
        <n v="0.22074"/>
        <n v="2.7E-5"/>
        <n v="0.001776"/>
        <n v="0.01192"/>
        <n v="4.326E-4"/>
        <n v="2.0E-4"/>
        <n v="1.2558425"/>
        <n v="0.24611"/>
        <n v="0.04849275"/>
        <n v="6.624E-4"/>
        <n v="0.0067524"/>
        <n v="1.9539E-4"/>
        <n v="0.0021291"/>
        <n v="0.0013728"/>
        <n v="0.0063175"/>
        <n v="0.00723885"/>
        <n v="0.00168"/>
        <n v="0.01564"/>
        <n v="0.0082864"/>
        <n v="0.4032425"/>
        <n v="0.03582"/>
        <n v="0.32808"/>
        <n v="0.12096"/>
        <n v="0.09713"/>
        <n v="0.44275335"/>
        <n v="0.0107232"/>
        <n v="0.0330462"/>
        <n v="1.49716"/>
        <n v="0.25855"/>
        <n v="0.372755"/>
        <n v="0.060285"/>
        <n v="2.7521E-4"/>
        <n v="0.0025869"/>
        <n v="0.0019392"/>
        <n v="0.03641025"/>
        <n v="0.004068"/>
        <n v="0.0427655"/>
        <n v="0.022896"/>
        <n v="0.1023725"/>
        <n v="0.01462"/>
        <n v="0.00848685"/>
        <n v="0.0010578"/>
        <n v="0.270195"/>
        <n v="0.710744"/>
        <n v="0.9528725"/>
        <n v="0.07168"/>
        <n v="0.17317"/>
        <n v="0.04420335"/>
        <n v="0.0058836"/>
        <n v="1.7394E-4"/>
        <n v="0.0018696"/>
        <n v="0.0012648"/>
        <n v="0.02912"/>
        <n v="0.01873"/>
        <n v="0.01147845"/>
        <n v="0.0051294"/>
        <n v="0.041825"/>
        <n v="0.00586"/>
        <n v="0.0123984"/>
        <n v="0.90901"/>
        <n v="0.05088"/>
        <n v="0.13609"/>
        <n v="0.697175"/>
        <n v="0.21424"/>
        <n v="0.19357"/>
        <n v="1.4516685"/>
        <n v="0.0275424"/>
        <n v="0.0831552"/>
        <n v="9.5431375"/>
        <n v="0.23504"/>
        <n v="3.86917"/>
        <n v="1.812195"/>
        <n v="1.16472"/>
        <n v="0.0028847"/>
        <n v="0.0156444"/>
        <n v="0.04728345"/>
        <n v="0.0040452"/>
        <n v="0.051614"/>
        <n v="0.028188"/>
        <n v="7.990425"/>
        <n v="0.10016"/>
        <n v="1.49742"/>
        <n v="0.20681415"/>
        <n v="0.0385872"/>
        <n v="0.258213"/>
        <n v="0.686876"/>
        <n v="0.0238675"/>
        <n v="0.03759"/>
        <n v="1.662E-4"/>
        <n v="0.0265446"/>
        <n v="0.0015684"/>
        <n v="2.245585"/>
        <n v="0.07232"/>
        <n v="0.4043925"/>
        <n v="0.03139"/>
        <n v="0.73259"/>
        <n v="0.09382365"/>
        <n v="0.0013824"/>
        <n v="0.017241"/>
        <n v="4.5526E-4"/>
        <n v="0.0039702"/>
        <n v="0.0030588"/>
        <n v="0.11715"/>
        <n v="0.0923"/>
        <n v="0.43629405"/>
        <n v="0.0044736"/>
        <n v="0.169701"/>
        <n v="2.6E-6"/>
        <n v="0.1103775"/>
        <n v="0.01602"/>
        <n v="0.0096701"/>
        <n v="0.3205425"/>
        <n v="0.01545"/>
        <n v="1.48793"/>
        <n v="0.04304"/>
        <n v="0.13222"/>
        <n v="1.418385"/>
        <n v="0.21232"/>
        <n v="0.38892"/>
        <n v="1.01801595"/>
        <n v="0.0478176"/>
        <n v="0.137592"/>
        <n v="4.69655"/>
        <n v="0.0616"/>
        <n v="1.61087"/>
        <n v="0.529315"/>
        <n v="0.18879"/>
        <n v="0.00126932"/>
        <n v="0.005889"/>
        <n v="0.0051048"/>
        <n v="0.04181955"/>
        <n v="0.0036726"/>
        <n v="0.052583"/>
        <n v="0.0266565"/>
        <n v="10.6776225"/>
        <n v="0.1848"/>
        <n v="1.751"/>
        <n v="0.24538725"/>
        <n v="0.002976"/>
        <n v="0.034119"/>
        <n v="0.02196"/>
        <n v="0.265254"/>
        <n v="0.703764"/>
        <n v="5.13847"/>
        <n v="0.11648"/>
        <n v="1.6705"/>
        <n v="0.1742325"/>
        <n v="0.01876"/>
        <n v="1.590035"/>
        <n v="0.592155"/>
        <n v="0.23989845"/>
        <n v="0.0023232"/>
        <n v="0.0537012"/>
        <n v="0.00158613"/>
        <n v="0.010728"/>
        <n v="0.0084564"/>
        <n v="0.0965375"/>
        <n v="0.07137"/>
        <n v="0.5653527"/>
        <n v="0.1540572"/>
        <n v="0.1641675"/>
        <n v="0.02378"/>
        <n v="0.0130974"/>
        <n v="3.84E-4"/>
        <n v="5.742E-4"/>
        <n v="0.015864"/>
        <n v="0.1200925"/>
        <n v="0.01163"/>
        <n v="0.4894775"/>
        <n v="0.14976"/>
        <n v="2.34359325"/>
        <n v="0.0452256"/>
        <n v="0.1182594"/>
        <n v="1.714975"/>
        <n v="0.35735"/>
        <n v="0.37481"/>
        <n v="3.2591E-4"/>
        <n v="0.0028731"/>
        <n v="0.0021528"/>
        <n v="0.0423852"/>
        <n v="0.0035964"/>
        <n v="0.0650365"/>
        <n v="0.0345735"/>
        <n v="9.697705"/>
        <n v="0.10288"/>
        <n v="1.66591"/>
        <n v="0.2404692"/>
        <n v="0.0034368"/>
        <n v="0.0240654"/>
        <n v="0.257307"/>
        <n v="0.672016"/>
        <n v="3.21067"/>
        <n v="0.0648"/>
        <n v="0.1488618"/>
        <n v="0.023109"/>
        <n v="6.058E-4"/>
        <n v="0.0061995"/>
        <n v="0.0041604"/>
        <n v="0.0709625"/>
        <n v="0.04982"/>
        <n v="0.57034395"/>
        <n v="0.012192"/>
        <n v="0.1504956"/>
        <n v="0.13649"/>
        <n v="0.01958"/>
        <n v="0.021447"/>
        <n v="0.0079875"/>
        <n v="0.00296"/>
        <n v="0.1656"/>
        <n v="0.03481"/>
        <n v="0.6218325"/>
        <n v="0.32672"/>
        <n v="0.2925"/>
        <n v="0.5770482"/>
        <n v="0.0255744"/>
        <n v="0.074043"/>
        <n v="5.5929875"/>
        <n v="0.1232"/>
        <n v="1.86979"/>
        <n v="0.51997"/>
        <n v="0.244395"/>
        <n v="0.00125359"/>
        <n v="0.0060267"/>
        <n v="0.0053184"/>
        <n v="0.0617706"/>
        <n v="0.0054906"/>
        <n v="0.072735"/>
        <n v="0.03483"/>
        <n v="10.499205"/>
        <n v="0.13584"/>
        <n v="2.37109"/>
        <n v="0.2004843"/>
        <n v="0.0022464"/>
        <n v="0.013956"/>
        <n v="6.9E-4"/>
        <n v="0.05466"/>
        <n v="0.280572"/>
        <n v="0.766452"/>
        <n v="0.0556875"/>
        <n v="0.15602"/>
        <n v="0.0016332"/>
        <n v="9.81E-4"/>
        <n v="1.7660675"/>
        <n v="0.52814"/>
        <n v="0.120465"/>
        <n v="0.01411"/>
        <n v="2.253645"/>
        <n v="1.202925"/>
        <n v="0.1014378"/>
        <n v="0.0223008"/>
        <n v="3.8818E-4"/>
        <n v="0.0037971"/>
        <n v="0.002802"/>
        <n v="0.01975"/>
        <n v="0.54425745"/>
        <n v="0.0072576"/>
        <n v="0.1335198"/>
        <n v="0.17231"/>
        <n v="0.02437"/>
        <n v="0.0112199"/>
        <n v="0.107825"/>
        <n v="0.02051"/>
        <n v="0.467955"/>
        <n v="0.11424"/>
        <n v="0.15499"/>
        <n v="0.31057635"/>
        <n v="0.0157344"/>
        <n v="4.356"/>
        <n v="0.05072"/>
        <n v="1.52894"/>
        <n v="1.3664"/>
        <n v="0.672375"/>
        <n v="0.00183066"/>
        <n v="0.0082653"/>
        <n v="0.0078432"/>
        <n v="0.0423504"/>
        <n v="0.0039024"/>
        <n v="0.046438"/>
        <n v="0.025155"/>
        <n v="1.5253975"/>
        <n v="0.07136"/>
        <n v="0.35781"/>
        <n v="0.0533685"/>
        <n v="3.744E-4"/>
        <n v="0.0043488"/>
        <n v="6.98E-4"/>
        <n v="9.45E-5"/>
        <n v="0.251217"/>
        <n v="0.635844"/>
        <n v="0.09376"/>
        <n v="0.0336"/>
        <n v="0.12939"/>
        <n v="8.6685E-4"/>
        <n v="2.304E-4"/>
        <n v="31.95756"/>
        <n v="5.292E-4"/>
        <n v="2.652E-4"/>
        <n v="0.00807"/>
        <n v="2.1845375"/>
        <n v="0.05312"/>
        <n v="0.95366"/>
        <n v="0.40908"/>
        <n v="0.02771"/>
        <n v="0.490055"/>
        <n v="0.196215"/>
        <n v="0.1354059"/>
        <n v="0.0530286"/>
        <n v="5.1571E-4"/>
        <n v="0.0050625"/>
        <n v="0.003912"/>
        <n v="0.02148"/>
        <n v="0.0141"/>
        <n v="0.1398039"/>
        <n v="0.0026784"/>
        <n v="0.0376332"/>
        <n v="0.153675"/>
        <n v="0.0215"/>
        <n v="0.0081597"/>
        <n v="0.01864"/>
        <n v="0.07776"/>
        <n v="0.002465"/>
        <n v="0.00112"/>
        <n v="0.00606"/>
        <n v="0.01232"/>
        <n v="0.0016128"/>
        <n v="0.07292"/>
        <n v="0.0039882"/>
        <n v="0.005856"/>
        <n v="0.0031536"/>
        <n v="0.063735"/>
        <n v="0.00997"/>
        <n v="0.448595"/>
        <n v="0.086"/>
        <n v="0.16305525"/>
        <n v="0.0254292"/>
        <n v="1.3631275"/>
        <n v="0.25595"/>
        <n v="0.3214"/>
        <n v="0.03474"/>
        <n v="2.6585E-4"/>
        <n v="0.0023349"/>
        <n v="0.0018636"/>
        <n v="0.04562385"/>
        <n v="3.456E-4"/>
        <n v="0.0039798"/>
        <n v="0.0572565"/>
        <n v="0.031338"/>
        <n v="0.0207225"/>
        <n v="0.03003"/>
        <n v="0.00387045"/>
        <n v="0.272061"/>
        <n v="0.726452"/>
        <n v="0.9699975"/>
        <n v="0.052"/>
        <n v="0.15211"/>
        <n v="0.00383"/>
        <n v="0.04359585"/>
        <n v="0.006156"/>
        <n v="1.5574E-4"/>
        <n v="0.0018693"/>
        <n v="0.0012624"/>
        <n v="0.009855"/>
        <n v="0.0071"/>
        <n v="0.00850575"/>
        <n v="0.001746"/>
        <n v="0.134955"/>
        <n v="0.01874"/>
        <n v="0.0080023"/>
        <n v="0.0519275"/>
        <n v="0.00803"/>
        <n v="1.0385475"/>
        <n v="0.0224"/>
        <n v="0.07178"/>
        <n v="4.80129615"/>
        <n v="0.0365952"/>
        <n v="0.0690288"/>
        <n v="1.2000225"/>
        <n v="0.05696"/>
        <n v="0.22747"/>
        <n v="0.294585"/>
        <n v="0.033195"/>
        <n v="2.3296E-4"/>
        <n v="0.0019689"/>
        <n v="0.0015972"/>
        <n v="0.04594095"/>
        <n v="0.0047316"/>
        <n v="0.0605175"/>
        <n v="0.032043"/>
        <n v="0.1367375"/>
        <n v="0.0032541"/>
        <n v="1.224E-4"/>
        <n v="4.055E-4"/>
        <n v="7.05E-5"/>
        <n v="0.262797"/>
        <n v="0.730432"/>
        <n v="0.95888"/>
        <n v="0.14356"/>
        <n v="0.0421239"/>
        <n v="0.005523"/>
        <n v="0.0018144"/>
        <n v="0.00287"/>
        <n v="0.00231"/>
        <n v="0.00626895"/>
        <n v="0.0014664"/>
        <n v="0.1320025"/>
        <n v="0.0115766"/>
        <n v="0.03628"/>
        <n v="0.0049344"/>
        <n v="0.24312"/>
        <n v="0.0041532"/>
        <n v="0.0059712"/>
        <n v="0.0112272"/>
        <n v="0.0611525"/>
        <n v="0.01128"/>
        <n v="0.393975"/>
        <n v="0.04048"/>
        <n v="0.05888"/>
        <n v="0.1606722"/>
        <n v="0.024843"/>
        <n v="2.1202025"/>
        <n v="0.04032"/>
        <n v="0.45387"/>
        <n v="0.414315"/>
        <n v="0.06654"/>
        <n v="3.4281E-4"/>
        <n v="0.0039366"/>
        <n v="0.0028284"/>
        <n v="0.04447065"/>
        <n v="0.050968"/>
        <n v="0.028248"/>
        <n v="0.1497025"/>
        <n v="0.06288"/>
        <n v="0.07468"/>
        <n v="0.00306435"/>
        <n v="1.434E-4"/>
        <n v="0.263697"/>
        <n v="0.685352"/>
        <n v="1.0316375"/>
        <n v="0.03648"/>
        <n v="0.17034"/>
        <n v="0.0060225"/>
        <n v="4.6E-4"/>
        <n v="0.012005"/>
        <n v="4.65E-4"/>
        <n v="0.04514325"/>
        <n v="0.0074472"/>
        <n v="1.6458E-4"/>
        <n v="0.0020886"/>
        <n v="0.0013656"/>
        <n v="0.0092475"/>
        <n v="0.00549"/>
        <n v="0.0081159"/>
        <n v="0.0018048"/>
        <n v="0.1675375"/>
        <n v="0.02441"/>
        <n v="0.0120323"/>
        <n v="0.06693"/>
        <n v="0.0113"/>
        <n v="1.196495"/>
        <n v="0.05168"/>
        <n v="0.06716"/>
        <n v="0.2658366"/>
        <n v="0.0080928"/>
        <n v="0.0240786"/>
        <n v="0.16048"/>
        <n v="0.0402"/>
        <n v="1.5499075"/>
        <n v="0.2777"/>
        <n v="0.346745"/>
        <n v="0.056865"/>
        <n v="2.2984E-4"/>
        <n v="0.0023604"/>
        <n v="0.0017904"/>
        <n v="0.0357339"/>
        <n v="0.0037278"/>
        <n v="0.03396"/>
        <n v="0.022404"/>
        <n v="0.38727"/>
        <n v="0.33696"/>
        <n v="0.15324"/>
        <n v="0.0016743"/>
        <n v="6.78E-5"/>
        <n v="0.259689"/>
        <n v="0.795656"/>
        <n v="0.98256"/>
        <n v="0.03456"/>
        <n v="0.14172"/>
        <n v="0.04210665"/>
        <n v="0.0056052"/>
        <n v="0.038425"/>
        <n v="0.02846"/>
        <n v="0.0010737"/>
        <n v="3.69E-4"/>
        <n v="0.185635"/>
        <n v="0.02851"/>
        <n v="0.0112815"/>
        <n v="0.0603575"/>
        <n v="0.01048"/>
        <n v="0.1702425"/>
        <n v="0.04382"/>
        <n v="0.3290685"/>
        <n v="0.0084768"/>
        <n v="0.0246438"/>
        <n v="0.10129"/>
        <n v="0.02262"/>
        <n v="1.6849525"/>
        <n v="0.0288"/>
        <n v="0.29791"/>
        <n v="0.35194"/>
        <n v="0.071025"/>
        <n v="2.626E-4"/>
        <n v="0.0025707"/>
        <n v="0.0019248"/>
        <n v="0.05313015"/>
        <n v="0.0048816"/>
        <n v="0.0645005"/>
        <n v="0.0358875"/>
        <n v="0.0030327"/>
        <n v="9.36E-5"/>
        <n v="0.279384"/>
        <n v="0.756064"/>
        <n v="6.435E-5"/>
        <n v="6.6E-6"/>
        <n v="0.0761985"/>
        <n v="0.0050016"/>
        <n v="0.90352"/>
        <n v="0.07408"/>
        <n v="0.14144"/>
        <n v="0.0421104"/>
        <n v="0.0057378"/>
        <n v="0.01657"/>
        <n v="0.00691"/>
        <n v="5.265E-4"/>
        <n v="0.1318775"/>
        <n v="0.01902"/>
        <n v="0.0132501"/>
        <n v="0.480995"/>
        <n v="0.02896"/>
        <n v="0.09907"/>
        <n v="0.3498025"/>
        <n v="0.05744"/>
        <n v="0.07832"/>
        <n v="1.42942785"/>
        <n v="0.0241056"/>
        <n v="0.1028268"/>
        <n v="3.7116025"/>
        <n v="0.04736"/>
        <n v="1.20438"/>
        <n v="0.59218"/>
        <n v="0.16737"/>
        <n v="8.1094E-4"/>
        <n v="0.004614"/>
        <n v="0.0039456"/>
        <n v="0.0423294"/>
        <n v="7.488E-4"/>
        <n v="0.0046008"/>
        <n v="0.0558795"/>
        <n v="0.030726"/>
        <n v="9.348215"/>
        <n v="1.4224"/>
        <n v="3.07325"/>
        <n v="0.0176883"/>
        <n v="9.57E-4"/>
        <n v="0.01389"/>
        <n v="0.286353"/>
        <n v="0.816836"/>
        <n v="2.916925"/>
        <n v="0.16896"/>
        <n v="1.06291"/>
        <n v="0.53607525"/>
        <n v="0.0127878"/>
        <n v="0.1193529"/>
        <n v="0.0080556"/>
        <n v="2.86435"/>
        <n v="0.07392"/>
        <n v="1.16184"/>
        <n v="0.119255"/>
        <n v="0.01259"/>
        <n v="0.30049"/>
        <n v="0.150915"/>
        <n v="0.12211425"/>
        <n v="0.002016"/>
        <n v="0.0348678"/>
        <n v="0.00115479"/>
        <n v="0.0058206"/>
        <n v="0.004794"/>
        <n v="0.02879"/>
        <n v="0.01736"/>
        <n v="0.0234597"/>
        <n v="0.0993725"/>
        <n v="0.0139834"/>
        <n v="0.1226125"/>
        <n v="0.00972"/>
        <n v="0.235165"/>
        <n v="0.04864"/>
        <n v="0.05745"/>
        <n v="0.55887615"/>
        <n v="0.022368"/>
        <n v="0.0552072"/>
        <n v="1.1665625"/>
        <n v="0.03024"/>
        <n v="0.18254"/>
        <n v="0.30159"/>
        <n v="0.022365"/>
        <n v="2.1125E-4"/>
        <n v="0.0019731"/>
        <n v="0.0015612"/>
        <n v="0.03956955"/>
        <n v="2.592E-4"/>
        <n v="0.0042924"/>
        <n v="0.066456"/>
        <n v="0.0345615"/>
        <n v="1.209475"/>
        <n v="0.2864"/>
        <n v="0.73945"/>
        <n v="0.0147387"/>
        <n v="3.4"/>
        <n v="0.265455"/>
        <n v="0.702764"/>
        <n v="1.8077425"/>
        <n v="1.35778"/>
        <n v="0.8025711"/>
        <n v="0.0232212"/>
        <n v="0.0633915"/>
        <n v="0.0041628"/>
        <n v="1.1469475"/>
        <n v="0.02384"/>
        <n v="0.1663"/>
        <n v="0.002155"/>
        <n v="0.01233"/>
        <n v="0.04713885"/>
        <n v="0.0060204"/>
        <n v="1.9604E-4"/>
        <n v="0.0019314"/>
        <n v="0.0012996"/>
        <n v="0.01891"/>
        <n v="0.01215"/>
        <n v="0.01747365"/>
        <n v="0.0069828"/>
        <n v="0.0888875"/>
        <n v="0.01241"/>
        <n v="0.0105884"/>
        <n v="0.1595875"/>
        <n v="0.01345"/>
        <n v="0.55015"/>
        <n v="0.03264"/>
        <n v="0.05179"/>
        <n v="0.22038645"/>
        <n v="0.0068352"/>
        <n v="0.0259158"/>
        <n v="1.60131"/>
        <n v="0.0248"/>
        <n v="0.33086"/>
        <n v="0.298945"/>
        <n v="0.039345"/>
        <n v="3.6101E-4"/>
        <n v="0.0022803"/>
        <n v="0.0017436"/>
        <n v="0.03771885"/>
        <n v="0.0034332"/>
        <n v="0.0452285"/>
        <n v="0.02361"/>
        <n v="0.01535"/>
        <n v="0.06992"/>
        <n v="0.10524"/>
        <n v="0.0033006"/>
        <n v="9.84E-5"/>
        <n v="0.247152"/>
        <n v="0.621072"/>
        <n v="0.9897225"/>
        <n v="0.02304"/>
        <n v="0.13655"/>
        <n v="0.04313955"/>
        <n v="0.0055482"/>
        <n v="1.8304E-4"/>
        <n v="8.013E-4"/>
        <n v="1.98E-4"/>
        <n v="0.0985875"/>
        <n v="0.01368"/>
        <n v="0.0102952"/>
        <n v="3.5559925"/>
        <n v="0.1328"/>
        <n v="0.39408"/>
        <n v="1.0519525"/>
        <n v="0.0496"/>
        <n v="0.06409"/>
        <n v="0.5132811"/>
        <n v="0.0656118"/>
        <n v="1.2763125"/>
        <n v="0.21639"/>
        <n v="0.321255"/>
        <n v="0.030165"/>
        <n v="2.2074E-4"/>
        <n v="0.0016644"/>
        <n v="0.05583525"/>
        <n v="0.0059742"/>
        <n v="0.0758335"/>
        <n v="0.040197"/>
        <n v="0.08748225"/>
        <n v="0.119247"/>
        <n v="0.00109095"/>
        <n v="0.261135"/>
        <n v="0.625904"/>
        <n v="0.98858"/>
        <n v="0.14211"/>
        <n v="0.04394295"/>
        <n v="0.005463"/>
        <n v="0.069225"/>
        <n v="0.01013"/>
        <n v="0.0146103"/>
        <n v="0.7287025"/>
        <n v="0.02624"/>
        <n v="0.05809"/>
        <n v="0.760025"/>
        <n v="0.096"/>
        <n v="0.1116"/>
        <n v="1.0484778"/>
        <n v="0.0237312"/>
        <n v="0.089127"/>
        <n v="2.1487625"/>
        <n v="0.40206"/>
        <n v="0.010175"/>
        <n v="0.01408"/>
        <n v="0.06244"/>
        <n v="0.42289"/>
        <n v="0.071265"/>
        <n v="3.9663E-4"/>
        <n v="0.0089052"/>
        <n v="0.0040512"/>
        <n v="0.058068"/>
        <n v="0.0063906"/>
        <n v="0.0773915"/>
        <n v="0.03876"/>
        <n v="0.00304305"/>
        <n v="0.0047652"/>
        <n v="8.7591275"/>
        <n v="0.10976"/>
        <n v="3.8347"/>
        <n v="0.04644465"/>
        <n v="4.704E-4"/>
        <n v="0.017763"/>
        <n v="0.27342"/>
        <n v="0.70038"/>
        <n v="2.063E-4"/>
        <n v="2.55E-6"/>
        <n v="0.266016"/>
        <n v="0.717848"/>
        <n v="9.025E-4"/>
        <n v="7.0E-4"/>
        <n v="0.2836122"/>
        <n v="0.1897152"/>
        <n v="2.9282275"/>
        <n v="0.68404"/>
        <n v="0.0207875"/>
        <n v="0.0013"/>
        <n v="0.617355"/>
        <n v="0.39402"/>
        <n v="0.1278138"/>
        <n v="0.0019008"/>
        <n v="0.0236892"/>
        <n v="5.7928E-4"/>
        <n v="0.0102498"/>
        <n v="0.0061788"/>
        <n v="0.0145975"/>
        <n v="0.01956"/>
        <n v="0.0868257"/>
        <n v="0.044256"/>
        <n v="0.05487"/>
        <n v="0.0075"/>
        <n v="0.06386355"/>
        <n v="0.0571974"/>
        <n v="4.060405"/>
        <n v="0.10032"/>
        <n v="0.27569"/>
        <n v="0.7869975"/>
        <n v="0.08112"/>
        <n v="0.99440745"/>
        <n v="0.0411264"/>
        <n v="0.1203312"/>
        <n v="2.1812"/>
        <n v="0.37794"/>
        <n v="0.35457"/>
        <n v="0.03261"/>
        <n v="2.9965E-4"/>
        <n v="0.0028794"/>
        <n v="0.0021252"/>
        <n v="0.0437238"/>
        <n v="8.16E-4"/>
        <n v="0.0041262"/>
        <n v="0.0684695"/>
        <n v="0.032421"/>
        <n v="6.3200125"/>
        <n v="1.41478"/>
        <n v="0.13063305"/>
        <n v="0.051333"/>
        <n v="0.0140621"/>
        <n v="0.273573"/>
        <n v="0.693912"/>
        <n v="0.003155"/>
        <n v="0.01877"/>
        <n v="0.34347315"/>
        <n v="8.64E-4"/>
        <n v="0.3505296"/>
        <n v="74.69181"/>
        <n v="0.0900588"/>
        <n v="0.0056976"/>
        <n v="3.2378525"/>
        <n v="0.15104"/>
        <n v="0.78378"/>
        <n v="0.0022525"/>
        <n v="0.02146"/>
        <n v="0.33306"/>
        <n v="0.04461"/>
        <n v="0.1377639"/>
        <n v="0.0302574"/>
        <n v="5.6953E-4"/>
        <n v="0.0100959"/>
        <n v="0.0069852"/>
        <n v="0.0221775"/>
        <n v="0.01318"/>
        <n v="0.25759905"/>
        <n v="0.004704"/>
        <n v="0.1003296"/>
        <n v="0.048175"/>
        <n v="0.00639"/>
        <n v="4.6429"/>
        <n v="0.29584"/>
        <n v="0.68164"/>
        <n v="1.5203125"/>
        <n v="0.11584"/>
        <n v="0.21693"/>
        <n v="1.0374138"/>
        <n v="0.175392"/>
        <n v="0.2315472"/>
        <n v="0.02717"/>
        <n v="0.8703975"/>
        <n v="1.93392"/>
        <n v="0.98503"/>
        <n v="0.01235"/>
        <n v="0.03951"/>
        <n v="0.72661"/>
        <n v="0.256635"/>
        <n v="7.6167E-4"/>
        <n v="0.0068811"/>
        <n v="0.0045924"/>
        <n v="0.0396933"/>
        <n v="0.0059808"/>
        <n v="0.0044358"/>
        <n v="0.04876"/>
        <n v="0.035616"/>
        <n v="3.9534275"/>
        <n v="1.3328"/>
        <n v="1.15629"/>
        <n v="0.0826755"/>
        <n v="0.0151488"/>
        <n v="0.0288114"/>
        <n v="0.14496"/>
        <n v="0.0127762"/>
        <n v="0.00465"/>
        <n v="0.278052"/>
        <n v="0.708756"/>
        <n v="0.0129"/>
        <n v="0.00944"/>
        <n v="0.01225"/>
        <n v="0.005365"/>
        <n v="0.00796"/>
        <n v="0.4826211"/>
        <n v="0.156192"/>
        <n v="0.0206772"/>
        <n v="31.034115"/>
        <n v="0.0518238"/>
        <n v="0.003102"/>
        <n v="0.9027"/>
        <n v="0.66112"/>
        <n v="0.42066"/>
        <n v="0.055855"/>
        <n v="0.00429"/>
        <n v="0.04508835"/>
        <n v="0.0130656"/>
        <n v="0.011868"/>
        <n v="3.6049E-4"/>
        <n v="0.0059673"/>
        <n v="0.0038064"/>
        <n v="0.02232"/>
        <n v="0.0802941"/>
        <n v="0.0444768"/>
        <n v="0.069342"/>
        <n v="0.06236"/>
        <n v="0.00866"/>
        <n v="2.8751975"/>
        <n v="0.22416"/>
        <n v="0.50224"/>
        <n v="0.3851475"/>
        <n v="0.12848"/>
        <n v="0.15936"/>
        <n v="0.828978"/>
        <n v="0.1550784"/>
        <n v="0.200418"/>
        <n v="0.7058175"/>
        <n v="2.0824"/>
        <n v="1.12029"/>
        <n v="1.00711"/>
        <n v="0.284925"/>
        <n v="9.7552E-4"/>
        <n v="0.0070557"/>
        <n v="0.0061944"/>
        <n v="0.03860085"/>
        <n v="0.002688"/>
        <n v="0.0042684"/>
        <n v="0.0483435"/>
        <n v="0.031518"/>
        <n v="2.9909225"/>
        <n v="1.60016"/>
        <n v="0.98404"/>
        <n v="0.1001478"/>
        <n v="0.0162432"/>
        <n v="0.0252126"/>
        <n v="0.0127301"/>
        <n v="4.825E-5"/>
        <n v="2.72"/>
        <n v="0.263793"/>
        <n v="0.7678"/>
        <n v="0.013765"/>
        <n v="0.03637"/>
        <n v="0.0025443"/>
        <n v="0.002448"/>
        <n v="0.007842"/>
        <n v="77.652765"/>
        <n v="0.0175893"/>
        <n v="0.0012744"/>
        <n v="1.120305"/>
        <n v="0.55728"/>
        <n v="0.44557"/>
        <n v="0.07572"/>
        <n v="0.00938"/>
        <n v="0.206305"/>
        <n v="0.089055"/>
        <n v="0.0622659"/>
        <n v="0.0153504"/>
        <n v="0.0170562"/>
        <n v="3.2825E-4"/>
        <n v="0.005103"/>
        <n v="0.0031176"/>
        <n v="0.0280275"/>
        <n v="0.03017"/>
        <n v="0.0770487"/>
        <n v="0.0565344"/>
        <n v="0.0733764"/>
        <n v="0.0463075"/>
        <n v="0.00666"/>
        <n v="0.0484443"/>
        <n v="0.0385146"/>
        <n v="0.0857275"/>
        <n v="0.02066"/>
        <n v="1.018935"/>
        <n v="0.19232"/>
        <n v="0.29264"/>
        <n v="1.8027183"/>
        <n v="0.1638816"/>
        <n v="0.2361036"/>
        <n v="0.20065"/>
        <n v="0.58672"/>
        <n v="0.32322"/>
        <n v="0.31269"/>
        <n v="0.0267"/>
        <n v="2.327E-4"/>
        <n v="0.0024345"/>
        <n v="0.0018468"/>
        <n v="0.040218"/>
        <n v="0.0061824"/>
        <n v="0.0058404"/>
        <n v="0.04609"/>
        <n v="0.033288"/>
        <n v="0.780595"/>
        <n v="0.22493"/>
        <n v="0.0219735"/>
        <n v="0.0078624"/>
        <n v="0.0060906"/>
        <n v="0.011907"/>
        <n v="1.2807E-4"/>
        <n v="0.282288"/>
        <n v="0.739212"/>
        <n v="0.01231"/>
        <n v="0.01105"/>
        <n v="0.01248"/>
        <n v="0.06571"/>
        <n v="0.0494286"/>
        <n v="0.0413454"/>
        <n v="0.0714402"/>
        <n v="0.0036456"/>
        <n v="7.4623725"/>
        <n v="5.9344"/>
        <n v="8.76372"/>
        <n v="1.17348"/>
        <n v="0.00176"/>
        <n v="0.09267"/>
        <n v="0.149405"/>
        <n v="0.188505"/>
        <n v="0.5860857"/>
        <n v="0.1668288"/>
        <n v="0.29832"/>
        <n v="0.01324076"/>
        <n v="0.0340815"/>
        <n v="0.0300804"/>
        <n v="0.0103725"/>
        <n v="0.00628"/>
        <n v="0.00893055"/>
        <n v="0.007344"/>
        <n v="0.0057894"/>
        <n v="0.03326"/>
        <n v="0.00477"/>
        <n v="0.058755"/>
        <n v="0.00851"/>
        <n v="0.3546775"/>
        <n v="0.10868"/>
        <n v="0.5478489"/>
        <n v="0.0731904"/>
        <n v="0.1385322"/>
        <n v="0.1414275"/>
        <n v="0.58768"/>
        <n v="0.21428"/>
        <n v="0.300275"/>
        <n v="0.03753"/>
        <n v="2.1619E-4"/>
        <n v="0.0020727"/>
        <n v="0.0016584"/>
        <n v="0.0280635"/>
        <n v="0.0047904"/>
        <n v="0.00405"/>
        <n v="0.037527"/>
        <n v="0.0252765"/>
        <n v="0.1766442"/>
        <n v="0.2211012"/>
        <n v="0.0020775"/>
        <n v="0.00161"/>
        <n v="0.00198555"/>
        <n v="8.064E-4"/>
        <n v="0.0085909"/>
        <n v="0.249225"/>
        <n v="0.6595"/>
        <n v="0.201685"/>
        <n v="0.38464"/>
        <n v="0.14311"/>
        <n v="0.0363663"/>
        <n v="0.0056352"/>
        <n v="0.01514"/>
        <n v="0.01195"/>
        <n v="8.925E-5"/>
        <n v="2.88E-5"/>
        <n v="0.1059275"/>
        <n v="0.01693"/>
        <n v="0.09479"/>
        <n v="0.00448"/>
        <n v="0.0101"/>
        <n v="0.6758875"/>
        <n v="0.03696"/>
        <n v="0.06537"/>
        <n v="1.52901165"/>
        <n v="0.0817152"/>
        <n v="0.1509156"/>
        <n v="0.01482"/>
        <n v="0.00939"/>
        <n v="0.256135"/>
        <n v="0.89504"/>
        <n v="0.39766"/>
        <n v="0.418335"/>
        <n v="0.07005"/>
        <n v="4.472E-4"/>
        <n v="0.0041205"/>
        <n v="0.0031572"/>
        <n v="0.0269646"/>
        <n v="0.0027564"/>
        <n v="0.033922"/>
        <n v="0.0191175"/>
        <n v="0.00264105"/>
        <n v="0.0033144"/>
        <n v="9.546E-4"/>
        <n v="5.76E-5"/>
        <n v="0.0063854"/>
        <n v="0.25479"/>
        <n v="0.670656"/>
        <n v="7.9719"/>
        <n v="8.9608"/>
        <n v="11.4573"/>
        <n v="0.94696"/>
        <n v="0.00304"/>
        <n v="0.10022"/>
        <n v="0.6350727"/>
        <n v="0.1821696"/>
        <n v="0.238077"/>
        <n v="0.00731276"/>
        <n v="0.0389349"/>
        <n v="0.03996"/>
        <n v="0.0142875"/>
        <n v="0.00906"/>
        <n v="0.049545"/>
        <n v="0.0074"/>
        <n v="0.00965115"/>
        <n v="0.0038304"/>
        <n v="0.4052875"/>
        <n v="0.04672"/>
        <n v="0.15882"/>
        <n v="0.7776625"/>
        <n v="0.15728"/>
        <n v="0.19322"/>
        <n v="2.1183774"/>
        <n v="0.221136"/>
        <n v="0.3076848"/>
        <n v="0.8222775"/>
        <n v="1.29024"/>
        <n v="0.77172"/>
        <n v="0.62417"/>
        <n v="0.165345"/>
        <n v="5.6966E-4"/>
        <n v="0.0673464"/>
        <n v="0.0643164"/>
        <n v="0.0108741"/>
        <n v="7.776E-4"/>
        <n v="0.0019044"/>
        <n v="0.014341"/>
        <n v="0.009267"/>
        <n v="0.5701975"/>
        <n v="0.16978"/>
        <n v="0.0207228"/>
        <n v="0.0026208"/>
        <n v="0.0052284"/>
        <n v="0.0290803"/>
        <n v="0.02687"/>
        <n v="0.02061"/>
        <n v="0.280053"/>
        <n v="0.710056"/>
        <n v="0.04524"/>
        <n v="0.04533"/>
        <n v="1.83508185"/>
        <n v="0.0011232"/>
        <n v="0.0406188"/>
        <n v="0.04029"/>
        <n v="1.16208"/>
        <n v="1.506E-4"/>
        <n v="6.24E-5"/>
        <n v="0.001126"/>
        <n v="1.64E-4"/>
        <n v="1.257"/>
        <n v="1.1336"/>
        <n v="1.3418"/>
        <n v="0.1230975"/>
        <n v="0.00466"/>
        <n v="0.18012"/>
        <n v="0.11106"/>
        <n v="0.08864685"/>
        <n v="0.0194112"/>
        <n v="0.0351036"/>
        <n v="8.5956E-4"/>
        <n v="0.0053001"/>
        <n v="0.0045528"/>
        <n v="0.01555"/>
        <n v="0.01077"/>
        <n v="0.01467555"/>
        <n v="0.0152352"/>
        <n v="0.0191256"/>
        <n v="0.0304375"/>
        <n v="0.00456"/>
        <n v="2.4491575"/>
        <n v="0.16464"/>
        <n v="0.4037"/>
        <n v="1.0825225"/>
        <n v="0.11856"/>
        <n v="0.21487"/>
        <n v="0.9030516"/>
        <n v="0.17208"/>
        <n v="0.2173998"/>
        <n v="13.9435025"/>
        <n v="14.70448"/>
        <n v="17.48426"/>
        <n v="0.73495"/>
        <n v="0.307935"/>
        <n v="0.01923935"/>
        <n v="0.0686931"/>
        <n v="0.064758"/>
        <n v="1.7952525"/>
        <n v="0.39728"/>
        <n v="0.4217"/>
        <n v="0.03566415"/>
        <n v="0.0078336"/>
        <n v="0.0084114"/>
        <n v="0.02715"/>
        <n v="0.10314"/>
        <n v="0.0288219"/>
        <n v="0.271431"/>
        <n v="0.716936"/>
        <n v="0.5141175"/>
        <n v="0.17264"/>
        <n v="0.30196"/>
        <n v="0.65907705"/>
        <n v="0.0014496"/>
        <n v="0.0110958"/>
        <n v="1.470615"/>
        <n v="1.15314"/>
        <n v="2.71561"/>
        <n v="2.7136"/>
        <n v="2.47779"/>
        <n v="1.6120225"/>
        <n v="0.0024"/>
        <n v="0.16526"/>
        <n v="1.078375"/>
        <n v="0.750315"/>
        <n v="0.17842635"/>
        <n v="0.05016"/>
        <n v="0.0714852"/>
        <n v="0.0021567"/>
        <n v="0.0136749"/>
        <n v="0.0105192"/>
        <n v="0.009695"/>
        <n v="0.00601"/>
        <n v="0.03323565"/>
        <n v="0.0202944"/>
        <n v="0.019593"/>
        <n v="0.03838"/>
        <n v="1.870185"/>
        <n v="0.11872"/>
        <n v="0.23532"/>
        <n v="1.3278025"/>
        <n v="0.14656"/>
        <n v="0.18627"/>
        <n v="0.484944"/>
        <n v="0.0887424"/>
        <n v="0.094893"/>
        <n v="11.0151775"/>
        <n v="18.4504"/>
        <n v="14.09817"/>
        <n v="0.0017725"/>
        <n v="0.00555"/>
        <n v="0.00893256"/>
        <n v="0.0738084"/>
        <n v="0.0478428"/>
        <n v="7.473E-4"/>
        <n v="9.342E-4"/>
        <n v="2.872845"/>
        <n v="5.54"/>
        <n v="2.86013"/>
        <n v="0.03070845"/>
        <n v="0.0121134"/>
        <n v="0.0212375"/>
        <n v="1.2784E-4"/>
        <n v="0.247887"/>
        <n v="0.670184"/>
        <n v="0.5049125"/>
        <n v="0.47984"/>
        <n v="0.26341"/>
        <n v="0.026895"/>
        <n v="0.0065472"/>
        <n v="0.0145182"/>
        <n v="4.928145"/>
        <n v="0.79872"/>
        <n v="6.53202"/>
        <n v="1.20401"/>
        <n v="0.71808"/>
        <n v="0.61532"/>
        <n v="0.6600025"/>
        <n v="0.0628"/>
        <n v="0.08676495"/>
        <n v="0.021024"/>
        <n v="0.0339024"/>
        <n v="5.3638E-4"/>
        <n v="0.0052674"/>
        <n v="0.0038904"/>
        <n v="0.0102425"/>
        <n v="0.00802"/>
        <n v="0.0235872"/>
        <n v="0.0184224"/>
        <n v="0.019476"/>
        <n v="0.99989"/>
        <n v="0.55859"/>
        <n v="1.59942"/>
        <n v="0.26966"/>
        <n v="7.1685"/>
        <n v="1.34752"/>
        <n v="1.11217"/>
        <n v="3.4182639"/>
        <n v="0.498384"/>
        <n v="0.392274"/>
        <n v="2.74705"/>
        <n v="3.02112"/>
        <n v="2.19533"/>
        <n v="0.00155948"/>
        <n v="0.0160284"/>
        <n v="0.0100008"/>
        <n v="0.05256975"/>
        <n v="0.0661932"/>
        <n v="0.3227325"/>
        <n v="0.13968"/>
        <n v="0.82669"/>
        <n v="0.0070143"/>
        <n v="0.00504"/>
        <n v="0.0036036"/>
        <n v="0.001785"/>
        <n v="0.13746"/>
        <n v="0.0190009"/>
        <n v="1.2552E-4"/>
        <n v="0.257181"/>
        <n v="0.748264"/>
        <n v="2.78303"/>
        <n v="1.9184"/>
        <n v="1.95955"/>
        <n v="0.6596"/>
        <n v="0.00238"/>
        <n v="0.00169"/>
        <n v="0.7192539"/>
        <n v="0.0228954"/>
        <n v="8.41752"/>
        <n v="2.49792"/>
        <n v="7.0689"/>
        <n v="0.3163278"/>
        <n v="0.0220968"/>
        <n v="1.213665"/>
        <n v="0.94464"/>
        <n v="0.7273"/>
        <n v="0.0053625"/>
        <n v="1.6E-4"/>
        <n v="0.111445"/>
        <n v="0.062655"/>
        <n v="0.0858381"/>
        <n v="0.0210432"/>
        <n v="0.0237888"/>
        <n v="9.4939E-4"/>
        <n v="0.0059532"/>
        <n v="0.0048144"/>
        <n v="0.00724"/>
        <n v="0.0056682"/>
        <n v="0.0035136"/>
        <n v="0.0020604"/>
        <n v="0.0571625"/>
        <n v="0.00808"/>
        <n v="0.9538825"/>
        <n v="0.05568"/>
        <n v="0.17477"/>
        <n v="0.604115"/>
        <n v="0.18768"/>
        <n v="0.1823"/>
        <n v="1.16445375"/>
        <n v="0.155424"/>
        <n v="0.1576956"/>
        <n v="0.93678"/>
        <n v="0.90944"/>
        <n v="0.56253"/>
        <n v="4.4746E-4"/>
        <n v="0.0055371"/>
        <n v="0.0033216"/>
        <n v="0.23155005"/>
        <n v="0.2436708"/>
        <n v="0.48474"/>
        <n v="0.15552"/>
        <n v="0.37493"/>
        <n v="0.0079053"/>
        <n v="0.0024192"/>
        <n v="0.0023976"/>
        <n v="0.0298548"/>
        <n v="1.4433E-4"/>
        <n v="0.26859"/>
        <n v="0.773816"/>
        <n v="0.3140075"/>
        <n v="0.05984"/>
        <n v="0.14243"/>
        <n v="0.25568"/>
        <n v="0.0011475"/>
        <n v="0.00194"/>
        <n v="6.45804"/>
        <n v="1.94592"/>
        <n v="4.99026"/>
        <n v="0.0576"/>
        <n v="0.9122375"/>
        <n v="0.32432"/>
        <n v="0.31606"/>
        <n v="0.18852"/>
        <n v="0.098475"/>
        <n v="0.05355855"/>
        <n v="0.014067"/>
        <n v="3.575E-4"/>
        <n v="0.0032241"/>
        <n v="0.0022644"/>
        <n v="0.159595"/>
        <n v="0.44368"/>
        <n v="0.09298"/>
        <n v="0.004575"/>
        <n v="0.0025344"/>
        <n v="0.0027432"/>
        <n v="0.040645"/>
        <n v="0.00603"/>
        <n v="5.862E-4"/>
        <n v="8.256E-4"/>
        <n v="1.374E-4"/>
        <n v="0.00964"/>
        <n v="0.0016188"/>
        <n v="7.32E-5"/>
        <n v="0.11027"/>
        <n v="0.00832"/>
        <n v="0.00764"/>
        <n v="0.8673"/>
        <n v="0.42928"/>
        <n v="0.32908"/>
        <n v="0.29914335"/>
        <n v="0.0524832"/>
        <n v="0.074949"/>
        <n v="0.7463625"/>
        <n v="1.15104"/>
        <n v="0.63648"/>
        <n v="5.1181E-4"/>
        <n v="0.0098193"/>
        <n v="0.004908"/>
        <n v="3.25E-5"/>
        <n v="0.014945"/>
        <n v="9.777E-4"/>
        <n v="4.032E-4"/>
        <n v="5.4E-5"/>
        <n v="0.0323704"/>
        <n v="1.6059E-4"/>
        <n v="0.260661"/>
        <n v="0.666276"/>
        <n v="0.424475"/>
        <n v="0.31376"/>
        <n v="0.13304"/>
        <n v="5.625E-4"/>
        <n v="7.6E-4"/>
        <n v="0.03800865"/>
        <n v="0.0043584"/>
        <n v="0.0062592"/>
        <n v="2.1294E-4"/>
        <n v="0.0056868"/>
        <n v="0.0041175"/>
        <n v="0.0013377"/>
        <n v="0.0016704"/>
        <n v="0.0010218"/>
        <n v="0.0511525"/>
        <n v="0.00791"/>
        <n v="0.1056425"/>
        <n v="0.798325"/>
        <n v="0.15312"/>
        <n v="0.10718"/>
        <n v="0.2438073"/>
        <n v="0.0247296"/>
        <n v="0.0350244"/>
        <n v="0.8714675"/>
        <n v="1.30768"/>
        <n v="0.76937"/>
        <n v="5.4067E-4"/>
        <n v="0.006366"/>
        <n v="0.0036936"/>
        <n v="0.0198675"/>
        <n v="0.00154245"/>
        <n v="1.398E-4"/>
        <n v="0.0067656"/>
        <n v="0.27768"/>
        <n v="0.74012"/>
        <n v="0.80568"/>
        <n v="0.07824"/>
        <n v="0.10971"/>
        <n v="0.0384693"/>
        <n v="0.0033792"/>
        <n v="0.0057882"/>
        <n v="0.003205"/>
        <n v="0.00190965"/>
        <n v="6.426E-4"/>
        <n v="0.057025"/>
        <n v="0.00842"/>
        <n v="1.9107525"/>
        <n v="0.1859"/>
        <n v="0.8130525"/>
        <n v="0.23824"/>
        <n v="0.21436"/>
        <n v="0.00328"/>
        <n v="0.8467002"/>
        <n v="0.096768"/>
        <n v="0.1442496"/>
        <n v="1.7096675"/>
        <n v="1.65264"/>
        <n v="1.45993"/>
        <n v="9.607E-4"/>
        <n v="0.0089781"/>
        <n v="0.0061584"/>
        <n v="0.13011945"/>
        <n v="0.1276398"/>
        <n v="0.323765"/>
        <n v="0.11822"/>
        <n v="0.0090765"/>
        <n v="0.0014112"/>
        <n v="0.0071838"/>
        <n v="0.0367212"/>
        <n v="0.248892"/>
        <n v="0.661984"/>
        <n v="1.4843575"/>
        <n v="0.94224"/>
        <n v="0.79208"/>
        <n v="0.00385515"/>
        <n v="1.386E-4"/>
        <n v="0.508365"/>
        <n v="0.00768"/>
        <n v="2.0046"/>
        <n v="1.5424775"/>
        <n v="0.8248"/>
        <n v="0.73423"/>
        <n v="0.0066525"/>
        <n v="0.04233"/>
        <n v="0.11624385"/>
        <n v="0.0232608"/>
        <n v="0.0282582"/>
        <n v="8.5982E-4"/>
        <n v="0.0076284"/>
        <n v="0.0053088"/>
        <n v="0.0055625"/>
        <n v="0.00307"/>
        <n v="0.0038223"/>
        <n v="0.0021696"/>
        <n v="0.0017334"/>
        <n v="0.03181"/>
        <n v="0.0045"/>
        <n v="0.0053"/>
        <n v="0.0253475"/>
        <n v="1.503745"/>
        <n v="0.03136"/>
        <n v="0.11426"/>
        <n v="6.658035"/>
        <n v="0.28672"/>
        <n v="0.65032"/>
        <n v="1.982781"/>
        <n v="0.1352256"/>
        <n v="0.1937316"/>
        <n v="1.551345"/>
        <n v="1.56544"/>
        <n v="1.06571"/>
        <n v="0.00101725"/>
        <n v="0.0084318"/>
        <n v="0.0053424"/>
        <n v="1.2836475"/>
        <n v="0.50928"/>
        <n v="0.64441"/>
        <n v="0.03246735"/>
        <n v="0.003744"/>
        <n v="0.003282"/>
        <n v="3.15E-4"/>
        <n v="0.1047"/>
        <n v="0.0207266"/>
        <n v="0.05484"/>
        <n v="0.16"/>
        <n v="0.01382"/>
        <n v="0.00306"/>
        <n v="0.27006"/>
        <n v="0.75534"/>
        <n v="0.014825"/>
        <n v="0.00416"/>
        <n v="0.01464"/>
        <n v="0.97564"/>
        <n v="0.72384"/>
        <n v="0.54798"/>
        <n v="1.1311704"/>
        <n v="0.085593"/>
        <n v="11.931135"/>
        <n v="1.9488"/>
        <n v="23.7795"/>
        <n v="1.388935"/>
        <n v="2.06704"/>
        <n v="1.82812"/>
        <n v="0.07536075"/>
        <n v="0.0210624"/>
        <n v="0.0216384"/>
        <n v="0.00197067"/>
        <n v="0.0064434"/>
        <n v="0.0045048"/>
        <n v="0.023915"/>
        <n v="0.01734"/>
        <n v="0.02281395"/>
        <n v="0.0173064"/>
        <n v="0.05021"/>
        <n v="0.00728"/>
        <n v="0.0400218"/>
        <n v="0.0112488"/>
        <n v="0.0037"/>
        <n v="0.2935575"/>
        <n v="0.01904"/>
        <n v="0.03965"/>
        <n v="3.6206875"/>
        <n v="0.26896"/>
        <n v="0.49275"/>
        <n v="0.0588"/>
        <n v="0.0144575"/>
        <n v="1.45077225"/>
        <n v="0.1430784"/>
        <n v="0.1983948"/>
        <n v="4.338E-4"/>
        <n v="2.27041"/>
        <n v="2.31792"/>
        <n v="1.88255"/>
        <n v="0.00122356"/>
        <n v="0.0129114"/>
        <n v="0.00852"/>
        <n v="1.126315"/>
        <n v="0.22608"/>
        <n v="0.49667"/>
        <n v="0.0387759"/>
        <n v="0.0162366"/>
        <n v="0.04665"/>
        <n v="0.22188"/>
        <n v="0.0410711"/>
        <n v="0.06136"/>
        <n v="0.0996"/>
        <n v="0.013985"/>
        <n v="0.01006"/>
        <n v="0.48247"/>
        <n v="0.06321"/>
        <n v="0.16885"/>
        <n v="0.05529"/>
        <n v="0.269892"/>
        <n v="0.712844"/>
        <n v="1.2015325"/>
        <n v="2.87152"/>
        <n v="1.009605"/>
        <n v="0.38656"/>
        <n v="0.66356"/>
        <n v="1.11908805"/>
        <n v="0.1389888"/>
        <n v="0.2034354"/>
        <n v="10.572"/>
        <n v="1.26144"/>
        <n v="24.00918"/>
        <n v="0.0518"/>
        <n v="0.13128"/>
        <n v="0.089375"/>
        <n v="0.07344"/>
        <n v="0.0019"/>
        <n v="1.596975"/>
        <n v="6.42256"/>
        <n v="3.91447"/>
        <n v="0.03274"/>
        <n v="0.0357465"/>
        <n v="0.008976"/>
        <n v="0.0087384"/>
        <n v="0.00547599"/>
        <n v="0.0021198"/>
        <n v="0.0015132"/>
        <n v="0.0097425"/>
        <n v="0.00624"/>
        <n v="0.0328548"/>
        <n v="0.0264672"/>
        <n v="0.031068"/>
        <n v="1.223665"/>
        <n v="0.71786"/>
        <n v="0.1000872"/>
        <n v="0.0041568"/>
        <n v="0.0815382"/>
        <n v="0.0844175"/>
        <n v="0.00774"/>
        <n v="4.604445"/>
        <n v="0.37968"/>
        <n v="0.38257"/>
        <n v="1.125E-4"/>
        <n v="2.5E-4"/>
        <n v="2.44960665"/>
        <n v="0.19872"/>
        <n v="0.2328936"/>
        <n v="0.01072"/>
        <n v="0.04528"/>
        <n v="0.00195"/>
        <n v="9.0E-4"/>
        <n v="2.112375"/>
        <n v="2.15952"/>
        <n v="1.73125"/>
        <n v="0.00116038"/>
        <n v="0.0112914"/>
        <n v="0.007416"/>
        <n v="2.6220175"/>
        <n v="0.69856"/>
        <n v="0.75848"/>
        <n v="0.05562"/>
        <n v="0.0128298"/>
        <n v="0.0365951"/>
        <n v="1.5781E-4"/>
        <n v="0.001598"/>
        <n v="2.055E-4"/>
        <n v="0.264585"/>
        <n v="0.653144"/>
        <n v="0.4925"/>
        <n v="2.34304"/>
        <n v="0.4123"/>
        <n v="0.1385075"/>
        <n v="0.34348"/>
        <n v="2.4753111"/>
        <n v="0.0113088"/>
        <n v="0.1009638"/>
        <n v="1.15029"/>
        <n v="0.23136"/>
        <n v="1.26294"/>
        <n v="1.6029925"/>
        <n v="2.66544"/>
        <n v="1.93312"/>
        <n v="6.05E-4"/>
        <n v="0.00377"/>
        <n v="0.030939"/>
        <n v="0.0072384"/>
        <n v="0.0057534"/>
        <n v="0.0019318"/>
        <n v="0.027075"/>
        <n v="0.0212"/>
        <n v="0.0652575"/>
        <n v="0.039792"/>
        <n v="0.0462042"/>
        <n v="0.05459"/>
        <n v="0.00836"/>
        <n v="0.01238775"/>
        <n v="5.568E-4"/>
        <n v="0.0097338"/>
        <n v="0.0224425"/>
        <n v="0.00319"/>
        <n v="1.8806175"/>
        <n v="0.73776"/>
        <n v="0.60009"/>
        <n v="2.1817488"/>
        <n v="0.1255488"/>
        <n v="0.1543416"/>
        <n v="1.280115"/>
        <n v="1.48912"/>
        <n v="1.06366"/>
        <n v="0.00321009"/>
        <n v="0.0081228"/>
        <n v="0.005124"/>
        <n v="4.685925"/>
        <n v="2.19856"/>
        <n v="1.392"/>
        <n v="0.10454745"/>
        <n v="0.0595584"/>
        <n v="0.0277464"/>
        <n v="0.0135846"/>
        <n v="0.263193"/>
        <n v="0.680284"/>
        <n v="0.4121"/>
        <n v="1.22816"/>
        <n v="0.33662"/>
        <n v="5.75E-4"/>
        <n v="0.00113"/>
        <n v="0.28782015"/>
        <n v="0.0305952"/>
        <n v="0.018951"/>
        <n v="2.3463"/>
        <n v="0.4992"/>
        <n v="3.0147"/>
        <n v="1.36903"/>
        <n v="3.10256"/>
        <n v="2.69822"/>
        <n v="0.02775285"/>
        <n v="0.0058458"/>
        <n v="6.591E-5"/>
        <n v="0.0019281"/>
        <n v="0.0012888"/>
        <n v="0.0763325"/>
        <n v="0.0527"/>
        <n v="0.15134955"/>
        <n v="0.1158528"/>
        <n v="0.1235394"/>
        <n v="0.04212"/>
        <n v="0.00627"/>
        <n v="0.0258045"/>
        <n v="0.0254856"/>
        <n v="0.0312575"/>
        <n v="0.00613"/>
        <n v="0.25208"/>
        <n v="0.12352"/>
        <n v="0.077"/>
        <n v="0.55486665"/>
        <n v="0.02184"/>
        <n v="0.033087"/>
        <n v="5.85E-4"/>
        <n v="3.0E-4"/>
        <n v="0.8040275"/>
        <n v="0.47632"/>
        <n v="0.31035"/>
        <n v="4.3069E-4"/>
        <n v="0.003249"/>
        <n v="0.0020532"/>
        <n v="0.202835"/>
        <n v="0.05264"/>
        <n v="0.03568"/>
        <n v="0.01991805"/>
        <n v="0.0064572"/>
        <n v="0.0096169"/>
        <n v="1.5255E-4"/>
        <n v="0.08354"/>
        <n v="0.01731"/>
        <n v="0.257919"/>
        <n v="0.679096"/>
        <n v="0.158315"/>
        <n v="0.39584"/>
        <n v="0.13499"/>
        <n v="0.02225025"/>
        <n v="0.0016512"/>
        <n v="0.0050082"/>
        <n v="0.0017577"/>
        <n v="0.020815"/>
        <n v="0.01673"/>
        <n v="0.0090126"/>
        <n v="0.0038208"/>
        <n v="0.0033756"/>
        <n v="0.0716825"/>
        <n v="0.01028"/>
        <n v="0.02332"/>
        <n v="0.0041"/>
        <n v="2.1205725"/>
        <n v="0.23328"/>
        <n v="0.21694"/>
        <n v="0.18186945"/>
        <n v="0.0296544"/>
        <n v="0.052131"/>
        <n v="0.8804275"/>
        <n v="0.7184"/>
        <n v="0.52056"/>
        <n v="5.6498E-4"/>
        <n v="0.0046035"/>
        <n v="0.0028824"/>
        <n v="0.3857325"/>
        <n v="0.27568"/>
        <n v="0.10477"/>
        <n v="0.00530025"/>
        <n v="0.0013356"/>
        <n v="0.0132061"/>
        <n v="0.244614"/>
        <n v="0.63496"/>
        <n v="0.39538"/>
        <n v="0.14047"/>
        <n v="0.02131065"/>
        <n v="0.0051168"/>
        <n v="0.0079155"/>
        <n v="0.0036096"/>
        <n v="0.0053208"/>
        <n v="0.0739375"/>
        <n v="0.01124"/>
        <n v="0.06574785"/>
        <n v="0.0911844"/>
        <n v="4.242775"/>
        <n v="0.56208"/>
        <n v="0.52076"/>
        <n v="3.1020069"/>
        <n v="0.1146336"/>
        <n v="0.1692498"/>
        <n v="1.1446225"/>
        <n v="0.74512"/>
        <n v="0.52218"/>
        <n v="0.02570607"/>
        <n v="0.0046986"/>
        <n v="0.002766"/>
        <n v="1.8195575"/>
        <n v="0.81008"/>
        <n v="0.4747"/>
        <n v="0.01845525"/>
        <n v="0.0029568"/>
        <n v="0.0025254"/>
        <n v="0.0107406"/>
        <n v="1.4744E-4"/>
        <n v="0.265689"/>
        <n v="0.701132"/>
        <n v="1.08725"/>
        <n v="0.44"/>
        <n v="0.75783"/>
        <n v="2.2097125"/>
        <n v="9.01088"/>
        <n v="1.2172"/>
        <n v="0.0106524"/>
        <n v="0.01416"/>
        <n v="0.0090978"/>
        <n v="0.485475"/>
        <n v="0.02112"/>
        <n v="1.39002"/>
        <n v="2.46969"/>
        <n v="0.64188"/>
        <n v="11.5304425"/>
        <n v="25.43648"/>
        <n v="35.71406"/>
        <n v="0.00545"/>
        <n v="0.00324"/>
        <n v="0.02686215"/>
        <n v="0.0154632"/>
        <n v="0.0028488"/>
        <n v="0.0020724"/>
        <n v="0.0189875"/>
        <n v="0.01359"/>
        <n v="0.01858335"/>
        <n v="0.0119136"/>
        <n v="0.0111732"/>
        <n v="0.01011"/>
        <n v="0.59232735"/>
        <n v="0.1750998"/>
        <n v="0.0225775"/>
        <n v="0.00325"/>
        <n v="2.5629475"/>
        <n v="0.23344"/>
        <n v="0.20518"/>
        <n v="4.4192172"/>
        <n v="0.1601184"/>
        <n v="0.1861902"/>
        <n v="13.8268025"/>
        <n v="25.09968"/>
        <n v="13.32886"/>
        <n v="0.03975049"/>
        <n v="0.1078815"/>
        <n v="0.0556188"/>
        <n v="0.46337"/>
        <n v="0.04927"/>
        <n v="0.00928845"/>
        <n v="0.0048384"/>
        <n v="0.0015492"/>
        <n v="0.0200115"/>
        <n v="0.262152"/>
        <n v="0.681536"/>
        <n v="0.8610375"/>
        <n v="0.9232"/>
        <n v="0.70499"/>
        <n v="0.4443275"/>
        <n v="0.25024"/>
        <n v="0.39789"/>
        <n v="0.00740535"/>
        <n v="0.0106848"/>
        <n v="0.007854"/>
        <n v="0.215595"/>
        <n v="1.0614"/>
        <n v="16.08141"/>
        <n v="3.20178"/>
        <n v="13.4174025"/>
        <n v="34.7312"/>
        <n v="47.04843"/>
        <n v="0.01156"/>
        <n v="0.04249845"/>
        <n v="0.0209472"/>
        <n v="0.0241266"/>
        <n v="0.0050025"/>
        <n v="0.003408"/>
        <n v="0.0244175"/>
        <n v="0.01756"/>
        <n v="0.01488885"/>
        <n v="0.0100224"/>
        <n v="0.0103962"/>
        <n v="0.0495325"/>
        <n v="1.64166255"/>
        <n v="0.2692314"/>
        <n v="0.0250775"/>
        <n v="0.7711225"/>
        <n v="0.19136"/>
        <n v="0.16227"/>
        <n v="0.80315145"/>
        <n v="0.0861312"/>
        <n v="0.1166778"/>
        <n v="12.868115"/>
        <n v="19.68896"/>
        <n v="11.04297"/>
        <n v="0.03623711"/>
        <n v="0.0831978"/>
        <n v="0.0450084"/>
        <n v="5.8059075"/>
        <n v="2.76048"/>
        <n v="0.35658"/>
        <n v="0.00396165"/>
        <n v="0.0013674"/>
        <n v="0.0103808"/>
        <n v="0.02368"/>
        <n v="0.03912"/>
        <n v="0.00683"/>
        <n v="0.0039"/>
        <n v="1.6037E-4"/>
        <n v="0.279042"/>
        <n v="0.770256"/>
        <n v="0.2984775"/>
        <n v="1.81424"/>
        <n v="0.749"/>
        <n v="12.41325"/>
        <n v="31.85728"/>
        <n v="43.65601"/>
        <n v="0.0174573"/>
        <n v="0.0088896"/>
        <n v="0.0077484"/>
        <n v="0.0015528"/>
        <n v="0.0099975"/>
        <n v="0.00767"/>
        <n v="0.003081"/>
        <n v="0.0031002"/>
        <n v="0.0954425"/>
        <n v="0.1197126"/>
        <n v="0.002304"/>
        <n v="0.0188424"/>
        <n v="0.02528"/>
        <n v="1.1282625"/>
        <n v="0.31984"/>
        <n v="0.3561"/>
        <n v="0.66342765"/>
        <n v="0.0880128"/>
        <n v="0.117546"/>
        <n v="0.04913"/>
        <n v="0.01539"/>
        <n v="14.48207"/>
        <n v="20.93712"/>
        <n v="14.11716"/>
        <n v="0.0740235"/>
        <n v="0.0178086"/>
        <n v="0.03565965"/>
        <n v="0.1509984"/>
        <n v="0.0896712"/>
        <n v="1.113085"/>
        <n v="0.23184"/>
        <n v="0.49691"/>
        <n v="0.0322071"/>
        <n v="0.0119808"/>
        <n v="0.0113202"/>
        <n v="1.5804E-4"/>
        <n v="0.03586"/>
        <n v="0.01212"/>
        <n v="0.271746"/>
        <n v="0.764424"/>
        <n v="6.1435925"/>
        <n v="0.3"/>
        <n v="3.38874"/>
        <n v="4.3813025"/>
        <n v="0.65984"/>
        <n v="2.42755"/>
        <n v="0.1592106"/>
        <n v="0.0468768"/>
        <n v="0.0265986"/>
        <n v="3.39882"/>
        <n v="4.78392"/>
        <n v="0.001338"/>
        <n v="1.54E-4"/>
        <n v="12.4789025"/>
        <n v="28.21952"/>
        <n v="41.82282"/>
        <n v="0.431375"/>
        <n v="0.08652"/>
        <n v="0.03937305"/>
        <n v="0.014976"/>
        <n v="0.0285732"/>
        <n v="1.1375E-4"/>
        <n v="0.0096321"/>
        <n v="0.0055068"/>
        <n v="0.056115"/>
        <n v="0.0456"/>
        <n v="0.03231255"/>
        <n v="0.0208512"/>
        <n v="0.0316056"/>
        <n v="0.105605"/>
        <n v="0.0154"/>
        <n v="0.0693912"/>
        <n v="0.004656"/>
        <n v="0.0115266"/>
        <n v="0.02422"/>
        <n v="0.00309"/>
        <n v="1.068185"/>
        <n v="0.29792"/>
        <n v="0.30139"/>
        <n v="0.9708876"/>
        <n v="0.1072128"/>
        <n v="0.127776"/>
        <n v="0.04008"/>
        <n v="0.01164"/>
        <n v="12.1702025"/>
        <n v="17.5792"/>
        <n v="11.11677"/>
        <n v="0.008585"/>
        <n v="0.0016"/>
        <n v="0.03459"/>
        <n v="0.0383586"/>
        <n v="0.0088602"/>
        <n v="0.03739125"/>
        <n v="0.1053069"/>
        <n v="0.0617796"/>
        <n v="1.52979"/>
        <n v="0.30384"/>
        <n v="0.34702"/>
        <n v="0.0410394"/>
        <n v="0.0079392"/>
        <n v="0.0132546"/>
        <n v="0.0139019"/>
        <n v="1075.47756"/>
        <n v="9.885E-4"/>
        <n v="0.0021445"/>
        <n v="0.265983"/>
        <n v="0.73368"/>
        <n v="2.327165"/>
        <n v="0.044"/>
        <n v="1.60126"/>
        <n v="2.45704"/>
        <n v="0.60336"/>
        <n v="1.20163"/>
        <n v="0.02101365"/>
        <n v="0.0322752"/>
        <n v="0.0207954"/>
        <n v="0.97179"/>
        <n v="4.85268"/>
        <n v="13.629325"/>
        <n v="37.56736"/>
        <n v="48.36811"/>
        <n v="0.07635735"/>
        <n v="0.0290208"/>
        <n v="0.0431202"/>
        <n v="1.0387E-4"/>
        <n v="0.0105681"/>
        <n v="0.0071952"/>
        <n v="0.01795"/>
        <n v="0.01252"/>
        <n v="0.03751905"/>
        <n v="0.0235392"/>
        <n v="0.0280596"/>
        <n v="0.1049375"/>
        <n v="0.01566"/>
        <n v="0.07314465"/>
        <n v="0.0121092"/>
        <n v="0.0231025"/>
        <n v="0.00326"/>
        <n v="0.501615"/>
        <n v="0.21072"/>
        <n v="0.11762"/>
        <n v="0.3501861"/>
        <n v="0.0825408"/>
        <n v="0.083535"/>
        <n v="0.0203"/>
        <n v="7.5800475"/>
        <n v="13.48992"/>
        <n v="6.90922"/>
        <n v="0.02060385"/>
        <n v="0.0104922"/>
        <n v="0.03713684"/>
        <n v="0.0108927"/>
        <n v="0.0054468"/>
        <n v="0.0754025"/>
        <n v="0.14608"/>
        <n v="0.11152"/>
        <n v="0.0022392"/>
        <n v="9.72E-5"/>
        <n v="0.19266"/>
        <n v="0.034969"/>
        <n v="0.0448448"/>
        <n v="0.0655204"/>
        <n v="0.0098225"/>
        <n v="1.3383E-4"/>
        <n v="0.271356"/>
        <n v="0.704132"/>
        <n v="0.00291105"/>
        <n v="8.64E-5"/>
        <n v="0.0011658"/>
        <n v="11.10463"/>
        <n v="45.80832"/>
        <n v="53.12787"/>
        <n v="0.020202"/>
        <n v="0.0063798"/>
        <n v="3.402E-4"/>
        <n v="0.011315"/>
        <n v="0.00805"/>
        <n v="0.0024441"/>
        <n v="0.0010944"/>
        <n v="0.1190175"/>
        <n v="0.01807"/>
        <n v="0.05450895"/>
        <n v="0.0085938"/>
        <n v="0.0220075"/>
        <n v="0.00322"/>
        <n v="0.383855"/>
        <n v="0.12464"/>
        <n v="0.08583"/>
        <n v="0.20103615"/>
        <n v="0.0286944"/>
        <n v="0.0298146"/>
        <n v="1.971355"/>
        <n v="1.53584"/>
        <n v="1.15766"/>
        <n v="0.0292557"/>
        <n v="0.0157542"/>
        <n v="0.03150628"/>
        <n v="5.8995E-4"/>
        <n v="1.08E-5"/>
        <n v="0.00756"/>
        <n v="0.1014"/>
        <n v="0.0071824"/>
        <n v="0.260571"/>
        <n v="0.708348"/>
        <n v="0.0011727"/>
        <n v="2.016E-4"/>
        <n v="5.586E-4"/>
        <n v="10.7426475"/>
        <n v="43.87296"/>
        <n v="52.43393"/>
        <n v="0.0235233"/>
        <n v="0.0018816"/>
        <n v="0.005712"/>
        <n v="0.1220975"/>
        <n v="0.01927"/>
        <n v="0.06592785"/>
        <n v="0.0103212"/>
        <n v="0.001045"/>
        <n v="5.0E-4"/>
        <n v="0.00321"/>
        <n v="0.91572"/>
        <n v="0.19936"/>
        <n v="0.17554"/>
        <n v="1.35303495"/>
        <n v="0.1269024"/>
        <n v="0.1290708"/>
        <n v="10.3447325"/>
        <n v="11.90416"/>
        <n v="8.73699"/>
        <n v="0.0318423"/>
        <n v="0.001968"/>
        <n v="0.0192354"/>
        <n v="0.03848013"/>
        <n v="0.1305625"/>
        <n v="0.03168"/>
        <n v="0.03613"/>
        <n v="0.6893425"/>
        <n v="0.17312"/>
        <n v="0.3712"/>
        <n v="0.02419245"/>
        <n v="0.0089472"/>
        <n v="0.0061458"/>
        <n v="0.01419"/>
        <n v="0.0069696"/>
        <n v="0.0122804"/>
        <n v="0.0181687"/>
        <n v="1.4857E-4"/>
        <n v="0.263979"/>
        <n v="0.73192"/>
        <n v="3.6346825"/>
        <n v="0.07424"/>
        <n v="2.60312"/>
        <n v="6.6253025"/>
        <n v="1.80736"/>
        <n v="7.65957"/>
        <n v="3.15459315"/>
        <n v="0.0207648"/>
        <n v="0.2029386"/>
        <n v="0.7071"/>
        <n v="4.05342"/>
        <n v="0.0590678"/>
        <n v="0.009856"/>
        <n v="0.66242"/>
        <n v="13.4608075"/>
        <n v="44.44464"/>
        <n v="53.12996"/>
        <n v="0.02067615"/>
        <n v="0.009024"/>
        <n v="0.0085194"/>
        <n v="1.0595E-4"/>
        <n v="0.0468825"/>
        <n v="0.03476"/>
        <n v="0.01404675"/>
        <n v="0.008544"/>
        <n v="0.0086058"/>
        <n v="0.0687225"/>
        <n v="0.01002"/>
        <n v="0.0537162"/>
        <n v="0.0084696"/>
        <n v="0.1284"/>
        <n v="0.01596"/>
        <n v="2.3031225"/>
        <n v="0.26528"/>
        <n v="0.40758"/>
        <n v="1.09705455"/>
        <n v="0.0733056"/>
        <n v="0.1191342"/>
        <n v="7.94998"/>
        <n v="9.81248"/>
        <n v="5.58567"/>
        <n v="0.02132505"/>
        <n v="0.03636802"/>
        <n v="0.368175"/>
        <n v="0.3448"/>
        <n v="0.44781"/>
        <n v="0.0423738"/>
        <n v="0.015744"/>
        <n v="0.0293658"/>
        <n v="0.0176735"/>
        <n v="104.07978"/>
        <n v="1.551E-4"/>
        <n v="4.77E-4"/>
        <n v="0.002994"/>
        <n v="0.274485"/>
        <n v="0.734244"/>
        <n v="0.0327525"/>
        <n v="0.00988"/>
        <n v="0.00496"/>
        <n v="0.04841"/>
        <n v="0.01365"/>
        <n v="0.1671999"/>
        <n v="9.024E-4"/>
        <n v="0.0029622"/>
        <n v="15.93782"/>
        <n v="42.21968"/>
        <n v="52.20751"/>
        <n v="0.04405695"/>
        <n v="0.0211854"/>
        <n v="4.55E-6"/>
        <n v="0.021155"/>
        <n v="0.01582"/>
        <n v="0.0056508"/>
        <n v="0.0042738"/>
        <n v="0.0495399"/>
        <n v="0.007671"/>
        <n v="0.0603625"/>
        <n v="0.01244"/>
        <n v="1.9672425"/>
        <n v="0.10368"/>
        <n v="0.23029"/>
        <n v="0.7611192"/>
        <n v="0.0769728"/>
        <n v="0.1018026"/>
        <n v="16.824005"/>
        <n v="21.48656"/>
        <n v="17.4493"/>
        <n v="0.038835"/>
        <n v="0.02592"/>
        <n v="0.04247"/>
        <n v="0.04336305"/>
        <n v="0.0282768"/>
        <n v="0.04277832"/>
        <n v="1.2E-4"/>
        <n v="0.0967525"/>
        <n v="0.14992"/>
        <n v="0.12993"/>
        <n v="1.0448325"/>
        <n v="0.19792"/>
        <n v="0.66757"/>
        <n v="0.0181986"/>
        <n v="0.0035232"/>
        <n v="0.0230262"/>
        <n v="0.0245586"/>
        <n v="0.0648824"/>
        <n v="0.022162"/>
        <n v="23.4825"/>
        <n v="0.0048417"/>
        <n v="2.388E-4"/>
        <n v="8.62E-4"/>
        <n v="0.0020955"/>
        <n v="0.268545"/>
        <n v="0.711704"/>
        <n v="8.6401425"/>
        <n v="0.23312"/>
        <n v="6.36449"/>
        <n v="8.2611525"/>
        <n v="0.61072"/>
        <n v="3.88594"/>
        <n v="0.007209"/>
        <n v="0.0034692"/>
        <n v="1.0981751"/>
        <n v="0.0071104"/>
        <n v="2.845502"/>
        <n v="17.942235"/>
        <n v="40.62"/>
        <n v="52.2371"/>
        <n v="0.21599"/>
        <n v="0.064785"/>
        <n v="0.0379269"/>
        <n v="0.011424"/>
        <n v="0.0162168"/>
        <n v="0.006605"/>
        <n v="0.00494"/>
        <n v="0.0073809"/>
        <n v="0.0050496"/>
        <n v="0.0056208"/>
        <n v="0.04293975"/>
        <n v="0.0066642"/>
        <n v="1.63074"/>
        <n v="0.04016"/>
        <n v="0.11108"/>
        <n v="2.7396425"/>
        <n v="0.14384"/>
        <n v="0.30022"/>
        <n v="0.54378405"/>
        <n v="0.0873792"/>
        <n v="0.1029036"/>
        <n v="14.42491"/>
        <n v="16.60288"/>
        <n v="13.9309"/>
        <n v="0.004215"/>
        <n v="0.00651"/>
        <n v="0.0398437"/>
        <n v="0.0721395"/>
        <n v="0.0475164"/>
        <n v="0.046505"/>
        <n v="0.09224"/>
        <n v="0.4707725"/>
        <n v="0.4752"/>
        <n v="0.21093"/>
        <n v="0.02854035"/>
        <n v="0.0133728"/>
        <n v="0.0143391"/>
        <n v="210.96096"/>
        <n v="0.1362831"/>
        <n v="0.0066648"/>
        <n v="0.273132"/>
        <n v="0.715532"/>
        <n v="7.3057525"/>
        <n v="0.22816"/>
        <n v="5.22201"/>
        <n v="8.310415"/>
        <n v="0.51696"/>
        <n v="3.53446"/>
        <n v="0.01554285"/>
        <n v="0.00528"/>
        <n v="0.0100386"/>
        <n v="0.1744798"/>
        <n v="1.4071596"/>
        <n v="31.100195"/>
        <n v="37.32544"/>
        <n v="48.04595"/>
        <n v="0.0413013"/>
        <n v="0.0155136"/>
        <n v="0.019074"/>
        <n v="5.122E-5"/>
        <n v="0.0052671"/>
        <n v="0.003612"/>
        <n v="0.1382425"/>
        <n v="0.0126534"/>
        <n v="0.0059136"/>
        <n v="0.0106674"/>
        <n v="0.2476975"/>
        <n v="0.1887645"/>
        <n v="0.0016416"/>
        <n v="0.0610992"/>
        <n v="0.9428275"/>
        <n v="0.06848"/>
        <n v="0.17593"/>
        <n v="1.357035"/>
        <n v="0.11792"/>
        <n v="0.21295"/>
        <n v="0.4673145"/>
        <n v="0.0709248"/>
        <n v="0.0843624"/>
        <n v="15.13342"/>
        <n v="20.39696"/>
        <n v="15.72574"/>
        <n v="0.0089775"/>
        <n v="0.0136"/>
        <n v="0.03972"/>
        <n v="0.00185985"/>
        <n v="7.038E-4"/>
        <n v="0.04069754"/>
        <n v="0.043308"/>
        <n v="0.023592"/>
        <n v="6.0E-7"/>
        <n v="1.23E-5"/>
        <n v="1.44E-5"/>
        <n v="0.044175"/>
        <n v="0.00992"/>
        <n v="0.10847"/>
        <n v="0.694935"/>
        <n v="0.1704"/>
        <n v="0.21882"/>
        <n v="0.00858375"/>
        <n v="0.0015126"/>
        <n v="0.0147186"/>
        <n v="47.02131"/>
        <n v="0.1050444"/>
        <n v="0.0053568"/>
        <n v="1.21897"/>
        <n v="0.66822"/>
        <n v="0.243693"/>
        <n v="0.678872"/>
        <n v="0.75786"/>
        <n v="0.01664"/>
        <n v="0.52833"/>
        <n v="0.8523475"/>
        <n v="0.02944"/>
        <n v="0.53717"/>
        <n v="0.00494325"/>
        <n v="5.76E-4"/>
        <n v="0.0048894"/>
        <n v="0.0355806"/>
        <n v="0.3592644"/>
        <n v="23.6999825"/>
        <n v="36.81328"/>
        <n v="41.40571"/>
        <n v="0.0366015"/>
        <n v="0.0100032"/>
        <n v="0.0161046"/>
        <n v="1.521E-5"/>
        <n v="0.0033078"/>
        <n v="0.001992"/>
        <n v="0.0361925"/>
        <n v="0.03544"/>
        <n v="0.0121701"/>
        <n v="0.0123414"/>
        <n v="0.04712"/>
        <n v="0.00563"/>
        <n v="0.10991415"/>
        <n v="9.504E-4"/>
        <n v="0.0311142"/>
        <n v="0.382215"/>
        <n v="0.03952"/>
        <n v="0.10591"/>
        <n v="0.1622275"/>
        <n v="0.03008"/>
        <n v="0.03778"/>
        <n v="0.47554065"/>
        <n v="0.0321696"/>
        <n v="0.0501954"/>
        <n v="6.8394675"/>
        <n v="9.57648"/>
        <n v="5.14709"/>
        <n v="0.00671437"/>
        <n v="0.0391239"/>
        <n v="0.0201312"/>
        <n v="0.014715"/>
        <n v="0.00687"/>
        <n v="0.00152775"/>
        <n v="1.344E-4"/>
        <n v="5.46E-5"/>
        <n v="0.0081689"/>
        <n v="0.0590184"/>
        <n v="0.0028272"/>
        <n v="1.539E-4"/>
        <n v="0.292044"/>
        <n v="0.697112"/>
        <n v="0.22978"/>
        <n v="0.41216"/>
        <n v="0.16302"/>
        <n v="0.022011"/>
        <n v="0.0022656"/>
        <n v="0.0054288"/>
        <n v="0.0021775"/>
        <n v="9.5E-4"/>
        <n v="0.0844101"/>
        <n v="0.022614"/>
        <n v="0.0181025"/>
        <n v="0.00335"/>
        <n v="0.1559875"/>
        <n v="0.3286752"/>
        <n v="0.0405024"/>
        <n v="0.0529662"/>
        <n v="4.8136825"/>
        <n v="5.40416"/>
        <n v="3.24723"/>
        <n v="0.00658995"/>
        <n v="0.0034914"/>
        <n v="0.01589289"/>
        <n v="0.0213207"/>
        <n v="0.0051675"/>
        <n v="0.00876"/>
        <n v="0.087195"/>
        <n v="0.0036426"/>
        <n v="0.0014784"/>
        <n v="2.472E-4"/>
        <n v="0.0067559"/>
        <n v="0.258012"/>
        <n v="0.70252"/>
        <n v="0.35828"/>
        <n v="0.3112"/>
        <n v="0.14224"/>
        <n v="0.0216318"/>
        <n v="0.0025536"/>
        <n v="0.0054108"/>
        <n v="0.0010773"/>
        <n v="7.296E-4"/>
        <n v="0.0081575"/>
        <n v="0.00475"/>
        <n v="0.00410295"/>
        <n v="0.0024768"/>
        <n v="0.0020868"/>
        <n v="0.10026555"/>
        <n v="0.0212424"/>
        <n v="2.82341"/>
        <n v="0.42384"/>
        <n v="0.91331"/>
        <n v="1.2963425"/>
        <n v="0.17072"/>
        <n v="0.26017"/>
        <n v="1.5171201"/>
        <n v="0.110064"/>
        <n v="0.1547958"/>
        <n v="7.532585"/>
        <n v="7.27632"/>
        <n v="5.32783"/>
        <n v="0.02257395"/>
        <n v="0.0133302"/>
        <n v="0.14509612"/>
        <n v="6.258E-4"/>
        <n v="2.748E-4"/>
        <n v="0.0522925"/>
        <n v="0.04239"/>
        <n v="0.5411175"/>
        <n v="0.2256"/>
        <n v="0.42904"/>
        <n v="0.0269943"/>
        <n v="0.0083616"/>
        <n v="0.0069018"/>
        <n v="0.0135223"/>
        <n v="0.0024867"/>
        <n v="1.392E-4"/>
        <n v="1.76"/>
        <n v="0.163566"/>
        <n v="0.458888"/>
        <n v="2.83431"/>
        <n v="0.10896"/>
        <n v="2.07038"/>
        <n v="2.8465325"/>
        <n v="0.18608"/>
        <n v="1.35292"/>
        <n v="0.0067362"/>
        <n v="4.416E-4"/>
        <n v="0.1012693"/>
        <n v="0.2608012"/>
        <n v="42.554745"/>
        <n v="4.5648"/>
        <n v="46.95776"/>
        <n v="0.325215"/>
        <n v="0.02841"/>
        <n v="0.337355"/>
        <n v="0.117255"/>
        <n v="0.1627044"/>
        <n v="0.0654528"/>
        <n v="0.1420398"/>
        <n v="0.0558675"/>
        <n v="0.04334"/>
        <n v="0.025371"/>
        <n v="0.0154428"/>
        <n v="0.1082031"/>
        <n v="0.0278856"/>
        <n v="3.755205"/>
        <n v="0.472"/>
        <n v="1.11097"/>
        <n v="1.9249125"/>
        <n v="0.2743"/>
        <n v="0.8929947"/>
        <n v="0.1466976"/>
        <n v="0.1746216"/>
        <n v="15.71013"/>
        <n v="19.02544"/>
        <n v="17.32171"/>
        <n v="0.004005"/>
        <n v="0.01251"/>
        <n v="0.0238926"/>
        <n v="0.0539328"/>
        <n v="0.019797"/>
        <n v="0.10686247"/>
        <n v="0.1286145"/>
        <n v="0.086802"/>
        <n v="0.4255225"/>
        <n v="0.19144"/>
        <n v="1.0630725"/>
        <n v="0.1968"/>
        <n v="0.27047"/>
        <n v="0.04628445"/>
        <n v="0.0161184"/>
        <n v="0.019755"/>
        <n v="0.024982"/>
        <n v="0.0317184"/>
        <n v="1.2045E-4"/>
        <n v="0.254481"/>
        <n v="0.686964"/>
        <n v="10.012475"/>
        <n v="0.26944"/>
        <n v="7.33678"/>
        <n v="11.7860175"/>
        <n v="0.60768"/>
        <n v="5.43663"/>
        <n v="0.0528723"/>
        <n v="0.0026016"/>
        <n v="0.0084294"/>
        <n v="0.2267155"/>
        <n v="1.5910708"/>
        <n v="60.7351325"/>
        <n v="96.55584"/>
        <n v="131.26036"/>
        <n v="0.0300789"/>
        <n v="0.0137088"/>
        <n v="0.0145908"/>
        <n v="0.0040497"/>
        <n v="0.0029616"/>
        <n v="0.0763025"/>
        <n v="0.05819"/>
        <n v="0.03592185"/>
        <n v="0.0230976"/>
        <n v="0.0278052"/>
        <n v="0.08394555"/>
        <n v="0.0189498"/>
        <n v="1.41188"/>
        <n v="0.17648"/>
        <n v="0.36958"/>
        <n v="0.714675"/>
        <n v="0.23936"/>
        <n v="0.20945"/>
        <n v="0.45958395"/>
        <n v="0.0427392"/>
        <n v="0.0701154"/>
        <n v="16.6419325"/>
        <n v="22.91392"/>
        <n v="20.61993"/>
        <n v="0.01277094"/>
        <n v="0.0923025"/>
        <n v="0.0662724"/>
        <n v="0.1061625"/>
        <n v="0.04384"/>
        <n v="0.25263"/>
        <n v="0.0155675"/>
        <n v="0.01786"/>
        <n v="0.00538095"/>
        <n v="0.0037728"/>
        <n v="0.0035124"/>
        <n v="0.0075995"/>
        <n v="0.09457"/>
        <n v="0.12798"/>
        <n v="0.259488"/>
        <n v="0.674884"/>
        <n v="12.4462075"/>
        <n v="0.6304"/>
        <n v="9.45991"/>
        <n v="15.3152725"/>
        <n v="2.82256"/>
        <n v="6.42543"/>
        <n v="2.16E-5"/>
        <n v="0.2846228"/>
        <n v="1.6541184"/>
        <n v="0.4687725"/>
        <n v="0.58128"/>
        <n v="0.38278"/>
        <n v="0.0394419"/>
        <n v="0.0094656"/>
        <n v="0.0169482"/>
        <n v="0.0041331"/>
        <n v="0.0035736"/>
        <n v="0.0080425"/>
        <n v="0.00426"/>
        <n v="0.0582705"/>
        <n v="0.0100908"/>
        <n v="1.2134125"/>
        <n v="0.1496"/>
        <n v="0.36747"/>
        <n v="1.466645"/>
        <n v="0.5216"/>
        <n v="0.48563"/>
        <n v="0.8277585"/>
        <n v="0.1009344"/>
        <n v="0.1263354"/>
        <n v="12.1685"/>
        <n v="13.46608"/>
        <n v="11.25134"/>
        <n v="0.01578"/>
        <n v="0.1129431"/>
        <n v="0.182304"/>
        <n v="0.069288"/>
        <n v="0.00719771"/>
        <n v="0.0747276"/>
        <n v="0.0476268"/>
        <n v="1.1552352"/>
        <n v="0.0646032"/>
        <n v="0.00598425"/>
        <n v="0.0078174"/>
        <n v="0.5488075"/>
        <n v="0.90736"/>
        <n v="0.41406"/>
        <n v="0.5705175"/>
        <n v="0.06026"/>
        <n v="0.01652505"/>
        <n v="0.018288"/>
        <n v="0.0022884"/>
        <n v="0.0112282"/>
        <n v="0.0386031"/>
        <n v="0.00183"/>
        <n v="6.0E-4"/>
        <n v="0.255567"/>
        <n v="0.715196"/>
        <n v="5.270085"/>
        <n v="0.09312"/>
        <n v="3.65531"/>
        <n v="5.3476975"/>
        <n v="0.24512"/>
        <n v="2.6643"/>
        <n v="0.0082953"/>
        <n v="9.6E-5"/>
        <n v="0.016344"/>
        <n v="0.030555"/>
        <n v="0.54684"/>
        <n v="0.1838441"/>
        <n v="0.0372416"/>
        <n v="1.754852"/>
        <n v="0.540095"/>
        <n v="0.79472"/>
        <n v="0.41977"/>
        <n v="0.0213765"/>
        <n v="0.0089706"/>
        <n v="1.8421E-4"/>
        <n v="0.0089877"/>
        <n v="0.0046476"/>
        <n v="0.30539"/>
        <n v="0.24301"/>
        <n v="0.0102429"/>
        <n v="0.0036672"/>
        <n v="0.004494"/>
        <n v="0.13093"/>
        <n v="0.00929"/>
        <n v="0.05213025"/>
        <n v="0.0093966"/>
        <n v="1.707445"/>
        <n v="0.05552"/>
        <n v="0.12085"/>
        <n v="7.564585"/>
        <n v="1.1184"/>
        <n v="1.50047"/>
        <n v="1.07339265"/>
        <n v="0.1146432"/>
        <n v="0.1499634"/>
        <n v="5.49634"/>
        <n v="7.21872"/>
        <n v="3.70638"/>
        <n v="0.0039725"/>
        <n v="0.03528"/>
        <n v="0.0273852"/>
        <n v="0.051168"/>
        <n v="0.0152772"/>
        <n v="0.00352521"/>
        <n v="0.028938"/>
        <n v="0.0149916"/>
        <n v="0.6070851"/>
        <n v="0.0303252"/>
        <n v="2.1386725"/>
        <n v="0.64896"/>
        <n v="0.55722"/>
        <n v="0.04269525"/>
        <n v="0.1088832"/>
        <n v="0.0090552"/>
        <n v="0.0110604"/>
        <n v="9.31359"/>
        <n v="0.031863"/>
        <n v="0.001434"/>
        <n v="0.265764"/>
        <n v="0.810792"/>
        <n v="2.5857625"/>
        <n v="3.95744"/>
        <n v="2.12554"/>
        <n v="0.0224884"/>
        <n v="0.006688"/>
        <n v="0.1158652"/>
        <n v="2.1673875"/>
        <n v="2.87632"/>
        <n v="2.52363"/>
        <n v="0.0114"/>
        <n v="0.05863"/>
        <n v="0.06392355"/>
        <n v="0.023874"/>
        <n v="0.00123071"/>
        <n v="0.0147069"/>
        <n v="0.0130596"/>
        <n v="0.431905"/>
        <n v="0.38231"/>
        <n v="0.04969755"/>
        <n v="0.0205248"/>
        <n v="0.0272184"/>
        <n v="0.0555175"/>
        <n v="0.00458"/>
        <n v="0.1232409"/>
        <n v="0.0199308"/>
        <n v="10.4994725"/>
        <n v="0.2624"/>
        <n v="0.65145"/>
        <n v="0.7471"/>
        <n v="0.21019"/>
        <n v="0.77257875"/>
        <n v="0.110496"/>
        <n v="0.135168"/>
        <n v="5.63052"/>
        <n v="7.37536"/>
        <n v="4.04886"/>
        <n v="0.0228783"/>
        <n v="0.0507648"/>
        <n v="0.0146184"/>
        <n v="0.00370487"/>
        <n v="0.0326889"/>
        <n v="3.23472"/>
        <n v="1.02048"/>
        <n v="0.43277"/>
        <n v="0.01268505"/>
        <n v="0.0131712"/>
        <n v="0.0011604"/>
        <n v="0.0078513"/>
        <n v="0.34572"/>
        <n v="0.35256"/>
        <n v="0.277512"/>
        <n v="0.797748"/>
        <n v="0.008025"/>
        <n v="0.003093"/>
        <n v="1.5470725"/>
        <n v="1.6256"/>
        <n v="1.74909"/>
        <n v="0.05794035"/>
        <n v="0.01632"/>
        <n v="0.0236184"/>
        <n v="0.0056487"/>
        <n v="0.03215"/>
        <n v="0.0056592"/>
        <n v="0.0025728"/>
        <n v="0.0026958"/>
        <n v="0.0442362"/>
        <n v="0.0065118"/>
        <n v="4.703565"/>
        <n v="0.07552"/>
        <n v="0.26374"/>
        <n v="0.7178425"/>
        <n v="0.0928"/>
        <n v="0.15737"/>
        <n v="0.4332234"/>
        <n v="0.0606912"/>
        <n v="0.0935118"/>
        <n v="5.8525125"/>
        <n v="7.98576"/>
        <n v="4.2289"/>
        <n v="0.00106"/>
        <n v="0.00623"/>
        <n v="0.00387088"/>
        <n v="0.0372714"/>
        <n v="0.0187176"/>
        <n v="2.5891725"/>
        <n v="1.896"/>
        <n v="0.93986"/>
        <n v="0.0091341"/>
        <n v="0.0034944"/>
        <n v="0.0011826"/>
        <n v="0.0083308"/>
        <n v="0.002085"/>
        <n v="6.4E-4"/>
        <n v="0.0021"/>
        <n v="0.261366"/>
        <n v="0.682316"/>
        <n v="0.0037899"/>
        <n v="0.006153"/>
        <n v="1.3016275"/>
        <n v="1.50784"/>
        <n v="1.47328"/>
        <n v="0.04619865"/>
        <n v="0.0131328"/>
        <n v="0.0180924"/>
        <n v="6.5E-6"/>
        <n v="0.0053841"/>
        <n v="0.00333"/>
        <n v="0.00846"/>
        <n v="0.00646"/>
        <n v="7.5885E-4"/>
        <n v="3.132E-4"/>
        <n v="0.04879125"/>
        <n v="0.0070542"/>
        <n v="1.9732525"/>
        <n v="0.10515"/>
        <n v="1.519585"/>
        <n v="0.34928"/>
        <n v="0.33437"/>
        <n v="0.72794835"/>
        <n v="0.089232"/>
        <n v="0.1282854"/>
        <n v="6.4447825"/>
        <n v="7.91088"/>
        <n v="4.49999"/>
        <n v="0.077865"/>
        <n v="0.468"/>
        <n v="0.06974"/>
        <n v="0.07333005"/>
        <n v="0.0545184"/>
        <n v="0.0121518"/>
        <n v="0.00448513"/>
        <n v="0.1233042"/>
        <n v="0.0104064"/>
        <n v="0.06357"/>
        <n v="0.4662858"/>
        <n v="0.0241404"/>
        <n v="0.3109"/>
        <n v="0.19888"/>
        <n v="0.52415"/>
        <n v="0.01741125"/>
        <n v="0.0246432"/>
        <n v="0.0031866"/>
        <n v="0.016312"/>
        <n v="0.0039912"/>
        <n v="2.316E-4"/>
        <n v="0.00126"/>
        <n v="0.00345"/>
        <n v="0.0021695"/>
        <n v="3.885E-4"/>
        <n v="0.250986"/>
        <n v="0.681316"/>
        <n v="4.4255575"/>
        <n v="5.32272"/>
        <n v="2.74827"/>
        <n v="0.00712545"/>
        <n v="0.0165144"/>
        <n v="0.0817311"/>
        <n v="0.0382976"/>
        <n v="0.2152084"/>
        <n v="3.3897475"/>
        <n v="3.22128"/>
        <n v="2.59968"/>
        <n v="0.0795732"/>
        <n v="0.0704262"/>
        <n v="1.3988E-4"/>
        <n v="0.0161235"/>
        <n v="0.0118932"/>
        <n v="0.0739825"/>
        <n v="0.05674"/>
        <n v="0.0080142"/>
        <n v="0.0041472"/>
        <n v="0.004557"/>
        <n v="0.04169205"/>
        <n v="0.006078"/>
        <n v="0.547485"/>
        <n v="0.11376"/>
        <n v="0.14403"/>
        <n v="1.3458246"/>
        <n v="0.067056"/>
        <n v="0.0668982"/>
        <n v="7.5590475"/>
        <n v="8.86176"/>
        <n v="5.1959"/>
        <n v="0.01597305"/>
        <n v="0.02348632"/>
        <n v="0.0413658"/>
        <n v="0.0217368"/>
        <n v="0.5545899"/>
        <n v="0.0296772"/>
        <n v="1.8210775"/>
        <n v="0.10864"/>
        <n v="0.48424"/>
        <n v="0.3879925"/>
        <n v="0.11744"/>
        <n v="0.44804"/>
        <n v="0.02558685"/>
        <n v="0.008784"/>
        <n v="0.0103266"/>
        <n v="0.0140334"/>
        <n v="29.66343"/>
        <n v="0.0855486"/>
        <n v="0.0041952"/>
        <n v="0.0022835"/>
        <n v="4.455E-4"/>
        <n v="0.262905"/>
        <n v="0.795952"/>
        <n v="0.8946625"/>
        <n v="0.32576"/>
        <n v="0.42145"/>
        <n v="5.423985"/>
        <n v="12.59968"/>
        <n v="2.53587"/>
        <n v="0.00298005"/>
        <n v="0.0072732"/>
        <n v="0.1790272"/>
        <n v="1.6453008"/>
        <n v="12.1106225"/>
        <n v="26.05232"/>
        <n v="21.38715"/>
        <n v="0.46603"/>
        <n v="0.18801"/>
        <n v="0.585459"/>
        <n v="0.0086016"/>
        <n v="0.133542"/>
        <n v="6.06615"/>
        <n v="0.1315617"/>
        <n v="0.1268016"/>
        <n v="0.0341625"/>
        <n v="0.0244"/>
        <n v="0.01579935"/>
        <n v="0.007152"/>
        <n v="0.0115536"/>
        <n v="0.21377745"/>
        <n v="0.0677028"/>
        <n v="0.26808"/>
        <n v="0.02272"/>
        <n v="0.03473"/>
        <n v="0.1104228"/>
        <n v="0.0390624"/>
        <n v="0.009258"/>
        <n v="7.769655"/>
        <n v="9.31552"/>
        <n v="5.57573"/>
        <n v="0.0193232"/>
        <n v="0.0439269"/>
        <n v="0.022806"/>
        <n v="0.4147737"/>
        <n v="0.0284148"/>
        <n v="2.1808675"/>
        <n v="0.27024"/>
        <n v="0.28825"/>
        <n v="4.1631025"/>
        <n v="2.11728"/>
        <n v="2.55847"/>
        <n v="0.032679"/>
        <n v="0.0138432"/>
        <n v="0.0160992"/>
        <n v="0.4339401"/>
        <n v="0.1673408"/>
        <n v="0.5744156"/>
        <n v="0.0122262"/>
        <n v="6.24339"/>
        <n v="0.1407531"/>
        <n v="0.0070104"/>
        <n v="2.6E-4"/>
        <n v="0.256458"/>
        <n v="0.725776"/>
        <n v="1.1949"/>
        <n v="0.62032"/>
        <n v="0.126685"/>
        <n v="0.0536"/>
        <n v="0.28703"/>
        <n v="0.0123798"/>
        <n v="2.208E-4"/>
        <n v="0.005952"/>
        <n v="0.004635"/>
        <n v="0.19344"/>
        <n v="0.1447446"/>
        <n v="1.0539496"/>
        <n v="11.8685625"/>
        <n v="21.82928"/>
        <n v="16.68564"/>
        <n v="0.412335"/>
        <n v="0.03131"/>
        <n v="4.309735"/>
        <n v="1.48131"/>
        <n v="0.45288585"/>
        <n v="0.0288384"/>
        <n v="0.2175174"/>
        <n v="0.1933149"/>
        <n v="0.1657344"/>
        <n v="0.057505"/>
        <n v="0.04002"/>
        <n v="0.02005185"/>
        <n v="0.0043392"/>
        <n v="0.009948"/>
        <n v="0.0468219"/>
        <n v="0.0109734"/>
        <n v="0.0251706"/>
        <n v="0.0256128"/>
        <n v="0.0014172"/>
        <n v="14.9647075"/>
        <n v="17.79744"/>
        <n v="11.90335"/>
        <n v="0.01589432"/>
        <n v="0.1114545"/>
        <n v="0.0751188"/>
        <n v="0.9681282"/>
        <n v="0.0663432"/>
        <n v="2.77119"/>
        <n v="0.21584"/>
        <n v="0.23963"/>
        <n v="1.1842775"/>
        <n v="0.39424"/>
        <n v="0.71628"/>
        <n v="0.0439056"/>
        <n v="0.0236352"/>
        <n v="0.0229656"/>
        <n v="0.5353029"/>
        <n v="0.286528"/>
        <n v="1.0429672"/>
        <n v="0.0152886"/>
        <n v="17.27937"/>
        <n v="0.0974352"/>
        <n v="0.005076"/>
        <n v="0.252687"/>
        <n v="0.765016"/>
        <n v="0.0900625"/>
        <n v="0.13347"/>
        <n v="0.0407886"/>
        <n v="0.035097"/>
        <n v="1.3818266"/>
        <n v="0.0248512"/>
        <n v="5.2592364"/>
        <n v="37.91223"/>
        <n v="0.0098235"/>
        <n v="0.00132"/>
        <n v="10.04927"/>
        <n v="10.6984"/>
        <n v="9.56795"/>
        <n v="0.9108725"/>
        <n v="0.07551"/>
        <n v="1.099955"/>
        <n v="0.52647"/>
        <n v="0.2294193"/>
        <n v="0.0013248"/>
        <n v="0.0689526"/>
        <n v="0.060672"/>
        <n v="0.0394824"/>
        <n v="0.0602675"/>
        <n v="0.04773"/>
        <n v="0.06433995"/>
        <n v="0.0325848"/>
        <n v="0.0092622"/>
        <n v="0.04764135"/>
        <n v="0.0229056"/>
        <n v="0.0028062"/>
        <n v="14.8249525"/>
        <n v="17.23264"/>
        <n v="11.89477"/>
        <n v="0.01796197"/>
        <n v="0.1204146"/>
        <n v="0.0856824"/>
        <n v="0.855915"/>
        <n v="0.0576072"/>
        <n v="0.7797575"/>
        <n v="0.07225"/>
        <n v="0.625705"/>
        <n v="0.37328"/>
        <n v="0.49865"/>
        <n v="0.0392637"/>
        <n v="0.0146112"/>
        <n v="0.0213276"/>
        <n v="0.1413"/>
        <n v="0.0143406"/>
        <n v="27.13104"/>
        <n v="0.1058847"/>
        <n v="0.0054024"/>
        <n v="0.00474"/>
        <n v="0.00135"/>
        <n v="0.252801"/>
        <n v="0.64702"/>
        <n v="0.0176875"/>
        <n v="0.0088"/>
        <n v="0.03892"/>
        <n v="0.0783657"/>
        <n v="0.0124086"/>
        <n v="3.8711222"/>
        <n v="0.2002176"/>
        <n v="10.523128"/>
        <n v="38.434887"/>
        <n v="0.0871203"/>
        <n v="0.0253824"/>
        <n v="0.0105588"/>
        <n v="16.90499"/>
        <n v="11.12288"/>
        <n v="12.09123"/>
        <n v="0.780085"/>
        <n v="0.09712"/>
        <n v="0.91138"/>
        <n v="0.25362"/>
        <n v="0.30948975"/>
        <n v="0.0131136"/>
        <n v="0.1212624"/>
        <n v="4.03E-6"/>
        <n v="0.0694416"/>
        <n v="0.045426"/>
        <n v="0.1267975"/>
        <n v="0.10623"/>
        <n v="0.0178125"/>
        <n v="0.0071232"/>
        <n v="0.0111798"/>
        <n v="0.0271875"/>
        <n v="0.00512"/>
        <n v="0.00677"/>
        <n v="0.14229705"/>
        <n v="0.0014016"/>
        <n v="0.0328164"/>
        <n v="0.24137085"/>
        <n v="0.2254944"/>
        <n v="0.0208218"/>
        <n v="6.82637"/>
        <n v="9.23744"/>
        <n v="3.93143"/>
        <n v="0.00416754"/>
        <n v="0.0591546"/>
        <n v="0.0303768"/>
        <n v="0.2134704"/>
        <n v="0.0140556"/>
        <n v="0.0073974"/>
        <n v="0.0028224"/>
        <n v="0.0012534"/>
        <n v="0.0096549"/>
        <n v="0.1206729"/>
        <n v="0.0065412"/>
        <n v="0.249216"/>
        <n v="0.699912"/>
        <n v="0.024155"/>
        <n v="0.00726"/>
        <n v="0.0030925"/>
        <n v="1.83E-5"/>
        <n v="4.38E-5"/>
        <n v="0.002325"/>
        <n v="0.09234"/>
        <n v="0.013354"/>
        <n v="0.3582436"/>
        <n v="4.21176"/>
        <n v="1.57456"/>
        <n v="2.02885"/>
        <n v="0.03092625"/>
        <n v="0.0088074"/>
        <n v="0.0101487"/>
        <n v="0.0066024"/>
        <n v="0.011325"/>
        <n v="0.00883"/>
        <n v="0.00152715"/>
        <n v="3.774E-4"/>
        <n v="0.0608745"/>
        <n v="0.008979"/>
        <n v="0.07573995"/>
        <n v="0.0693408"/>
        <n v="0.001896"/>
        <n v="9.9953475"/>
        <n v="13.84144"/>
        <n v="7.12949"/>
        <n v="0.00583167"/>
        <n v="0.089859"/>
        <n v="0.0505692"/>
        <n v="0.01371"/>
        <n v="0.00869"/>
        <n v="0.00517335"/>
        <n v="0.0044352"/>
        <n v="4.014E-4"/>
        <n v="0.0059104"/>
        <n v="0.056418"/>
        <n v="0.0028668"/>
        <n v="0.253614"/>
        <n v="0.796156"/>
        <n v="0.0026075"/>
        <n v="0.03392"/>
        <n v="0.0024541"/>
        <n v="0.1370424"/>
        <n v="3.6767275"/>
        <n v="0.50032"/>
        <n v="1.22641"/>
        <n v="0.25996"/>
        <n v="0.01502"/>
        <n v="0.0036993"/>
        <n v="0.0022848"/>
        <n v="0.010355"/>
        <n v="0.00739"/>
        <n v="0.0026706"/>
        <n v="8.244E-4"/>
        <n v="0.0554334"/>
        <n v="0.008118"/>
        <n v="0.06568935"/>
        <n v="0.1123584"/>
        <n v="0.0027108"/>
        <n v="13.7873375"/>
        <n v="15.73568"/>
        <n v="10.3652"/>
        <n v="0.7032625"/>
        <n v="0.14512"/>
        <n v="0.15926055"/>
        <n v="0.0439296"/>
        <n v="0.0371934"/>
        <n v="0.01176318"/>
        <n v="0.1752531"/>
        <n v="0.1401768"/>
        <n v="0.534297"/>
        <n v="0.0321792"/>
        <n v="0.0027663"/>
        <n v="8.916E-4"/>
        <n v="1.9800725"/>
        <n v="0.1592"/>
        <n v="0.06622"/>
        <n v="0.4505775"/>
        <n v="0.05648"/>
        <n v="0.53675"/>
        <n v="0.1113129"/>
        <n v="0.0228768"/>
        <n v="0.0120186"/>
        <n v="0.0101796"/>
        <n v="0.2341599"/>
        <n v="0.0140844"/>
        <n v="3.515E-4"/>
        <n v="0.257037"/>
        <n v="0.684972"/>
        <n v="5.9634725"/>
        <n v="0.3424"/>
        <n v="4.9794"/>
        <n v="7.512595"/>
        <n v="1.48928"/>
        <n v="5.1758"/>
        <n v="0.02030355"/>
        <n v="0.0043722"/>
        <n v="2.0816455"/>
        <n v="0.1484032"/>
        <n v="4.8526016"/>
        <n v="83.544813"/>
        <n v="0.0868704"/>
        <n v="0.023136"/>
        <n v="0.0095952"/>
        <n v="6.31839"/>
        <n v="4.46624"/>
        <n v="4.52072"/>
        <n v="0.0813325"/>
        <n v="0.01182"/>
        <n v="0.84155"/>
        <n v="0.40563"/>
        <n v="0.1565103"/>
        <n v="0.0134592"/>
        <n v="0.0793206"/>
        <n v="6.37E-6"/>
        <n v="0.0250623"/>
        <n v="0.0169368"/>
        <n v="0.04253"/>
        <n v="0.00512415"/>
        <n v="0.0018564"/>
        <n v="9.2E-4"/>
        <n v="0.04775205"/>
        <n v="0.0010656"/>
        <n v="0.0080832"/>
        <n v="0.04252035"/>
        <n v="0.0326688"/>
        <n v="0.0017526"/>
        <n v="8.0702275"/>
        <n v="9.93504"/>
        <n v="4.51923"/>
        <n v="0.5283075"/>
        <n v="0.14049"/>
        <n v="0.14405505"/>
        <n v="0.313344"/>
        <n v="0.095883"/>
        <n v="0.01964105"/>
        <n v="0.136926"/>
        <n v="0.1018464"/>
        <n v="1.066677"/>
        <n v="0.0702588"/>
        <n v="9.33E-5"/>
        <n v="4.62E-5"/>
        <n v="0.460685"/>
        <n v="0.18176"/>
        <n v="0.38364"/>
        <n v="0.0968451"/>
        <n v="0.0322176"/>
        <n v="0.0071088"/>
        <n v="0.0158991"/>
        <n v="0.01797"/>
        <n v="0.1216539"/>
        <n v="0.0061632"/>
        <n v="0.25419"/>
        <n v="0.79536"/>
        <n v="0.440795"/>
        <n v="0.01152"/>
        <n v="0.37783"/>
        <n v="0.432535"/>
        <n v="0.6681"/>
        <n v="0.0083163"/>
        <n v="0.0014208"/>
        <n v="0.004923"/>
        <n v="0.01776"/>
        <n v="0.93942"/>
        <n v="0.1892649"/>
        <n v="0.0224576"/>
        <n v="0.6100072"/>
        <n v="0.2410656"/>
        <n v="0.0791808"/>
        <n v="0.0295188"/>
        <n v="0.01108"/>
        <n v="0.2092"/>
        <n v="0.0929"/>
        <n v="0.10768"/>
        <n v="0.01292"/>
        <n v="4.375875"/>
        <n v="0.3864"/>
        <n v="1.67315"/>
        <n v="1.32176"/>
        <n v="0.499815"/>
        <n v="2.7165E-4"/>
        <n v="0.003867"/>
        <n v="0.003665"/>
        <n v="0.0974175"/>
        <n v="0.0032"/>
        <n v="0.07492"/>
        <n v="0.01597095"/>
        <n v="0.04197"/>
        <n v="0.0072954"/>
        <n v="0.36341265"/>
        <n v="0.0739488"/>
        <n v="0.0192546"/>
        <n v="6.81032"/>
        <n v="7.86576"/>
        <n v="3.45273"/>
        <n v="0.6411225"/>
        <n v="0.17652"/>
        <n v="0.06501"/>
        <n v="0.0200532"/>
        <n v="0.02138721"/>
        <n v="0.0511908"/>
        <n v="0.0261624"/>
        <n v="1.6892823"/>
        <n v="0.0876696"/>
        <n v="0.505515"/>
        <n v="0.06864"/>
        <n v="0.23554"/>
        <n v="0.37334505"/>
        <n v="0.0380544"/>
        <n v="0.0278358"/>
        <n v="0.0164681"/>
        <n v="0.1106025"/>
        <n v="0.263451"/>
        <n v="0.76528"/>
        <n v="0.0176"/>
        <n v="0.00826"/>
        <n v="0.36215"/>
        <n v="0.436"/>
        <n v="2.02009"/>
        <n v="0.02904"/>
        <n v="0.0153875"/>
        <n v="0.0010317"/>
        <n v="4.878E-4"/>
        <n v="2.39775"/>
        <n v="0.51954"/>
        <n v="0.10034565"/>
        <n v="0.004767"/>
        <n v="0.8322"/>
        <n v="0.5488527"/>
        <n v="0.0392832"/>
        <n v="2.1337272"/>
        <n v="83.513259"/>
        <n v="0.0865455"/>
        <n v="0.0246528"/>
        <n v="0.0075504"/>
        <n v="0.03452"/>
        <n v="0.00224"/>
        <n v="0.25"/>
        <n v="0.15616"/>
        <n v="0.1536"/>
        <n v="0.01824"/>
        <n v="0.00404"/>
        <n v="0.08052"/>
        <n v="0.018516"/>
        <n v="0.0148032"/>
        <n v="0.0028296"/>
        <n v="0.0086"/>
        <n v="8.80654"/>
        <n v="25.932"/>
        <n v="22.59168"/>
        <n v="0.0214"/>
        <n v="0.0068"/>
        <n v="0.172125"/>
        <n v="0.074805"/>
        <n v="0.71086935"/>
        <n v="0.2699712"/>
        <n v="0.2612358"/>
        <n v="0.1539198"/>
        <n v="0.108852"/>
        <n v="0.0036825"/>
        <n v="0.02121"/>
        <n v="4.2315E-4"/>
        <n v="4.74E-5"/>
        <n v="0.12779"/>
        <n v="0.08605"/>
        <n v="0.014988"/>
        <n v="0.0012192"/>
        <n v="0.0037836"/>
        <n v="0.04389855"/>
        <n v="0.0065712"/>
        <n v="0.27141345"/>
        <n v="0.069792"/>
        <n v="0.0152532"/>
        <n v="10.96267"/>
        <n v="14.80288"/>
        <n v="9.13437"/>
        <n v="0.1120347"/>
        <n v="0.057024"/>
        <n v="0.0297522"/>
        <n v="0.03443739"/>
        <n v="0.0984561"/>
        <n v="0.058938"/>
        <n v="2.3520177"/>
        <n v="0.153606"/>
        <n v="0.2134225"/>
        <n v="0.22052"/>
        <n v="0.0232977"/>
        <n v="0.0198912"/>
        <n v="0.004569"/>
        <n v="0.0127193"/>
        <n v="18.56088"/>
        <n v="0.0938901"/>
        <n v="0.004788"/>
        <n v="5.08"/>
        <n v="0.400446"/>
        <n v="0.868676"/>
        <n v="1.056045"/>
        <n v="0.11216"/>
        <n v="0.93411"/>
        <n v="0.1488625"/>
        <n v="0.17981"/>
        <n v="0.5166"/>
        <n v="0.13728"/>
        <n v="2.64714"/>
        <n v="0.3326829"/>
        <n v="0.0877184"/>
        <n v="0.968242"/>
        <n v="0.3544143"/>
        <n v="0.0991488"/>
        <n v="0.036516"/>
        <n v="7.5814275"/>
        <n v="37.8512"/>
        <n v="31.37954"/>
        <n v="0.01154"/>
        <n v="0.052405"/>
        <n v="0.029265"/>
        <n v="1.45142415"/>
        <n v="0.4351296"/>
        <n v="0.5740914"/>
        <n v="0.2182158"/>
        <n v="0.1583292"/>
        <n v="0.001225"/>
        <n v="0.00366"/>
        <n v="1.185E-5"/>
        <n v="2.76E-5"/>
        <n v="0.0688025"/>
        <n v="0.04954"/>
        <n v="0.01359705"/>
        <n v="0.0022272"/>
        <n v="0.0141204"/>
        <n v="0.6281025"/>
        <n v="0.1584"/>
        <n v="2.5103"/>
        <n v="0.046509"/>
        <n v="0.006687"/>
        <n v="0.0024825"/>
        <n v="0.60930225"/>
        <n v="0.0234264"/>
        <n v="8.1653725"/>
        <n v="9.11872"/>
        <n v="4.9305"/>
        <n v="0.1368741"/>
        <n v="0.0661056"/>
        <n v="0.0297078"/>
        <n v="0.03271892"/>
        <n v="0.0625455"/>
        <n v="0.0359304"/>
        <n v="2.387064"/>
        <n v="0.1560468"/>
        <n v="0.65144"/>
        <n v="0.35312"/>
        <n v="0.31942"/>
        <n v="0.04252575"/>
        <n v="0.0023712"/>
        <n v="0.0119664"/>
        <n v="0.07455"/>
        <n v="0.04875"/>
        <n v="0.0010252"/>
        <n v="8.888E-4"/>
        <n v="0.0109157"/>
        <n v="28.28994"/>
        <n v="0.134784"/>
        <n v="3.072E-4"/>
        <n v="0.0067344"/>
        <n v="0.268065"/>
        <n v="0.769552"/>
        <n v="1.5446"/>
        <n v="0.07312"/>
        <n v="1.65687"/>
        <n v="0.3140675"/>
        <n v="0.09846"/>
        <n v="0.01172625"/>
        <n v="0.0308154"/>
        <n v="0.6129"/>
        <n v="0.2247"/>
        <n v="0.74931"/>
        <n v="0.024"/>
        <n v="1.51236"/>
        <n v="0.5059967"/>
        <n v="0.2112704"/>
        <n v="1.6222624"/>
        <n v="0.1239315"/>
        <n v="0.0354432"/>
        <n v="0.0094728"/>
        <n v="4.5121925"/>
        <n v="40.3056"/>
        <n v="33.02225"/>
        <n v="0.1696225"/>
        <n v="0.05728"/>
        <n v="0.06939"/>
        <n v="0.06047"/>
        <n v="0.010185"/>
        <n v="1.67088435"/>
        <n v="0.3297312"/>
        <n v="0.5790318"/>
        <n v="0.2266767"/>
        <n v="0.1640748"/>
        <n v="0.0377625"/>
        <n v="0.00484635"/>
        <n v="0.001035"/>
        <n v="0.04933365"/>
        <n v="0.00795"/>
        <n v="0.18950535"/>
        <n v="0.019008"/>
        <n v="0.0094902"/>
        <n v="5.58581"/>
        <n v="7.18656"/>
        <n v="3.0975"/>
        <n v="0.04472865"/>
        <n v="0.078144"/>
        <n v="0.0187968"/>
        <n v="0.02733393"/>
        <n v="0.0438519"/>
        <n v="0.0232764"/>
        <n v="0.1008"/>
        <n v="0.032"/>
        <n v="0.02375"/>
        <n v="0.0044535"/>
        <n v="0.00216"/>
        <n v="2.874E-4"/>
        <n v="0.51735"/>
        <n v="0.23745"/>
        <n v="0.0108998"/>
        <n v="0.0786063"/>
        <n v="0.0040032"/>
        <n v="0.260223"/>
        <n v="0.7447"/>
        <n v="1.867725"/>
        <n v="35.2832"/>
        <n v="28.01417"/>
        <n v="0.1883925"/>
        <n v="0.23696"/>
        <n v="0.14773"/>
        <n v="0.227065"/>
        <n v="0.12015"/>
        <n v="1.16500275"/>
        <n v="0.451152"/>
        <n v="0.4350792"/>
        <n v="0.1936257"/>
        <n v="0.1415004"/>
        <n v="0.008075"/>
        <n v="0.00573"/>
        <n v="7.8915E-4"/>
        <n v="1.326E-4"/>
        <n v="0.04772475"/>
        <n v="0.0068958"/>
        <n v="0.1009734"/>
        <n v="0.0027168"/>
        <n v="0.0048738"/>
        <n v="6.1134375"/>
        <n v="8.59216"/>
        <n v="3.86619"/>
        <n v="0.05424735"/>
        <n v="0.0898656"/>
        <n v="0.0223764"/>
        <n v="0.02806089"/>
        <n v="0.0517239"/>
        <n v="0.0279336"/>
        <n v="1.1491482"/>
        <n v="0.0748668"/>
        <n v="0.00506775"/>
        <n v="0.003312"/>
        <n v="3.372E-4"/>
        <n v="0.0114047"/>
        <n v="9.43023"/>
        <n v="0.0602463"/>
        <n v="0.0030408"/>
        <n v="0.256602"/>
        <n v="0.723864"/>
        <n v="1.72542"/>
        <n v="35.70416"/>
        <n v="28.10775"/>
        <n v="0.3661875"/>
        <n v="0.96224"/>
        <n v="0.45845"/>
        <n v="0.048705"/>
        <n v="0.02718"/>
        <n v="1.1566008"/>
        <n v="0.4603968"/>
        <n v="0.4278798"/>
        <n v="0.1948071"/>
        <n v="0.1423632"/>
        <n v="0.0173475"/>
        <n v="0.01218"/>
        <n v="7.9365E-4"/>
        <n v="1.47E-4"/>
        <n v="0.3897325"/>
        <n v="2.68262"/>
        <n v="0.0482088"/>
        <n v="0.0069654"/>
        <n v="0.3313995"/>
        <n v="0.0212544"/>
        <n v="0.0177474"/>
        <n v="16.6228525"/>
        <n v="25.644"/>
        <n v="17.73467"/>
        <n v="0.17517555"/>
        <n v="0.3823104"/>
        <n v="0.1047144"/>
        <n v="0.04930614"/>
        <n v="0.2089338"/>
        <n v="0.1339212"/>
        <n v="3.7996008"/>
        <n v="0.2431452"/>
        <n v="0.9986375"/>
        <n v="0.64832"/>
        <n v="0.30978"/>
        <n v="0.0074298"/>
        <n v="0.0157056"/>
        <n v="9.906E-4"/>
        <n v="0.19215"/>
        <n v="0.0127595"/>
        <n v="38.8665"/>
        <n v="0.1752864"/>
        <n v="0.009768"/>
        <n v="0.255861"/>
        <n v="0.747632"/>
        <n v="4.83648"/>
        <n v="0.76864"/>
        <n v="5.94898"/>
        <n v="0.2415925"/>
        <n v="0.23275"/>
        <n v="0.0657744"/>
        <n v="0.1231374"/>
        <n v="0.40185"/>
        <n v="0.192"/>
        <n v="0.05895"/>
        <n v="0.02514"/>
        <n v="0.24552"/>
        <n v="1.1864292"/>
        <n v="0.3046912"/>
        <n v="4.0768464"/>
        <n v="139.188765"/>
        <n v="0.3539226"/>
        <n v="0.0817728"/>
        <n v="0.0337128"/>
        <n v="0.1832"/>
        <n v="0.15384"/>
        <n v="0.0768"/>
        <n v="0.0131"/>
        <n v="14.035065"/>
        <n v="48.17936"/>
        <n v="44.85493"/>
        <n v="0.4710175"/>
        <n v="0.04675"/>
        <n v="0.222845"/>
        <n v="0.10521"/>
        <n v="1.3749579"/>
        <n v="0.6417216"/>
        <n v="0.5577948"/>
        <n v="0.2949939"/>
        <n v="0.211356"/>
        <n v="0.00524"/>
        <n v="0.0127"/>
        <n v="3.5355E-4"/>
        <n v="7.446E-4"/>
        <n v="0.032865"/>
        <n v="0.02424"/>
        <n v="0.0032217"/>
        <n v="2.976E-4"/>
        <n v="0.0010404"/>
        <n v="0.0307293"/>
        <n v="0.0044364"/>
        <n v="0.1087743"/>
        <n v="0.006336"/>
        <n v="0.0073428"/>
        <n v="17.35616"/>
        <n v="22.01824"/>
        <n v="17.29801"/>
        <n v="0.12538"/>
        <n v="0.1416"/>
        <n v="0.08765"/>
        <n v="0.1993821"/>
        <n v="0.369072"/>
        <n v="0.113403"/>
        <n v="0.05548179"/>
        <n v="0.2028186"/>
        <n v="0.1399356"/>
        <n v="0.0089232"/>
        <n v="5.496E-4"/>
        <n v="0.5309625"/>
        <n v="0.10162"/>
        <n v="0.33728685"/>
        <n v="0.0320832"/>
        <n v="0.0093726"/>
        <n v="0.093975"/>
        <n v="0.3918"/>
        <n v="0.0143653"/>
        <n v="0.2281173"/>
        <n v="0.013098"/>
        <n v="0.002372"/>
        <n v="1.53E-4"/>
        <n v="0.250533"/>
        <n v="0.715336"/>
        <n v="4.3261675"/>
        <n v="2.88377"/>
        <n v="0.1228975"/>
        <n v="0.16256"/>
        <n v="0.23452"/>
        <n v="1.95E-5"/>
        <n v="1.8E-5"/>
        <n v="0.6843"/>
        <n v="0.1632"/>
        <n v="0.2793"/>
        <n v="0.17811"/>
        <n v="0.0192"/>
        <n v="1.56078"/>
        <n v="0.6155886"/>
        <n v="0.2542848"/>
        <n v="4.2350616"/>
        <n v="24.484392"/>
        <n v="0.2649909"/>
        <n v="0.0947136"/>
        <n v="0.0184656"/>
        <n v="8.56662"/>
        <n v="39.76752"/>
        <n v="40.46237"/>
        <n v="0.0158375"/>
        <n v="0.01936"/>
        <n v="0.04652"/>
        <n v="1.70661"/>
        <n v="0.416505"/>
        <n v="1.41332805"/>
        <n v="0.57912"/>
        <n v="0.6704742"/>
        <n v="0.297717"/>
        <n v="0.2081784"/>
        <n v="1.275E-4"/>
        <n v="6.972E-4"/>
        <n v="3.168E-4"/>
        <n v="7.602E-4"/>
        <n v="0.08259"/>
        <n v="0.06119"/>
        <n v="0.0099753"/>
        <n v="0.0027936"/>
        <n v="0.003357"/>
        <n v="0.79073"/>
        <n v="12.828"/>
        <n v="1.05227"/>
        <n v="0.1476924"/>
        <n v="0.5183616"/>
        <n v="0.3446712"/>
        <n v="0.238295"/>
        <n v="0.23965305"/>
        <n v="0.0107328"/>
        <n v="0.016746"/>
        <n v="25.5075575"/>
        <n v="41.24272"/>
        <n v="30.70375"/>
        <n v="0.01313"/>
        <n v="0.02516"/>
        <n v="0.29685075"/>
        <n v="0.524688"/>
        <n v="0.1796286"/>
        <n v="0.07089368"/>
        <n v="0.2937489"/>
        <n v="0.2173188"/>
        <n v="4.694661"/>
        <n v="0.2945568"/>
        <n v="1.356105"/>
        <n v="1.63072"/>
        <n v="1.82268"/>
        <n v="0.01963635"/>
        <n v="0.016176"/>
        <n v="0.004833"/>
        <n v="0.029475"/>
        <n v="0.1824"/>
        <n v="0.0123563"/>
        <n v="30.387"/>
        <n v="0.2035212"/>
        <n v="0.0115764"/>
        <n v="0.001703"/>
        <n v="8.91E-4"/>
        <n v="0.297759"/>
        <n v="0.788764"/>
        <n v="6.09133"/>
        <n v="4.42578"/>
        <n v="0.6490775"/>
        <n v="1.24208"/>
        <n v="0.55296"/>
        <n v="0.00192735"/>
        <n v="9.042E-4"/>
        <n v="0.416025"/>
        <n v="1.7982184"/>
        <n v="0.418528"/>
        <n v="5.4636956"/>
        <n v="18.52254"/>
        <n v="0.1495929"/>
        <n v="0.0764544"/>
        <n v="0.0153804"/>
        <n v="1.13604"/>
        <n v="0.44934"/>
        <n v="3.13581"/>
        <n v="4.14048"/>
        <n v="4.72835"/>
        <n v="0.43931"/>
        <n v="0.224565"/>
        <n v="0.56811345"/>
        <n v="0.2631936"/>
        <n v="0.6094962"/>
        <n v="0.0901692"/>
        <n v="0.0573336"/>
        <n v="0.0078125"/>
        <n v="0.02122"/>
        <n v="6.45E-6"/>
        <n v="1.26E-5"/>
        <n v="0.03689"/>
        <n v="0.02459"/>
        <n v="0.01757175"/>
        <n v="0.0078912"/>
        <n v="0.0104832"/>
        <n v="0.03647"/>
        <n v="0.0551397"/>
        <n v="0.0094926"/>
        <n v="4.4376875"/>
        <n v="0.31408"/>
        <n v="0.33558"/>
        <n v="0.03234945"/>
        <n v="0.0045504"/>
        <n v="0.0029604"/>
        <n v="17.1895225"/>
        <n v="24.92032"/>
        <n v="17.4391"/>
        <n v="0.182015"/>
        <n v="0.08225"/>
        <n v="0.18490365"/>
        <n v="0.3006432"/>
        <n v="0.1065168"/>
        <n v="0.04907552"/>
        <n v="0.1720557"/>
        <n v="0.125898"/>
        <n v="0.0013929"/>
        <n v="6.48E-5"/>
        <n v="0.8396075"/>
        <n v="0.65616"/>
        <n v="0.2402"/>
        <n v="0.01454865"/>
        <n v="0.0042126"/>
        <n v="0.013425"/>
        <n v="0.15435"/>
        <n v="0.0095975"/>
        <n v="0.34854"/>
        <n v="0.0205608"/>
        <n v="7.025E-4"/>
        <n v="9.75E-5"/>
        <n v="0.2514"/>
        <n v="0.737644"/>
        <n v="2.8825375"/>
        <n v="2.30036"/>
        <n v="1.139135"/>
        <n v="4.5432"/>
        <n v="0.58903"/>
        <n v="1.332165"/>
        <n v="1.15392"/>
        <n v="3.2637"/>
        <n v="1.2872717"/>
        <n v="0.572"/>
        <n v="3.3259204"/>
        <n v="128.593701"/>
        <n v="0.4822362"/>
        <n v="0.2278272"/>
        <n v="0.0446436"/>
        <n v="8.0702575"/>
        <n v="14.228"/>
        <n v="14.06821"/>
        <n v="0.009715"/>
        <n v="0.00452"/>
        <n v="0.04161"/>
        <n v="0.02037"/>
        <n v="0.81563295"/>
        <n v="0.2911776"/>
        <n v="0.5174088"/>
        <n v="0.0948105"/>
        <n v="0.0561672"/>
        <n v="7.525E-4"/>
        <n v="0.00536"/>
        <n v="1.485E-5"/>
        <n v="0.00234"/>
        <n v="0.02831"/>
        <n v="0.02379"/>
        <n v="0.01372695"/>
        <n v="0.0036864"/>
        <n v="0.008532"/>
        <n v="0.0421375"/>
        <n v="0.04912"/>
        <n v="0.02775"/>
        <n v="0.22183695"/>
        <n v="0.1471968"/>
        <n v="0.2913348"/>
        <n v="1.0106225"/>
        <n v="0.24608"/>
        <n v="0.08502"/>
        <n v="0.00386925"/>
        <n v="4.362E-4"/>
        <n v="15.011675"/>
        <n v="25.3488"/>
        <n v="17.16134"/>
        <n v="0.5519425"/>
        <n v="0.11184"/>
        <n v="0.30365"/>
        <n v="0.18273315"/>
        <n v="0.2933568"/>
        <n v="0.100515"/>
        <n v="0.03023774"/>
        <n v="0.1668546"/>
        <n v="0.1185816"/>
        <n v="7.47855"/>
        <n v="5.3689"/>
        <n v="7.005E-5"/>
        <n v="4.5E-5"/>
        <n v="0.9720675"/>
        <n v="0.27808"/>
        <n v="0.26246"/>
        <n v="0.01875465"/>
        <n v="0.008064"/>
        <n v="0.0016572"/>
        <n v="0.0179118"/>
        <n v="0.3695694"/>
        <n v="0.0217932"/>
        <n v="0.259377"/>
        <n v="0.751036"/>
        <n v="2.3831325"/>
        <n v="1.87095"/>
        <n v="0.25442"/>
        <n v="0.59664"/>
        <n v="0.11299"/>
        <n v="1.611075"/>
        <n v="0.26685"/>
        <n v="1.28898"/>
        <n v="0.83616"/>
        <n v="2.71938"/>
        <n v="1.0959619"/>
        <n v="0.4873792"/>
        <n v="2.6124032"/>
        <n v="0.2917497"/>
        <n v="0.2078016"/>
        <n v="7.9389675"/>
        <n v="15.89696"/>
        <n v="15.66891"/>
        <n v="3.3737525"/>
        <n v="0.50704"/>
        <n v="2.71798"/>
        <n v="0.61488885"/>
        <n v="0.234576"/>
        <n v="0.3011256"/>
        <n v="0.1266867"/>
        <n v="0.0764196"/>
        <n v="1.9E-4"/>
        <n v="0.0446225"/>
        <n v="0.031"/>
        <n v="0.0132996"/>
        <n v="0.0058296"/>
        <n v="0.06685575"/>
        <n v="0.0100086"/>
        <n v="0.31228"/>
        <n v="0.0175"/>
        <n v="6.321915"/>
        <n v="9.15072"/>
        <n v="4.10854"/>
        <n v="0.0671481"/>
        <n v="0.088176"/>
        <n v="0.0231696"/>
        <n v="0.00339781"/>
        <n v="0.0542052"/>
        <n v="0.0285408"/>
        <n v="0.063965"/>
        <n v="0.07042"/>
        <n v="0.00451575"/>
        <n v="7.2E-4"/>
        <n v="0.0038519"/>
        <n v="0.3019971"/>
        <n v="0.0175836"/>
        <n v="0.245895"/>
        <n v="0.67644"/>
        <n v="1.197E-4"/>
        <n v="6.42E-5"/>
        <n v="0.39583"/>
        <n v="0.17762"/>
        <n v="0.32176965"/>
        <n v="0.0499584"/>
        <n v="0.1052778"/>
        <n v="0.0023493"/>
        <n v="0.001464"/>
        <n v="8.034E-4"/>
        <n v="2.454E-4"/>
        <n v="0.04991985"/>
        <n v="0.0073014"/>
        <n v="0.037185"/>
        <n v="0.0011"/>
        <n v="7.33972"/>
        <n v="10.41872"/>
        <n v="4.60868"/>
        <n v="0.06021285"/>
        <n v="0.109008"/>
        <n v="0.0263778"/>
        <n v="0.00389233"/>
        <n v="0.0618201"/>
        <n v="0.03249"/>
        <n v="0.3394575"/>
        <n v="0.3152"/>
        <n v="1.65154"/>
        <n v="0.02927"/>
        <n v="0.03248"/>
        <n v="0.08919"/>
        <n v="0.0068205"/>
        <n v="0.003456"/>
        <n v="3.528E-4"/>
        <n v="0.0029699"/>
        <n v="0.2310888"/>
        <n v="0.0135132"/>
        <n v="0.253593"/>
        <n v="0.724564"/>
        <n v="0.00249015"/>
        <n v="0.0011286"/>
        <n v="0.339085"/>
        <n v="0.42176"/>
        <n v="0.26574"/>
        <n v="0.2876583"/>
        <n v="0.0673344"/>
        <n v="0.1032726"/>
        <n v="0.0022869"/>
        <n v="0.00141"/>
        <n v="0.0447825"/>
        <n v="0.02925"/>
        <n v="0.00279705"/>
        <n v="4.698E-4"/>
        <n v="0.1137996"/>
        <n v="0.030912"/>
        <n v="0.4158714"/>
        <n v="0.052185"/>
        <n v="0.04752"/>
        <n v="0.0082353"/>
        <n v="5.364E-4"/>
        <n v="8.6169925"/>
        <n v="10.1136"/>
        <n v="5.08026"/>
        <n v="0.06166155"/>
        <n v="0.1123968"/>
        <n v="0.029307"/>
        <n v="0.01448525"/>
        <n v="0.063354"/>
        <n v="0.0356856"/>
        <n v="1.4080375"/>
        <n v="4.39888"/>
        <n v="0.80288"/>
        <n v="3.87E-5"/>
        <n v="9.6E-6"/>
        <n v="2.934E-4"/>
        <n v="1.992E-4"/>
        <n v="1.08208"/>
        <n v="0.43552"/>
        <n v="0.78716"/>
        <n v="0.0188706"/>
        <n v="0.007056"/>
        <n v="0.0016992"/>
        <n v="0.0061716"/>
        <n v="0.2702781"/>
        <n v="0.0156168"/>
        <n v="0.257142"/>
        <n v="0.71076"/>
        <n v="0.0838125"/>
        <n v="0.08695"/>
        <n v="0.00190365"/>
        <n v="0.0063456"/>
        <n v="0.0020088"/>
        <n v="0.0539572"/>
        <n v="0.0099264"/>
        <n v="0.1588268"/>
        <n v="8.10799"/>
        <n v="13.51104"/>
        <n v="13.77458"/>
        <n v="5.6689025"/>
        <n v="0.88432"/>
        <n v="5.29417"/>
        <n v="0.53014305"/>
        <n v="0.3839904"/>
        <n v="0.4907718"/>
        <n v="0.1056927"/>
        <n v="0.0609816"/>
        <n v="0.0016575"/>
        <n v="0.00484"/>
        <n v="0.0408125"/>
        <n v="0.02994"/>
        <n v="0.01183875"/>
        <n v="0.0053952"/>
        <n v="0.0055908"/>
        <n v="0.18242625"/>
        <n v="0.479043"/>
        <n v="0.0107425"/>
        <n v="8.57131"/>
        <n v="10.21712"/>
        <n v="4.6677"/>
        <n v="4.1E-4"/>
        <n v="0.064683"/>
        <n v="0.1120704"/>
        <n v="0.0288576"/>
        <n v="0.01796457"/>
        <n v="0.1457382"/>
        <n v="0.1062072"/>
        <n v="0.703105"/>
        <n v="0.13994"/>
        <n v="0.138105"/>
        <n v="1.69458"/>
        <n v="2.3656743"/>
        <n v="0.1394544"/>
        <n v="1.236E-4"/>
        <n v="9.9E-5"/>
        <n v="0.0073375"/>
        <n v="0.01653"/>
        <n v="1.347715"/>
        <n v="0.87552"/>
        <n v="0.7475"/>
        <n v="0.02320155"/>
        <n v="0.0149088"/>
        <n v="0.0087324"/>
        <n v="0.0061705"/>
        <n v="4.93341"/>
        <n v="0.3205335"/>
        <n v="0.0180504"/>
        <n v="3.1E-4"/>
        <n v="2.07E-4"/>
        <n v="6.96E-4"/>
        <n v="0.258546"/>
        <n v="0.76918"/>
        <n v="0.04178"/>
        <n v="0.01987"/>
        <n v="9.015E-4"/>
        <n v="0.17235"/>
        <n v="0.10245"/>
        <n v="0.986355"/>
        <n v="3.32352"/>
        <n v="6.32046"/>
        <n v="0.0766282"/>
        <n v="0.0481536"/>
        <n v="0.2960056"/>
        <n v="12.93539"/>
        <n v="19.10768"/>
        <n v="21.74522"/>
        <n v="7.26094"/>
        <n v="1.51648"/>
        <n v="7.95646"/>
        <n v="1.8211896"/>
        <n v="1.7595552"/>
        <n v="1.7212146"/>
        <n v="0.1417674"/>
        <n v="0.0881136"/>
        <n v="0.113965"/>
        <n v="0.1065"/>
        <n v="0.0071907"/>
        <n v="0.0965952"/>
        <n v="0.0071472"/>
        <n v="0.11385"/>
        <n v="1.17402"/>
        <n v="0.03953"/>
        <n v="0.02952"/>
        <n v="0.045075"/>
        <n v="0.0160083"/>
        <n v="0.0074592"/>
        <n v="0.012279"/>
        <n v="0.1832427"/>
        <n v="0.0490404"/>
        <n v="0.760135"/>
        <n v="0.04531"/>
        <n v="3.2415E-4"/>
        <n v="2.64E-5"/>
        <n v="8.81466"/>
        <n v="10.0496"/>
        <n v="4.93598"/>
        <n v="0.0622473"/>
        <n v="0.11208"/>
        <n v="0.0271302"/>
        <n v="0.01554761"/>
        <n v="0.0640929"/>
        <n v="0.0334308"/>
        <n v="0.06584"/>
        <n v="0.4734729"/>
        <n v="0.0279564"/>
        <n v="1.7253"/>
        <n v="0.59488"/>
        <n v="0.32342"/>
        <n v="0.0345921"/>
        <n v="0.023904"/>
        <n v="0.0135714"/>
        <n v="0.0049157"/>
        <n v="16.32852"/>
        <n v="0.3417372"/>
        <n v="0.0198084"/>
        <n v="0.001651"/>
        <n v="2.52E-4"/>
        <n v="0.27294"/>
        <n v="0.844612"/>
        <n v="0.0701225"/>
        <n v="0.02871"/>
        <n v="0.007017"/>
        <n v="0.002958"/>
        <n v="2.707065"/>
        <n v="10.1712"/>
        <n v="14.44812"/>
        <n v="0.2310473"/>
        <n v="0.1236928"/>
        <n v="0.2635336"/>
        <n v="8.974655"/>
        <n v="15.17232"/>
        <n v="16.8058"/>
        <n v="4.9797675"/>
        <n v="0.68944"/>
        <n v="3.4976"/>
        <n v="6.4470495"/>
        <n v="1.385568"/>
        <n v="3.089763"/>
        <n v="0.1181982"/>
        <n v="0.0739032"/>
        <n v="0.0955375"/>
        <n v="0.0769"/>
        <n v="0.32156"/>
        <n v="0.11421"/>
        <n v="0.06752"/>
        <n v="0.05267"/>
        <n v="0.02288175"/>
        <n v="0.014832"/>
        <n v="0.0280182"/>
        <n v="0.1531515"/>
        <n v="0.35904"/>
        <n v="0.0867042"/>
        <n v="1.03237"/>
        <n v="0.26448"/>
        <n v="0.05373"/>
        <n v="0.0167385"/>
        <n v="0.0010794"/>
        <n v="8.118075"/>
        <n v="9.7136"/>
        <n v="4.855"/>
        <n v="0.06009735"/>
        <n v="0.103296"/>
        <n v="0.0259866"/>
        <n v="0.00771563"/>
        <n v="0.0591369"/>
        <n v="0.0313308"/>
        <n v="1.4080056"/>
        <n v="0.0829008"/>
        <n v="1.4556025"/>
        <n v="0.36752"/>
        <n v="0.42651"/>
        <n v="0.0199863"/>
        <n v="0.0118176"/>
        <n v="0.0056514"/>
        <n v="0.13566"/>
        <n v="1.28154"/>
        <n v="0.0053161"/>
        <n v="7.6158"/>
        <n v="0.3649641"/>
        <n v="0.0224604"/>
        <n v="0.0051645"/>
        <n v="4.11E-4"/>
        <n v="0.249666"/>
        <n v="0.80734"/>
        <n v="0.00915"/>
        <n v="0.190015"/>
        <n v="0.04128"/>
        <n v="0.12874"/>
        <n v="0.00233355"/>
        <n v="6.378E-4"/>
        <n v="1.36362"/>
        <n v="0.7821"/>
        <n v="0.5128475"/>
        <n v="0.3003968"/>
        <n v="0.4786408"/>
        <n v="5.434315"/>
        <n v="4.7256"/>
        <n v="7.35114"/>
        <n v="0.53283"/>
        <n v="0.09648"/>
        <n v="0.59702"/>
        <n v="1.28269365"/>
        <n v="0.0873696"/>
        <n v="0.4590696"/>
        <n v="11.89431"/>
        <n v="0.1181397"/>
        <n v="0.0991392"/>
        <n v="0.0464425"/>
        <n v="0.03702"/>
        <n v="0.0148563"/>
        <n v="0.0078048"/>
        <n v="0.008898"/>
        <n v="0.0572682"/>
        <n v="0.0419328"/>
        <n v="0.0154446"/>
        <n v="0.256375"/>
        <n v="0.01526"/>
        <n v="0.01785225"/>
        <n v="0.0019356"/>
        <n v="7.16845"/>
        <n v="7.84144"/>
        <n v="3.66902"/>
        <n v="0.05009895"/>
        <n v="0.0896544"/>
        <n v="0.0216426"/>
        <n v="0.00702169"/>
        <n v="5.94714"/>
        <n v="0.0520881"/>
        <n v="0.0267732"/>
        <n v="0.5577315"/>
        <n v="0.0318996"/>
        <n v="0.02000175"/>
        <n v="0.0273666"/>
        <n v="1.10856"/>
        <n v="0.39555"/>
        <n v="0.01876545"/>
        <n v="0.007488"/>
        <n v="0.004461"/>
        <n v="0.04365"/>
        <n v="0.7584"/>
        <n v="1.05285"/>
        <n v="0.0055001"/>
        <n v="8.7804"/>
        <n v="0.3751656"/>
        <n v="0.02226"/>
        <n v="0.264954"/>
        <n v="0.853204"/>
        <n v="0.0332"/>
        <n v="0.01793"/>
        <n v="0.01122915"/>
        <n v="0.01272"/>
        <n v="0.0053778"/>
        <n v="2.02641"/>
        <n v="0.7236"/>
        <n v="0.4925624"/>
        <n v="0.284768"/>
        <n v="1.231428"/>
        <n v="4.7317825"/>
        <n v="4.10128"/>
        <n v="6.15721"/>
        <n v="1.36022115"/>
        <n v="0.0722112"/>
        <n v="0.4825716"/>
        <n v="0.0306945"/>
        <n v="0.0234228"/>
        <n v="0.029885"/>
        <n v="0.02201"/>
        <n v="0.01765905"/>
        <n v="0.013248"/>
        <n v="0.0149904"/>
        <n v="0.1216599"/>
        <n v="0.4733568"/>
        <n v="0.1191702"/>
        <n v="7.238245"/>
        <n v="9.43216"/>
        <n v="4.45801"/>
        <n v="0.057993"/>
        <n v="0.1015776"/>
        <n v="0.0250044"/>
        <n v="0.00578292"/>
        <n v="0.0596676"/>
        <n v="0.0303072"/>
        <n v="0.04644"/>
        <n v="0.10374"/>
        <n v="0.0096522"/>
        <n v="0.007776"/>
        <n v="6.948E-4"/>
        <n v="0.05325"/>
        <n v="0.072"/>
        <n v="0.3588"/>
        <n v="0.004587"/>
        <n v="0.3432561"/>
        <n v="0.0202632"/>
        <n v="0.25893"/>
        <n v="0.706448"/>
        <n v="7.758E-4"/>
        <n v="1.3607775"/>
        <n v="0.3624"/>
        <n v="0.85249"/>
        <n v="1.2951588"/>
        <n v="0.0436224"/>
        <n v="0.4551372"/>
        <n v="0.0117108"/>
        <n v="0.0090684"/>
        <n v="0.0437675"/>
        <n v="0.03233"/>
        <n v="0.0025506"/>
        <n v="5.22E-4"/>
        <n v="0.10993605"/>
        <n v="0.06264"/>
        <n v="0.0380742"/>
        <n v="7.02768"/>
        <n v="8.86432"/>
        <n v="4.22134"/>
        <n v="0.0529257"/>
        <n v="0.0938784"/>
        <n v="0.0229524"/>
        <n v="0.01842308"/>
        <n v="0.053781"/>
        <n v="0.0280272"/>
        <n v="0.0027072"/>
        <n v="9.78E-5"/>
        <n v="0.0059926"/>
        <n v="0.247779"/>
        <n v="0.0143136"/>
        <n v="0.264459"/>
        <n v="0.790888"/>
        <n v="12.0941275"/>
        <n v="9.64624"/>
        <n v="11.43077"/>
        <n v="1.44061695"/>
        <n v="0.2494944"/>
        <n v="0.5470944"/>
        <n v="0.1425168"/>
        <n v="0.1249092"/>
        <n v="0.00172"/>
        <n v="8.715E-5"/>
        <n v="0.02237055"/>
        <n v="0.075744"/>
        <n v="0.0194862"/>
        <n v="0.139275"/>
        <n v="0.00226605"/>
        <n v="7.4065475"/>
        <n v="8.2432"/>
        <n v="3.90668"/>
        <n v="0.05398995"/>
        <n v="0.0899712"/>
        <n v="0.0237282"/>
        <n v="0.0265551"/>
        <n v="0.0509493"/>
        <n v="0.0264288"/>
        <n v="3.407943"/>
        <n v="0.1954632"/>
        <n v="1.494E-4"/>
        <n v="7.02E-5"/>
        <n v="0.262785"/>
        <n v="0.14752"/>
        <n v="0.35044"/>
        <n v="0.0315489"/>
        <n v="0.0136896"/>
        <n v="0.002733"/>
        <n v="0.0088139"/>
        <n v="17.38827"/>
        <n v="0.3313269"/>
        <n v="0.0192036"/>
        <n v="0.001895"/>
        <n v="0.00246"/>
        <n v="0.01704"/>
        <n v="0.265776"/>
        <n v="0.781192"/>
        <n v="0.0213939"/>
        <n v="0.0161856"/>
        <n v="0.0096528"/>
        <n v="0.0160754"/>
        <n v="0.00704"/>
        <n v="0.0812196"/>
        <n v="26.66322"/>
        <n v="25.38768"/>
        <n v="34.4984"/>
        <n v="1.51809255"/>
        <n v="0.3369408"/>
        <n v="0.5756736"/>
        <n v="0.1939446"/>
        <n v="0.1679892"/>
        <n v="0.1040075"/>
        <n v="0.07771"/>
        <n v="0.01199325"/>
        <n v="0.0038352"/>
        <n v="0.01332615"/>
        <n v="0.05616"/>
        <n v="0.013863"/>
        <n v="0.037425"/>
        <n v="0.00124"/>
        <n v="14.6239625"/>
        <n v="17.93008"/>
        <n v="13.98331"/>
        <n v="1.001205"/>
        <n v="0.15168"/>
        <n v="0.88679"/>
        <n v="0.1790547"/>
        <n v="0.0711174"/>
        <n v="0.0225316"/>
        <n v="5.99682"/>
        <n v="0.360756"/>
        <n v="0.2786856"/>
        <n v="2.4607728"/>
        <n v="0.1397304"/>
        <n v="0.0056703"/>
        <n v="0.0057126"/>
        <n v="0.7970575"/>
        <n v="0.68448"/>
        <n v="0.39184"/>
        <n v="0.0092691"/>
        <n v="0.038736"/>
        <n v="0.0065244"/>
        <n v="0.0086939"/>
        <n v="17.64951"/>
        <n v="0.8099784"/>
        <n v="0.0457272"/>
        <n v="0.260046"/>
        <n v="0.729384"/>
        <n v="0.0878325"/>
        <n v="0.06726"/>
        <n v="0.01196"/>
        <n v="0.04707"/>
        <n v="0.0125376"/>
        <n v="0.0054432"/>
        <n v="0.0060102"/>
        <n v="0.367425"/>
        <n v="0.20226"/>
        <n v="0.0808863"/>
        <n v="0.370282"/>
        <n v="3.4E-7"/>
        <n v="2.385E-4"/>
        <n v="5.85E-5"/>
        <n v="3.640515"/>
        <n v="2.42416"/>
        <n v="3.47179"/>
        <n v="0.061525"/>
        <n v="2.1056457"/>
        <n v="0.083376"/>
        <n v="0.7216848"/>
        <n v="18.0015"/>
        <n v="0.1846464"/>
        <n v="0.1612164"/>
        <n v="0.1595025"/>
        <n v="0.12496"/>
        <n v="0.01370265"/>
        <n v="0.0031104"/>
        <n v="0.0039252"/>
        <n v="0.01623975"/>
        <n v="0.0570336"/>
        <n v="0.0147966"/>
        <n v="0.0325775"/>
        <n v="9.7E-4"/>
        <n v="0.011226"/>
        <n v="7.344E-4"/>
        <n v="9.6858375"/>
        <n v="11.89392"/>
        <n v="8.02642"/>
        <n v="1.36548"/>
        <n v="0.12416"/>
        <n v="1.32862"/>
        <n v="0.1185381"/>
        <n v="0.1324704"/>
        <n v="0.0375024"/>
        <n v="0.0104169"/>
        <n v="0.0878238"/>
        <n v="0.0440328"/>
        <n v="0.0120399"/>
        <n v="7.128E-4"/>
        <n v="1.9684525"/>
        <n v="1.25952"/>
        <n v="1.03422"/>
        <n v="0.0241758"/>
        <n v="0.0487776"/>
        <n v="0.0047328"/>
        <n v="0.048"/>
        <n v="0.10755"/>
        <n v="0.1997996"/>
        <n v="0.0640596"/>
        <n v="0.0139407"/>
        <n v="0.3934641"/>
        <n v="0.0228456"/>
        <n v="0.261342"/>
        <n v="0.769168"/>
        <n v="0.2079725"/>
        <n v="0.14564"/>
        <n v="0.04072"/>
        <n v="0.02636"/>
        <n v="0.01649175"/>
        <n v="0.0078756"/>
        <n v="1.64748"/>
        <n v="0.70158"/>
        <n v="0.4907628"/>
        <n v="0.054912"/>
        <n v="1.0002916"/>
        <n v="1.6E-7"/>
        <n v="3.3924225"/>
        <n v="6.336"/>
        <n v="5.7362"/>
        <n v="1.3264775"/>
        <n v="0.41296"/>
        <n v="0.6298"/>
        <n v="1.9196544"/>
        <n v="0.1142496"/>
        <n v="0.712782"/>
        <n v="0.0521925"/>
        <n v="0.034302"/>
        <n v="0.0043675"/>
        <n v="0.00372"/>
        <n v="0.124125"/>
        <n v="0.08735"/>
        <n v="0.02972835"/>
        <n v="0.0132"/>
        <n v="0.0164034"/>
        <n v="0.02073165"/>
        <n v="0.0773568"/>
        <n v="0.0205128"/>
        <n v="1.05989"/>
        <n v="0.07061"/>
        <n v="0.0439629"/>
        <n v="0.0074304"/>
        <n v="0.0025332"/>
        <n v="9.23895"/>
        <n v="12.16064"/>
        <n v="8.89385"/>
        <n v="2.3107675"/>
        <n v="1.98476"/>
        <n v="0.1209387"/>
        <n v="0.131136"/>
        <n v="0.0434718"/>
        <n v="0.01641263"/>
        <n v="0.0948564"/>
        <n v="0.0500304"/>
        <n v="3.4995E-4"/>
        <n v="4.206E-4"/>
        <n v="1.0136253"/>
        <n v="0.0574404"/>
        <n v="0.08296485"/>
        <n v="0.1214034"/>
        <n v="8.05E-4"/>
        <n v="0.8592825"/>
        <n v="0.20944"/>
        <n v="0.17796"/>
        <n v="0.02737065"/>
        <n v="0.056784"/>
        <n v="0.0052002"/>
        <n v="0.0064871"/>
        <n v="0.4716654"/>
        <n v="0.0273864"/>
        <n v="0.253761"/>
        <n v="0.684392"/>
        <n v="1.15161"/>
        <n v="1.40429"/>
        <n v="0.002075"/>
        <n v="0.08584"/>
        <n v="3.675E-4"/>
        <n v="0.04462365"/>
        <n v="0.0521154"/>
        <n v="9.00006"/>
        <n v="0.24384"/>
        <n v="4.50474"/>
        <n v="0.006"/>
        <n v="2.4879624"/>
        <n v="0.2248576"/>
        <n v="4.7270652"/>
        <n v="1.24E-6"/>
        <n v="8.1E-5"/>
        <n v="9.24E-5"/>
        <n v="8.99134"/>
        <n v="9.50432"/>
        <n v="12.32012"/>
        <n v="7.35E-4"/>
        <n v="1.4320182"/>
        <n v="0.1413504"/>
        <n v="0.518373"/>
        <n v="0.0750045"/>
        <n v="0.0632892"/>
        <n v="0.60933"/>
        <n v="0.03363"/>
        <n v="0.2621475"/>
        <n v="0.1928"/>
        <n v="0.0386649"/>
        <n v="0.0092544"/>
        <n v="0.0190734"/>
        <n v="0.0116517"/>
        <n v="0.0612096"/>
        <n v="0.0150744"/>
        <n v="0.3281675"/>
        <n v="0.03673"/>
        <n v="0.00295305"/>
        <n v="1.098E-4"/>
        <n v="11.778495"/>
        <n v="17.89632"/>
        <n v="13.98713"/>
        <n v="4.7931425"/>
        <n v="0.59392"/>
        <n v="4.21874"/>
        <n v="0.19318875"/>
        <n v="0.1829568"/>
        <n v="0.0773604"/>
        <n v="0.04380636"/>
        <n v="0.1380438"/>
        <n v="0.0753348"/>
        <n v="0.7071725"/>
        <n v="0.49115"/>
        <n v="0.01603545"/>
        <n v="0.015408"/>
        <n v="0.0019116"/>
        <n v="0.0059499"/>
        <n v="0.33894"/>
        <n v="0.0201564"/>
        <n v="4.04"/>
        <n v="0.248073"/>
        <n v="0.438048"/>
        <n v="1.3499825"/>
        <n v="0.8702"/>
        <n v="0.00248"/>
        <n v="0.00689"/>
        <n v="0.11884185"/>
        <n v="0.0357216"/>
        <n v="0.0825396"/>
        <n v="39.56631"/>
        <n v="1.21056"/>
        <n v="19.10004"/>
        <n v="5.4321773"/>
        <n v="0.1472064"/>
        <n v="12.8878332"/>
        <n v="3.282E-5"/>
        <n v="0.001452"/>
        <n v="3.18E-5"/>
        <n v="0.002592"/>
        <n v="15.034455"/>
        <n v="41.76592"/>
        <n v="43.08681"/>
        <n v="0.8193025"/>
        <n v="0.06896"/>
        <n v="0.76636"/>
        <n v="2.1142458"/>
        <n v="0.440016"/>
        <n v="0.8159556"/>
        <n v="0.2586672"/>
        <n v="0.2158632"/>
        <n v="0.016045"/>
        <n v="0.01781"/>
        <n v="3.302688"/>
        <n v="0.0011148"/>
        <n v="0.0027408"/>
        <n v="0.1011375"/>
        <n v="0.03405495"/>
        <n v="0.0190098"/>
        <n v="0.01290105"/>
        <n v="0.0143286"/>
        <n v="0.4470325"/>
        <n v="0.04756"/>
        <n v="0.0296613"/>
        <n v="0.0013362"/>
        <n v="13.279325"/>
        <n v="20.03504"/>
        <n v="17.1139"/>
        <n v="6.11975"/>
        <n v="5.56864"/>
        <n v="0.18850875"/>
        <n v="0.1993248"/>
        <n v="0.0783366"/>
        <n v="0.01379534"/>
        <n v="0.1559805"/>
        <n v="0.0880596"/>
        <n v="0.31906695"/>
        <n v="0.350256"/>
        <n v="0.1340975"/>
        <n v="0.20704"/>
        <n v="0.08826"/>
        <n v="0.00712695"/>
        <n v="0.0030336"/>
        <n v="3.966E-4"/>
        <n v="0.0039777"/>
        <n v="0.3017487"/>
        <n v="0.0179412"/>
        <n v="4.08"/>
        <n v="0.247674"/>
        <n v="0.440644"/>
        <n v="0.0498855"/>
        <n v="0.0075552"/>
        <n v="0.0226044"/>
        <n v="8.06E-6"/>
        <n v="0.53499"/>
        <n v="0.31056"/>
        <n v="0.20719"/>
        <n v="1.5580176"/>
        <n v="0.036816"/>
        <n v="0.575796"/>
        <n v="0.0023598"/>
        <n v="0.0014388"/>
        <n v="0.02815"/>
        <n v="0.01922"/>
        <n v="0.0032085"/>
        <n v="0.0185817"/>
        <n v="0.061632"/>
        <n v="0.0158664"/>
        <n v="12.61938"/>
        <n v="21.86816"/>
        <n v="17.93336"/>
        <n v="6.75339"/>
        <n v="0.98096"/>
        <n v="6.3326"/>
        <n v="0.1990755"/>
        <n v="0.2103264"/>
        <n v="0.0841008"/>
        <n v="0.01486485"/>
        <n v="0.1713093"/>
        <n v="0.0938832"/>
        <n v="0.0391707"/>
        <n v="0.0022812"/>
        <n v="0.0044511"/>
        <n v="0.0045906"/>
        <n v="0.08017"/>
        <n v="0.00977"/>
        <n v="0.0072336"/>
        <n v="4.866E-4"/>
        <n v="0.0130113"/>
        <n v="0.2910255"/>
        <n v="0.015894"/>
        <n v="4.16"/>
        <n v="0.249072"/>
        <n v="0.442568"/>
        <n v="0.02273835"/>
        <n v="7.68E-4"/>
        <n v="0.0023514"/>
        <n v="1.36E-6"/>
        <n v="0.42015"/>
        <n v="0.45904"/>
        <n v="0.22852"/>
        <n v="1.24775775"/>
        <n v="0.0317856"/>
        <n v="0.4366986"/>
        <n v="0.004332"/>
        <n v="0.006735"/>
        <n v="0.001632"/>
        <n v="6.462E-4"/>
        <n v="0.0201096"/>
        <n v="0.0150648"/>
        <n v="0.1598775"/>
        <n v="0.00924"/>
        <n v="0.01924905"/>
        <n v="0.0024096"/>
        <n v="8.046E-4"/>
        <n v="16.1894325"/>
        <n v="28.0704"/>
        <n v="23.3473"/>
        <n v="8.1044075"/>
        <n v="0.98016"/>
        <n v="6.23706"/>
        <n v="0.26522295"/>
        <n v="0.282576"/>
        <n v="0.109377"/>
        <n v="0.02161393"/>
        <n v="0.2154762"/>
        <n v="0.123666"/>
        <n v="1.9456128"/>
        <n v="0.1105608"/>
        <n v="0.0012474"/>
        <n v="0.0011652"/>
        <n v="1.445725"/>
        <n v="1.19936"/>
        <n v="0.80294"/>
        <n v="0.02138115"/>
        <n v="0.0146976"/>
        <n v="0.0019626"/>
        <n v="5.573775"/>
        <n v="9.4608"/>
        <n v="4.23255"/>
        <n v="0.0106517"/>
        <n v="0.2908362"/>
        <n v="0.0168564"/>
        <n v="4.12"/>
        <n v="0.247215"/>
        <n v="0.40814"/>
        <n v="0.6347125"/>
        <n v="0.4463"/>
        <n v="0.01085025"/>
        <n v="0.0050172"/>
        <n v="1.91718"/>
        <n v="1.17408"/>
        <n v="0.5140135"/>
        <n v="0.0939136"/>
        <n v="1.97879"/>
        <n v="0.0011811"/>
        <n v="3.48E-5"/>
        <n v="3.2707175"/>
        <n v="3.99792"/>
        <n v="4.26365"/>
        <n v="0.0455175"/>
        <n v="0.05364"/>
        <n v="1.99277265"/>
        <n v="0.0904128"/>
        <n v="0.7182348"/>
        <n v="14.88615"/>
        <n v="0.3739539"/>
        <n v="0.2660844"/>
        <n v="2.3535E-4"/>
        <n v="5.172E-4"/>
        <n v="0.0168213"/>
        <n v="0.0453168"/>
        <n v="0.2611675"/>
        <n v="0.12411"/>
        <n v="0.0895686"/>
        <n v="0.0225312"/>
        <n v="0.0478632"/>
        <n v="0.10968"/>
        <n v="0.091794"/>
        <n v="0.2871375"/>
        <n v="0.02439"/>
        <n v="0.047478"/>
        <n v="0.14415"/>
        <n v="0.0117"/>
        <n v="0.0104544"/>
        <n v="0.055728"/>
        <n v="0.0134514"/>
        <n v="1.5035175"/>
        <n v="0.01328"/>
        <n v="0.12877"/>
        <n v="0.0227742"/>
        <n v="8.616E-4"/>
        <n v="15.210655"/>
        <n v="27.66784"/>
        <n v="22.36315"/>
        <n v="8.220485"/>
        <n v="1.1728"/>
        <n v="6.75899"/>
        <n v="0.2539587"/>
        <n v="0.269952"/>
        <n v="0.107928"/>
        <n v="0.08089471"/>
        <n v="0.2139384"/>
        <n v="0.1212636"/>
        <n v="1.497129"/>
        <n v="0.0808152"/>
        <n v="1.887425"/>
        <n v="0.66496"/>
        <n v="1.15561"/>
        <n v="0.20717025"/>
        <n v="0.0158304"/>
        <n v="0.016149"/>
        <n v="0.0208866"/>
        <n v="9.84747"/>
        <n v="0.2169024"/>
        <n v="0.0125388"/>
        <n v="0.246879"/>
        <n v="0.443752"/>
        <n v="0.16146135"/>
        <n v="0.0516798"/>
        <n v="90.38103"/>
        <n v="3.48288"/>
        <n v="44.27202"/>
        <n v="18.5860466"/>
        <n v="0.4024768"/>
        <n v="72.5331552"/>
        <n v="54.3437875"/>
        <n v="84.24448"/>
        <n v="95.02012"/>
        <n v="0.002185"/>
        <n v="0.01099"/>
        <n v="3.50586915"/>
        <n v="0.887184"/>
        <n v="1.3437432"/>
        <n v="1.001E-5"/>
        <n v="16.15683"/>
        <n v="0.8438127"/>
        <n v="0.463236"/>
        <n v="0.0056275"/>
        <n v="0.0107"/>
        <n v="2.64E-4"/>
        <n v="8.85E-4"/>
        <n v="0.3198925"/>
        <n v="0.02256"/>
        <n v="0.12314"/>
        <n v="0.0845244"/>
        <n v="0.0293088"/>
        <n v="0.0511044"/>
        <n v="0.57630975"/>
        <n v="0.064224"/>
        <n v="0.0262272"/>
        <n v="2.536495"/>
        <n v="0.1358"/>
        <n v="0.02479365"/>
        <n v="0.001248"/>
        <n v="12.901715"/>
        <n v="25.94032"/>
        <n v="20.47015"/>
        <n v="5.41886"/>
        <n v="0.67616"/>
        <n v="3.52176"/>
        <n v="0.2647569"/>
        <n v="0.249744"/>
        <n v="0.1192488"/>
        <n v="0.02214667"/>
        <n v="0.1933545"/>
        <n v="0.1117776"/>
        <n v="8.7727965"/>
        <n v="0.482574"/>
        <n v="4.2278575"/>
        <n v="0.97968"/>
        <n v="2.1376"/>
        <n v="1.8755514"/>
        <n v="0.054288"/>
        <n v="0.1408878"/>
        <n v="0.452325"/>
        <n v="2.5488"/>
        <n v="2.54895"/>
        <n v="0.0084709"/>
        <n v="9.9111"/>
        <n v="0.3709485"/>
        <n v="0.0219744"/>
        <n v="0.246207"/>
        <n v="0.43562"/>
        <n v="0.2854025"/>
        <n v="0.23538"/>
        <n v="0.0257109"/>
        <n v="0.087771"/>
        <n v="2.102205"/>
        <n v="0.6591"/>
        <n v="0.6506896"/>
        <n v="0.138336"/>
        <n v="3.1655624"/>
        <n v="4.64644"/>
        <n v="3.15424"/>
        <n v="4.42118"/>
        <n v="0.0167575"/>
        <n v="0.05164"/>
        <n v="0.77336355"/>
        <n v="0.0391008"/>
        <n v="0.3770166"/>
        <n v="24.7977"/>
        <n v="0.0365355"/>
        <n v="0.0167604"/>
        <n v="7.375E-4"/>
        <n v="7.995E-5"/>
        <n v="1.758E-4"/>
        <n v="0.0055296"/>
        <n v="3.780335"/>
        <n v="0.33072"/>
        <n v="1.04168"/>
        <n v="0.08035395"/>
        <n v="0.0366912"/>
        <n v="0.061398"/>
        <n v="0.01143105"/>
        <n v="0.053712"/>
        <n v="0.013347"/>
        <n v="0.7091575"/>
        <n v="0.00688"/>
        <n v="0.06057"/>
        <n v="0.04007355"/>
        <n v="0.0015744"/>
        <n v="0.0038412"/>
        <n v="16.975095"/>
        <n v="28.33872"/>
        <n v="24.68148"/>
        <n v="5.40927"/>
        <n v="0.75952"/>
        <n v="3.77736"/>
        <n v="0.27638835"/>
        <n v="0.2894784"/>
        <n v="0.1186578"/>
        <n v="0.02264652"/>
        <n v="0.2252202"/>
        <n v="0.1351332"/>
        <n v="2.6933154"/>
        <n v="0.1479048"/>
        <n v="0.00190995"/>
        <n v="0.0019542"/>
        <n v="1.04983"/>
        <n v="0.18944"/>
        <n v="0.4268"/>
        <n v="0.0228642"/>
        <n v="0.0278784"/>
        <n v="0.0050784"/>
        <n v="0.014779"/>
        <n v="0.08202"/>
        <n v="0.5010204"/>
        <n v="0.0296412"/>
        <n v="0.248112"/>
        <n v="0.438436"/>
        <n v="0.1692675"/>
        <n v="0.12011"/>
        <n v="0.0101697"/>
        <n v="0.0021726"/>
        <n v="1.90242"/>
        <n v="1.28082"/>
        <n v="0.3079802"/>
        <n v="0.0093632"/>
        <n v="0.897512"/>
        <n v="0.14364"/>
        <n v="0.20712"/>
        <n v="0.07598"/>
        <n v="0.20448"/>
        <n v="0.0097"/>
        <n v="4.57023"/>
        <n v="4.70032"/>
        <n v="6.28885"/>
        <n v="0.0111875"/>
        <n v="0.04245"/>
        <n v="0.3522213"/>
        <n v="0.1335072"/>
        <n v="2.658546"/>
        <n v="0.024567"/>
        <n v="0.0150972"/>
        <n v="0.0031725"/>
        <n v="0.00532"/>
        <n v="2.004E-4"/>
        <n v="4.572E-4"/>
        <n v="8.286E-4"/>
        <n v="0.0023088"/>
        <n v="0.00252"/>
        <n v="0.1051"/>
        <n v="0.11135"/>
        <n v="0.0427437"/>
        <n v="0.0076224"/>
        <n v="0.0208314"/>
        <n v="0.0114996"/>
        <n v="0.048384"/>
        <n v="0.0121194"/>
        <n v="0.1946875"/>
        <n v="0.00857"/>
        <n v="0.0058032"/>
        <n v="13.6873675"/>
        <n v="23.23136"/>
        <n v="19.27564"/>
        <n v="5.5302525"/>
        <n v="0.74464"/>
        <n v="4.08851"/>
        <n v="0.23236125"/>
        <n v="0.2215968"/>
        <n v="0.0924816"/>
        <n v="0.01693172"/>
        <n v="0.1919883"/>
        <n v="0.103416"/>
        <n v="4.008E-4"/>
        <n v="3.276E-4"/>
        <n v="0.0697425"/>
        <n v="0.25867"/>
        <n v="0.01170765"/>
        <n v="0.0012048"/>
        <n v="0.0088956"/>
        <n v="0.5217792"/>
        <n v="0.0311424"/>
        <n v="4.2"/>
        <n v="0.252201"/>
        <n v="0.446904"/>
        <n v="0.00760455"/>
        <n v="0.00255"/>
        <n v="1.572855"/>
        <n v="1.09506"/>
        <n v="0.1817178"/>
        <n v="0.0051392"/>
        <n v="0.413952"/>
        <n v="6.18E-6"/>
        <n v="2.1565675"/>
        <n v="0.8568"/>
        <n v="1.42314"/>
        <n v="0.4390584"/>
        <n v="0.0314016"/>
        <n v="0.136692"/>
        <n v="0.0051315"/>
        <n v="0.00207"/>
        <n v="0.00332"/>
        <n v="0.0365675"/>
        <n v="0.0258"/>
        <n v="0.00192285"/>
        <n v="6.048E-4"/>
        <n v="0.0031242"/>
        <n v="0.011664"/>
        <n v="14.1080225"/>
        <n v="27.89568"/>
        <n v="22.88576"/>
        <n v="6.7097525"/>
        <n v="0.828"/>
        <n v="4.39778"/>
        <n v="0.2605581"/>
        <n v="0.258624"/>
        <n v="0.1146114"/>
        <n v="0.02028572"/>
        <n v="0.2242806"/>
        <n v="0.1292496"/>
        <n v="0.00940755"/>
        <n v="0.005472"/>
        <n v="6.366E-4"/>
        <n v="0.0048334"/>
        <n v="0.5981067"/>
        <n v="0.035568"/>
        <n v="0.250116"/>
        <n v="0.44774"/>
        <n v="0.00873735"/>
        <n v="5.748E-4"/>
        <n v="0.8312625"/>
        <n v="0.07088"/>
        <n v="0.12938"/>
        <n v="0.2787705"/>
        <n v="0.0334656"/>
        <n v="0.0899034"/>
        <n v="0.0024006"/>
        <n v="0.001362"/>
        <n v="0.0022"/>
        <n v="0.00369"/>
        <n v="0.03124"/>
        <n v="0.02068"/>
        <n v="0.0043656"/>
        <n v="0.0010074"/>
        <n v="0.021084"/>
        <n v="0.067392"/>
        <n v="0.0175074"/>
        <n v="0.0059675"/>
        <n v="19.590025"/>
        <n v="35.036"/>
        <n v="28.48523"/>
        <n v="5.01348"/>
        <n v="3.82745"/>
        <n v="0.34046685"/>
        <n v="0.3580608"/>
        <n v="0.1623234"/>
        <n v="0.02779062"/>
        <n v="0.3139179"/>
        <n v="0.186642"/>
        <n v="0.1170552"/>
        <n v="0.0063624"/>
        <n v="0.008845"/>
        <n v="0.01841"/>
        <n v="0.0115719"/>
        <n v="0.018576"/>
        <n v="0.0014688"/>
        <n v="0.0040974"/>
        <n v="0.4170954"/>
        <n v="0.024702"/>
        <n v="0.248376"/>
        <n v="0.437488"/>
        <n v="0.1586082"/>
        <n v="0.0064332"/>
        <n v="1.73052"/>
        <n v="0.08352"/>
        <n v="1.37478"/>
        <n v="0.221683"/>
        <n v="0.0054208"/>
        <n v="0.4439644"/>
        <n v="1.13581"/>
        <n v="0.34608"/>
        <n v="0.52859"/>
        <n v="0.2582682"/>
        <n v="0.0483072"/>
        <n v="0.0898236"/>
        <n v="0.0039783"/>
        <n v="0.0026112"/>
        <n v="0.1019125"/>
        <n v="0.07508"/>
        <n v="0.00613515"/>
        <n v="0.0010986"/>
        <n v="0.0251376"/>
        <n v="0.077328"/>
        <n v="0.0200514"/>
        <n v="0.71435"/>
        <n v="0.04918"/>
        <n v="18.12795"/>
        <n v="31.52752"/>
        <n v="24.53899"/>
        <n v="5.260955"/>
        <n v="0.64816"/>
        <n v="4.01213"/>
        <n v="0.30495855"/>
        <n v="0.31416"/>
        <n v="0.1237944"/>
        <n v="0.02078583"/>
        <n v="0.2653923"/>
        <n v="0.1416588"/>
        <n v="0.9381025"/>
        <n v="0.09247"/>
        <n v="1.338366"/>
        <n v="0.0735852"/>
        <n v="2.1465E-4"/>
        <n v="1.32E-4"/>
        <n v="0.0887275"/>
        <n v="0.11235"/>
        <n v="0.0176094"/>
        <n v="0.036288"/>
        <n v="0.0027678"/>
        <n v="0.33585"/>
        <n v="0.2064"/>
        <n v="1.16475"/>
        <n v="0.6471621"/>
        <n v="0.0375936"/>
        <n v="0.254151"/>
        <n v="0.451756"/>
        <n v="8.646E-4"/>
        <n v="1.62E-4"/>
        <n v="0.601245"/>
        <n v="0.38934"/>
        <n v="0.0597652"/>
        <n v="0.0827596"/>
        <n v="2.1917075"/>
        <n v="0.77856"/>
        <n v="1.4575"/>
        <n v="3.425E-4"/>
        <n v="0.02684"/>
        <n v="0.30164745"/>
        <n v="0.0469536"/>
        <n v="0.103338"/>
        <n v="0.0051798"/>
        <n v="0.0035688"/>
        <n v="0.0197375"/>
        <n v="0.03581"/>
        <n v="4.3815E-4"/>
        <n v="0.038985"/>
        <n v="0.1283675"/>
        <n v="0.09185"/>
        <n v="0.00932925"/>
        <n v="2.784E-4"/>
        <n v="0.0020454"/>
        <n v="0.08074755"/>
        <n v="0.073728"/>
        <n v="0.1757208"/>
        <n v="0.24727"/>
        <n v="0.01692"/>
        <n v="0.00547965"/>
        <n v="3.258E-4"/>
        <n v="23.5472125"/>
        <n v="46.37648"/>
        <n v="40.29841"/>
        <n v="7.5386175"/>
        <n v="0.9824"/>
        <n v="4.49554"/>
        <n v="0.4413606"/>
        <n v="0.442128"/>
        <n v="0.1868232"/>
        <n v="0.03553511"/>
        <n v="0.3875964"/>
        <n v="0.214722"/>
        <n v="0.7257156"/>
        <n v="0.0416292"/>
        <n v="0.1286349"/>
        <n v="7.872E-4"/>
        <n v="0.1285704"/>
        <n v="0.489465"/>
        <n v="0.22672"/>
        <n v="0.7385"/>
        <n v="0.15604275"/>
        <n v="0.0805728"/>
        <n v="0.0272094"/>
        <n v="5.03157"/>
        <n v="0.93126"/>
        <n v="0.0080912"/>
        <n v="10.24311"/>
        <n v="0.489723"/>
        <n v="0.028722"/>
        <n v="0.248745"/>
        <n v="0.445048"/>
        <n v="0.18036"/>
        <n v="0.16688"/>
        <n v="0.012975"/>
        <n v="0.00712"/>
        <n v="0.0123045"/>
        <n v="0.0304242"/>
        <n v="12.051135"/>
        <n v="0.11808"/>
        <n v="4.32936"/>
        <n v="0.8629764"/>
        <n v="2.2148984"/>
        <n v="4.061865"/>
        <n v="3.82064"/>
        <n v="4.66314"/>
        <n v="0.0048725"/>
        <n v="0.01834"/>
        <n v="0.33681585"/>
        <n v="0.082704"/>
        <n v="0.114423"/>
        <n v="0.0321927"/>
        <n v="0.0214476"/>
        <n v="0.0190425"/>
        <n v="0.00356"/>
        <n v="0.1272375"/>
        <n v="0.08511"/>
        <n v="0.0033696"/>
        <n v="0.0061932"/>
        <n v="0.099816"/>
        <n v="0.3744675"/>
        <n v="0.055878"/>
        <n v="0.21565625"/>
        <n v="0.010945"/>
        <n v="0.015945"/>
        <n v="0.070416"/>
        <n v="0.0174378"/>
        <n v="0.5892825"/>
        <n v="0.0279"/>
        <n v="0.00376965"/>
        <n v="4.914E-4"/>
        <n v="0.92484"/>
        <n v="0.83682"/>
        <n v="0.0958672"/>
        <n v="0.0045056"/>
        <n v="0.1634204"/>
        <n v="19.3935725"/>
        <n v="28.67568"/>
        <n v="24.74738"/>
        <n v="5.94023"/>
        <n v="0.816"/>
        <n v="4.63431"/>
        <n v="0.327903"/>
        <n v="0.3174816"/>
        <n v="0.12945"/>
        <n v="0.02341105"/>
        <n v="0.2704854"/>
        <n v="0.156264"/>
        <n v="1.8691203"/>
        <n v="0.1028364"/>
        <n v="1.4595E-4"/>
        <n v="0.0999975"/>
        <n v="0.10853"/>
        <n v="0.04497225"/>
        <n v="0.1991712"/>
        <n v="0.015177"/>
        <n v="0.0074623"/>
        <n v="0.4516362"/>
        <n v="0.0269556"/>
        <n v="0.249048"/>
        <n v="0.452428"/>
        <n v="1.43652"/>
        <n v="2.48408"/>
        <n v="0.1355525"/>
        <n v="0.0722"/>
        <n v="0.00987975"/>
        <n v="0.0090198"/>
        <n v="8.939025"/>
        <n v="4.01352"/>
        <n v="1.0799921"/>
        <n v="0.0347072"/>
        <n v="3.4994124"/>
        <n v="0.10396"/>
        <n v="0.49"/>
        <n v="0.017205"/>
        <n v="0.02964"/>
        <n v="0.0057"/>
        <n v="5.20763"/>
        <n v="3.25072"/>
        <n v="5.0798"/>
        <n v="0.0256125"/>
        <n v="0.03669"/>
        <n v="0.31668465"/>
        <n v="0.0318048"/>
        <n v="0.0853062"/>
        <n v="0.0227958"/>
        <n v="0.0153864"/>
        <n v="0.6696875"/>
        <n v="0.04768"/>
        <n v="0.57563"/>
        <n v="0.06846165"/>
        <n v="0.0050976"/>
        <n v="0.0165978"/>
        <n v="0.0118569"/>
        <n v="0.0148344"/>
        <n v="0.2505825"/>
        <n v="0.01109"/>
        <n v="0.02822325"/>
        <n v="0.002712"/>
        <n v="2.054715"/>
        <n v="0.168"/>
        <n v="1.61808"/>
        <n v="0.2367233"/>
        <n v="0.3954456"/>
        <n v="25.96246"/>
        <n v="44.98912"/>
        <n v="37.65299"/>
        <n v="4.646425"/>
        <n v="1.09024"/>
        <n v="3.87047"/>
        <n v="0.4447983"/>
        <n v="0.472704"/>
        <n v="0.2061516"/>
        <n v="0.07692529"/>
        <n v="0.4180905"/>
        <n v="0.2363964"/>
        <n v="4.0790106"/>
        <n v="0.2265108"/>
        <n v="1.113E-4"/>
        <n v="9.18E-5"/>
        <n v="0.863455"/>
        <n v="1.22512"/>
        <n v="1.45646"/>
        <n v="0.00284"/>
        <n v="0.16831065"/>
        <n v="0.0362304"/>
        <n v="0.0185628"/>
        <n v="1.11552"/>
        <n v="0.18834"/>
        <n v="0.0124558"/>
        <n v="10.72443"/>
        <n v="0.3765942"/>
        <n v="0.022332"/>
        <n v="0.246822"/>
        <n v="0.435412"/>
        <n v="0.2784475"/>
        <n v="0.1867"/>
        <n v="3.275E-4"/>
        <n v="0.0010475"/>
        <n v="6.3E-4"/>
        <n v="0.05545455"/>
        <n v="0.0708462"/>
        <n v="45.790485"/>
        <n v="1.00704"/>
        <n v="14.52066"/>
        <n v="8.7925728"/>
        <n v="0.1402368"/>
        <n v="27.2427628"/>
        <n v="48.2403925"/>
        <n v="49.84128"/>
        <n v="64.75586"/>
        <n v="0.0244675"/>
        <n v="0.00352"/>
        <n v="0.95673195"/>
        <n v="0.6304704"/>
        <n v="0.3651546"/>
        <n v="0.3616569"/>
        <n v="0.253596"/>
        <n v="0.0227244"/>
        <n v="0.0611448"/>
        <n v="0.2208"/>
        <n v="0.008"/>
        <n v="0.23202"/>
        <n v="0.02783685"/>
        <n v="0.0039552"/>
        <n v="0.0096"/>
        <n v="0.14957925"/>
        <n v="0.055008"/>
        <n v="0.0407352"/>
        <n v="0.14431"/>
        <n v="0.02229"/>
        <n v="0.00220635"/>
        <n v="0.0018702"/>
        <n v="6.2127"/>
        <n v="4.25592"/>
        <n v="0.6618205"/>
        <n v="0.0298496"/>
        <n v="1.0309684"/>
        <n v="20.56981"/>
        <n v="35.81328"/>
        <n v="29.10682"/>
        <n v="4.334775"/>
        <n v="0.60736"/>
        <n v="4.26499"/>
        <n v="0.3830346"/>
        <n v="0.4077312"/>
        <n v="0.1753578"/>
        <n v="0.02820701"/>
        <n v="0.3612792"/>
        <n v="0.2136456"/>
        <n v="0.2280465"/>
        <n v="0.014202"/>
        <n v="0.47027"/>
        <n v="0.22464"/>
        <n v="0.11543"/>
        <n v="0.07044"/>
        <n v="0.018365"/>
        <n v="0.00839"/>
        <n v="0.02896485"/>
        <n v="0.057744"/>
        <n v="0.005199"/>
        <n v="0.619275"/>
        <n v="0.7536"/>
        <n v="1.2531"/>
        <n v="0.15243"/>
        <n v="0.3132"/>
        <n v="0.01761"/>
        <n v="0.4196697"/>
        <n v="0.0249648"/>
        <n v="0.2481"/>
        <n v="0.444952"/>
        <n v="0.12212"/>
        <n v="0.09429"/>
        <n v="1.88568"/>
        <n v="3.29328"/>
        <n v="0.2191775"/>
        <n v="0.0888"/>
        <n v="0.0011553"/>
        <n v="4.122E-4"/>
        <n v="0.65289"/>
        <n v="0.31968"/>
        <n v="0.1708256"/>
        <n v="0.0558272"/>
        <n v="1.560108"/>
        <n v="1.7979425"/>
        <n v="1.17648"/>
        <n v="1.11326"/>
        <n v="0.3187083"/>
        <n v="0.0708096"/>
        <n v="0.122709"/>
        <n v="0.0075078"/>
        <n v="0.0040656"/>
        <n v="0.0062847"/>
        <n v="0.0129804"/>
        <n v="0.2119"/>
        <n v="0.18788"/>
        <n v="0.02004675"/>
        <n v="0.003648"/>
        <n v="0.0068976"/>
        <n v="0.0102825"/>
        <n v="0.00146"/>
        <n v="0.0239352"/>
        <n v="0.072864"/>
        <n v="0.0190944"/>
        <n v="13.3262175"/>
        <n v="24.27088"/>
        <n v="19.31077"/>
        <n v="5.254605"/>
        <n v="0.71936"/>
        <n v="4.21441"/>
        <n v="0.2345874"/>
        <n v="0.2213088"/>
        <n v="0.0925362"/>
        <n v="0.01683721"/>
        <n v="0.1925988"/>
        <n v="0.1036824"/>
        <n v="1.7985E-4"/>
        <n v="1.542E-4"/>
        <n v="0.01527075"/>
        <n v="0.013536"/>
        <n v="0.0012786"/>
        <n v="1.07505"/>
        <n v="0.7632"/>
        <n v="0.3543"/>
        <n v="0.0033129"/>
        <n v="0.3476598"/>
        <n v="0.252879"/>
        <n v="0.452192"/>
        <n v="0.002005"/>
        <n v="5.3655E-4"/>
        <n v="3.96E-5"/>
        <n v="0.8551625"/>
        <n v="0.1768"/>
        <n v="0.24712755"/>
        <n v="0.0644256"/>
        <n v="0.1033362"/>
        <n v="0.0031908"/>
        <n v="0.0017268"/>
        <n v="0.09945"/>
        <n v="0.07387"/>
        <n v="0.00579405"/>
        <n v="0.0016098"/>
        <n v="0.0646284"/>
        <n v="0.068784"/>
        <n v="0.0248508"/>
        <n v="0.0059725"/>
        <n v="12.368115"/>
        <n v="20.67216"/>
        <n v="15.8756"/>
        <n v="4.3593175"/>
        <n v="0.57872"/>
        <n v="3.19795"/>
        <n v="0.20201895"/>
        <n v="0.1961088"/>
        <n v="0.075342"/>
        <n v="0.01283724"/>
        <n v="0.163986"/>
        <n v="0.0854796"/>
        <n v="0.0076"/>
        <n v="0.01184"/>
        <n v="0.00709935"/>
        <n v="0.003168"/>
        <n v="3.624E-4"/>
        <n v="0.0031169"/>
        <n v="0.2408001"/>
        <n v="0.014394"/>
        <n v="0.246945"/>
        <n v="0.445844"/>
        <n v="0.571955"/>
        <n v="0.1984"/>
        <n v="0.14158"/>
        <n v="0.277395"/>
        <n v="0.0490656"/>
        <n v="0.1043964"/>
        <n v="0.0024597"/>
        <n v="0.039525"/>
        <n v="0.03119"/>
        <n v="0.0012312"/>
        <n v="2.502E-4"/>
        <n v="0.0709632"/>
        <n v="0.0598656"/>
        <n v="0.049296"/>
        <n v="17.08348"/>
        <n v="29.43904"/>
        <n v="24.63455"/>
        <n v="5.1203575"/>
        <n v="1.672"/>
        <n v="3.83348"/>
        <n v="0.2798121"/>
        <n v="0.274512"/>
        <n v="0.1141296"/>
        <n v="0.02019316"/>
        <n v="0.2331276"/>
        <n v="0.1271424"/>
        <n v="0.02374665"/>
        <n v="0.0340272"/>
        <n v="0.012051"/>
        <n v="0.005328"/>
        <n v="7.044E-4"/>
        <n v="0.0048328"/>
        <n v="0.3075495"/>
        <n v="0.01812"/>
        <n v="0.252276"/>
        <n v="0.456664"/>
        <n v="0.8623"/>
        <n v="0.04096"/>
        <n v="0.12105"/>
        <n v="0.1488475"/>
        <n v="0.04256"/>
        <n v="0.06289"/>
        <n v="0.2726655"/>
        <n v="0.0508224"/>
        <n v="0.1047522"/>
        <n v="0.002328"/>
        <n v="0.001326"/>
        <n v="0.0402325"/>
        <n v="0.02991"/>
        <n v="0.0014142"/>
        <n v="2.982E-4"/>
        <n v="0.0642105"/>
        <n v="0.056592"/>
        <n v="0.0214788"/>
        <n v="0.55529"/>
        <n v="0.05388855"/>
        <n v="0.0077124"/>
        <n v="7.515015"/>
        <n v="0.20256"/>
        <n v="5.17026"/>
        <n v="1.1244673"/>
        <n v="0.0349184"/>
        <n v="4.7583668"/>
        <n v="29.1041775"/>
        <n v="43.63264"/>
        <n v="41.1787"/>
        <n v="4.73231"/>
        <n v="0.71424"/>
        <n v="3.54871"/>
        <n v="0.50345805"/>
        <n v="0.4754016"/>
        <n v="0.2058108"/>
        <n v="0.06617702"/>
        <n v="0.3777186"/>
        <n v="0.2313288"/>
        <n v="0.3596919"/>
        <n v="0.06211545"/>
        <n v="0.0866652"/>
        <n v="0.27176"/>
        <n v="0.02440425"/>
        <n v="0.0275136"/>
        <n v="0.0031968"/>
        <n v="0.003245"/>
        <n v="0.0041316"/>
        <n v="0.0124351"/>
        <n v="37.6518"/>
        <n v="0.2946585"/>
        <n v="0.0172716"/>
        <n v="0.249492"/>
        <n v="0.480152"/>
        <n v="0.0127425"/>
        <n v="0.02797"/>
        <n v="0.06085095"/>
        <n v="0.0180768"/>
        <n v="0.136425"/>
        <n v="42.53685"/>
        <n v="8.0736"/>
        <n v="13.99776"/>
        <n v="7.9717429"/>
        <n v="0.857472"/>
        <n v="23.4734324"/>
        <n v="17.5695425"/>
        <n v="3.98864"/>
        <n v="14.62651"/>
        <n v="0.0108125"/>
        <n v="0.02274"/>
        <n v="0.25300305"/>
        <n v="0.033408"/>
        <n v="0.0847968"/>
        <n v="13.18185"/>
        <n v="0.408042"/>
        <n v="0.30075"/>
        <n v="0.114115"/>
        <n v="0.08639"/>
        <n v="0.0069585"/>
        <n v="0.0012684"/>
        <n v="0.5752175"/>
        <n v="0.79254"/>
        <n v="0.153348"/>
        <n v="0.8737425"/>
        <n v="0.02862"/>
        <n v="0.003564"/>
        <n v="0.0154455"/>
        <n v="0.051696"/>
        <n v="0.0134136"/>
        <n v="2.86459"/>
        <n v="0.05216"/>
        <n v="0.29215"/>
        <n v="0.07826295"/>
        <n v="4.128E-4"/>
        <n v="0.0164136"/>
        <n v="18.049125"/>
        <n v="0.76128"/>
        <n v="14.13516"/>
        <n v="2.9614662"/>
        <n v="0.083776"/>
        <n v="14.4242032"/>
        <n v="27.7777075"/>
        <n v="37.83664"/>
        <n v="38.87822"/>
        <n v="5.1778225"/>
        <n v="0.63472"/>
        <n v="4.0961"/>
        <n v="0.44722425"/>
        <n v="0.4284"/>
        <n v="0.1878084"/>
        <n v="0.07527208"/>
        <n v="0.3886893"/>
        <n v="4.224E-4"/>
        <n v="0.2418936"/>
        <n v="0.0992079"/>
        <n v="0.0061356"/>
        <n v="0.002772"/>
        <n v="0.0014748"/>
        <n v="0.202145"/>
        <n v="0.0368"/>
        <n v="0.16323"/>
        <n v="0.0792051"/>
        <n v="0.02736"/>
        <n v="0.0065718"/>
        <n v="0.0061215"/>
        <n v="0.3834774"/>
        <n v="0.0230088"/>
        <n v="4.76"/>
        <n v="0.261273"/>
        <n v="0.344088"/>
        <n v="0.06636135"/>
        <n v="0.01056"/>
        <n v="0.0869208"/>
        <n v="64.792125"/>
        <n v="13.47936"/>
        <n v="25.32378"/>
        <n v="7.9685309"/>
        <n v="0.7894656"/>
        <n v="25.8585756"/>
        <n v="0.001812"/>
        <n v="8.4E-5"/>
        <n v="16.2527975"/>
        <n v="1.44128"/>
        <n v="12.66814"/>
        <n v="4.92096"/>
        <n v="0.3698304"/>
        <n v="2.8159668"/>
        <n v="0.2536431"/>
        <n v="0.1739892"/>
        <n v="0.1023625"/>
        <n v="0.07945"/>
        <n v="0.01015755"/>
        <n v="0.0025914"/>
        <n v="3.131675"/>
        <n v="4.75026"/>
        <n v="0.01694115"/>
        <n v="0.05328"/>
        <n v="0.0139122"/>
        <n v="1.8772325"/>
        <n v="0.19094"/>
        <n v="0.08067555"/>
        <n v="0.006192"/>
        <n v="0.015651"/>
        <n v="16.23063"/>
        <n v="1.64064"/>
        <n v="13.11108"/>
        <n v="2.9401141"/>
        <n v="0.0863104"/>
        <n v="15.7255736"/>
        <n v="8.106725"/>
        <n v="4.14377"/>
        <n v="2.3403625"/>
        <n v="0.31856"/>
        <n v="1.85317"/>
        <n v="0.01850355"/>
        <n v="0.1294869"/>
        <n v="0.07146"/>
        <n v="2.9475E-4"/>
        <n v="6.3E-5"/>
        <n v="0.83162"/>
        <n v="0.29152"/>
        <n v="0.40639"/>
        <n v="0.1661988"/>
        <n v="0.0122154"/>
        <n v="0.0067632"/>
        <n v="0.3883911"/>
        <n v="0.0228516"/>
        <n v="4.68"/>
        <n v="0.335824"/>
        <n v="0.00181605"/>
        <n v="1.416E-4"/>
        <n v="4.04865"/>
        <n v="0.77376"/>
        <n v="1.82328"/>
        <n v="5.14818"/>
        <n v="1.06752"/>
        <n v="3.65001"/>
        <n v="2.74200345"/>
        <n v="0.1979136"/>
        <n v="1.9561872"/>
        <n v="0.069126"/>
        <n v="0.0451956"/>
        <n v="0.0059375"/>
        <n v="0.075845"/>
        <n v="0.05299"/>
        <n v="0.01068405"/>
        <n v="0.002685"/>
        <n v="2.0120025"/>
        <n v="3.11844"/>
        <n v="0.0219093"/>
        <n v="0.058608"/>
        <n v="0.0157584"/>
        <n v="0.1978225"/>
        <n v="0.01456"/>
        <n v="0.06729735"/>
        <n v="0.021831"/>
        <n v="31.169685"/>
        <n v="0.98112"/>
        <n v="19.18938"/>
        <n v="6.1504971"/>
        <n v="0.1769856"/>
        <n v="34.3996972"/>
        <n v="7.3997975"/>
        <n v="3.92806"/>
        <n v="2.759415"/>
        <n v="0.404"/>
        <n v="2.55565"/>
        <n v="0.0254761"/>
        <n v="0.1228566"/>
        <n v="0.0635292"/>
        <n v="1.225995"/>
        <n v="0.3248"/>
        <n v="0.33505"/>
        <n v="0.01961475"/>
        <n v="0.021312"/>
        <n v="0.0018822"/>
        <n v="0.136725"/>
        <n v="0.04425"/>
        <n v="0.05508"/>
        <n v="0.16308"/>
        <n v="0.5508"/>
        <n v="1.3656"/>
        <n v="0.007229"/>
        <n v="0.2885379"/>
        <n v="0.0172344"/>
        <n v="4.72"/>
        <n v="0.256146"/>
        <n v="0.313784"/>
        <n v="0.2053675"/>
        <n v="0.08096"/>
        <n v="0.25345"/>
        <n v="0.002181"/>
        <n v="5.922E-4"/>
        <n v="1.24206"/>
        <n v="0.03552"/>
        <n v="0.58494"/>
        <n v="0.1539428"/>
        <n v="0.0035904"/>
        <n v="0.7312316"/>
        <n v="9.558965"/>
        <n v="0.53488"/>
        <n v="6.06629"/>
        <n v="3.36893115"/>
        <n v="1.9822344"/>
        <n v="0.1454508"/>
        <n v="0.1010916"/>
        <n v="2.75E-4"/>
        <n v="0.10172"/>
        <n v="0.0784"/>
        <n v="0.00595365"/>
        <n v="8.544E-4"/>
        <n v="0.0016404"/>
        <n v="0.353635"/>
        <n v="0.51502"/>
        <n v="0.06181035"/>
        <n v="0.111744"/>
        <n v="0.0336456"/>
        <n v="6.2828625"/>
        <n v="3.05456"/>
        <n v="2.3546675"/>
        <n v="0.30304"/>
        <n v="1.91414"/>
        <n v="0.00841438"/>
        <n v="0.1089246"/>
        <n v="0.0539292"/>
        <n v="0.0122673"/>
        <n v="0.008496"/>
        <n v="9.474E-4"/>
        <n v="0.0030419"/>
        <n v="0.3182985"/>
        <n v="0.0193068"/>
        <n v="4.6"/>
        <n v="0.254739"/>
        <n v="0.31442"/>
        <n v="0.2180225"/>
        <n v="0.03625"/>
        <n v="6.67285515"/>
        <n v="0.4818336"/>
        <n v="4.0475238"/>
        <n v="0.0028743"/>
        <n v="0.0015276"/>
        <n v="0.04823"/>
        <n v="0.03721"/>
        <n v="0.00321315"/>
        <n v="7.722E-4"/>
        <n v="0.0148263"/>
        <n v="0.042336"/>
        <n v="6.8475575"/>
        <n v="3.4613"/>
        <n v="2.7983875"/>
        <n v="0.3728"/>
        <n v="2.35052"/>
        <n v="0.00931619"/>
        <n v="0.1137834"/>
        <n v="0.0578628"/>
        <n v="0.03759585"/>
        <n v="0.0011502"/>
        <n v="0.004859"/>
        <n v="0.2229996"/>
        <n v="0.0135"/>
        <n v="4.64"/>
        <n v="0.254112"/>
        <n v="0.315816"/>
        <n v="0.01357095"/>
        <n v="0.0061098"/>
        <n v="3.696E-5"/>
        <n v="0.1577675"/>
        <n v="0.01129"/>
        <n v="6.6048069"/>
        <n v="0.4789632"/>
        <n v="3.9528372"/>
        <n v="0.0025014"/>
        <n v="0.0014052"/>
        <n v="0.0013425"/>
        <n v="0.0204474"/>
        <n v="0.062688"/>
        <n v="0.0162006"/>
        <n v="6.7323875"/>
        <n v="3.46586"/>
        <n v="2.596515"/>
        <n v="0.33312"/>
        <n v="1.83064"/>
        <n v="0.01057121"/>
        <n v="0.1232796"/>
        <n v="0.00692175"/>
        <n v="2.712E-4"/>
        <n v="0.0040229"/>
        <n v="0.1940259"/>
        <n v="0.0117792"/>
        <n v="0.253866"/>
        <n v="0.311436"/>
        <n v="4.02E-4"/>
        <n v="2.836E-4"/>
        <n v="0.00359"/>
        <n v="7.8E-4"/>
        <n v="0.02576745"/>
        <n v="0.0033315"/>
        <n v="0.0085218"/>
        <n v="0.07998"/>
        <n v="3.532E-5"/>
        <n v="0.1724"/>
        <n v="0.0119"/>
        <n v="6.7182954"/>
        <n v="0.4857504"/>
        <n v="4.0100526"/>
        <n v="0.0024843"/>
        <n v="0.0185675"/>
        <n v="0.0035826"/>
        <n v="0.001134"/>
        <n v="0.01750485"/>
        <n v="0.0550176"/>
        <n v="0.014301"/>
        <n v="6.609345"/>
        <n v="3.27226"/>
        <n v="2.9878425"/>
        <n v="0.38864"/>
        <n v="2.07944"/>
        <n v="0.0105508"/>
        <n v="0.1216818"/>
        <n v="0.0663816"/>
        <n v="0.00638775"/>
        <n v="3.45E-4"/>
        <n v="0.0044158"/>
        <n v="0.2439471"/>
        <n v="0.0167364"/>
        <n v="0.256116"/>
        <n v="0.320928"/>
        <n v="0.0028176"/>
        <n v="9.168E-4"/>
        <n v="0.175265"/>
        <n v="0.02456"/>
        <n v="5.5462338"/>
        <n v="0.4017216"/>
        <n v="3.8292636"/>
        <n v="0.0024831"/>
        <n v="0.0278975"/>
        <n v="0.01833"/>
        <n v="0.0047595"/>
        <n v="0.0016074"/>
        <n v="0.02199615"/>
        <n v="0.070992"/>
        <n v="0.0188178"/>
        <n v="0.004155"/>
        <n v="0.00257"/>
        <n v="0.0039012"/>
        <n v="0.0013338"/>
        <n v="2.685915"/>
        <n v="1.54212"/>
        <n v="0.3719705"/>
        <n v="0.0078144"/>
        <n v="1.5186952"/>
        <n v="6.9029375"/>
        <n v="3.84351"/>
        <n v="2.9396075"/>
        <n v="0.36"/>
        <n v="2.13546"/>
        <n v="0.0182156"/>
        <n v="0.1238241"/>
        <n v="0.0660972"/>
        <n v="0.5829621"/>
        <n v="0.0303924"/>
        <n v="5.295E-5"/>
        <n v="0.023708"/>
        <n v="0.001719"/>
        <n v="0.03536"/>
        <n v="0.5438175"/>
        <n v="0.13617"/>
        <n v="0.0323598"/>
        <n v="0.0144768"/>
        <n v="0.0079536"/>
        <n v="0.0048401"/>
        <n v="59.91126"/>
        <n v="0.2897904"/>
        <n v="0.0198708"/>
        <n v="0.255894"/>
        <n v="0.315572"/>
        <n v="8.8669525"/>
        <n v="8.48256"/>
        <n v="7.33394"/>
        <n v="0.0112935"/>
        <n v="0.0028254"/>
        <n v="7.14756"/>
        <n v="0.19584"/>
        <n v="3.2694"/>
        <n v="1.3917178"/>
        <n v="0.018656"/>
        <n v="4.6419824"/>
        <n v="6.0839075"/>
        <n v="0.66272"/>
        <n v="3.6664"/>
        <n v="3.62483175"/>
        <n v="0.3960384"/>
        <n v="2.6871708"/>
        <n v="0.0739377"/>
        <n v="0.0512268"/>
        <n v="0.6682375"/>
        <n v="0.88736"/>
        <n v="0.09222"/>
        <n v="0.0304326"/>
        <n v="0.0074976"/>
        <n v="0.0183348"/>
        <n v="0.01861"/>
        <n v="0.0049375"/>
        <n v="0.0065"/>
        <n v="0.09119535"/>
        <n v="0.03625425"/>
        <n v="0.0280188"/>
        <n v="0.0149556"/>
        <n v="0.044784"/>
        <n v="0.0119106"/>
        <n v="2.8E-5"/>
        <n v="8.0E-5"/>
        <n v="0.22488"/>
        <n v="6.125E-4"/>
        <n v="0.0081"/>
        <n v="0.00542325"/>
        <n v="0.001875"/>
        <n v="0.00145"/>
        <n v="0.0128"/>
        <n v="1.206E-4"/>
        <n v="2.698545"/>
        <n v="1.64598"/>
        <n v="0.4582149"/>
        <n v="0.0092928"/>
        <n v="2.226268"/>
        <n v="0.0122"/>
        <n v="0.04376"/>
        <n v="0.002175"/>
        <n v="3.4033075"/>
        <n v="1.04484"/>
        <n v="0.027645"/>
        <n v="0.00850954"/>
        <n v="0.0638382"/>
        <n v="0.0257964"/>
        <n v="7.395E-5"/>
        <n v="0.01035"/>
        <n v="0.004992"/>
        <n v="0.1484625"/>
        <n v="0.0278"/>
        <n v="0.009075"/>
        <n v="0.0248853"/>
        <n v="0.0155712"/>
        <n v="0.0030654"/>
        <n v="0.0049911"/>
        <n v="133.10607"/>
        <n v="0.3507195"/>
        <n v="0.024102"/>
        <n v="0.254682"/>
        <n v="0.323968"/>
        <n v="0.006644"/>
        <n v="6.31E-4"/>
        <n v="0.034312"/>
        <n v="8.672E-4"/>
        <n v="0.0026669"/>
        <n v="4.654E-4"/>
        <n v="0.0019508"/>
        <n v="0.001805"/>
        <n v="0.00748"/>
        <n v="0.00549765"/>
        <n v="0.03078"/>
        <n v="1.005E-5"/>
        <n v="2.19E-4"/>
        <n v="1.53811"/>
        <n v="0.39076"/>
        <n v="6.617745"/>
        <n v="2.3282775"/>
        <n v="7.80162"/>
        <n v="1.4683185"/>
        <n v="0.039248"/>
        <n v="0.3752628"/>
        <n v="0.7523406"/>
        <n v="0.01270995"/>
        <n v="2.7689992"/>
        <n v="2.0475E-4"/>
        <n v="3.2055625"/>
        <n v="0.44848"/>
        <n v="1.93468"/>
        <n v="6.78766425"/>
        <n v="0.4809408"/>
        <n v="4.028799"/>
        <n v="0.0474774"/>
        <n v="0.0329436"/>
        <n v="0.32229"/>
        <n v="0.5448"/>
        <n v="0.07635"/>
        <n v="0.0116046"/>
        <n v="0.0011328"/>
        <n v="0.0042414"/>
        <n v="0.01750365"/>
        <n v="0.0111345"/>
        <n v="0.0082278"/>
        <n v="0.06102435"/>
        <n v="0.0509088"/>
        <n v="0.0226194"/>
        <n v="0.00857205"/>
        <n v="0.00472"/>
        <n v="0.0338"/>
        <n v="3.795E-5"/>
        <n v="3.264E-4"/>
        <n v="5.61E-5"/>
        <n v="0.0060544"/>
        <n v="0.01176"/>
        <n v="0.02312"/>
        <n v="0.00202"/>
        <n v="0.00218"/>
        <n v="0.001"/>
        <n v="9.3E-4"/>
        <n v="3.4E-5"/>
        <n v="9.15E-5"/>
        <n v="5.8836575"/>
        <n v="0.0312"/>
        <n v="2.82044"/>
        <n v="3.6506125"/>
        <n v="0.42912"/>
        <n v="2.35183"/>
        <n v="0.02711423"/>
        <n v="0.1134669"/>
        <n v="0.061698"/>
        <n v="3.159E-4"/>
        <n v="2.28E-5"/>
        <n v="0.040408"/>
        <n v="0.007662"/>
        <n v="0.024808"/>
        <n v="1.41909"/>
        <n v="37.49779"/>
        <n v="0.29632"/>
        <n v="0.0332634"/>
        <n v="0.0486213"/>
        <n v="0.0040386"/>
        <n v="0.24115"/>
        <n v="0.03588195"/>
        <n v="0.002007"/>
        <n v="0.0055096"/>
        <n v="0.3783597"/>
        <n v="0.0260208"/>
        <n v="0.1049965"/>
        <n v="0.255951"/>
        <n v="0.322124"/>
        <n v="0.33094"/>
        <n v="0.024705"/>
        <n v="0.159632"/>
        <n v="0.137804"/>
        <n v="0.003776"/>
        <n v="0.0886976"/>
        <n v="0.0291179"/>
        <n v="0.0215397"/>
        <n v="0.0021692"/>
        <n v="0.2922725"/>
        <n v="0.19376"/>
        <n v="0.17055"/>
        <n v="0.01392"/>
        <n v="0.0021675"/>
        <n v="6.7E-4"/>
        <n v="0.0469863"/>
        <n v="0.0069708"/>
        <n v="0.21773"/>
        <n v="0.22378"/>
        <n v="0.03320265"/>
        <n v="0.0025266"/>
        <n v="4.22617"/>
        <n v="0.18112"/>
        <n v="1.55992"/>
        <n v="20.43822"/>
        <n v="3.308865"/>
        <n v="16.4853"/>
        <n v="4.6944513"/>
        <n v="0.0864512"/>
        <n v="3.9687824"/>
        <n v="2.9877771"/>
        <n v="0.051392"/>
        <n v="9.4707228"/>
        <n v="4.7736E-4"/>
        <n v="10.45189"/>
        <n v="2.11344"/>
        <n v="7.29208"/>
        <n v="6.72504975"/>
        <n v="0.49692345"/>
        <n v="4.011774"/>
        <n v="0.1565823"/>
        <n v="0.1094448"/>
        <n v="0.293205"/>
        <n v="0.21658"/>
        <n v="0.02830275"/>
        <n v="0.0019584"/>
        <n v="0.0074742"/>
        <n v="0.0420175"/>
        <n v="0.02207925"/>
        <n v="0.0612864"/>
        <n v="0.0164508"/>
        <n v="0.07192"/>
        <n v="4.455E-5"/>
        <n v="6.228E-4"/>
        <n v="2.8745725"/>
        <n v="0.0504"/>
        <n v="0.57817"/>
        <n v="0.00272051"/>
        <n v="0.0536631"/>
        <n v="0.0210324"/>
        <n v="0.0145551"/>
        <n v="0.006768"/>
        <n v="8.586E-4"/>
        <n v="0.0031798"/>
        <n v="0.360396"/>
        <n v="0.0247248"/>
        <n v="0.253923"/>
        <n v="0.310124"/>
        <n v="2.664E-4"/>
        <n v="2.1E-5"/>
        <n v="0.0774075"/>
        <n v="0.01407"/>
        <n v="6.72849015"/>
        <n v="0.4799712"/>
        <n v="4.0089432"/>
        <n v="0.0026733"/>
        <n v="0.0015156"/>
        <n v="0.0577725"/>
        <n v="0.04086"/>
        <n v="0.0040605"/>
        <n v="0.0012438"/>
        <n v="0.02232615"/>
        <n v="0.0191592"/>
        <n v="0.00289"/>
        <n v="0.02678"/>
        <n v="2.97E-5"/>
        <n v="2.844E-4"/>
        <n v="6.72058"/>
        <n v="0.05536"/>
        <n v="3.77456"/>
        <n v="4.052955"/>
        <n v="0.48352"/>
        <n v="3.23248"/>
        <n v="0.01011842"/>
        <n v="0.1231128"/>
        <n v="0.0650232"/>
        <n v="0.0032004"/>
        <n v="2.148E-4"/>
        <n v="0.02854"/>
        <n v="0.08161"/>
        <n v="0.0106773"/>
        <n v="7.998E-4"/>
        <n v="0.0034728"/>
        <n v="0.3509214"/>
        <n v="0.0239844"/>
        <n v="0.259293"/>
        <n v="0.324876"/>
        <n v="0.0307053"/>
        <n v="0.0112512"/>
        <n v="0.0154494"/>
        <n v="1.282E-5"/>
        <n v="0.111255"/>
        <n v="0.01383"/>
        <n v="6.50449125"/>
        <n v="0.4857312"/>
        <n v="3.8498328"/>
        <n v="0.002643"/>
        <n v="0.0014652"/>
        <n v="0.076675"/>
        <n v="0.05302"/>
        <n v="0.004398"/>
        <n v="8.31E-4"/>
        <n v="0.020673"/>
        <n v="0.062928"/>
        <n v="0.0166152"/>
        <n v="7.7745E-4"/>
        <n v="1.824E-4"/>
        <n v="0.00967"/>
        <n v="1.8975E-4"/>
        <n v="7.572E-4"/>
        <n v="0.72921"/>
        <n v="0.3783"/>
        <n v="0.1128292"/>
        <n v="0.0016192"/>
        <n v="0.3905792"/>
        <n v="6.3525375"/>
        <n v="3.228"/>
        <n v="3.5938275"/>
        <n v="0.41344"/>
        <n v="2.58208"/>
        <n v="0.01108029"/>
        <n v="0.11862"/>
        <n v="0.0626376"/>
        <n v="0.0057292"/>
        <n v="9.436E-4"/>
        <n v="0.0018992"/>
        <n v="0.0122475"/>
        <n v="0.0278875"/>
        <n v="0.0098646"/>
        <n v="0.00604425"/>
        <n v="0.0041802"/>
        <n v="0.042504"/>
        <n v="0.002926"/>
        <n v="0.10492"/>
        <n v="0.48683"/>
        <n v="2.528"/>
        <n v="0.36451"/>
        <n v="0.5597304"/>
        <n v="0.0666048"/>
        <n v="0.0496986"/>
        <n v="0.0070832"/>
        <n v="0.2673426"/>
        <n v="0.017706"/>
        <n v="0.25392"/>
        <n v="0.30924"/>
        <n v="0.0213642"/>
        <n v="0.011955"/>
        <n v="0.28571"/>
        <n v="0.63678"/>
        <n v="0.01764375"/>
        <n v="0.0022026"/>
        <n v="5.126535"/>
        <n v="3.73983"/>
        <n v="14.22432"/>
        <n v="1.7283783"/>
        <n v="4.1488216"/>
        <n v="0.2022735"/>
        <n v="0.04967545"/>
        <n v="0.4070088"/>
        <n v="3.5288E-4"/>
        <n v="1.0430825"/>
        <n v="0.37728"/>
        <n v="0.65719"/>
        <n v="6.653631"/>
        <n v="0.4732032"/>
        <n v="3.9400626"/>
        <n v="0.0138234"/>
        <n v="0.009018"/>
        <n v="0.0029475"/>
        <n v="0.01007"/>
        <n v="0.443195"/>
        <n v="0.03984"/>
        <n v="0.38652"/>
        <n v="0.04630995"/>
        <n v="0.004464"/>
        <n v="0.0133416"/>
        <n v="0.141078"/>
        <n v="0.173214"/>
        <n v="1.087032"/>
        <n v="0.0078825"/>
        <n v="0.0065263"/>
        <n v="0.0569448"/>
        <n v="0.0213981"/>
        <n v="0.0634848"/>
        <n v="0.0168414"/>
        <n v="0.00911985"/>
        <n v="0.0034302"/>
        <n v="0.00793755"/>
        <n v="0.0017652"/>
        <n v="4.619685"/>
        <n v="3.36618"/>
        <n v="0.7717589"/>
        <n v="0.0054912"/>
        <n v="4.6818992"/>
        <n v="3.02212"/>
        <n v="0.78384"/>
        <n v="0.02563249"/>
        <n v="0.0541002"/>
        <n v="0.0222036"/>
        <n v="0.08808"/>
        <n v="0.05388"/>
        <n v="0.0324071"/>
        <n v="0.0424424"/>
        <n v="0.0017768"/>
        <n v="2.158E-4"/>
        <n v="6.688E-4"/>
        <n v="0.0495957"/>
        <n v="1.6185E-4"/>
        <n v="0.0481692"/>
        <n v="0.0073403"/>
        <n v="5.7695E-4"/>
        <n v="0.012782"/>
        <n v="0.001818"/>
        <n v="0.004392"/>
        <n v="1.1435525"/>
        <n v="0.13072"/>
        <n v="0.34295"/>
        <n v="0.0517599"/>
        <n v="0.1530624"/>
        <n v="0.0125484"/>
        <n v="0.64205"/>
        <n v="0.32334"/>
        <n v="0.01972095"/>
        <n v="0.0031518"/>
        <n v="0.0063889"/>
        <n v="0.2768508"/>
        <n v="0.0180636"/>
        <n v="0.255906"/>
        <n v="0.318344"/>
        <n v="0.0819816"/>
        <n v="0.0021248"/>
        <n v="0.0730256"/>
        <n v="0.2776525"/>
        <n v="0.22336"/>
        <n v="0.13564"/>
        <n v="0.0139752"/>
        <n v="0.0068988"/>
        <n v="0.83876"/>
        <n v="1.10458"/>
        <n v="0.094299"/>
        <n v="0.010956"/>
        <n v="4.25114"/>
        <n v="0.015735"/>
        <n v="1.80548"/>
        <n v="2.686905"/>
        <n v="0.53934"/>
        <n v="5.9425432"/>
        <n v="0.1391456"/>
        <n v="7.5483056"/>
        <n v="0.1405492"/>
        <n v="0.1298616"/>
        <n v="0.2720344"/>
        <n v="1.787E-4"/>
        <n v="6.7314E-4"/>
        <n v="13.79428"/>
        <n v="0.84608"/>
        <n v="8.49298"/>
        <n v="6.5506989"/>
        <n v="0.46535865"/>
        <n v="3.949524"/>
        <n v="0.1948689"/>
        <n v="0.1391544"/>
        <n v="2.0412"/>
        <n v="0.15536"/>
        <n v="1.02931"/>
        <n v="0.11657955"/>
        <n v="0.0266592"/>
        <n v="0.0574674"/>
        <n v="1.312896"/>
        <n v="1.782065"/>
        <n v="12.30876"/>
        <n v="0.35873"/>
        <n v="0.31164"/>
        <n v="0.0393943"/>
        <n v="0.1439284"/>
        <n v="0.0177939"/>
        <n v="0.050544"/>
        <n v="0.0135996"/>
        <n v="0.0296675"/>
        <n v="8.2E-4"/>
        <n v="0.0329499"/>
        <n v="0.0077352"/>
        <n v="0.08961"/>
        <n v="3.216E-4"/>
        <n v="0.0011094"/>
        <n v="11.28453"/>
        <n v="0.37632"/>
        <n v="9.39918"/>
        <n v="1.9429201"/>
        <n v="0.0266816"/>
        <n v="9.1604084"/>
        <n v="7.62827"/>
        <n v="4.19582"/>
        <n v="2.682975"/>
        <n v="0.30464"/>
        <n v="1.49883"/>
        <n v="0.03156621"/>
        <n v="0.1438002"/>
        <n v="0.078918"/>
        <n v="1.199763"/>
        <n v="0.0773064"/>
        <n v="5.202E-4"/>
        <n v="8.106E-4"/>
        <n v="4.398E-4"/>
        <n v="0.032204"/>
        <n v="0.001829"/>
        <n v="0.176048"/>
        <n v="1.1401275"/>
        <n v="0.1793175"/>
        <n v="0.33728"/>
        <n v="0.07944465"/>
        <n v="0.3726516"/>
        <n v="0.0400662"/>
        <n v="0.827865"/>
        <n v="0.27933"/>
        <n v="0.93552"/>
        <n v="0.0063104"/>
        <n v="0.00531"/>
        <n v="0.3112908"/>
        <n v="0.02094"/>
        <n v="0.254055"/>
        <n v="0.314944"/>
        <n v="0.189422"/>
        <n v="0.019594"/>
        <n v="0.194408"/>
        <n v="0.0288628"/>
        <n v="0.0028464"/>
        <n v="0.0041408"/>
        <n v="0.01393575"/>
        <n v="0.0031068"/>
        <n v="4.8009"/>
        <n v="0.06912"/>
        <n v="3.1179"/>
        <n v="0.0965547"/>
        <n v="0.00114015"/>
        <n v="0.0983928"/>
        <n v="1.0313028"/>
        <n v="0.0396352"/>
        <n v="2.8646728"/>
        <n v="6.344E-5"/>
        <n v="0.0017061"/>
        <n v="5.52E-4"/>
        <n v="8.1932725"/>
        <n v="1.33376"/>
        <n v="6.25137"/>
        <n v="1.14885"/>
        <n v="0.48624"/>
        <n v="1.1692"/>
        <n v="5.122311"/>
        <n v="0.379536"/>
        <n v="3.810474"/>
        <n v="0.1609722"/>
        <n v="0.105624"/>
        <n v="1.67793"/>
        <n v="0.17872"/>
        <n v="1.47148"/>
        <n v="0.1633395"/>
        <n v="0.0364608"/>
        <n v="0.0640302"/>
        <n v="0.01062"/>
        <n v="1.545332"/>
        <n v="1.641821"/>
        <n v="0.572816"/>
        <n v="0.0313872"/>
        <n v="0.0056816"/>
        <n v="9.92E-4"/>
        <n v="5.784E-4"/>
        <n v="5.2E-6"/>
        <n v="0.0582675"/>
        <n v="0.45917"/>
        <n v="0.01068"/>
        <n v="0.16032"/>
        <n v="0.0938325"/>
        <n v="0.0161271"/>
        <n v="0.004026"/>
        <n v="1.208985"/>
        <n v="0.080448"/>
        <n v="0.1888662"/>
        <n v="0.0187568"/>
        <n v="0.0700176"/>
        <n v="0.29075"/>
        <n v="0.01203"/>
        <n v="0.01866945"/>
        <n v="0.006333"/>
        <n v="1.29406"/>
        <n v="1.2124"/>
        <n v="10.244505"/>
        <n v="0.47904"/>
        <n v="7.95768"/>
        <n v="1.121395"/>
        <n v="0.0042592"/>
        <n v="2.519792"/>
        <n v="1.6325452"/>
        <n v="0.0251328"/>
        <n v="7.7605308"/>
        <n v="3.2879275"/>
        <n v="1.00373"/>
        <n v="0.01750593"/>
        <n v="0.0576156"/>
        <n v="0.0251112"/>
        <n v="0.0043182"/>
        <n v="0.0045876"/>
        <n v="9.616E-4"/>
        <n v="0.00253665"/>
        <n v="2.853E-4"/>
        <n v="1.625425"/>
        <n v="3.83072"/>
        <n v="0.21468"/>
        <n v="0.0875628"/>
        <n v="0.4386597"/>
        <n v="0.0414006"/>
        <n v="1.54635"/>
        <n v="12.587175"/>
        <n v="3.55755"/>
        <n v="2.403045"/>
        <n v="2.33349"/>
        <n v="7.281"/>
        <n v="0.0065298"/>
        <n v="1.162584"/>
        <n v="0.4405059"/>
        <n v="0.0016485"/>
        <n v="0.029316"/>
        <n v="5.16"/>
        <n v="0.257232"/>
        <n v="0.287408"/>
        <n v="0.880774"/>
        <n v="2.739112"/>
        <n v="1.706488"/>
        <n v="0.3345668"/>
        <n v="0.1254208"/>
        <n v="0.1950704"/>
        <n v="0.00309225"/>
        <n v="0.001071"/>
        <n v="0.07569"/>
        <n v="0.20984"/>
        <n v="0.01148805"/>
        <n v="0.001947"/>
        <n v="2.36233"/>
        <n v="2.11972"/>
        <n v="0.50016"/>
        <n v="5.5623"/>
        <n v="3.7485998"/>
        <n v="0.0307296"/>
        <n v="5.103274"/>
        <n v="0.7944651"/>
        <n v="0.1611456"/>
        <n v="1.8562984"/>
        <n v="7.244E-5"/>
        <n v="0.00187863"/>
        <n v="8.86236"/>
        <n v="0.31104"/>
        <n v="4.34031"/>
        <n v="0.1279875"/>
        <n v="0.08963"/>
        <n v="5.022726"/>
        <n v="0.3888576"/>
        <n v="3.8958024"/>
        <n v="0.1307619"/>
        <n v="0.091386"/>
        <n v="2.20027"/>
        <n v="0.29392"/>
        <n v="2.05684"/>
        <n v="0.2355537"/>
        <n v="0.0419424"/>
        <n v="0.0793728"/>
        <n v="2.283788"/>
        <n v="0.003136"/>
        <n v="1.116152"/>
        <n v="0.222726"/>
        <n v="0.9820288"/>
        <n v="0.0568496"/>
        <n v="6.328E-4"/>
        <n v="0.1612"/>
        <n v="0.031325"/>
        <n v="5.8E-4"/>
        <n v="0.007007"/>
        <n v="0.02844825"/>
        <n v="0.0181446"/>
        <n v="0.0540752"/>
        <n v="0.0036736"/>
        <n v="0.1380192"/>
        <n v="9.4395E-4"/>
        <n v="4.176E-4"/>
        <n v="2.27174"/>
        <n v="1.97832"/>
        <n v="3.2226"/>
        <n v="0.06144"/>
        <n v="1.67772"/>
        <n v="3.1744273"/>
        <n v="0.0601216"/>
        <n v="5.4069444"/>
        <n v="0.2562109"/>
        <n v="0.5920332"/>
        <n v="3.3220075"/>
        <n v="0.97526"/>
        <n v="0.02329782"/>
        <n v="0.0574575"/>
        <n v="0.023958"/>
        <n v="0.6584274"/>
        <n v="0.0673524"/>
        <n v="0.004266"/>
        <n v="0.024368"/>
        <n v="0.5946975"/>
        <n v="0.19439"/>
        <n v="0.25697"/>
        <n v="0.09274365"/>
        <n v="0.375264"/>
        <n v="0.0293976"/>
        <n v="2.9007"/>
        <n v="3.375825"/>
        <n v="0.94185"/>
        <n v="0.0061881"/>
        <n v="0.6414258"/>
        <n v="0.5904"/>
        <n v="0.0389232"/>
        <n v="5.12"/>
        <n v="0.257274"/>
        <n v="0.287372"/>
        <n v="2.998218"/>
        <n v="9.563968"/>
        <n v="0.745872"/>
        <n v="0.4601992"/>
        <n v="0.9146656"/>
        <n v="0.2223136"/>
        <n v="0.00367785"/>
        <n v="0.0022266"/>
        <n v="2.00872"/>
        <n v="1.75576"/>
        <n v="9.726405"/>
        <n v="0.41472"/>
        <n v="4.02594"/>
        <n v="2.8864528"/>
        <n v="0.0492448"/>
        <n v="5.1551412"/>
        <n v="0.8963581"/>
        <n v="0.1677632"/>
        <n v="1.005422"/>
        <n v="2.734E-5"/>
        <n v="0.00206648"/>
        <n v="12.8168925"/>
        <n v="0.35024"/>
        <n v="7.73066"/>
        <n v="1.06942"/>
        <n v="0.662"/>
        <n v="5.73175485"/>
        <n v="0.4234656"/>
        <n v="3.909324"/>
        <n v="0.1790238"/>
        <n v="0.124074"/>
        <n v="2.0102275"/>
        <n v="0.29552"/>
        <n v="1.89245"/>
        <n v="0.1708143"/>
        <n v="0.020736"/>
        <n v="0.0716298"/>
        <n v="1.19305"/>
        <n v="0.63784"/>
        <n v="0.01828"/>
        <n v="9.8524"/>
        <n v="0.5573175"/>
        <n v="0.38874"/>
        <n v="0.218922"/>
        <n v="1.8974925"/>
        <n v="0.05918"/>
        <n v="6.6E-5"/>
        <n v="0.007308"/>
        <n v="0.0165432"/>
        <n v="0.050688"/>
        <n v="0.013611"/>
        <n v="0.0179996"/>
        <n v="0.0354048"/>
        <n v="0.55902"/>
        <n v="0.4126"/>
        <n v="0.9226602"/>
        <n v="0.004752"/>
        <n v="1.259412"/>
        <n v="2.8422775"/>
        <n v="0.76776"/>
        <n v="0.00443677"/>
        <n v="0.0479424"/>
        <n v="0.0190812"/>
        <n v="1.455E-4"/>
        <n v="8.58E-5"/>
        <n v="0.0264294"/>
        <n v="0.0681312"/>
        <n v="0.0052752"/>
        <n v="0.0031967"/>
        <n v="0.3686148"/>
        <n v="0.0252876"/>
        <n v="0.256143"/>
        <n v="0.311748"/>
        <n v="0.0061776"/>
        <n v="0.0015392"/>
        <n v="5.745E-5"/>
        <n v="7.2E-6"/>
        <n v="1.0322E-4"/>
        <n v="1.41219"/>
        <n v="0.0089375"/>
        <n v="0.78978"/>
        <n v="0.1137125"/>
        <n v="0.07032"/>
        <n v="6.6025917"/>
        <n v="0.476448"/>
        <n v="4.086975"/>
        <n v="0.0201972"/>
        <n v="0.4414975"/>
        <n v="0.36499"/>
        <n v="0.0281598"/>
        <n v="0.0062526"/>
        <n v="2.870584"/>
        <n v="3.239816"/>
        <n v="0.00396"/>
        <n v="0.0275"/>
        <n v="9.9E-4"/>
        <n v="0.01955805"/>
        <n v="0.065664"/>
        <n v="0.017187"/>
        <n v="0.0037512"/>
        <n v="0.0077792"/>
        <n v="0.13456"/>
        <n v="0.127"/>
        <n v="0.2341757"/>
        <n v="0.2886884"/>
        <n v="6.360675"/>
        <n v="3.29437"/>
        <n v="3.466715"/>
        <n v="0.276"/>
        <n v="1.96866"/>
        <n v="0.01090622"/>
        <n v="0.1190592"/>
        <n v="0.0642288"/>
        <n v="0.002295"/>
        <n v="0.02122005"/>
        <n v="0.0018654"/>
        <n v="0.0028682"/>
        <n v="0.2973387"/>
        <n v="0.0203376"/>
        <n v="0.257214"/>
        <n v="0.282824"/>
        <n v="0.0043748"/>
        <n v="0.0060624"/>
        <n v="0.01944945"/>
        <n v="0.0028896"/>
        <n v="0.0059826"/>
        <n v="0.5762525"/>
        <n v="0.25072"/>
        <n v="0.101945"/>
        <n v="0.09144"/>
        <n v="6.5110152"/>
        <n v="0.4679232"/>
        <n v="4.0203684"/>
        <n v="0.0090315"/>
        <n v="0.0059304"/>
        <n v="0.13739"/>
        <n v="0.10573"/>
        <n v="0.0120354"/>
        <n v="8.352E-4"/>
        <n v="0.00273"/>
        <n v="0.0194319"/>
        <n v="0.1328256"/>
        <n v="0.0030036"/>
        <n v="0.184206"/>
        <n v="1.3783375"/>
        <n v="0.04979"/>
        <n v="0.0243516"/>
        <n v="0.076176"/>
        <n v="0.0200232"/>
        <n v="0.0514852"/>
        <n v="0.0010368"/>
        <n v="0.1589136"/>
        <n v="0.00711945"/>
        <n v="2.67107"/>
        <n v="2.61368"/>
        <n v="9.323835"/>
        <n v="0.24576"/>
        <n v="3.28194"/>
        <n v="3.7616414"/>
        <n v="0.0296384"/>
        <n v="7.5688932"/>
        <n v="0.8941889"/>
        <n v="1.7171044"/>
        <n v="0.00414"/>
        <n v="2.99123"/>
        <n v="0.85306"/>
        <n v="0.01768559"/>
        <n v="0.0525642"/>
        <n v="0.0222468"/>
        <n v="0.2394438"/>
        <n v="0.5669568"/>
        <n v="0.0603612"/>
        <n v="2.78E-4"/>
        <n v="0.002824"/>
        <n v="0.09094"/>
        <n v="0.03488"/>
        <n v="0.30447"/>
        <n v="0.0563268"/>
        <n v="0.31741185"/>
        <n v="0.026574"/>
        <n v="0.0068428"/>
        <n v="267.66291"/>
        <n v="0.3683826"/>
        <n v="0.0116352"/>
        <n v="0.0264576"/>
        <n v="0.257262"/>
        <n v="0.287756"/>
        <n v="0.0077228"/>
        <n v="0.0084336"/>
        <n v="3.6195E-4"/>
        <n v="0.0085989"/>
        <n v="1.02E-5"/>
        <n v="0.1243"/>
        <n v="0.12668"/>
        <n v="0.3423585"/>
        <n v="0.4516512"/>
        <n v="2.4E-6"/>
        <n v="0.00128596"/>
        <n v="0.45772"/>
        <n v="0.13664"/>
        <n v="1.5884"/>
        <n v="0.18643"/>
        <n v="0.35776"/>
        <n v="0.11538"/>
        <n v="0.016578"/>
        <n v="0.001308"/>
        <n v="0.004247"/>
        <n v="0.003054"/>
        <n v="8.246655"/>
        <n v="0.23792"/>
        <n v="4.3811"/>
        <n v="0.1170575"/>
        <n v="0.07603"/>
        <n v="6.80709405"/>
        <n v="0.485712"/>
        <n v="4.1050044"/>
        <n v="0.153825"/>
        <n v="0.1070268"/>
        <n v="1.43595"/>
        <n v="1.25802"/>
        <n v="0.10423575"/>
        <n v="0.0036384"/>
        <n v="0.022524"/>
        <n v="1.170464"/>
        <n v="0.6178"/>
        <n v="0.0423164"/>
        <n v="0.059056"/>
        <n v="0.04916325"/>
        <n v="0.5018688"/>
        <n v="0.0087072"/>
        <n v="0.00323"/>
        <n v="0.24832"/>
        <n v="0.52149"/>
        <n v="16.972685"/>
        <n v="0.17721"/>
        <n v="0.01959345"/>
        <n v="0.060192"/>
        <n v="0.0157884"/>
        <n v="0.0285576"/>
        <n v="5.12E-4"/>
        <n v="0.0681152"/>
        <n v="1.08479"/>
        <n v="0.9168"/>
        <n v="0.48879"/>
        <n v="0.22626"/>
        <n v="2.7716326"/>
        <n v="0.073744"/>
        <n v="9.6800264"/>
        <n v="0.0316657"/>
        <n v="0.0436524"/>
        <n v="5.365255"/>
        <n v="2.55372"/>
        <n v="3.732775"/>
        <n v="2.10352"/>
        <n v="0.0165282"/>
        <n v="0.1092837"/>
        <n v="0.05946"/>
        <n v="0.6039471"/>
        <n v="1.5146496"/>
        <n v="0.1565808"/>
        <n v="1.575E-4"/>
        <n v="0.003322"/>
        <n v="0.023264"/>
        <n v="0.163225"/>
        <n v="0.32708"/>
        <n v="0.2219958"/>
        <n v="0.41703105"/>
        <n v="0.0471816"/>
        <n v="0.0122551"/>
        <n v="0.684819"/>
        <n v="0.0249708"/>
        <n v="0.257175"/>
        <n v="0.284884"/>
        <n v="0.084246"/>
        <n v="0.027832"/>
        <n v="0.045336"/>
        <n v="0.0781992"/>
        <n v="0.0055168"/>
        <n v="0.0434992"/>
        <n v="4.282E-4"/>
        <n v="1.592E-4"/>
        <n v="0.0032865"/>
        <n v="9.072E-4"/>
        <n v="0.58844"/>
        <n v="0.49792"/>
        <n v="0.721589"/>
        <n v="0.949278"/>
        <n v="3.9806E-4"/>
        <n v="0.00784"/>
        <n v="0.15888"/>
        <n v="0.031675"/>
        <n v="0.01364"/>
        <n v="0.00123"/>
        <n v="0.01037"/>
        <n v="0.001088"/>
        <n v="0.023368"/>
        <n v="2.3307475"/>
        <n v="0.264"/>
        <n v="1.41949"/>
        <n v="0.127725"/>
        <n v="0.08105"/>
        <n v="5.52875715"/>
        <n v="0.40656"/>
        <n v="3.909984"/>
        <n v="0.0321669"/>
        <n v="0.0217212"/>
        <n v="0.0124248"/>
        <n v="2.296655"/>
        <n v="0.25776"/>
        <n v="2.02235"/>
        <n v="0.1693095"/>
        <n v="0.0028032"/>
        <n v="0.036075"/>
        <n v="2.335482"/>
        <n v="1.1666"/>
        <n v="0.0012028"/>
        <n v="1.984E-4"/>
        <n v="0.00899955"/>
        <n v="0.0154656"/>
        <n v="2.448E-4"/>
        <n v="0.008874"/>
        <n v="0.65106"/>
        <n v="0.0072976"/>
        <n v="0.0046935"/>
        <n v="0.015696"/>
        <n v="0.0040932"/>
        <n v="0.0207848"/>
        <n v="2.432E-4"/>
        <n v="0.052464"/>
        <n v="0.7627"/>
        <n v="0.73512"/>
        <n v="1.3220383"/>
        <n v="0.0321376"/>
        <n v="3.4309308"/>
        <n v="0.48272"/>
        <n v="0.04704"/>
        <n v="0.9208"/>
        <n v="0.119775"/>
        <n v="0.28448"/>
        <n v="0.07318"/>
        <n v="6.4550325"/>
        <n v="3.72611"/>
        <n v="4.056835"/>
        <n v="0.4424"/>
        <n v="2.58818"/>
        <n v="0.02388828"/>
        <n v="0.1266009"/>
        <n v="0.0687276"/>
        <n v="0.0590142"/>
        <n v="0.016914"/>
        <n v="0.003173"/>
        <n v="0.038568"/>
        <n v="1.2403125"/>
        <n v="0.12277"/>
        <n v="0.26375"/>
        <n v="0.113961"/>
        <n v="0.78262905"/>
        <n v="0.0607338"/>
        <n v="0.938775"/>
        <n v="8.695725"/>
        <n v="2.00415"/>
        <n v="2.92833"/>
        <n v="2.638845"/>
        <n v="5.4288"/>
        <n v="0.0132164"/>
        <n v="10.39902"/>
        <n v="0.4683729"/>
        <n v="0.031956"/>
        <n v="0.257265"/>
        <n v="0.0904968"/>
        <n v="0.0036408"/>
        <n v="0.1087024"/>
        <n v="0.05887995"/>
        <n v="4.8E-4"/>
        <n v="0.0034266"/>
        <n v="1.70625"/>
        <n v="1.41248"/>
        <n v="3.7836722"/>
        <n v="5.183508"/>
        <n v="0.001235"/>
        <n v="5.112865"/>
        <n v="0.30176"/>
        <n v="2.9994"/>
        <n v="0.1135975"/>
        <n v="4.86297"/>
        <n v="1.258665"/>
        <n v="4.39260825"/>
        <n v="0.3283776"/>
        <n v="3.7270032"/>
        <n v="0.1657275"/>
        <n v="0.0879132"/>
        <n v="3.9809825"/>
        <n v="0.43072"/>
        <n v="3.47502"/>
        <n v="0.3677607"/>
        <n v="0.0404544"/>
        <n v="0.1098714"/>
        <n v="0.0596712"/>
        <n v="0.0024194"/>
        <n v="0.005704"/>
        <n v="0.29356"/>
        <n v="0.008688"/>
        <n v="0.5141325"/>
        <n v="0.00593"/>
        <n v="1.764E-4"/>
        <n v="0.0184341"/>
        <n v="0.054864"/>
        <n v="0.0145194"/>
        <n v="0.0030316"/>
        <n v="0.005808"/>
        <n v="0.0016413"/>
        <n v="1.128E-4"/>
        <n v="0.11601"/>
        <n v="0.06812"/>
        <n v="0.3167197"/>
        <n v="0.7541424"/>
        <n v="2.818045"/>
        <n v="0.56823"/>
        <n v="0.00314184"/>
        <n v="0.0480843"/>
        <n v="3.9285E-4"/>
        <n v="3.102E-4"/>
        <n v="0.034682"/>
        <n v="0.021441"/>
        <n v="0.038328"/>
        <n v="0.1519925"/>
        <n v="0.02016"/>
        <n v="0.01441"/>
        <n v="0.03580515"/>
        <n v="0.0726048"/>
        <n v="0.0056076"/>
        <n v="0.0043996"/>
        <n v="0.6383985"/>
        <n v="0.0444204"/>
        <n v="0.284536"/>
        <n v="0.010868"/>
        <n v="0.0290124"/>
        <n v="0.0019456"/>
        <n v="0.0405376"/>
        <n v="1.18959"/>
        <n v="0.08448"/>
        <n v="1.31916"/>
        <n v="0.25333"/>
        <n v="0.0097152"/>
        <n v="0.2849528"/>
        <n v="5.1363E-4"/>
        <n v="0.38148"/>
        <n v="0.06704"/>
        <n v="0.44131"/>
        <n v="0.1140575"/>
        <n v="0.08077"/>
        <n v="5.4039792"/>
        <n v="0.3941952"/>
        <n v="3.8729958"/>
        <n v="0.0067494"/>
        <n v="0.004002"/>
        <n v="0.0011793"/>
        <n v="0.5909925"/>
        <n v="0.0352"/>
        <n v="0.4843"/>
        <n v="0.03506145"/>
        <n v="0.00418"/>
        <n v="0.0010288"/>
        <n v="0.03111495"/>
        <n v="5.424E-4"/>
        <n v="9.55E-5"/>
        <n v="0.02290095"/>
        <n v="0.0747072"/>
        <n v="0.0194886"/>
        <n v="0.0451088"/>
        <n v="0.0045568"/>
        <n v="0.14484"/>
        <n v="0.0952875"/>
        <n v="0.00346"/>
        <n v="2.02038"/>
        <n v="0.0672"/>
        <n v="2.04944"/>
        <n v="4.03502"/>
        <n v="0.081312"/>
        <n v="11.4340688"/>
        <n v="1.36256"/>
        <n v="1.46688"/>
        <n v="6.17888"/>
        <n v="0.31867"/>
        <n v="1.41648"/>
        <n v="0.33566"/>
        <n v="2.8098725"/>
        <n v="0.64647"/>
        <n v="0.00414453"/>
        <n v="0.0483057"/>
        <n v="0.0219516"/>
        <n v="0.044046"/>
        <n v="0.024586"/>
        <n v="0.086688"/>
        <n v="0.8885375"/>
        <n v="0.1083675"/>
        <n v="0.21956"/>
        <n v="0.04463385"/>
        <n v="0.2064096"/>
        <n v="0.0152904"/>
        <n v="0.009813"/>
        <n v="0.5635245"/>
        <n v="0.0388956"/>
        <n v="0.282332"/>
        <n v="0.025086"/>
        <n v="0.00643695"/>
        <n v="0.0016926"/>
        <n v="0.36714"/>
        <n v="1.07636"/>
        <n v="0.0064724"/>
        <n v="0.014014"/>
        <n v="0.6410725"/>
        <n v="0.29362"/>
        <n v="0.11359"/>
        <n v="0.07201"/>
        <n v="7.5114114"/>
        <n v="0.5154528"/>
        <n v="4.1614056"/>
        <n v="0.0187107"/>
        <n v="0.0091092"/>
        <n v="5.225E-4"/>
        <n v="1.0661025"/>
        <n v="0.96867"/>
        <n v="0.08647845"/>
        <n v="0.0037248"/>
        <n v="0.0206418"/>
        <n v="7.59E-4"/>
        <n v="0.0091212"/>
        <n v="2.255E-4"/>
        <n v="0.01823085"/>
        <n v="0.0158718"/>
        <n v="2.82146"/>
        <n v="0.00296881"/>
        <n v="0.0460236"/>
        <n v="0.0208872"/>
        <n v="0.00828675"/>
        <n v="0.0049026"/>
        <n v="0.12498"/>
        <n v="0.01815"/>
        <n v="0.13776"/>
        <n v="0.0227575"/>
        <n v="0.00283"/>
        <n v="0.03386205"/>
        <n v="0.0645216"/>
        <n v="0.0053868"/>
        <n v="0.0036158"/>
        <n v="0.4878135"/>
        <n v="0.257187"/>
        <n v="0.28378"/>
        <n v="0.0069376"/>
        <n v="0.0013328"/>
        <n v="0.2497325"/>
        <n v="0.06515"/>
        <n v="0.1039925"/>
        <n v="0.0917"/>
        <n v="7.24503675"/>
        <n v="0.5039712"/>
        <n v="4.0344582"/>
        <n v="0.0038835"/>
        <n v="0.0021888"/>
        <n v="0.54879"/>
        <n v="0.42769"/>
        <n v="0.02997735"/>
        <n v="0.0064644"/>
        <n v="0.0154824"/>
        <n v="0.0140976"/>
        <n v="8.736E-4"/>
        <n v="0.0011392"/>
        <n v="0.0084821"/>
        <n v="0.0576972"/>
        <n v="6.49E-5"/>
        <n v="0.09494925"/>
        <n v="0.4331712"/>
        <n v="0.1086816"/>
        <n v="6.51261"/>
        <n v="3.36931"/>
        <n v="2.7114"/>
        <n v="0.30432"/>
        <n v="1.98255"/>
        <n v="0.00939965"/>
        <n v="0.1113303"/>
        <n v="0.0578568"/>
        <n v="0.02581845"/>
        <n v="0.0016428"/>
        <n v="0.0028805"/>
        <n v="0.3370545"/>
        <n v="0.0233712"/>
        <n v="0.257256"/>
        <n v="0.280512"/>
        <n v="0.0057744"/>
        <n v="2.816E-4"/>
        <n v="9.216E-4"/>
        <n v="0.231795"/>
        <n v="0.04896"/>
        <n v="0.1096725"/>
        <n v="0.07772"/>
        <n v="7.57710285"/>
        <n v="0.5328672"/>
        <n v="4.2012876"/>
        <n v="0.0035853"/>
        <n v="0.0020556"/>
        <n v="0.1604325"/>
        <n v="0.12363"/>
        <n v="0.0091878"/>
        <n v="0.0019362"/>
        <n v="0.01031"/>
        <n v="0.002904"/>
        <n v="0.0400728"/>
        <n v="0.0097068"/>
        <n v="0.0166752"/>
        <n v="7.45E-5"/>
        <n v="0.0303678"/>
        <n v="0.1102848"/>
        <n v="0.028236"/>
        <n v="0.041505"/>
        <n v="6.837165"/>
        <n v="3.6691"/>
        <n v="3.3404375"/>
        <n v="0.36048"/>
        <n v="2.29801"/>
        <n v="0.01073774"/>
        <n v="0.126138"/>
        <n v="0.0657996"/>
        <n v="6.555E-5"/>
        <n v="4.14E-5"/>
        <n v="0.056235"/>
        <n v="0.02529"/>
        <n v="0.0351072"/>
        <n v="0.0927552"/>
        <n v="0.0068898"/>
        <n v="0.0044839"/>
        <n v="0.3745068"/>
        <n v="0.0257724"/>
        <n v="3.96"/>
        <n v="0.039929"/>
        <n v="0.05757"/>
        <n v="0.3840125"/>
        <n v="0.09244"/>
        <n v="0.10645"/>
        <n v="0.08898"/>
        <n v="7.55075025"/>
        <n v="0.5277984"/>
        <n v="4.1556408"/>
        <n v="0.0055356"/>
        <n v="0.0029112"/>
        <n v="0.67385"/>
        <n v="0.0416"/>
        <n v="0.5304"/>
        <n v="0.04531575"/>
        <n v="0.0102474"/>
        <n v="0.0241032"/>
        <n v="0.0101312"/>
        <n v="8.47E-5"/>
        <n v="0.03347925"/>
        <n v="0.11448"/>
        <n v="0.0324546"/>
        <n v="0.0219164"/>
        <n v="0.0604176"/>
        <n v="0.0489325"/>
        <n v="0.0044"/>
        <n v="1.20127"/>
        <n v="0.9118"/>
        <n v="1.329495"/>
        <n v="0.666"/>
        <n v="1.3399067"/>
        <n v="0.0058432"/>
        <n v="1.7982756"/>
        <n v="0.0859287"/>
        <n v="0.1275032"/>
        <n v="6.11483"/>
        <n v="0.01216"/>
        <n v="3.04242"/>
        <n v="3.6977575"/>
        <n v="0.3304"/>
        <n v="2.2061"/>
        <n v="0.03347253"/>
        <n v="0.1105308"/>
        <n v="0.0554832"/>
        <n v="6.4965E-4"/>
        <n v="0.060792"/>
        <n v="6.95E-4"/>
        <n v="0.53124"/>
        <n v="0.06512"/>
        <n v="0.18763"/>
        <n v="0.0356979"/>
        <n v="0.1064256"/>
        <n v="0.0083556"/>
        <n v="0.0055392"/>
        <n v="38.47452"/>
        <n v="0.3142761"/>
        <n v="0.0387055"/>
        <n v="0.05565"/>
        <n v="0.0195648"/>
        <n v="1.28E-4"/>
        <n v="0.044984"/>
        <n v="0.02393"/>
        <n v="0.0020937"/>
        <n v="1.20949"/>
        <n v="2.33408"/>
        <n v="2.225445"/>
        <n v="0.81864"/>
        <n v="0.9289093"/>
        <n v="0.001584"/>
        <n v="1.3110504"/>
        <n v="0.1463253"/>
        <n v="0.1629496"/>
        <n v="6.4922E-4"/>
        <n v="0.005096"/>
        <n v="0.014912"/>
        <n v="17.52921"/>
        <n v="0.2184"/>
        <n v="25.06534"/>
        <n v="21.9232925"/>
        <n v="18.64118"/>
        <n v="7.68613275"/>
        <n v="0.5310624"/>
        <n v="4.2090672"/>
        <n v="0.2594499"/>
        <n v="0.157536"/>
        <n v="0.8707425"/>
        <n v="0.04432"/>
        <n v="0.68428"/>
        <n v="0.05614155"/>
        <n v="0.0130482"/>
        <n v="0.0116656"/>
        <n v="0.0044704"/>
        <n v="9.07E-5"/>
        <n v="0.0264075"/>
        <n v="0.088848"/>
        <n v="0.0235686"/>
        <n v="0.0985608"/>
        <n v="0.0047616"/>
        <n v="0.1694736"/>
        <n v="4.75159"/>
        <n v="2.54948"/>
        <n v="7.5254179"/>
        <n v="0.1623072"/>
        <n v="16.5420552"/>
        <n v="0.78032"/>
        <n v="0.48576"/>
        <n v="1.5064"/>
        <n v="0.11818"/>
        <n v="0.4176"/>
        <n v="0.08848"/>
        <n v="6.71463"/>
        <n v="3.32079"/>
        <n v="4.8857225"/>
        <n v="0.49856"/>
        <n v="3.15325"/>
        <n v="0.05922878"/>
        <n v="0.1181763"/>
        <n v="0.0665724"/>
        <n v="0.1673787"/>
        <n v="0.0123804"/>
        <n v="0.0013557"/>
        <n v="0.281442"/>
        <n v="0.016065"/>
        <n v="0.150544"/>
        <n v="0.2150796"/>
        <n v="0.009088"/>
        <n v="0.5818608"/>
        <n v="0.130755"/>
        <n v="0.02336"/>
        <n v="0.0804"/>
        <n v="0.02144715"/>
        <n v="0.0053856"/>
        <n v="11.862135"/>
        <n v="5.4537825"/>
        <n v="17.42076"/>
        <n v="0.165429"/>
        <n v="0.035486"/>
        <n v="0.0071284"/>
        <n v="41.06622"/>
        <n v="0.5915184"/>
        <n v="0.1684608"/>
        <n v="0.0330084"/>
        <n v="0.0387375"/>
        <n v="0.05493"/>
        <n v="0.1309848"/>
        <n v="0.0109952"/>
        <n v="0.203864"/>
        <n v="3.3015E-4"/>
        <n v="6.04308"/>
        <n v="0.0864"/>
        <n v="4.59396"/>
        <n v="3.6529548"/>
        <n v="0.0756096"/>
        <n v="4.6963092"/>
        <n v="0.00414648"/>
        <n v="0.4941652"/>
        <n v="0.034176"/>
        <n v="0.2530944"/>
        <n v="31.1178725"/>
        <n v="0.61696"/>
        <n v="44.76693"/>
        <n v="37.06314"/>
        <n v="3.19264"/>
        <n v="33.57548"/>
        <n v="7.5907095"/>
        <n v="0.5212512"/>
        <n v="4.1625462"/>
        <n v="0.5061486"/>
        <n v="0.3035592"/>
        <n v="0.00498"/>
        <n v="3.663792"/>
        <n v="0.0686661"/>
        <n v="0.1787568"/>
        <n v="0.4383425"/>
        <n v="0.02864"/>
        <n v="0.36051"/>
        <n v="0.03767745"/>
        <n v="0.003936"/>
        <n v="0.0103536"/>
        <n v="0.0108312"/>
        <n v="0.0040736"/>
        <n v="9.25E-5"/>
        <n v="0.02593875"/>
        <n v="0.081648"/>
        <n v="0.0221514"/>
        <n v="0.0068288"/>
        <n v="0.0185712"/>
        <n v="0.54145"/>
        <n v="0.217"/>
        <n v="0.6362994"/>
        <n v="1.2172996"/>
        <n v="3.77425"/>
        <n v="1.27985"/>
        <n v="0.02033291"/>
        <n v="0.0666123"/>
        <n v="0.0277656"/>
        <n v="0.117274"/>
        <n v="0.032495"/>
        <n v="0.110928"/>
        <n v="0.15129"/>
        <n v="0.00976"/>
        <n v="0.05197"/>
        <n v="0.01863615"/>
        <n v="0.01304505"/>
        <n v="6.976275"/>
        <n v="0.86745"/>
        <n v="1.17225"/>
        <n v="0.0096368"/>
        <n v="0.5392857"/>
        <n v="0.0380688"/>
        <n v="4.28"/>
        <n v="0.0413055"/>
        <n v="0.0593895"/>
        <n v="0.0152476"/>
        <n v="7.04E-4"/>
        <n v="0.0204032"/>
        <n v="0.00532485"/>
        <n v="3.552E-4"/>
        <n v="0.80139"/>
        <n v="2.30564"/>
        <n v="0.7480363"/>
        <n v="0.8604816"/>
        <n v="0.00382889"/>
        <n v="0.5008791"/>
        <n v="0.0640128"/>
        <n v="0.1286148"/>
        <n v="9.8591725"/>
        <n v="0.080755"/>
        <n v="11.80109"/>
        <n v="9.7514875"/>
        <n v="0.81248"/>
        <n v="7.41261"/>
        <n v="7.64968215"/>
        <n v="0.5216352"/>
        <n v="4.2277668"/>
        <n v="0.163062"/>
        <n v="0.1045044"/>
        <n v="0.12132"/>
        <n v="0.0111"/>
        <n v="0.0195477"/>
        <n v="0.0524796"/>
        <n v="0.01925085"/>
        <n v="0.0083124"/>
        <n v="0.0534364"/>
        <n v="0.0077336"/>
        <n v="0.0158672"/>
        <n v="1.223E-4"/>
        <n v="0.02978805"/>
        <n v="0.098064"/>
        <n v="0.0264192"/>
        <n v="0.0039316"/>
        <n v="0.0087744"/>
        <n v="8.202E-4"/>
        <n v="0.20186"/>
        <n v="0.09912"/>
        <n v="0.3526908"/>
        <n v="0.9507696"/>
        <n v="0.22192"/>
        <n v="0.32816"/>
        <n v="1.05976"/>
        <n v="0.072185"/>
        <n v="0.39488"/>
        <n v="0.06488"/>
        <n v="6.8265475"/>
        <n v="3.53633"/>
        <n v="2.92015"/>
        <n v="0.33136"/>
        <n v="2.24802"/>
        <n v="0.01394627"/>
        <n v="0.1141047"/>
        <n v="0.0612996"/>
        <n v="2.391E-4"/>
        <n v="1.722E-4"/>
        <n v="0.001886"/>
        <n v="0.019632"/>
        <n v="0.2528612"/>
        <n v="1.0875104"/>
        <n v="0.544335"/>
        <n v="0.03936"/>
        <n v="0.10766"/>
        <n v="0.03412275"/>
        <n v="0.0406272"/>
        <n v="0.0049428"/>
        <n v="6.35649"/>
        <n v="0.9767625"/>
        <n v="3.84792"/>
        <n v="0.4989644"/>
        <n v="0.1235124"/>
        <n v="0.0092132"/>
        <n v="0.4473729"/>
        <n v="0.038662"/>
        <n v="0.0547545"/>
        <n v="0.011074"/>
        <n v="5.632E-4"/>
        <n v="0.012248"/>
        <n v="0.0618825"/>
        <n v="1.47E-5"/>
        <n v="1.8E-6"/>
        <n v="0.5361"/>
        <n v="0.2446"/>
        <n v="0.0836858"/>
        <n v="0.0795652"/>
        <n v="9.2625E-4"/>
        <n v="0.6800934"/>
        <n v="0.1201344"/>
        <n v="0.1537524"/>
        <n v="1.10369"/>
        <n v="0.15792"/>
        <n v="0.80721"/>
        <n v="7.69245315"/>
        <n v="0.5209344"/>
        <n v="4.2023064"/>
        <n v="0.0441252"/>
        <n v="0.0302808"/>
        <n v="0.2302975"/>
        <n v="0.17114"/>
        <n v="0.03859905"/>
        <n v="0.0061344"/>
        <n v="0.013953"/>
        <n v="8.72E-5"/>
        <n v="0.0275619"/>
        <n v="0.094032"/>
        <n v="0.0247734"/>
        <n v="2.724325"/>
        <n v="0.6339"/>
        <n v="0.00250133"/>
        <n v="0.0489966"/>
        <n v="0.01887"/>
        <n v="0.00557"/>
        <n v="0.011504"/>
        <n v="0.03801"/>
        <n v="0.02767575"/>
        <n v="0.04176"/>
        <n v="0.0034326"/>
        <n v="0.0040986"/>
        <n v="0.6426657"/>
        <n v="0.047328"/>
        <n v="0.0384625"/>
        <n v="0.054336"/>
        <n v="0.17507"/>
        <n v="0.02426"/>
        <n v="4.647462"/>
        <n v="0.3395616"/>
        <n v="2.5765266"/>
        <n v="0.0024666"/>
        <n v="0.3813475"/>
        <n v="0.32549"/>
        <n v="0.02337405"/>
        <n v="7.392E-4"/>
        <n v="0.00525"/>
        <n v="0.0191652"/>
        <n v="0.0075376"/>
        <n v="5.95E-5"/>
        <n v="0.026028"/>
        <n v="0.092592"/>
        <n v="0.0239556"/>
        <n v="7.6785E-4"/>
        <n v="4.02E-5"/>
        <n v="6.0161625"/>
        <n v="3.2283"/>
        <n v="2.5775075"/>
        <n v="0.24848"/>
        <n v="1.66165"/>
        <n v="0.00818116"/>
        <n v="0.0986997"/>
        <n v="0.0525312"/>
        <n v="0.17699"/>
        <n v="0.011828"/>
        <n v="0.118336"/>
        <n v="0.047475"/>
        <n v="0.0184968"/>
        <n v="0.012816"/>
        <n v="0.001311"/>
        <n v="0.0029041"/>
        <n v="0.2233329"/>
        <n v="0.015768"/>
        <n v="0.039271"/>
        <n v="0.0547485"/>
        <n v="0.16587"/>
        <n v="0.04106"/>
        <n v="2.8225356"/>
        <n v="0.1767456"/>
        <n v="1.5308214"/>
        <n v="0.0014316"/>
        <n v="0.1256225"/>
        <n v="0.10262"/>
        <n v="0.0079608"/>
        <n v="0.0016746"/>
        <n v="0.0047228"/>
        <n v="0.0018016"/>
        <n v="3.52E-5"/>
        <n v="0.020715"/>
        <n v="0.071136"/>
        <n v="0.0184584"/>
        <n v="0.0118936"/>
        <n v="6.016E-4"/>
        <n v="0.0288864"/>
        <n v="1.04799"/>
        <n v="0.42964"/>
        <n v="1.302268"/>
        <n v="0.033792"/>
        <n v="3.455518"/>
        <n v="1.1178"/>
        <n v="0.58336"/>
        <n v="3.49912"/>
        <n v="0.40625"/>
        <n v="0.93968"/>
        <n v="0.2054"/>
        <n v="5.8556875"/>
        <n v="2.84399"/>
        <n v="2.3788225"/>
        <n v="1.43529"/>
        <n v="0.00859066"/>
        <n v="0.1101126"/>
        <n v="0.0544704"/>
        <n v="0.067122"/>
        <n v="0.004764"/>
        <n v="0.03364695"/>
        <n v="0.024192"/>
        <n v="0.002496"/>
        <n v="0.0055406"/>
        <n v="0.2838198"/>
        <n v="0.0196752"/>
        <n v="3.56"/>
        <n v="0.0393295"/>
        <n v="0.0555615"/>
        <n v="0.19601"/>
        <n v="0.01676"/>
        <n v="7.70124765"/>
        <n v="0.52632"/>
        <n v="4.2005178"/>
        <n v="0.0028857"/>
        <n v="0.001662"/>
        <n v="0.239445"/>
        <n v="0.17019"/>
        <n v="0.01921965"/>
        <n v="0.0039708"/>
        <n v="1.37E-5"/>
        <n v="0.0219645"/>
        <n v="0.059616"/>
        <n v="0.0159024"/>
        <n v="0.017532"/>
        <n v="0.0326416"/>
        <n v="0.99537"/>
        <n v="0.45084"/>
        <n v="1.0787755"/>
        <n v="0.0162976"/>
        <n v="1.97824"/>
        <n v="0.4612"/>
        <n v="0.15344"/>
        <n v="1.15856"/>
        <n v="0.13551"/>
        <n v="0.31872"/>
        <n v="0.06734"/>
        <n v="6.26208"/>
        <n v="3.25732"/>
        <n v="3.31235"/>
        <n v="1.99595"/>
        <n v="0.01804153"/>
        <n v="0.1115988"/>
        <n v="0.0618492"/>
        <n v="5.505E-4"/>
        <n v="4.08E-5"/>
        <n v="0.0010572"/>
        <n v="6.666E-4"/>
        <n v="0.002254"/>
        <n v="0.013616"/>
        <n v="0.1440868"/>
        <n v="0.5459104"/>
        <n v="0.259075"/>
        <n v="0.53807"/>
        <n v="0.36349185"/>
        <n v="0.0694752"/>
        <n v="0.026676"/>
        <n v="0.1698752"/>
        <n v="0.0320496"/>
        <n v="0.0097093"/>
        <n v="13.37493"/>
        <n v="0.4017783"/>
        <n v="0.0281076"/>
        <n v="3.84"/>
        <n v="0.0399065"/>
        <n v="0.0562755"/>
        <n v="0.01637"/>
        <n v="0.001637"/>
        <n v="0.051056"/>
        <n v="0.0629644"/>
        <n v="0.0035712"/>
        <n v="0.1081072"/>
        <n v="9.642E-4"/>
        <n v="0.0015264"/>
        <n v="3.713865"/>
        <n v="1.52736"/>
        <n v="0.0352525"/>
        <n v="0.05233"/>
        <n v="2.205E-4"/>
        <n v="3.04181"/>
        <n v="1.48452"/>
        <n v="0.067905"/>
        <n v="0.59922"/>
        <n v="1.5988577"/>
        <n v="0.017248"/>
        <n v="2.0087892"/>
        <n v="0.0954932"/>
        <n v="0.0102784"/>
        <n v="0.4992724"/>
        <n v="1.8E-7"/>
        <n v="7.7532E-4"/>
        <n v="0.4717035"/>
        <n v="0.0532992"/>
        <n v="0.1104468"/>
        <n v="0.86316"/>
        <n v="0.03664"/>
        <n v="0.1602625"/>
        <n v="0.05162"/>
        <n v="7.76129055"/>
        <n v="0.5272896"/>
        <n v="4.2475182"/>
        <n v="0.0780774"/>
        <n v="0.0549144"/>
        <n v="0.497215"/>
        <n v="0.38002"/>
        <n v="0.0304017"/>
        <n v="0.0066966"/>
        <n v="1.569E-4"/>
        <n v="0.01744245"/>
        <n v="0.056304"/>
        <n v="0.0148422"/>
        <n v="0.0187932"/>
        <n v="0.037104"/>
        <n v="0.0401925"/>
        <n v="0.00163"/>
        <n v="1.05051"/>
        <n v="0.63512"/>
        <n v="1.673848"/>
        <n v="0.0436128"/>
        <n v="4.575868"/>
        <n v="0.3928"/>
        <n v="0.0872"/>
        <n v="0.81136"/>
        <n v="0.055585"/>
        <n v="6.298105"/>
        <n v="3.2943"/>
        <n v="2.470885"/>
        <n v="1.67871"/>
        <n v="0.0113061"/>
        <n v="0.1110828"/>
        <n v="0.0617112"/>
        <n v="7.59E-5"/>
        <n v="0.027994"/>
        <n v="0.009226"/>
        <n v="0.069224"/>
        <n v="2.4153556"/>
        <n v="0.001408"/>
        <n v="3.5186176"/>
        <n v="0.00208"/>
        <n v="0.04576"/>
        <n v="0.03517155"/>
        <n v="0.090576"/>
        <n v="0.0101472"/>
        <n v="3.98817"/>
        <n v="0.912885"/>
        <n v="3.83532"/>
        <n v="0.2284656"/>
        <n v="0.391666"/>
        <n v="0.04902564"/>
        <n v="0.0223313"/>
        <n v="9.89091"/>
        <n v="0.4702251"/>
        <n v="0.0327336"/>
        <n v="3.92"/>
        <n v="1.002E-4"/>
        <n v="0.006648"/>
        <n v="0.040098"/>
        <n v="0.056502"/>
        <n v="0.219316"/>
        <n v="0.044864"/>
        <n v="0.086152"/>
        <n v="0.0018712"/>
        <n v="0.0016576"/>
        <n v="0.02764"/>
        <n v="5.9385E-4"/>
        <n v="0.17022"/>
        <n v="0.68508"/>
        <n v="0.1566653"/>
        <n v="0.5969612"/>
        <n v="8.26E-6"/>
        <n v="0.0043596"/>
        <n v="9.768E-4"/>
        <n v="0.075285"/>
        <n v="0.04833"/>
        <n v="2.525E-4"/>
        <n v="7.5536091"/>
        <n v="0.5217024"/>
        <n v="4.1556024"/>
        <n v="0.0166665"/>
        <n v="0.0108648"/>
        <n v="1.773351"/>
        <n v="0.0403221"/>
        <n v="0.1022844"/>
        <n v="0.66302"/>
        <n v="0.54867"/>
        <n v="0.0406764"/>
        <n v="0.0091026"/>
        <n v="9.04E-5"/>
        <n v="0.2861865"/>
        <n v="0.0959136"/>
        <n v="0.061941"/>
        <n v="0.0517904"/>
        <n v="0.117624"/>
        <n v="2.96221"/>
        <n v="1.59772"/>
        <n v="4.7080627"/>
        <n v="0.1139072"/>
        <n v="10.3041664"/>
        <n v="1.742355"/>
        <n v="0.37566"/>
        <n v="0.06568"/>
        <n v="0.02844"/>
        <n v="0.01740661"/>
        <n v="0.0624498"/>
        <n v="0.0293268"/>
        <n v="1.0005E-4"/>
        <n v="8.16E-5"/>
        <n v="0.382984"/>
        <n v="0.6091468"/>
        <n v="1.4930944"/>
        <n v="0.3077475"/>
        <n v="0.12641"/>
        <n v="0.0477549"/>
        <n v="0.108432"/>
        <n v="0.0086274"/>
        <n v="0.444405"/>
        <n v="0.27069"/>
        <n v="0.71544"/>
        <n v="0.3385415"/>
        <n v="0.082566"/>
        <n v="0.0088265"/>
        <n v="60.91668"/>
        <n v="0.4802724"/>
        <n v="0.0317616"/>
        <n v="3.72"/>
        <n v="0.039754"/>
        <n v="0.056526"/>
        <n v="0.151654"/>
        <n v="0.077184"/>
        <n v="0.034352"/>
        <n v="0.0325904"/>
        <n v="0.0011264"/>
        <n v="0.031024"/>
        <n v="0.053485"/>
        <n v="0.06272"/>
        <n v="1.61065"/>
        <n v="0.73244"/>
        <n v="0.2078043"/>
        <n v="0.0013376"/>
        <n v="0.1455564"/>
        <n v="0.124443"/>
        <n v="0.0047872"/>
        <n v="0.440264"/>
        <n v="6.7093E-4"/>
        <n v="0.6849333"/>
        <n v="0.0955968"/>
        <n v="0.1691352"/>
        <n v="0.3895275"/>
        <n v="0.13811"/>
        <n v="0.2270125"/>
        <n v="0.12618"/>
        <n v="5.48498145"/>
        <n v="0.3911808"/>
        <n v="2.9794974"/>
        <n v="0.002106"/>
        <n v="0.0012144"/>
        <n v="0.0714234"/>
        <n v="0.1787376"/>
        <n v="0.707615"/>
        <n v="0.59107"/>
        <n v="0.0584073"/>
        <n v="0.0104448"/>
        <n v="0.0169326"/>
        <n v="0.08982735"/>
        <n v="0.092304"/>
        <n v="0.0433968"/>
        <n v="0.0358036"/>
        <n v="0.0534464"/>
        <n v="0.29038"/>
        <n v="0.00995"/>
        <n v="1.59502"/>
        <n v="0.8082"/>
        <n v="1.4718385"/>
        <n v="0.0473792"/>
        <n v="2.743378"/>
        <n v="0.0916"/>
        <n v="0.11871"/>
        <n v="0.08128"/>
        <n v="0.01994"/>
        <n v="0.0234819"/>
        <n v="0.0968673"/>
        <n v="0.0515868"/>
        <n v="8.52E-5"/>
        <n v="0.008174"/>
        <n v="0.007744"/>
        <n v="0.384824"/>
        <n v="0.0012416"/>
        <n v="1.1343744"/>
        <n v="0.08184"/>
        <n v="0.2147324"/>
        <n v="0.24663"/>
        <n v="0.04172"/>
        <n v="0.0502797"/>
        <n v="0.2692128"/>
        <n v="0.018891"/>
        <n v="0.5796406"/>
        <n v="0.1222848"/>
        <n v="0.2383964"/>
        <n v="0.0124223"/>
        <n v="0.3985896"/>
        <n v="0.0393245"/>
        <n v="0.0550905"/>
        <n v="3.0888E-4"/>
        <n v="0.4618143"/>
        <n v="0.0437952"/>
        <n v="0.1003056"/>
        <n v="0.3088"/>
        <n v="0.06271"/>
        <n v="4.6457616"/>
        <n v="0.3047616"/>
        <n v="2.4897102"/>
        <n v="1.4947625"/>
        <n v="0.2192"/>
        <n v="1.42752"/>
        <n v="0.12539805"/>
        <n v="0.0077664"/>
        <n v="0.0306618"/>
        <n v="1.5E-4"/>
        <n v="0.0326073"/>
        <n v="0.10728"/>
        <n v="0.0285414"/>
        <n v="0.00977678"/>
        <n v="0.0997248"/>
        <n v="0.0493296"/>
        <n v="0.03044325"/>
        <n v="0.041328"/>
        <n v="0.0033798"/>
        <n v="0.004197"/>
        <n v="0.3506865"/>
        <n v="0.0214836"/>
        <n v="3.52"/>
        <n v="0.039295"/>
        <n v="0.055143"/>
        <n v="0.311256"/>
        <n v="0.015208"/>
        <n v="1.3E-4"/>
        <n v="0.16009"/>
        <n v="0.134384"/>
        <n v="6.44612295"/>
        <n v="0.45096"/>
        <n v="3.6041478"/>
        <n v="0.3726675"/>
        <n v="0.32167"/>
        <n v="5.664E-4"/>
        <n v="0.0047184"/>
        <n v="1.4E-4"/>
        <n v="4.08E-4"/>
        <n v="1.295E-4"/>
        <n v="0.01985385"/>
        <n v="0.063648"/>
        <n v="0.0165102"/>
        <n v="0.0068672"/>
        <n v="0.0075136"/>
        <n v="0.28349"/>
        <n v="0.12772"/>
        <n v="0.2717033"/>
        <n v="0.40766"/>
        <n v="0.01019915"/>
        <n v="0.095766"/>
        <n v="0.0479532"/>
        <n v="1.865532"/>
        <n v="0.195492"/>
        <n v="0.187224"/>
        <n v="0.1832425"/>
        <n v="0.1376"/>
        <n v="0.33986"/>
        <n v="0.02118345"/>
        <n v="0.019296"/>
        <n v="0.002055"/>
        <n v="0.046065"/>
        <n v="0.5175"/>
        <n v="0.0027393"/>
        <n v="0.3191268"/>
        <n v="0.0195132"/>
        <n v="0.005"/>
        <n v="0.040351"/>
        <n v="0.0580185"/>
        <n v="0.173588"/>
        <n v="0.017152"/>
        <n v="0.033896"/>
        <n v="0.0042768"/>
        <n v="0.0178244"/>
        <n v="1.027E-4"/>
        <n v="0.2227998"/>
        <n v="0.0198528"/>
        <n v="0.0575436"/>
        <n v="6.25910265"/>
        <n v="0.4360512"/>
        <n v="3.4404114"/>
        <n v="0.161005"/>
        <n v="0.13939"/>
        <n v="0.0119832"/>
        <n v="0.002841"/>
        <n v="1.38944"/>
        <n v="0.1272"/>
        <n v="0.032765"/>
        <n v="0.11516"/>
        <n v="1.302E-4"/>
        <n v="0.0171759"/>
        <n v="0.0584544"/>
        <n v="0.0150804"/>
        <n v="0.0281748"/>
        <n v="0.0012032"/>
        <n v="0.0647136"/>
        <n v="0.0369625"/>
        <n v="0.00173"/>
        <n v="2.09834"/>
        <n v="1.0318"/>
        <n v="2.36632"/>
        <n v="0.0890208"/>
        <n v="5.8234264"/>
        <n v="0.398"/>
        <n v="0.43408"/>
        <n v="3.71616"/>
        <n v="0.338215"/>
        <n v="0.19248"/>
        <n v="0.00994175"/>
        <n v="0.0866976"/>
        <n v="0.043236"/>
        <n v="0.082208"/>
        <n v="9.73E-4"/>
        <n v="0.0458904"/>
        <n v="0.1094"/>
        <n v="0.1264425"/>
        <n v="0.08033"/>
        <n v="0.0540675"/>
        <n v="0.2254122"/>
        <n v="0.0189054"/>
        <n v="0.168432"/>
        <n v="0.01672"/>
        <n v="0.120076"/>
        <n v="0.0059034"/>
        <n v="0.3351867"/>
        <n v="0.0204"/>
        <n v="0.040563"/>
        <n v="0.0574515"/>
        <n v="8.050944"/>
        <n v="8.7216"/>
        <n v="0.389424"/>
        <n v="1.0710276"/>
        <n v="0.8509248"/>
        <n v="0.1679925"/>
        <n v="0.0242525"/>
        <n v="0.33905"/>
        <n v="0.14900805"/>
        <n v="0.0072252"/>
        <n v="0.0683881"/>
        <n v="0.1658316"/>
        <n v="0.2265468"/>
        <n v="0.0178368"/>
        <n v="0.057366"/>
        <n v="0.01283"/>
        <n v="0.03649"/>
        <n v="6.3223338"/>
        <n v="0.4278144"/>
        <n v="3.5598888"/>
        <n v="1.652635"/>
        <n v="0.1864"/>
        <n v="1.47286"/>
        <n v="0.13036125"/>
        <n v="0.0071808"/>
        <n v="0.0303714"/>
        <n v="2.761E-4"/>
        <n v="0.0264624"/>
        <n v="0.0944352"/>
        <n v="0.0243972"/>
        <n v="0.0451248"/>
        <n v="0.0497312"/>
        <n v="1.69696"/>
        <n v="0.87924"/>
        <n v="1.2338381"/>
        <n v="0.0376288"/>
        <n v="1.799666"/>
        <n v="0.30984"/>
        <n v="0.17744"/>
        <n v="1.56648"/>
        <n v="0.20862"/>
        <n v="0.31456"/>
        <n v="0.09202"/>
        <n v="0.01421914"/>
        <n v="0.1009479"/>
        <n v="0.055146"/>
        <n v="0.128434"/>
        <n v="0.093845"/>
        <n v="0.178032"/>
        <n v="0.238688"/>
        <n v="0.3834832"/>
        <n v="0.05175"/>
        <n v="0.08538"/>
        <n v="0.04422165"/>
        <n v="0.1609248"/>
        <n v="0.0114342"/>
        <n v="0.5431085"/>
        <n v="0.0210144"/>
        <n v="0.2926132"/>
        <n v="0.0056062"/>
        <n v="0.3189228"/>
        <n v="0.019746"/>
        <n v="0.0398005"/>
        <n v="0.055995"/>
        <n v="0.11473"/>
        <n v="0.036517"/>
        <n v="0.236808"/>
        <n v="1.0899552"/>
        <n v="0.0203776"/>
        <n v="0.6845088"/>
        <n v="2.83E-5"/>
        <n v="6.4E-6"/>
        <n v="0.14621"/>
        <n v="0.08599"/>
        <n v="0.24215"/>
        <n v="0.0063866"/>
        <n v="0.0184052"/>
        <n v="6.6911E-4"/>
        <n v="0.7243089"/>
        <n v="0.2253228"/>
        <n v="0.00397"/>
        <n v="0.0077"/>
        <n v="6.66643335"/>
        <n v="0.466752"/>
        <n v="3.62187"/>
        <n v="3.77E-6"/>
        <n v="1.19479"/>
        <n v="0.1456"/>
        <n v="1.06745"/>
        <n v="0.0769047"/>
        <n v="0.017196"/>
        <n v="2.211E-4"/>
        <n v="0.01596255"/>
        <n v="0.05688"/>
        <n v="0.014535"/>
        <n v="0.0578024"/>
        <n v="0.0737232"/>
        <n v="0.009145"/>
        <n v="3.66E-4"/>
        <n v="2.51453"/>
        <n v="1.24528"/>
        <n v="1.6282519"/>
        <n v="0.0667744"/>
        <n v="2.89487"/>
        <n v="0.03496"/>
        <n v="0.06016"/>
        <n v="0.45336"/>
        <n v="0.032365"/>
        <n v="0.10832"/>
        <n v="0.02534"/>
        <n v="0.01667081"/>
        <n v="0.1049223"/>
        <n v="0.0517704"/>
        <n v="2.0445E-4"/>
        <n v="1.686E-4"/>
        <n v="0.168184"/>
        <n v="0.027656"/>
        <n v="0.2487448"/>
        <n v="0.002048"/>
        <n v="0.4411824"/>
        <n v="1.8532125"/>
        <n v="0.93434"/>
        <n v="0.0770235"/>
        <n v="0.1842213"/>
        <n v="0.0169452"/>
        <n v="3.813436"/>
        <n v="0.2123264"/>
        <n v="0.803748"/>
        <n v="0.00508712"/>
        <n v="0.0109926"/>
        <n v="0.4962171"/>
        <n v="0.0089856"/>
        <n v="0.0316092"/>
        <n v="3.64"/>
        <n v="0.03944"/>
        <n v="0.055218"/>
        <n v="0.356874"/>
        <n v="0.127112"/>
        <n v="0.2311544"/>
        <n v="0.010752"/>
        <n v="0.0922256"/>
        <n v="0.0049"/>
        <n v="0.020515"/>
        <n v="0.0662035"/>
        <n v="0.0337172"/>
        <n v="7.5816E-4"/>
        <n v="1.1444025"/>
        <n v="0.0961728"/>
        <n v="0.2518944"/>
        <n v="0.36769"/>
        <n v="0.268416"/>
        <n v="0.384696"/>
        <n v="0.0047375"/>
        <n v="0.01619"/>
        <n v="0.0476"/>
        <n v="0.01995"/>
        <n v="4.56749145"/>
        <n v="0.3367296"/>
        <n v="3.3289998"/>
        <n v="1.716E-5"/>
        <n v="8.58E-4"/>
        <n v="0.0025032"/>
        <n v="1.3727675"/>
        <n v="0.1048"/>
        <n v="1.0724"/>
        <n v="0.0946674"/>
        <n v="0.02334"/>
        <n v="0.002132"/>
        <n v="2.72E-4"/>
        <n v="1.89E-4"/>
        <n v="0.02292315"/>
        <n v="0.0820896"/>
        <n v="0.0216732"/>
        <n v="0.00149205"/>
        <n v="7.62E-5"/>
        <n v="0.00892"/>
        <n v="0.10544"/>
        <n v="0.0344"/>
        <n v="0.00722"/>
        <n v="0.01062763"/>
        <n v="0.0961599"/>
        <n v="0.0488292"/>
        <n v="1.245E-4"/>
        <n v="0.0017586"/>
        <n v="0.0017676"/>
        <n v="0.475658"/>
        <n v="0.011731"/>
        <n v="0.105376"/>
        <n v="4.7410416"/>
        <n v="0.9795376"/>
        <n v="0.7513825"/>
        <n v="0.21568"/>
        <n v="0.63056"/>
        <n v="0.0590292"/>
        <n v="0.0941856"/>
        <n v="0.0105936"/>
        <n v="0.38239"/>
        <n v="0.09104"/>
        <n v="0.1919665"/>
        <n v="0.0337304"/>
        <n v="0.00610472"/>
        <n v="0.007103"/>
        <n v="38.08647"/>
        <n v="0.5429847"/>
        <n v="0.0326484"/>
        <n v="4.0"/>
        <n v="0.0404975"/>
        <n v="0.057909"/>
        <n v="0.174446"/>
        <n v="0.002424"/>
        <n v="2.4604392"/>
        <n v="0.4530704"/>
        <n v="0.0078325"/>
        <n v="0.00738"/>
        <n v="0.311485"/>
        <n v="2.28412"/>
        <n v="6.3996438"/>
        <n v="0.03415335"/>
        <n v="17.6222772"/>
        <n v="0.0033264"/>
        <n v="0.0127688"/>
        <n v="2.6091E-4"/>
        <n v="0.205466"/>
        <n v="8.96E-4"/>
        <n v="0.047168"/>
        <n v="0.16987"/>
        <n v="0.089415"/>
        <n v="4.42819635"/>
        <n v="0.3431712"/>
        <n v="3.3526572"/>
        <n v="0.003432"/>
        <n v="0.0100128"/>
        <n v="0.748245"/>
        <n v="0.03728"/>
        <n v="0.56513"/>
        <n v="0.0745089"/>
        <n v="0.0249288"/>
        <n v="2.056E-4"/>
        <n v="0.0113325"/>
        <n v="0.035088"/>
        <n v="0.0091404"/>
        <n v="0.004022"/>
        <n v="0.0101808"/>
        <n v="0.23066"/>
        <n v="0.15564"/>
        <n v="0.185746"/>
        <n v="0.0053504"/>
        <n v="0.310266"/>
        <n v="0.22912"/>
        <n v="0.674"/>
        <n v="0.13621"/>
        <n v="0.28512"/>
        <n v="0.04418"/>
        <n v="0.01016236"/>
        <n v="0.1069335"/>
        <n v="0.0528588"/>
        <n v="0.9559975"/>
        <n v="0.0174175"/>
        <n v="0.01426"/>
        <n v="0.00266436"/>
        <n v="5.2935E-4"/>
        <n v="8.442E-4"/>
        <n v="0.053796"/>
        <n v="0.034617"/>
        <n v="0.138648"/>
        <n v="1.154754"/>
        <n v="9.984E-4"/>
        <n v="6.2837232"/>
        <n v="1.068E-4"/>
        <n v="0.19398"/>
        <n v="0.09729"/>
        <n v="0.062241"/>
        <n v="0.0888672"/>
        <n v="0.0148734"/>
        <n v="0.0948"/>
        <n v="0.07204"/>
        <n v="0.9940458"/>
        <n v="0.0631488"/>
        <n v="0.851972"/>
        <n v="0.0035849"/>
        <n v="0.005412"/>
        <n v="0.0072758"/>
        <n v="0.5106489"/>
        <n v="0.0020736"/>
        <n v="0.0311076"/>
        <n v="0.0392455"/>
        <n v="0.055251"/>
        <n v="1.24E-4"/>
        <n v="4.24E-4"/>
        <n v="0.00973"/>
        <n v="0.00137"/>
        <n v="1.842E-4"/>
        <n v="1.29E-4"/>
        <n v="0.03925"/>
        <n v="0.10532"/>
        <n v="5.2E-4"/>
        <n v="4.25E-4"/>
        <n v="0.053188"/>
        <n v="0.010776"/>
        <n v="0.0309875"/>
        <n v="0.04326"/>
        <n v="4.0503891"/>
        <n v="0.3100992"/>
        <n v="2.9432154"/>
        <n v="0.88837"/>
        <n v="0.67635"/>
        <n v="0.05720715"/>
        <n v="0.0185496"/>
        <n v="1.164E-4"/>
        <n v="0.0295785"/>
        <n v="0.0245028"/>
        <n v="0.00914693"/>
        <n v="0.0958134"/>
        <n v="0.0530028"/>
        <n v="0.00131625"/>
        <n v="0.0024078"/>
        <n v="0.024778"/>
        <n v="0.006126"/>
        <n v="0.015624"/>
        <n v="0.6585036"/>
        <n v="3.3169136"/>
        <n v="0.1127775"/>
        <n v="0.02247"/>
        <n v="0.0295074"/>
        <n v="0.085968"/>
        <n v="0.0062796"/>
        <n v="0.6545924"/>
        <n v="0.1127456"/>
        <n v="1.044758"/>
        <n v="0.0047751"/>
        <n v="0.4381599"/>
        <n v="0.0391405"/>
        <n v="0.055461"/>
        <n v="0.149046"/>
        <n v="0.39072"/>
        <n v="0.16024"/>
        <n v="0.31155"/>
        <n v="0.33152"/>
        <n v="1.69916"/>
        <n v="0.149494"/>
        <n v="0.001792"/>
        <n v="0.035384"/>
        <n v="6.0939249"/>
        <n v="0.4103328"/>
        <n v="3.4079076"/>
        <n v="1.010545"/>
        <n v="0.07664"/>
        <n v="0.87094"/>
        <n v="0.0498048"/>
        <n v="0.0120948"/>
        <n v="5.18E-5"/>
        <n v="0.0209523"/>
        <n v="0.0769824"/>
        <n v="0.019914"/>
        <n v="0.00915707"/>
        <n v="0.0986664"/>
        <n v="0.0539604"/>
        <n v="4.881E-4"/>
        <n v="0.018706"/>
        <n v="0.020417"/>
        <n v="0.061648"/>
        <n v="0.007306"/>
        <n v="1.664E-4"/>
        <n v="0.0014864"/>
        <n v="0.0984162"/>
        <n v="4.48E-5"/>
        <n v="0.31027"/>
        <n v="0.0225348"/>
        <n v="0.0163008"/>
        <n v="0.0036066"/>
        <n v="0.2313685"/>
        <n v="0.0271392"/>
        <n v="0.3493248"/>
        <n v="0.0039607"/>
        <n v="0.3508632"/>
        <n v="0.0213636"/>
        <n v="0.039486"/>
        <n v="0.055608"/>
        <n v="7.1482974"/>
        <n v="0.5017632"/>
        <n v="3.936666"/>
        <n v="0.22786"/>
        <n v="0.17506"/>
        <n v="0.0101352"/>
        <n v="0.0020784"/>
        <n v="5.88E-5"/>
        <n v="0.02927415"/>
        <n v="0.08064"/>
        <n v="0.0296118"/>
        <n v="0.0273928"/>
        <n v="0.0016896"/>
        <n v="0.0326544"/>
        <n v="1.53179"/>
        <n v="0.85436"/>
        <n v="0.6731109"/>
        <n v="1.08064"/>
        <n v="0.42444"/>
        <n v="0.236"/>
        <n v="1.78008"/>
        <n v="0.227175"/>
        <n v="0.48416"/>
        <n v="0.10328"/>
        <n v="0.02339636"/>
        <n v="0.1136016"/>
        <n v="0.0629436"/>
        <n v="0.036012"/>
        <n v="0.064208"/>
        <n v="0.0373083"/>
        <n v="0.013038"/>
        <n v="0.004882"/>
        <n v="0.00154155"/>
        <n v="0.001212"/>
        <n v="0.007566"/>
        <n v="0.005424"/>
        <n v="0.040355"/>
        <n v="0.1303776"/>
        <n v="0.027245"/>
        <n v="0.04166"/>
        <n v="0.05862615"/>
        <n v="0.2532"/>
        <n v="0.0166518"/>
        <n v="0.83541"/>
        <n v="0.910005"/>
        <n v="2.03898"/>
        <n v="0.0996919"/>
        <n v="0.0090464"/>
        <n v="0.12474"/>
        <n v="0.0061292"/>
        <n v="0.3953571"/>
        <n v="5.184E-4"/>
        <n v="0.0233208"/>
        <n v="0.039297"/>
        <n v="0.055086"/>
        <n v="1.955188"/>
        <n v="0.522414"/>
        <n v="0.103096"/>
        <n v="0.0013825"/>
        <n v="0.01103"/>
        <n v="5.81215"/>
        <n v="0.07243"/>
        <n v="2.56976"/>
        <n v="4.6215E-4"/>
        <n v="0.2390781"/>
        <n v="0.0326016"/>
        <n v="0.0527544"/>
        <n v="0.051954"/>
        <n v="0.011104"/>
        <n v="7.57681845"/>
        <n v="0.5657568"/>
        <n v="4.1036022"/>
        <n v="0.0488913"/>
        <n v="0.0374196"/>
        <n v="1.5705875"/>
        <n v="0.13696"/>
        <n v="1.33345"/>
        <n v="0.10485825"/>
        <n v="0.0243522"/>
        <n v="1.906E-4"/>
        <n v="0.025266"/>
        <n v="0.084672"/>
        <n v="0.0223746"/>
        <n v="0.0120932"/>
        <n v="0.0252352"/>
        <n v="0.04959"/>
        <n v="0.00435"/>
        <n v="0.8198"/>
        <n v="0.39636"/>
        <n v="0.6129882"/>
        <n v="0.014256"/>
        <n v="0.8925796"/>
        <n v="0.1292"/>
        <n v="0.1236"/>
        <n v="0.0133"/>
        <n v="0.004515"/>
        <n v="0.0017375"/>
        <n v="0.01674"/>
        <n v="0.00846807"/>
        <n v="0.085275"/>
        <n v="0.043212"/>
        <n v="0.018988"/>
        <n v="0.016144"/>
        <n v="0.003085"/>
        <n v="3.2E-4"/>
        <n v="8.3595E-4"/>
        <n v="1.161578"/>
        <n v="0.240943"/>
        <n v="0.307512"/>
        <n v="0.024516"/>
        <n v="0.0128192"/>
        <n v="0.6709008"/>
        <n v="2.1945968"/>
        <n v="0.2001225"/>
        <n v="0.14155"/>
        <n v="0.0996972"/>
        <n v="0.18415695"/>
        <n v="0.0256386"/>
        <n v="1.8855375"/>
        <n v="0.2752992"/>
        <n v="2.2258368"/>
        <n v="0.0105431"/>
        <n v="0.38745"/>
        <n v="0.0264612"/>
        <n v="0.040099"/>
        <n v="0.056802"/>
        <n v="0.308862"/>
        <n v="0.058048"/>
        <n v="0.053552"/>
        <n v="0.1122613"/>
        <n v="0.0010496"/>
        <n v="0.370444"/>
        <n v="0.04463"/>
        <n v="0.09568"/>
        <n v="0.7250287"/>
        <n v="0.0386496"/>
        <n v="0.5147428"/>
        <n v="9.596E-4"/>
        <n v="0.315366"/>
        <n v="0.0668304"/>
        <n v="7.3395201"/>
        <n v="0.50771385"/>
        <n v="4.0938162"/>
        <n v="1.4139125"/>
        <n v="0.1072"/>
        <n v="1.16606"/>
        <n v="0.10667925"/>
        <n v="0.0090432"/>
        <n v="0.0275406"/>
        <n v="6.53E-5"/>
        <n v="0.02726355"/>
        <n v="0.091584"/>
        <n v="0.0240084"/>
      </sharedItems>
    </cacheField>
    <cacheField name="Date" numFmtId="166">
      <sharedItems containsSemiMixedTypes="0" containsDate="1" containsString="0">
        <d v="2024-07-01T00:00:00Z"/>
        <d v="2024-07-02T00:00:00Z"/>
        <d v="2024-07-03T00:00:00Z"/>
        <d v="2024-07-04T00:00:00Z"/>
        <d v="2024-07-05T00:00:00Z"/>
        <d v="2024-07-06T00:00:00Z"/>
        <d v="2024-07-07T00:00:00Z"/>
        <d v="2024-07-08T00:00:00Z"/>
        <d v="2024-07-09T00:00:00Z"/>
        <d v="2024-07-10T00:00:00Z"/>
        <d v="2024-07-11T00:00:00Z"/>
        <d v="2024-07-12T00:00:00Z"/>
        <d v="2024-07-13T00:00:00Z"/>
        <d v="2024-07-14T00:00:00Z"/>
        <d v="2024-07-15T00:00:00Z"/>
        <d v="2024-07-16T00:00:00Z"/>
        <d v="2024-07-17T00:00:00Z"/>
        <d v="2024-07-18T00:00:00Z"/>
        <d v="2024-07-19T00:00:00Z"/>
        <d v="2024-07-20T00:00:00Z"/>
        <d v="2024-07-21T00:00:00Z"/>
        <d v="2024-07-22T00:00:00Z"/>
        <d v="2024-07-23T00:00:00Z"/>
        <d v="2024-07-24T00:00:00Z"/>
        <d v="2024-07-25T00:00:00Z"/>
        <d v="2024-07-26T00:00:00Z"/>
        <d v="2024-07-27T00:00:00Z"/>
        <d v="2024-07-28T00:00:00Z"/>
        <d v="2024-07-29T00:00:00Z"/>
        <d v="2024-07-30T00:00:00Z"/>
        <d v="2024-07-31T00:00:00Z"/>
        <d v="2024-08-01T00:00:00Z"/>
        <d v="2024-08-02T00:00:00Z"/>
        <d v="2024-08-03T00:00:00Z"/>
        <d v="2024-08-04T00:00:00Z"/>
        <d v="2024-08-05T00:00:00Z"/>
        <d v="2024-08-06T00:00:00Z"/>
        <d v="2024-08-07T00:00:00Z"/>
        <d v="2024-08-08T00:00:00Z"/>
        <d v="2024-08-09T00:00:00Z"/>
        <d v="2024-08-10T00:00:00Z"/>
        <d v="2024-08-11T00:00:00Z"/>
        <d v="2024-08-12T00:00:00Z"/>
        <d v="2024-08-13T00:00:00Z"/>
        <d v="2024-08-14T00:00:00Z"/>
        <d v="2024-08-15T00:00:00Z"/>
        <d v="2024-08-16T00:00:00Z"/>
        <d v="2024-08-17T00:00:00Z"/>
        <d v="2024-08-18T00:00:00Z"/>
        <d v="2024-08-19T00:00:00Z"/>
        <d v="2024-08-20T00:00:00Z"/>
        <d v="2024-08-21T00:00:00Z"/>
        <d v="2024-08-22T00:00:00Z"/>
        <d v="2024-08-23T00:00:00Z"/>
        <d v="2024-08-24T00:00:00Z"/>
        <d v="2024-08-25T00:00:00Z"/>
        <d v="2024-08-26T00:00:00Z"/>
        <d v="2024-08-27T00:00:00Z"/>
        <d v="2024-08-28T00:00:00Z"/>
        <d v="2024-08-29T00:00:00Z"/>
        <d v="2024-08-30T00:00:00Z"/>
        <d v="2024-08-31T00:00:00Z"/>
        <d v="2024-09-01T00:00:00Z"/>
        <d v="2024-09-02T00:00:00Z"/>
        <d v="2024-09-03T00:00:00Z"/>
        <d v="2024-09-04T00:00:00Z"/>
        <d v="2024-09-05T00:00:00Z"/>
        <d v="2024-09-06T00:00:00Z"/>
        <d v="2024-09-07T00:00:00Z"/>
        <d v="2024-09-08T00:00:00Z"/>
        <d v="2024-09-09T00:00:00Z"/>
        <d v="2024-09-10T00:00:00Z"/>
        <d v="2024-09-11T00:00:00Z"/>
        <d v="2024-09-12T00:00:00Z"/>
        <d v="2024-09-13T00:00:00Z"/>
        <d v="2024-09-14T00:00:00Z"/>
        <d v="2024-09-15T00:00:00Z"/>
        <d v="2024-09-16T00:00:00Z"/>
        <d v="2024-09-17T00:00:00Z"/>
        <d v="2024-09-18T00:00:00Z"/>
        <d v="2024-09-19T00:00:00Z"/>
        <d v="2024-09-20T00:00:00Z"/>
        <d v="2024-09-21T00:00:00Z"/>
        <d v="2024-09-22T00:00:00Z"/>
        <d v="2024-09-23T00:00:00Z"/>
        <d v="2024-09-24T00:00:00Z"/>
        <d v="2024-09-25T00:00:00Z"/>
        <d v="2024-09-26T00:00:00Z"/>
        <d v="2024-09-27T00:00:00Z"/>
        <d v="2024-09-28T00:00:00Z"/>
        <d v="2024-09-29T00:00:00Z"/>
        <d v="2024-09-30T00:00:00Z"/>
        <d v="2024-10-01T00:00:00Z"/>
        <d v="2024-10-02T00:00:00Z"/>
        <d v="2024-10-03T00:00:00Z"/>
        <d v="2024-10-04T00:00:00Z"/>
        <d v="2024-10-05T00:00:00Z"/>
        <d v="2024-10-06T00:00:00Z"/>
        <d v="2024-10-07T00:00:00Z"/>
        <d v="2024-10-08T00:00:00Z"/>
        <d v="2024-10-09T00:00:00Z"/>
        <d v="2024-10-10T00:00:00Z"/>
        <d v="2024-10-11T00:00:00Z"/>
        <d v="2024-10-12T00:00:00Z"/>
        <d v="2024-10-13T00:00:00Z"/>
        <d v="2024-10-14T00:00:00Z"/>
        <d v="2024-10-15T00:00:00Z"/>
        <d v="2024-10-16T00:00:00Z"/>
        <d v="2024-10-17T00:00:00Z"/>
        <d v="2024-10-18T00:00:00Z"/>
        <d v="2024-10-19T00:00:00Z"/>
        <d v="2024-10-20T00:00:00Z"/>
        <d v="2024-10-21T00:00:00Z"/>
        <d v="2024-10-22T00:00:00Z"/>
        <d v="2024-10-23T00:00:00Z"/>
        <d v="2024-10-24T00:00:00Z"/>
        <d v="2024-10-25T00:00:00Z"/>
        <d v="2024-10-26T00:00:00Z"/>
        <d v="2024-10-27T00:00:00Z"/>
        <d v="2024-10-28T00:00:00Z"/>
        <d v="2024-10-29T00:00:00Z"/>
        <d v="2024-10-30T00:00:00Z"/>
        <d v="2024-10-31T00:00:00Z"/>
        <d v="2024-11-01T00:00:00Z"/>
        <d v="2024-11-02T00:00:00Z"/>
        <d v="2024-11-03T00:00:00Z"/>
        <d v="2024-11-04T00:00:00Z"/>
        <d v="2024-11-05T00:00:00Z"/>
        <d v="2024-11-06T00:00:00Z"/>
        <d v="2024-11-07T00:00:00Z"/>
        <d v="2024-11-08T00:00:00Z"/>
        <d v="2024-11-09T00:00:00Z"/>
        <d v="2024-11-10T00:00:00Z"/>
        <d v="2024-11-11T00:00:00Z"/>
        <d v="2024-11-12T00:00:00Z"/>
        <d v="2024-11-13T00:00:00Z"/>
        <d v="2024-11-14T00:00:00Z"/>
        <d v="2024-11-15T00:00:00Z"/>
        <d v="2024-11-16T00:00:00Z"/>
        <d v="2024-11-17T00:00:00Z"/>
        <d v="2024-11-18T00:00:00Z"/>
        <d v="2024-11-19T00:00:00Z"/>
        <d v="2024-11-20T00:00:00Z"/>
        <d v="2024-11-21T00:00:00Z"/>
        <d v="2024-11-22T00:00:00Z"/>
        <d v="2024-11-23T00:00:00Z"/>
        <d v="2024-11-24T00:00:00Z"/>
        <d v="2024-11-25T00:00:00Z"/>
        <d v="2024-11-26T00:00:00Z"/>
        <d v="2024-11-27T00:00:00Z"/>
        <d v="2024-11-28T00:00:00Z"/>
        <d v="2024-11-29T00:00:00Z"/>
        <d v="2024-11-30T00:00:00Z"/>
        <d v="2024-12-01T00:00:00Z"/>
        <d v="2024-12-02T00:00:00Z"/>
        <d v="2024-12-03T00:00:00Z"/>
        <d v="2024-12-04T00:00:00Z"/>
        <d v="2024-12-05T00:00:00Z"/>
        <d v="2024-12-06T00:00:00Z"/>
        <d v="2024-12-07T00:00:00Z"/>
        <d v="2024-12-08T00:00:00Z"/>
        <d v="2024-12-09T00:00:00Z"/>
        <d v="2024-12-10T00:00:00Z"/>
        <d v="2024-12-11T00:00:00Z"/>
        <d v="2024-12-12T00:00:00Z"/>
        <d v="2024-12-13T00:00:00Z"/>
        <d v="2024-12-14T00:00:00Z"/>
        <d v="2024-12-15T00:00:00Z"/>
        <d v="2024-12-16T00:00:00Z"/>
        <d v="2024-12-17T00:00:00Z"/>
        <d v="2024-12-18T00:00:00Z"/>
        <d v="2024-12-19T00:00:00Z"/>
        <d v="2024-12-20T00:00:00Z"/>
        <d v="2024-12-21T00:00:00Z"/>
        <d v="2024-12-22T00:00:00Z"/>
        <d v="2024-12-23T00:00:00Z"/>
        <d v="2024-12-24T00:00:00Z"/>
        <d v="2024-12-25T00:00:00Z"/>
        <d v="2024-12-26T00:00:00Z"/>
        <d v="2024-12-27T00:00:00Z"/>
        <d v="2024-12-28T00:00:00Z"/>
        <d v="2024-12-29T00:00:00Z"/>
        <d v="2024-12-30T00:00:00Z"/>
        <d v="2024-12-31T00:00:00Z"/>
        <d v="2025-01-01T00:00:00Z"/>
        <d v="2025-01-02T00:00:00Z"/>
        <d v="2025-01-03T00:00:00Z"/>
        <d v="2025-01-04T00:00:00Z"/>
        <d v="2025-01-05T00:00:00Z"/>
        <d v="2025-01-06T00:00:00Z"/>
        <d v="2025-01-07T00:00:00Z"/>
        <d v="2025-01-08T00:00:00Z"/>
        <d v="2025-01-09T00:00:00Z"/>
        <d v="2025-01-10T00:00:00Z"/>
        <d v="2025-01-11T00:00:00Z"/>
        <d v="2025-01-12T00:00:00Z"/>
        <d v="2025-01-13T00:00:00Z"/>
        <d v="2025-01-14T00:00:00Z"/>
        <d v="2025-01-15T00:00:00Z"/>
        <d v="2025-01-16T00:00:00Z"/>
        <d v="2025-01-17T00:00:00Z"/>
        <d v="2025-01-18T00:00:00Z"/>
        <d v="2025-01-19T00:00:00Z"/>
        <d v="2025-01-20T00:00:00Z"/>
        <d v="2025-01-21T00:00:00Z"/>
        <d v="2025-01-22T00:00:00Z"/>
        <d v="2025-01-23T00:00:00Z"/>
        <d v="2025-01-24T00:00:00Z"/>
        <d v="2025-01-25T00:00:00Z"/>
        <d v="2025-01-26T00:00:00Z"/>
        <d v="2025-01-27T00:00:00Z"/>
        <d v="2025-01-28T00:00:00Z"/>
        <d v="2025-01-29T00:00:00Z"/>
        <d v="2025-01-30T00:00:00Z"/>
        <d v="2025-01-31T00:00:00Z"/>
        <d v="2025-02-01T00:00:00Z"/>
        <d v="2025-02-02T00:00:00Z"/>
        <d v="2025-02-03T00:00:00Z"/>
        <d v="2025-02-04T00:00:00Z"/>
        <d v="2025-02-05T00:00:00Z"/>
        <d v="2025-02-06T00:00:00Z"/>
        <d v="2025-02-07T00:00:00Z"/>
        <d v="2025-02-08T00:00:00Z"/>
        <d v="2025-02-09T00:00:00Z"/>
        <d v="2025-02-10T00:00:00Z"/>
        <d v="2025-02-11T00:00:00Z"/>
        <d v="2025-02-12T00:00:00Z"/>
        <d v="2025-02-13T00:00:00Z"/>
        <d v="2025-02-14T00:00:00Z"/>
        <d v="2025-02-15T00:00:00Z"/>
        <d v="2025-02-16T00:00:00Z"/>
        <d v="2025-02-17T00:00:00Z"/>
        <d v="2025-02-18T00:00:00Z"/>
        <d v="2025-02-19T00:00:00Z"/>
        <d v="2025-02-20T00:00:00Z"/>
        <d v="2025-02-21T00:00:00Z"/>
        <d v="2025-02-22T00:00:00Z"/>
        <d v="2025-02-23T00:00:00Z"/>
        <d v="2025-02-24T00:00:00Z"/>
        <d v="2025-02-25T00:00:00Z"/>
        <d v="2025-02-26T00:00:00Z"/>
        <d v="2025-02-27T00:00:00Z"/>
        <d v="2025-02-28T00:00:00Z"/>
        <d v="2025-03-01T00:00:00Z"/>
        <d v="2025-03-02T00:00:00Z"/>
        <d v="2025-03-03T00:00:00Z"/>
        <d v="2025-03-04T00:00:00Z"/>
        <d v="2025-03-05T00:00:00Z"/>
        <d v="2025-03-06T00:00:00Z"/>
        <d v="2025-03-07T00:00:00Z"/>
        <d v="2025-03-08T00:00:00Z"/>
        <d v="2025-03-09T00:00:00Z"/>
        <d v="2025-03-10T00:00:00Z"/>
        <d v="2025-03-11T00:00:00Z"/>
        <d v="2025-03-12T00:00:00Z"/>
        <d v="2025-03-13T00:00:00Z"/>
        <d v="2025-03-14T00:00:00Z"/>
        <d v="2025-03-15T00:00:00Z"/>
        <d v="2025-03-16T00:00:00Z"/>
        <d v="2025-03-17T00:00:00Z"/>
        <d v="2025-03-18T00:00:00Z"/>
        <d v="2025-03-19T00:00:00Z"/>
        <d v="2025-03-20T00:00:00Z"/>
        <d v="2025-03-21T00:00:00Z"/>
        <d v="2025-03-22T00:00:00Z"/>
        <d v="2025-03-23T00:00:00Z"/>
        <d v="2025-03-24T00:00:00Z"/>
        <d v="2025-03-25T00:00:00Z"/>
        <d v="2025-03-26T00:00:00Z"/>
        <d v="2025-03-27T00:00:00Z"/>
        <d v="2025-03-28T00:00:00Z"/>
        <d v="2025-03-29T00:00:00Z"/>
        <d v="2025-03-30T00:00:00Z"/>
        <d v="2025-03-31T00:00:00Z"/>
        <d v="2025-04-01T00:00:00Z"/>
        <d v="2025-04-02T00:00:00Z"/>
        <d v="2025-04-03T00:00:00Z"/>
        <d v="2025-04-04T00:00:00Z"/>
        <d v="2025-04-05T00:00:00Z"/>
        <d v="2025-04-06T00:00:00Z"/>
        <d v="2025-04-07T00:00:00Z"/>
        <d v="2025-04-08T00:00:00Z"/>
        <d v="2025-04-09T00:00:00Z"/>
        <d v="2025-04-10T00:00:00Z"/>
        <d v="2025-04-11T00:00:00Z"/>
        <d v="2025-04-12T00:00:00Z"/>
        <d v="2025-04-13T00:00:00Z"/>
        <d v="2025-04-14T00:00:00Z"/>
        <d v="2025-04-15T00:00:00Z"/>
        <d v="2025-04-16T00:00:00Z"/>
        <d v="2025-04-17T00:00:00Z"/>
        <d v="2025-04-18T00:00:00Z"/>
        <d v="2025-04-19T00:00:00Z"/>
        <d v="2025-04-20T00:00:00Z"/>
        <d v="2025-04-21T00:00:00Z"/>
        <d v="2025-04-22T00:00:00Z"/>
        <d v="2025-04-23T00:00:00Z"/>
        <d v="2025-04-24T00:00:00Z"/>
        <d v="2025-04-25T00:00:00Z"/>
        <d v="2025-04-26T00:00:00Z"/>
        <d v="2025-04-27T00:00:00Z"/>
        <d v="2025-04-28T00:00:00Z"/>
        <d v="2025-04-29T00:00:00Z"/>
        <d v="2025-04-30T00:00:00Z"/>
        <d v="2025-05-01T00:00:00Z"/>
        <d v="2025-05-02T00:00:00Z"/>
        <d v="2025-05-03T00:00:00Z"/>
        <d v="2025-05-04T00:00:00Z"/>
        <d v="2025-05-05T00:00:00Z"/>
        <d v="2025-05-06T00:00:00Z"/>
        <d v="2025-05-07T00:00:00Z"/>
        <d v="2025-05-08T00:00:00Z"/>
        <d v="2025-05-09T00:00:00Z"/>
        <d v="2025-05-10T00:00:00Z"/>
        <d v="2025-05-11T00:00:00Z"/>
        <d v="2025-05-12T00:00:00Z"/>
        <d v="2025-05-13T00:00:00Z"/>
        <d v="2025-05-14T00:00:00Z"/>
        <d v="2025-05-15T00:00:00Z"/>
        <d v="2025-05-16T00:00:00Z"/>
        <d v="2025-05-17T00:00:00Z"/>
        <d v="2025-05-18T00:00:00Z"/>
        <d v="2025-05-19T00:00:00Z"/>
        <d v="2025-05-20T00:00:00Z"/>
        <d v="2025-05-21T00:00:00Z"/>
        <d v="2025-05-22T00:00:00Z"/>
        <d v="2025-05-23T00:00:00Z"/>
        <d v="2025-05-24T00:00:00Z"/>
        <d v="2025-05-25T00:00:00Z"/>
        <d v="2025-05-26T00:00:00Z"/>
        <d v="2025-05-27T00:00:00Z"/>
      </sharedItems>
    </cacheField>
    <cacheField name="Month/Year" numFmtId="172">
      <sharedItems>
        <s v="2024/07"/>
        <s v="2024/08"/>
        <s v="2024/09"/>
        <s v="2024/10"/>
        <s v="2024/11"/>
        <s v="2024/12"/>
        <s v="2025/01"/>
        <s v="2025/02"/>
        <s v="2025/03"/>
        <s v="2025/04"/>
        <s v="2025/05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2772" sheet="OpenAI cost (raw) - New"/>
  </cacheSource>
  <cacheFields>
    <cacheField name="start_time" numFmtId="0">
      <sharedItems containsSemiMixedTypes="0" containsString="0" containsNumber="1" containsInteger="1">
        <n v="1.7438976E9"/>
        <n v="1.743984E9"/>
        <n v="1.7440704E9"/>
        <n v="1.7441568E9"/>
        <n v="1.7442432E9"/>
        <n v="1.7443296E9"/>
        <n v="1.744416E9"/>
        <n v="1.7445024E9"/>
        <n v="1.7445888E9"/>
        <n v="1.7446752E9"/>
        <n v="1.7447616E9"/>
        <n v="1.744848E9"/>
        <n v="1.7449344E9"/>
        <n v="1.7450208E9"/>
        <n v="1.7451072E9"/>
        <n v="1.7451936E9"/>
        <n v="1.74528E9"/>
        <n v="1.7453664E9"/>
        <n v="1.7454528E9"/>
        <n v="1.7455392E9"/>
        <n v="1.7456256E9"/>
        <n v="1.745712E9"/>
        <n v="1.7457984E9"/>
        <n v="1.7458848E9"/>
        <n v="1.7459712E9"/>
        <n v="1.7460576E9"/>
        <n v="1.746144E9"/>
        <n v="1.7462304E9"/>
        <n v="1.7463168E9"/>
        <n v="1.7464032E9"/>
        <n v="1.7464896E9"/>
        <n v="1.746576E9"/>
        <n v="1.7466624E9"/>
        <n v="1.7467488E9"/>
        <n v="1.7468352E9"/>
        <n v="1.7469216E9"/>
        <n v="1.747008E9"/>
        <n v="1.7470944E9"/>
        <n v="1.7471808E9"/>
        <n v="1.7472672E9"/>
        <n v="1.7473536E9"/>
        <n v="1.74744E9"/>
        <n v="1.7475264E9"/>
        <n v="1.7476128E9"/>
        <n v="1.7476992E9"/>
        <n v="1.7477856E9"/>
        <n v="1.747872E9"/>
        <n v="1.7479584E9"/>
        <n v="1.7480448E9"/>
        <n v="1.7481312E9"/>
        <n v="1.7482176E9"/>
        <n v="1.748304E9"/>
        <n v="1.7483904E9"/>
        <n v="1.7484768E9"/>
        <n v="1.7485632E9"/>
        <n v="1.7486496E9"/>
        <n v="1.748736E9"/>
        <n v="1.7488224E9"/>
        <n v="1.7489088E9"/>
        <n v="1.7412192E9"/>
        <n v="1.7413056E9"/>
        <n v="1.741392E9"/>
        <n v="1.7414784E9"/>
        <n v="1.7415648E9"/>
        <n v="1.7416512E9"/>
        <n v="1.7417376E9"/>
        <n v="1.741824E9"/>
        <n v="1.7419104E9"/>
        <n v="1.7419968E9"/>
        <n v="1.7420832E9"/>
        <n v="1.7421696E9"/>
        <n v="1.742256E9"/>
        <n v="1.7423424E9"/>
        <n v="1.7424288E9"/>
        <n v="1.7425152E9"/>
        <n v="1.7426016E9"/>
        <n v="1.742688E9"/>
        <n v="1.7427744E9"/>
        <n v="1.7428608E9"/>
        <n v="1.7429472E9"/>
        <n v="1.7430336E9"/>
        <n v="1.74312E9"/>
        <n v="1.7432064E9"/>
        <n v="1.7432928E9"/>
        <n v="1.7433792E9"/>
        <n v="1.7434656E9"/>
        <n v="1.743552E9"/>
        <n v="1.7436384E9"/>
        <n v="1.7437248E9"/>
        <n v="1.7438112E9"/>
        <n v="1.733184E9"/>
        <n v="1.7332704E9"/>
        <n v="1.7333568E9"/>
        <n v="1.7334432E9"/>
        <n v="1.7335296E9"/>
        <n v="1.733616E9"/>
        <n v="1.7337024E9"/>
        <n v="1.7337888E9"/>
        <n v="1.7338752E9"/>
        <n v="1.7339616E9"/>
        <n v="1.734048E9"/>
        <n v="1.7341344E9"/>
        <n v="1.7342208E9"/>
        <n v="1.7343072E9"/>
        <n v="1.7343936E9"/>
        <n v="1.73448E9"/>
        <n v="1.7345664E9"/>
        <n v="1.7346528E9"/>
        <n v="1.7347392E9"/>
        <n v="1.7348256E9"/>
        <n v="1.734912E9"/>
        <n v="1.7349984E9"/>
        <n v="1.7350848E9"/>
        <n v="1.7351712E9"/>
        <n v="1.7352576E9"/>
        <n v="1.735344E9"/>
        <n v="1.7354304E9"/>
        <n v="1.7355168E9"/>
        <n v="1.7356032E9"/>
        <n v="1.7356896E9"/>
        <n v="1.735776E9"/>
        <n v="1.7385408E9"/>
        <n v="1.7386272E9"/>
        <n v="1.7387136E9"/>
        <n v="1.7388E9"/>
        <n v="1.7388864E9"/>
        <n v="1.7389728E9"/>
        <n v="1.7390592E9"/>
        <n v="1.7391456E9"/>
        <n v="1.739232E9"/>
        <n v="1.7393184E9"/>
        <n v="1.7394048E9"/>
        <n v="1.7394912E9"/>
        <n v="1.7395776E9"/>
        <n v="1.739664E9"/>
        <n v="1.7397504E9"/>
        <n v="1.7398368E9"/>
        <n v="1.7399232E9"/>
        <n v="1.7400096E9"/>
        <n v="1.740096E9"/>
        <n v="1.7401824E9"/>
        <n v="1.7402688E9"/>
        <n v="1.7403552E9"/>
        <n v="1.7404416E9"/>
        <n v="1.740528E9"/>
        <n v="1.7406144E9"/>
        <n v="1.7407008E9"/>
        <n v="1.7407872E9"/>
        <n v="1.7408736E9"/>
        <n v="1.74096E9"/>
        <n v="1.7410464E9"/>
        <n v="1.7411328E9"/>
        <n v="1.7358624E9"/>
        <n v="1.7359488E9"/>
        <n v="1.7360352E9"/>
        <n v="1.7361216E9"/>
        <n v="1.736208E9"/>
        <n v="1.7362944E9"/>
        <n v="1.7363808E9"/>
        <n v="1.7364672E9"/>
        <n v="1.7365536E9"/>
        <n v="1.73664E9"/>
        <n v="1.7367264E9"/>
        <n v="1.7368128E9"/>
        <n v="1.7368992E9"/>
        <n v="1.7369856E9"/>
        <n v="1.737072E9"/>
        <n v="1.7371584E9"/>
        <n v="1.7372448E9"/>
        <n v="1.7373312E9"/>
        <n v="1.7374176E9"/>
        <n v="1.737504E9"/>
        <n v="1.7375904E9"/>
        <n v="1.7376768E9"/>
        <n v="1.7377632E9"/>
        <n v="1.7378496E9"/>
        <n v="1.737936E9"/>
        <n v="1.7380224E9"/>
        <n v="1.7381088E9"/>
        <n v="1.7381952E9"/>
        <n v="1.7382816E9"/>
        <n v="1.738368E9"/>
        <n v="1.7384544E9"/>
        <n v="1.7305056E9"/>
        <n v="1.730592E9"/>
        <n v="1.7306784E9"/>
        <n v="1.7307648E9"/>
        <n v="1.7308512E9"/>
        <n v="1.7309376E9"/>
        <n v="1.731024E9"/>
        <n v="1.7311104E9"/>
        <n v="1.7311968E9"/>
        <n v="1.7312832E9"/>
        <n v="1.7313696E9"/>
        <n v="1.731456E9"/>
        <n v="1.7315424E9"/>
        <n v="1.7316288E9"/>
        <n v="1.7317152E9"/>
        <n v="1.7318016E9"/>
        <n v="1.731888E9"/>
        <n v="1.7319744E9"/>
        <n v="1.7320608E9"/>
        <n v="1.7321472E9"/>
        <n v="1.7322336E9"/>
        <n v="1.73232E9"/>
        <n v="1.7324064E9"/>
        <n v="1.7324928E9"/>
        <n v="1.7325792E9"/>
        <n v="1.7326656E9"/>
        <n v="1.732752E9"/>
        <n v="1.7328384E9"/>
        <n v="1.7329248E9"/>
        <n v="1.7330112E9"/>
        <n v="1.7330976E9"/>
        <n v="1.7278272E9"/>
        <n v="1.7279136E9"/>
        <n v="1.728E9"/>
        <n v="1.7280864E9"/>
        <n v="1.7281728E9"/>
        <n v="1.7282592E9"/>
        <n v="1.7283456E9"/>
        <n v="1.728432E9"/>
        <n v="1.7285184E9"/>
        <n v="1.7286048E9"/>
        <n v="1.7286912E9"/>
        <n v="1.7287776E9"/>
        <n v="1.728864E9"/>
        <n v="1.7289504E9"/>
        <n v="1.7290368E9"/>
        <n v="1.7291232E9"/>
        <n v="1.7292096E9"/>
        <n v="1.729296E9"/>
        <n v="1.7293824E9"/>
        <n v="1.7294688E9"/>
        <n v="1.7295552E9"/>
        <n v="1.7296416E9"/>
        <n v="1.729728E9"/>
        <n v="1.7298144E9"/>
        <n v="1.7299008E9"/>
        <n v="1.7299872E9"/>
        <n v="1.7300736E9"/>
        <n v="1.73016E9"/>
        <n v="1.7302464E9"/>
        <n v="1.7303328E9"/>
        <n v="1.7304192E9"/>
        <n v="1.7251488E9"/>
        <n v="1.7252352E9"/>
        <n v="1.7253216E9"/>
        <n v="1.725408E9"/>
        <n v="1.7254944E9"/>
        <n v="1.7255808E9"/>
        <n v="1.7256672E9"/>
        <n v="1.7257536E9"/>
        <n v="1.72584E9"/>
        <n v="1.7259264E9"/>
        <n v="1.7260128E9"/>
        <n v="1.7260992E9"/>
        <n v="1.7261856E9"/>
        <n v="1.726272E9"/>
        <n v="1.7263584E9"/>
        <n v="1.7264448E9"/>
        <n v="1.7265312E9"/>
        <n v="1.7266176E9"/>
        <n v="1.726704E9"/>
        <n v="1.7267904E9"/>
        <n v="1.7268768E9"/>
        <n v="1.7269632E9"/>
        <n v="1.7270496E9"/>
        <n v="1.727136E9"/>
        <n v="1.7272224E9"/>
        <n v="1.7273088E9"/>
        <n v="1.7273952E9"/>
        <n v="1.7274816E9"/>
        <n v="1.727568E9"/>
        <n v="1.7276544E9"/>
        <n v="1.7277408E9"/>
        <n v="1.7224704E9"/>
        <n v="1.7225568E9"/>
        <n v="1.7226432E9"/>
        <n v="1.7227296E9"/>
        <n v="1.722816E9"/>
        <n v="1.7229024E9"/>
        <n v="1.7229888E9"/>
        <n v="1.7230752E9"/>
        <n v="1.7231616E9"/>
        <n v="1.723248E9"/>
        <n v="1.7233344E9"/>
        <n v="1.7234208E9"/>
        <n v="1.7235072E9"/>
        <n v="1.7235936E9"/>
        <n v="1.72368E9"/>
        <n v="1.7237664E9"/>
        <n v="1.7238528E9"/>
        <n v="1.7239392E9"/>
        <n v="1.7240256E9"/>
        <n v="1.724112E9"/>
        <n v="1.7241984E9"/>
        <n v="1.7242848E9"/>
        <n v="1.7243712E9"/>
        <n v="1.7244576E9"/>
        <n v="1.724544E9"/>
        <n v="1.7246304E9"/>
        <n v="1.7247168E9"/>
        <n v="1.7248032E9"/>
        <n v="1.7248896E9"/>
        <n v="1.724976E9"/>
        <n v="1.7250624E9"/>
        <n v="1.719792E9"/>
        <n v="1.7198784E9"/>
        <n v="1.7199648E9"/>
        <n v="1.7200512E9"/>
        <n v="1.7201376E9"/>
        <n v="1.720224E9"/>
        <n v="1.7203104E9"/>
        <n v="1.7203968E9"/>
        <n v="1.7204832E9"/>
        <n v="1.7205696E9"/>
        <n v="1.720656E9"/>
        <n v="1.7207424E9"/>
        <n v="1.7208288E9"/>
        <n v="1.7209152E9"/>
        <n v="1.7210016E9"/>
        <n v="1.721088E9"/>
        <n v="1.7211744E9"/>
        <n v="1.7212608E9"/>
        <n v="1.7213472E9"/>
        <n v="1.7214336E9"/>
        <n v="1.72152E9"/>
        <n v="1.7216064E9"/>
        <n v="1.7216928E9"/>
        <n v="1.7217792E9"/>
        <n v="1.7218656E9"/>
        <n v="1.721952E9"/>
        <n v="1.7220384E9"/>
        <n v="1.7221248E9"/>
        <n v="1.7222112E9"/>
        <n v="1.7222976E9"/>
        <n v="1.722384E9"/>
      </sharedItems>
    </cacheField>
    <cacheField name="end_time" numFmtId="0">
      <sharedItems containsSemiMixedTypes="0" containsString="0" containsNumber="1" containsInteger="1">
        <n v="1.743984E9"/>
        <n v="1.7440704E9"/>
        <n v="1.7441568E9"/>
        <n v="1.7442432E9"/>
        <n v="1.7443296E9"/>
        <n v="1.744416E9"/>
        <n v="1.7445024E9"/>
        <n v="1.7445888E9"/>
        <n v="1.7446752E9"/>
        <n v="1.7447616E9"/>
        <n v="1.744848E9"/>
        <n v="1.7449344E9"/>
        <n v="1.7450208E9"/>
        <n v="1.7451072E9"/>
        <n v="1.7451936E9"/>
        <n v="1.74528E9"/>
        <n v="1.7453664E9"/>
        <n v="1.7454528E9"/>
        <n v="1.7455392E9"/>
        <n v="1.7456256E9"/>
        <n v="1.745712E9"/>
        <n v="1.7457984E9"/>
        <n v="1.7458848E9"/>
        <n v="1.7459712E9"/>
        <n v="1.7460576E9"/>
        <n v="1.746144E9"/>
        <n v="1.7462304E9"/>
        <n v="1.7463168E9"/>
        <n v="1.7464032E9"/>
        <n v="1.7464896E9"/>
        <n v="1.746576E9"/>
        <n v="1.7466624E9"/>
        <n v="1.7467488E9"/>
        <n v="1.7468352E9"/>
        <n v="1.7469216E9"/>
        <n v="1.747008E9"/>
        <n v="1.7470944E9"/>
        <n v="1.7471808E9"/>
        <n v="1.7472672E9"/>
        <n v="1.7473536E9"/>
        <n v="1.74744E9"/>
        <n v="1.7475264E9"/>
        <n v="1.7476128E9"/>
        <n v="1.7476992E9"/>
        <n v="1.7477856E9"/>
        <n v="1.747872E9"/>
        <n v="1.7479584E9"/>
        <n v="1.7480448E9"/>
        <n v="1.7481312E9"/>
        <n v="1.7482176E9"/>
        <n v="1.748304E9"/>
        <n v="1.7483904E9"/>
        <n v="1.7484768E9"/>
        <n v="1.7485632E9"/>
        <n v="1.7486496E9"/>
        <n v="1.748736E9"/>
        <n v="1.7488224E9"/>
        <n v="1.7489088E9"/>
        <n v="1.7489952E9"/>
        <n v="1.7413056E9"/>
        <n v="1.741392E9"/>
        <n v="1.7414784E9"/>
        <n v="1.7415648E9"/>
        <n v="1.7416512E9"/>
        <n v="1.7417376E9"/>
        <n v="1.741824E9"/>
        <n v="1.7419104E9"/>
        <n v="1.7419968E9"/>
        <n v="1.7420832E9"/>
        <n v="1.7421696E9"/>
        <n v="1.742256E9"/>
        <n v="1.7423424E9"/>
        <n v="1.7424288E9"/>
        <n v="1.7425152E9"/>
        <n v="1.7426016E9"/>
        <n v="1.742688E9"/>
        <n v="1.7427744E9"/>
        <n v="1.7428608E9"/>
        <n v="1.7429472E9"/>
        <n v="1.7430336E9"/>
        <n v="1.74312E9"/>
        <n v="1.7432064E9"/>
        <n v="1.7432928E9"/>
        <n v="1.7433792E9"/>
        <n v="1.7434656E9"/>
        <n v="1.743552E9"/>
        <n v="1.7436384E9"/>
        <n v="1.7437248E9"/>
        <n v="1.7438112E9"/>
        <n v="1.7438976E9"/>
        <n v="1.7332704E9"/>
        <n v="1.7333568E9"/>
        <n v="1.7334432E9"/>
        <n v="1.7335296E9"/>
        <n v="1.733616E9"/>
        <n v="1.7337024E9"/>
        <n v="1.7337888E9"/>
        <n v="1.7338752E9"/>
        <n v="1.7339616E9"/>
        <n v="1.734048E9"/>
        <n v="1.7341344E9"/>
        <n v="1.7342208E9"/>
        <n v="1.7343072E9"/>
        <n v="1.7343936E9"/>
        <n v="1.73448E9"/>
        <n v="1.7345664E9"/>
        <n v="1.7346528E9"/>
        <n v="1.7347392E9"/>
        <n v="1.7348256E9"/>
        <n v="1.734912E9"/>
        <n v="1.7349984E9"/>
        <n v="1.7350848E9"/>
        <n v="1.7351712E9"/>
        <n v="1.7352576E9"/>
        <n v="1.735344E9"/>
        <n v="1.7354304E9"/>
        <n v="1.7355168E9"/>
        <n v="1.7356032E9"/>
        <n v="1.7356896E9"/>
        <n v="1.735776E9"/>
        <n v="1.7358624E9"/>
        <n v="1.7386272E9"/>
        <n v="1.7387136E9"/>
        <n v="1.7388E9"/>
        <n v="1.7388864E9"/>
        <n v="1.7389728E9"/>
        <n v="1.7390592E9"/>
        <n v="1.7391456E9"/>
        <n v="1.739232E9"/>
        <n v="1.7393184E9"/>
        <n v="1.7394048E9"/>
        <n v="1.7394912E9"/>
        <n v="1.7395776E9"/>
        <n v="1.739664E9"/>
        <n v="1.7397504E9"/>
        <n v="1.7398368E9"/>
        <n v="1.7399232E9"/>
        <n v="1.7400096E9"/>
        <n v="1.740096E9"/>
        <n v="1.7401824E9"/>
        <n v="1.7402688E9"/>
        <n v="1.7403552E9"/>
        <n v="1.7404416E9"/>
        <n v="1.740528E9"/>
        <n v="1.7406144E9"/>
        <n v="1.7407008E9"/>
        <n v="1.7407872E9"/>
        <n v="1.7408736E9"/>
        <n v="1.74096E9"/>
        <n v="1.7410464E9"/>
        <n v="1.7411328E9"/>
        <n v="1.7412192E9"/>
        <n v="1.7359488E9"/>
        <n v="1.7360352E9"/>
        <n v="1.7361216E9"/>
        <n v="1.736208E9"/>
        <n v="1.7362944E9"/>
        <n v="1.7363808E9"/>
        <n v="1.7364672E9"/>
        <n v="1.7365536E9"/>
        <n v="1.73664E9"/>
        <n v="1.7367264E9"/>
        <n v="1.7368128E9"/>
        <n v="1.7368992E9"/>
        <n v="1.7369856E9"/>
        <n v="1.737072E9"/>
        <n v="1.7371584E9"/>
        <n v="1.7372448E9"/>
        <n v="1.7373312E9"/>
        <n v="1.7374176E9"/>
        <n v="1.737504E9"/>
        <n v="1.7375904E9"/>
        <n v="1.7376768E9"/>
        <n v="1.7377632E9"/>
        <n v="1.7378496E9"/>
        <n v="1.737936E9"/>
        <n v="1.7380224E9"/>
        <n v="1.7381088E9"/>
        <n v="1.7381952E9"/>
        <n v="1.7382816E9"/>
        <n v="1.738368E9"/>
        <n v="1.7384544E9"/>
        <n v="1.7385408E9"/>
        <n v="1.730592E9"/>
        <n v="1.7306784E9"/>
        <n v="1.7307648E9"/>
        <n v="1.7308512E9"/>
        <n v="1.7309376E9"/>
        <n v="1.731024E9"/>
        <n v="1.7311104E9"/>
        <n v="1.7311968E9"/>
        <n v="1.7312832E9"/>
        <n v="1.7313696E9"/>
        <n v="1.731456E9"/>
        <n v="1.7315424E9"/>
        <n v="1.7316288E9"/>
        <n v="1.7317152E9"/>
        <n v="1.7318016E9"/>
        <n v="1.731888E9"/>
        <n v="1.7319744E9"/>
        <n v="1.7320608E9"/>
        <n v="1.7321472E9"/>
        <n v="1.7322336E9"/>
        <n v="1.73232E9"/>
        <n v="1.7324064E9"/>
        <n v="1.7324928E9"/>
        <n v="1.7325792E9"/>
        <n v="1.7326656E9"/>
        <n v="1.732752E9"/>
        <n v="1.7328384E9"/>
        <n v="1.7329248E9"/>
        <n v="1.7330112E9"/>
        <n v="1.7330976E9"/>
        <n v="1.733184E9"/>
        <n v="1.7279136E9"/>
        <n v="1.728E9"/>
        <n v="1.7280864E9"/>
        <n v="1.7281728E9"/>
        <n v="1.7282592E9"/>
        <n v="1.7283456E9"/>
        <n v="1.728432E9"/>
        <n v="1.7285184E9"/>
        <n v="1.7286048E9"/>
        <n v="1.7286912E9"/>
        <n v="1.7287776E9"/>
        <n v="1.728864E9"/>
        <n v="1.7289504E9"/>
        <n v="1.7290368E9"/>
        <n v="1.7291232E9"/>
        <n v="1.7292096E9"/>
        <n v="1.729296E9"/>
        <n v="1.7293824E9"/>
        <n v="1.7294688E9"/>
        <n v="1.7295552E9"/>
        <n v="1.7296416E9"/>
        <n v="1.729728E9"/>
        <n v="1.7298144E9"/>
        <n v="1.7299008E9"/>
        <n v="1.7299872E9"/>
        <n v="1.7300736E9"/>
        <n v="1.73016E9"/>
        <n v="1.7302464E9"/>
        <n v="1.7303328E9"/>
        <n v="1.7304192E9"/>
        <n v="1.7305056E9"/>
        <n v="1.7252352E9"/>
        <n v="1.7253216E9"/>
        <n v="1.725408E9"/>
        <n v="1.7254944E9"/>
        <n v="1.7255808E9"/>
        <n v="1.7256672E9"/>
        <n v="1.7257536E9"/>
        <n v="1.72584E9"/>
        <n v="1.7259264E9"/>
        <n v="1.7260128E9"/>
        <n v="1.7260992E9"/>
        <n v="1.7261856E9"/>
        <n v="1.726272E9"/>
        <n v="1.7263584E9"/>
        <n v="1.7264448E9"/>
        <n v="1.7265312E9"/>
        <n v="1.7266176E9"/>
        <n v="1.726704E9"/>
        <n v="1.7267904E9"/>
        <n v="1.7268768E9"/>
        <n v="1.7269632E9"/>
        <n v="1.7270496E9"/>
        <n v="1.727136E9"/>
        <n v="1.7272224E9"/>
        <n v="1.7273088E9"/>
        <n v="1.7273952E9"/>
        <n v="1.7274816E9"/>
        <n v="1.727568E9"/>
        <n v="1.7276544E9"/>
        <n v="1.7277408E9"/>
        <n v="1.7278272E9"/>
        <n v="1.7225568E9"/>
        <n v="1.7226432E9"/>
        <n v="1.7227296E9"/>
        <n v="1.722816E9"/>
        <n v="1.7229024E9"/>
        <n v="1.7229888E9"/>
        <n v="1.7230752E9"/>
        <n v="1.7231616E9"/>
        <n v="1.723248E9"/>
        <n v="1.7233344E9"/>
        <n v="1.7234208E9"/>
        <n v="1.7235072E9"/>
        <n v="1.7235936E9"/>
        <n v="1.72368E9"/>
        <n v="1.7237664E9"/>
        <n v="1.7238528E9"/>
        <n v="1.7239392E9"/>
        <n v="1.7240256E9"/>
        <n v="1.724112E9"/>
        <n v="1.7241984E9"/>
        <n v="1.7242848E9"/>
        <n v="1.7243712E9"/>
        <n v="1.7244576E9"/>
        <n v="1.724544E9"/>
        <n v="1.7246304E9"/>
        <n v="1.7247168E9"/>
        <n v="1.7248032E9"/>
        <n v="1.7248896E9"/>
        <n v="1.724976E9"/>
        <n v="1.7250624E9"/>
        <n v="1.7251488E9"/>
        <n v="1.7198784E9"/>
        <n v="1.7199648E9"/>
        <n v="1.7200512E9"/>
        <n v="1.7201376E9"/>
        <n v="1.720224E9"/>
        <n v="1.7203104E9"/>
        <n v="1.7203968E9"/>
        <n v="1.7204832E9"/>
        <n v="1.7205696E9"/>
        <n v="1.720656E9"/>
        <n v="1.7207424E9"/>
        <n v="1.7208288E9"/>
        <n v="1.7209152E9"/>
        <n v="1.7210016E9"/>
        <n v="1.721088E9"/>
        <n v="1.7211744E9"/>
        <n v="1.7212608E9"/>
        <n v="1.7213472E9"/>
        <n v="1.7214336E9"/>
        <n v="1.72152E9"/>
        <n v="1.7216064E9"/>
        <n v="1.7216928E9"/>
        <n v="1.7217792E9"/>
        <n v="1.7218656E9"/>
        <n v="1.721952E9"/>
        <n v="1.7220384E9"/>
        <n v="1.7221248E9"/>
        <n v="1.7222112E9"/>
        <n v="1.7222976E9"/>
        <n v="1.722384E9"/>
        <n v="1.7224704E9"/>
      </sharedItems>
    </cacheField>
    <cacheField name="amount_value" numFmtId="0">
      <sharedItems containsSemiMixedTypes="0" containsString="0" containsNumber="1">
        <n v="57.78763509"/>
        <n v="1.3466341"/>
        <n v="0.0063225"/>
        <n v="5.10116975"/>
        <n v="0.0737964"/>
        <n v="0.1801248"/>
        <n v="82.83182436"/>
        <n v="1.7105016"/>
        <n v="0.0718549"/>
        <n v="0.05777385"/>
        <n v="5.1775257"/>
        <n v="0.1422813"/>
        <n v="124.77067237"/>
        <n v="50.48137485"/>
        <n v="2.4271244"/>
        <n v="19.45748845"/>
        <n v="43.36560295"/>
        <n v="97.16692255"/>
        <n v="0.2087319"/>
        <n v="0.14878065"/>
        <n v="0.0805551"/>
        <n v="0.3927303"/>
        <n v="116.17092003"/>
        <n v="38.896607"/>
        <n v="7.881935"/>
        <n v="53.71899975"/>
        <n v="6.2932806"/>
        <n v="0.19671825"/>
        <n v="0.0042468"/>
        <n v="138.37757525"/>
        <n v="0.08413335"/>
        <n v="0.1053435"/>
        <n v="16.98443795"/>
        <n v="14.87613585"/>
        <n v="5.1304425"/>
        <n v="51.92343915"/>
        <n v="7.4327471"/>
        <n v="0.0119475"/>
        <n v="0.14276085"/>
        <n v="3.5775E-4"/>
        <n v="6.64795485"/>
        <n v="0.0962757"/>
        <n v="17.2587844"/>
        <n v="21.98920295"/>
        <n v="0.868655"/>
        <n v="92.37447575"/>
        <n v="9.84712025"/>
        <n v="3.2938355"/>
        <n v="0.001115"/>
        <n v="0.19176845"/>
        <n v="0.20719995"/>
        <n v="14.09013818"/>
        <n v="11.47352695"/>
        <n v="0.09102535"/>
        <n v="5.5315169"/>
        <n v="0.0681585"/>
        <n v="16.02832739"/>
        <n v="11.2119714"/>
        <n v="0.0022425"/>
        <n v="5.49320065"/>
        <n v="0.02451771"/>
        <n v="0.099336"/>
        <n v="0.15333667"/>
        <n v="15.16458331"/>
        <n v="11.4022447"/>
        <n v="0.0366125"/>
        <n v="5.46318695"/>
        <n v="0.08682345"/>
        <n v="15.5457417"/>
        <n v="9.9809383"/>
        <n v="0.0531512"/>
        <n v="5.53060405"/>
        <n v="0.0040224"/>
        <n v="0.11180595"/>
        <n v="66.207352"/>
        <n v="16.3896519"/>
        <n v="17.24623295"/>
        <n v="0.1855159"/>
        <n v="6.1499951"/>
        <n v="41.3627276"/>
        <n v="1.7040825"/>
        <n v="6.375E-5"/>
        <n v="0.0716502"/>
        <n v="0.6133545"/>
        <n v="7.37471165"/>
        <n v="139.028804"/>
        <n v="24.2073243"/>
        <n v="4.58143664"/>
        <n v="16.96654755"/>
        <n v="0.9604188"/>
        <n v="1.1895E-4"/>
        <n v="0.03686595"/>
        <n v="0.13455255"/>
        <n v="45.46420885"/>
        <n v="69.46277811"/>
        <n v="15.36913913"/>
        <n v="31.3571843"/>
        <n v="0.55696035"/>
        <n v="0.14551395"/>
        <n v="0.0948614"/>
        <n v="3.387E-4"/>
        <n v="3.58055851"/>
        <n v="11.36587095"/>
        <n v="0.1042248"/>
        <n v="5.6945293"/>
        <n v="2.874E-4"/>
        <n v="0.11492535"/>
        <n v="0.07528735"/>
        <n v="18.51770942"/>
        <n v="11.00284845"/>
        <n v="5.7707987"/>
        <n v="0.134924"/>
        <n v="0.05741872"/>
        <n v="0.1002162"/>
        <n v="0.0299841"/>
        <n v="0.0034152"/>
        <n v="9.7810156"/>
        <n v="1.4803476"/>
        <n v="0.08255605"/>
        <n v="16.40302289"/>
        <n v="13.1672907"/>
        <n v="0.0130175"/>
        <n v="0.97792055"/>
        <n v="1.6257144"/>
        <n v="30.60285108"/>
        <n v="0.1017243"/>
        <n v="8.38461925"/>
        <n v="16.2574137"/>
        <n v="0.1212874"/>
        <n v="26.33514494"/>
        <n v="3.93189629"/>
        <n v="34.43294485"/>
        <n v="3.42657615"/>
        <n v="13.5369871"/>
        <n v="0.0819375"/>
        <n v="0.2168095"/>
        <n v="10.07453365"/>
        <n v="12.57825654"/>
        <n v="4.6027165"/>
        <n v="16.57233941"/>
        <n v="28.1616097"/>
        <n v="32.3522537"/>
        <n v="3.6025805"/>
        <n v="0.0017706"/>
        <n v="1.4782992"/>
        <n v="1.2770694"/>
        <n v="35.87865387"/>
        <n v="4.8743948"/>
        <n v="34.67768885"/>
        <n v="0.00953275"/>
        <n v="4.39829023"/>
        <n v="23.2608614"/>
        <n v="43.2922823"/>
        <n v="4.9078989"/>
        <n v="0.10952085"/>
        <n v="0.0045822"/>
        <n v="15.73205485"/>
        <n v="43.05346897"/>
        <n v="14.830596"/>
        <n v="18.94668695"/>
        <n v="4.41542082"/>
        <n v="33.06581475"/>
        <n v="4.4613776"/>
        <n v="0.0808422"/>
        <n v="0.7257798"/>
        <n v="6.14285"/>
        <n v="3.2118486"/>
        <n v="0.00841687"/>
        <n v="3.69397787"/>
        <n v="13.5948607"/>
        <n v="0.8737447"/>
        <n v="2.313E-4"/>
        <n v="6.1448259"/>
        <n v="0.10240905"/>
        <n v="0.7970105"/>
        <n v="0.03875885"/>
        <n v="15.56541422"/>
        <n v="12.0384662"/>
        <n v="5.98637295"/>
        <n v="0.2619206"/>
        <n v="1.7675946"/>
        <n v="0.1205508"/>
        <n v="274.61495085"/>
        <n v="24.72660975"/>
        <n v="20.37252065"/>
        <n v="32.38261555"/>
        <n v="3.94284751"/>
        <n v="3.94414659"/>
        <n v="2.96020815"/>
        <n v="0.09557385"/>
        <n v="0.8667618"/>
        <n v="7.55260475"/>
        <n v="3.36482796"/>
        <n v="14.15702775"/>
        <n v="4.19243715"/>
        <n v="15.4241459"/>
        <n v="14.3157419"/>
        <n v="4.7849527"/>
        <n v="2.811E-4"/>
        <n v="0.0244827"/>
        <n v="0.0072976"/>
        <n v="2.2751775"/>
        <n v="0.0168858"/>
        <n v="41.85366665"/>
        <n v="8.2940137"/>
        <n v="12.43613175"/>
        <n v="0.8901851"/>
        <n v="17.49241428"/>
        <n v="23.43440725"/>
        <n v="8.404809"/>
        <n v="0.0878175"/>
        <n v="1.764E-4"/>
        <n v="0.0642942"/>
        <n v="6.78405955"/>
        <n v="3.22778523"/>
        <n v="1.2703378"/>
        <n v="0.03686615"/>
        <n v="3.46663114"/>
        <n v="10.7665791"/>
        <n v="1.15354055"/>
        <n v="7.0305E-4"/>
        <n v="0.11709675"/>
        <n v="9.55E-5"/>
        <n v="0.0039453"/>
        <n v="7.86986495"/>
        <n v="1.63508995"/>
        <n v="31.0598039"/>
        <n v="3.53314433"/>
        <n v="13.3602222"/>
        <n v="0.0023525"/>
        <n v="2.27073755"/>
        <n v="0.09573465"/>
        <n v="0.0098802"/>
        <n v="2.255E-4"/>
        <n v="6.55619385"/>
        <n v="0.0096528"/>
        <n v="0.0977721"/>
        <n v="3.66265961"/>
        <n v="12.30011345"/>
        <n v="1.04328015"/>
        <n v="0.01318935"/>
        <n v="0.63680205"/>
        <n v="6.49E-5"/>
        <n v="0.0796688"/>
        <n v="0.0069776"/>
        <n v="15.07317675"/>
        <n v="12.78504605"/>
        <n v="0.3014265"/>
        <n v="6.02207145"/>
        <n v="0.1688886"/>
        <n v="7.45E-5"/>
        <n v="0.0342344"/>
        <n v="16.71778784"/>
        <n v="12.91451875"/>
        <n v="0.043745"/>
        <n v="4.6785393"/>
        <n v="1.30365955"/>
        <n v="1.0695E-4"/>
        <n v="0.18041385"/>
        <n v="8.47E-5"/>
        <n v="43.3478293"/>
        <n v="97.88131875"/>
        <n v="7.6016889"/>
        <n v="9.23389252"/>
        <n v="0.016136"/>
        <n v="15.60315403"/>
        <n v="1.67023145"/>
        <n v="0.00114105"/>
        <n v="0.1388241"/>
        <n v="9.07E-5"/>
        <n v="81.77037995"/>
        <n v="164.2097128"/>
        <n v="35.2483863"/>
        <n v="19.49867563"/>
        <n v="0.0149048"/>
        <n v="18.82172998"/>
        <n v="3.9165253"/>
        <n v="0.87945955"/>
        <n v="0.0016005"/>
        <n v="0.12973815"/>
        <n v="9.25E-5"/>
        <n v="0.1797591"/>
        <n v="14.4932223"/>
        <n v="2.6435642"/>
        <n v="5.46022714"/>
        <n v="0.0770372"/>
        <n v="5.18081081"/>
        <n v="52.51666555"/>
        <n v="0.03263205"/>
        <n v="0.15427125"/>
        <n v="1.223E-4"/>
        <n v="0.0720273"/>
        <n v="17.83908905"/>
        <n v="3.7646236"/>
        <n v="2.02571165"/>
        <n v="16.05175807"/>
        <n v="14.55891995"/>
        <n v="0.46508395"/>
        <n v="4.113E-4"/>
        <n v="0.1463673"/>
        <n v="8.72E-5"/>
        <n v="4.23076315"/>
        <n v="0.0267028"/>
        <n v="3.44347293"/>
        <n v="7.7667628"/>
        <n v="0.76980075"/>
        <n v="0.1425756"/>
        <n v="5.95E-5"/>
        <n v="4.2076373"/>
        <n v="0.0065244"/>
        <n v="13.89631206"/>
        <n v="4.7408648"/>
        <n v="0.2458779"/>
        <n v="8.0805E-4"/>
        <n v="0.1103094"/>
        <n v="3.52E-5"/>
        <n v="4.21198755"/>
        <n v="13.0621996"/>
        <n v="12.91016366"/>
        <n v="12.64540315"/>
        <n v="0.43470385"/>
        <n v="0.0974829"/>
        <n v="1.37E-5"/>
        <n v="19.94282005"/>
        <n v="15.7275103"/>
        <n v="6.8647739"/>
        <n v="15.32350953"/>
        <n v="14.33287265"/>
        <n v="0.9275493"/>
        <n v="0.0017238"/>
        <n v="0.08858865"/>
        <n v="1.569E-4"/>
        <n v="5.913E-4"/>
        <n v="30.08041039"/>
        <n v="2.11083841"/>
        <n v="9.5661835"/>
        <n v="14.1933001"/>
        <n v="12.4123202"/>
        <n v="1.303645"/>
        <n v="1.197E-4"/>
        <n v="0.4440411"/>
        <n v="9.04E-5"/>
        <n v="1.9159575"/>
        <n v="70.26582"/>
        <n v="4.69151453"/>
        <n v="19.8863927"/>
        <n v="2.32131821"/>
        <n v="9.78381005"/>
        <n v="1.4398297"/>
        <n v="1.8165E-4"/>
        <n v="0.22552815"/>
        <n v="1.662E-4"/>
        <n v="0.250161"/>
        <n v="7.5343134"/>
        <n v="7.6470473"/>
        <n v="7.8478709"/>
        <n v="3.30530875"/>
        <n v="1.95E-4"/>
        <n v="0.1684287"/>
        <n v="0.171936"/>
        <n v="0.60622398"/>
        <n v="1.5E-4"/>
        <n v="0.381344"/>
        <n v="10.82162475"/>
        <n v="5.48E-4"/>
        <n v="0.7544865"/>
        <n v="4.06595615"/>
        <n v="0.10001205"/>
        <n v="0.15883118"/>
        <n v="1.295E-4"/>
        <n v="7.92539875"/>
        <n v="0.5470361"/>
        <n v="1.1112901"/>
        <n v="0.331616"/>
        <n v="1.664565"/>
        <n v="10.13556525"/>
        <n v="0.0907107"/>
        <n v="0.15391835"/>
        <n v="1.302E-4"/>
        <n v="5.6709216"/>
        <n v="20.31192355"/>
        <n v="17.3678263"/>
        <n v="10.362877"/>
        <n v="3.47980845"/>
        <n v="0.1452948"/>
        <n v="0.13987535"/>
        <n v="2.761E-4"/>
        <n v="6.47299945"/>
        <n v="3.82821391"/>
        <n v="8.4306305"/>
        <n v="10.76672912"/>
        <n v="2.5027951"/>
        <n v="6.96E-4"/>
        <n v="0.08737755"/>
        <n v="0.17031304"/>
        <n v="2.211E-4"/>
        <n v="13.27213772"/>
        <n v="2.44460156"/>
        <n v="9.34251751"/>
        <n v="9.2358235"/>
        <n v="0.002404"/>
        <n v="2.6730437"/>
        <n v="3.7305E-4"/>
        <n v="0.12668595"/>
        <n v="0.17336351"/>
        <n v="1.89E-4"/>
        <n v="0.0033612"/>
        <n v="51.59816012"/>
        <n v="32.53362756"/>
        <n v="8.63683975"/>
        <n v="1.4620927"/>
        <n v="0.17695325"/>
        <n v="0.0035262"/>
        <n v="0.0555609"/>
        <n v="0.15561673"/>
        <n v="2.056E-4"/>
        <n v="1.317E-4"/>
        <n v="0.0134448"/>
        <n v="0.99063936"/>
        <n v="14.3942935"/>
        <n v="0.1619952"/>
        <n v="7.4419152"/>
        <n v="2.3842552"/>
        <n v="1.68785595"/>
        <n v="0.00137355"/>
        <n v="0.1466733"/>
        <n v="0.16995466"/>
        <n v="1.164E-4"/>
        <n v="10.18151692"/>
        <n v="3.042236"/>
        <n v="10.0988353"/>
        <n v="2.020303"/>
        <n v="0.00372405"/>
        <n v="0.1178487"/>
        <n v="0.15796313"/>
        <n v="5.18E-5"/>
        <n v="5.3201898"/>
        <n v="0.4183336"/>
        <n v="7.581E-4"/>
        <n v="11.5867266"/>
        <n v="0.13952595"/>
        <n v="0.16178387"/>
        <n v="5.88E-5"/>
        <n v="0.1556499"/>
        <n v="8.68044735"/>
        <n v="11.37234675"/>
        <n v="12.39554635"/>
        <n v="7.5102127"/>
        <n v="3.17190715"/>
        <n v="0.00275355"/>
        <n v="0.1323126"/>
        <n v="0.19994156"/>
        <n v="1.906E-4"/>
        <n v="0.038537"/>
        <n v="23.91861145"/>
        <n v="2.733272"/>
        <n v="3.1566722"/>
        <n v="0.15994757"/>
        <n v="2.83043555"/>
        <n v="0.00142095"/>
        <n v="11.94105015"/>
        <n v="0.14285595"/>
        <n v="6.53E-5"/>
        <n v="0.12276335"/>
        <n v="21.87088875"/>
        <n v="1.0474677"/>
        <n v="24.9784246"/>
        <n v="3.20495505"/>
        <n v="0.00166575"/>
        <n v="12.23673285"/>
        <n v="0.1402476"/>
        <n v="0.1577927"/>
        <n v="1.212E-4"/>
        <n v="0.0067944"/>
        <n v="0.0167413"/>
        <n v="11.6712053"/>
        <n v="0.0587592"/>
        <n v="17.2997363"/>
        <n v="3.7125255"/>
        <n v="0.1743115"/>
        <n v="2.919E-4"/>
        <n v="12.08963955"/>
        <n v="0.27415335"/>
        <n v="7.39E-5"/>
        <n v="0.034374"/>
        <n v="8.367774"/>
        <n v="1.896702"/>
        <n v="15.8102024"/>
        <n v="4.39943055"/>
        <n v="0.19880448"/>
        <n v="0.0010257"/>
        <n v="12.01224465"/>
        <n v="0.1532172"/>
        <n v="1.116E-4"/>
        <n v="4.79286435"/>
        <n v="0.574066"/>
        <n v="2.6731571"/>
        <n v="3.0428664"/>
        <n v="0.0040032"/>
        <n v="11.77612605"/>
        <n v="0.126258"/>
        <n v="0.13096446"/>
        <n v="1.911E-4"/>
        <n v="0.042802"/>
        <n v="4.90191795"/>
        <n v="0.057092"/>
        <n v="11.78894165"/>
        <n v="2.7603392"/>
        <n v="1.0195804"/>
        <n v="0.1287915"/>
        <n v="0.16409792"/>
        <n v="2.68E-5"/>
        <n v="0.060937"/>
        <n v="8.1821771"/>
        <n v="9.56021369"/>
        <n v="12.3262965"/>
        <n v="7.1011484"/>
        <n v="3.26347155"/>
        <n v="8.103E-4"/>
        <n v="0.14148795"/>
        <n v="0.1531453"/>
        <n v="6.47E-5"/>
        <n v="4.4418934"/>
        <n v="1.157266"/>
        <n v="12.50203445"/>
        <n v="2.90713895"/>
        <n v="0.0393488"/>
        <n v="1.0374294"/>
        <n v="0.1321545"/>
        <n v="0.14362347"/>
        <n v="6.34E-5"/>
        <n v="60.75998037"/>
        <n v="151.7520476"/>
        <n v="38.21787955"/>
        <n v="5.12720775"/>
        <n v="5.97680605"/>
        <n v="0.01569735"/>
        <n v="0.07964535"/>
        <n v="0.77937605"/>
        <n v="1.998E-4"/>
        <n v="0.0014577"/>
        <n v="59.38152639"/>
        <n v="16.6722631"/>
        <n v="47.45730675"/>
        <n v="1.34641195"/>
        <n v="12.84745"/>
        <n v="6.09736075"/>
        <n v="2.6E-4"/>
        <n v="0.1002973"/>
        <n v="1.1505E-4"/>
        <n v="0.07686435"/>
        <n v="19.84581251"/>
        <n v="1.38098915"/>
        <n v="0.32978"/>
        <n v="4.28062635"/>
        <n v="1.839E-4"/>
        <n v="0.0010488"/>
        <n v="0.05722125"/>
        <n v="22.66092108"/>
        <n v="1.4885472"/>
        <n v="0.039565"/>
        <n v="2.3061975"/>
        <n v="4.3472982"/>
        <n v="0.07729935"/>
        <n v="0.00483795"/>
        <n v="0.560583"/>
        <n v="24.1277427"/>
        <n v="0.40373095"/>
        <n v="48.81258205"/>
        <n v="0.1116667"/>
        <n v="6.6098458"/>
        <n v="6.3923543"/>
        <n v="0.0064975"/>
        <n v="0.09357725"/>
        <n v="4.926E-4"/>
        <n v="0.69842925"/>
        <n v="29.99885097"/>
        <n v="12.18914865"/>
        <n v="76.0540104"/>
        <n v="0.0116625"/>
        <n v="5.1808587"/>
        <n v="11.3887715"/>
        <n v="1.6897581"/>
        <n v="0.1294415"/>
        <n v="2.226E-4"/>
        <n v="0.2322831"/>
        <n v="24.11476881"/>
        <n v="61.2340644"/>
        <n v="0.94163555"/>
        <n v="0.6734318"/>
        <n v="23.6101038"/>
        <n v="28.0574694"/>
        <n v="0.6082075"/>
        <n v="0.18880195"/>
        <n v="0.5988957"/>
        <n v="22.97423828"/>
        <n v="3.82102645"/>
        <n v="32.67810675"/>
        <n v="1.3684747"/>
        <n v="15.5754099"/>
        <n v="0.1166216"/>
        <n v="0.1146456"/>
        <n v="1.4909064"/>
        <n v="24.87332894"/>
        <n v="16.95939375"/>
        <n v="0.32053645"/>
        <n v="16.92976815"/>
        <n v="4.83922535"/>
        <n v="0.09779245"/>
        <n v="0.04736835"/>
        <n v="0.7141869"/>
        <n v="0.5896311"/>
        <n v="21.40874772"/>
        <n v="4.3903651"/>
        <n v="4.9896773"/>
        <n v="0.0791701"/>
        <n v="0.001707"/>
        <n v="0.21065025"/>
        <n v="20.38332778"/>
        <n v="35.67576925"/>
        <n v="0.00290155"/>
        <n v="4.1266692"/>
        <n v="0.11760075"/>
        <n v="25.78034005"/>
        <n v="89.34194075"/>
        <n v="0.18100185"/>
        <n v="22.7920539"/>
        <n v="0.19927395"/>
        <n v="2.196E-4"/>
        <n v="0.1515673"/>
        <n v="0.08334915"/>
        <n v="3.6034062"/>
        <n v="55.6995928"/>
        <n v="1.26822414"/>
        <n v="30.8672793"/>
        <n v="0.038665"/>
        <n v="24.5512465"/>
        <n v="0.31000075"/>
        <n v="0.0113829"/>
        <n v="0.08806995"/>
        <n v="2.6005032"/>
        <n v="32.8552219"/>
        <n v="4.34353281"/>
        <n v="20.6670405"/>
        <n v="0.0527527"/>
        <n v="9.3400483"/>
        <n v="0.0080875"/>
        <n v="0.27080675"/>
        <n v="0.11860125"/>
        <n v="0.0127527"/>
        <n v="35.36629343"/>
        <n v="5.74272425"/>
        <n v="23.95897139"/>
        <n v="33.0466403"/>
        <n v="1.3980265"/>
        <n v="0.64296"/>
        <n v="0.5283402"/>
        <n v="1.07183625"/>
        <n v="0.20436825"/>
        <n v="0.0879357"/>
        <n v="53.97843841"/>
        <n v="80.81540107"/>
        <n v="105.3865553"/>
        <n v="0.37108995"/>
        <n v="6.62860485"/>
        <n v="3.3403986"/>
        <n v="0.20252185"/>
        <n v="0.08425365"/>
        <n v="63.71618059"/>
        <n v="3.2271682"/>
        <n v="0.5311036"/>
        <n v="5.53194025"/>
        <n v="0.0528765"/>
        <n v="0.66966855"/>
        <n v="0.08005316"/>
        <n v="0.0960801"/>
        <n v="67.26162125"/>
        <n v="2.83047395"/>
        <n v="5.273551"/>
        <n v="0.01415"/>
        <n v="0.0090417"/>
        <n v="0.02585911"/>
        <n v="0.0927744"/>
        <n v="0.0414519"/>
        <n v="83.94669208"/>
        <n v="6.78870655"/>
        <n v="29.96225355"/>
        <n v="0.19158075"/>
        <n v="27.84689065"/>
        <n v="0.5700405"/>
        <n v="0.0024126"/>
        <n v="0.06289065"/>
        <n v="0.0796338"/>
        <n v="2.0561736"/>
        <n v="0.7879295"/>
        <n v="82.44185541"/>
        <n v="256.82224756"/>
        <n v="1.6697793"/>
        <n v="18.89557345"/>
        <n v="0.0174765"/>
        <n v="0.6305301"/>
        <n v="229.87074975"/>
        <n v="0.66676095"/>
        <n v="1.5779442"/>
        <n v="69.88999347"/>
        <n v="7.3621382"/>
        <n v="38.33745435"/>
        <n v="2.73806785"/>
        <n v="30.1202605"/>
        <n v="0.01086765"/>
        <n v="5.33117815"/>
        <n v="0.07849005"/>
        <n v="9.2553705"/>
        <n v="81.00896947"/>
        <n v="5.3744952"/>
        <n v="18.8257762"/>
        <n v="0.82209665"/>
        <n v="7.1958996"/>
        <n v="0.0157675"/>
        <n v="0.2876475"/>
        <n v="0.00386415"/>
        <n v="0.072003"/>
        <n v="2.8412202"/>
        <n v="67.41677607"/>
        <n v="5.052121"/>
        <n v="0.2136117"/>
        <n v="5.87117515"/>
        <n v="0.00539"/>
        <n v="0.06519275"/>
        <n v="7.284E-4"/>
        <n v="3.27925913"/>
        <n v="0.0177486"/>
        <n v="77.83260442"/>
        <n v="1.4374246"/>
        <n v="0.00589"/>
        <n v="0.057293"/>
        <n v="5.47188025"/>
        <n v="0.00931215"/>
        <n v="0.1059834"/>
        <n v="93.98970657"/>
        <n v="2.4134685"/>
        <n v="0.0063275"/>
        <n v="5.3970305"/>
        <n v="0.18422625"/>
        <n v="4.0261488"/>
        <n v="0.122517"/>
        <n v="0.1234176"/>
        <n v="85.28645488"/>
        <n v="4.91563765"/>
        <n v="0.76881"/>
        <n v="2.4425237"/>
        <n v="7.5451119"/>
        <n v="0.19962545"/>
        <n v="0.23187055"/>
        <n v="0.39369135"/>
        <n v="3.4665E-4"/>
        <n v="1.1341364"/>
        <n v="124.94682531"/>
        <n v="13.15644065"/>
        <n v="0.27175545"/>
        <n v="23.26477915"/>
        <n v="0.1234925"/>
        <n v="0.2433778"/>
        <n v="20.0044975"/>
        <n v="0.2579925"/>
        <n v="0.1037988"/>
        <n v="0.7673448"/>
        <n v="0.77621275"/>
        <n v="85.43216755"/>
        <n v="14.07435035"/>
        <n v="2.67089675"/>
        <n v="5.81537805"/>
        <n v="1.38315455"/>
        <n v="22.49401375"/>
        <n v="2.6295E-4"/>
        <n v="0.0871713"/>
        <n v="1.9719567"/>
        <n v="120.06677109"/>
        <n v="98.10449065"/>
        <n v="165.44163985"/>
        <n v="4.77225325"/>
        <n v="21.01450485"/>
        <n v="0.50221205"/>
        <n v="2.031E-4"/>
        <n v="0.24532245"/>
        <n v="4.3055214"/>
        <n v="0.0838692"/>
        <n v="96.26629041"/>
        <n v="8.4882458"/>
        <n v="4.6114828"/>
        <n v="12.52993505"/>
        <n v="9.33786435"/>
        <n v="0.44813235"/>
        <n v="0.1276361"/>
        <n v="0.2422485"/>
        <n v="0.0192651"/>
        <n v="67.95779331"/>
        <n v="1.64074945"/>
        <n v="0.00492115"/>
        <n v="0.18260225"/>
        <n v="3.3405E-4"/>
        <n v="7.45940185"/>
        <n v="0.1582632"/>
        <n v="3.6735393"/>
        <n v="17.5341675"/>
        <n v="0.43833894"/>
        <n v="7.05357225"/>
        <n v="18.4111208"/>
        <n v="0.2476193"/>
        <n v="0.00835"/>
        <n v="0.32059295"/>
        <n v="0.371702"/>
        <n v="3.09947265"/>
        <n v="4.91057622"/>
        <n v="1.1E-4"/>
        <n v="0.88734578"/>
        <n v="5.63215525189442"/>
        <n v="56.21352675"/>
        <n v="0.0109175"/>
        <n v="0.14774195"/>
        <n v="0.0040575"/>
        <n v="0.1890762"/>
        <n v="0.00114555"/>
        <n v="0.3348895"/>
        <n v="1.66080255"/>
        <n v="2.72753849"/>
        <n v="0.57788598"/>
        <n v="0.006903"/>
        <n v="0.11541955"/>
        <n v="0.0635487"/>
        <n v="3.91063873353713"/>
        <n v="0.03781125"/>
        <n v="0.3615525"/>
        <n v="5.9295987"/>
        <n v="3.11111943"/>
        <n v="0.65457092"/>
        <n v="6.57697111407978"/>
        <n v="33.74390955"/>
        <n v="0.1333715"/>
        <n v="0.1390547"/>
        <n v="0.0132564"/>
        <n v="0.4000275"/>
        <n v="2.24139235"/>
        <n v="0.87970864"/>
        <n v="0.74028993"/>
        <n v="3.9062682"/>
        <n v="0.0212265"/>
        <n v="0.14681295"/>
        <n v="0.3506175"/>
        <n v="6.04507345"/>
        <n v="1.31202871"/>
        <n v="0.87339028"/>
        <n v="3.52742965"/>
        <n v="0.0240713"/>
        <n v="0.14123385"/>
        <n v="0.3511305"/>
        <n v="6.34646705"/>
        <n v="16.45267325"/>
        <n v="0.2236375"/>
        <n v="1.71432628"/>
        <n v="7.2450503"/>
        <n v="28.9301375"/>
        <n v="0.19762575"/>
        <n v="0.3036975"/>
        <n v="0.1388834"/>
        <n v="0.403575"/>
        <n v="4.0425266"/>
        <n v="25.29943616"/>
        <n v="2.41254746"/>
        <n v="6.36334955"/>
        <n v="28.396415"/>
        <n v="0.31452295"/>
        <n v="0.10467045"/>
        <n v="0.20158185"/>
        <n v="0.393593"/>
        <n v="7.40188565"/>
        <n v="14.40075213"/>
        <n v="9.51884341"/>
        <n v="0.0929375"/>
        <n v="5.831905"/>
        <n v="42.3441689"/>
        <n v="9.775E-4"/>
        <n v="0.3430373"/>
        <n v="0.1438773"/>
        <n v="10.07946415"/>
        <n v="61.63532268"/>
        <n v="18.54290033"/>
        <n v="0.1381243"/>
        <n v="11.0593865"/>
        <n v="16.3566383"/>
        <n v="0.21214635"/>
        <n v="0.1523413"/>
        <n v="4.47564955"/>
        <n v="80.10468883"/>
        <n v="5.96434333"/>
        <n v="6.28150015"/>
        <n v="0.246235"/>
        <n v="0.3273347"/>
        <n v="0.15080345"/>
        <n v="0.5267265"/>
        <n v="1.55036763"/>
        <n v="1.08577956"/>
        <n v="6.4003882"/>
        <n v="1.41487125"/>
        <n v="0.1359996"/>
        <n v="1.2074008"/>
        <n v="33.66296033"/>
        <n v="2.02965002"/>
        <n v="6.0960969"/>
        <n v="0.0517884"/>
        <n v="0.09955745"/>
        <n v="4.4245715"/>
        <n v="4.38022007"/>
        <n v="59.54649289"/>
        <n v="7.51339245"/>
        <n v="6.3696191"/>
        <n v="0.25724115"/>
        <n v="0.37072175"/>
        <n v="8.11416895"/>
        <n v="2.54546353"/>
        <n v="5.86665777"/>
        <n v="6.9498726"/>
        <n v="5.6820326"/>
        <n v="0.25056605"/>
        <n v="0.3105149"/>
        <n v="0.00110085"/>
        <n v="0.0304182"/>
        <n v="3.084541"/>
        <n v="16.29308832"/>
        <n v="7.99298901"/>
        <n v="9.2028252"/>
        <n v="14.2246291"/>
        <n v="0.42070585"/>
        <n v="0.22765075"/>
        <n v="0.2060139"/>
        <n v="9.6425573"/>
        <n v="26.99548652"/>
        <n v="8.09475632"/>
        <n v="13.23853195"/>
        <n v="3.1344207"/>
        <n v="0.0470397"/>
        <n v="0.22587"/>
        <n v="16.04331726"/>
        <n v="4.7177338"/>
        <n v="27.94062619"/>
        <n v="1.78377356"/>
        <n v="8.9803912"/>
        <n v="41.51206893"/>
        <n v="0.32002715"/>
        <n v="0.07817615"/>
        <n v="0.1399827"/>
        <n v="1.10999545"/>
        <n v="1.52776265"/>
        <n v="0.54880945"/>
        <n v="1.65691734"/>
        <n v="4.1867575"/>
        <n v="0.01943635"/>
        <n v="0.01808"/>
        <n v="0.09694245"/>
        <n v="1.48183525"/>
        <n v="2.22203131"/>
        <n v="1.25111779"/>
        <n v="4.19588735"/>
        <n v="0.06445785"/>
        <n v="0.047685"/>
        <n v="0.10647575"/>
        <n v="3.7633311"/>
        <n v="16.6568172"/>
        <n v="4.49899881"/>
        <n v="13.67281375"/>
        <n v="0.0897499"/>
        <n v="0.81992125"/>
        <n v="0.1263975"/>
        <n v="0.13113065"/>
        <n v="4.88624055"/>
        <n v="7.09938812"/>
        <n v="9.61732588"/>
        <n v="0.3359925"/>
        <n v="17.24883285"/>
        <n v="0.8967862"/>
        <n v="0.2020031"/>
        <n v="0.12526925"/>
        <n v="3.41819825"/>
        <n v="2.58528681"/>
        <n v="4.2639489"/>
        <n v="15.8796534"/>
        <n v="0.85381405"/>
        <n v="0.15607"/>
        <n v="0.1458316"/>
        <n v="2.1270881"/>
        <n v="8.36294119"/>
        <n v="6.05250718"/>
        <n v="0.0109475"/>
        <n v="17.4266427"/>
        <n v="0.2143217"/>
        <n v="0.73220735"/>
        <n v="0.19668"/>
        <n v="0.175095"/>
        <n v="1.23877055"/>
        <n v="7.99237416"/>
        <n v="4.51595021"/>
        <n v="5.7917326"/>
        <n v="32.22475165"/>
        <n v="0.2156955"/>
        <n v="0.175175"/>
        <n v="0.1181818"/>
        <n v="0.86481005"/>
        <n v="2.02240185"/>
        <n v="1.23199919"/>
        <n v="3.98141505"/>
        <n v="0.02720675"/>
        <n v="0.153695"/>
        <n v="0.13854375"/>
        <n v="0.2071756"/>
        <n v="6.10856515"/>
        <n v="1.81603156"/>
        <n v="1.20035474"/>
        <n v="4.3996413"/>
        <n v="0.01291535"/>
        <n v="0.1507625"/>
        <n v="0.14323305"/>
        <n v="0.7698619"/>
        <n v="3.10235531"/>
        <n v="1.31361923"/>
        <n v="4.33109585"/>
        <n v="0.0246582"/>
        <n v="0.1919475"/>
        <n v="0.12825025"/>
        <n v="0.305686"/>
        <n v="1.898973"/>
        <n v="2.26407814"/>
        <n v="1.21041462"/>
        <n v="4.9865894"/>
        <n v="0.0683277"/>
        <n v="0.214145"/>
        <n v="0.0961617"/>
        <n v="0.8161191"/>
        <n v="2.4393856"/>
        <n v="1.17075604"/>
        <n v="0.0241073"/>
        <n v="0.1508975"/>
        <n v="0.15873575"/>
        <n v="3.9699806"/>
        <n v="0.08127105"/>
        <n v="2.65094775"/>
        <n v="5.73226304"/>
        <n v="4.85412744"/>
        <n v="18.5933442"/>
        <n v="4.82506655"/>
        <n v="0.0764317"/>
        <n v="0.1132625"/>
        <n v="0.1342845"/>
        <n v="2.92564815"/>
        <n v="31.07740833"/>
        <n v="5.32052171709799"/>
        <n v="31.27443535"/>
        <n v="111.073733"/>
        <n v="0.11427905"/>
        <n v="0.1409283"/>
        <n v="4.41175685"/>
        <n v="23.41676407"/>
        <n v="0.286957"/>
        <n v="110.4424489"/>
        <n v="109.278077201926"/>
        <n v="0.0513732"/>
        <n v="0.0572109"/>
        <n v="3.3158296"/>
        <n v="55.98170137"/>
        <n v="29.9142235947855"/>
        <n v="31.9589123"/>
        <n v="111.1456777"/>
        <n v="0.0295963"/>
        <n v="0.04960395"/>
        <n v="5.69974935"/>
        <n v="45.1289146"/>
        <n v="216.115952244786"/>
        <n v="26.73321515"/>
        <n v="116.55640422"/>
        <n v="0.2723069"/>
        <n v="0.5282528"/>
        <n v="3.4977442"/>
        <n v="51.42857869"/>
        <n v="53.8955809447855"/>
        <n v="3.12999795"/>
        <n v="101.98699681"/>
        <n v="0.111888"/>
        <n v="0.19472875"/>
        <n v="2.985E-5"/>
        <n v="1.31563815"/>
        <n v="21.62900697"/>
        <n v="0.8377086"/>
        <n v="4.04438615333614"/>
        <n v="0.0031275"/>
        <n v="0.1070241"/>
        <n v="0.6547738"/>
        <n v="13.52374224"/>
        <n v="4.03778919478554"/>
        <n v="0.8431231"/>
        <n v="0.02157405"/>
        <n v="0.12150795"/>
        <n v="7.6697724"/>
        <n v="20.31863587"/>
        <n v="3.73642049478554"/>
        <n v="9.7703622"/>
        <n v="95.255737"/>
        <n v="0.1562837"/>
        <n v="0.1360887"/>
        <n v="8.9691414"/>
        <n v="52.49369637"/>
        <n v="5.87332589608915"/>
        <n v="37.3307121"/>
        <n v="288.6167223"/>
        <n v="0.22291715"/>
        <n v="0.10289535"/>
        <n v="3.69386355"/>
        <n v="60.34712834"/>
        <n v="4.53324765"/>
        <n v="49.0387312"/>
        <n v="1.5063949"/>
        <n v="0.0123025"/>
        <n v="0.0683613"/>
        <n v="5.2593858"/>
        <n v="37.39958721"/>
        <n v="6.61881075"/>
        <n v="19.8537005"/>
        <n v="1.80472281"/>
        <n v="0.5732041"/>
        <n v="0.20174685"/>
        <n v="0.01380165"/>
        <n v="1.2198384"/>
        <n v="13.40526925"/>
        <n v="16.60197771"/>
        <n v="7.77258786"/>
        <n v="17.13998955"/>
        <n v="8.8137841"/>
        <n v="0.95309575"/>
        <n v="0.2032692"/>
        <n v="0.6374103"/>
        <n v="13.59093525"/>
        <n v="17.19660327"/>
        <n v="5.02925835"/>
        <n v="9.81637795"/>
        <n v="0.0840203"/>
        <n v="0.0123468"/>
        <n v="0.050748"/>
        <n v="6.5982639"/>
        <n v="18.13432238"/>
        <n v="4.36889195"/>
        <n v="9.3941814"/>
        <n v="0.01628005"/>
        <n v="0.0115557"/>
        <n v="0.05584545"/>
        <n v="5.25606325"/>
        <n v="19.81302348"/>
        <n v="9.39850188"/>
        <n v="28.52177585"/>
        <n v="12.85608685"/>
        <n v="0.1474409"/>
        <n v="0.04777005"/>
        <n v="0.4904262"/>
        <n v="21.72372987"/>
        <n v="37.36092065"/>
        <n v="24.18206875"/>
        <n v="67.2562484"/>
        <n v="2.2850538"/>
        <n v="0.09306745"/>
        <n v="0.28148025"/>
        <n v="0.5842671"/>
        <n v="22.7469611"/>
        <n v="23.3300816"/>
        <n v="4.2045568"/>
        <n v="57.67646345"/>
        <n v="0.4842732"/>
        <n v="0.13186405"/>
        <n v="0.0577953"/>
        <n v="0.4431885"/>
        <n v="44.86796512"/>
        <n v="28.7316348"/>
        <n v="44.9328658"/>
        <n v="33.3282786"/>
        <n v="0.22801985"/>
        <n v="0.0522006"/>
        <n v="0.0588072"/>
        <n v="1.0344714"/>
        <n v="44.17642147"/>
        <n v="33.8364037"/>
        <n v="42.72004238"/>
        <n v="53.3088285"/>
        <n v="0.418903"/>
        <n v="0.21559255"/>
        <n v="0.07335315"/>
        <n v="0.9135222"/>
        <n v="20.08893894"/>
        <n v="0.5033722"/>
        <n v="7.87165475"/>
        <n v="0.02205955"/>
        <n v="0.48768705"/>
        <n v="3.6974702"/>
        <n v="0.0698535"/>
        <n v="0.227526"/>
        <n v="31.11253737"/>
        <n v="5.6844216"/>
        <n v="4.02737515"/>
        <n v="0.176024"/>
        <n v="0.02124"/>
        <n v="0.14697675"/>
        <n v="0.0635514"/>
        <n v="41.30705663"/>
        <n v="7.4763167"/>
        <n v="116.23468815"/>
        <n v="16.93697807"/>
        <n v="0.10396735"/>
        <n v="0.05828085"/>
        <n v="0.18075855"/>
        <n v="0.0036579"/>
        <n v="0.5664762"/>
        <n v="24.0049905"/>
        <n v="4.550595"/>
        <n v="8.26405105"/>
        <n v="5.0934927"/>
        <n v="0.013055"/>
        <n v="0.20173005"/>
        <n v="0.07694175"/>
        <n v="1.395E-4"/>
        <n v="0.0492654"/>
        <n v="1.1369358"/>
        <n v="19.13470091"/>
        <n v="94.11566525"/>
        <n v="59.11019815"/>
        <n v="5.37052185"/>
        <n v="0.02536305"/>
        <n v="0.2338308"/>
        <n v="0.45661605"/>
        <n v="0.05046975"/>
        <n v="1.7769519"/>
        <n v="35.29056239"/>
        <n v="7.6424099"/>
        <n v="79.75593765"/>
        <n v="25.5070998"/>
        <n v="0.00492445"/>
        <n v="0.14828715"/>
        <n v="3.3499985"/>
        <n v="0.35645865"/>
        <n v="2.5056237"/>
        <n v="22.57847482"/>
        <n v="9.51878615"/>
        <n v="81.17738885"/>
        <n v="0.65064515"/>
        <n v="34.02635565"/>
        <n v="0.06957385"/>
        <n v="0.05728365"/>
        <n v="2.5431108"/>
        <n v="16.10600168"/>
        <n v="68.47175255"/>
        <n v="5.1766832"/>
        <n v="0.01472675"/>
        <n v="0.21800355"/>
        <n v="0.05462055"/>
        <n v="18.84599524"/>
        <n v="69.7821402"/>
        <n v="0.03046815"/>
        <n v="3.3040067"/>
        <n v="0.108564"/>
        <n v="13.65410475"/>
        <n v="1.224015"/>
        <n v="61.05588399"/>
        <n v="158.8086311"/>
        <n v="110.9960017"/>
        <n v="0.3737038"/>
        <n v="45.2929704"/>
        <n v="0.01903815"/>
        <n v="0.0616647"/>
        <n v="0.0351657"/>
        <n v="4.042746"/>
        <n v="58.10713309"/>
        <n v="40.5850596"/>
        <n v="94.17016015"/>
        <n v="5.79659475"/>
        <n v="0.0036417"/>
        <n v="0.1599059"/>
        <n v="15.6817252"/>
        <n v="0.1224531"/>
        <n v="0.0094728"/>
        <n v="99.07544623"/>
        <n v="41.43428375"/>
        <n v="14.25682105"/>
        <n v="0.52974685"/>
        <n v="39.72559625"/>
        <n v="0.02960155"/>
        <n v="0.09742615"/>
        <n v="0.1049423"/>
        <n v="4.9892178"/>
        <n v="1.11899885"/>
        <n v="1.70704305"/>
        <n v="1.40815879"/>
        <n v="6.6364877"/>
        <n v="4.0588691"/>
        <n v="0.05578525"/>
        <n v="0.1012975"/>
        <n v="0.14513865"/>
        <n v="1.06747495"/>
        <n v="2.29964491"/>
        <n v="1.20122649"/>
        <n v="3.7527214"/>
        <n v="0.1122675"/>
        <n v="0.11033615"/>
        <n v="9.993E-4"/>
        <n v="5.8375743"/>
        <n v="1.90506014"/>
        <n v="1.22390939"/>
        <n v="0.079355"/>
        <n v="0.17834875"/>
        <n v="0.20672925"/>
        <n v="3.89845335"/>
        <n v="2.9419935"/>
        <n v="3.14502553"/>
        <n v="4.91006168"/>
        <n v="17.82074615"/>
        <n v="0.4752659"/>
        <n v="0.1655272"/>
        <n v="0.18343095"/>
        <n v="0.1806101"/>
        <n v="0.00780825"/>
        <n v="2.55380107744597E-6"/>
        <n v="6.56153755"/>
        <n v="3.00666425"/>
        <n v="4.76158933"/>
        <n v="12.16847845"/>
        <n v="75.50435815"/>
        <n v="0.39799015"/>
        <n v="0.054565"/>
        <n v="0.1495565"/>
        <n v="8.9569855"/>
        <n v="4.84052767"/>
        <n v="31.7964461"/>
        <n v="2.12478114"/>
        <n v="11.0396474"/>
        <n v="0.2468229"/>
        <n v="0.07102"/>
        <n v="0.1344859"/>
        <n v="5.4590594"/>
        <n v="5.21476812"/>
        <n v="2.60683635"/>
        <n v="9.48109745477934"/>
        <n v="77.737958"/>
        <n v="0.265157"/>
        <n v="0.1399264"/>
        <n v="0.12541875"/>
        <n v="3.825626"/>
        <n v="9.525649"/>
        <n v="0.2999002"/>
        <n v="24.89494966"/>
        <n v="5.51130656971558"/>
        <n v="0.03871645"/>
        <n v="0.03803"/>
        <n v="0.1316188"/>
        <n v="1.359794"/>
        <n v="1.28513979"/>
        <n v="0.77872194"/>
        <n v="3.60404281971559"/>
        <n v="0.02976805"/>
        <n v="0.1228575"/>
        <n v="0.0997074"/>
        <n v="0.3977454"/>
        <n v="2.67343995"/>
        <n v="2.0449449"/>
        <n v="30.58174696"/>
        <n v="0.0233475"/>
        <n v="0.07146815"/>
        <n v="0.0830965"/>
        <n v="0.00595545"/>
        <n v="3.97324046971558"/>
        <n v="4.3861882"/>
        <n v="3.80598496"/>
        <n v="4.31097161"/>
        <n v="5.24654686971558"/>
        <n v="3.18326685"/>
        <n v="0.07535635"/>
        <n v="0.0349975"/>
        <n v="0.0371641"/>
        <n v="5.7259814"/>
        <n v="47.32781795"/>
        <n v="11.84179485"/>
        <n v="6.89374861971558"/>
        <n v="4.28409495"/>
        <n v="0.08882805"/>
        <n v="0.04387"/>
        <n v="4.5534369"/>
        <n v="43.70165376"/>
        <n v="3.41159803"/>
        <n v="14.7848715910796"/>
        <n v="13.5550079"/>
        <n v="0.0810281"/>
        <n v="1.55848"/>
        <n v="0.0016815"/>
        <n v="15.9089119"/>
        <n v="7.99108868"/>
        <n v="3.20761459"/>
        <n v="5.54857681591451"/>
        <n v="26.3895639"/>
        <n v="0.0228022"/>
        <n v="0.0652425"/>
        <n v="0.11876295"/>
        <n v="3.63600085"/>
        <n v="2.41805616"/>
        <n v="1.92316405"/>
        <n v="5.18031723225056"/>
        <n v="14.620945"/>
        <n v="0.7061076"/>
        <n v="0.0482242"/>
        <n v="0.47522085"/>
        <n v="2.17846555"/>
        <n v="2.54912161"/>
        <n v="0.93099469"/>
        <n v="1.225E-4"/>
        <n v="4.12198789478554"/>
        <n v="0.0106474"/>
        <n v="0.0590625"/>
        <n v="0.012412"/>
        <n v="1.4841688"/>
        <n v="2.95911777"/>
        <n v="1.04447214"/>
        <n v="4.09092594478554"/>
        <n v="0.01197525"/>
        <n v="0.065445"/>
        <n v="4.5324703"/>
        <n v="4.8383347"/>
        <n v="3.33204987"/>
        <n v="4.15749429478554"/>
        <n v="5.74331625"/>
        <n v="0.0163578"/>
        <n v="0.03631"/>
        <n v="0.25775925"/>
        <n v="11.5561782"/>
        <n v="4.19728645"/>
        <n v="41.1582434"/>
        <n v="5.41507542"/>
        <n v="0.0421975"/>
        <n v="7.03869204478554"/>
        <n v="0.10241855"/>
        <n v="0.1087606"/>
        <n v="6.63464575"/>
        <n v="6.49353496"/>
        <n v="44.09524475"/>
        <n v="12.05223489"/>
        <n v="7.37671939478554"/>
        <n v="0.1063725"/>
        <n v="2.1273072"/>
        <n v="8.41512525"/>
        <n v="6.02301278"/>
        <n v="9.0343212"/>
        <n v="6.2548333"/>
        <n v="8.19616711234847"/>
        <n v="0.2009687"/>
        <n v="0.08562835"/>
        <n v="5.7057392"/>
        <n v="3.84935189"/>
        <n v="8.17615135"/>
        <n v="7.21289306"/>
        <n v="12.4255566623485"/>
        <n v="0.51977425"/>
        <n v="0.0996801"/>
        <n v="1.10688615"/>
        <n v="1.59643039"/>
        <n v="0.72100275"/>
        <n v="4.44993589812489"/>
        <n v="0.053754"/>
        <n v="0.0819625"/>
        <n v="2.86186735"/>
        <n v="2.12743838"/>
        <n v="0.86049505"/>
        <n v="4.30643104478554"/>
        <n v="0.24210975"/>
        <n v="0.0168459"/>
        <n v="8.7487653"/>
        <n v="2.44509317"/>
        <n v="19.7649677"/>
        <n v="72.74365825"/>
        <n v="7.14598399052274"/>
        <n v="0.07424765"/>
        <n v="0.84407215"/>
        <n v="7.7929208"/>
        <n v="52.45859329"/>
        <n v="24.16781415"/>
        <n v="95.3053367"/>
        <n v="4.57793614478554"/>
        <n v="0.07728495"/>
        <n v="1.96772645"/>
        <n v="2.15979045"/>
        <n v="43.76448831"/>
        <n v="87.9644747"/>
        <n v="12.9089945161495"/>
        <n v="2.8617175"/>
        <n v="0.0260951"/>
        <n v="0.2504115"/>
        <n v="2.76605895"/>
        <n v="49.90451135"/>
        <n v="25.7184062"/>
        <n v="83.1373124"/>
        <n v="5.95791354098446"/>
        <n v="0.18648435"/>
        <n v="0.2065788"/>
        <n v="2.9524014"/>
        <n v="41.16264405"/>
        <n v="14.13300925"/>
        <n v="99.73116052"/>
        <n v="1081.77768809479"/>
        <n v="0.11958785"/>
        <n v="0.20585135"/>
        <n v="1.3979194"/>
        <n v="28.06375989"/>
        <n v="4.74175942898795"/>
        <n v="110.0727724"/>
        <n v="0.0238647"/>
        <n v="0.20019025"/>
        <n v="0.00416325"/>
        <n v="0.87909765"/>
        <n v="4.74137118"/>
        <n v="107.0806544"/>
        <n v="0.21761655"/>
        <n v="4.04582274478554"/>
        <n v="0.0019329"/>
        <n v="1.5370553"/>
        <n v="1.48264358"/>
        <n v="3.9290478"/>
        <n v="0.1770535"/>
        <n v="0.2311356"/>
        <n v="0.20442125"/>
        <n v="0.339523"/>
        <n v="0.886193"/>
        <n v="1.60668915"/>
        <n v="3.88964905"/>
        <n v="0.05373643"/>
        <n v="0.23117015"/>
        <n v="0.2789754"/>
        <n v="0.01023765"/>
        <n v="0.3258975"/>
        <n v="0.021315"/>
        <n v="5.0570088"/>
        <n v="3.64811183"/>
        <n v="4.1957499"/>
        <n v="196.67444259"/>
        <n v="0.43531757"/>
        <n v="1.24326593"/>
        <n v="0.3579214"/>
        <n v="0.3544975"/>
        <n v="5.0679671"/>
        <n v="2.59944134"/>
        <n v="4.4859975"/>
        <n v="83.92380693"/>
        <n v="0.53006908"/>
        <n v="2.90892279"/>
        <n v="0.2908262"/>
        <n v="0.442652"/>
        <n v="3.1715906"/>
        <n v="2.62392834"/>
        <n v="4.03673265"/>
        <n v="0.18080965"/>
        <n v="0.13070098"/>
        <n v="3.69921679"/>
        <n v="0.3122975"/>
        <n v="0.4096495"/>
        <n v="3.3738422"/>
        <n v="3.52139881"/>
        <n v="5.2347474"/>
        <n v="1.85053057"/>
        <n v="0.21431127"/>
        <n v="0.49066493"/>
        <n v="0.21850905"/>
        <n v="0.393904"/>
        <n v="6.723573"/>
        <n v="4.27634596"/>
        <n v="4.8783832"/>
        <n v="2.51527614"/>
        <n v="0.65897614"/>
        <n v="0.10898042"/>
        <n v="0.2025725"/>
        <n v="0.3414565"/>
        <n v="0.83601855"/>
        <n v="2.95213807"/>
        <n v="4.1587862"/>
        <n v="0.04798448"/>
        <n v="0.24856511"/>
        <n v="0.21074675"/>
        <n v="2.499E-4"/>
        <n v="0.4074685"/>
        <n v="0.52225325"/>
        <n v="2.81916607"/>
        <n v="0.03889723"/>
        <n v="0.23149724"/>
        <n v="0.15521825"/>
        <n v="4.0055211"/>
        <n v="0.3509135"/>
        <n v="0.0162325"/>
        <n v="3.0434347"/>
        <n v="2.87208563"/>
        <n v="6.2281892"/>
        <n v="7.53491791"/>
        <n v="1.36579446"/>
        <n v="0.50824845"/>
        <n v="0.34131935"/>
        <n v="0.3997375"/>
        <n v="0.00138"/>
        <n v="3.42498685"/>
        <n v="2.82747307"/>
        <n v="39.55550485"/>
        <n v="0.8731257"/>
        <n v="0.578066"/>
        <n v="0.13473128"/>
        <n v="1.70530569"/>
        <n v="0.2911888"/>
        <n v="0.00528"/>
        <n v="0.2316525"/>
        <n v="4.0602789"/>
        <n v="3.83934358"/>
        <n v="5.32810516"/>
        <n v="1.45543733"/>
        <n v="2.80256682"/>
        <n v="0.4573025"/>
        <n v="0.21345636"/>
        <n v="0.29210335"/>
        <n v="2.57501745"/>
        <n v="2.8059826"/>
        <n v="5.89686795"/>
        <n v="1.95300971"/>
        <n v="2.41167647"/>
        <n v="0.21143821"/>
        <n v="0.24543855"/>
        <n v="0.300744"/>
        <n v="2.07920995"/>
        <n v="3.08965582"/>
        <n v="5.35502154"/>
        <n v="0.49650287"/>
        <n v="0.7197493"/>
        <n v="1.77701224"/>
        <n v="0.19101345"/>
        <n v="0.258042"/>
        <n v="1.63417765"/>
        <n v="3.55210975"/>
        <n v="0.03847891"/>
        <n v="0.22435717"/>
        <n v="0.1832555"/>
        <n v="4.1883069"/>
        <n v="0.3428555"/>
        <n v="0.3964153"/>
        <n v="2.38712845"/>
        <n v="4.6315577"/>
        <n v="0.23884731"/>
        <n v="0.26475485"/>
        <n v="4.095E-5"/>
        <n v="0.4278185"/>
        <n v="3.0205123"/>
        <n v="2.76590673"/>
        <n v="7.45928705"/>
        <n v="3.32865535"/>
        <n v="14.51724363"/>
        <n v="2.05357814"/>
        <n v="0.2908838"/>
        <n v="0.368523"/>
        <n v="3.87103535"/>
        <n v="6.20080835"/>
        <n v="4.21761786"/>
        <n v="1.75056641"/>
        <n v="5.66657904"/>
        <n v="0.74943857"/>
        <n v="0.2740561"/>
        <n v="0.390044"/>
        <n v="8.6562447"/>
        <n v="62.98722498"/>
        <n v="7.91664115"/>
        <n v="1.0691542"/>
        <n v="36.96998786"/>
        <n v="0.0064775"/>
        <n v="0.21951027"/>
        <n v="0.2322132"/>
        <n v="0.3419375"/>
        <n v="15.88287915"/>
        <n v="3.86058009"/>
        <n v="4.6390317"/>
        <n v="9.5826634"/>
        <n v="0.0010125"/>
        <n v="0.15247364"/>
        <n v="1.9988673"/>
        <n v="0.32548025"/>
        <n v="0.363516"/>
        <n v="19.14980825"/>
        <n v="31.36528349"/>
        <n v="4.49597325"/>
        <n v="5.32113945"/>
        <n v="20.16951887"/>
        <n v="0.35802398"/>
        <n v="0.2197132"/>
        <n v="0.3774125"/>
        <n v="1.48002478"/>
        <n v="4.56204885"/>
        <n v="2.59967973"/>
        <n v="0.0692674"/>
        <n v="0.25785231"/>
        <n v="0.1599307"/>
        <n v="4.2575093"/>
        <n v="0.3413815"/>
        <n v="0.7462922"/>
        <n v="3.65350951"/>
        <n v="3.89868065"/>
        <n v="0.0561259"/>
        <n v="0.25793724"/>
        <n v="0.1697474"/>
        <n v="0.02465265"/>
        <n v="0.3399105"/>
        <n v="2.41650575"/>
        <n v="5.6463675"/>
        <n v="6.03713952863599"/>
        <n v="8.38073745"/>
        <n v="0.24890535"/>
        <n v="1.93908781"/>
        <n v="0.2618706"/>
        <n v="0.3595395"/>
        <n v="2.87572855"/>
        <n v="7.56780935"/>
        <n v="6.96817235"/>
        <n v="23.04645235"/>
        <n v="2.5340494"/>
        <n v="0.1066696"/>
        <n v="0.23254635"/>
        <n v="0.02251485"/>
        <n v="0.378787"/>
        <n v="0.79552535"/>
        <n v="1.75693965"/>
        <n v="7.98776298"/>
        <n v="1.10772"/>
        <n v="0.02096475"/>
        <n v="14.0729815"/>
        <n v="4.19385994"/>
        <n v="0.40675265"/>
        <n v="0.327137"/>
        <n v="1.425E-5"/>
        <n v="0.38243"/>
        <n v="2.6688201"/>
        <n v="3.23598696"/>
        <n v="14.98567073"/>
        <n v="2.65257587"/>
        <n v="0.4659808"/>
        <n v="9.52677245"/>
        <n v="0.12665135"/>
        <n v="0.0040275"/>
        <n v="0.001086"/>
        <n v="0.4434535"/>
        <n v="3.0371356"/>
        <n v="0.0766954"/>
        <n v="1.4561958"/>
        <n v="5.42354278"/>
        <n v="1.97674749"/>
        <n v="8.43293055"/>
        <n v="0.13943355"/>
        <n v="0.2128577"/>
        <n v="0.361517"/>
        <n v="3.6371016"/>
        <n v="0.67259967"/>
        <n v="2.03864822"/>
        <n v="3.9217279"/>
        <n v="0.010958"/>
        <n v="0.21684695"/>
        <n v="0.0026412"/>
        <n v="0.3406375"/>
        <n v="5.59659305"/>
        <n v="0.11181285"/>
        <n v="2.58841744"/>
        <n v="3.8944585"/>
        <n v="0.0312938"/>
        <n v="0.1802368"/>
        <n v="4.26E-4"/>
        <n v="0.4139555"/>
        <n v="3.989727"/>
        <n v="14.55074658"/>
        <n v="1.0327687"/>
        <n v="0.33223975"/>
        <n v="6.01399675"/>
        <n v="0.25232555"/>
        <n v="0.04129106"/>
        <n v="0.01113885"/>
        <n v="0.4051335"/>
        <n v="11.96291425"/>
        <n v="5.9666695"/>
        <n v="6.4164113"/>
        <n v="22.60372756"/>
        <n v="1.47211966"/>
        <n v="0.58461282"/>
        <n v="1.1535379"/>
        <n v="0.44921505"/>
        <n v="0.63396"/>
        <n v="0.033785"/>
        <n v="12.43250535"/>
        <n v="9.15025486"/>
        <n v="4.0122077"/>
        <n v="2.53597437"/>
        <n v="0.96799546"/>
        <n v="0.7576267"/>
        <n v="3.75E-4"/>
        <n v="1.08921521"/>
        <n v="2.0046459"/>
        <n v="0.054702"/>
        <n v="0.010534"/>
        <n v="2.42438655"/>
        <n v="9.71209516"/>
        <n v="11.00802025"/>
        <n v="3.97667164"/>
        <n v="0.09653635"/>
        <n v="0.28574604"/>
        <n v="0.1723929"/>
        <n v="1.833E-5"/>
        <n v="2.0290497"/>
        <n v="3.3247524"/>
        <n v="3.7654355"/>
        <n v="0.02613022"/>
        <n v="0.048564"/>
        <n v="1.17264195"/>
        <n v="2.57681708"/>
        <n v="3.7897606"/>
        <n v="0.1738423"/>
        <n v="0.01493463"/>
        <n v="0.0289878"/>
        <n v="2.40607505"/>
        <n v="4.89051003"/>
        <n v="4.384879"/>
        <n v="2.55172636"/>
        <n v="2.55116414"/>
        <n v="2.6419034"/>
        <n v="0.0253375"/>
        <n v="0.55046805"/>
        <n v="0.82029705"/>
        <n v="0.002318"/>
        <n v="1.532001"/>
        <n v="3.62317603"/>
        <n v="3.8662859"/>
        <n v="8.89087934"/>
        <n v="0.85287527"/>
        <n v="1.57939341"/>
        <n v="0.0103225"/>
        <n v="1.16850995"/>
        <n v="0.3517953"/>
        <n v="3.2703313"/>
        <n v="63.21869394"/>
        <n v="0.169203"/>
        <n v="5.5375914"/>
        <n v="2.95435473"/>
        <n v="1.23933368"/>
        <n v="0.8130435"/>
        <n v="0.66851685"/>
        <n v="0.003956"/>
        <n v="3.84544365"/>
        <n v="5.28067227"/>
        <n v="1.37099355"/>
        <n v="0.51166835"/>
        <n v="149.23993345"/>
        <n v="0.44946783"/>
        <n v="2.12714213"/>
        <n v="0.0225525"/>
        <n v="0.44382495"/>
        <n v="0.08505182"/>
        <n v="1.19650005"/>
        <n v="0.1313225"/>
        <n v="0.020377"/>
        <n v="3.1972431"/>
        <n v="4.57827384"/>
        <n v="0.9460829"/>
        <n v="1.37772492"/>
        <n v="1.25018344"/>
        <n v="0.65829799"/>
        <n v="0.0274225"/>
        <n v="0.6851655"/>
        <n v="0.450796"/>
        <n v="8.50611045"/>
        <n v="0.1132527"/>
        <n v="0.1241448"/>
        <n v="0.3216205"/>
        <n v="0.010199"/>
        <n v="1.02788655"/>
        <n v="2.19697431"/>
        <n v="0.64367105"/>
        <n v="0.02524385"/>
        <n v="0.34430565"/>
        <n v="25.875508"/>
        <n v="0.16949165"/>
        <n v="0.300941"/>
        <n v="7.13884535"/>
        <n v="3.70382137"/>
        <n v="0.23143515"/>
        <n v="0.4381225"/>
        <n v="0.0144257"/>
        <n v="6.0369478"/>
        <n v="0.21723025"/>
        <n v="0.00410407"/>
        <n v="0.2730085"/>
        <n v="1.02931815"/>
        <n v="3.88795446"/>
        <n v="7.3838514"/>
        <n v="0.22411112"/>
        <n v="0.02356"/>
        <n v="0.09953525"/>
        <n v="3.2478724"/>
        <n v="0.2527238"/>
        <n v="0.01322727"/>
        <n v="0.293468"/>
        <n v="0.01208495"/>
        <n v="0.1404929"/>
        <n v="6.3897084"/>
        <n v="9.04741364"/>
        <n v="18.3202783"/>
        <n v="361.19530046"/>
        <n v="3.50423825"/>
        <n v="0.93431046"/>
        <n v="0.4307975"/>
        <n v="0.4452858"/>
        <n v="0.4370755"/>
        <n v="0.34432315"/>
        <n v="0.001887"/>
        <n v="0.00147045"/>
        <n v="0.32223"/>
        <n v="0.083129"/>
        <n v="0.1023875"/>
        <n v="0.51805"/>
        <n v="3.9544094"/>
        <n v="3.88165902"/>
        <n v="16.43000415"/>
        <n v="336.83733895"/>
        <n v="4.39442703"/>
        <n v="0.29344088"/>
        <n v="0.2581352"/>
        <n v="0.2416789"/>
        <n v="0.05545785"/>
        <n v="0.3620739"/>
        <n v="0.30576"/>
        <n v="0.0539"/>
        <n v="6.2449721"/>
        <n v="3.12461879"/>
        <n v="4.74485375"/>
        <n v="7.74309754"/>
        <n v="0.55378555"/>
        <n v="1.1549465"/>
        <n v="1.28598365"/>
        <n v="0.2148208"/>
        <n v="0.1505355"/>
        <n v="0.315044"/>
        <n v="7.46E-4"/>
        <n v="2.3659275"/>
        <n v="2.7986785"/>
        <n v="0.3412925"/>
        <n v="18.3408071"/>
        <n v="12.49559492"/>
        <n v="0.2732185"/>
        <n v="0.30695564"/>
        <n v="0.0833442"/>
        <n v="0.2316043"/>
        <n v="0.0188496"/>
        <n v="0.3235305"/>
        <n v="1.5606068"/>
        <n v="3.8824256"/>
        <n v="0.27635035"/>
        <n v="0.03248634"/>
        <n v="0.4105065"/>
        <n v="0.1258525"/>
        <n v="0.8394235"/>
        <n v="6.5265506"/>
        <n v="1.3458775"/>
        <n v="0.13786825"/>
        <n v="0.01811769"/>
        <n v="1.27035"/>
        <n v="0.3129665"/>
        <n v="0.0033275"/>
        <n v="3.4255503"/>
        <n v="1.51342161"/>
        <n v="48.2809745"/>
        <n v="18.61448991"/>
        <n v="3.180134"/>
        <n v="0.14825318"/>
        <n v="0.2077859"/>
        <n v="0.3691185"/>
        <n v="0.48161"/>
        <n v="8.89001665"/>
        <n v="3.62797612"/>
        <n v="15.4505609"/>
        <n v="49.3303996"/>
        <n v="7.17559766"/>
        <n v="0.15310053"/>
        <n v="0.17839525"/>
        <n v="0.341569"/>
        <n v="0.010389"/>
        <n v="0.61390805"/>
        <n v="2.71554643"/>
        <n v="4.0721892"/>
        <n v="3.23133445"/>
        <n v="3.7513956"/>
        <n v="0.19153425"/>
        <n v="0.12982892"/>
        <n v="0.3538245"/>
        <n v="0.00436"/>
        <n v="4.65567705"/>
        <n v="63.62967951"/>
        <n v="4.35764112"/>
        <n v="9.2744205"/>
        <n v="8.92805756"/>
        <n v="0.02033"/>
        <n v="0.47385084"/>
        <n v="0.17407545"/>
        <n v="0.3054655"/>
        <n v="0.03085"/>
        <n v="2.88337775"/>
        <n v="2.15882915"/>
        <n v="4.44213259"/>
        <n v="345.33022445"/>
        <n v="10.73174907"/>
        <n v="1.16334989"/>
        <n v="0.0560975"/>
        <n v="0.2097156"/>
        <n v="8.0775E-4"/>
        <n v="0.4181075"/>
        <n v="0.010538"/>
        <n v="0.88773225"/>
        <n v="1.71188575"/>
        <n v="5.13001195"/>
        <n v="0.2311056"/>
        <n v="0.30571985"/>
        <n v="0.0472758"/>
        <n v="5.837E-5"/>
        <n v="0.368295"/>
        <n v="1.8447855"/>
        <n v="1.68299604"/>
        <n v="4.04301855"/>
        <n v="0.23108605"/>
        <n v="0.00927593"/>
        <n v="0.1468252"/>
        <n v="0.09248685"/>
        <n v="0.3842865"/>
        <n v="0.030155"/>
        <n v="3.22091965"/>
        <n v="2.80533046"/>
        <n v="16.66382466"/>
        <n v="2.75523913"/>
        <n v="2.46154514"/>
        <n v="0.0048825"/>
        <n v="0.33141481"/>
        <n v="0.1789762"/>
        <n v="0.4134295"/>
        <n v="0.0208875"/>
        <n v="3.57731355"/>
        <n v="4.91427408"/>
        <n v="7.92495783"/>
        <n v="94.9018676"/>
        <n v="1.51709822"/>
        <n v="0.30868319"/>
        <n v="0.233476"/>
        <n v="0.341695"/>
        <n v="0.0195825"/>
        <n v="1.4838324"/>
        <n v="2.15874715"/>
        <n v="14.28529706"/>
        <n v="30.0048304"/>
        <n v="1.67037949"/>
        <n v="0.32491788"/>
        <n v="0.34800375"/>
        <n v="0.3441225"/>
        <n v="0.0026375"/>
        <n v="1.28209555"/>
        <n v="2.03452532"/>
        <n v="4.6463433"/>
        <n v="83.5769689"/>
        <n v="5.22508048"/>
        <n v="2.65757747"/>
        <n v="0.27090525"/>
        <n v="0.3284885"/>
        <n v="0.10301785"/>
        <n v="0.5834908"/>
        <n v="2.58627659"/>
        <n v="4.1598801"/>
        <n v="0.06347545"/>
        <n v="1.37876739"/>
        <n v="1.42996035"/>
        <n v="0.1906416"/>
        <n v="0.3934125"/>
        <n v="2.1731991"/>
        <n v="1.61349"/>
        <n v="0.153075"/>
        <n v="9.37068875"/>
        <n v="0.00595112"/>
        <n v="0.007555"/>
        <n v="51.66351073"/>
        <n v="20.67717715"/>
        <n v="47.0195302"/>
        <n v="0.046855"/>
        <n v="8.8296471"/>
        <n v="0.38558704"/>
        <n v="0.11555235"/>
        <n v="5.70130536"/>
        <n v="2.94731321"/>
        <n v="43.28635347"/>
        <n v="0.081745"/>
        <n v="12.12512325"/>
        <n v="0.15115567"/>
        <n v="0.46996155"/>
        <n v="0.21116"/>
        <n v="2.0998877"/>
        <n v="106.17847673"/>
        <n v="5.21731012"/>
        <n v="36.93035541"/>
        <n v="0.079665"/>
        <n v="8.83185785"/>
        <n v="0.10962583"/>
        <n v="0.81226605"/>
        <n v="0.013341"/>
        <n v="3.769152"/>
        <n v="8.88667999"/>
        <n v="1.77555598"/>
        <n v="34.02622055"/>
        <n v="0.00793"/>
        <n v="4.98597975"/>
        <n v="0.27068138"/>
        <n v="0.1419294"/>
        <n v="2.63832905"/>
        <n v="84.17637535"/>
        <n v="23.11386149"/>
        <n v="0.9627361"/>
        <n v="0.016375"/>
        <n v="4.50071784999999"/>
        <n v="0.19188325"/>
        <n v="0.0301299"/>
        <n v="0.115034"/>
        <n v="0.003526"/>
        <n v="0.36899005"/>
        <n v="1.63922589"/>
        <n v="0.01517333"/>
        <n v="3.8561763"/>
        <n v="0.03405473"/>
        <n v="0.012759"/>
        <n v="0.480653"/>
        <n v="0.91666745"/>
        <n v="3.505074"/>
        <n v="0.00282695"/>
        <n v="0.035757"/>
        <n v="1.72611815"/>
        <n v="12.04917489"/>
        <n v="1.32317438"/>
        <n v="0.1293993"/>
        <n v="0.043875"/>
        <n v="9.4472317"/>
        <n v="0.756735"/>
        <n v="4.53224475"/>
        <n v="0.20925436"/>
        <n v="0.837856"/>
        <n v="13.0729132"/>
        <n v="12.78069273"/>
        <n v="0.24987673"/>
        <n v="0.1102151"/>
        <n v="1.083942"/>
        <n v="0.089465"/>
        <n v="7.5996872"/>
        <n v="0.53032771"/>
        <n v="0.9214"/>
        <n v="0.013037"/>
        <n v="11.7868498"/>
        <n v="90.29223919"/>
        <n v="3.56909204"/>
        <n v="3.64141005"/>
        <n v="1.10033815"/>
        <n v="0.59538"/>
        <n v="6.16219169999999"/>
        <n v="0.67104156"/>
        <n v="0.34786"/>
        <n v="4.99296325"/>
        <n v="29.3978263"/>
        <n v="1.64510643"/>
        <n v="3.94309775"/>
        <n v="0.1351374"/>
        <n v="0.07146735"/>
        <n v="4.61908145"/>
        <n v="0.63086548"/>
        <n v="0.133177"/>
        <n v="0.010546"/>
        <n v="4.6795545"/>
        <n v="7.18336329"/>
        <n v="0.50327779"/>
        <n v="8.185323"/>
        <n v="0.00111"/>
        <n v="0.12831"/>
        <n v="9.37603525000001"/>
        <n v="0.59664998"/>
        <n v="0.05239245"/>
        <n v="0.095672"/>
        <n v="0.012911"/>
        <n v="1.0935628"/>
        <n v="0.64751455"/>
        <n v="7.075E-4"/>
        <n v="5.185441"/>
        <n v="0.00425"/>
        <n v="0.00287799"/>
        <n v="0.1571001"/>
        <n v="3.3921263"/>
        <n v="0.031814"/>
        <n v="2.44516035"/>
        <n v="0.62229561"/>
        <n v="4.1036933"/>
        <n v="0.00599319"/>
        <n v="0.0279561"/>
        <n v="2.5535511"/>
        <n v="12.50811532"/>
        <n v="3.81235992"/>
        <n v="28.3694868"/>
        <n v="0.22740085"/>
        <n v="0.58088"/>
        <n v="7.972462"/>
        <n v="1.36901964"/>
        <n v="0.047727"/>
        <n v="0.028227"/>
        <n v="5.2876711"/>
        <n v="4.15578041"/>
        <n v="1.11805485"/>
        <n v="1.13050625"/>
        <n v="0.15544"/>
        <n v="6.539856"/>
        <n v="12.70753695"/>
        <n v="0.70879908"/>
        <n v="0.2513739"/>
        <n v="0.014864"/>
        <n v="0.026393"/>
        <n v="2.14651625"/>
        <n v="94.83417255"/>
        <n v="3.76945624"/>
        <n v="1.85312959"/>
        <n v="0.344455"/>
        <n v="5.04105890000002"/>
        <n v="2.28972512"/>
        <n v="0.6657282"/>
        <n v="0.009353"/>
        <n v="8.99606925"/>
        <n v="6.63496632"/>
        <n v="0.70410566"/>
        <n v="0.88130895"/>
        <n v="2.14296262"/>
        <n v="78.43289145"/>
        <n v="5.7152473"/>
        <n v="0.1025502"/>
        <n v="0.051713"/>
        <n v="3.69782515"/>
        <n v="6.59359608"/>
        <n v="2.58719156"/>
        <n v="4.21175147"/>
        <n v="1.25362128"/>
        <n v="3.111101"/>
        <n v="6.9060747"/>
        <n v="0.0242073"/>
        <n v="0.764885"/>
        <n v="0.010941"/>
        <n v="1.55593395"/>
        <n v="0.82775304"/>
        <n v="0.170255"/>
        <n v="3.577974"/>
        <n v="0.00587536"/>
        <n v="0.1354056"/>
        <n v="2.106E-5"/>
        <n v="1.53998365"/>
        <n v="2.29430865"/>
        <n v="32.90709765"/>
        <n v="3.7514089"/>
        <n v="0.20238135"/>
        <n v="7.761E-5"/>
        <n v="18.716849"/>
        <n v="20.61954883"/>
        <n v="6.56041313"/>
        <n v="6.4394215"/>
        <n v="0.63404423"/>
        <n v="1.7303128"/>
        <n v="0.6913598"/>
        <n v="5.17056975"/>
        <n v="1.144234"/>
        <n v="5.8181909"/>
        <n v="9.45745134"/>
        <n v="3.10420114"/>
        <n v="0.98903085"/>
        <n v="0.0255"/>
        <n v="2.66966595"/>
        <n v="0.90866315"/>
        <n v="8.68089605"/>
        <n v="0.0213265"/>
        <n v="0.030168"/>
        <n v="4.5571556"/>
        <n v="75.28713014"/>
        <n v="2.94611788"/>
        <n v="0.009285"/>
        <n v="1.78736915"/>
        <n v="6.39427734999999"/>
        <n v="0.44910967"/>
        <n v="2.53625055"/>
        <n v="0.07332652"/>
        <n v="5.7879826"/>
        <n v="12.43081676"/>
        <n v="1.175454"/>
        <n v="0.19255764"/>
        <n v="1.5684501"/>
        <n v="11.8157335"/>
        <n v="5.3669315"/>
        <n v="0.96792614"/>
        <n v="0.012358"/>
        <n v="0.006744"/>
        <n v="19.9277397"/>
        <n v="29.67928282"/>
        <n v="2.3153663"/>
        <n v="3.5204651"/>
        <n v="5.37751691"/>
        <n v="0.4198975"/>
        <n v="5.20878505"/>
        <n v="0.01007987"/>
        <n v="0.73145985"/>
        <n v="0.042237"/>
        <n v="1.90515735"/>
        <n v="2.96505507"/>
        <n v="3.9998148"/>
        <n v="0.1201664"/>
        <n v="0.02984413"/>
        <n v="0.1460124"/>
        <n v="3.0814464"/>
        <n v="4.72255885"/>
        <n v="0.01759683"/>
        <n v="3.8127354"/>
        <n v="0.05642215"/>
        <n v="0.00490035"/>
        <n v="15.56608335"/>
        <n v="2.79447546"/>
        <n v="0.89559532"/>
        <n v="4.36643535"/>
        <n v="1.31110701"/>
        <n v="1.15134105"/>
        <n v="1.35726789"/>
        <n v="0.0712218"/>
        <n v="0.160583"/>
        <n v="0.015504"/>
        <n v="6.45784225"/>
        <n v="4.22774475"/>
        <n v="67.7360722"/>
        <n v="1.719005"/>
        <n v="1.48598073"/>
        <n v="4.75457345"/>
        <n v="1.77109932"/>
        <n v="0.58026945"/>
        <n v="1.165325"/>
        <n v="0.002686"/>
        <n v="11.282043"/>
        <n v="30.11854165"/>
        <n v="24.27079434"/>
        <n v="2.16936"/>
        <n v="0.14191"/>
        <n v="0.29526"/>
        <n v="5.79511094999999"/>
        <n v="0.04813489"/>
        <n v="0.05376"/>
        <n v="7.85475676"/>
        <n v="4.011675"/>
        <n v="35.00587929"/>
        <n v="0.13391"/>
        <n v="1.89287965"/>
        <n v="0.30071355"/>
        <n v="6.0425732"/>
        <n v="0.03194001"/>
        <n v="0.01187"/>
        <n v="0.011555"/>
        <n v="2.44915281"/>
        <n v="5.75024"/>
        <n v="0.95983749"/>
        <n v="0.14595"/>
        <n v="0.085585"/>
        <n v="0.098425"/>
        <n v="4.54388155"/>
        <n v="0.02211913"/>
        <n v="0.66655267"/>
        <n v="0.663815"/>
        <n v="8.15658203"/>
        <n v="0.0545"/>
        <n v="0.10456885"/>
        <n v="4.0113039"/>
        <n v="0.00375662"/>
        <n v="27.90298052"/>
        <n v="28.40611"/>
        <n v="20.42195846"/>
        <n v="0.04115"/>
        <n v="1.2988787"/>
        <n v="0.03368285"/>
        <n v="0.1422"/>
        <n v="0.00595695"/>
        <n v="15.3139345"/>
        <n v="0.136236"/>
        <n v="0.005847"/>
        <n v="10.22077051"/>
        <n v="12.77679605"/>
        <n v="18.20543546"/>
        <n v="0.04575"/>
        <n v="0.5527153"/>
        <n v="24.2728154"/>
        <n v="0.05399619"/>
        <n v="0.06692"/>
        <n v="0.032608"/>
        <n v="36.43334145"/>
        <n v="20.78956005"/>
        <n v="18.40779055"/>
        <n v="1.761605"/>
        <n v="0.02085"/>
        <n v="1.78812"/>
        <n v="52.1739574"/>
        <n v="0.10844779"/>
        <n v="0.020097"/>
        <n v="14.91592267"/>
        <n v="2.17333"/>
        <n v="11.86862722"/>
        <n v="0.220865"/>
        <n v="0.35309"/>
        <n v="7.67010385"/>
        <n v="0.14592788"/>
        <n v="0.035295"/>
        <n v="0.05783"/>
        <n v="7.18616434"/>
        <n v="0.01826"/>
        <n v="5.63525652"/>
        <n v="0.0816"/>
        <n v="0.00464"/>
        <n v="11.08264585"/>
        <n v="0.09261442"/>
        <n v="0.002538"/>
        <n v="0.57918667"/>
        <n v="4.1639206"/>
        <n v="0.00597099"/>
        <n v="7.02E-6"/>
        <n v="0.63874362"/>
        <n v="0.06010007"/>
        <n v="7.5981582"/>
        <n v="0.00141302"/>
        <n v="0.66514181"/>
        <n v="4.244695"/>
        <n v="0.07972"/>
        <n v="0.03132"/>
        <n v="27.20956035"/>
        <n v="0.00515441"/>
        <n v="62.94333637"/>
        <n v="7.35330081"/>
        <n v="0.86542"/>
        <n v="0.606635"/>
        <n v="0.1061"/>
        <n v="43.34720235"/>
        <n v="0.07711005"/>
        <n v="2.650686"/>
        <n v="0.007682"/>
        <n v="38.15859273"/>
        <n v="10.21997973"/>
        <n v="0.14888"/>
        <n v="0.112536"/>
        <n v="0.03111"/>
        <n v="0.7967561"/>
        <n v="29.9878012"/>
        <n v="0.11825062"/>
        <n v="0.950428"/>
        <n v="20.13226624"/>
        <n v="16.00495707"/>
        <n v="0.2249"/>
        <n v="32.8872401"/>
        <n v="0.12332668"/>
        <n v="2.561405"/>
        <n v="0.037335"/>
        <n v="12.43820752"/>
        <n v="11.39745312"/>
        <n v="0.688725"/>
        <n v="7.85721335"/>
        <n v="0.00924735"/>
        <n v="0.07785613"/>
        <n v="1.595231"/>
        <n v="8.3440265"/>
        <n v="4.84971741"/>
        <n v="10.11319745"/>
        <n v="0.0130824"/>
        <n v="0.01468964"/>
        <n v="10.87916202"/>
        <n v="0.76648748"/>
        <n v="12.41934875"/>
        <n v="0.00308906"/>
        <n v="0.003702"/>
        <n v="13.70530876"/>
        <n v="0.6329906"/>
        <n v="4.28395545"/>
        <n v="0.020415"/>
        <n v="0.883205"/>
        <n v="12.88466675"/>
        <n v="0.0785694"/>
        <n v="21.79909934"/>
        <n v="0.154095"/>
        <n v="8.58477991"/>
        <n v="0.55712"/>
        <n v="16.0629084"/>
        <n v="0.36207626"/>
        <n v="0.073012"/>
        <n v="13.21519644"/>
        <n v="0.0041898"/>
        <n v="13.82592439"/>
        <n v="0.75721"/>
        <n v="23.4676267"/>
        <n v="0.1102662"/>
        <n v="23.749427"/>
        <n v="2.0340621"/>
        <n v="10.81956822"/>
        <n v="1.58621"/>
        <n v="21.5384446"/>
        <n v="0.24377438"/>
        <n v="0.0158"/>
        <n v="13.47218691"/>
        <n v="9.08319413"/>
        <n v="0.08947"/>
        <n v="33.5461395"/>
        <n v="0.3000364"/>
        <n v="0.010414"/>
        <n v="28.93180372"/>
        <n v="0.00279"/>
        <n v="7.86726187"/>
        <n v="0.019745"/>
        <n v="27.9234641"/>
        <n v="0.00223423"/>
        <n v="4.09350986"/>
        <n v="0.52762371"/>
        <n v="0.03794"/>
        <n v="0.11201"/>
        <n v="15.2832245"/>
        <n v="4.6934E-4"/>
        <n v="39.85805742"/>
        <n v="0.24750875"/>
        <n v="14.82549115"/>
        <n v="0.04272"/>
        <n v="1.22431"/>
        <n v="11.59069305"/>
        <n v="0.47200061"/>
        <n v="44.18426882"/>
        <n v="18.53302156"/>
        <n v="0.1129092"/>
        <n v="107.2420005"/>
        <n v="0.64164424"/>
        <n v="0.010061"/>
        <n v="187.29601542"/>
        <n v="13.49884918"/>
        <n v="0.076955"/>
        <n v="68.4433999"/>
        <n v="0.52630634"/>
        <n v="34.56639233"/>
        <n v="0.34015835"/>
        <n v="9.878923"/>
        <n v="0.26571"/>
        <n v="0.232645"/>
        <n v="68.7691797"/>
        <n v="0.81653393"/>
        <n v="47.80037204"/>
        <n v="6.8396011"/>
        <n v="10.14961895"/>
        <n v="0.090045"/>
        <n v="89.3148162"/>
        <n v="0.43298615"/>
        <n v="3.975E-4"/>
        <n v="0.010161"/>
        <n v="1.7942931"/>
        <n v="7.81082"/>
        <n v="0.085865"/>
        <n v="7.07517555"/>
        <n v="5.2005E-4"/>
        <n v="7.293E-5"/>
        <n v="0.37068"/>
        <n v="12.37357222"/>
        <n v="8.27073783"/>
        <n v="1.67182"/>
        <n v="0.617875"/>
        <n v="10.5506633"/>
        <n v="0.048914"/>
        <n v="0.067379"/>
        <n v="0.383685"/>
        <n v="0.110433"/>
        <n v="0.1999968"/>
        <n v="13.80844883"/>
        <n v="12.5204666"/>
        <n v="0.01634"/>
        <n v="0.060775"/>
        <n v="6.22650291"/>
        <n v="0.067985"/>
        <n v="1.057751"/>
        <n v="4.0741818"/>
        <n v="0.018788"/>
        <n v="0.002136"/>
        <n v="5.595056"/>
        <n v="4.25302092"/>
        <n v="2.1957"/>
        <n v="11.6899436"/>
        <n v="0.005542"/>
        <n v="0.012812"/>
        <n v="0.04424"/>
        <n v="4.281184"/>
        <n v="0.012555"/>
        <n v="15.09041695"/>
        <n v="0.09553"/>
        <n v="0.3472"/>
        <n v="7.3311937"/>
        <n v="0.00514"/>
        <n v="0.012514"/>
        <n v="0.38289"/>
        <n v="0.1687"/>
        <n v="0.3645194"/>
        <n v="0.293585"/>
        <n v="0.50655"/>
        <n v="0.0568665000000001"/>
        <n v="0.066136"/>
        <n v="0.027705"/>
        <n v="1.026827"/>
        <n v="275.92992021"/>
        <n v="1.02245"/>
        <n v="1.107683"/>
        <n v="10.4313577"/>
        <n v="8.392163"/>
        <n v="0.003642"/>
        <n v="0.030645"/>
        <n v="1.1988105"/>
        <n v="15.39390796"/>
        <n v="0.08424"/>
        <n v="2.468895"/>
        <n v="3.257954"/>
        <n v="5.8019363"/>
        <n v="0.206694"/>
        <n v="0.00407"/>
        <n v="0.365387"/>
        <n v="8.21418455"/>
        <n v="0.869045"/>
        <n v="8.4975401"/>
        <n v="0.015574"/>
        <n v="0.023565"/>
        <n v="0.075495"/>
        <n v="3.153994"/>
        <n v="17.76450666"/>
        <n v="0.084324"/>
        <n v="0.12475"/>
        <n v="3.825469"/>
        <n v="3.8826344"/>
        <n v="3.072145"/>
        <n v="5.33354"/>
        <n v="0.05537"/>
        <n v="1.410425"/>
        <n v="7.3873677"/>
        <n v="0.013376"/>
        <n v="0.002504"/>
        <n v="0.084565"/>
        <n v="2.0666898"/>
        <n v="0.70359"/>
        <n v="3.4113575"/>
        <n v="0.0733106"/>
        <n v="1.22181"/>
        <n v="6.409397"/>
        <n v="3.9161875"/>
        <n v="1.42462676"/>
        <n v="1.85252"/>
        <n v="6.0866587"/>
        <n v="1.048685"/>
        <n v="5.35191"/>
        <n v="0.013459"/>
        <n v="8.0721895"/>
        <n v="4.29043619"/>
        <n v="9.78249"/>
        <n v="20.4326812"/>
        <n v="6.384232"/>
        <n v="0.345474"/>
        <n v="0.008399"/>
        <n v="1.69270424"/>
        <n v="62.95461446"/>
        <n v="31.017129"/>
        <n v="7.37685519999999"/>
        <n v="6.952049"/>
        <n v="0.719424"/>
        <n v="0.044807"/>
        <n v="17.66943192"/>
        <n v="45.10375839"/>
        <n v="11.44879"/>
        <n v="5.0638141"/>
        <n v="6.152665"/>
        <n v="0.839062"/>
        <n v="0.142364"/>
        <n v="5.2971753"/>
        <n v="31.03922425"/>
        <n v="0.425705"/>
        <n v="0.59298635"/>
        <n v="1.3325429"/>
        <n v="7.961951"/>
        <n v="0.059203"/>
        <n v="0.142836"/>
        <n v="0.07514535"/>
        <n v="18.88363013"/>
        <n v="3.422185"/>
        <n v="0.02374"/>
        <n v="0.239694499999999"/>
        <n v="0.1099647"/>
        <n v="6.464852"/>
        <n v="8.99769665"/>
        <n v="1.24988"/>
        <n v="1.37395775"/>
        <n v="7.688375"/>
        <n v="0.064118"/>
        <n v="34.78846919"/>
        <n v="0.31000185"/>
        <n v="2.57399435"/>
        <n v="0.14450948"/>
        <n v="7.015896"/>
        <n v="7.0735193"/>
        <n v="38.24419885"/>
        <n v="0.13003"/>
        <n v="0.29387915"/>
        <n v="0.359045"/>
        <n v="2.77734985"/>
        <n v="3.0865709"/>
        <n v="7.132768"/>
        <n v="2.056143"/>
        <n v="11.8597902"/>
        <n v="15.39110131"/>
        <n v="0.039275"/>
        <n v="1.687245"/>
        <n v="11.53859585"/>
        <n v="0.15378787"/>
        <n v="6.821684"/>
        <n v="2.063994"/>
        <n v="13.7687"/>
        <n v="6.95809145"/>
        <n v="0.063124"/>
        <n v="0.15385"/>
        <n v="0.18573"/>
        <n v="21.60031735"/>
        <n v="0.11313567"/>
        <n v="2.032406"/>
        <n v="0.09981"/>
        <n v="1.8114295"/>
        <n v="24.58132587"/>
        <n v="0.074055"/>
        <n v="0.0528514"/>
        <n v="7.8935243"/>
        <n v="0.21916674"/>
        <n v="2.695838"/>
        <n v="0.062567"/>
        <n v="0.07917425"/>
        <n v="14.79726647"/>
        <n v="0.0488"/>
        <n v="4.9075544"/>
        <n v="0.02887549"/>
        <n v="5.27951223"/>
        <n v="0.371115"/>
        <n v="4.47357425"/>
        <n v="0.166635"/>
        <n v="4.85716082"/>
        <n v="0.17822"/>
        <n v="0.0181"/>
        <n v="31.0735478"/>
        <n v="0.09857123"/>
        <n v="22.54124599"/>
        <n v="0.24415845"/>
        <n v="0.485665"/>
        <n v="0.0451994"/>
        <n v="22.3713356"/>
        <n v="1.314E-4"/>
        <n v="0.487526"/>
        <n v="0.96327"/>
        <n v="1.34117135"/>
        <n v="0.143565"/>
        <n v="0.7580107"/>
        <n v="61.78080365"/>
        <n v="9.61010415"/>
        <n v="0.19058195"/>
        <n v="0.0050613"/>
        <n v="0.101102"/>
      </sharedItems>
    </cacheField>
    <cacheField name="amount_currency" numFmtId="0">
      <sharedItems>
        <s v="usd"/>
      </sharedItems>
    </cacheField>
    <cacheField name="line_item" numFmtId="0">
      <sharedItems containsString="0" containsBlank="1">
        <m/>
      </sharedItems>
    </cacheField>
    <cacheField name="project_id" numFmtId="0">
      <sharedItems containsBlank="1">
        <s v="proj_bUhAfdnpITOykPQ2p5raH4oU"/>
        <s v="proj_L33uJLOjkf76n4hL2rCPw0cd"/>
        <s v="proj_bHxbpRTXqkFEO4PJ5LJEAkt1"/>
        <s v="proj_JCK4nt4NpF7VxDOhYx7uw0Ae"/>
        <s v="proj_TlHRRw2yigWuPisQefUrLFKS"/>
        <s v="proj_znKVbsoFgjG5tFEGejl2CUra"/>
        <s v="proj_iwOkkRh1q4XSMdm5nBNSUI7e"/>
        <s v="proj_uMez7p3hBHNSKb9Q4kunVFgJ"/>
        <s v="proj_KrZ3pXaWBNqqOa7RaEDjdBQF"/>
        <s v="proj_E8KT8xyxTC2OumT77HdlsitY"/>
        <s v="proj_nHhCLGrG9kFYDX6uMbzvRTkm"/>
        <s v="proj_YnW85ZtUmRaPeFGfyYL4YSm3"/>
        <s v="proj_dEea2jHIgxHTunA7Ym1hz2cr"/>
        <s v="proj_ewVN3vFDvmx73NoC7xoVF3Xo"/>
        <s v="proj_aGNLVcmzSn8JTBpq2B7YX5It"/>
        <s v="proj_PwFEShzh6hdvMpWxHyPgCQQr"/>
        <s v="proj_0ykssFUvcBccM8UwzgDQq8ye"/>
        <s v="proj_0HUYjE7yI9C4fbZ6aVcgSWAN"/>
        <m/>
        <s v="proj_FtBnYuytsvZd9iHVWGlGpRqL"/>
        <s v="proj_YzC3klcdNKfb2espt06DI5DW"/>
        <s v="proj_Ez8rif3e6iN9qPXHdJGrUmLM"/>
        <s v="proj_mxouKt6gXhND9cwDmEXrfBcX"/>
        <s v="proj_Zqg5btqi2LhRIt8ejVRDvU5l"/>
        <s v="proj_VOSnrpthiC17SpO3KmyXXXe7"/>
        <s v="proj_FGz62RvsrGMf09VanXa0Plge"/>
        <s v="proj_dzjbaSXbBmBa7Y83MbOCkxmO"/>
        <s v="proj_FeweVRGz9oe4LC0UBbsiZIr1"/>
        <s v="proj_7xvw18KPaZ7JBQluDfECTSr5"/>
      </sharedItems>
    </cacheField>
    <cacheField name="organization_id" numFmtId="0">
      <sharedItems containsBlank="1">
        <s v="org-A1JSCeoYYdWDpntrr1LcMrlV"/>
        <m/>
      </sharedItems>
    </cacheField>
    <cacheField name="project_name" numFmtId="0">
      <sharedItems>
        <s v="LOTUS BIC PROD"/>
        <s v="LOTUS BIC"/>
        <s v="EkoAI"/>
        <s v="Default project"/>
        <s v="CPF HR"/>
        <s v="SLE demo"/>
        <s v="ARC"/>
        <s v="[Robotics]-Transcribe"/>
        <s v="AI Lab"/>
        <s v="Allianz"/>
        <s v="TRUE-MARI"/>
        <s v="Dhipaya"/>
        <s v="EGG_Agent_for_CA"/>
        <s v="NOKAIR"/>
        <s v="Autogen01"/>
        <s v="MITSUBISHI-MOTORS"/>
        <s v="Chula KCMH"/>
        <s v="Voice Lab"/>
        <s v="KCMH Robot"/>
        <s v="Siam Piwat"/>
        <s v="TOWNPARK"/>
        <s v="CPALL HR POC"/>
        <s v="Test Project Pooh"/>
        <s v="PTTCU"/>
        <s v="Debt POC"/>
        <s v="True Self Serve"/>
        <s v="Test SLE"/>
        <s v="Bot Chat Insight"/>
      </sharedItems>
    </cacheField>
    <cacheField name="organization_name" numFmtId="0">
      <sharedItems containsBlank="1">
        <s v="Amity"/>
        <m/>
      </sharedItems>
    </cacheField>
    <cacheField name="date" numFmtId="0">
      <sharedItems>
        <s v="2025/04"/>
        <s v="2025/05"/>
        <s v="2025/06"/>
        <s v="2025/03"/>
        <s v="2024/12"/>
        <s v="2025/01"/>
        <s v="2025/02"/>
        <s v="2024/11"/>
        <s v="2024/10"/>
        <s v="2024/09"/>
        <s v="2024/08"/>
        <s v="2024/07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Azure cost pivot" cacheId="0" dataCaption="" compact="0" compactData="0">
  <location ref="A1:N11" firstHeaderRow="0" firstDataRow="1" firstDataCol="1"/>
  <pivotFields>
    <pivotField name="License" axis="axisRow" compact="0" numFmtId="4" outline="0" multipleItemSelectionAllowed="1" showAll="0" sortType="ascending">
      <items>
        <item x="4"/>
        <item x="1"/>
        <item x="5"/>
        <item x="2"/>
        <item x="6"/>
        <item x="3"/>
        <item x="7"/>
        <item x="0"/>
        <item t="default"/>
      </items>
    </pivotField>
    <pivotField name="UsageDate" axis="axisCol" compact="0" numFmtId="166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ubscription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EnrollmentAccount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epartmentName" compact="0" outline="0" multipleItemSelectionAllowed="1" showAll="0">
      <items>
        <item x="0"/>
        <item x="1"/>
        <item x="2"/>
        <item t="default"/>
      </items>
    </pivotField>
    <pivotField name="CostUS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ame="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ame="Currency" compact="0" outline="0" multipleItemSelectionAllowed="1" showAll="0">
      <items>
        <item x="0"/>
        <item t="default"/>
      </items>
    </pivotField>
  </pivotFields>
  <rowFields>
    <field x="0"/>
  </rowFields>
  <colFields>
    <field x="1"/>
  </colFields>
  <dataFields>
    <dataField name="SUM of CostUSD" fld="5" baseField="0"/>
  </dataFields>
</pivotTableDefinition>
</file>

<file path=xl/pivotTables/pivotTable2.xml><?xml version="1.0" encoding="utf-8"?>
<pivotTableDefinition xmlns="http://schemas.openxmlformats.org/spreadsheetml/2006/main" name="GCP cost pivot" cacheId="1" dataCaption="" compact="0" compactData="0">
  <location ref="A1:N12" firstHeaderRow="0" firstDataRow="1" firstDataCol="1"/>
  <pivotFields>
    <pivotField name="License" axis="axisRow" compact="0" numFmtId="4" outline="0" multipleItemSelectionAllowed="1" showAll="0" sortType="ascending">
      <items>
        <item x="4"/>
        <item x="3"/>
        <item x="8"/>
        <item x="5"/>
        <item x="1"/>
        <item x="7"/>
        <item x="2"/>
        <item x="6"/>
        <item x="0"/>
        <item t="default"/>
      </items>
    </pivotField>
    <pivotField name="Month" axis="axisCol" compact="0" numFmtId="166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je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Proje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Project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Cost ($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name="Discounts ($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Promotions &amp; others ($)" compact="0" outline="0" multipleItemSelectionAllowed="1" showAll="0">
      <items>
        <item x="0"/>
        <item x="1"/>
        <item x="2"/>
        <item x="3"/>
        <item t="default"/>
      </items>
    </pivotField>
    <pivotField name="Unrounded subtotal ($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name="Subtotal ($)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>
    <field x="0"/>
  </rowFields>
  <colFields>
    <field x="1"/>
  </colFields>
  <dataFields>
    <dataField name="SUM of Subtotal ($)" fld="9" baseField="0"/>
  </dataFields>
</pivotTableDefinition>
</file>

<file path=xl/pivotTables/pivotTable3.xml><?xml version="1.0" encoding="utf-8"?>
<pivotTableDefinition xmlns="http://schemas.openxmlformats.org/spreadsheetml/2006/main" name="OpenAI cost pivot (R&amp;D)" cacheId="2" dataCaption="" compact="0" compactData="0">
  <location ref="A1:M4" firstHeaderRow="0" firstDataRow="1" firstDataCol="1"/>
  <pivotFields>
    <pivotField name="Project" axis="axisRow" compact="0" outline="0" multipleItemSelectionAllowed="1" showAll="0" sortType="ascending">
      <items>
        <item h="1" x="24"/>
        <item h="1" x="26"/>
        <item x="2"/>
        <item h="1" x="25"/>
        <item h="1" x="22"/>
        <item h="1" x="20"/>
        <item h="1" x="8"/>
        <item h="1" x="19"/>
        <item h="1" x="7"/>
        <item h="1" x="12"/>
        <item h="1" x="17"/>
        <item h="1" x="0"/>
        <item h="1" x="27"/>
        <item h="1" x="28"/>
        <item h="1" x="1"/>
        <item h="1" x="21"/>
        <item h="1" x="3"/>
        <item h="1" x="13"/>
        <item h="1" x="16"/>
        <item h="1" x="10"/>
        <item h="1" x="4"/>
        <item h="1" x="15"/>
        <item h="1" x="5"/>
        <item h="1" x="18"/>
        <item h="1" x="9"/>
        <item h="1" x="6"/>
        <item h="1" x="14"/>
        <item h="1" x="11"/>
        <item h="1" x="23"/>
        <item t="default"/>
      </items>
    </pivotField>
    <pivotField name="Co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t="default"/>
      </items>
    </pivotField>
    <pivotField name="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t="default"/>
      </items>
    </pivotField>
    <pivotField name="Month/Year" axis="axisCol" compact="0" numFmtId="172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0"/>
  </rowFields>
  <colFields>
    <field x="3"/>
  </colFields>
  <dataFields>
    <dataField name="SUM of Cost" fld="1" baseField="0"/>
  </dataFields>
</pivotTableDefinition>
</file>

<file path=xl/pivotTables/pivotTable4.xml><?xml version="1.0" encoding="utf-8"?>
<pivotTableDefinition xmlns="http://schemas.openxmlformats.org/spreadsheetml/2006/main" name="OpenAI cost pivot (Production)" cacheId="2" dataCaption="" compact="0" compactData="0">
  <location ref="A1:M27" firstHeaderRow="0" firstDataRow="1" firstDataCol="1"/>
  <pivotFields>
    <pivotField name="Project" axis="axisRow" compact="0" outline="0" multipleItemSelectionAllowed="1" showAll="0" sortType="ascending">
      <items>
        <item x="24"/>
        <item h="1" x="26"/>
        <item h="1" x="2"/>
        <item h="1" x="25"/>
        <item x="22"/>
        <item x="20"/>
        <item x="8"/>
        <item x="19"/>
        <item x="7"/>
        <item x="12"/>
        <item x="17"/>
        <item x="0"/>
        <item h="1" x="27"/>
        <item h="1" x="28"/>
        <item x="1"/>
        <item x="21"/>
        <item x="3"/>
        <item x="13"/>
        <item x="16"/>
        <item x="10"/>
        <item x="4"/>
        <item x="15"/>
        <item x="5"/>
        <item x="18"/>
        <item x="9"/>
        <item x="6"/>
        <item x="14"/>
        <item x="11"/>
        <item x="23"/>
        <item t="default"/>
      </items>
    </pivotField>
    <pivotField name="Co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t="default"/>
      </items>
    </pivotField>
    <pivotField name="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t="default"/>
      </items>
    </pivotField>
    <pivotField name="Month/Year" axis="axisCol" compact="0" numFmtId="172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0"/>
  </rowFields>
  <colFields>
    <field x="3"/>
  </colFields>
  <dataFields>
    <dataField name="SUM of Cost" fld="1" baseField="0"/>
  </dataFields>
</pivotTableDefinition>
</file>

<file path=xl/pivotTables/pivotTable5.xml><?xml version="1.0" encoding="utf-8"?>
<pivotTableDefinition xmlns="http://schemas.openxmlformats.org/spreadsheetml/2006/main" name="OpenAI cost pivot (R&amp;D) - New" cacheId="3" dataCaption="" compact="0" compactData="0">
  <location ref="A1:N4" firstHeaderRow="0" firstDataRow="1" firstDataCol="1"/>
  <pivotFields>
    <pivotField name="start_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t="default"/>
      </items>
    </pivotField>
    <pivotField name="end_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t="default"/>
      </items>
    </pivotField>
    <pivotField name="amount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t="default"/>
      </items>
    </pivotField>
    <pivotField name="amount_currency" compact="0" outline="0" multipleItemSelectionAllowed="1" showAll="0">
      <items>
        <item x="0"/>
        <item t="default"/>
      </items>
    </pivotField>
    <pivotField name="line_item" compact="0" outline="0" multipleItemSelectionAllowed="1" showAll="0">
      <items>
        <item x="0"/>
        <item t="default"/>
      </items>
    </pivotField>
    <pivotField name="proje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organization_id" compact="0" outline="0" multipleItemSelectionAllowed="1" showAll="0">
      <items>
        <item x="0"/>
        <item x="1"/>
        <item t="default"/>
      </items>
    </pivotField>
    <pivotField name="Project" axis="axisRow" compact="0" outline="0" multipleItemSelectionAllowed="1" showAll="0" sortType="ascending">
      <items>
        <item h="1" x="7"/>
        <item x="8"/>
        <item h="1" x="9"/>
        <item h="1" x="6"/>
        <item h="1" x="14"/>
        <item h="1" x="27"/>
        <item h="1" x="16"/>
        <item h="1" x="21"/>
        <item h="1" x="4"/>
        <item h="1" x="24"/>
        <item h="1" x="3"/>
        <item h="1" x="11"/>
        <item h="1" x="12"/>
        <item h="1" x="2"/>
        <item h="1" x="18"/>
        <item h="1" x="1"/>
        <item h="1" x="0"/>
        <item h="1" x="15"/>
        <item h="1" x="13"/>
        <item h="1" x="23"/>
        <item h="1" x="19"/>
        <item h="1" x="5"/>
        <item h="1" x="22"/>
        <item h="1" x="26"/>
        <item h="1" x="20"/>
        <item h="1" x="25"/>
        <item h="1" x="10"/>
        <item h="1" x="17"/>
        <item t="default"/>
      </items>
    </pivotField>
    <pivotField name="organization_name" compact="0" outline="0" multipleItemSelectionAllowed="1" showAll="0">
      <items>
        <item x="0"/>
        <item x="1"/>
        <item t="default"/>
      </items>
    </pivotField>
    <pivotField name="Year/Month" axis="axisCol" compact="0" outline="0" multipleItemSelectionAllowed="1" showAll="0" sortType="ascending">
      <items>
        <item x="11"/>
        <item x="10"/>
        <item x="9"/>
        <item x="8"/>
        <item x="7"/>
        <item x="4"/>
        <item x="5"/>
        <item x="6"/>
        <item x="3"/>
        <item x="0"/>
        <item x="1"/>
        <item x="2"/>
        <item t="default"/>
      </items>
    </pivotField>
  </pivotFields>
  <rowFields>
    <field x="7"/>
  </rowFields>
  <colFields>
    <field x="9"/>
  </colFields>
  <dataFields>
    <dataField name="SUM of cost" fld="2" baseField="0"/>
  </dataFields>
</pivotTableDefinition>
</file>

<file path=xl/pivotTables/pivotTable6.xml><?xml version="1.0" encoding="utf-8"?>
<pivotTableDefinition xmlns="http://schemas.openxmlformats.org/spreadsheetml/2006/main" name="OpenAI cost pivot (Production) " cacheId="3" dataCaption="" compact="0" compactData="0">
  <location ref="A1:N30" firstHeaderRow="0" firstDataRow="1" firstDataCol="1"/>
  <pivotFields>
    <pivotField name="start_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t="default"/>
      </items>
    </pivotField>
    <pivotField name="end_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t="default"/>
      </items>
    </pivotField>
    <pivotField name="amount_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t="default"/>
      </items>
    </pivotField>
    <pivotField name="amount_currency" compact="0" outline="0" multipleItemSelectionAllowed="1" showAll="0">
      <items>
        <item x="0"/>
        <item t="default"/>
      </items>
    </pivotField>
    <pivotField name="line_item" compact="0" outline="0" multipleItemSelectionAllowed="1" showAll="0">
      <items>
        <item x="0"/>
        <item t="default"/>
      </items>
    </pivotField>
    <pivotField name="proje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organization_id" compact="0" outline="0" multipleItemSelectionAllowed="1" showAll="0">
      <items>
        <item x="0"/>
        <item x="1"/>
        <item t="default"/>
      </items>
    </pivotField>
    <pivotField name="Project" axis="axisRow" compact="0" outline="0" multipleItemSelectionAllowed="1" showAll="0" sortType="ascending">
      <items>
        <item x="7"/>
        <item h="1" x="8"/>
        <item x="9"/>
        <item x="6"/>
        <item x="14"/>
        <item x="27"/>
        <item x="16"/>
        <item x="21"/>
        <item x="4"/>
        <item x="24"/>
        <item x="3"/>
        <item x="11"/>
        <item x="12"/>
        <item x="2"/>
        <item x="18"/>
        <item x="1"/>
        <item x="0"/>
        <item x="15"/>
        <item x="13"/>
        <item x="23"/>
        <item x="19"/>
        <item x="5"/>
        <item x="22"/>
        <item x="26"/>
        <item x="20"/>
        <item x="25"/>
        <item x="10"/>
        <item x="17"/>
        <item t="default"/>
      </items>
    </pivotField>
    <pivotField name="organization_name" compact="0" outline="0" multipleItemSelectionAllowed="1" showAll="0">
      <items>
        <item x="0"/>
        <item x="1"/>
        <item t="default"/>
      </items>
    </pivotField>
    <pivotField name="Year/Month" axis="axisCol" compact="0" outline="0" multipleItemSelectionAllowed="1" showAll="0" sortType="ascending">
      <items>
        <item x="11"/>
        <item x="10"/>
        <item x="9"/>
        <item x="8"/>
        <item x="7"/>
        <item x="4"/>
        <item x="5"/>
        <item x="6"/>
        <item x="3"/>
        <item x="0"/>
        <item x="1"/>
        <item x="2"/>
        <item t="default"/>
      </items>
    </pivotField>
  </pivotFields>
  <rowFields>
    <field x="7"/>
  </rowFields>
  <colFields>
    <field x="9"/>
  </colFields>
  <dataFields>
    <dataField name="SUM of cost" fld="2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58.xml"/><Relationship Id="rId3" Type="http://schemas.openxmlformats.org/officeDocument/2006/relationships/vmlDrawing" Target="../drawings/vmlDrawing1.v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59.xml"/><Relationship Id="rId3" Type="http://schemas.openxmlformats.org/officeDocument/2006/relationships/vmlDrawing" Target="../drawings/vmlDrawing2.v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5.xml"/><Relationship Id="rId3" Type="http://schemas.openxmlformats.org/officeDocument/2006/relationships/vmlDrawing" Target="../drawings/vmlDrawing3.v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hyperlink" Target="http://fireworks.ai/" TargetMode="External"/><Relationship Id="rId2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hyperlink" Target="https://convolabai.atlassian.net/issues/?jql=project%20%3D%20PTB%20AND%20issuetype%20in%20(Change%2C%20Incident%2C%20%22Service%20Request%22%2C%20Support%2C%20Task)%20AND%20created%20%3E%3D%202020-11-10%20AND%20created%20%3C%3D%202020-11-16%20ORDER%20BY%20issuetype%20DESC%2C%20created%20DESC" TargetMode="External"/><Relationship Id="rId2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18x29bZzkPslJOQbzpWfXK0_8B1j-5Y9EADHeD34VW0/edit?ts=5f7dda34" TargetMode="External"/><Relationship Id="rId2" Type="http://schemas.openxmlformats.org/officeDocument/2006/relationships/hyperlink" Target="https://projects.zoho.com/portal/amity" TargetMode="External"/><Relationship Id="rId3" Type="http://schemas.openxmlformats.org/officeDocument/2006/relationships/hyperlink" Target="https://status.upstra.co/?period=daily" TargetMode="External"/><Relationship Id="rId4" Type="http://schemas.openxmlformats.org/officeDocument/2006/relationships/hyperlink" Target="https://monitoring2.convolab.ai/d/UexJ0xAGz/upstra-overview?orgId=1" TargetMode="External"/><Relationship Id="rId11" Type="http://schemas.openxmlformats.org/officeDocument/2006/relationships/hyperlink" Target="https://ekoapp.atlassian.net/browse/UP-2280" TargetMode="External"/><Relationship Id="rId10" Type="http://schemas.openxmlformats.org/officeDocument/2006/relationships/hyperlink" Target="http://spot.io/" TargetMode="External"/><Relationship Id="rId12" Type="http://schemas.openxmlformats.org/officeDocument/2006/relationships/drawing" Target="../drawings/drawing70.xml"/><Relationship Id="rId9" Type="http://schemas.openxmlformats.org/officeDocument/2006/relationships/hyperlink" Target="https://docs.google.com/spreadsheets/u/1/d/1MtrZgz7u9h2O0jbfpUmgV6bP_aOOFO7tC__YRmElNto/edit" TargetMode="External"/><Relationship Id="rId5" Type="http://schemas.openxmlformats.org/officeDocument/2006/relationships/hyperlink" Target="https://uptimerobot.com/" TargetMode="External"/><Relationship Id="rId6" Type="http://schemas.openxmlformats.org/officeDocument/2006/relationships/hyperlink" Target="https://docs.google.com/spreadsheets/d/1u9D25JlTg7Xpo77LHWtw1IzPo6Ch06iBJ2cMEObG6Lc/edit" TargetMode="External"/><Relationship Id="rId7" Type="http://schemas.openxmlformats.org/officeDocument/2006/relationships/hyperlink" Target="https://docs.google.com/spreadsheets/d/1u9D25JlTg7Xpo77LHWtw1IzPo6Ch06iBJ2cMEObG6Lc/edit" TargetMode="External"/><Relationship Id="rId8" Type="http://schemas.openxmlformats.org/officeDocument/2006/relationships/hyperlink" Target="https://docs.google.com/spreadsheets/d/1CSlxHVEVkdBKH_X88QyhLWPPoKsFhIW_RQ173-wexmY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38"/>
    <col customWidth="1" min="2" max="2" width="24.5"/>
    <col customWidth="1" min="3" max="3" width="26.5"/>
    <col customWidth="1" min="4" max="4" width="8.25"/>
    <col customWidth="1" min="5" max="5" width="39.38"/>
    <col customWidth="1" min="6" max="6" width="24.5"/>
    <col customWidth="1" min="7" max="7" width="19.63"/>
    <col customWidth="1" min="8" max="8" width="7.5"/>
    <col customWidth="1" min="9" max="9" width="26.0"/>
    <col customWidth="1" min="10" max="10" width="24.5"/>
  </cols>
  <sheetData>
    <row r="1">
      <c r="A1" s="1" t="s">
        <v>0</v>
      </c>
      <c r="B1" s="2"/>
      <c r="C1" s="3"/>
      <c r="D1" s="4"/>
      <c r="E1" s="1" t="s">
        <v>1</v>
      </c>
      <c r="F1" s="2"/>
      <c r="G1" s="3"/>
      <c r="H1" s="4"/>
      <c r="I1" s="1" t="s">
        <v>2</v>
      </c>
      <c r="J1" s="3"/>
    </row>
    <row r="2">
      <c r="A2" s="5" t="s">
        <v>3</v>
      </c>
      <c r="B2" s="6" t="s">
        <v>4</v>
      </c>
      <c r="C2" s="6" t="s">
        <v>5</v>
      </c>
      <c r="D2" s="4"/>
      <c r="E2" s="5" t="s">
        <v>6</v>
      </c>
      <c r="F2" s="6" t="s">
        <v>4</v>
      </c>
      <c r="G2" s="6" t="s">
        <v>5</v>
      </c>
      <c r="H2" s="4"/>
      <c r="I2" s="5" t="s">
        <v>7</v>
      </c>
      <c r="J2" s="6" t="s">
        <v>4</v>
      </c>
    </row>
    <row r="3">
      <c r="A3" s="7" t="s">
        <v>8</v>
      </c>
      <c r="B3" s="8" t="s">
        <v>9</v>
      </c>
      <c r="C3" s="9"/>
      <c r="D3" s="4"/>
      <c r="E3" s="7" t="s">
        <v>10</v>
      </c>
      <c r="F3" s="8" t="s">
        <v>11</v>
      </c>
      <c r="G3" s="9"/>
      <c r="H3" s="4"/>
      <c r="I3" s="7" t="s">
        <v>12</v>
      </c>
      <c r="J3" s="10" t="s">
        <v>11</v>
      </c>
    </row>
    <row r="4">
      <c r="A4" s="7" t="s">
        <v>13</v>
      </c>
      <c r="B4" s="8" t="s">
        <v>9</v>
      </c>
      <c r="C4" s="9"/>
      <c r="D4" s="4"/>
      <c r="E4" s="7" t="s">
        <v>14</v>
      </c>
      <c r="F4" s="8" t="s">
        <v>15</v>
      </c>
      <c r="G4" s="9"/>
      <c r="H4" s="4"/>
      <c r="I4" s="7" t="s">
        <v>16</v>
      </c>
      <c r="J4" s="10" t="s">
        <v>11</v>
      </c>
    </row>
    <row r="5">
      <c r="A5" s="7" t="s">
        <v>17</v>
      </c>
      <c r="B5" s="8" t="s">
        <v>9</v>
      </c>
      <c r="C5" s="9"/>
      <c r="D5" s="4"/>
      <c r="E5" s="7" t="s">
        <v>18</v>
      </c>
      <c r="F5" s="8" t="s">
        <v>15</v>
      </c>
      <c r="G5" s="9"/>
      <c r="H5" s="4"/>
      <c r="I5" s="7" t="s">
        <v>19</v>
      </c>
      <c r="J5" s="10" t="s">
        <v>20</v>
      </c>
    </row>
    <row r="6">
      <c r="A6" s="7" t="s">
        <v>21</v>
      </c>
      <c r="B6" s="8" t="s">
        <v>9</v>
      </c>
      <c r="C6" s="9"/>
      <c r="D6" s="4"/>
      <c r="E6" s="7" t="s">
        <v>22</v>
      </c>
      <c r="F6" s="8" t="s">
        <v>15</v>
      </c>
      <c r="G6" s="9"/>
      <c r="H6" s="4"/>
      <c r="I6" s="7" t="s">
        <v>23</v>
      </c>
      <c r="J6" s="10" t="s">
        <v>11</v>
      </c>
    </row>
    <row r="7">
      <c r="A7" s="7" t="s">
        <v>24</v>
      </c>
      <c r="B7" s="8" t="s">
        <v>9</v>
      </c>
      <c r="C7" s="9"/>
      <c r="D7" s="4"/>
      <c r="E7" s="7" t="s">
        <v>25</v>
      </c>
      <c r="F7" s="8" t="s">
        <v>15</v>
      </c>
      <c r="G7" s="9"/>
      <c r="H7" s="4"/>
      <c r="I7" s="7" t="s">
        <v>26</v>
      </c>
      <c r="J7" s="10" t="s">
        <v>27</v>
      </c>
    </row>
    <row r="8">
      <c r="A8" s="7" t="s">
        <v>28</v>
      </c>
      <c r="B8" s="8" t="s">
        <v>29</v>
      </c>
      <c r="C8" s="9"/>
      <c r="D8" s="4"/>
      <c r="E8" s="7" t="s">
        <v>30</v>
      </c>
      <c r="F8" s="8" t="s">
        <v>15</v>
      </c>
      <c r="G8" s="9"/>
      <c r="H8" s="4"/>
      <c r="I8" s="7" t="s">
        <v>31</v>
      </c>
      <c r="J8" s="10" t="s">
        <v>11</v>
      </c>
    </row>
    <row r="9">
      <c r="A9" s="7" t="s">
        <v>32</v>
      </c>
      <c r="B9" s="8" t="s">
        <v>11</v>
      </c>
      <c r="C9" s="11"/>
      <c r="D9" s="4"/>
      <c r="E9" s="7" t="s">
        <v>33</v>
      </c>
      <c r="F9" s="8" t="s">
        <v>15</v>
      </c>
      <c r="G9" s="11"/>
      <c r="H9" s="4"/>
      <c r="I9" s="7" t="s">
        <v>34</v>
      </c>
      <c r="J9" s="10" t="s">
        <v>35</v>
      </c>
    </row>
    <row r="10">
      <c r="A10" s="7" t="s">
        <v>36</v>
      </c>
      <c r="B10" s="8" t="s">
        <v>9</v>
      </c>
      <c r="C10" s="9"/>
      <c r="D10" s="4"/>
      <c r="E10" s="7" t="s">
        <v>37</v>
      </c>
      <c r="F10" s="8" t="s">
        <v>38</v>
      </c>
      <c r="G10" s="11"/>
      <c r="H10" s="4"/>
      <c r="I10" s="7" t="s">
        <v>39</v>
      </c>
      <c r="J10" s="10" t="s">
        <v>20</v>
      </c>
    </row>
    <row r="11">
      <c r="A11" s="7" t="s">
        <v>40</v>
      </c>
      <c r="B11" s="8" t="s">
        <v>20</v>
      </c>
      <c r="C11" s="9"/>
      <c r="D11" s="4"/>
      <c r="E11" s="7" t="s">
        <v>41</v>
      </c>
      <c r="F11" s="8" t="s">
        <v>42</v>
      </c>
      <c r="G11" s="11"/>
      <c r="H11" s="4"/>
      <c r="I11" s="7" t="s">
        <v>43</v>
      </c>
      <c r="J11" s="10" t="s">
        <v>29</v>
      </c>
    </row>
    <row r="12">
      <c r="A12" s="7" t="s">
        <v>44</v>
      </c>
      <c r="B12" s="8" t="s">
        <v>20</v>
      </c>
      <c r="C12" s="9"/>
      <c r="D12" s="4"/>
      <c r="E12" s="7" t="s">
        <v>45</v>
      </c>
      <c r="F12" s="8" t="s">
        <v>42</v>
      </c>
      <c r="G12" s="11"/>
      <c r="H12" s="12"/>
      <c r="I12" s="7" t="s">
        <v>46</v>
      </c>
      <c r="J12" s="10" t="s">
        <v>29</v>
      </c>
    </row>
    <row r="13">
      <c r="A13" s="7" t="s">
        <v>47</v>
      </c>
      <c r="B13" s="8" t="s">
        <v>11</v>
      </c>
      <c r="C13" s="9"/>
      <c r="D13" s="4"/>
      <c r="E13" s="7" t="s">
        <v>48</v>
      </c>
      <c r="F13" s="8" t="s">
        <v>42</v>
      </c>
      <c r="G13" s="9"/>
      <c r="H13" s="12"/>
      <c r="I13" s="7" t="s">
        <v>49</v>
      </c>
      <c r="J13" s="10" t="s">
        <v>29</v>
      </c>
    </row>
    <row r="14">
      <c r="A14" s="7" t="s">
        <v>50</v>
      </c>
      <c r="B14" s="8" t="s">
        <v>29</v>
      </c>
      <c r="C14" s="11" t="s">
        <v>51</v>
      </c>
      <c r="D14" s="4"/>
      <c r="E14" s="7" t="s">
        <v>52</v>
      </c>
      <c r="F14" s="8" t="s">
        <v>35</v>
      </c>
      <c r="G14" s="11"/>
      <c r="H14" s="12"/>
      <c r="I14" s="7" t="s">
        <v>53</v>
      </c>
      <c r="J14" s="10" t="s">
        <v>15</v>
      </c>
    </row>
    <row r="15">
      <c r="A15" s="7" t="s">
        <v>54</v>
      </c>
      <c r="B15" s="8" t="s">
        <v>29</v>
      </c>
      <c r="C15" s="9"/>
      <c r="D15" s="4"/>
      <c r="E15" s="7" t="s">
        <v>55</v>
      </c>
      <c r="F15" s="8" t="s">
        <v>29</v>
      </c>
      <c r="G15" s="9"/>
      <c r="H15" s="12"/>
      <c r="I15" s="7" t="s">
        <v>56</v>
      </c>
      <c r="J15" s="10" t="s">
        <v>11</v>
      </c>
    </row>
    <row r="16">
      <c r="A16" s="7" t="s">
        <v>57</v>
      </c>
      <c r="B16" s="8" t="s">
        <v>29</v>
      </c>
      <c r="C16" s="9"/>
      <c r="D16" s="4"/>
      <c r="E16" s="7" t="s">
        <v>58</v>
      </c>
      <c r="F16" s="8" t="s">
        <v>9</v>
      </c>
      <c r="G16" s="9"/>
      <c r="H16" s="12"/>
      <c r="I16" s="7" t="s">
        <v>59</v>
      </c>
      <c r="J16" s="10" t="s">
        <v>27</v>
      </c>
    </row>
    <row r="17">
      <c r="A17" s="7" t="s">
        <v>60</v>
      </c>
      <c r="B17" s="8" t="s">
        <v>29</v>
      </c>
      <c r="C17" s="9"/>
      <c r="D17" s="4"/>
      <c r="E17" s="7" t="s">
        <v>61</v>
      </c>
      <c r="F17" s="8" t="s">
        <v>9</v>
      </c>
      <c r="G17" s="9"/>
      <c r="H17" s="12"/>
      <c r="I17" s="7" t="s">
        <v>62</v>
      </c>
      <c r="J17" s="10" t="s">
        <v>27</v>
      </c>
    </row>
    <row r="18">
      <c r="A18" s="13" t="s">
        <v>63</v>
      </c>
      <c r="B18" s="8" t="s">
        <v>29</v>
      </c>
      <c r="C18" s="9"/>
      <c r="D18" s="4"/>
      <c r="E18" s="7" t="s">
        <v>64</v>
      </c>
      <c r="F18" s="8" t="s">
        <v>9</v>
      </c>
      <c r="G18" s="9"/>
      <c r="H18" s="12"/>
      <c r="I18" s="7" t="s">
        <v>65</v>
      </c>
      <c r="J18" s="10" t="s">
        <v>11</v>
      </c>
    </row>
    <row r="19">
      <c r="A19" s="7" t="s">
        <v>66</v>
      </c>
      <c r="B19" s="8" t="s">
        <v>29</v>
      </c>
      <c r="C19" s="9"/>
      <c r="D19" s="4"/>
      <c r="E19" s="7" t="s">
        <v>67</v>
      </c>
      <c r="F19" s="8" t="s">
        <v>9</v>
      </c>
      <c r="G19" s="9"/>
      <c r="H19" s="12"/>
      <c r="I19" s="7" t="s">
        <v>68</v>
      </c>
      <c r="J19" s="10" t="s">
        <v>29</v>
      </c>
    </row>
    <row r="20">
      <c r="A20" s="7" t="s">
        <v>69</v>
      </c>
      <c r="B20" s="8" t="s">
        <v>29</v>
      </c>
      <c r="C20" s="9"/>
      <c r="D20" s="4"/>
      <c r="E20" s="7" t="s">
        <v>70</v>
      </c>
      <c r="F20" s="8" t="s">
        <v>9</v>
      </c>
      <c r="G20" s="9"/>
      <c r="H20" s="12"/>
      <c r="I20" s="7" t="s">
        <v>71</v>
      </c>
      <c r="J20" s="10" t="s">
        <v>29</v>
      </c>
    </row>
    <row r="21">
      <c r="A21" s="7" t="s">
        <v>72</v>
      </c>
      <c r="B21" s="8" t="s">
        <v>29</v>
      </c>
      <c r="C21" s="9"/>
      <c r="D21" s="4"/>
      <c r="E21" s="7" t="s">
        <v>73</v>
      </c>
      <c r="F21" s="8" t="s">
        <v>9</v>
      </c>
      <c r="G21" s="9"/>
      <c r="H21" s="12"/>
      <c r="I21" s="7" t="s">
        <v>74</v>
      </c>
      <c r="J21" s="10" t="s">
        <v>15</v>
      </c>
    </row>
    <row r="22">
      <c r="A22" s="7" t="s">
        <v>75</v>
      </c>
      <c r="B22" s="8" t="s">
        <v>29</v>
      </c>
      <c r="C22" s="9"/>
      <c r="D22" s="4"/>
      <c r="E22" s="7" t="s">
        <v>76</v>
      </c>
      <c r="F22" s="8" t="s">
        <v>11</v>
      </c>
      <c r="G22" s="9"/>
      <c r="H22" s="12"/>
      <c r="I22" s="7" t="s">
        <v>77</v>
      </c>
      <c r="J22" s="10" t="s">
        <v>38</v>
      </c>
    </row>
    <row r="23">
      <c r="A23" s="13" t="s">
        <v>78</v>
      </c>
      <c r="B23" s="8" t="s">
        <v>29</v>
      </c>
      <c r="C23" s="9"/>
      <c r="D23" s="4"/>
      <c r="E23" s="7" t="s">
        <v>79</v>
      </c>
      <c r="F23" s="8" t="s">
        <v>29</v>
      </c>
      <c r="G23" s="9"/>
      <c r="H23" s="12"/>
      <c r="I23" s="7" t="s">
        <v>80</v>
      </c>
      <c r="J23" s="10" t="s">
        <v>15</v>
      </c>
    </row>
    <row r="24">
      <c r="A24" s="7" t="s">
        <v>81</v>
      </c>
      <c r="B24" s="8" t="s">
        <v>29</v>
      </c>
      <c r="C24" s="9"/>
      <c r="D24" s="4"/>
      <c r="E24" s="7" t="s">
        <v>82</v>
      </c>
      <c r="F24" s="8" t="s">
        <v>29</v>
      </c>
      <c r="G24" s="9"/>
      <c r="H24" s="12"/>
      <c r="I24" s="7" t="s">
        <v>83</v>
      </c>
      <c r="J24" s="10" t="s">
        <v>15</v>
      </c>
    </row>
    <row r="25">
      <c r="A25" s="7" t="s">
        <v>84</v>
      </c>
      <c r="B25" s="8" t="s">
        <v>29</v>
      </c>
      <c r="C25" s="9"/>
      <c r="D25" s="4"/>
      <c r="E25" s="7" t="s">
        <v>85</v>
      </c>
      <c r="F25" s="8" t="s">
        <v>29</v>
      </c>
      <c r="G25" s="9"/>
      <c r="H25" s="12"/>
      <c r="I25" s="7" t="s">
        <v>86</v>
      </c>
      <c r="J25" s="10" t="s">
        <v>15</v>
      </c>
    </row>
    <row r="26">
      <c r="A26" s="7" t="s">
        <v>87</v>
      </c>
      <c r="B26" s="8" t="s">
        <v>29</v>
      </c>
      <c r="C26" s="9"/>
      <c r="D26" s="4"/>
      <c r="E26" s="7" t="s">
        <v>88</v>
      </c>
      <c r="F26" s="8" t="s">
        <v>29</v>
      </c>
      <c r="G26" s="9"/>
      <c r="H26" s="12"/>
      <c r="I26" s="7" t="s">
        <v>89</v>
      </c>
      <c r="J26" s="10" t="s">
        <v>29</v>
      </c>
    </row>
    <row r="27">
      <c r="A27" s="7" t="s">
        <v>90</v>
      </c>
      <c r="B27" s="8" t="s">
        <v>29</v>
      </c>
      <c r="C27" s="9"/>
      <c r="D27" s="4"/>
      <c r="E27" s="7" t="s">
        <v>91</v>
      </c>
      <c r="F27" s="8" t="s">
        <v>29</v>
      </c>
      <c r="G27" s="9"/>
      <c r="H27" s="12"/>
      <c r="I27" s="7" t="s">
        <v>92</v>
      </c>
      <c r="J27" s="10" t="s">
        <v>15</v>
      </c>
    </row>
    <row r="28">
      <c r="A28" s="14" t="s">
        <v>93</v>
      </c>
      <c r="B28" s="8" t="s">
        <v>29</v>
      </c>
      <c r="C28" s="9"/>
      <c r="D28" s="4"/>
      <c r="E28" s="7" t="s">
        <v>94</v>
      </c>
      <c r="F28" s="8" t="s">
        <v>29</v>
      </c>
      <c r="G28" s="9"/>
      <c r="H28" s="12"/>
      <c r="I28" s="7" t="s">
        <v>95</v>
      </c>
      <c r="J28" s="10" t="s">
        <v>15</v>
      </c>
    </row>
    <row r="29">
      <c r="A29" s="7" t="s">
        <v>96</v>
      </c>
      <c r="B29" s="8" t="s">
        <v>29</v>
      </c>
      <c r="C29" s="9"/>
      <c r="D29" s="4"/>
      <c r="E29" s="7" t="s">
        <v>97</v>
      </c>
      <c r="F29" s="8" t="s">
        <v>29</v>
      </c>
      <c r="G29" s="9"/>
      <c r="H29" s="12"/>
      <c r="I29" s="7" t="s">
        <v>98</v>
      </c>
      <c r="J29" s="10" t="s">
        <v>11</v>
      </c>
    </row>
    <row r="30">
      <c r="A30" s="7" t="s">
        <v>99</v>
      </c>
      <c r="B30" s="8" t="s">
        <v>29</v>
      </c>
      <c r="C30" s="9"/>
      <c r="D30" s="4"/>
      <c r="E30" s="7" t="s">
        <v>100</v>
      </c>
      <c r="F30" s="8" t="s">
        <v>29</v>
      </c>
      <c r="G30" s="9"/>
      <c r="H30" s="12"/>
      <c r="I30" s="7" t="s">
        <v>101</v>
      </c>
      <c r="J30" s="10" t="s">
        <v>15</v>
      </c>
    </row>
    <row r="31">
      <c r="A31" s="7" t="s">
        <v>102</v>
      </c>
      <c r="B31" s="8" t="s">
        <v>29</v>
      </c>
      <c r="C31" s="9"/>
      <c r="D31" s="4"/>
      <c r="E31" s="7" t="s">
        <v>103</v>
      </c>
      <c r="F31" s="8" t="s">
        <v>29</v>
      </c>
      <c r="G31" s="9"/>
      <c r="H31" s="12"/>
      <c r="I31" s="7" t="s">
        <v>104</v>
      </c>
      <c r="J31" s="10" t="s">
        <v>11</v>
      </c>
    </row>
    <row r="32">
      <c r="A32" s="7" t="s">
        <v>105</v>
      </c>
      <c r="B32" s="8" t="s">
        <v>29</v>
      </c>
      <c r="C32" s="11"/>
      <c r="D32" s="4"/>
      <c r="E32" s="7" t="s">
        <v>106</v>
      </c>
      <c r="F32" s="8" t="s">
        <v>29</v>
      </c>
      <c r="G32" s="9"/>
      <c r="H32" s="12"/>
      <c r="I32" s="7" t="s">
        <v>107</v>
      </c>
      <c r="J32" s="10" t="s">
        <v>38</v>
      </c>
    </row>
    <row r="33">
      <c r="A33" s="15" t="s">
        <v>108</v>
      </c>
      <c r="B33" s="8" t="s">
        <v>29</v>
      </c>
      <c r="C33" s="9"/>
      <c r="D33" s="4"/>
      <c r="E33" s="7" t="s">
        <v>109</v>
      </c>
      <c r="F33" s="8" t="s">
        <v>29</v>
      </c>
      <c r="G33" s="9"/>
      <c r="H33" s="12"/>
      <c r="I33" s="7" t="s">
        <v>110</v>
      </c>
      <c r="J33" s="10" t="s">
        <v>11</v>
      </c>
    </row>
    <row r="34">
      <c r="A34" s="15" t="s">
        <v>111</v>
      </c>
      <c r="B34" s="8" t="s">
        <v>29</v>
      </c>
      <c r="C34" s="9"/>
      <c r="D34" s="4"/>
      <c r="E34" s="7" t="s">
        <v>112</v>
      </c>
      <c r="F34" s="8" t="s">
        <v>11</v>
      </c>
      <c r="G34" s="9"/>
      <c r="H34" s="12"/>
      <c r="I34" s="7" t="s">
        <v>113</v>
      </c>
      <c r="J34" s="10" t="s">
        <v>38</v>
      </c>
    </row>
    <row r="35">
      <c r="A35" s="13" t="s">
        <v>114</v>
      </c>
      <c r="B35" s="8" t="s">
        <v>29</v>
      </c>
      <c r="C35" s="9"/>
      <c r="D35" s="4"/>
      <c r="E35" s="7" t="s">
        <v>115</v>
      </c>
      <c r="F35" s="8" t="s">
        <v>42</v>
      </c>
      <c r="G35" s="9"/>
      <c r="H35" s="12"/>
      <c r="I35" s="7" t="s">
        <v>116</v>
      </c>
      <c r="J35" s="10" t="s">
        <v>29</v>
      </c>
    </row>
    <row r="36">
      <c r="A36" s="7" t="s">
        <v>117</v>
      </c>
      <c r="B36" s="8" t="s">
        <v>29</v>
      </c>
      <c r="C36" s="9"/>
      <c r="D36" s="4"/>
      <c r="E36" s="7" t="s">
        <v>118</v>
      </c>
      <c r="F36" s="8" t="s">
        <v>11</v>
      </c>
      <c r="G36" s="9"/>
      <c r="H36" s="12"/>
      <c r="I36" s="7" t="s">
        <v>119</v>
      </c>
      <c r="J36" s="10" t="s">
        <v>29</v>
      </c>
    </row>
    <row r="37">
      <c r="A37" s="7" t="s">
        <v>120</v>
      </c>
      <c r="B37" s="8" t="s">
        <v>29</v>
      </c>
      <c r="C37" s="9"/>
      <c r="D37" s="4"/>
      <c r="E37" s="7" t="s">
        <v>121</v>
      </c>
      <c r="F37" s="8" t="s">
        <v>11</v>
      </c>
      <c r="G37" s="9"/>
      <c r="H37" s="12"/>
      <c r="J37" s="16"/>
    </row>
    <row r="38">
      <c r="A38" s="7" t="s">
        <v>122</v>
      </c>
      <c r="B38" s="8" t="s">
        <v>29</v>
      </c>
      <c r="C38" s="9"/>
      <c r="D38" s="4"/>
      <c r="E38" s="7" t="s">
        <v>123</v>
      </c>
      <c r="F38" s="8" t="s">
        <v>11</v>
      </c>
      <c r="G38" s="9"/>
      <c r="H38" s="12"/>
      <c r="I38" s="12"/>
      <c r="J38" s="12"/>
    </row>
    <row r="39">
      <c r="A39" s="7" t="s">
        <v>124</v>
      </c>
      <c r="B39" s="8" t="s">
        <v>29</v>
      </c>
      <c r="C39" s="9"/>
      <c r="D39" s="4"/>
      <c r="E39" s="7" t="s">
        <v>125</v>
      </c>
      <c r="F39" s="8" t="s">
        <v>38</v>
      </c>
      <c r="G39" s="11" t="s">
        <v>126</v>
      </c>
      <c r="H39" s="12"/>
      <c r="I39" s="12"/>
      <c r="J39" s="12"/>
    </row>
    <row r="40">
      <c r="A40" s="7" t="s">
        <v>127</v>
      </c>
      <c r="B40" s="8" t="s">
        <v>29</v>
      </c>
      <c r="C40" s="9"/>
      <c r="D40" s="4"/>
      <c r="E40" s="7" t="s">
        <v>128</v>
      </c>
      <c r="F40" s="8" t="s">
        <v>29</v>
      </c>
      <c r="G40" s="9"/>
      <c r="H40" s="12"/>
      <c r="I40" s="12"/>
      <c r="J40" s="12"/>
    </row>
    <row r="41">
      <c r="A41" s="7" t="s">
        <v>129</v>
      </c>
      <c r="B41" s="8" t="s">
        <v>29</v>
      </c>
      <c r="C41" s="11" t="s">
        <v>51</v>
      </c>
      <c r="D41" s="4"/>
      <c r="E41" s="7" t="s">
        <v>130</v>
      </c>
      <c r="F41" s="8" t="s">
        <v>29</v>
      </c>
      <c r="G41" s="9"/>
      <c r="H41" s="12"/>
      <c r="I41" s="12"/>
      <c r="J41" s="12"/>
    </row>
    <row r="42">
      <c r="A42" s="13" t="s">
        <v>131</v>
      </c>
      <c r="B42" s="8" t="s">
        <v>29</v>
      </c>
      <c r="C42" s="9"/>
      <c r="D42" s="4"/>
      <c r="E42" s="7" t="s">
        <v>132</v>
      </c>
      <c r="F42" s="8" t="s">
        <v>11</v>
      </c>
      <c r="G42" s="9"/>
      <c r="H42" s="12"/>
      <c r="I42" s="12"/>
      <c r="J42" s="12"/>
    </row>
    <row r="43">
      <c r="A43" s="7" t="s">
        <v>133</v>
      </c>
      <c r="B43" s="8" t="s">
        <v>29</v>
      </c>
      <c r="C43" s="9"/>
      <c r="D43" s="4"/>
      <c r="E43" s="7" t="s">
        <v>134</v>
      </c>
      <c r="F43" s="8" t="s">
        <v>15</v>
      </c>
      <c r="G43" s="9"/>
      <c r="H43" s="12"/>
      <c r="I43" s="12"/>
      <c r="J43" s="12"/>
    </row>
    <row r="44">
      <c r="A44" s="13" t="s">
        <v>135</v>
      </c>
      <c r="B44" s="8" t="s">
        <v>29</v>
      </c>
      <c r="C44" s="9"/>
      <c r="D44" s="4"/>
      <c r="E44" s="7" t="s">
        <v>136</v>
      </c>
      <c r="F44" s="8" t="s">
        <v>11</v>
      </c>
      <c r="G44" s="9"/>
      <c r="H44" s="12"/>
      <c r="I44" s="12"/>
      <c r="J44" s="12"/>
    </row>
    <row r="45">
      <c r="A45" s="13" t="s">
        <v>137</v>
      </c>
      <c r="B45" s="8" t="s">
        <v>29</v>
      </c>
      <c r="C45" s="9"/>
      <c r="D45" s="4"/>
      <c r="E45" s="7" t="s">
        <v>138</v>
      </c>
      <c r="F45" s="8" t="s">
        <v>29</v>
      </c>
      <c r="G45" s="9"/>
      <c r="H45" s="12"/>
      <c r="I45" s="12"/>
      <c r="J45" s="12"/>
    </row>
    <row r="46">
      <c r="A46" s="7" t="s">
        <v>139</v>
      </c>
      <c r="B46" s="8" t="s">
        <v>29</v>
      </c>
      <c r="C46" s="9"/>
      <c r="D46" s="4"/>
      <c r="E46" s="7" t="s">
        <v>140</v>
      </c>
      <c r="F46" s="8" t="s">
        <v>11</v>
      </c>
      <c r="G46" s="9"/>
      <c r="H46" s="12"/>
      <c r="I46" s="12"/>
      <c r="J46" s="12"/>
    </row>
    <row r="47">
      <c r="A47" s="13" t="s">
        <v>141</v>
      </c>
      <c r="B47" s="8" t="s">
        <v>29</v>
      </c>
      <c r="C47" s="9"/>
      <c r="D47" s="4"/>
      <c r="E47" s="7" t="s">
        <v>142</v>
      </c>
      <c r="F47" s="8" t="s">
        <v>15</v>
      </c>
      <c r="G47" s="9"/>
      <c r="H47" s="12"/>
      <c r="I47" s="12"/>
      <c r="J47" s="12"/>
    </row>
    <row r="48">
      <c r="A48" s="13" t="s">
        <v>143</v>
      </c>
      <c r="B48" s="8" t="s">
        <v>29</v>
      </c>
      <c r="C48" s="9"/>
      <c r="D48" s="4"/>
      <c r="E48" s="7" t="s">
        <v>144</v>
      </c>
      <c r="F48" s="8" t="s">
        <v>15</v>
      </c>
      <c r="G48" s="9"/>
      <c r="H48" s="12"/>
      <c r="I48" s="12"/>
      <c r="J48" s="12"/>
    </row>
    <row r="49">
      <c r="A49" s="13" t="s">
        <v>145</v>
      </c>
      <c r="B49" s="8" t="s">
        <v>29</v>
      </c>
      <c r="C49" s="9"/>
      <c r="D49" s="4"/>
      <c r="E49" s="7" t="s">
        <v>146</v>
      </c>
      <c r="F49" s="8" t="s">
        <v>15</v>
      </c>
      <c r="G49" s="9"/>
      <c r="H49" s="12"/>
      <c r="I49" s="12"/>
      <c r="J49" s="12"/>
    </row>
    <row r="50">
      <c r="A50" s="7" t="s">
        <v>147</v>
      </c>
      <c r="B50" s="8" t="s">
        <v>29</v>
      </c>
      <c r="C50" s="9"/>
      <c r="D50" s="4"/>
      <c r="E50" s="7" t="s">
        <v>148</v>
      </c>
      <c r="F50" s="8" t="s">
        <v>20</v>
      </c>
      <c r="G50" s="9"/>
      <c r="H50" s="12"/>
      <c r="I50" s="12"/>
      <c r="J50" s="12"/>
    </row>
    <row r="51">
      <c r="A51" s="7" t="s">
        <v>149</v>
      </c>
      <c r="B51" s="8" t="s">
        <v>29</v>
      </c>
      <c r="C51" s="9"/>
      <c r="D51" s="4"/>
      <c r="E51" s="7" t="s">
        <v>150</v>
      </c>
      <c r="F51" s="8" t="s">
        <v>29</v>
      </c>
      <c r="G51" s="9"/>
      <c r="H51" s="12"/>
      <c r="I51" s="12"/>
      <c r="J51" s="12"/>
    </row>
    <row r="52">
      <c r="A52" s="7" t="s">
        <v>151</v>
      </c>
      <c r="B52" s="8" t="s">
        <v>29</v>
      </c>
      <c r="C52" s="9"/>
      <c r="D52" s="4"/>
      <c r="E52" s="7" t="s">
        <v>152</v>
      </c>
      <c r="F52" s="8" t="s">
        <v>9</v>
      </c>
      <c r="G52" s="9"/>
      <c r="H52" s="12"/>
      <c r="I52" s="12"/>
      <c r="J52" s="12"/>
    </row>
    <row r="53">
      <c r="A53" s="7" t="s">
        <v>153</v>
      </c>
      <c r="B53" s="8" t="s">
        <v>29</v>
      </c>
      <c r="C53" s="9"/>
      <c r="D53" s="4"/>
      <c r="E53" s="7" t="s">
        <v>154</v>
      </c>
      <c r="F53" s="8" t="s">
        <v>155</v>
      </c>
      <c r="G53" s="9"/>
      <c r="H53" s="12"/>
      <c r="I53" s="12"/>
      <c r="J53" s="12"/>
    </row>
    <row r="54">
      <c r="A54" s="7" t="s">
        <v>156</v>
      </c>
      <c r="B54" s="8" t="s">
        <v>29</v>
      </c>
      <c r="C54" s="9"/>
      <c r="D54" s="4"/>
      <c r="E54" s="7" t="s">
        <v>154</v>
      </c>
      <c r="F54" s="8" t="s">
        <v>155</v>
      </c>
      <c r="G54" s="11"/>
      <c r="H54" s="12"/>
      <c r="I54" s="12"/>
      <c r="J54" s="12"/>
    </row>
    <row r="55">
      <c r="A55" s="7" t="s">
        <v>157</v>
      </c>
      <c r="B55" s="8" t="s">
        <v>29</v>
      </c>
      <c r="C55" s="9"/>
      <c r="D55" s="4"/>
      <c r="E55" s="7" t="s">
        <v>158</v>
      </c>
      <c r="F55" s="8" t="s">
        <v>155</v>
      </c>
      <c r="G55" s="9"/>
      <c r="H55" s="12"/>
      <c r="I55" s="12"/>
      <c r="J55" s="12"/>
    </row>
    <row r="56">
      <c r="A56" s="7" t="s">
        <v>159</v>
      </c>
      <c r="B56" s="8" t="s">
        <v>29</v>
      </c>
      <c r="C56" s="9"/>
      <c r="D56" s="4"/>
      <c r="E56" s="7" t="s">
        <v>160</v>
      </c>
      <c r="F56" s="8" t="s">
        <v>155</v>
      </c>
      <c r="G56" s="9"/>
      <c r="H56" s="12"/>
      <c r="I56" s="12"/>
      <c r="J56" s="12"/>
    </row>
    <row r="57">
      <c r="A57" s="7" t="s">
        <v>161</v>
      </c>
      <c r="B57" s="8" t="s">
        <v>29</v>
      </c>
      <c r="C57" s="9"/>
      <c r="D57" s="4"/>
      <c r="E57" s="7" t="s">
        <v>162</v>
      </c>
      <c r="F57" s="8" t="s">
        <v>29</v>
      </c>
      <c r="G57" s="9"/>
      <c r="H57" s="12"/>
      <c r="I57" s="12"/>
      <c r="J57" s="12"/>
    </row>
    <row r="58">
      <c r="A58" s="13" t="s">
        <v>163</v>
      </c>
      <c r="B58" s="8" t="s">
        <v>29</v>
      </c>
      <c r="C58" s="9"/>
      <c r="D58" s="4"/>
      <c r="E58" s="7" t="s">
        <v>164</v>
      </c>
      <c r="F58" s="8" t="s">
        <v>29</v>
      </c>
      <c r="G58" s="9"/>
      <c r="H58" s="12"/>
      <c r="I58" s="12"/>
      <c r="J58" s="12"/>
    </row>
    <row r="59">
      <c r="A59" s="7" t="s">
        <v>165</v>
      </c>
      <c r="B59" s="8" t="s">
        <v>42</v>
      </c>
      <c r="C59" s="11"/>
      <c r="D59" s="4"/>
      <c r="G59" s="4"/>
      <c r="H59" s="12"/>
      <c r="I59" s="12"/>
      <c r="J59" s="12"/>
    </row>
    <row r="60">
      <c r="A60" s="7" t="s">
        <v>166</v>
      </c>
      <c r="B60" s="8" t="s">
        <v>9</v>
      </c>
      <c r="C60" s="9"/>
      <c r="D60" s="4"/>
      <c r="G60" s="4"/>
      <c r="H60" s="12"/>
      <c r="I60" s="12"/>
      <c r="J60" s="12"/>
    </row>
    <row r="61">
      <c r="A61" s="7" t="s">
        <v>167</v>
      </c>
      <c r="B61" s="8" t="s">
        <v>11</v>
      </c>
      <c r="C61" s="11"/>
      <c r="D61" s="4"/>
      <c r="G61" s="4"/>
      <c r="H61" s="12"/>
      <c r="I61" s="12"/>
      <c r="J61" s="12"/>
    </row>
    <row r="62">
      <c r="A62" s="7" t="s">
        <v>168</v>
      </c>
      <c r="B62" s="8" t="s">
        <v>15</v>
      </c>
      <c r="C62" s="11" t="s">
        <v>169</v>
      </c>
      <c r="D62" s="4"/>
      <c r="G62" s="4"/>
      <c r="H62" s="12"/>
      <c r="I62" s="12"/>
      <c r="J62" s="12"/>
    </row>
    <row r="63">
      <c r="A63" s="7" t="s">
        <v>170</v>
      </c>
      <c r="B63" s="8" t="s">
        <v>11</v>
      </c>
      <c r="C63" s="9"/>
      <c r="D63" s="4"/>
      <c r="G63" s="4"/>
      <c r="H63" s="12"/>
      <c r="I63" s="12"/>
      <c r="J63" s="12"/>
    </row>
    <row r="64">
      <c r="A64" s="7" t="s">
        <v>171</v>
      </c>
      <c r="B64" s="8" t="s">
        <v>172</v>
      </c>
      <c r="C64" s="9"/>
      <c r="G64" s="17"/>
      <c r="H64" s="17"/>
      <c r="I64" s="17"/>
      <c r="J64" s="17"/>
    </row>
    <row r="65">
      <c r="A65" s="7" t="s">
        <v>173</v>
      </c>
      <c r="B65" s="8" t="s">
        <v>174</v>
      </c>
      <c r="C65" s="9"/>
      <c r="G65" s="17"/>
      <c r="H65" s="17"/>
      <c r="I65" s="17"/>
      <c r="J65" s="17"/>
    </row>
    <row r="66">
      <c r="A66" s="7" t="s">
        <v>175</v>
      </c>
      <c r="B66" s="8" t="s">
        <v>11</v>
      </c>
      <c r="C66" s="9"/>
      <c r="G66" s="17"/>
      <c r="H66" s="17"/>
      <c r="I66" s="17"/>
      <c r="J66" s="17"/>
    </row>
    <row r="67">
      <c r="A67" s="7" t="s">
        <v>176</v>
      </c>
      <c r="B67" s="8" t="s">
        <v>11</v>
      </c>
      <c r="C67" s="9"/>
      <c r="G67" s="17"/>
      <c r="H67" s="17"/>
      <c r="I67" s="17"/>
      <c r="J67" s="17"/>
    </row>
    <row r="68">
      <c r="A68" s="7" t="s">
        <v>177</v>
      </c>
      <c r="B68" s="8" t="s">
        <v>172</v>
      </c>
      <c r="C68" s="9"/>
      <c r="G68" s="17"/>
      <c r="H68" s="17"/>
      <c r="I68" s="17"/>
      <c r="J68" s="17"/>
    </row>
    <row r="69">
      <c r="A69" s="7" t="s">
        <v>178</v>
      </c>
      <c r="B69" s="8" t="s">
        <v>172</v>
      </c>
      <c r="C69" s="9"/>
      <c r="G69" s="17"/>
      <c r="H69" s="17"/>
      <c r="I69" s="17"/>
      <c r="J69" s="17"/>
    </row>
    <row r="70">
      <c r="A70" s="7" t="s">
        <v>179</v>
      </c>
      <c r="B70" s="8" t="s">
        <v>172</v>
      </c>
      <c r="C70" s="11" t="s">
        <v>180</v>
      </c>
      <c r="G70" s="17"/>
      <c r="H70" s="17"/>
      <c r="I70" s="17"/>
      <c r="J70" s="17"/>
    </row>
    <row r="71">
      <c r="A71" s="7" t="s">
        <v>181</v>
      </c>
      <c r="B71" s="8" t="s">
        <v>15</v>
      </c>
      <c r="C71" s="11" t="s">
        <v>169</v>
      </c>
      <c r="G71" s="17"/>
      <c r="H71" s="17"/>
      <c r="I71" s="17"/>
      <c r="J71" s="17"/>
    </row>
    <row r="72">
      <c r="A72" s="7" t="s">
        <v>182</v>
      </c>
      <c r="B72" s="8" t="s">
        <v>15</v>
      </c>
      <c r="C72" s="9"/>
      <c r="G72" s="17"/>
      <c r="H72" s="17"/>
      <c r="I72" s="17"/>
      <c r="J72" s="17"/>
    </row>
    <row r="73">
      <c r="G73" s="17"/>
      <c r="H73" s="17"/>
      <c r="I73" s="17"/>
      <c r="J73" s="17"/>
    </row>
    <row r="74">
      <c r="G74" s="17"/>
      <c r="H74" s="17"/>
      <c r="I74" s="17"/>
      <c r="J74" s="17"/>
    </row>
    <row r="75">
      <c r="G75" s="17"/>
      <c r="H75" s="17"/>
      <c r="I75" s="17"/>
      <c r="J75" s="17"/>
    </row>
    <row r="76">
      <c r="G76" s="17"/>
      <c r="H76" s="17"/>
      <c r="I76" s="17"/>
      <c r="J76" s="17"/>
    </row>
    <row r="77">
      <c r="G77" s="17"/>
      <c r="H77" s="17"/>
      <c r="I77" s="17"/>
      <c r="J77" s="17"/>
    </row>
    <row r="78">
      <c r="G78" s="17"/>
      <c r="H78" s="17"/>
      <c r="I78" s="17"/>
      <c r="J78" s="17"/>
    </row>
    <row r="79">
      <c r="G79" s="17"/>
      <c r="H79" s="17"/>
      <c r="I79" s="17"/>
      <c r="J79" s="17"/>
    </row>
    <row r="80">
      <c r="G80" s="17"/>
      <c r="H80" s="17"/>
      <c r="I80" s="17"/>
      <c r="J80" s="17"/>
    </row>
    <row r="81">
      <c r="G81" s="17"/>
      <c r="H81" s="17"/>
      <c r="I81" s="17"/>
      <c r="J81" s="17"/>
    </row>
    <row r="82">
      <c r="G82" s="17"/>
      <c r="H82" s="17"/>
      <c r="I82" s="17"/>
      <c r="J82" s="17"/>
    </row>
    <row r="83">
      <c r="G83" s="17"/>
      <c r="H83" s="17"/>
      <c r="I83" s="17"/>
      <c r="J83" s="17"/>
    </row>
    <row r="84">
      <c r="G84" s="17"/>
      <c r="H84" s="17"/>
      <c r="I84" s="17"/>
      <c r="J84" s="17"/>
    </row>
    <row r="85">
      <c r="G85" s="17"/>
      <c r="H85" s="17"/>
      <c r="I85" s="17"/>
      <c r="J85" s="17"/>
    </row>
    <row r="86">
      <c r="G86" s="17"/>
      <c r="H86" s="17"/>
      <c r="I86" s="17"/>
      <c r="J86" s="17"/>
    </row>
    <row r="87">
      <c r="G87" s="17"/>
      <c r="H87" s="17"/>
      <c r="I87" s="17"/>
      <c r="J87" s="17"/>
    </row>
    <row r="88">
      <c r="G88" s="17"/>
      <c r="H88" s="17"/>
      <c r="I88" s="17"/>
      <c r="J88" s="17"/>
    </row>
    <row r="89">
      <c r="G89" s="17"/>
      <c r="H89" s="17"/>
      <c r="I89" s="17"/>
      <c r="J89" s="17"/>
    </row>
    <row r="90">
      <c r="G90" s="17"/>
      <c r="H90" s="17"/>
      <c r="I90" s="17"/>
      <c r="J90" s="17"/>
    </row>
    <row r="91">
      <c r="G91" s="17"/>
      <c r="H91" s="17"/>
      <c r="I91" s="17"/>
      <c r="J91" s="17"/>
    </row>
    <row r="92">
      <c r="G92" s="17"/>
      <c r="H92" s="17"/>
      <c r="I92" s="17"/>
      <c r="J92" s="17"/>
    </row>
    <row r="93">
      <c r="G93" s="17"/>
      <c r="H93" s="17"/>
      <c r="I93" s="17"/>
      <c r="J93" s="17"/>
    </row>
    <row r="94">
      <c r="G94" s="17"/>
      <c r="H94" s="17"/>
      <c r="I94" s="17"/>
      <c r="J94" s="17"/>
    </row>
    <row r="95">
      <c r="G95" s="17"/>
      <c r="H95" s="17"/>
      <c r="I95" s="17"/>
      <c r="J95" s="17"/>
    </row>
    <row r="96">
      <c r="G96" s="17"/>
      <c r="H96" s="17"/>
      <c r="I96" s="17"/>
      <c r="J96" s="17"/>
    </row>
    <row r="97">
      <c r="G97" s="17"/>
      <c r="H97" s="17"/>
      <c r="I97" s="17"/>
      <c r="J97" s="17"/>
    </row>
    <row r="98">
      <c r="G98" s="17"/>
      <c r="H98" s="17"/>
      <c r="I98" s="17"/>
      <c r="J98" s="17"/>
    </row>
    <row r="99">
      <c r="G99" s="17"/>
      <c r="H99" s="17"/>
      <c r="I99" s="17"/>
      <c r="J99" s="17"/>
    </row>
    <row r="100">
      <c r="G100" s="17"/>
      <c r="H100" s="17"/>
      <c r="I100" s="17"/>
      <c r="J100" s="17"/>
    </row>
    <row r="101">
      <c r="G101" s="17"/>
      <c r="H101" s="17"/>
      <c r="I101" s="17"/>
      <c r="J101" s="17"/>
    </row>
    <row r="102">
      <c r="G102" s="17"/>
      <c r="H102" s="17"/>
      <c r="I102" s="17"/>
      <c r="J102" s="17"/>
    </row>
    <row r="103">
      <c r="G103" s="17"/>
      <c r="H103" s="17"/>
      <c r="I103" s="17"/>
      <c r="J103" s="17"/>
    </row>
    <row r="104">
      <c r="G104" s="17"/>
      <c r="H104" s="17"/>
      <c r="I104" s="17"/>
      <c r="J104" s="17"/>
    </row>
    <row r="105">
      <c r="G105" s="17"/>
      <c r="H105" s="17"/>
      <c r="I105" s="17"/>
      <c r="J105" s="17"/>
    </row>
    <row r="106">
      <c r="G106" s="17"/>
      <c r="H106" s="17"/>
      <c r="I106" s="17"/>
      <c r="J106" s="17"/>
    </row>
    <row r="107">
      <c r="G107" s="17"/>
      <c r="H107" s="17"/>
      <c r="I107" s="17"/>
      <c r="J107" s="17"/>
    </row>
    <row r="108">
      <c r="G108" s="17"/>
      <c r="H108" s="17"/>
      <c r="I108" s="17"/>
      <c r="J108" s="17"/>
    </row>
    <row r="109">
      <c r="G109" s="17"/>
      <c r="H109" s="17"/>
      <c r="I109" s="17"/>
      <c r="J109" s="17"/>
    </row>
    <row r="110">
      <c r="G110" s="17"/>
      <c r="H110" s="17"/>
      <c r="I110" s="17"/>
      <c r="J110" s="17"/>
    </row>
    <row r="111">
      <c r="G111" s="17"/>
      <c r="H111" s="17"/>
      <c r="I111" s="17"/>
      <c r="J111" s="17"/>
    </row>
    <row r="112">
      <c r="G112" s="17"/>
      <c r="H112" s="17"/>
      <c r="I112" s="17"/>
      <c r="J112" s="17"/>
    </row>
    <row r="113">
      <c r="G113" s="17"/>
      <c r="H113" s="17"/>
      <c r="I113" s="17"/>
      <c r="J113" s="17"/>
    </row>
    <row r="114">
      <c r="G114" s="17"/>
      <c r="H114" s="17"/>
      <c r="I114" s="17"/>
      <c r="J114" s="17"/>
    </row>
    <row r="115">
      <c r="G115" s="17"/>
      <c r="H115" s="17"/>
      <c r="I115" s="17"/>
      <c r="J115" s="17"/>
    </row>
    <row r="116">
      <c r="G116" s="17"/>
      <c r="H116" s="17"/>
      <c r="I116" s="17"/>
      <c r="J116" s="17"/>
    </row>
    <row r="117">
      <c r="G117" s="17"/>
      <c r="H117" s="17"/>
      <c r="I117" s="17"/>
      <c r="J117" s="17"/>
    </row>
    <row r="118">
      <c r="G118" s="17"/>
      <c r="H118" s="17"/>
      <c r="I118" s="17"/>
      <c r="J118" s="17"/>
    </row>
    <row r="119">
      <c r="G119" s="17"/>
      <c r="H119" s="17"/>
      <c r="I119" s="17"/>
      <c r="J119" s="17"/>
    </row>
    <row r="120">
      <c r="G120" s="17"/>
      <c r="H120" s="17"/>
      <c r="I120" s="17"/>
      <c r="J120" s="17"/>
    </row>
    <row r="121">
      <c r="G121" s="17"/>
      <c r="H121" s="17"/>
      <c r="I121" s="17"/>
      <c r="J121" s="17"/>
    </row>
    <row r="122">
      <c r="G122" s="17"/>
      <c r="H122" s="17"/>
      <c r="I122" s="17"/>
      <c r="J122" s="17"/>
    </row>
    <row r="123">
      <c r="G123" s="17"/>
      <c r="H123" s="17"/>
      <c r="I123" s="17"/>
      <c r="J123" s="17"/>
    </row>
    <row r="124">
      <c r="G124" s="17"/>
      <c r="H124" s="17"/>
      <c r="I124" s="17"/>
      <c r="J124" s="17"/>
    </row>
    <row r="125">
      <c r="G125" s="17"/>
      <c r="H125" s="17"/>
      <c r="I125" s="17"/>
      <c r="J125" s="17"/>
    </row>
    <row r="126">
      <c r="G126" s="17"/>
      <c r="H126" s="17"/>
      <c r="I126" s="17"/>
      <c r="J126" s="17"/>
    </row>
    <row r="127">
      <c r="G127" s="17"/>
      <c r="H127" s="17"/>
      <c r="I127" s="17"/>
      <c r="J127" s="17"/>
    </row>
    <row r="128">
      <c r="G128" s="17"/>
      <c r="H128" s="17"/>
      <c r="I128" s="17"/>
      <c r="J128" s="17"/>
    </row>
    <row r="129">
      <c r="G129" s="17"/>
      <c r="H129" s="17"/>
      <c r="I129" s="17"/>
      <c r="J129" s="17"/>
    </row>
    <row r="130">
      <c r="G130" s="17"/>
      <c r="H130" s="17"/>
      <c r="I130" s="17"/>
      <c r="J130" s="17"/>
    </row>
    <row r="131">
      <c r="G131" s="17"/>
      <c r="H131" s="17"/>
      <c r="I131" s="17"/>
      <c r="J131" s="17"/>
    </row>
    <row r="132">
      <c r="G132" s="17"/>
      <c r="H132" s="17"/>
      <c r="I132" s="17"/>
      <c r="J132" s="17"/>
    </row>
    <row r="133">
      <c r="G133" s="17"/>
      <c r="H133" s="17"/>
      <c r="I133" s="17"/>
      <c r="J133" s="17"/>
    </row>
    <row r="134">
      <c r="G134" s="17"/>
      <c r="H134" s="17"/>
      <c r="I134" s="17"/>
      <c r="J134" s="17"/>
    </row>
    <row r="135">
      <c r="G135" s="17"/>
      <c r="H135" s="17"/>
      <c r="I135" s="17"/>
      <c r="J135" s="17"/>
    </row>
    <row r="136">
      <c r="G136" s="17"/>
      <c r="H136" s="17"/>
      <c r="I136" s="17"/>
      <c r="J136" s="17"/>
    </row>
    <row r="137">
      <c r="G137" s="17"/>
      <c r="H137" s="17"/>
      <c r="I137" s="17"/>
      <c r="J137" s="17"/>
    </row>
    <row r="138">
      <c r="G138" s="17"/>
      <c r="H138" s="17"/>
      <c r="I138" s="17"/>
      <c r="J138" s="17"/>
    </row>
    <row r="139">
      <c r="G139" s="17"/>
      <c r="H139" s="17"/>
      <c r="I139" s="17"/>
      <c r="J139" s="17"/>
    </row>
    <row r="140">
      <c r="G140" s="17"/>
      <c r="H140" s="17"/>
      <c r="I140" s="17"/>
      <c r="J140" s="17"/>
    </row>
    <row r="141">
      <c r="G141" s="17"/>
      <c r="H141" s="17"/>
      <c r="I141" s="17"/>
      <c r="J141" s="17"/>
    </row>
    <row r="142">
      <c r="G142" s="17"/>
      <c r="H142" s="17"/>
      <c r="I142" s="17"/>
      <c r="J142" s="17"/>
    </row>
    <row r="143">
      <c r="G143" s="17"/>
      <c r="H143" s="17"/>
      <c r="I143" s="17"/>
      <c r="J143" s="17"/>
    </row>
    <row r="144">
      <c r="G144" s="17"/>
      <c r="H144" s="17"/>
      <c r="I144" s="17"/>
      <c r="J144" s="17"/>
    </row>
    <row r="145">
      <c r="G145" s="17"/>
      <c r="H145" s="17"/>
      <c r="I145" s="17"/>
      <c r="J145" s="17"/>
    </row>
    <row r="146">
      <c r="G146" s="17"/>
      <c r="H146" s="17"/>
      <c r="I146" s="17"/>
      <c r="J146" s="17"/>
    </row>
    <row r="147">
      <c r="G147" s="17"/>
      <c r="H147" s="17"/>
      <c r="I147" s="17"/>
      <c r="J147" s="17"/>
    </row>
    <row r="148">
      <c r="G148" s="17"/>
      <c r="H148" s="17"/>
      <c r="I148" s="17"/>
      <c r="J148" s="17"/>
    </row>
    <row r="149">
      <c r="G149" s="17"/>
      <c r="H149" s="17"/>
      <c r="I149" s="17"/>
      <c r="J149" s="17"/>
    </row>
    <row r="150">
      <c r="G150" s="17"/>
      <c r="H150" s="17"/>
      <c r="I150" s="17"/>
      <c r="J150" s="17"/>
    </row>
    <row r="151">
      <c r="G151" s="17"/>
      <c r="H151" s="17"/>
      <c r="I151" s="17"/>
      <c r="J151" s="17"/>
    </row>
    <row r="152">
      <c r="G152" s="17"/>
      <c r="H152" s="17"/>
      <c r="I152" s="17"/>
      <c r="J152" s="17"/>
    </row>
    <row r="153">
      <c r="G153" s="17"/>
      <c r="H153" s="17"/>
      <c r="I153" s="17"/>
      <c r="J153" s="17"/>
    </row>
    <row r="154">
      <c r="G154" s="17"/>
      <c r="H154" s="17"/>
      <c r="I154" s="17"/>
      <c r="J154" s="17"/>
    </row>
    <row r="155">
      <c r="G155" s="17"/>
      <c r="H155" s="17"/>
      <c r="I155" s="17"/>
      <c r="J155" s="17"/>
    </row>
    <row r="156">
      <c r="G156" s="17"/>
      <c r="H156" s="17"/>
      <c r="I156" s="17"/>
      <c r="J156" s="17"/>
    </row>
    <row r="157">
      <c r="G157" s="17"/>
      <c r="H157" s="17"/>
      <c r="I157" s="17"/>
      <c r="J157" s="17"/>
    </row>
    <row r="158">
      <c r="G158" s="17"/>
      <c r="H158" s="17"/>
      <c r="I158" s="17"/>
      <c r="J158" s="17"/>
    </row>
    <row r="159">
      <c r="G159" s="17"/>
      <c r="H159" s="17"/>
      <c r="I159" s="17"/>
      <c r="J159" s="17"/>
    </row>
    <row r="160">
      <c r="G160" s="17"/>
      <c r="H160" s="17"/>
      <c r="I160" s="17"/>
      <c r="J160" s="17"/>
    </row>
    <row r="161">
      <c r="G161" s="17"/>
      <c r="H161" s="17"/>
      <c r="I161" s="17"/>
      <c r="J161" s="17"/>
    </row>
    <row r="162">
      <c r="G162" s="17"/>
      <c r="H162" s="17"/>
      <c r="I162" s="17"/>
      <c r="J162" s="17"/>
    </row>
    <row r="163">
      <c r="G163" s="17"/>
      <c r="H163" s="17"/>
      <c r="I163" s="17"/>
      <c r="J163" s="17"/>
    </row>
    <row r="164">
      <c r="G164" s="17"/>
      <c r="H164" s="17"/>
      <c r="I164" s="17"/>
      <c r="J164" s="17"/>
    </row>
    <row r="165">
      <c r="G165" s="17"/>
      <c r="H165" s="17"/>
      <c r="I165" s="17"/>
      <c r="J165" s="17"/>
    </row>
    <row r="166">
      <c r="G166" s="17"/>
      <c r="H166" s="17"/>
      <c r="I166" s="17"/>
      <c r="J166" s="17"/>
    </row>
    <row r="167">
      <c r="G167" s="17"/>
      <c r="H167" s="17"/>
      <c r="I167" s="17"/>
      <c r="J167" s="17"/>
    </row>
    <row r="168">
      <c r="G168" s="17"/>
      <c r="H168" s="17"/>
      <c r="I168" s="17"/>
      <c r="J168" s="17"/>
    </row>
    <row r="169">
      <c r="G169" s="17"/>
      <c r="H169" s="17"/>
      <c r="I169" s="17"/>
      <c r="J169" s="17"/>
    </row>
    <row r="170">
      <c r="G170" s="17"/>
      <c r="H170" s="17"/>
      <c r="I170" s="17"/>
      <c r="J170" s="17"/>
    </row>
    <row r="171">
      <c r="G171" s="17"/>
      <c r="H171" s="17"/>
      <c r="I171" s="17"/>
      <c r="J171" s="17"/>
    </row>
    <row r="172">
      <c r="G172" s="17"/>
      <c r="H172" s="17"/>
      <c r="I172" s="17"/>
      <c r="J172" s="17"/>
    </row>
    <row r="173">
      <c r="G173" s="17"/>
      <c r="H173" s="17"/>
      <c r="I173" s="17"/>
      <c r="J173" s="17"/>
    </row>
    <row r="174">
      <c r="G174" s="17"/>
      <c r="H174" s="17"/>
      <c r="I174" s="17"/>
      <c r="J174" s="17"/>
    </row>
    <row r="175">
      <c r="G175" s="17"/>
      <c r="H175" s="17"/>
      <c r="I175" s="17"/>
      <c r="J175" s="17"/>
    </row>
    <row r="176">
      <c r="G176" s="17"/>
      <c r="H176" s="17"/>
      <c r="I176" s="17"/>
      <c r="J176" s="17"/>
    </row>
    <row r="177">
      <c r="G177" s="17"/>
      <c r="H177" s="17"/>
      <c r="I177" s="17"/>
      <c r="J177" s="17"/>
    </row>
    <row r="178">
      <c r="G178" s="17"/>
      <c r="H178" s="17"/>
      <c r="I178" s="17"/>
      <c r="J178" s="17"/>
    </row>
    <row r="179">
      <c r="G179" s="17"/>
      <c r="H179" s="17"/>
      <c r="I179" s="17"/>
      <c r="J179" s="17"/>
    </row>
    <row r="180">
      <c r="G180" s="17"/>
      <c r="H180" s="17"/>
      <c r="I180" s="17"/>
      <c r="J180" s="17"/>
    </row>
    <row r="181">
      <c r="G181" s="17"/>
      <c r="H181" s="17"/>
      <c r="I181" s="17"/>
      <c r="J181" s="17"/>
    </row>
    <row r="182">
      <c r="G182" s="17"/>
      <c r="H182" s="17"/>
      <c r="I182" s="17"/>
      <c r="J182" s="17"/>
    </row>
    <row r="183">
      <c r="G183" s="17"/>
      <c r="H183" s="17"/>
      <c r="I183" s="17"/>
      <c r="J183" s="17"/>
    </row>
    <row r="184">
      <c r="G184" s="17"/>
      <c r="H184" s="17"/>
      <c r="I184" s="17"/>
      <c r="J184" s="17"/>
    </row>
    <row r="185">
      <c r="G185" s="17"/>
      <c r="H185" s="17"/>
      <c r="I185" s="17"/>
      <c r="J185" s="17"/>
    </row>
    <row r="186">
      <c r="G186" s="17"/>
      <c r="H186" s="17"/>
      <c r="I186" s="17"/>
      <c r="J186" s="17"/>
    </row>
    <row r="187">
      <c r="G187" s="17"/>
      <c r="H187" s="17"/>
      <c r="I187" s="17"/>
      <c r="J187" s="17"/>
    </row>
    <row r="188">
      <c r="G188" s="17"/>
      <c r="H188" s="17"/>
      <c r="I188" s="17"/>
      <c r="J188" s="17"/>
    </row>
    <row r="189">
      <c r="G189" s="17"/>
      <c r="H189" s="17"/>
      <c r="I189" s="17"/>
      <c r="J189" s="17"/>
    </row>
    <row r="190">
      <c r="G190" s="17"/>
      <c r="H190" s="17"/>
      <c r="I190" s="17"/>
      <c r="J190" s="17"/>
    </row>
    <row r="191">
      <c r="G191" s="17"/>
      <c r="H191" s="17"/>
      <c r="I191" s="17"/>
      <c r="J191" s="17"/>
    </row>
    <row r="192">
      <c r="G192" s="17"/>
      <c r="H192" s="17"/>
      <c r="I192" s="17"/>
      <c r="J192" s="17"/>
    </row>
    <row r="193">
      <c r="G193" s="17"/>
      <c r="H193" s="17"/>
      <c r="I193" s="17"/>
      <c r="J193" s="17"/>
    </row>
    <row r="194">
      <c r="G194" s="17"/>
      <c r="H194" s="17"/>
      <c r="I194" s="17"/>
      <c r="J194" s="17"/>
    </row>
    <row r="195">
      <c r="G195" s="17"/>
      <c r="H195" s="17"/>
      <c r="I195" s="17"/>
      <c r="J195" s="17"/>
    </row>
    <row r="196">
      <c r="G196" s="17"/>
      <c r="H196" s="17"/>
      <c r="I196" s="17"/>
      <c r="J196" s="17"/>
    </row>
    <row r="197">
      <c r="G197" s="17"/>
      <c r="H197" s="17"/>
      <c r="I197" s="17"/>
      <c r="J197" s="17"/>
    </row>
    <row r="198">
      <c r="G198" s="17"/>
      <c r="H198" s="17"/>
      <c r="I198" s="17"/>
      <c r="J198" s="17"/>
    </row>
    <row r="199">
      <c r="G199" s="17"/>
      <c r="H199" s="17"/>
      <c r="I199" s="17"/>
      <c r="J199" s="17"/>
    </row>
    <row r="200">
      <c r="G200" s="17"/>
      <c r="H200" s="17"/>
      <c r="I200" s="17"/>
      <c r="J200" s="17"/>
    </row>
    <row r="201">
      <c r="G201" s="17"/>
      <c r="H201" s="17"/>
      <c r="I201" s="17"/>
      <c r="J201" s="17"/>
    </row>
    <row r="202">
      <c r="G202" s="17"/>
      <c r="H202" s="17"/>
      <c r="I202" s="17"/>
      <c r="J202" s="17"/>
    </row>
    <row r="203">
      <c r="G203" s="17"/>
      <c r="H203" s="17"/>
      <c r="I203" s="17"/>
      <c r="J203" s="17"/>
    </row>
    <row r="204">
      <c r="G204" s="17"/>
      <c r="H204" s="17"/>
      <c r="I204" s="17"/>
      <c r="J204" s="17"/>
    </row>
    <row r="205">
      <c r="G205" s="17"/>
      <c r="H205" s="17"/>
      <c r="I205" s="17"/>
      <c r="J205" s="17"/>
    </row>
    <row r="206">
      <c r="G206" s="17"/>
      <c r="H206" s="17"/>
      <c r="I206" s="17"/>
      <c r="J206" s="17"/>
    </row>
    <row r="207">
      <c r="G207" s="17"/>
      <c r="H207" s="17"/>
      <c r="I207" s="17"/>
      <c r="J207" s="17"/>
    </row>
    <row r="208">
      <c r="G208" s="17"/>
      <c r="H208" s="17"/>
      <c r="I208" s="17"/>
      <c r="J208" s="17"/>
    </row>
    <row r="209">
      <c r="G209" s="17"/>
      <c r="H209" s="17"/>
      <c r="I209" s="17"/>
      <c r="J209" s="17"/>
    </row>
    <row r="210">
      <c r="G210" s="17"/>
      <c r="H210" s="17"/>
      <c r="I210" s="17"/>
      <c r="J210" s="17"/>
    </row>
    <row r="211">
      <c r="G211" s="17"/>
      <c r="H211" s="17"/>
      <c r="I211" s="17"/>
      <c r="J211" s="17"/>
    </row>
    <row r="212">
      <c r="G212" s="17"/>
      <c r="H212" s="17"/>
      <c r="I212" s="17"/>
      <c r="J212" s="17"/>
    </row>
    <row r="213">
      <c r="G213" s="17"/>
      <c r="H213" s="17"/>
      <c r="I213" s="17"/>
      <c r="J213" s="17"/>
    </row>
    <row r="214">
      <c r="G214" s="17"/>
      <c r="H214" s="17"/>
      <c r="I214" s="17"/>
      <c r="J214" s="17"/>
    </row>
    <row r="215">
      <c r="G215" s="17"/>
      <c r="H215" s="17"/>
      <c r="I215" s="17"/>
      <c r="J215" s="17"/>
    </row>
    <row r="216">
      <c r="G216" s="17"/>
      <c r="H216" s="17"/>
      <c r="I216" s="17"/>
      <c r="J216" s="17"/>
    </row>
    <row r="217">
      <c r="G217" s="17"/>
      <c r="H217" s="17"/>
      <c r="I217" s="17"/>
      <c r="J217" s="17"/>
    </row>
    <row r="218">
      <c r="G218" s="17"/>
      <c r="H218" s="17"/>
      <c r="I218" s="17"/>
      <c r="J218" s="17"/>
    </row>
    <row r="219">
      <c r="G219" s="17"/>
      <c r="H219" s="17"/>
      <c r="I219" s="17"/>
      <c r="J219" s="17"/>
    </row>
    <row r="220">
      <c r="G220" s="17"/>
      <c r="H220" s="17"/>
      <c r="I220" s="17"/>
      <c r="J220" s="17"/>
    </row>
    <row r="221">
      <c r="G221" s="17"/>
      <c r="H221" s="17"/>
      <c r="I221" s="17"/>
      <c r="J221" s="17"/>
    </row>
    <row r="222">
      <c r="G222" s="17"/>
      <c r="H222" s="17"/>
      <c r="I222" s="17"/>
      <c r="J222" s="17"/>
    </row>
    <row r="223">
      <c r="G223" s="17"/>
      <c r="H223" s="17"/>
      <c r="I223" s="17"/>
      <c r="J223" s="17"/>
    </row>
    <row r="224">
      <c r="G224" s="17"/>
      <c r="H224" s="17"/>
      <c r="I224" s="17"/>
      <c r="J224" s="17"/>
    </row>
    <row r="225">
      <c r="G225" s="17"/>
      <c r="H225" s="17"/>
      <c r="I225" s="17"/>
      <c r="J225" s="17"/>
    </row>
    <row r="226">
      <c r="G226" s="17"/>
      <c r="H226" s="17"/>
      <c r="I226" s="17"/>
      <c r="J226" s="17"/>
    </row>
    <row r="227">
      <c r="G227" s="17"/>
      <c r="H227" s="17"/>
      <c r="I227" s="17"/>
      <c r="J227" s="17"/>
    </row>
    <row r="228">
      <c r="G228" s="17"/>
      <c r="H228" s="17"/>
      <c r="I228" s="17"/>
      <c r="J228" s="17"/>
    </row>
    <row r="229">
      <c r="G229" s="17"/>
      <c r="H229" s="17"/>
      <c r="I229" s="17"/>
      <c r="J229" s="17"/>
    </row>
    <row r="230">
      <c r="G230" s="17"/>
      <c r="H230" s="17"/>
      <c r="I230" s="17"/>
      <c r="J230" s="17"/>
    </row>
    <row r="231">
      <c r="G231" s="17"/>
      <c r="H231" s="17"/>
      <c r="I231" s="17"/>
      <c r="J231" s="17"/>
    </row>
    <row r="232">
      <c r="G232" s="17"/>
      <c r="H232" s="17"/>
      <c r="I232" s="17"/>
      <c r="J232" s="17"/>
    </row>
    <row r="233">
      <c r="G233" s="17"/>
      <c r="H233" s="17"/>
      <c r="I233" s="17"/>
      <c r="J233" s="17"/>
    </row>
    <row r="234">
      <c r="G234" s="17"/>
      <c r="H234" s="17"/>
      <c r="I234" s="17"/>
      <c r="J234" s="17"/>
    </row>
    <row r="235">
      <c r="G235" s="17"/>
      <c r="H235" s="17"/>
      <c r="I235" s="17"/>
      <c r="J235" s="17"/>
    </row>
    <row r="236">
      <c r="G236" s="17"/>
      <c r="H236" s="17"/>
      <c r="I236" s="17"/>
      <c r="J236" s="17"/>
    </row>
    <row r="237">
      <c r="G237" s="17"/>
      <c r="H237" s="17"/>
      <c r="I237" s="17"/>
      <c r="J237" s="17"/>
    </row>
    <row r="238">
      <c r="G238" s="17"/>
      <c r="H238" s="17"/>
      <c r="I238" s="17"/>
      <c r="J238" s="17"/>
    </row>
    <row r="239">
      <c r="G239" s="17"/>
      <c r="H239" s="17"/>
      <c r="I239" s="17"/>
      <c r="J239" s="17"/>
    </row>
    <row r="240">
      <c r="G240" s="17"/>
      <c r="H240" s="17"/>
      <c r="I240" s="17"/>
      <c r="J240" s="17"/>
    </row>
    <row r="241">
      <c r="G241" s="17"/>
      <c r="H241" s="17"/>
      <c r="I241" s="17"/>
      <c r="J241" s="17"/>
    </row>
    <row r="242">
      <c r="G242" s="17"/>
      <c r="H242" s="17"/>
      <c r="I242" s="17"/>
      <c r="J242" s="17"/>
    </row>
    <row r="243">
      <c r="G243" s="17"/>
      <c r="H243" s="17"/>
      <c r="I243" s="17"/>
      <c r="J243" s="17"/>
    </row>
    <row r="244">
      <c r="G244" s="17"/>
      <c r="H244" s="17"/>
      <c r="I244" s="17"/>
      <c r="J244" s="17"/>
    </row>
    <row r="245">
      <c r="G245" s="17"/>
      <c r="H245" s="17"/>
      <c r="I245" s="17"/>
      <c r="J245" s="17"/>
    </row>
    <row r="246">
      <c r="G246" s="17"/>
      <c r="H246" s="17"/>
      <c r="I246" s="17"/>
      <c r="J246" s="17"/>
    </row>
    <row r="247">
      <c r="G247" s="17"/>
      <c r="H247" s="17"/>
      <c r="I247" s="17"/>
      <c r="J247" s="17"/>
    </row>
    <row r="248">
      <c r="G248" s="17"/>
      <c r="H248" s="17"/>
      <c r="I248" s="17"/>
      <c r="J248" s="17"/>
    </row>
    <row r="249">
      <c r="G249" s="17"/>
      <c r="H249" s="17"/>
      <c r="I249" s="17"/>
      <c r="J249" s="17"/>
    </row>
    <row r="250">
      <c r="G250" s="17"/>
      <c r="H250" s="17"/>
      <c r="I250" s="17"/>
      <c r="J250" s="17"/>
    </row>
    <row r="251">
      <c r="G251" s="17"/>
      <c r="H251" s="17"/>
      <c r="I251" s="17"/>
      <c r="J251" s="17"/>
    </row>
    <row r="252">
      <c r="G252" s="17"/>
      <c r="H252" s="17"/>
      <c r="I252" s="17"/>
      <c r="J252" s="17"/>
    </row>
    <row r="253">
      <c r="G253" s="17"/>
      <c r="H253" s="17"/>
      <c r="I253" s="17"/>
      <c r="J253" s="17"/>
    </row>
    <row r="254">
      <c r="G254" s="17"/>
      <c r="H254" s="17"/>
      <c r="I254" s="17"/>
      <c r="J254" s="17"/>
    </row>
    <row r="255">
      <c r="G255" s="17"/>
      <c r="H255" s="17"/>
      <c r="I255" s="17"/>
      <c r="J255" s="17"/>
    </row>
    <row r="256">
      <c r="G256" s="17"/>
      <c r="H256" s="17"/>
      <c r="I256" s="17"/>
      <c r="J256" s="17"/>
    </row>
    <row r="257">
      <c r="G257" s="17"/>
      <c r="H257" s="17"/>
      <c r="I257" s="17"/>
      <c r="J257" s="17"/>
    </row>
    <row r="258">
      <c r="G258" s="17"/>
      <c r="H258" s="17"/>
      <c r="I258" s="17"/>
      <c r="J258" s="17"/>
    </row>
    <row r="259">
      <c r="G259" s="17"/>
      <c r="H259" s="17"/>
      <c r="I259" s="17"/>
      <c r="J259" s="17"/>
    </row>
    <row r="260">
      <c r="G260" s="17"/>
      <c r="H260" s="17"/>
      <c r="I260" s="17"/>
      <c r="J260" s="17"/>
    </row>
    <row r="261">
      <c r="G261" s="17"/>
      <c r="H261" s="17"/>
      <c r="I261" s="17"/>
      <c r="J261" s="17"/>
    </row>
    <row r="262">
      <c r="G262" s="17"/>
      <c r="H262" s="17"/>
      <c r="I262" s="17"/>
      <c r="J262" s="17"/>
    </row>
    <row r="263">
      <c r="G263" s="17"/>
      <c r="H263" s="17"/>
      <c r="I263" s="17"/>
      <c r="J263" s="17"/>
    </row>
    <row r="264">
      <c r="G264" s="17"/>
      <c r="H264" s="17"/>
      <c r="I264" s="17"/>
      <c r="J264" s="17"/>
    </row>
    <row r="265">
      <c r="G265" s="17"/>
      <c r="H265" s="17"/>
      <c r="I265" s="17"/>
      <c r="J265" s="17"/>
    </row>
    <row r="266">
      <c r="G266" s="17"/>
      <c r="H266" s="17"/>
      <c r="I266" s="17"/>
      <c r="J266" s="17"/>
    </row>
    <row r="267">
      <c r="G267" s="17"/>
      <c r="H267" s="17"/>
      <c r="I267" s="17"/>
      <c r="J267" s="17"/>
    </row>
    <row r="268">
      <c r="G268" s="17"/>
      <c r="H268" s="17"/>
      <c r="I268" s="17"/>
      <c r="J268" s="17"/>
    </row>
    <row r="269">
      <c r="G269" s="17"/>
      <c r="H269" s="17"/>
      <c r="I269" s="17"/>
      <c r="J269" s="17"/>
    </row>
    <row r="270">
      <c r="G270" s="17"/>
      <c r="H270" s="17"/>
      <c r="I270" s="17"/>
      <c r="J270" s="17"/>
    </row>
    <row r="271">
      <c r="G271" s="17"/>
      <c r="H271" s="17"/>
      <c r="I271" s="17"/>
      <c r="J271" s="17"/>
    </row>
    <row r="272">
      <c r="G272" s="17"/>
      <c r="H272" s="17"/>
      <c r="I272" s="17"/>
      <c r="J272" s="17"/>
    </row>
    <row r="273">
      <c r="G273" s="17"/>
      <c r="H273" s="17"/>
      <c r="I273" s="17"/>
      <c r="J273" s="17"/>
    </row>
    <row r="274">
      <c r="G274" s="17"/>
      <c r="H274" s="17"/>
      <c r="I274" s="17"/>
      <c r="J274" s="17"/>
    </row>
    <row r="275">
      <c r="G275" s="17"/>
      <c r="H275" s="17"/>
      <c r="I275" s="17"/>
      <c r="J275" s="17"/>
    </row>
    <row r="276">
      <c r="G276" s="17"/>
      <c r="H276" s="17"/>
      <c r="I276" s="17"/>
      <c r="J276" s="17"/>
    </row>
    <row r="277">
      <c r="G277" s="17"/>
      <c r="H277" s="17"/>
      <c r="I277" s="17"/>
      <c r="J277" s="17"/>
    </row>
    <row r="278">
      <c r="G278" s="17"/>
      <c r="H278" s="17"/>
      <c r="I278" s="17"/>
      <c r="J278" s="17"/>
    </row>
    <row r="279">
      <c r="G279" s="17"/>
      <c r="H279" s="17"/>
      <c r="I279" s="17"/>
      <c r="J279" s="17"/>
    </row>
    <row r="280">
      <c r="G280" s="17"/>
      <c r="H280" s="17"/>
      <c r="I280" s="17"/>
      <c r="J280" s="17"/>
    </row>
    <row r="281">
      <c r="G281" s="17"/>
      <c r="H281" s="17"/>
      <c r="I281" s="17"/>
      <c r="J281" s="17"/>
    </row>
    <row r="282">
      <c r="G282" s="17"/>
      <c r="H282" s="17"/>
      <c r="I282" s="17"/>
      <c r="J282" s="17"/>
    </row>
    <row r="283">
      <c r="G283" s="17"/>
      <c r="H283" s="17"/>
      <c r="I283" s="17"/>
      <c r="J283" s="17"/>
    </row>
    <row r="284">
      <c r="G284" s="17"/>
      <c r="H284" s="17"/>
      <c r="I284" s="17"/>
      <c r="J284" s="17"/>
    </row>
    <row r="285">
      <c r="G285" s="17"/>
      <c r="H285" s="17"/>
      <c r="I285" s="17"/>
      <c r="J285" s="17"/>
    </row>
    <row r="286">
      <c r="G286" s="17"/>
      <c r="H286" s="17"/>
      <c r="I286" s="17"/>
      <c r="J286" s="17"/>
    </row>
    <row r="287">
      <c r="G287" s="17"/>
      <c r="H287" s="17"/>
      <c r="I287" s="17"/>
      <c r="J287" s="17"/>
    </row>
    <row r="288">
      <c r="G288" s="17"/>
      <c r="H288" s="17"/>
      <c r="I288" s="17"/>
      <c r="J288" s="17"/>
    </row>
    <row r="289">
      <c r="G289" s="17"/>
      <c r="H289" s="17"/>
      <c r="I289" s="17"/>
      <c r="J289" s="17"/>
    </row>
    <row r="290">
      <c r="G290" s="17"/>
      <c r="H290" s="17"/>
      <c r="I290" s="17"/>
      <c r="J290" s="17"/>
    </row>
    <row r="291">
      <c r="G291" s="17"/>
      <c r="H291" s="17"/>
      <c r="I291" s="17"/>
      <c r="J291" s="17"/>
    </row>
    <row r="292">
      <c r="G292" s="17"/>
      <c r="H292" s="17"/>
      <c r="I292" s="17"/>
      <c r="J292" s="17"/>
    </row>
    <row r="293">
      <c r="G293" s="17"/>
      <c r="H293" s="17"/>
      <c r="I293" s="17"/>
      <c r="J293" s="17"/>
    </row>
    <row r="294">
      <c r="G294" s="17"/>
      <c r="H294" s="17"/>
      <c r="I294" s="17"/>
      <c r="J294" s="17"/>
    </row>
    <row r="295">
      <c r="G295" s="17"/>
      <c r="H295" s="17"/>
      <c r="I295" s="17"/>
      <c r="J295" s="17"/>
    </row>
    <row r="296">
      <c r="G296" s="17"/>
      <c r="H296" s="17"/>
      <c r="I296" s="17"/>
      <c r="J296" s="17"/>
    </row>
    <row r="297">
      <c r="G297" s="17"/>
      <c r="H297" s="17"/>
      <c r="I297" s="17"/>
      <c r="J297" s="17"/>
    </row>
    <row r="298">
      <c r="G298" s="17"/>
      <c r="H298" s="17"/>
      <c r="I298" s="17"/>
      <c r="J298" s="17"/>
    </row>
    <row r="299">
      <c r="G299" s="17"/>
      <c r="H299" s="17"/>
      <c r="I299" s="17"/>
      <c r="J299" s="17"/>
    </row>
    <row r="300">
      <c r="G300" s="17"/>
      <c r="H300" s="17"/>
      <c r="I300" s="17"/>
      <c r="J300" s="17"/>
    </row>
    <row r="301">
      <c r="G301" s="17"/>
      <c r="H301" s="17"/>
      <c r="I301" s="17"/>
      <c r="J301" s="17"/>
    </row>
    <row r="302">
      <c r="G302" s="17"/>
      <c r="H302" s="17"/>
      <c r="I302" s="17"/>
      <c r="J302" s="17"/>
    </row>
    <row r="303">
      <c r="G303" s="17"/>
      <c r="H303" s="17"/>
      <c r="I303" s="17"/>
      <c r="J303" s="17"/>
    </row>
    <row r="304">
      <c r="G304" s="17"/>
      <c r="H304" s="17"/>
      <c r="I304" s="17"/>
      <c r="J304" s="17"/>
    </row>
    <row r="305">
      <c r="G305" s="17"/>
      <c r="H305" s="17"/>
      <c r="I305" s="17"/>
      <c r="J305" s="17"/>
    </row>
    <row r="306">
      <c r="G306" s="17"/>
      <c r="H306" s="17"/>
      <c r="I306" s="17"/>
      <c r="J306" s="17"/>
    </row>
    <row r="307">
      <c r="G307" s="17"/>
      <c r="H307" s="17"/>
      <c r="I307" s="17"/>
      <c r="J307" s="17"/>
    </row>
    <row r="308">
      <c r="G308" s="17"/>
      <c r="H308" s="17"/>
      <c r="I308" s="17"/>
      <c r="J308" s="17"/>
    </row>
    <row r="309">
      <c r="G309" s="17"/>
      <c r="H309" s="17"/>
      <c r="I309" s="17"/>
      <c r="J309" s="17"/>
    </row>
    <row r="310">
      <c r="G310" s="17"/>
      <c r="H310" s="17"/>
      <c r="I310" s="17"/>
      <c r="J310" s="17"/>
    </row>
    <row r="311">
      <c r="G311" s="17"/>
      <c r="H311" s="17"/>
      <c r="I311" s="17"/>
      <c r="J311" s="17"/>
    </row>
    <row r="312">
      <c r="G312" s="17"/>
      <c r="H312" s="17"/>
      <c r="I312" s="17"/>
      <c r="J312" s="17"/>
    </row>
    <row r="313">
      <c r="G313" s="17"/>
      <c r="H313" s="17"/>
      <c r="I313" s="17"/>
      <c r="J313" s="17"/>
    </row>
    <row r="314">
      <c r="G314" s="17"/>
      <c r="H314" s="17"/>
      <c r="I314" s="17"/>
      <c r="J314" s="17"/>
    </row>
    <row r="315">
      <c r="G315" s="17"/>
      <c r="H315" s="17"/>
      <c r="I315" s="17"/>
      <c r="J315" s="17"/>
    </row>
    <row r="316">
      <c r="G316" s="17"/>
      <c r="H316" s="17"/>
      <c r="I316" s="17"/>
      <c r="J316" s="17"/>
    </row>
    <row r="317">
      <c r="G317" s="17"/>
      <c r="H317" s="17"/>
      <c r="I317" s="17"/>
      <c r="J317" s="17"/>
    </row>
    <row r="318">
      <c r="G318" s="17"/>
      <c r="H318" s="17"/>
      <c r="I318" s="17"/>
      <c r="J318" s="17"/>
    </row>
    <row r="319">
      <c r="G319" s="17"/>
      <c r="H319" s="17"/>
      <c r="I319" s="17"/>
      <c r="J319" s="17"/>
    </row>
    <row r="320">
      <c r="G320" s="17"/>
      <c r="H320" s="17"/>
      <c r="I320" s="17"/>
      <c r="J320" s="17"/>
    </row>
    <row r="321">
      <c r="G321" s="17"/>
      <c r="H321" s="17"/>
      <c r="I321" s="17"/>
      <c r="J321" s="17"/>
    </row>
    <row r="322">
      <c r="G322" s="17"/>
      <c r="H322" s="17"/>
      <c r="I322" s="17"/>
      <c r="J322" s="17"/>
    </row>
    <row r="323">
      <c r="G323" s="17"/>
      <c r="H323" s="17"/>
      <c r="I323" s="17"/>
      <c r="J323" s="17"/>
    </row>
    <row r="324">
      <c r="G324" s="17"/>
      <c r="H324" s="17"/>
      <c r="I324" s="17"/>
      <c r="J324" s="17"/>
    </row>
    <row r="325">
      <c r="G325" s="17"/>
      <c r="H325" s="17"/>
      <c r="I325" s="17"/>
      <c r="J325" s="17"/>
    </row>
    <row r="326">
      <c r="G326" s="17"/>
      <c r="H326" s="17"/>
      <c r="I326" s="17"/>
      <c r="J326" s="17"/>
    </row>
    <row r="327">
      <c r="G327" s="17"/>
      <c r="H327" s="17"/>
      <c r="I327" s="17"/>
      <c r="J327" s="17"/>
    </row>
    <row r="328">
      <c r="G328" s="17"/>
      <c r="H328" s="17"/>
      <c r="I328" s="17"/>
      <c r="J328" s="17"/>
    </row>
    <row r="329">
      <c r="G329" s="17"/>
      <c r="H329" s="17"/>
      <c r="I329" s="17"/>
      <c r="J329" s="17"/>
    </row>
    <row r="330">
      <c r="G330" s="17"/>
      <c r="H330" s="17"/>
      <c r="I330" s="17"/>
      <c r="J330" s="17"/>
    </row>
    <row r="331">
      <c r="G331" s="17"/>
      <c r="H331" s="17"/>
      <c r="I331" s="17"/>
      <c r="J331" s="17"/>
    </row>
    <row r="332">
      <c r="G332" s="17"/>
      <c r="H332" s="17"/>
      <c r="I332" s="17"/>
      <c r="J332" s="17"/>
    </row>
    <row r="333">
      <c r="G333" s="17"/>
      <c r="H333" s="17"/>
      <c r="I333" s="17"/>
      <c r="J333" s="17"/>
    </row>
    <row r="334">
      <c r="G334" s="17"/>
      <c r="H334" s="17"/>
      <c r="I334" s="17"/>
      <c r="J334" s="17"/>
    </row>
    <row r="335">
      <c r="G335" s="17"/>
      <c r="H335" s="17"/>
      <c r="I335" s="17"/>
      <c r="J335" s="17"/>
    </row>
    <row r="336">
      <c r="G336" s="17"/>
      <c r="H336" s="17"/>
      <c r="I336" s="17"/>
      <c r="J336" s="17"/>
    </row>
    <row r="337">
      <c r="G337" s="17"/>
      <c r="H337" s="17"/>
      <c r="I337" s="17"/>
      <c r="J337" s="17"/>
    </row>
    <row r="338">
      <c r="G338" s="17"/>
      <c r="H338" s="17"/>
      <c r="I338" s="17"/>
      <c r="J338" s="17"/>
    </row>
    <row r="339">
      <c r="G339" s="17"/>
      <c r="H339" s="17"/>
      <c r="I339" s="17"/>
      <c r="J339" s="17"/>
    </row>
    <row r="340">
      <c r="G340" s="17"/>
      <c r="H340" s="17"/>
      <c r="I340" s="17"/>
      <c r="J340" s="17"/>
    </row>
    <row r="341">
      <c r="G341" s="17"/>
      <c r="H341" s="17"/>
      <c r="I341" s="17"/>
      <c r="J341" s="17"/>
    </row>
    <row r="342">
      <c r="G342" s="17"/>
      <c r="H342" s="17"/>
      <c r="I342" s="17"/>
      <c r="J342" s="17"/>
    </row>
    <row r="343">
      <c r="G343" s="17"/>
      <c r="H343" s="17"/>
      <c r="I343" s="17"/>
      <c r="J343" s="17"/>
    </row>
    <row r="344">
      <c r="G344" s="17"/>
      <c r="H344" s="17"/>
      <c r="I344" s="17"/>
      <c r="J344" s="17"/>
    </row>
    <row r="345">
      <c r="G345" s="17"/>
      <c r="H345" s="17"/>
      <c r="I345" s="17"/>
      <c r="J345" s="17"/>
    </row>
    <row r="346">
      <c r="G346" s="17"/>
      <c r="H346" s="17"/>
      <c r="I346" s="17"/>
      <c r="J346" s="17"/>
    </row>
    <row r="347">
      <c r="G347" s="17"/>
      <c r="H347" s="17"/>
      <c r="I347" s="17"/>
      <c r="J347" s="17"/>
    </row>
    <row r="348">
      <c r="G348" s="17"/>
      <c r="H348" s="17"/>
      <c r="I348" s="17"/>
      <c r="J348" s="17"/>
    </row>
    <row r="349">
      <c r="G349" s="17"/>
      <c r="H349" s="17"/>
      <c r="I349" s="17"/>
      <c r="J349" s="17"/>
    </row>
    <row r="350">
      <c r="G350" s="17"/>
      <c r="H350" s="17"/>
      <c r="I350" s="17"/>
      <c r="J350" s="17"/>
    </row>
    <row r="351">
      <c r="G351" s="17"/>
      <c r="H351" s="17"/>
      <c r="I351" s="17"/>
      <c r="J351" s="17"/>
    </row>
    <row r="352">
      <c r="G352" s="17"/>
      <c r="H352" s="17"/>
      <c r="I352" s="17"/>
      <c r="J352" s="17"/>
    </row>
    <row r="353">
      <c r="G353" s="17"/>
      <c r="H353" s="17"/>
      <c r="I353" s="17"/>
      <c r="J353" s="17"/>
    </row>
    <row r="354">
      <c r="G354" s="17"/>
      <c r="H354" s="17"/>
      <c r="I354" s="17"/>
      <c r="J354" s="17"/>
    </row>
    <row r="355">
      <c r="G355" s="17"/>
      <c r="H355" s="17"/>
      <c r="I355" s="17"/>
      <c r="J355" s="17"/>
    </row>
    <row r="356">
      <c r="G356" s="17"/>
      <c r="H356" s="17"/>
      <c r="I356" s="17"/>
      <c r="J356" s="17"/>
    </row>
    <row r="357">
      <c r="G357" s="17"/>
      <c r="H357" s="17"/>
      <c r="I357" s="17"/>
      <c r="J357" s="17"/>
    </row>
    <row r="358">
      <c r="G358" s="17"/>
      <c r="H358" s="17"/>
      <c r="I358" s="17"/>
      <c r="J358" s="17"/>
    </row>
    <row r="359">
      <c r="G359" s="17"/>
      <c r="H359" s="17"/>
      <c r="I359" s="17"/>
      <c r="J359" s="17"/>
    </row>
    <row r="360">
      <c r="G360" s="17"/>
      <c r="H360" s="17"/>
      <c r="I360" s="17"/>
      <c r="J360" s="17"/>
    </row>
    <row r="361">
      <c r="G361" s="17"/>
      <c r="H361" s="17"/>
      <c r="I361" s="17"/>
      <c r="J361" s="17"/>
    </row>
    <row r="362">
      <c r="G362" s="17"/>
      <c r="H362" s="17"/>
      <c r="I362" s="17"/>
      <c r="J362" s="17"/>
    </row>
    <row r="363">
      <c r="G363" s="17"/>
      <c r="H363" s="17"/>
      <c r="I363" s="17"/>
      <c r="J363" s="17"/>
    </row>
    <row r="364">
      <c r="G364" s="17"/>
      <c r="H364" s="17"/>
      <c r="I364" s="17"/>
      <c r="J364" s="17"/>
    </row>
    <row r="365">
      <c r="G365" s="17"/>
      <c r="H365" s="17"/>
      <c r="I365" s="17"/>
      <c r="J365" s="17"/>
    </row>
    <row r="366">
      <c r="G366" s="17"/>
      <c r="H366" s="17"/>
      <c r="I366" s="17"/>
      <c r="J366" s="17"/>
    </row>
    <row r="367">
      <c r="G367" s="17"/>
      <c r="H367" s="17"/>
      <c r="I367" s="17"/>
      <c r="J367" s="17"/>
    </row>
    <row r="368">
      <c r="G368" s="17"/>
      <c r="H368" s="17"/>
      <c r="I368" s="17"/>
      <c r="J368" s="17"/>
    </row>
    <row r="369">
      <c r="G369" s="17"/>
      <c r="H369" s="17"/>
      <c r="I369" s="17"/>
      <c r="J369" s="17"/>
    </row>
    <row r="370">
      <c r="G370" s="17"/>
      <c r="H370" s="17"/>
      <c r="I370" s="17"/>
      <c r="J370" s="17"/>
    </row>
    <row r="371">
      <c r="G371" s="17"/>
      <c r="H371" s="17"/>
      <c r="I371" s="17"/>
      <c r="J371" s="17"/>
    </row>
    <row r="372">
      <c r="G372" s="17"/>
      <c r="H372" s="17"/>
      <c r="I372" s="17"/>
      <c r="J372" s="17"/>
    </row>
    <row r="373">
      <c r="G373" s="17"/>
      <c r="H373" s="17"/>
      <c r="I373" s="17"/>
      <c r="J373" s="17"/>
    </row>
    <row r="374">
      <c r="G374" s="17"/>
      <c r="H374" s="17"/>
      <c r="I374" s="17"/>
      <c r="J374" s="17"/>
    </row>
    <row r="375">
      <c r="G375" s="17"/>
      <c r="H375" s="17"/>
      <c r="I375" s="17"/>
      <c r="J375" s="17"/>
    </row>
    <row r="376">
      <c r="G376" s="17"/>
      <c r="H376" s="17"/>
      <c r="I376" s="17"/>
      <c r="J376" s="17"/>
    </row>
    <row r="377">
      <c r="G377" s="17"/>
      <c r="H377" s="17"/>
      <c r="I377" s="17"/>
      <c r="J377" s="17"/>
    </row>
    <row r="378">
      <c r="G378" s="17"/>
      <c r="H378" s="17"/>
      <c r="I378" s="17"/>
      <c r="J378" s="17"/>
    </row>
    <row r="379">
      <c r="G379" s="17"/>
      <c r="H379" s="17"/>
      <c r="I379" s="17"/>
      <c r="J379" s="17"/>
    </row>
    <row r="380">
      <c r="G380" s="17"/>
      <c r="H380" s="17"/>
      <c r="I380" s="17"/>
      <c r="J380" s="17"/>
    </row>
    <row r="381">
      <c r="G381" s="17"/>
      <c r="H381" s="17"/>
      <c r="I381" s="17"/>
      <c r="J381" s="17"/>
    </row>
    <row r="382">
      <c r="G382" s="17"/>
      <c r="H382" s="17"/>
      <c r="I382" s="17"/>
      <c r="J382" s="17"/>
    </row>
    <row r="383">
      <c r="G383" s="17"/>
      <c r="H383" s="17"/>
      <c r="I383" s="17"/>
      <c r="J383" s="17"/>
    </row>
    <row r="384">
      <c r="G384" s="17"/>
      <c r="H384" s="17"/>
      <c r="I384" s="17"/>
      <c r="J384" s="17"/>
    </row>
    <row r="385">
      <c r="G385" s="17"/>
      <c r="H385" s="17"/>
      <c r="I385" s="17"/>
      <c r="J385" s="17"/>
    </row>
    <row r="386">
      <c r="G386" s="17"/>
      <c r="H386" s="17"/>
      <c r="I386" s="17"/>
      <c r="J386" s="17"/>
    </row>
    <row r="387">
      <c r="G387" s="17"/>
      <c r="H387" s="17"/>
      <c r="I387" s="17"/>
      <c r="J387" s="17"/>
    </row>
    <row r="388">
      <c r="G388" s="17"/>
      <c r="H388" s="17"/>
      <c r="I388" s="17"/>
      <c r="J388" s="17"/>
    </row>
    <row r="389">
      <c r="G389" s="17"/>
      <c r="H389" s="17"/>
      <c r="I389" s="17"/>
      <c r="J389" s="17"/>
    </row>
    <row r="390">
      <c r="G390" s="17"/>
      <c r="H390" s="17"/>
      <c r="I390" s="17"/>
      <c r="J390" s="17"/>
    </row>
    <row r="391">
      <c r="G391" s="17"/>
      <c r="H391" s="17"/>
      <c r="I391" s="17"/>
      <c r="J391" s="17"/>
    </row>
    <row r="392">
      <c r="G392" s="17"/>
      <c r="H392" s="17"/>
      <c r="I392" s="17"/>
      <c r="J392" s="17"/>
    </row>
    <row r="393">
      <c r="G393" s="17"/>
      <c r="H393" s="17"/>
      <c r="I393" s="17"/>
      <c r="J393" s="17"/>
    </row>
    <row r="394">
      <c r="G394" s="17"/>
      <c r="H394" s="17"/>
      <c r="I394" s="17"/>
      <c r="J394" s="17"/>
    </row>
    <row r="395">
      <c r="G395" s="17"/>
      <c r="H395" s="17"/>
      <c r="I395" s="17"/>
      <c r="J395" s="17"/>
    </row>
    <row r="396">
      <c r="G396" s="17"/>
      <c r="H396" s="17"/>
      <c r="I396" s="17"/>
      <c r="J396" s="17"/>
    </row>
    <row r="397">
      <c r="G397" s="17"/>
      <c r="H397" s="17"/>
      <c r="I397" s="17"/>
      <c r="J397" s="17"/>
    </row>
    <row r="398">
      <c r="G398" s="17"/>
      <c r="H398" s="17"/>
      <c r="I398" s="17"/>
      <c r="J398" s="17"/>
    </row>
    <row r="399">
      <c r="G399" s="17"/>
      <c r="H399" s="17"/>
      <c r="I399" s="17"/>
      <c r="J399" s="17"/>
    </row>
    <row r="400">
      <c r="G400" s="17"/>
      <c r="H400" s="17"/>
      <c r="I400" s="17"/>
      <c r="J400" s="17"/>
    </row>
    <row r="401">
      <c r="G401" s="17"/>
      <c r="H401" s="17"/>
      <c r="I401" s="17"/>
      <c r="J401" s="17"/>
    </row>
    <row r="402">
      <c r="G402" s="17"/>
      <c r="H402" s="17"/>
      <c r="I402" s="17"/>
      <c r="J402" s="17"/>
    </row>
    <row r="403">
      <c r="G403" s="17"/>
      <c r="H403" s="17"/>
      <c r="I403" s="17"/>
      <c r="J403" s="17"/>
    </row>
    <row r="404">
      <c r="G404" s="17"/>
      <c r="H404" s="17"/>
      <c r="I404" s="17"/>
      <c r="J404" s="17"/>
    </row>
    <row r="405">
      <c r="G405" s="17"/>
      <c r="H405" s="17"/>
      <c r="I405" s="17"/>
      <c r="J405" s="17"/>
    </row>
    <row r="406">
      <c r="G406" s="17"/>
      <c r="H406" s="17"/>
      <c r="I406" s="17"/>
      <c r="J406" s="17"/>
    </row>
    <row r="407">
      <c r="G407" s="17"/>
      <c r="H407" s="17"/>
      <c r="I407" s="17"/>
      <c r="J407" s="17"/>
    </row>
    <row r="408">
      <c r="G408" s="17"/>
      <c r="H408" s="17"/>
      <c r="I408" s="17"/>
      <c r="J408" s="17"/>
    </row>
    <row r="409">
      <c r="G409" s="17"/>
      <c r="H409" s="17"/>
      <c r="I409" s="17"/>
      <c r="J409" s="17"/>
    </row>
    <row r="410">
      <c r="G410" s="17"/>
      <c r="H410" s="17"/>
      <c r="I410" s="17"/>
      <c r="J410" s="17"/>
    </row>
    <row r="411">
      <c r="G411" s="17"/>
      <c r="H411" s="17"/>
      <c r="I411" s="17"/>
      <c r="J411" s="17"/>
    </row>
    <row r="412">
      <c r="G412" s="17"/>
      <c r="H412" s="17"/>
      <c r="I412" s="17"/>
      <c r="J412" s="17"/>
    </row>
    <row r="413">
      <c r="G413" s="17"/>
      <c r="H413" s="17"/>
      <c r="I413" s="17"/>
      <c r="J413" s="17"/>
    </row>
    <row r="414">
      <c r="G414" s="17"/>
      <c r="H414" s="17"/>
      <c r="I414" s="17"/>
      <c r="J414" s="17"/>
    </row>
    <row r="415">
      <c r="G415" s="17"/>
      <c r="H415" s="17"/>
      <c r="I415" s="17"/>
      <c r="J415" s="17"/>
    </row>
    <row r="416">
      <c r="G416" s="17"/>
      <c r="H416" s="17"/>
      <c r="I416" s="17"/>
      <c r="J416" s="17"/>
    </row>
    <row r="417">
      <c r="G417" s="17"/>
      <c r="H417" s="17"/>
      <c r="I417" s="17"/>
      <c r="J417" s="17"/>
    </row>
    <row r="418">
      <c r="G418" s="17"/>
      <c r="H418" s="17"/>
      <c r="I418" s="17"/>
      <c r="J418" s="17"/>
    </row>
    <row r="419">
      <c r="G419" s="17"/>
      <c r="H419" s="17"/>
      <c r="I419" s="17"/>
      <c r="J419" s="17"/>
    </row>
    <row r="420">
      <c r="G420" s="17"/>
      <c r="H420" s="17"/>
      <c r="I420" s="17"/>
      <c r="J420" s="17"/>
    </row>
    <row r="421">
      <c r="G421" s="17"/>
      <c r="H421" s="17"/>
      <c r="I421" s="17"/>
      <c r="J421" s="17"/>
    </row>
    <row r="422">
      <c r="G422" s="17"/>
      <c r="H422" s="17"/>
      <c r="I422" s="17"/>
      <c r="J422" s="17"/>
    </row>
    <row r="423">
      <c r="G423" s="17"/>
      <c r="H423" s="17"/>
      <c r="I423" s="17"/>
      <c r="J423" s="17"/>
    </row>
    <row r="424">
      <c r="G424" s="17"/>
      <c r="H424" s="17"/>
      <c r="I424" s="17"/>
      <c r="J424" s="17"/>
    </row>
    <row r="425">
      <c r="G425" s="17"/>
      <c r="H425" s="17"/>
      <c r="I425" s="17"/>
      <c r="J425" s="17"/>
    </row>
    <row r="426">
      <c r="G426" s="17"/>
      <c r="H426" s="17"/>
      <c r="I426" s="17"/>
      <c r="J426" s="17"/>
    </row>
    <row r="427">
      <c r="G427" s="17"/>
      <c r="H427" s="17"/>
      <c r="I427" s="17"/>
      <c r="J427" s="17"/>
    </row>
    <row r="428">
      <c r="G428" s="17"/>
      <c r="H428" s="17"/>
      <c r="I428" s="17"/>
      <c r="J428" s="17"/>
    </row>
    <row r="429">
      <c r="G429" s="17"/>
      <c r="H429" s="17"/>
      <c r="I429" s="17"/>
      <c r="J429" s="17"/>
    </row>
    <row r="430">
      <c r="G430" s="17"/>
      <c r="H430" s="17"/>
      <c r="I430" s="17"/>
      <c r="J430" s="17"/>
    </row>
    <row r="431">
      <c r="G431" s="17"/>
      <c r="H431" s="17"/>
      <c r="I431" s="17"/>
      <c r="J431" s="17"/>
    </row>
    <row r="432">
      <c r="G432" s="17"/>
      <c r="H432" s="17"/>
      <c r="I432" s="17"/>
      <c r="J432" s="17"/>
    </row>
    <row r="433">
      <c r="G433" s="17"/>
      <c r="H433" s="17"/>
      <c r="I433" s="17"/>
      <c r="J433" s="17"/>
    </row>
    <row r="434">
      <c r="G434" s="17"/>
      <c r="H434" s="17"/>
      <c r="I434" s="17"/>
      <c r="J434" s="17"/>
    </row>
    <row r="435">
      <c r="G435" s="17"/>
      <c r="H435" s="17"/>
      <c r="I435" s="17"/>
      <c r="J435" s="17"/>
    </row>
    <row r="436">
      <c r="G436" s="17"/>
      <c r="H436" s="17"/>
      <c r="I436" s="17"/>
      <c r="J436" s="17"/>
    </row>
    <row r="437">
      <c r="G437" s="17"/>
      <c r="H437" s="17"/>
      <c r="I437" s="17"/>
      <c r="J437" s="17"/>
    </row>
    <row r="438">
      <c r="G438" s="17"/>
      <c r="H438" s="17"/>
      <c r="I438" s="17"/>
      <c r="J438" s="17"/>
    </row>
    <row r="439">
      <c r="G439" s="17"/>
      <c r="H439" s="17"/>
      <c r="I439" s="17"/>
      <c r="J439" s="17"/>
    </row>
    <row r="440">
      <c r="G440" s="17"/>
      <c r="H440" s="17"/>
      <c r="I440" s="17"/>
      <c r="J440" s="17"/>
    </row>
    <row r="441">
      <c r="G441" s="17"/>
      <c r="H441" s="17"/>
      <c r="I441" s="17"/>
      <c r="J441" s="17"/>
    </row>
    <row r="442">
      <c r="G442" s="17"/>
      <c r="H442" s="17"/>
      <c r="I442" s="17"/>
      <c r="J442" s="17"/>
    </row>
    <row r="443">
      <c r="G443" s="17"/>
      <c r="H443" s="17"/>
      <c r="I443" s="17"/>
      <c r="J443" s="17"/>
    </row>
    <row r="444">
      <c r="G444" s="17"/>
      <c r="H444" s="17"/>
      <c r="I444" s="17"/>
      <c r="J444" s="17"/>
    </row>
    <row r="445">
      <c r="G445" s="17"/>
      <c r="H445" s="17"/>
      <c r="I445" s="17"/>
      <c r="J445" s="17"/>
    </row>
    <row r="446">
      <c r="G446" s="17"/>
      <c r="H446" s="17"/>
      <c r="I446" s="17"/>
      <c r="J446" s="17"/>
    </row>
    <row r="447">
      <c r="G447" s="17"/>
      <c r="H447" s="17"/>
      <c r="I447" s="17"/>
      <c r="J447" s="17"/>
    </row>
    <row r="448">
      <c r="G448" s="17"/>
      <c r="H448" s="17"/>
      <c r="I448" s="17"/>
      <c r="J448" s="17"/>
    </row>
    <row r="449">
      <c r="G449" s="17"/>
      <c r="H449" s="17"/>
      <c r="I449" s="17"/>
      <c r="J449" s="17"/>
    </row>
    <row r="450">
      <c r="G450" s="17"/>
      <c r="H450" s="17"/>
      <c r="I450" s="17"/>
      <c r="J450" s="17"/>
    </row>
    <row r="451">
      <c r="G451" s="17"/>
      <c r="H451" s="17"/>
      <c r="I451" s="17"/>
      <c r="J451" s="17"/>
    </row>
    <row r="452">
      <c r="G452" s="17"/>
      <c r="H452" s="17"/>
      <c r="I452" s="17"/>
      <c r="J452" s="17"/>
    </row>
    <row r="453">
      <c r="G453" s="17"/>
      <c r="H453" s="17"/>
      <c r="I453" s="17"/>
      <c r="J453" s="17"/>
    </row>
    <row r="454">
      <c r="G454" s="17"/>
      <c r="H454" s="17"/>
      <c r="I454" s="17"/>
      <c r="J454" s="17"/>
    </row>
    <row r="455">
      <c r="G455" s="17"/>
      <c r="H455" s="17"/>
      <c r="I455" s="17"/>
      <c r="J455" s="17"/>
    </row>
    <row r="456">
      <c r="G456" s="17"/>
      <c r="H456" s="17"/>
      <c r="I456" s="17"/>
      <c r="J456" s="17"/>
    </row>
    <row r="457">
      <c r="G457" s="17"/>
      <c r="H457" s="17"/>
      <c r="I457" s="17"/>
      <c r="J457" s="17"/>
    </row>
    <row r="458">
      <c r="G458" s="17"/>
      <c r="H458" s="17"/>
      <c r="I458" s="17"/>
      <c r="J458" s="17"/>
    </row>
    <row r="459">
      <c r="G459" s="17"/>
      <c r="H459" s="17"/>
      <c r="I459" s="17"/>
      <c r="J459" s="17"/>
    </row>
    <row r="460">
      <c r="G460" s="17"/>
      <c r="H460" s="17"/>
      <c r="I460" s="17"/>
      <c r="J460" s="17"/>
    </row>
    <row r="461">
      <c r="G461" s="17"/>
      <c r="H461" s="17"/>
      <c r="I461" s="17"/>
      <c r="J461" s="17"/>
    </row>
    <row r="462">
      <c r="G462" s="17"/>
      <c r="H462" s="17"/>
      <c r="I462" s="17"/>
      <c r="J462" s="17"/>
    </row>
    <row r="463">
      <c r="G463" s="17"/>
      <c r="H463" s="17"/>
      <c r="I463" s="17"/>
      <c r="J463" s="17"/>
    </row>
    <row r="464">
      <c r="G464" s="17"/>
      <c r="H464" s="17"/>
      <c r="I464" s="17"/>
      <c r="J464" s="17"/>
    </row>
    <row r="465">
      <c r="G465" s="17"/>
      <c r="H465" s="17"/>
      <c r="I465" s="17"/>
      <c r="J465" s="17"/>
    </row>
    <row r="466">
      <c r="G466" s="17"/>
      <c r="H466" s="17"/>
      <c r="I466" s="17"/>
      <c r="J466" s="17"/>
    </row>
    <row r="467">
      <c r="G467" s="17"/>
      <c r="H467" s="17"/>
      <c r="I467" s="17"/>
      <c r="J467" s="17"/>
    </row>
    <row r="468">
      <c r="G468" s="17"/>
      <c r="H468" s="17"/>
      <c r="I468" s="17"/>
      <c r="J468" s="17"/>
    </row>
    <row r="469">
      <c r="G469" s="17"/>
      <c r="H469" s="17"/>
      <c r="I469" s="17"/>
      <c r="J469" s="17"/>
    </row>
    <row r="470">
      <c r="G470" s="17"/>
      <c r="H470" s="17"/>
      <c r="I470" s="17"/>
      <c r="J470" s="17"/>
    </row>
    <row r="471">
      <c r="G471" s="17"/>
      <c r="H471" s="17"/>
      <c r="I471" s="17"/>
      <c r="J471" s="17"/>
    </row>
    <row r="472">
      <c r="G472" s="17"/>
      <c r="H472" s="17"/>
      <c r="I472" s="17"/>
      <c r="J472" s="17"/>
    </row>
    <row r="473">
      <c r="G473" s="17"/>
      <c r="H473" s="17"/>
      <c r="I473" s="17"/>
      <c r="J473" s="17"/>
    </row>
    <row r="474">
      <c r="G474" s="17"/>
      <c r="H474" s="17"/>
      <c r="I474" s="17"/>
      <c r="J474" s="17"/>
    </row>
    <row r="475">
      <c r="G475" s="17"/>
      <c r="H475" s="17"/>
      <c r="I475" s="17"/>
      <c r="J475" s="17"/>
    </row>
    <row r="476">
      <c r="G476" s="17"/>
      <c r="H476" s="17"/>
      <c r="I476" s="17"/>
      <c r="J476" s="17"/>
    </row>
    <row r="477">
      <c r="G477" s="17"/>
      <c r="H477" s="17"/>
      <c r="I477" s="17"/>
      <c r="J477" s="17"/>
    </row>
    <row r="478">
      <c r="G478" s="17"/>
      <c r="H478" s="17"/>
      <c r="I478" s="17"/>
      <c r="J478" s="17"/>
    </row>
    <row r="479">
      <c r="G479" s="17"/>
      <c r="H479" s="17"/>
      <c r="I479" s="17"/>
      <c r="J479" s="17"/>
    </row>
    <row r="480">
      <c r="G480" s="17"/>
      <c r="H480" s="17"/>
      <c r="I480" s="17"/>
      <c r="J480" s="17"/>
    </row>
    <row r="481">
      <c r="G481" s="17"/>
      <c r="H481" s="17"/>
      <c r="I481" s="17"/>
      <c r="J481" s="17"/>
    </row>
    <row r="482">
      <c r="G482" s="17"/>
      <c r="H482" s="17"/>
      <c r="I482" s="17"/>
      <c r="J482" s="17"/>
    </row>
    <row r="483">
      <c r="G483" s="17"/>
      <c r="H483" s="17"/>
      <c r="I483" s="17"/>
      <c r="J483" s="17"/>
    </row>
    <row r="484">
      <c r="G484" s="17"/>
      <c r="H484" s="17"/>
      <c r="I484" s="17"/>
      <c r="J484" s="17"/>
    </row>
    <row r="485">
      <c r="G485" s="17"/>
      <c r="H485" s="17"/>
      <c r="I485" s="17"/>
      <c r="J485" s="17"/>
    </row>
    <row r="486">
      <c r="G486" s="17"/>
      <c r="H486" s="17"/>
      <c r="I486" s="17"/>
      <c r="J486" s="17"/>
    </row>
    <row r="487">
      <c r="G487" s="17"/>
      <c r="H487" s="17"/>
      <c r="I487" s="17"/>
      <c r="J487" s="17"/>
    </row>
    <row r="488">
      <c r="G488" s="17"/>
      <c r="H488" s="17"/>
      <c r="I488" s="17"/>
      <c r="J488" s="17"/>
    </row>
    <row r="489">
      <c r="G489" s="17"/>
      <c r="H489" s="17"/>
      <c r="I489" s="17"/>
      <c r="J489" s="17"/>
    </row>
    <row r="490">
      <c r="G490" s="17"/>
      <c r="H490" s="17"/>
      <c r="I490" s="17"/>
      <c r="J490" s="17"/>
    </row>
    <row r="491">
      <c r="G491" s="17"/>
      <c r="H491" s="17"/>
      <c r="I491" s="17"/>
      <c r="J491" s="17"/>
    </row>
    <row r="492">
      <c r="G492" s="17"/>
      <c r="H492" s="17"/>
      <c r="I492" s="17"/>
      <c r="J492" s="17"/>
    </row>
    <row r="493">
      <c r="G493" s="17"/>
      <c r="H493" s="17"/>
      <c r="I493" s="17"/>
      <c r="J493" s="17"/>
    </row>
    <row r="494">
      <c r="G494" s="17"/>
      <c r="H494" s="17"/>
      <c r="I494" s="17"/>
      <c r="J494" s="17"/>
    </row>
    <row r="495">
      <c r="G495" s="17"/>
      <c r="H495" s="17"/>
      <c r="I495" s="17"/>
      <c r="J495" s="17"/>
    </row>
    <row r="496">
      <c r="G496" s="17"/>
      <c r="H496" s="17"/>
      <c r="I496" s="17"/>
      <c r="J496" s="17"/>
    </row>
    <row r="497">
      <c r="G497" s="17"/>
      <c r="H497" s="17"/>
      <c r="I497" s="17"/>
      <c r="J497" s="17"/>
    </row>
    <row r="498">
      <c r="G498" s="17"/>
      <c r="H498" s="17"/>
      <c r="I498" s="17"/>
      <c r="J498" s="17"/>
    </row>
    <row r="499">
      <c r="G499" s="17"/>
      <c r="H499" s="17"/>
      <c r="I499" s="17"/>
      <c r="J499" s="17"/>
    </row>
    <row r="500">
      <c r="G500" s="17"/>
      <c r="H500" s="17"/>
      <c r="I500" s="17"/>
      <c r="J500" s="17"/>
    </row>
    <row r="501">
      <c r="G501" s="17"/>
      <c r="H501" s="17"/>
      <c r="I501" s="17"/>
      <c r="J501" s="17"/>
    </row>
    <row r="502">
      <c r="G502" s="17"/>
      <c r="H502" s="17"/>
      <c r="I502" s="17"/>
      <c r="J502" s="17"/>
    </row>
    <row r="503">
      <c r="G503" s="17"/>
      <c r="H503" s="17"/>
      <c r="I503" s="17"/>
      <c r="J503" s="17"/>
    </row>
    <row r="504">
      <c r="G504" s="17"/>
      <c r="H504" s="17"/>
      <c r="I504" s="17"/>
      <c r="J504" s="17"/>
    </row>
    <row r="505">
      <c r="G505" s="17"/>
      <c r="H505" s="17"/>
      <c r="I505" s="17"/>
      <c r="J505" s="17"/>
    </row>
    <row r="506">
      <c r="G506" s="17"/>
      <c r="H506" s="17"/>
      <c r="I506" s="17"/>
      <c r="J506" s="17"/>
    </row>
    <row r="507">
      <c r="G507" s="17"/>
      <c r="H507" s="17"/>
      <c r="I507" s="17"/>
      <c r="J507" s="17"/>
    </row>
    <row r="508">
      <c r="G508" s="17"/>
      <c r="H508" s="17"/>
      <c r="I508" s="17"/>
      <c r="J508" s="17"/>
    </row>
    <row r="509">
      <c r="G509" s="17"/>
      <c r="H509" s="17"/>
      <c r="I509" s="17"/>
      <c r="J509" s="17"/>
    </row>
    <row r="510">
      <c r="G510" s="17"/>
      <c r="H510" s="17"/>
      <c r="I510" s="17"/>
      <c r="J510" s="17"/>
    </row>
    <row r="511">
      <c r="G511" s="17"/>
      <c r="H511" s="17"/>
      <c r="I511" s="17"/>
      <c r="J511" s="17"/>
    </row>
    <row r="512">
      <c r="G512" s="17"/>
      <c r="H512" s="17"/>
      <c r="I512" s="17"/>
      <c r="J512" s="17"/>
    </row>
    <row r="513">
      <c r="G513" s="17"/>
      <c r="H513" s="17"/>
      <c r="I513" s="17"/>
      <c r="J513" s="17"/>
    </row>
    <row r="514">
      <c r="G514" s="17"/>
      <c r="H514" s="17"/>
      <c r="I514" s="17"/>
      <c r="J514" s="17"/>
    </row>
    <row r="515">
      <c r="G515" s="17"/>
      <c r="H515" s="17"/>
      <c r="I515" s="17"/>
      <c r="J515" s="17"/>
    </row>
    <row r="516">
      <c r="G516" s="17"/>
      <c r="H516" s="17"/>
      <c r="I516" s="17"/>
      <c r="J516" s="17"/>
    </row>
    <row r="517">
      <c r="G517" s="17"/>
      <c r="H517" s="17"/>
      <c r="I517" s="17"/>
      <c r="J517" s="17"/>
    </row>
    <row r="518">
      <c r="G518" s="17"/>
      <c r="H518" s="17"/>
      <c r="I518" s="17"/>
      <c r="J518" s="17"/>
    </row>
    <row r="519">
      <c r="G519" s="17"/>
      <c r="H519" s="17"/>
      <c r="I519" s="17"/>
      <c r="J519" s="17"/>
    </row>
    <row r="520">
      <c r="G520" s="17"/>
      <c r="H520" s="17"/>
      <c r="I520" s="17"/>
      <c r="J520" s="17"/>
    </row>
    <row r="521">
      <c r="G521" s="17"/>
      <c r="H521" s="17"/>
      <c r="I521" s="17"/>
      <c r="J521" s="17"/>
    </row>
    <row r="522">
      <c r="G522" s="17"/>
      <c r="H522" s="17"/>
      <c r="I522" s="17"/>
      <c r="J522" s="17"/>
    </row>
    <row r="523">
      <c r="G523" s="17"/>
      <c r="H523" s="17"/>
      <c r="I523" s="17"/>
      <c r="J523" s="17"/>
    </row>
    <row r="524">
      <c r="G524" s="17"/>
      <c r="H524" s="17"/>
      <c r="I524" s="17"/>
      <c r="J524" s="17"/>
    </row>
    <row r="525">
      <c r="G525" s="17"/>
      <c r="H525" s="17"/>
      <c r="I525" s="17"/>
      <c r="J525" s="17"/>
    </row>
    <row r="526">
      <c r="G526" s="17"/>
      <c r="H526" s="17"/>
      <c r="I526" s="17"/>
      <c r="J526" s="17"/>
    </row>
    <row r="527">
      <c r="G527" s="17"/>
      <c r="H527" s="17"/>
      <c r="I527" s="17"/>
      <c r="J527" s="17"/>
    </row>
    <row r="528">
      <c r="G528" s="17"/>
      <c r="H528" s="17"/>
      <c r="I528" s="17"/>
      <c r="J528" s="17"/>
    </row>
    <row r="529">
      <c r="G529" s="17"/>
      <c r="H529" s="17"/>
      <c r="I529" s="17"/>
      <c r="J529" s="17"/>
    </row>
    <row r="530">
      <c r="G530" s="17"/>
      <c r="H530" s="17"/>
      <c r="I530" s="17"/>
      <c r="J530" s="17"/>
    </row>
    <row r="531">
      <c r="G531" s="17"/>
      <c r="H531" s="17"/>
      <c r="I531" s="17"/>
      <c r="J531" s="17"/>
    </row>
    <row r="532">
      <c r="G532" s="17"/>
      <c r="H532" s="17"/>
      <c r="I532" s="17"/>
      <c r="J532" s="17"/>
    </row>
    <row r="533">
      <c r="G533" s="17"/>
      <c r="H533" s="17"/>
      <c r="I533" s="17"/>
      <c r="J533" s="17"/>
    </row>
    <row r="534">
      <c r="G534" s="17"/>
      <c r="H534" s="17"/>
      <c r="I534" s="17"/>
      <c r="J534" s="17"/>
    </row>
    <row r="535">
      <c r="G535" s="17"/>
      <c r="H535" s="17"/>
      <c r="I535" s="17"/>
      <c r="J535" s="17"/>
    </row>
    <row r="536">
      <c r="G536" s="17"/>
      <c r="H536" s="17"/>
      <c r="I536" s="17"/>
      <c r="J536" s="17"/>
    </row>
    <row r="537">
      <c r="G537" s="17"/>
      <c r="H537" s="17"/>
      <c r="I537" s="17"/>
      <c r="J537" s="17"/>
    </row>
    <row r="538">
      <c r="G538" s="17"/>
      <c r="H538" s="17"/>
      <c r="I538" s="17"/>
      <c r="J538" s="17"/>
    </row>
    <row r="539">
      <c r="G539" s="17"/>
      <c r="H539" s="17"/>
      <c r="I539" s="17"/>
      <c r="J539" s="17"/>
    </row>
    <row r="540">
      <c r="G540" s="17"/>
      <c r="H540" s="17"/>
      <c r="I540" s="17"/>
      <c r="J540" s="17"/>
    </row>
    <row r="541">
      <c r="G541" s="17"/>
      <c r="H541" s="17"/>
      <c r="I541" s="17"/>
      <c r="J541" s="17"/>
    </row>
    <row r="542">
      <c r="G542" s="17"/>
      <c r="H542" s="17"/>
      <c r="I542" s="17"/>
      <c r="J542" s="17"/>
    </row>
    <row r="543">
      <c r="G543" s="17"/>
      <c r="H543" s="17"/>
      <c r="I543" s="17"/>
      <c r="J543" s="17"/>
    </row>
    <row r="544">
      <c r="G544" s="17"/>
      <c r="H544" s="17"/>
      <c r="I544" s="17"/>
      <c r="J544" s="17"/>
    </row>
    <row r="545">
      <c r="G545" s="17"/>
      <c r="H545" s="17"/>
      <c r="I545" s="17"/>
      <c r="J545" s="17"/>
    </row>
    <row r="546">
      <c r="G546" s="17"/>
      <c r="H546" s="17"/>
      <c r="I546" s="17"/>
      <c r="J546" s="17"/>
    </row>
    <row r="547">
      <c r="G547" s="17"/>
      <c r="H547" s="17"/>
      <c r="I547" s="17"/>
      <c r="J547" s="17"/>
    </row>
    <row r="548">
      <c r="G548" s="17"/>
      <c r="H548" s="17"/>
      <c r="I548" s="17"/>
      <c r="J548" s="17"/>
    </row>
    <row r="549">
      <c r="G549" s="17"/>
      <c r="H549" s="17"/>
      <c r="I549" s="17"/>
      <c r="J549" s="17"/>
    </row>
    <row r="550">
      <c r="G550" s="17"/>
      <c r="H550" s="17"/>
      <c r="I550" s="17"/>
      <c r="J550" s="17"/>
    </row>
    <row r="551">
      <c r="G551" s="17"/>
      <c r="H551" s="17"/>
      <c r="I551" s="17"/>
      <c r="J551" s="17"/>
    </row>
    <row r="552">
      <c r="G552" s="17"/>
      <c r="H552" s="17"/>
      <c r="I552" s="17"/>
      <c r="J552" s="17"/>
    </row>
    <row r="553">
      <c r="G553" s="17"/>
      <c r="H553" s="17"/>
      <c r="I553" s="17"/>
      <c r="J553" s="17"/>
    </row>
    <row r="554">
      <c r="G554" s="17"/>
      <c r="H554" s="17"/>
      <c r="I554" s="17"/>
      <c r="J554" s="17"/>
    </row>
    <row r="555">
      <c r="G555" s="17"/>
      <c r="H555" s="17"/>
      <c r="I555" s="17"/>
      <c r="J555" s="17"/>
    </row>
    <row r="556">
      <c r="G556" s="17"/>
      <c r="H556" s="17"/>
      <c r="I556" s="17"/>
      <c r="J556" s="17"/>
    </row>
    <row r="557">
      <c r="G557" s="17"/>
      <c r="H557" s="17"/>
      <c r="I557" s="17"/>
      <c r="J557" s="17"/>
    </row>
    <row r="558">
      <c r="G558" s="17"/>
      <c r="H558" s="17"/>
      <c r="I558" s="17"/>
      <c r="J558" s="17"/>
    </row>
    <row r="559">
      <c r="G559" s="17"/>
      <c r="H559" s="17"/>
      <c r="I559" s="17"/>
      <c r="J559" s="17"/>
    </row>
    <row r="560">
      <c r="G560" s="17"/>
      <c r="H560" s="17"/>
      <c r="I560" s="17"/>
      <c r="J560" s="17"/>
    </row>
    <row r="561">
      <c r="G561" s="17"/>
      <c r="H561" s="17"/>
      <c r="I561" s="17"/>
      <c r="J561" s="17"/>
    </row>
    <row r="562">
      <c r="G562" s="17"/>
      <c r="H562" s="17"/>
      <c r="I562" s="17"/>
      <c r="J562" s="17"/>
    </row>
    <row r="563">
      <c r="G563" s="17"/>
      <c r="H563" s="17"/>
      <c r="I563" s="17"/>
      <c r="J563" s="17"/>
    </row>
    <row r="564">
      <c r="G564" s="17"/>
      <c r="H564" s="17"/>
      <c r="I564" s="17"/>
      <c r="J564" s="17"/>
    </row>
    <row r="565">
      <c r="G565" s="17"/>
      <c r="H565" s="17"/>
      <c r="I565" s="17"/>
      <c r="J565" s="17"/>
    </row>
    <row r="566">
      <c r="G566" s="17"/>
      <c r="H566" s="17"/>
      <c r="I566" s="17"/>
      <c r="J566" s="17"/>
    </row>
    <row r="567">
      <c r="G567" s="17"/>
      <c r="H567" s="17"/>
      <c r="I567" s="17"/>
      <c r="J567" s="17"/>
    </row>
    <row r="568">
      <c r="G568" s="17"/>
      <c r="H568" s="17"/>
      <c r="I568" s="17"/>
      <c r="J568" s="17"/>
    </row>
    <row r="569">
      <c r="G569" s="17"/>
      <c r="H569" s="17"/>
      <c r="I569" s="17"/>
      <c r="J569" s="17"/>
    </row>
    <row r="570">
      <c r="G570" s="17"/>
      <c r="H570" s="17"/>
      <c r="I570" s="17"/>
      <c r="J570" s="17"/>
    </row>
    <row r="571">
      <c r="G571" s="17"/>
      <c r="H571" s="17"/>
      <c r="I571" s="17"/>
      <c r="J571" s="17"/>
    </row>
    <row r="572">
      <c r="G572" s="17"/>
      <c r="H572" s="17"/>
      <c r="I572" s="17"/>
      <c r="J572" s="17"/>
    </row>
    <row r="573">
      <c r="G573" s="17"/>
      <c r="H573" s="17"/>
      <c r="I573" s="17"/>
      <c r="J573" s="17"/>
    </row>
    <row r="574">
      <c r="G574" s="17"/>
      <c r="H574" s="17"/>
      <c r="I574" s="17"/>
      <c r="J574" s="17"/>
    </row>
    <row r="575">
      <c r="G575" s="17"/>
      <c r="H575" s="17"/>
      <c r="I575" s="17"/>
      <c r="J575" s="17"/>
    </row>
    <row r="576">
      <c r="G576" s="17"/>
      <c r="H576" s="17"/>
      <c r="I576" s="17"/>
      <c r="J576" s="17"/>
    </row>
    <row r="577">
      <c r="G577" s="17"/>
      <c r="H577" s="17"/>
      <c r="I577" s="17"/>
      <c r="J577" s="17"/>
    </row>
    <row r="578">
      <c r="G578" s="17"/>
      <c r="H578" s="17"/>
      <c r="I578" s="17"/>
      <c r="J578" s="17"/>
    </row>
    <row r="579">
      <c r="G579" s="17"/>
      <c r="H579" s="17"/>
      <c r="I579" s="17"/>
      <c r="J579" s="17"/>
    </row>
    <row r="580">
      <c r="G580" s="17"/>
      <c r="H580" s="17"/>
      <c r="I580" s="17"/>
      <c r="J580" s="17"/>
    </row>
    <row r="581">
      <c r="G581" s="17"/>
      <c r="H581" s="17"/>
      <c r="I581" s="17"/>
      <c r="J581" s="17"/>
    </row>
    <row r="582">
      <c r="G582" s="17"/>
      <c r="H582" s="17"/>
      <c r="I582" s="17"/>
      <c r="J582" s="17"/>
    </row>
    <row r="583">
      <c r="G583" s="17"/>
      <c r="H583" s="17"/>
      <c r="I583" s="17"/>
      <c r="J583" s="17"/>
    </row>
    <row r="584">
      <c r="G584" s="17"/>
      <c r="H584" s="17"/>
      <c r="I584" s="17"/>
      <c r="J584" s="17"/>
    </row>
    <row r="585">
      <c r="G585" s="17"/>
      <c r="H585" s="17"/>
      <c r="I585" s="17"/>
      <c r="J585" s="17"/>
    </row>
    <row r="586">
      <c r="G586" s="17"/>
      <c r="H586" s="17"/>
      <c r="I586" s="17"/>
      <c r="J586" s="17"/>
    </row>
    <row r="587">
      <c r="G587" s="17"/>
      <c r="H587" s="17"/>
      <c r="I587" s="17"/>
      <c r="J587" s="17"/>
    </row>
    <row r="588">
      <c r="G588" s="17"/>
      <c r="H588" s="17"/>
      <c r="I588" s="17"/>
      <c r="J588" s="17"/>
    </row>
    <row r="589">
      <c r="G589" s="17"/>
      <c r="H589" s="17"/>
      <c r="I589" s="17"/>
      <c r="J589" s="17"/>
    </row>
    <row r="590">
      <c r="G590" s="17"/>
      <c r="H590" s="17"/>
      <c r="I590" s="17"/>
      <c r="J590" s="17"/>
    </row>
    <row r="591">
      <c r="G591" s="17"/>
      <c r="H591" s="17"/>
      <c r="I591" s="17"/>
      <c r="J591" s="17"/>
    </row>
    <row r="592">
      <c r="G592" s="17"/>
      <c r="H592" s="17"/>
      <c r="I592" s="17"/>
      <c r="J592" s="17"/>
    </row>
    <row r="593">
      <c r="G593" s="17"/>
      <c r="H593" s="17"/>
      <c r="I593" s="17"/>
      <c r="J593" s="17"/>
    </row>
    <row r="594">
      <c r="G594" s="17"/>
      <c r="H594" s="17"/>
      <c r="I594" s="17"/>
      <c r="J594" s="17"/>
    </row>
    <row r="595">
      <c r="G595" s="17"/>
      <c r="H595" s="17"/>
      <c r="I595" s="17"/>
      <c r="J595" s="17"/>
    </row>
    <row r="596">
      <c r="G596" s="17"/>
      <c r="H596" s="17"/>
      <c r="I596" s="17"/>
      <c r="J596" s="17"/>
    </row>
    <row r="597">
      <c r="G597" s="17"/>
      <c r="H597" s="17"/>
      <c r="I597" s="17"/>
      <c r="J597" s="17"/>
    </row>
    <row r="598">
      <c r="G598" s="17"/>
      <c r="H598" s="17"/>
      <c r="I598" s="17"/>
      <c r="J598" s="17"/>
    </row>
    <row r="599">
      <c r="G599" s="17"/>
      <c r="H599" s="17"/>
      <c r="I599" s="17"/>
      <c r="J599" s="17"/>
    </row>
    <row r="600">
      <c r="G600" s="17"/>
      <c r="H600" s="17"/>
      <c r="I600" s="17"/>
      <c r="J600" s="17"/>
    </row>
    <row r="601">
      <c r="G601" s="17"/>
      <c r="H601" s="17"/>
      <c r="I601" s="17"/>
      <c r="J601" s="17"/>
    </row>
    <row r="602">
      <c r="G602" s="17"/>
      <c r="H602" s="17"/>
      <c r="I602" s="17"/>
      <c r="J602" s="17"/>
    </row>
    <row r="603">
      <c r="G603" s="17"/>
      <c r="H603" s="17"/>
      <c r="I603" s="17"/>
      <c r="J603" s="17"/>
    </row>
    <row r="604">
      <c r="G604" s="17"/>
      <c r="H604" s="17"/>
      <c r="I604" s="17"/>
      <c r="J604" s="17"/>
    </row>
    <row r="605">
      <c r="G605" s="17"/>
      <c r="H605" s="17"/>
      <c r="I605" s="17"/>
      <c r="J605" s="17"/>
    </row>
    <row r="606">
      <c r="G606" s="17"/>
      <c r="H606" s="17"/>
      <c r="I606" s="17"/>
      <c r="J606" s="17"/>
    </row>
    <row r="607">
      <c r="G607" s="17"/>
      <c r="H607" s="17"/>
      <c r="I607" s="17"/>
      <c r="J607" s="17"/>
    </row>
    <row r="608">
      <c r="G608" s="17"/>
      <c r="H608" s="17"/>
      <c r="I608" s="17"/>
      <c r="J608" s="17"/>
    </row>
    <row r="609">
      <c r="G609" s="17"/>
      <c r="H609" s="17"/>
      <c r="I609" s="17"/>
      <c r="J609" s="17"/>
    </row>
    <row r="610">
      <c r="G610" s="17"/>
      <c r="H610" s="17"/>
      <c r="I610" s="17"/>
      <c r="J610" s="17"/>
    </row>
    <row r="611">
      <c r="G611" s="17"/>
      <c r="H611" s="17"/>
      <c r="I611" s="17"/>
      <c r="J611" s="17"/>
    </row>
    <row r="612">
      <c r="G612" s="17"/>
      <c r="H612" s="17"/>
      <c r="I612" s="17"/>
      <c r="J612" s="17"/>
    </row>
    <row r="613">
      <c r="G613" s="17"/>
      <c r="H613" s="17"/>
      <c r="I613" s="17"/>
      <c r="J613" s="17"/>
    </row>
    <row r="614">
      <c r="G614" s="17"/>
      <c r="H614" s="17"/>
      <c r="I614" s="17"/>
      <c r="J614" s="17"/>
    </row>
    <row r="615">
      <c r="G615" s="17"/>
      <c r="H615" s="17"/>
      <c r="I615" s="17"/>
      <c r="J615" s="17"/>
    </row>
    <row r="616">
      <c r="G616" s="17"/>
      <c r="H616" s="17"/>
      <c r="I616" s="17"/>
      <c r="J616" s="17"/>
    </row>
    <row r="617">
      <c r="G617" s="17"/>
      <c r="H617" s="17"/>
      <c r="I617" s="17"/>
      <c r="J617" s="17"/>
    </row>
    <row r="618">
      <c r="G618" s="17"/>
      <c r="H618" s="17"/>
      <c r="I618" s="17"/>
      <c r="J618" s="17"/>
    </row>
    <row r="619">
      <c r="G619" s="17"/>
      <c r="H619" s="17"/>
      <c r="I619" s="17"/>
      <c r="J619" s="17"/>
    </row>
    <row r="620">
      <c r="G620" s="17"/>
      <c r="H620" s="17"/>
      <c r="I620" s="17"/>
      <c r="J620" s="17"/>
    </row>
    <row r="621">
      <c r="G621" s="17"/>
      <c r="H621" s="17"/>
      <c r="I621" s="17"/>
      <c r="J621" s="17"/>
    </row>
    <row r="622">
      <c r="G622" s="17"/>
      <c r="H622" s="17"/>
      <c r="I622" s="17"/>
      <c r="J622" s="17"/>
    </row>
    <row r="623">
      <c r="G623" s="17"/>
      <c r="H623" s="17"/>
      <c r="I623" s="17"/>
      <c r="J623" s="17"/>
    </row>
    <row r="624">
      <c r="G624" s="17"/>
      <c r="H624" s="17"/>
      <c r="I624" s="17"/>
      <c r="J624" s="17"/>
    </row>
    <row r="625">
      <c r="G625" s="17"/>
      <c r="H625" s="17"/>
      <c r="I625" s="17"/>
      <c r="J625" s="17"/>
    </row>
    <row r="626">
      <c r="G626" s="17"/>
      <c r="H626" s="17"/>
      <c r="I626" s="17"/>
      <c r="J626" s="17"/>
    </row>
    <row r="627">
      <c r="G627" s="17"/>
      <c r="H627" s="17"/>
      <c r="I627" s="17"/>
      <c r="J627" s="17"/>
    </row>
    <row r="628">
      <c r="G628" s="17"/>
      <c r="H628" s="17"/>
      <c r="I628" s="17"/>
      <c r="J628" s="17"/>
    </row>
    <row r="629">
      <c r="G629" s="17"/>
      <c r="H629" s="17"/>
      <c r="I629" s="17"/>
      <c r="J629" s="17"/>
    </row>
    <row r="630">
      <c r="G630" s="17"/>
      <c r="H630" s="17"/>
      <c r="I630" s="17"/>
      <c r="J630" s="17"/>
    </row>
    <row r="631">
      <c r="G631" s="17"/>
      <c r="H631" s="17"/>
      <c r="I631" s="17"/>
      <c r="J631" s="17"/>
    </row>
    <row r="632">
      <c r="G632" s="17"/>
      <c r="H632" s="17"/>
      <c r="I632" s="17"/>
      <c r="J632" s="17"/>
    </row>
    <row r="633">
      <c r="G633" s="17"/>
      <c r="H633" s="17"/>
      <c r="I633" s="17"/>
      <c r="J633" s="17"/>
    </row>
    <row r="634">
      <c r="G634" s="17"/>
      <c r="H634" s="17"/>
      <c r="I634" s="17"/>
      <c r="J634" s="17"/>
    </row>
    <row r="635">
      <c r="G635" s="17"/>
      <c r="H635" s="17"/>
      <c r="I635" s="17"/>
      <c r="J635" s="17"/>
    </row>
    <row r="636">
      <c r="G636" s="17"/>
      <c r="H636" s="17"/>
      <c r="I636" s="17"/>
      <c r="J636" s="17"/>
    </row>
    <row r="637">
      <c r="G637" s="17"/>
      <c r="H637" s="17"/>
      <c r="I637" s="17"/>
      <c r="J637" s="17"/>
    </row>
    <row r="638">
      <c r="G638" s="17"/>
      <c r="H638" s="17"/>
      <c r="I638" s="17"/>
      <c r="J638" s="17"/>
    </row>
    <row r="639">
      <c r="G639" s="17"/>
      <c r="H639" s="17"/>
      <c r="I639" s="17"/>
      <c r="J639" s="17"/>
    </row>
    <row r="640">
      <c r="G640" s="17"/>
      <c r="H640" s="17"/>
      <c r="I640" s="17"/>
      <c r="J640" s="17"/>
    </row>
    <row r="641">
      <c r="G641" s="17"/>
      <c r="H641" s="17"/>
      <c r="I641" s="17"/>
      <c r="J641" s="17"/>
    </row>
    <row r="642">
      <c r="G642" s="17"/>
      <c r="H642" s="17"/>
      <c r="I642" s="17"/>
      <c r="J642" s="17"/>
    </row>
    <row r="643">
      <c r="G643" s="17"/>
      <c r="H643" s="17"/>
      <c r="I643" s="17"/>
      <c r="J643" s="17"/>
    </row>
    <row r="644">
      <c r="G644" s="17"/>
      <c r="H644" s="17"/>
      <c r="I644" s="17"/>
      <c r="J644" s="17"/>
    </row>
    <row r="645">
      <c r="G645" s="17"/>
      <c r="H645" s="17"/>
      <c r="I645" s="17"/>
      <c r="J645" s="17"/>
    </row>
    <row r="646">
      <c r="G646" s="17"/>
      <c r="H646" s="17"/>
      <c r="I646" s="17"/>
      <c r="J646" s="17"/>
    </row>
    <row r="647">
      <c r="G647" s="17"/>
      <c r="H647" s="17"/>
      <c r="I647" s="17"/>
      <c r="J647" s="17"/>
    </row>
    <row r="648">
      <c r="G648" s="17"/>
      <c r="H648" s="17"/>
      <c r="I648" s="17"/>
      <c r="J648" s="17"/>
    </row>
    <row r="649">
      <c r="G649" s="17"/>
      <c r="H649" s="17"/>
      <c r="I649" s="17"/>
      <c r="J649" s="17"/>
    </row>
    <row r="650">
      <c r="G650" s="17"/>
      <c r="H650" s="17"/>
      <c r="I650" s="17"/>
      <c r="J650" s="17"/>
    </row>
    <row r="651">
      <c r="G651" s="17"/>
      <c r="H651" s="17"/>
      <c r="I651" s="17"/>
      <c r="J651" s="17"/>
    </row>
    <row r="652">
      <c r="G652" s="17"/>
      <c r="H652" s="17"/>
      <c r="I652" s="17"/>
      <c r="J652" s="17"/>
    </row>
    <row r="653">
      <c r="G653" s="17"/>
      <c r="H653" s="17"/>
      <c r="I653" s="17"/>
      <c r="J653" s="17"/>
    </row>
    <row r="654">
      <c r="G654" s="17"/>
      <c r="H654" s="17"/>
      <c r="I654" s="17"/>
      <c r="J654" s="17"/>
    </row>
    <row r="655">
      <c r="G655" s="17"/>
      <c r="H655" s="17"/>
      <c r="I655" s="17"/>
      <c r="J655" s="17"/>
    </row>
    <row r="656">
      <c r="G656" s="17"/>
      <c r="H656" s="17"/>
      <c r="I656" s="17"/>
      <c r="J656" s="17"/>
    </row>
    <row r="657">
      <c r="G657" s="17"/>
      <c r="H657" s="17"/>
      <c r="I657" s="17"/>
      <c r="J657" s="17"/>
    </row>
    <row r="658">
      <c r="G658" s="17"/>
      <c r="H658" s="17"/>
      <c r="I658" s="17"/>
      <c r="J658" s="17"/>
    </row>
    <row r="659">
      <c r="G659" s="17"/>
      <c r="H659" s="17"/>
      <c r="I659" s="17"/>
      <c r="J659" s="17"/>
    </row>
    <row r="660">
      <c r="G660" s="17"/>
      <c r="H660" s="17"/>
      <c r="I660" s="17"/>
      <c r="J660" s="17"/>
    </row>
    <row r="661">
      <c r="G661" s="17"/>
      <c r="H661" s="17"/>
      <c r="I661" s="17"/>
      <c r="J661" s="17"/>
    </row>
    <row r="662">
      <c r="G662" s="17"/>
      <c r="H662" s="17"/>
      <c r="I662" s="17"/>
      <c r="J662" s="17"/>
    </row>
    <row r="663">
      <c r="G663" s="17"/>
      <c r="H663" s="17"/>
      <c r="I663" s="17"/>
      <c r="J663" s="17"/>
    </row>
    <row r="664">
      <c r="G664" s="17"/>
      <c r="H664" s="17"/>
      <c r="I664" s="17"/>
      <c r="J664" s="17"/>
    </row>
    <row r="665">
      <c r="G665" s="17"/>
      <c r="H665" s="17"/>
      <c r="I665" s="17"/>
      <c r="J665" s="17"/>
    </row>
    <row r="666">
      <c r="G666" s="17"/>
      <c r="H666" s="17"/>
      <c r="I666" s="17"/>
      <c r="J666" s="17"/>
    </row>
    <row r="667">
      <c r="G667" s="17"/>
      <c r="H667" s="17"/>
      <c r="I667" s="17"/>
      <c r="J667" s="17"/>
    </row>
    <row r="668">
      <c r="G668" s="17"/>
      <c r="H668" s="17"/>
      <c r="I668" s="17"/>
      <c r="J668" s="17"/>
    </row>
    <row r="669">
      <c r="G669" s="17"/>
      <c r="H669" s="17"/>
      <c r="I669" s="17"/>
      <c r="J669" s="17"/>
    </row>
    <row r="670">
      <c r="G670" s="17"/>
      <c r="H670" s="17"/>
      <c r="I670" s="17"/>
      <c r="J670" s="17"/>
    </row>
    <row r="671">
      <c r="G671" s="17"/>
      <c r="H671" s="17"/>
      <c r="I671" s="17"/>
      <c r="J671" s="17"/>
    </row>
    <row r="672">
      <c r="G672" s="17"/>
      <c r="H672" s="17"/>
      <c r="I672" s="17"/>
      <c r="J672" s="17"/>
    </row>
    <row r="673">
      <c r="G673" s="17"/>
      <c r="H673" s="17"/>
      <c r="I673" s="17"/>
      <c r="J673" s="17"/>
    </row>
    <row r="674">
      <c r="G674" s="17"/>
      <c r="H674" s="17"/>
      <c r="I674" s="17"/>
      <c r="J674" s="17"/>
    </row>
    <row r="675">
      <c r="G675" s="17"/>
      <c r="H675" s="17"/>
      <c r="I675" s="17"/>
      <c r="J675" s="17"/>
    </row>
    <row r="676">
      <c r="G676" s="17"/>
      <c r="H676" s="17"/>
      <c r="I676" s="17"/>
      <c r="J676" s="17"/>
    </row>
    <row r="677">
      <c r="G677" s="17"/>
      <c r="H677" s="17"/>
      <c r="I677" s="17"/>
      <c r="J677" s="17"/>
    </row>
    <row r="678">
      <c r="G678" s="17"/>
      <c r="H678" s="17"/>
      <c r="I678" s="17"/>
      <c r="J678" s="17"/>
    </row>
    <row r="679">
      <c r="G679" s="17"/>
      <c r="H679" s="17"/>
      <c r="I679" s="17"/>
      <c r="J679" s="17"/>
    </row>
    <row r="680">
      <c r="G680" s="17"/>
      <c r="H680" s="17"/>
      <c r="I680" s="17"/>
      <c r="J680" s="17"/>
    </row>
    <row r="681">
      <c r="G681" s="17"/>
      <c r="H681" s="17"/>
      <c r="I681" s="17"/>
      <c r="J681" s="17"/>
    </row>
    <row r="682">
      <c r="G682" s="17"/>
      <c r="H682" s="17"/>
      <c r="I682" s="17"/>
      <c r="J682" s="17"/>
    </row>
    <row r="683">
      <c r="G683" s="17"/>
      <c r="H683" s="17"/>
      <c r="I683" s="17"/>
      <c r="J683" s="17"/>
    </row>
    <row r="684">
      <c r="G684" s="17"/>
      <c r="H684" s="17"/>
      <c r="I684" s="17"/>
      <c r="J684" s="17"/>
    </row>
    <row r="685">
      <c r="G685" s="17"/>
      <c r="H685" s="17"/>
      <c r="I685" s="17"/>
      <c r="J685" s="17"/>
    </row>
    <row r="686">
      <c r="G686" s="17"/>
      <c r="H686" s="17"/>
      <c r="I686" s="17"/>
      <c r="J686" s="17"/>
    </row>
    <row r="687">
      <c r="G687" s="17"/>
      <c r="H687" s="17"/>
      <c r="I687" s="17"/>
      <c r="J687" s="17"/>
    </row>
    <row r="688">
      <c r="G688" s="17"/>
      <c r="H688" s="17"/>
      <c r="I688" s="17"/>
      <c r="J688" s="17"/>
    </row>
    <row r="689">
      <c r="G689" s="17"/>
      <c r="H689" s="17"/>
      <c r="I689" s="17"/>
      <c r="J689" s="17"/>
    </row>
    <row r="690">
      <c r="G690" s="17"/>
      <c r="H690" s="17"/>
      <c r="I690" s="17"/>
      <c r="J690" s="17"/>
    </row>
    <row r="691">
      <c r="G691" s="17"/>
      <c r="H691" s="17"/>
      <c r="I691" s="17"/>
      <c r="J691" s="17"/>
    </row>
    <row r="692">
      <c r="G692" s="17"/>
      <c r="H692" s="17"/>
      <c r="I692" s="17"/>
      <c r="J692" s="17"/>
    </row>
    <row r="693">
      <c r="G693" s="17"/>
      <c r="H693" s="17"/>
      <c r="I693" s="17"/>
      <c r="J693" s="17"/>
    </row>
    <row r="694">
      <c r="G694" s="17"/>
      <c r="H694" s="17"/>
      <c r="I694" s="17"/>
      <c r="J694" s="17"/>
    </row>
    <row r="695">
      <c r="G695" s="17"/>
      <c r="H695" s="17"/>
      <c r="I695" s="17"/>
      <c r="J695" s="17"/>
    </row>
    <row r="696">
      <c r="G696" s="17"/>
      <c r="H696" s="17"/>
      <c r="I696" s="17"/>
      <c r="J696" s="17"/>
    </row>
    <row r="697">
      <c r="G697" s="17"/>
      <c r="H697" s="17"/>
      <c r="I697" s="17"/>
      <c r="J697" s="17"/>
    </row>
    <row r="698">
      <c r="G698" s="17"/>
      <c r="H698" s="17"/>
      <c r="I698" s="17"/>
      <c r="J698" s="17"/>
    </row>
    <row r="699">
      <c r="G699" s="17"/>
      <c r="H699" s="17"/>
      <c r="I699" s="17"/>
      <c r="J699" s="17"/>
    </row>
    <row r="700">
      <c r="G700" s="17"/>
      <c r="H700" s="17"/>
      <c r="I700" s="17"/>
      <c r="J700" s="17"/>
    </row>
    <row r="701">
      <c r="G701" s="17"/>
      <c r="H701" s="17"/>
      <c r="I701" s="17"/>
      <c r="J701" s="17"/>
    </row>
    <row r="702">
      <c r="G702" s="17"/>
      <c r="H702" s="17"/>
      <c r="I702" s="17"/>
      <c r="J702" s="17"/>
    </row>
    <row r="703">
      <c r="G703" s="17"/>
      <c r="H703" s="17"/>
      <c r="I703" s="17"/>
      <c r="J703" s="17"/>
    </row>
    <row r="704">
      <c r="G704" s="17"/>
      <c r="H704" s="17"/>
      <c r="I704" s="17"/>
      <c r="J704" s="17"/>
    </row>
    <row r="705">
      <c r="G705" s="17"/>
      <c r="H705" s="17"/>
      <c r="I705" s="17"/>
      <c r="J705" s="17"/>
    </row>
    <row r="706">
      <c r="G706" s="17"/>
      <c r="H706" s="17"/>
      <c r="I706" s="17"/>
      <c r="J706" s="17"/>
    </row>
    <row r="707">
      <c r="G707" s="17"/>
      <c r="H707" s="17"/>
      <c r="I707" s="17"/>
      <c r="J707" s="17"/>
    </row>
    <row r="708">
      <c r="G708" s="17"/>
      <c r="H708" s="17"/>
      <c r="I708" s="17"/>
      <c r="J708" s="17"/>
    </row>
    <row r="709">
      <c r="G709" s="17"/>
      <c r="H709" s="17"/>
      <c r="I709" s="17"/>
      <c r="J709" s="17"/>
    </row>
    <row r="710">
      <c r="G710" s="17"/>
      <c r="H710" s="17"/>
      <c r="I710" s="17"/>
      <c r="J710" s="17"/>
    </row>
    <row r="711">
      <c r="G711" s="17"/>
      <c r="H711" s="17"/>
      <c r="I711" s="17"/>
      <c r="J711" s="17"/>
    </row>
    <row r="712">
      <c r="G712" s="17"/>
      <c r="H712" s="17"/>
      <c r="I712" s="17"/>
      <c r="J712" s="17"/>
    </row>
    <row r="713">
      <c r="G713" s="17"/>
      <c r="H713" s="17"/>
      <c r="I713" s="17"/>
      <c r="J713" s="17"/>
    </row>
    <row r="714">
      <c r="G714" s="17"/>
      <c r="H714" s="17"/>
      <c r="I714" s="17"/>
      <c r="J714" s="17"/>
    </row>
    <row r="715">
      <c r="G715" s="17"/>
      <c r="H715" s="17"/>
      <c r="I715" s="17"/>
      <c r="J715" s="17"/>
    </row>
    <row r="716">
      <c r="G716" s="17"/>
      <c r="H716" s="17"/>
      <c r="I716" s="17"/>
      <c r="J716" s="17"/>
    </row>
    <row r="717">
      <c r="G717" s="17"/>
      <c r="H717" s="17"/>
      <c r="I717" s="17"/>
      <c r="J717" s="17"/>
    </row>
    <row r="718">
      <c r="G718" s="17"/>
      <c r="H718" s="17"/>
      <c r="I718" s="17"/>
      <c r="J718" s="17"/>
    </row>
    <row r="719">
      <c r="G719" s="17"/>
      <c r="H719" s="17"/>
      <c r="I719" s="17"/>
      <c r="J719" s="17"/>
    </row>
    <row r="720">
      <c r="G720" s="17"/>
      <c r="H720" s="17"/>
      <c r="I720" s="17"/>
      <c r="J720" s="17"/>
    </row>
    <row r="721">
      <c r="G721" s="17"/>
      <c r="H721" s="17"/>
      <c r="I721" s="17"/>
      <c r="J721" s="17"/>
    </row>
    <row r="722">
      <c r="G722" s="17"/>
      <c r="H722" s="17"/>
      <c r="I722" s="17"/>
      <c r="J722" s="17"/>
    </row>
    <row r="723">
      <c r="G723" s="17"/>
      <c r="H723" s="17"/>
      <c r="I723" s="17"/>
      <c r="J723" s="17"/>
    </row>
    <row r="724">
      <c r="G724" s="17"/>
      <c r="H724" s="17"/>
      <c r="I724" s="17"/>
      <c r="J724" s="17"/>
    </row>
    <row r="725">
      <c r="G725" s="17"/>
      <c r="H725" s="17"/>
      <c r="I725" s="17"/>
      <c r="J725" s="17"/>
    </row>
    <row r="726">
      <c r="G726" s="17"/>
      <c r="H726" s="17"/>
      <c r="I726" s="17"/>
      <c r="J726" s="17"/>
    </row>
    <row r="727">
      <c r="G727" s="17"/>
      <c r="H727" s="17"/>
      <c r="I727" s="17"/>
      <c r="J727" s="17"/>
    </row>
    <row r="728">
      <c r="G728" s="17"/>
      <c r="H728" s="17"/>
      <c r="I728" s="17"/>
      <c r="J728" s="17"/>
    </row>
    <row r="729">
      <c r="G729" s="17"/>
      <c r="H729" s="17"/>
      <c r="I729" s="17"/>
      <c r="J729" s="17"/>
    </row>
    <row r="730">
      <c r="G730" s="17"/>
      <c r="H730" s="17"/>
      <c r="I730" s="17"/>
      <c r="J730" s="17"/>
    </row>
    <row r="731">
      <c r="G731" s="17"/>
      <c r="H731" s="17"/>
      <c r="I731" s="17"/>
      <c r="J731" s="17"/>
    </row>
    <row r="732">
      <c r="G732" s="17"/>
      <c r="H732" s="17"/>
      <c r="I732" s="17"/>
      <c r="J732" s="17"/>
    </row>
    <row r="733">
      <c r="G733" s="17"/>
      <c r="H733" s="17"/>
      <c r="I733" s="17"/>
      <c r="J733" s="17"/>
    </row>
    <row r="734">
      <c r="G734" s="17"/>
      <c r="H734" s="17"/>
      <c r="I734" s="17"/>
      <c r="J734" s="17"/>
    </row>
    <row r="735">
      <c r="G735" s="17"/>
      <c r="H735" s="17"/>
      <c r="I735" s="17"/>
      <c r="J735" s="17"/>
    </row>
    <row r="736">
      <c r="G736" s="17"/>
      <c r="H736" s="17"/>
      <c r="I736" s="17"/>
      <c r="J736" s="17"/>
    </row>
    <row r="737">
      <c r="G737" s="17"/>
      <c r="H737" s="17"/>
      <c r="I737" s="17"/>
      <c r="J737" s="17"/>
    </row>
    <row r="738">
      <c r="G738" s="17"/>
      <c r="H738" s="17"/>
      <c r="I738" s="17"/>
      <c r="J738" s="17"/>
    </row>
    <row r="739">
      <c r="G739" s="17"/>
      <c r="H739" s="17"/>
      <c r="I739" s="17"/>
      <c r="J739" s="17"/>
    </row>
    <row r="740">
      <c r="G740" s="17"/>
      <c r="H740" s="17"/>
      <c r="I740" s="17"/>
      <c r="J740" s="17"/>
    </row>
    <row r="741">
      <c r="G741" s="17"/>
      <c r="H741" s="17"/>
      <c r="I741" s="17"/>
      <c r="J741" s="17"/>
    </row>
    <row r="742">
      <c r="G742" s="17"/>
      <c r="H742" s="17"/>
      <c r="I742" s="17"/>
      <c r="J742" s="17"/>
    </row>
    <row r="743">
      <c r="G743" s="17"/>
      <c r="H743" s="17"/>
      <c r="I743" s="17"/>
      <c r="J743" s="17"/>
    </row>
    <row r="744">
      <c r="G744" s="17"/>
      <c r="H744" s="17"/>
      <c r="I744" s="17"/>
      <c r="J744" s="17"/>
    </row>
    <row r="745">
      <c r="G745" s="17"/>
      <c r="H745" s="17"/>
      <c r="I745" s="17"/>
      <c r="J745" s="17"/>
    </row>
    <row r="746">
      <c r="G746" s="17"/>
      <c r="H746" s="17"/>
      <c r="I746" s="17"/>
      <c r="J746" s="17"/>
    </row>
    <row r="747">
      <c r="G747" s="17"/>
      <c r="H747" s="17"/>
      <c r="I747" s="17"/>
      <c r="J747" s="17"/>
    </row>
    <row r="748">
      <c r="G748" s="17"/>
      <c r="H748" s="17"/>
      <c r="I748" s="17"/>
      <c r="J748" s="17"/>
    </row>
    <row r="749">
      <c r="G749" s="17"/>
      <c r="H749" s="17"/>
      <c r="I749" s="17"/>
      <c r="J749" s="17"/>
    </row>
    <row r="750">
      <c r="G750" s="17"/>
      <c r="H750" s="17"/>
      <c r="I750" s="17"/>
      <c r="J750" s="17"/>
    </row>
    <row r="751">
      <c r="G751" s="17"/>
      <c r="H751" s="17"/>
      <c r="I751" s="17"/>
      <c r="J751" s="17"/>
    </row>
    <row r="752">
      <c r="G752" s="17"/>
      <c r="H752" s="17"/>
      <c r="I752" s="17"/>
      <c r="J752" s="17"/>
    </row>
    <row r="753">
      <c r="G753" s="17"/>
      <c r="H753" s="17"/>
      <c r="I753" s="17"/>
      <c r="J753" s="17"/>
    </row>
    <row r="754">
      <c r="G754" s="17"/>
      <c r="H754" s="17"/>
      <c r="I754" s="17"/>
      <c r="J754" s="17"/>
    </row>
    <row r="755">
      <c r="G755" s="17"/>
      <c r="H755" s="17"/>
      <c r="I755" s="17"/>
      <c r="J755" s="17"/>
    </row>
    <row r="756">
      <c r="G756" s="17"/>
      <c r="H756" s="17"/>
      <c r="I756" s="17"/>
      <c r="J756" s="17"/>
    </row>
    <row r="757">
      <c r="G757" s="17"/>
      <c r="H757" s="17"/>
      <c r="I757" s="17"/>
      <c r="J757" s="17"/>
    </row>
    <row r="758">
      <c r="G758" s="17"/>
      <c r="H758" s="17"/>
      <c r="I758" s="17"/>
      <c r="J758" s="17"/>
    </row>
    <row r="759">
      <c r="G759" s="17"/>
      <c r="H759" s="17"/>
      <c r="I759" s="17"/>
      <c r="J759" s="17"/>
    </row>
    <row r="760">
      <c r="G760" s="17"/>
      <c r="H760" s="17"/>
      <c r="I760" s="17"/>
      <c r="J760" s="17"/>
    </row>
    <row r="761">
      <c r="G761" s="17"/>
      <c r="H761" s="17"/>
      <c r="I761" s="17"/>
      <c r="J761" s="17"/>
    </row>
    <row r="762">
      <c r="G762" s="17"/>
      <c r="H762" s="17"/>
      <c r="I762" s="17"/>
      <c r="J762" s="17"/>
    </row>
    <row r="763">
      <c r="G763" s="17"/>
      <c r="H763" s="17"/>
      <c r="I763" s="17"/>
      <c r="J763" s="17"/>
    </row>
    <row r="764">
      <c r="G764" s="17"/>
      <c r="H764" s="17"/>
      <c r="I764" s="17"/>
      <c r="J764" s="17"/>
    </row>
    <row r="765">
      <c r="G765" s="17"/>
      <c r="H765" s="17"/>
      <c r="I765" s="17"/>
      <c r="J765" s="17"/>
    </row>
    <row r="766">
      <c r="G766" s="17"/>
      <c r="H766" s="17"/>
      <c r="I766" s="17"/>
      <c r="J766" s="17"/>
    </row>
    <row r="767">
      <c r="G767" s="17"/>
      <c r="H767" s="17"/>
      <c r="I767" s="17"/>
      <c r="J767" s="17"/>
    </row>
    <row r="768">
      <c r="G768" s="17"/>
      <c r="H768" s="17"/>
      <c r="I768" s="17"/>
      <c r="J768" s="17"/>
    </row>
    <row r="769">
      <c r="G769" s="17"/>
      <c r="H769" s="17"/>
      <c r="I769" s="17"/>
      <c r="J769" s="17"/>
    </row>
    <row r="770">
      <c r="G770" s="17"/>
      <c r="H770" s="17"/>
      <c r="I770" s="17"/>
      <c r="J770" s="17"/>
    </row>
    <row r="771">
      <c r="G771" s="17"/>
      <c r="H771" s="17"/>
      <c r="I771" s="17"/>
      <c r="J771" s="17"/>
    </row>
    <row r="772">
      <c r="G772" s="17"/>
      <c r="H772" s="17"/>
      <c r="I772" s="17"/>
      <c r="J772" s="17"/>
    </row>
    <row r="773">
      <c r="G773" s="17"/>
      <c r="H773" s="17"/>
      <c r="I773" s="17"/>
      <c r="J773" s="17"/>
    </row>
    <row r="774">
      <c r="G774" s="17"/>
      <c r="H774" s="17"/>
      <c r="I774" s="17"/>
      <c r="J774" s="17"/>
    </row>
    <row r="775">
      <c r="G775" s="17"/>
      <c r="H775" s="17"/>
      <c r="I775" s="17"/>
      <c r="J775" s="17"/>
    </row>
    <row r="776">
      <c r="G776" s="17"/>
      <c r="H776" s="17"/>
      <c r="I776" s="17"/>
      <c r="J776" s="17"/>
    </row>
    <row r="777">
      <c r="G777" s="17"/>
      <c r="H777" s="17"/>
      <c r="I777" s="17"/>
      <c r="J777" s="17"/>
    </row>
    <row r="778">
      <c r="G778" s="17"/>
      <c r="H778" s="17"/>
      <c r="I778" s="17"/>
      <c r="J778" s="17"/>
    </row>
    <row r="779">
      <c r="G779" s="17"/>
      <c r="H779" s="17"/>
      <c r="I779" s="17"/>
      <c r="J779" s="17"/>
    </row>
    <row r="780">
      <c r="G780" s="17"/>
      <c r="H780" s="17"/>
      <c r="I780" s="17"/>
      <c r="J780" s="17"/>
    </row>
    <row r="781">
      <c r="G781" s="17"/>
      <c r="H781" s="17"/>
      <c r="I781" s="17"/>
      <c r="J781" s="17"/>
    </row>
    <row r="782">
      <c r="G782" s="17"/>
      <c r="H782" s="17"/>
      <c r="I782" s="17"/>
      <c r="J782" s="17"/>
    </row>
    <row r="783">
      <c r="G783" s="17"/>
      <c r="H783" s="17"/>
      <c r="I783" s="17"/>
      <c r="J783" s="17"/>
    </row>
    <row r="784">
      <c r="G784" s="17"/>
      <c r="H784" s="17"/>
      <c r="I784" s="17"/>
      <c r="J784" s="17"/>
    </row>
    <row r="785">
      <c r="G785" s="17"/>
      <c r="H785" s="17"/>
      <c r="I785" s="17"/>
      <c r="J785" s="17"/>
    </row>
    <row r="786">
      <c r="G786" s="17"/>
      <c r="H786" s="17"/>
      <c r="I786" s="17"/>
      <c r="J786" s="17"/>
    </row>
    <row r="787">
      <c r="G787" s="17"/>
      <c r="H787" s="17"/>
      <c r="I787" s="17"/>
      <c r="J787" s="17"/>
    </row>
    <row r="788">
      <c r="G788" s="17"/>
      <c r="H788" s="17"/>
      <c r="I788" s="17"/>
      <c r="J788" s="17"/>
    </row>
    <row r="789">
      <c r="G789" s="17"/>
      <c r="H789" s="17"/>
      <c r="I789" s="17"/>
      <c r="J789" s="17"/>
    </row>
    <row r="790">
      <c r="G790" s="17"/>
      <c r="H790" s="17"/>
      <c r="I790" s="17"/>
      <c r="J790" s="17"/>
    </row>
    <row r="791">
      <c r="G791" s="17"/>
      <c r="H791" s="17"/>
      <c r="I791" s="17"/>
      <c r="J791" s="17"/>
    </row>
    <row r="792">
      <c r="G792" s="17"/>
      <c r="H792" s="17"/>
      <c r="I792" s="17"/>
      <c r="J792" s="17"/>
    </row>
    <row r="793">
      <c r="G793" s="17"/>
      <c r="H793" s="17"/>
      <c r="I793" s="17"/>
      <c r="J793" s="17"/>
    </row>
    <row r="794">
      <c r="G794" s="17"/>
      <c r="H794" s="17"/>
      <c r="I794" s="17"/>
      <c r="J794" s="17"/>
    </row>
    <row r="795">
      <c r="G795" s="17"/>
      <c r="H795" s="17"/>
      <c r="I795" s="17"/>
      <c r="J795" s="17"/>
    </row>
    <row r="796">
      <c r="G796" s="17"/>
      <c r="H796" s="17"/>
      <c r="I796" s="17"/>
      <c r="J796" s="17"/>
    </row>
    <row r="797">
      <c r="G797" s="17"/>
      <c r="H797" s="17"/>
      <c r="I797" s="17"/>
      <c r="J797" s="17"/>
    </row>
    <row r="798">
      <c r="G798" s="17"/>
      <c r="H798" s="17"/>
      <c r="I798" s="17"/>
      <c r="J798" s="17"/>
    </row>
    <row r="799">
      <c r="G799" s="17"/>
      <c r="H799" s="17"/>
      <c r="I799" s="17"/>
      <c r="J799" s="17"/>
    </row>
    <row r="800">
      <c r="G800" s="17"/>
      <c r="H800" s="17"/>
      <c r="I800" s="17"/>
      <c r="J800" s="17"/>
    </row>
    <row r="801">
      <c r="G801" s="17"/>
      <c r="H801" s="17"/>
      <c r="I801" s="17"/>
      <c r="J801" s="17"/>
    </row>
    <row r="802">
      <c r="G802" s="17"/>
      <c r="H802" s="17"/>
      <c r="I802" s="17"/>
      <c r="J802" s="17"/>
    </row>
    <row r="803">
      <c r="G803" s="17"/>
      <c r="H803" s="17"/>
      <c r="I803" s="17"/>
      <c r="J803" s="17"/>
    </row>
    <row r="804">
      <c r="G804" s="17"/>
      <c r="H804" s="17"/>
      <c r="I804" s="17"/>
      <c r="J804" s="17"/>
    </row>
    <row r="805">
      <c r="G805" s="17"/>
      <c r="H805" s="17"/>
      <c r="I805" s="17"/>
      <c r="J805" s="17"/>
    </row>
    <row r="806">
      <c r="G806" s="17"/>
      <c r="H806" s="17"/>
      <c r="I806" s="17"/>
      <c r="J806" s="17"/>
    </row>
    <row r="807">
      <c r="G807" s="17"/>
      <c r="H807" s="17"/>
      <c r="I807" s="17"/>
      <c r="J807" s="17"/>
    </row>
    <row r="808">
      <c r="G808" s="17"/>
      <c r="H808" s="17"/>
      <c r="I808" s="17"/>
      <c r="J808" s="17"/>
    </row>
    <row r="809">
      <c r="G809" s="17"/>
      <c r="H809" s="17"/>
      <c r="I809" s="17"/>
      <c r="J809" s="17"/>
    </row>
    <row r="810">
      <c r="G810" s="17"/>
      <c r="H810" s="17"/>
      <c r="I810" s="17"/>
      <c r="J810" s="17"/>
    </row>
    <row r="811">
      <c r="G811" s="17"/>
      <c r="H811" s="17"/>
      <c r="I811" s="17"/>
      <c r="J811" s="17"/>
    </row>
    <row r="812">
      <c r="G812" s="17"/>
      <c r="H812" s="17"/>
      <c r="I812" s="17"/>
      <c r="J812" s="17"/>
    </row>
    <row r="813">
      <c r="G813" s="17"/>
      <c r="H813" s="17"/>
      <c r="I813" s="17"/>
      <c r="J813" s="17"/>
    </row>
    <row r="814">
      <c r="G814" s="17"/>
      <c r="H814" s="17"/>
      <c r="I814" s="17"/>
      <c r="J814" s="17"/>
    </row>
    <row r="815">
      <c r="G815" s="17"/>
      <c r="H815" s="17"/>
      <c r="I815" s="17"/>
      <c r="J815" s="17"/>
    </row>
    <row r="816">
      <c r="G816" s="17"/>
      <c r="H816" s="17"/>
      <c r="I816" s="17"/>
      <c r="J816" s="17"/>
    </row>
    <row r="817">
      <c r="G817" s="17"/>
      <c r="H817" s="17"/>
      <c r="I817" s="17"/>
      <c r="J817" s="17"/>
    </row>
    <row r="818">
      <c r="G818" s="17"/>
      <c r="H818" s="17"/>
      <c r="I818" s="17"/>
      <c r="J818" s="17"/>
    </row>
    <row r="819">
      <c r="G819" s="17"/>
      <c r="H819" s="17"/>
      <c r="I819" s="17"/>
      <c r="J819" s="17"/>
    </row>
    <row r="820">
      <c r="G820" s="17"/>
      <c r="H820" s="17"/>
      <c r="I820" s="17"/>
      <c r="J820" s="17"/>
    </row>
    <row r="821">
      <c r="G821" s="17"/>
      <c r="H821" s="17"/>
      <c r="I821" s="17"/>
      <c r="J821" s="17"/>
    </row>
    <row r="822">
      <c r="G822" s="17"/>
      <c r="H822" s="17"/>
      <c r="I822" s="17"/>
      <c r="J822" s="17"/>
    </row>
    <row r="823">
      <c r="G823" s="17"/>
      <c r="H823" s="17"/>
      <c r="I823" s="17"/>
      <c r="J823" s="17"/>
    </row>
    <row r="824">
      <c r="G824" s="17"/>
      <c r="H824" s="17"/>
      <c r="I824" s="17"/>
      <c r="J824" s="17"/>
    </row>
    <row r="825">
      <c r="G825" s="17"/>
      <c r="H825" s="17"/>
      <c r="I825" s="17"/>
      <c r="J825" s="17"/>
    </row>
    <row r="826">
      <c r="G826" s="17"/>
      <c r="H826" s="17"/>
      <c r="I826" s="17"/>
      <c r="J826" s="17"/>
    </row>
    <row r="827">
      <c r="G827" s="17"/>
      <c r="H827" s="17"/>
      <c r="I827" s="17"/>
      <c r="J827" s="17"/>
    </row>
    <row r="828">
      <c r="G828" s="17"/>
      <c r="H828" s="17"/>
      <c r="I828" s="17"/>
      <c r="J828" s="17"/>
    </row>
    <row r="829">
      <c r="G829" s="17"/>
      <c r="H829" s="17"/>
      <c r="I829" s="17"/>
      <c r="J829" s="17"/>
    </row>
    <row r="830">
      <c r="G830" s="17"/>
      <c r="H830" s="17"/>
      <c r="I830" s="17"/>
      <c r="J830" s="17"/>
    </row>
    <row r="831">
      <c r="G831" s="17"/>
      <c r="H831" s="17"/>
      <c r="I831" s="17"/>
      <c r="J831" s="17"/>
    </row>
    <row r="832">
      <c r="G832" s="17"/>
      <c r="H832" s="17"/>
      <c r="I832" s="17"/>
      <c r="J832" s="17"/>
    </row>
    <row r="833">
      <c r="G833" s="17"/>
      <c r="H833" s="17"/>
      <c r="I833" s="17"/>
      <c r="J833" s="17"/>
    </row>
    <row r="834">
      <c r="G834" s="17"/>
      <c r="H834" s="17"/>
      <c r="I834" s="17"/>
      <c r="J834" s="17"/>
    </row>
    <row r="835">
      <c r="G835" s="17"/>
      <c r="H835" s="17"/>
      <c r="I835" s="17"/>
      <c r="J835" s="17"/>
    </row>
    <row r="836">
      <c r="G836" s="17"/>
      <c r="H836" s="17"/>
      <c r="I836" s="17"/>
      <c r="J836" s="17"/>
    </row>
    <row r="837">
      <c r="G837" s="17"/>
      <c r="H837" s="17"/>
      <c r="I837" s="17"/>
      <c r="J837" s="17"/>
    </row>
    <row r="838">
      <c r="G838" s="17"/>
      <c r="H838" s="17"/>
      <c r="I838" s="17"/>
      <c r="J838" s="17"/>
    </row>
    <row r="839">
      <c r="G839" s="17"/>
      <c r="H839" s="17"/>
      <c r="I839" s="17"/>
      <c r="J839" s="17"/>
    </row>
    <row r="840">
      <c r="G840" s="17"/>
      <c r="H840" s="17"/>
      <c r="I840" s="17"/>
      <c r="J840" s="17"/>
    </row>
    <row r="841">
      <c r="G841" s="17"/>
      <c r="H841" s="17"/>
      <c r="I841" s="17"/>
      <c r="J841" s="17"/>
    </row>
    <row r="842">
      <c r="G842" s="17"/>
      <c r="H842" s="17"/>
      <c r="I842" s="17"/>
      <c r="J842" s="17"/>
    </row>
    <row r="843">
      <c r="G843" s="17"/>
      <c r="H843" s="17"/>
      <c r="I843" s="17"/>
      <c r="J843" s="17"/>
    </row>
    <row r="844">
      <c r="G844" s="17"/>
      <c r="H844" s="17"/>
      <c r="I844" s="17"/>
      <c r="J844" s="17"/>
    </row>
    <row r="845">
      <c r="G845" s="17"/>
      <c r="H845" s="17"/>
      <c r="I845" s="17"/>
      <c r="J845" s="17"/>
    </row>
    <row r="846">
      <c r="G846" s="17"/>
      <c r="H846" s="17"/>
      <c r="I846" s="17"/>
      <c r="J846" s="17"/>
    </row>
    <row r="847">
      <c r="G847" s="17"/>
      <c r="H847" s="17"/>
      <c r="I847" s="17"/>
      <c r="J847" s="17"/>
    </row>
    <row r="848">
      <c r="G848" s="17"/>
      <c r="H848" s="17"/>
      <c r="I848" s="17"/>
      <c r="J848" s="17"/>
    </row>
    <row r="849">
      <c r="G849" s="17"/>
      <c r="H849" s="17"/>
      <c r="I849" s="17"/>
      <c r="J849" s="17"/>
    </row>
    <row r="850">
      <c r="G850" s="17"/>
      <c r="H850" s="17"/>
      <c r="I850" s="17"/>
      <c r="J850" s="17"/>
    </row>
    <row r="851">
      <c r="G851" s="17"/>
      <c r="H851" s="17"/>
      <c r="I851" s="17"/>
      <c r="J851" s="17"/>
    </row>
    <row r="852">
      <c r="G852" s="17"/>
      <c r="H852" s="17"/>
      <c r="I852" s="17"/>
      <c r="J852" s="17"/>
    </row>
    <row r="853">
      <c r="G853" s="17"/>
      <c r="H853" s="17"/>
      <c r="I853" s="17"/>
      <c r="J853" s="17"/>
    </row>
    <row r="854">
      <c r="G854" s="17"/>
      <c r="H854" s="17"/>
      <c r="I854" s="17"/>
      <c r="J854" s="17"/>
    </row>
    <row r="855">
      <c r="G855" s="17"/>
      <c r="H855" s="17"/>
      <c r="I855" s="17"/>
      <c r="J855" s="17"/>
    </row>
    <row r="856">
      <c r="G856" s="17"/>
      <c r="H856" s="17"/>
      <c r="I856" s="17"/>
      <c r="J856" s="17"/>
    </row>
    <row r="857">
      <c r="G857" s="17"/>
      <c r="H857" s="17"/>
      <c r="I857" s="17"/>
      <c r="J857" s="17"/>
    </row>
    <row r="858">
      <c r="G858" s="17"/>
      <c r="H858" s="17"/>
      <c r="I858" s="17"/>
      <c r="J858" s="17"/>
    </row>
    <row r="859">
      <c r="G859" s="17"/>
      <c r="H859" s="17"/>
      <c r="I859" s="17"/>
      <c r="J859" s="17"/>
    </row>
    <row r="860">
      <c r="G860" s="17"/>
      <c r="H860" s="17"/>
      <c r="I860" s="17"/>
      <c r="J860" s="17"/>
    </row>
    <row r="861">
      <c r="G861" s="17"/>
      <c r="H861" s="17"/>
      <c r="I861" s="17"/>
      <c r="J861" s="17"/>
    </row>
    <row r="862">
      <c r="G862" s="17"/>
      <c r="H862" s="17"/>
      <c r="I862" s="17"/>
      <c r="J862" s="17"/>
    </row>
    <row r="863">
      <c r="G863" s="17"/>
      <c r="H863" s="17"/>
      <c r="I863" s="17"/>
      <c r="J863" s="17"/>
    </row>
    <row r="864">
      <c r="G864" s="17"/>
      <c r="H864" s="17"/>
      <c r="I864" s="17"/>
      <c r="J864" s="17"/>
    </row>
    <row r="865">
      <c r="G865" s="17"/>
      <c r="H865" s="17"/>
      <c r="I865" s="17"/>
      <c r="J865" s="17"/>
    </row>
    <row r="866">
      <c r="G866" s="17"/>
      <c r="H866" s="17"/>
      <c r="I866" s="17"/>
      <c r="J866" s="17"/>
    </row>
    <row r="867">
      <c r="G867" s="17"/>
      <c r="H867" s="17"/>
      <c r="I867" s="17"/>
      <c r="J867" s="17"/>
    </row>
    <row r="868">
      <c r="G868" s="17"/>
      <c r="H868" s="17"/>
      <c r="I868" s="17"/>
      <c r="J868" s="17"/>
    </row>
    <row r="869">
      <c r="G869" s="17"/>
      <c r="H869" s="17"/>
      <c r="I869" s="17"/>
      <c r="J869" s="17"/>
    </row>
    <row r="870">
      <c r="G870" s="17"/>
      <c r="H870" s="17"/>
      <c r="I870" s="17"/>
      <c r="J870" s="17"/>
    </row>
    <row r="871">
      <c r="G871" s="17"/>
      <c r="H871" s="17"/>
      <c r="I871" s="17"/>
      <c r="J871" s="17"/>
    </row>
    <row r="872">
      <c r="G872" s="17"/>
      <c r="H872" s="17"/>
      <c r="I872" s="17"/>
      <c r="J872" s="17"/>
    </row>
    <row r="873">
      <c r="G873" s="17"/>
      <c r="H873" s="17"/>
      <c r="I873" s="17"/>
      <c r="J873" s="17"/>
    </row>
    <row r="874">
      <c r="G874" s="17"/>
      <c r="H874" s="17"/>
      <c r="I874" s="17"/>
      <c r="J874" s="17"/>
    </row>
    <row r="875">
      <c r="G875" s="17"/>
      <c r="H875" s="17"/>
      <c r="I875" s="17"/>
      <c r="J875" s="17"/>
    </row>
    <row r="876">
      <c r="G876" s="17"/>
      <c r="H876" s="17"/>
      <c r="I876" s="17"/>
      <c r="J876" s="17"/>
    </row>
    <row r="877">
      <c r="G877" s="17"/>
      <c r="H877" s="17"/>
      <c r="I877" s="17"/>
      <c r="J877" s="17"/>
    </row>
    <row r="878">
      <c r="G878" s="17"/>
      <c r="H878" s="17"/>
      <c r="I878" s="17"/>
      <c r="J878" s="17"/>
    </row>
    <row r="879">
      <c r="G879" s="17"/>
      <c r="H879" s="17"/>
      <c r="I879" s="17"/>
      <c r="J879" s="17"/>
    </row>
    <row r="880">
      <c r="G880" s="17"/>
      <c r="H880" s="17"/>
      <c r="I880" s="17"/>
      <c r="J880" s="17"/>
    </row>
    <row r="881">
      <c r="G881" s="17"/>
      <c r="H881" s="17"/>
      <c r="I881" s="17"/>
      <c r="J881" s="17"/>
    </row>
    <row r="882">
      <c r="G882" s="17"/>
      <c r="H882" s="17"/>
      <c r="I882" s="17"/>
      <c r="J882" s="17"/>
    </row>
    <row r="883">
      <c r="G883" s="17"/>
      <c r="H883" s="17"/>
      <c r="I883" s="17"/>
      <c r="J883" s="17"/>
    </row>
    <row r="884">
      <c r="G884" s="17"/>
      <c r="H884" s="17"/>
      <c r="I884" s="17"/>
      <c r="J884" s="17"/>
    </row>
    <row r="885">
      <c r="G885" s="17"/>
      <c r="H885" s="17"/>
      <c r="I885" s="17"/>
      <c r="J885" s="17"/>
    </row>
    <row r="886">
      <c r="G886" s="17"/>
      <c r="H886" s="17"/>
      <c r="I886" s="17"/>
      <c r="J886" s="17"/>
    </row>
    <row r="887">
      <c r="G887" s="17"/>
      <c r="H887" s="17"/>
      <c r="I887" s="17"/>
      <c r="J887" s="17"/>
    </row>
    <row r="888">
      <c r="G888" s="17"/>
      <c r="H888" s="17"/>
      <c r="I888" s="17"/>
      <c r="J888" s="17"/>
    </row>
    <row r="889">
      <c r="G889" s="17"/>
      <c r="H889" s="17"/>
      <c r="I889" s="17"/>
      <c r="J889" s="17"/>
    </row>
    <row r="890">
      <c r="G890" s="17"/>
      <c r="H890" s="17"/>
      <c r="I890" s="17"/>
      <c r="J890" s="17"/>
    </row>
    <row r="891">
      <c r="G891" s="17"/>
      <c r="H891" s="17"/>
      <c r="I891" s="17"/>
      <c r="J891" s="17"/>
    </row>
    <row r="892">
      <c r="G892" s="17"/>
      <c r="H892" s="17"/>
      <c r="I892" s="17"/>
      <c r="J892" s="17"/>
    </row>
    <row r="893">
      <c r="G893" s="17"/>
      <c r="H893" s="17"/>
      <c r="I893" s="17"/>
      <c r="J893" s="17"/>
    </row>
    <row r="894">
      <c r="G894" s="17"/>
      <c r="H894" s="17"/>
      <c r="I894" s="17"/>
      <c r="J894" s="17"/>
    </row>
    <row r="895">
      <c r="G895" s="17"/>
      <c r="H895" s="17"/>
      <c r="I895" s="17"/>
      <c r="J895" s="17"/>
    </row>
    <row r="896">
      <c r="G896" s="17"/>
      <c r="H896" s="17"/>
      <c r="I896" s="17"/>
      <c r="J896" s="17"/>
    </row>
    <row r="897">
      <c r="G897" s="17"/>
      <c r="H897" s="17"/>
      <c r="I897" s="17"/>
      <c r="J897" s="17"/>
    </row>
    <row r="898">
      <c r="G898" s="17"/>
      <c r="H898" s="17"/>
      <c r="I898" s="17"/>
      <c r="J898" s="17"/>
    </row>
    <row r="899">
      <c r="G899" s="17"/>
      <c r="H899" s="17"/>
      <c r="I899" s="17"/>
      <c r="J899" s="17"/>
    </row>
    <row r="900">
      <c r="G900" s="17"/>
      <c r="H900" s="17"/>
      <c r="I900" s="17"/>
      <c r="J900" s="17"/>
    </row>
    <row r="901">
      <c r="G901" s="17"/>
      <c r="H901" s="17"/>
      <c r="I901" s="17"/>
      <c r="J901" s="17"/>
    </row>
    <row r="902">
      <c r="G902" s="17"/>
      <c r="H902" s="17"/>
      <c r="I902" s="17"/>
      <c r="J902" s="17"/>
    </row>
    <row r="903">
      <c r="G903" s="17"/>
      <c r="H903" s="17"/>
      <c r="I903" s="17"/>
      <c r="J903" s="17"/>
    </row>
    <row r="904">
      <c r="G904" s="17"/>
      <c r="H904" s="17"/>
      <c r="I904" s="17"/>
      <c r="J904" s="17"/>
    </row>
    <row r="905">
      <c r="G905" s="17"/>
      <c r="H905" s="17"/>
      <c r="I905" s="17"/>
      <c r="J905" s="17"/>
    </row>
    <row r="906">
      <c r="G906" s="17"/>
      <c r="H906" s="17"/>
      <c r="I906" s="17"/>
      <c r="J906" s="17"/>
    </row>
    <row r="907">
      <c r="G907" s="17"/>
      <c r="H907" s="17"/>
      <c r="I907" s="17"/>
      <c r="J907" s="17"/>
    </row>
    <row r="908">
      <c r="G908" s="17"/>
      <c r="H908" s="17"/>
      <c r="I908" s="17"/>
      <c r="J908" s="17"/>
    </row>
    <row r="909">
      <c r="G909" s="17"/>
      <c r="H909" s="17"/>
      <c r="I909" s="17"/>
      <c r="J909" s="17"/>
    </row>
    <row r="910">
      <c r="G910" s="17"/>
      <c r="H910" s="17"/>
      <c r="I910" s="17"/>
      <c r="J910" s="17"/>
    </row>
    <row r="911">
      <c r="G911" s="17"/>
      <c r="H911" s="17"/>
      <c r="I911" s="17"/>
      <c r="J911" s="17"/>
    </row>
    <row r="912">
      <c r="G912" s="17"/>
      <c r="H912" s="17"/>
      <c r="I912" s="17"/>
      <c r="J912" s="17"/>
    </row>
    <row r="913">
      <c r="G913" s="17"/>
      <c r="H913" s="17"/>
      <c r="I913" s="17"/>
      <c r="J913" s="17"/>
    </row>
    <row r="914">
      <c r="G914" s="17"/>
      <c r="H914" s="17"/>
      <c r="I914" s="17"/>
      <c r="J914" s="17"/>
    </row>
    <row r="915">
      <c r="G915" s="17"/>
      <c r="H915" s="17"/>
      <c r="I915" s="17"/>
      <c r="J915" s="17"/>
    </row>
    <row r="916">
      <c r="G916" s="17"/>
      <c r="H916" s="17"/>
      <c r="I916" s="17"/>
      <c r="J916" s="17"/>
    </row>
    <row r="917">
      <c r="G917" s="17"/>
      <c r="H917" s="17"/>
      <c r="I917" s="17"/>
      <c r="J917" s="17"/>
    </row>
    <row r="918">
      <c r="G918" s="17"/>
      <c r="H918" s="17"/>
      <c r="I918" s="17"/>
      <c r="J918" s="17"/>
    </row>
    <row r="919">
      <c r="G919" s="17"/>
      <c r="H919" s="17"/>
      <c r="I919" s="17"/>
      <c r="J919" s="17"/>
    </row>
    <row r="920">
      <c r="G920" s="17"/>
      <c r="H920" s="17"/>
      <c r="I920" s="17"/>
      <c r="J920" s="17"/>
    </row>
    <row r="921">
      <c r="G921" s="17"/>
      <c r="H921" s="17"/>
      <c r="I921" s="17"/>
      <c r="J921" s="17"/>
    </row>
    <row r="922">
      <c r="G922" s="17"/>
      <c r="H922" s="17"/>
      <c r="I922" s="17"/>
      <c r="J922" s="17"/>
    </row>
    <row r="923">
      <c r="G923" s="17"/>
      <c r="H923" s="17"/>
      <c r="I923" s="17"/>
      <c r="J923" s="17"/>
    </row>
    <row r="924">
      <c r="G924" s="17"/>
      <c r="H924" s="17"/>
      <c r="I924" s="17"/>
      <c r="J924" s="17"/>
    </row>
    <row r="925">
      <c r="G925" s="17"/>
      <c r="H925" s="17"/>
      <c r="I925" s="17"/>
      <c r="J925" s="17"/>
    </row>
    <row r="926">
      <c r="G926" s="17"/>
      <c r="H926" s="17"/>
      <c r="I926" s="17"/>
      <c r="J926" s="17"/>
    </row>
    <row r="927">
      <c r="G927" s="17"/>
      <c r="H927" s="17"/>
      <c r="I927" s="17"/>
      <c r="J927" s="17"/>
    </row>
    <row r="928">
      <c r="G928" s="17"/>
      <c r="H928" s="17"/>
      <c r="I928" s="17"/>
      <c r="J928" s="17"/>
    </row>
    <row r="929">
      <c r="G929" s="17"/>
      <c r="H929" s="17"/>
      <c r="I929" s="17"/>
      <c r="J929" s="17"/>
    </row>
    <row r="930">
      <c r="G930" s="17"/>
      <c r="H930" s="17"/>
      <c r="I930" s="17"/>
      <c r="J930" s="17"/>
    </row>
    <row r="931">
      <c r="G931" s="17"/>
      <c r="H931" s="17"/>
      <c r="I931" s="17"/>
      <c r="J931" s="17"/>
    </row>
    <row r="932">
      <c r="G932" s="17"/>
      <c r="H932" s="17"/>
      <c r="I932" s="17"/>
      <c r="J932" s="17"/>
    </row>
    <row r="933">
      <c r="G933" s="17"/>
      <c r="H933" s="17"/>
      <c r="I933" s="17"/>
      <c r="J933" s="17"/>
    </row>
    <row r="934">
      <c r="G934" s="17"/>
      <c r="H934" s="17"/>
      <c r="I934" s="17"/>
      <c r="J934" s="17"/>
    </row>
    <row r="935">
      <c r="G935" s="17"/>
      <c r="H935" s="17"/>
      <c r="I935" s="17"/>
      <c r="J935" s="17"/>
    </row>
    <row r="936">
      <c r="G936" s="17"/>
      <c r="H936" s="17"/>
      <c r="I936" s="17"/>
      <c r="J936" s="17"/>
    </row>
    <row r="937">
      <c r="G937" s="17"/>
      <c r="H937" s="17"/>
      <c r="I937" s="17"/>
      <c r="J937" s="17"/>
    </row>
    <row r="938">
      <c r="G938" s="17"/>
      <c r="H938" s="17"/>
      <c r="I938" s="17"/>
      <c r="J938" s="17"/>
    </row>
    <row r="939">
      <c r="G939" s="17"/>
      <c r="H939" s="17"/>
      <c r="I939" s="17"/>
      <c r="J939" s="17"/>
    </row>
    <row r="940">
      <c r="G940" s="17"/>
      <c r="H940" s="17"/>
      <c r="I940" s="17"/>
      <c r="J940" s="17"/>
    </row>
    <row r="941">
      <c r="G941" s="17"/>
      <c r="H941" s="17"/>
      <c r="I941" s="17"/>
      <c r="J941" s="17"/>
    </row>
    <row r="942">
      <c r="G942" s="17"/>
      <c r="H942" s="17"/>
      <c r="I942" s="17"/>
      <c r="J942" s="17"/>
    </row>
    <row r="943">
      <c r="G943" s="17"/>
      <c r="H943" s="17"/>
      <c r="I943" s="17"/>
      <c r="J943" s="17"/>
    </row>
    <row r="944">
      <c r="G944" s="17"/>
      <c r="H944" s="17"/>
      <c r="I944" s="17"/>
      <c r="J944" s="17"/>
    </row>
    <row r="945">
      <c r="G945" s="17"/>
      <c r="H945" s="17"/>
      <c r="I945" s="17"/>
      <c r="J945" s="17"/>
    </row>
    <row r="946">
      <c r="G946" s="17"/>
      <c r="H946" s="17"/>
      <c r="I946" s="17"/>
      <c r="J946" s="17"/>
    </row>
    <row r="947">
      <c r="G947" s="17"/>
      <c r="H947" s="17"/>
      <c r="I947" s="17"/>
      <c r="J947" s="17"/>
    </row>
    <row r="948">
      <c r="G948" s="17"/>
      <c r="H948" s="17"/>
      <c r="I948" s="17"/>
      <c r="J948" s="17"/>
    </row>
    <row r="949">
      <c r="G949" s="17"/>
      <c r="H949" s="17"/>
      <c r="I949" s="17"/>
      <c r="J949" s="17"/>
    </row>
    <row r="950">
      <c r="G950" s="17"/>
      <c r="H950" s="17"/>
      <c r="I950" s="17"/>
      <c r="J950" s="17"/>
    </row>
    <row r="951">
      <c r="G951" s="17"/>
      <c r="H951" s="17"/>
      <c r="I951" s="17"/>
      <c r="J951" s="17"/>
    </row>
    <row r="952">
      <c r="G952" s="17"/>
      <c r="H952" s="17"/>
      <c r="I952" s="17"/>
      <c r="J952" s="17"/>
    </row>
    <row r="953">
      <c r="G953" s="17"/>
      <c r="H953" s="17"/>
      <c r="I953" s="17"/>
      <c r="J953" s="17"/>
    </row>
    <row r="954">
      <c r="G954" s="17"/>
      <c r="H954" s="17"/>
      <c r="I954" s="17"/>
      <c r="J954" s="17"/>
    </row>
    <row r="955">
      <c r="G955" s="17"/>
      <c r="H955" s="17"/>
      <c r="I955" s="17"/>
      <c r="J955" s="17"/>
    </row>
    <row r="956">
      <c r="G956" s="17"/>
      <c r="H956" s="17"/>
      <c r="I956" s="17"/>
      <c r="J956" s="17"/>
    </row>
    <row r="957">
      <c r="G957" s="17"/>
      <c r="H957" s="17"/>
      <c r="I957" s="17"/>
      <c r="J957" s="17"/>
    </row>
    <row r="958">
      <c r="G958" s="17"/>
      <c r="H958" s="17"/>
      <c r="I958" s="17"/>
      <c r="J958" s="17"/>
    </row>
    <row r="959">
      <c r="G959" s="17"/>
      <c r="H959" s="17"/>
      <c r="I959" s="17"/>
      <c r="J959" s="17"/>
    </row>
    <row r="960">
      <c r="G960" s="17"/>
      <c r="H960" s="17"/>
      <c r="I960" s="17"/>
      <c r="J960" s="17"/>
    </row>
    <row r="961">
      <c r="G961" s="17"/>
      <c r="H961" s="17"/>
      <c r="I961" s="17"/>
      <c r="J961" s="17"/>
    </row>
    <row r="962">
      <c r="G962" s="17"/>
      <c r="H962" s="17"/>
      <c r="I962" s="17"/>
      <c r="J962" s="17"/>
    </row>
    <row r="963">
      <c r="G963" s="17"/>
      <c r="H963" s="17"/>
      <c r="I963" s="17"/>
      <c r="J963" s="17"/>
    </row>
    <row r="964">
      <c r="G964" s="17"/>
      <c r="H964" s="17"/>
      <c r="I964" s="17"/>
      <c r="J964" s="17"/>
    </row>
    <row r="965">
      <c r="G965" s="17"/>
      <c r="H965" s="17"/>
      <c r="I965" s="17"/>
      <c r="J965" s="17"/>
    </row>
    <row r="966">
      <c r="G966" s="17"/>
      <c r="H966" s="17"/>
      <c r="I966" s="17"/>
      <c r="J966" s="17"/>
    </row>
    <row r="967">
      <c r="G967" s="17"/>
      <c r="H967" s="17"/>
      <c r="I967" s="17"/>
      <c r="J967" s="17"/>
    </row>
    <row r="968">
      <c r="G968" s="17"/>
      <c r="H968" s="17"/>
      <c r="I968" s="17"/>
      <c r="J968" s="17"/>
    </row>
    <row r="969">
      <c r="G969" s="17"/>
      <c r="H969" s="17"/>
      <c r="I969" s="17"/>
      <c r="J969" s="17"/>
    </row>
    <row r="970">
      <c r="G970" s="17"/>
      <c r="H970" s="17"/>
      <c r="I970" s="17"/>
      <c r="J970" s="17"/>
    </row>
    <row r="971">
      <c r="G971" s="17"/>
      <c r="H971" s="17"/>
      <c r="I971" s="17"/>
      <c r="J971" s="17"/>
    </row>
    <row r="972">
      <c r="G972" s="17"/>
      <c r="H972" s="17"/>
      <c r="I972" s="17"/>
      <c r="J972" s="17"/>
    </row>
    <row r="973">
      <c r="G973" s="17"/>
      <c r="H973" s="17"/>
      <c r="I973" s="17"/>
      <c r="J973" s="17"/>
    </row>
    <row r="974">
      <c r="G974" s="17"/>
      <c r="H974" s="17"/>
      <c r="I974" s="17"/>
      <c r="J974" s="17"/>
    </row>
    <row r="975">
      <c r="G975" s="17"/>
      <c r="H975" s="17"/>
      <c r="I975" s="17"/>
      <c r="J975" s="17"/>
    </row>
    <row r="976">
      <c r="G976" s="17"/>
      <c r="H976" s="17"/>
      <c r="I976" s="17"/>
      <c r="J976" s="17"/>
    </row>
    <row r="977">
      <c r="G977" s="17"/>
      <c r="H977" s="17"/>
      <c r="I977" s="17"/>
      <c r="J977" s="17"/>
    </row>
    <row r="978">
      <c r="G978" s="17"/>
      <c r="H978" s="17"/>
      <c r="I978" s="17"/>
      <c r="J978" s="17"/>
    </row>
    <row r="979">
      <c r="G979" s="17"/>
      <c r="H979" s="17"/>
      <c r="I979" s="17"/>
      <c r="J979" s="17"/>
    </row>
    <row r="980">
      <c r="G980" s="17"/>
      <c r="H980" s="17"/>
      <c r="I980" s="17"/>
      <c r="J980" s="17"/>
    </row>
    <row r="981">
      <c r="G981" s="17"/>
      <c r="H981" s="17"/>
      <c r="I981" s="17"/>
      <c r="J981" s="17"/>
    </row>
    <row r="982">
      <c r="G982" s="17"/>
      <c r="H982" s="17"/>
      <c r="I982" s="17"/>
      <c r="J982" s="17"/>
    </row>
    <row r="983">
      <c r="G983" s="17"/>
      <c r="H983" s="17"/>
      <c r="I983" s="17"/>
      <c r="J983" s="17"/>
    </row>
    <row r="984">
      <c r="G984" s="17"/>
      <c r="H984" s="17"/>
      <c r="I984" s="17"/>
      <c r="J984" s="17"/>
    </row>
    <row r="985">
      <c r="G985" s="17"/>
      <c r="H985" s="17"/>
      <c r="I985" s="17"/>
      <c r="J985" s="17"/>
    </row>
    <row r="986">
      <c r="G986" s="17"/>
      <c r="H986" s="17"/>
      <c r="I986" s="17"/>
      <c r="J986" s="17"/>
    </row>
    <row r="987">
      <c r="G987" s="17"/>
      <c r="H987" s="17"/>
      <c r="I987" s="17"/>
      <c r="J987" s="17"/>
    </row>
    <row r="988">
      <c r="G988" s="17"/>
      <c r="H988" s="17"/>
      <c r="I988" s="17"/>
      <c r="J988" s="17"/>
    </row>
    <row r="989">
      <c r="G989" s="17"/>
      <c r="H989" s="17"/>
      <c r="I989" s="17"/>
      <c r="J989" s="17"/>
    </row>
    <row r="990">
      <c r="G990" s="17"/>
      <c r="H990" s="17"/>
      <c r="I990" s="17"/>
      <c r="J990" s="17"/>
    </row>
    <row r="991">
      <c r="G991" s="17"/>
      <c r="H991" s="17"/>
      <c r="I991" s="17"/>
      <c r="J991" s="17"/>
    </row>
    <row r="992">
      <c r="G992" s="17"/>
      <c r="H992" s="17"/>
      <c r="I992" s="17"/>
      <c r="J992" s="17"/>
    </row>
    <row r="993">
      <c r="G993" s="17"/>
      <c r="H993" s="17"/>
      <c r="I993" s="17"/>
      <c r="J993" s="17"/>
    </row>
    <row r="994">
      <c r="G994" s="17"/>
      <c r="H994" s="17"/>
      <c r="I994" s="17"/>
      <c r="J994" s="17"/>
    </row>
    <row r="995">
      <c r="G995" s="17"/>
      <c r="H995" s="17"/>
      <c r="I995" s="17"/>
      <c r="J995" s="17"/>
    </row>
    <row r="996">
      <c r="G996" s="17"/>
      <c r="H996" s="17"/>
      <c r="I996" s="17"/>
      <c r="J996" s="17"/>
    </row>
    <row r="997">
      <c r="G997" s="17"/>
      <c r="H997" s="17"/>
      <c r="I997" s="17"/>
      <c r="J997" s="17"/>
    </row>
    <row r="998">
      <c r="G998" s="17"/>
      <c r="H998" s="17"/>
      <c r="I998" s="17"/>
      <c r="J998" s="17"/>
    </row>
    <row r="999">
      <c r="G999" s="17"/>
      <c r="H999" s="17"/>
      <c r="I999" s="17"/>
      <c r="J999" s="17"/>
    </row>
    <row r="1000">
      <c r="G1000" s="17"/>
      <c r="H1000" s="17"/>
      <c r="I1000" s="17"/>
      <c r="J1000" s="17"/>
    </row>
    <row r="1001">
      <c r="G1001" s="17"/>
      <c r="H1001" s="17"/>
      <c r="I1001" s="17"/>
      <c r="J1001" s="17"/>
    </row>
    <row r="1002">
      <c r="G1002" s="17"/>
      <c r="H1002" s="17"/>
      <c r="I1002" s="17"/>
      <c r="J1002" s="17"/>
    </row>
    <row r="1003">
      <c r="G1003" s="17"/>
      <c r="H1003" s="17"/>
      <c r="I1003" s="17"/>
      <c r="J1003" s="17"/>
    </row>
    <row r="1004">
      <c r="G1004" s="17"/>
      <c r="H1004" s="17"/>
      <c r="I1004" s="17"/>
      <c r="J1004" s="17"/>
    </row>
    <row r="1005">
      <c r="G1005" s="17"/>
      <c r="H1005" s="17"/>
      <c r="I1005" s="17"/>
      <c r="J1005" s="17"/>
    </row>
    <row r="1006">
      <c r="G1006" s="17"/>
      <c r="H1006" s="17"/>
      <c r="I1006" s="17"/>
      <c r="J1006" s="17"/>
    </row>
    <row r="1007">
      <c r="G1007" s="17"/>
      <c r="H1007" s="17"/>
      <c r="I1007" s="17"/>
      <c r="J1007" s="17"/>
    </row>
    <row r="1008">
      <c r="G1008" s="17"/>
      <c r="H1008" s="17"/>
      <c r="I1008" s="17"/>
      <c r="J1008" s="17"/>
    </row>
    <row r="1009">
      <c r="G1009" s="17"/>
      <c r="H1009" s="17"/>
      <c r="I1009" s="17"/>
      <c r="J1009" s="17"/>
    </row>
    <row r="1010">
      <c r="G1010" s="17"/>
      <c r="H1010" s="17"/>
      <c r="I1010" s="17"/>
      <c r="J1010" s="17"/>
    </row>
    <row r="1011">
      <c r="G1011" s="17"/>
      <c r="H1011" s="17"/>
      <c r="I1011" s="17"/>
      <c r="J1011" s="17"/>
    </row>
    <row r="1012">
      <c r="G1012" s="17"/>
      <c r="H1012" s="17"/>
      <c r="I1012" s="17"/>
      <c r="J1012" s="17"/>
    </row>
    <row r="1013">
      <c r="G1013" s="17"/>
      <c r="H1013" s="17"/>
      <c r="I1013" s="17"/>
      <c r="J1013" s="17"/>
    </row>
    <row r="1014">
      <c r="G1014" s="17"/>
      <c r="H1014" s="17"/>
      <c r="I1014" s="17"/>
      <c r="J1014" s="17"/>
    </row>
    <row r="1015">
      <c r="G1015" s="17"/>
      <c r="H1015" s="17"/>
      <c r="I1015" s="17"/>
      <c r="J1015" s="17"/>
    </row>
    <row r="1016">
      <c r="G1016" s="17"/>
      <c r="H1016" s="17"/>
      <c r="I1016" s="17"/>
      <c r="J1016" s="17"/>
    </row>
    <row r="1017">
      <c r="G1017" s="17"/>
      <c r="H1017" s="17"/>
      <c r="I1017" s="17"/>
      <c r="J1017" s="17"/>
    </row>
    <row r="1018">
      <c r="G1018" s="17"/>
      <c r="H1018" s="17"/>
      <c r="I1018" s="17"/>
      <c r="J1018" s="17"/>
    </row>
    <row r="1019">
      <c r="G1019" s="17"/>
      <c r="H1019" s="17"/>
      <c r="I1019" s="17"/>
      <c r="J1019" s="17"/>
    </row>
    <row r="1020">
      <c r="G1020" s="17"/>
      <c r="H1020" s="17"/>
      <c r="I1020" s="17"/>
      <c r="J1020" s="17"/>
    </row>
    <row r="1021">
      <c r="G1021" s="17"/>
      <c r="H1021" s="17"/>
      <c r="I1021" s="17"/>
      <c r="J1021" s="17"/>
    </row>
    <row r="1022">
      <c r="G1022" s="17"/>
      <c r="H1022" s="17"/>
      <c r="I1022" s="17"/>
      <c r="J1022" s="17"/>
    </row>
    <row r="1023">
      <c r="G1023" s="17"/>
      <c r="H1023" s="17"/>
      <c r="I1023" s="17"/>
      <c r="J1023" s="17"/>
    </row>
    <row r="1024">
      <c r="G1024" s="17"/>
      <c r="H1024" s="17"/>
      <c r="I1024" s="17"/>
      <c r="J1024" s="17"/>
    </row>
    <row r="1025">
      <c r="G1025" s="17"/>
      <c r="H1025" s="17"/>
      <c r="I1025" s="17"/>
      <c r="J1025" s="17"/>
    </row>
    <row r="1026">
      <c r="G1026" s="17"/>
      <c r="H1026" s="17"/>
      <c r="I1026" s="17"/>
      <c r="J1026" s="17"/>
    </row>
    <row r="1027">
      <c r="G1027" s="17"/>
      <c r="H1027" s="17"/>
      <c r="I1027" s="17"/>
      <c r="J1027" s="17"/>
    </row>
    <row r="1028">
      <c r="G1028" s="17"/>
      <c r="H1028" s="17"/>
      <c r="I1028" s="17"/>
      <c r="J1028" s="17"/>
    </row>
    <row r="1029">
      <c r="G1029" s="17"/>
      <c r="H1029" s="17"/>
      <c r="I1029" s="17"/>
      <c r="J1029" s="17"/>
    </row>
    <row r="1030">
      <c r="G1030" s="17"/>
      <c r="H1030" s="17"/>
      <c r="I1030" s="17"/>
      <c r="J1030" s="17"/>
    </row>
    <row r="1031">
      <c r="G1031" s="17"/>
      <c r="H1031" s="17"/>
      <c r="I1031" s="17"/>
      <c r="J1031" s="17"/>
    </row>
  </sheetData>
  <mergeCells count="3">
    <mergeCell ref="A1:C1"/>
    <mergeCell ref="E1:G1"/>
    <mergeCell ref="I1:J1"/>
  </mergeCells>
  <dataValidations>
    <dataValidation type="list" allowBlank="1" showErrorMessage="1" sqref="F3:F58 B3:B72">
      <formula1>"ASC,Bot,GenAI,Voice Bot,Custom Backend,Robotics,R&amp;D Lab,R&amp;D,S&amp;M, Eko,Tollring,Eko Call"</formula1>
    </dataValidation>
    <dataValidation type="list" allowBlank="1" showErrorMessage="1" sqref="J3:J36">
      <formula1>"Bot,Gen AI,ASC,Custom Backend,Robotics,R&amp;D,S&amp;M,R&amp;D Lab"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38"/>
    <col customWidth="1" min="2" max="13" width="12.63"/>
  </cols>
  <sheetData>
    <row r="1">
      <c r="A1" s="18" t="s">
        <v>183</v>
      </c>
      <c r="H1" s="4"/>
      <c r="I1" s="4"/>
      <c r="J1" s="4"/>
      <c r="K1" s="4"/>
      <c r="L1" s="4"/>
      <c r="M1" s="4"/>
    </row>
    <row r="2">
      <c r="A2" s="19" t="s">
        <v>184</v>
      </c>
      <c r="B2" s="20">
        <v>45474.0</v>
      </c>
      <c r="C2" s="20">
        <v>45505.0</v>
      </c>
      <c r="D2" s="20">
        <v>45536.0</v>
      </c>
      <c r="E2" s="20">
        <v>45566.0</v>
      </c>
      <c r="F2" s="20">
        <v>45597.0</v>
      </c>
      <c r="G2" s="20">
        <v>45627.0</v>
      </c>
      <c r="H2" s="20">
        <v>45658.0</v>
      </c>
      <c r="I2" s="20">
        <v>45689.0</v>
      </c>
      <c r="J2" s="20">
        <v>45717.0</v>
      </c>
      <c r="K2" s="20">
        <v>45748.0</v>
      </c>
      <c r="L2" s="20">
        <v>45778.0</v>
      </c>
      <c r="M2" s="20">
        <v>45809.0</v>
      </c>
    </row>
    <row r="3">
      <c r="A3" s="21" t="s">
        <v>178</v>
      </c>
      <c r="B3" s="22">
        <v>30123.9696222504</v>
      </c>
      <c r="C3" s="22">
        <v>32235.407726784</v>
      </c>
      <c r="D3" s="22">
        <v>31213.2749633165</v>
      </c>
      <c r="E3" s="22">
        <v>32188.4466808831</v>
      </c>
      <c r="F3" s="22">
        <v>32029.2243867306</v>
      </c>
      <c r="G3" s="22">
        <v>33444.2148266611</v>
      </c>
      <c r="H3" s="22">
        <v>35178.6678708262</v>
      </c>
      <c r="I3" s="22">
        <v>28683.6536630106</v>
      </c>
      <c r="J3" s="22">
        <v>32736.4532102188</v>
      </c>
      <c r="K3" s="22">
        <v>37955.3563575471</v>
      </c>
      <c r="L3" s="22">
        <v>41685.4985067344</v>
      </c>
      <c r="M3" s="22">
        <v>4005.9013538238</v>
      </c>
    </row>
    <row r="4">
      <c r="A4" s="21" t="s">
        <v>168</v>
      </c>
      <c r="B4" s="22">
        <v>17120.5418335812</v>
      </c>
      <c r="C4" s="22">
        <v>16781.1617142814</v>
      </c>
      <c r="D4" s="22">
        <v>16485.0315789754</v>
      </c>
      <c r="E4" s="22">
        <v>15349.4260331471</v>
      </c>
      <c r="F4" s="22">
        <v>15722.1458185936</v>
      </c>
      <c r="G4" s="22">
        <v>19811.2796547237</v>
      </c>
      <c r="H4" s="22">
        <v>20234.3434959495</v>
      </c>
      <c r="I4" s="22">
        <v>18490.7000400785</v>
      </c>
      <c r="J4" s="22">
        <v>19574.4080719099</v>
      </c>
      <c r="K4" s="22">
        <v>16419.7048401811</v>
      </c>
      <c r="L4" s="22">
        <v>17346.7385932363</v>
      </c>
      <c r="M4" s="22">
        <v>1810.4191659362</v>
      </c>
    </row>
    <row r="5">
      <c r="A5" s="21" t="s">
        <v>181</v>
      </c>
      <c r="B5" s="22">
        <v>5787.2840929448</v>
      </c>
      <c r="C5" s="22">
        <v>5735.5586472111</v>
      </c>
      <c r="D5" s="22">
        <v>5514.4847068038</v>
      </c>
      <c r="E5" s="22">
        <v>5686.9996959941</v>
      </c>
      <c r="F5" s="22">
        <v>5518.7645803463</v>
      </c>
      <c r="G5" s="22">
        <v>5561.2871388992</v>
      </c>
      <c r="H5" s="22">
        <v>5792.0317162671</v>
      </c>
      <c r="I5" s="22">
        <v>6040.0458476593</v>
      </c>
      <c r="J5" s="22">
        <v>6673.1969216466</v>
      </c>
      <c r="K5" s="22">
        <v>10027.787993788</v>
      </c>
      <c r="L5" s="22">
        <v>12433.6896681336</v>
      </c>
      <c r="M5" s="22">
        <v>1216.9838232431</v>
      </c>
    </row>
    <row r="6">
      <c r="A6" s="21" t="s">
        <v>24</v>
      </c>
      <c r="B6" s="22">
        <v>14066.7624592533</v>
      </c>
      <c r="C6" s="22">
        <v>12766.4772638115</v>
      </c>
      <c r="D6" s="22">
        <v>13767.9225401673</v>
      </c>
      <c r="E6" s="22">
        <v>18570.3449397829</v>
      </c>
      <c r="F6" s="22">
        <v>4389.9389070346</v>
      </c>
      <c r="G6" s="22"/>
      <c r="H6" s="22"/>
      <c r="I6" s="22"/>
      <c r="J6" s="22"/>
      <c r="K6" s="22"/>
      <c r="L6" s="22"/>
      <c r="M6" s="22"/>
    </row>
    <row r="7">
      <c r="A7" s="21" t="s">
        <v>173</v>
      </c>
      <c r="B7" s="22">
        <v>3387.0246744518</v>
      </c>
      <c r="C7" s="22">
        <v>3053.9927455631</v>
      </c>
      <c r="D7" s="22">
        <v>1849.8609046479</v>
      </c>
      <c r="E7" s="22">
        <v>912.5752245533</v>
      </c>
      <c r="F7" s="22">
        <v>3105.818460248</v>
      </c>
      <c r="G7" s="22">
        <v>3393.6084577723</v>
      </c>
      <c r="H7" s="22">
        <v>3414.5854513035</v>
      </c>
      <c r="I7" s="22">
        <v>3100.2190904801</v>
      </c>
      <c r="J7" s="22">
        <v>3420.8555831828</v>
      </c>
      <c r="K7" s="22">
        <v>3269.9159207662</v>
      </c>
      <c r="L7" s="22">
        <v>3374.605926754</v>
      </c>
      <c r="M7" s="22">
        <v>332.009641732</v>
      </c>
    </row>
    <row r="8">
      <c r="A8" s="21" t="s">
        <v>176</v>
      </c>
      <c r="B8" s="22">
        <v>2000.342624473</v>
      </c>
      <c r="C8" s="22">
        <v>2437.0162064404</v>
      </c>
      <c r="D8" s="22">
        <v>1908.3429709745</v>
      </c>
      <c r="E8" s="22">
        <v>1692.7579027384</v>
      </c>
      <c r="F8" s="22">
        <v>1691.5132416485</v>
      </c>
      <c r="G8" s="22">
        <v>2351.8746988019</v>
      </c>
      <c r="H8" s="22">
        <v>2426.4309176134</v>
      </c>
      <c r="I8" s="22">
        <v>2232.649852187</v>
      </c>
      <c r="J8" s="22">
        <v>3034.8050879702</v>
      </c>
      <c r="K8" s="22">
        <v>2492.2143888866</v>
      </c>
      <c r="L8" s="22">
        <v>1878.3597771986</v>
      </c>
      <c r="M8" s="22">
        <v>157.1082483815</v>
      </c>
    </row>
    <row r="9">
      <c r="A9" s="21" t="s">
        <v>177</v>
      </c>
      <c r="B9" s="22">
        <v>1165.6400808043</v>
      </c>
      <c r="C9" s="22">
        <v>993.8573916617</v>
      </c>
      <c r="D9" s="22">
        <v>782.3664108927</v>
      </c>
      <c r="E9" s="22">
        <v>604.1833811462</v>
      </c>
      <c r="F9" s="22">
        <v>634.2061999298</v>
      </c>
      <c r="G9" s="22">
        <v>985.9225543425</v>
      </c>
      <c r="H9" s="22">
        <v>1021.532131385</v>
      </c>
      <c r="I9" s="22">
        <v>1055.3909743895</v>
      </c>
      <c r="J9" s="22">
        <v>1114.8314178025</v>
      </c>
      <c r="K9" s="22">
        <v>825.7074556394</v>
      </c>
      <c r="L9" s="22">
        <v>916.8528633175</v>
      </c>
      <c r="M9" s="22">
        <v>114.822857</v>
      </c>
    </row>
    <row r="10">
      <c r="A10" s="21" t="s">
        <v>182</v>
      </c>
      <c r="B10" s="22"/>
      <c r="C10" s="22">
        <v>2351.8395246703</v>
      </c>
      <c r="D10" s="22">
        <v>709.7135186594</v>
      </c>
      <c r="E10" s="22">
        <v>7.5908185174</v>
      </c>
      <c r="F10" s="22">
        <v>114.5098529772</v>
      </c>
      <c r="G10" s="22">
        <v>802.6692440078</v>
      </c>
      <c r="H10" s="22">
        <v>829.4035287404</v>
      </c>
      <c r="I10" s="22">
        <v>980.448</v>
      </c>
      <c r="J10" s="22">
        <v>926.3633940364</v>
      </c>
      <c r="K10" s="22">
        <v>140.3382664412</v>
      </c>
      <c r="L10" s="22"/>
      <c r="M10" s="22"/>
    </row>
    <row r="11">
      <c r="A11" s="21" t="s">
        <v>8</v>
      </c>
      <c r="B11" s="22">
        <v>1571.457559163</v>
      </c>
      <c r="C11" s="22">
        <v>1492.5071034467</v>
      </c>
      <c r="D11" s="22">
        <v>1212.6764247697</v>
      </c>
      <c r="E11" s="22">
        <v>1121.9465784345</v>
      </c>
      <c r="F11" s="22">
        <v>222.003516662</v>
      </c>
      <c r="G11" s="22"/>
      <c r="H11" s="22"/>
      <c r="I11" s="22"/>
      <c r="J11" s="22"/>
      <c r="K11" s="22"/>
      <c r="L11" s="22"/>
      <c r="M11" s="22"/>
    </row>
    <row r="12">
      <c r="A12" s="21" t="s">
        <v>105</v>
      </c>
      <c r="B12" s="22">
        <v>187.0748049137</v>
      </c>
      <c r="C12" s="22">
        <v>153.1355429183</v>
      </c>
      <c r="D12" s="22">
        <v>137.8656360333</v>
      </c>
      <c r="E12" s="22">
        <v>20.482734219</v>
      </c>
      <c r="F12" s="22">
        <v>17.499973987</v>
      </c>
      <c r="G12" s="22">
        <v>366.3178778036</v>
      </c>
      <c r="H12" s="22">
        <v>411.8768586611</v>
      </c>
      <c r="I12" s="22">
        <v>841.6364188133</v>
      </c>
      <c r="J12" s="22">
        <v>730.6803673849</v>
      </c>
      <c r="K12" s="22">
        <v>11.4505012248</v>
      </c>
      <c r="L12" s="22">
        <v>375.6486233864</v>
      </c>
      <c r="M12" s="22">
        <v>96.3736761567</v>
      </c>
    </row>
    <row r="13">
      <c r="A13" s="21" t="s">
        <v>175</v>
      </c>
      <c r="B13" s="22">
        <v>287.3902</v>
      </c>
      <c r="C13" s="22">
        <v>287.3968</v>
      </c>
      <c r="D13" s="22">
        <v>258.2542346012</v>
      </c>
      <c r="E13" s="22">
        <v>286.7416326017</v>
      </c>
      <c r="F13" s="22">
        <v>263.0543788634</v>
      </c>
      <c r="G13" s="22">
        <v>287.2902</v>
      </c>
      <c r="H13" s="22">
        <v>287.442</v>
      </c>
      <c r="I13" s="22">
        <v>259.6212</v>
      </c>
      <c r="J13" s="22">
        <v>287.2645953528</v>
      </c>
      <c r="K13" s="22">
        <v>277.7266829601</v>
      </c>
      <c r="L13" s="22">
        <v>113.8203831016</v>
      </c>
      <c r="M13" s="22"/>
    </row>
    <row r="14">
      <c r="A14" s="21" t="s">
        <v>50</v>
      </c>
      <c r="B14" s="22">
        <v>332.4174011163</v>
      </c>
      <c r="C14" s="22">
        <v>226.2973912777</v>
      </c>
      <c r="D14" s="22">
        <v>138.4952927215</v>
      </c>
      <c r="E14" s="22">
        <v>69.9643207308</v>
      </c>
      <c r="F14" s="22">
        <v>86.2393351822</v>
      </c>
      <c r="G14" s="22">
        <v>202.6963252284</v>
      </c>
      <c r="H14" s="22">
        <v>225.7370961329</v>
      </c>
      <c r="I14" s="22">
        <v>252.4938466832</v>
      </c>
      <c r="J14" s="22">
        <v>267.3662744716</v>
      </c>
      <c r="K14" s="22">
        <v>147.5017968799</v>
      </c>
      <c r="L14" s="22">
        <v>214.885138406</v>
      </c>
      <c r="M14" s="22">
        <v>28.2810104516</v>
      </c>
    </row>
    <row r="15">
      <c r="A15" s="21" t="s">
        <v>129</v>
      </c>
      <c r="B15" s="22">
        <v>192.5871383876</v>
      </c>
      <c r="C15" s="22">
        <v>84.8023379048</v>
      </c>
      <c r="D15" s="22">
        <v>40.7533179694</v>
      </c>
      <c r="E15" s="22">
        <v>28.741328248</v>
      </c>
      <c r="F15" s="22">
        <v>26.0733458909</v>
      </c>
      <c r="G15" s="22">
        <v>150.1014556959</v>
      </c>
      <c r="H15" s="22">
        <v>125.0033592302</v>
      </c>
      <c r="I15" s="22">
        <v>364.7075832949</v>
      </c>
      <c r="J15" s="22">
        <v>316.8984319732</v>
      </c>
      <c r="K15" s="22">
        <v>29.4936</v>
      </c>
      <c r="L15" s="22">
        <v>130.5116474776</v>
      </c>
      <c r="M15" s="22">
        <v>39.2263991878</v>
      </c>
    </row>
    <row r="16">
      <c r="A16" s="21" t="s">
        <v>99</v>
      </c>
      <c r="B16" s="22">
        <v>43.679894821</v>
      </c>
      <c r="C16" s="22">
        <v>43.5671939135</v>
      </c>
      <c r="D16" s="22">
        <v>39.5767260628</v>
      </c>
      <c r="E16" s="22">
        <v>43.7028924334</v>
      </c>
      <c r="F16" s="22">
        <v>41.4667981218</v>
      </c>
      <c r="G16" s="22">
        <v>85.9821000606</v>
      </c>
      <c r="H16" s="22">
        <v>102.5474921433</v>
      </c>
      <c r="I16" s="22">
        <v>295.57950622</v>
      </c>
      <c r="J16" s="22">
        <v>291.8578354602</v>
      </c>
      <c r="K16" s="22">
        <v>124.6514956028</v>
      </c>
      <c r="L16" s="22">
        <v>189.5829228731</v>
      </c>
      <c r="M16" s="22">
        <v>30.5542459029</v>
      </c>
    </row>
    <row r="17">
      <c r="A17" s="21" t="s">
        <v>13</v>
      </c>
      <c r="B17" s="22">
        <v>491.6804185626</v>
      </c>
      <c r="C17" s="22">
        <v>260.636085411</v>
      </c>
      <c r="D17" s="22"/>
      <c r="E17" s="22">
        <v>207.86092</v>
      </c>
      <c r="F17" s="22">
        <v>48.1709452499</v>
      </c>
      <c r="G17" s="22"/>
      <c r="H17" s="22"/>
      <c r="I17" s="22"/>
      <c r="J17" s="22"/>
      <c r="K17" s="22"/>
      <c r="L17" s="22"/>
      <c r="M17" s="22"/>
    </row>
    <row r="18">
      <c r="A18" s="21" t="s">
        <v>75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>
        <v>758.4132680136</v>
      </c>
      <c r="M18" s="22">
        <v>105.048</v>
      </c>
    </row>
    <row r="19">
      <c r="A19" s="21" t="s">
        <v>17</v>
      </c>
      <c r="B19" s="22">
        <v>270.6075709338</v>
      </c>
      <c r="C19" s="22">
        <v>114.986224456</v>
      </c>
      <c r="D19" s="22"/>
      <c r="E19" s="22">
        <v>104.6802612963</v>
      </c>
      <c r="F19" s="22">
        <v>23.8016710871</v>
      </c>
      <c r="G19" s="22"/>
      <c r="H19" s="22"/>
      <c r="I19" s="22"/>
      <c r="J19" s="22"/>
      <c r="K19" s="22"/>
      <c r="L19" s="22"/>
      <c r="M19" s="22"/>
    </row>
    <row r="20">
      <c r="A20" s="21" t="s">
        <v>102</v>
      </c>
      <c r="B20" s="22">
        <v>120.5947750222</v>
      </c>
      <c r="C20" s="22">
        <v>34.84268568</v>
      </c>
      <c r="D20" s="22">
        <v>9.7788623141</v>
      </c>
      <c r="E20" s="22"/>
      <c r="F20" s="22"/>
      <c r="G20" s="22">
        <v>12.3035285215</v>
      </c>
      <c r="H20" s="22">
        <v>17.9007209073</v>
      </c>
      <c r="I20" s="22">
        <v>76.6412861267</v>
      </c>
      <c r="J20" s="22">
        <v>67.1668838824</v>
      </c>
      <c r="K20" s="22"/>
      <c r="L20" s="22">
        <v>11.2215180036</v>
      </c>
      <c r="M20" s="22">
        <v>8.5342063674</v>
      </c>
    </row>
    <row r="21">
      <c r="A21" s="21" t="s">
        <v>87</v>
      </c>
      <c r="B21" s="22">
        <v>21.7324782945</v>
      </c>
      <c r="C21" s="22">
        <v>21.7290342691</v>
      </c>
      <c r="D21" s="22">
        <v>19.9291480089</v>
      </c>
      <c r="E21" s="22">
        <v>21.7248</v>
      </c>
      <c r="F21" s="22">
        <v>20.6882</v>
      </c>
      <c r="G21" s="22">
        <v>21.6673914345</v>
      </c>
      <c r="H21" s="22">
        <v>21.7153448371</v>
      </c>
      <c r="I21" s="22">
        <v>19.6636586077</v>
      </c>
      <c r="J21" s="22">
        <v>21.7437791812</v>
      </c>
      <c r="K21" s="22">
        <v>20.9951447206</v>
      </c>
      <c r="L21" s="22">
        <v>21.6572345432</v>
      </c>
      <c r="M21" s="22">
        <v>2.1038007926</v>
      </c>
    </row>
    <row r="22">
      <c r="A22" s="21" t="s">
        <v>32</v>
      </c>
      <c r="B22" s="22">
        <v>0.0229031578</v>
      </c>
      <c r="C22" s="22">
        <v>0.0063671998</v>
      </c>
      <c r="D22" s="22">
        <v>0.117877396</v>
      </c>
      <c r="E22" s="22">
        <v>13.826964996</v>
      </c>
      <c r="F22" s="22">
        <v>35.2797178818</v>
      </c>
      <c r="G22" s="22">
        <v>23.2498742106</v>
      </c>
      <c r="H22" s="22">
        <v>23.6577447625</v>
      </c>
      <c r="I22" s="22">
        <v>21.4074974286</v>
      </c>
      <c r="J22" s="22">
        <v>23.678426009</v>
      </c>
      <c r="K22" s="22">
        <v>22.8324</v>
      </c>
      <c r="L22" s="22">
        <v>20.4000164024</v>
      </c>
      <c r="M22" s="22">
        <v>2.2949376469</v>
      </c>
    </row>
    <row r="23">
      <c r="A23" s="21" t="s">
        <v>167</v>
      </c>
      <c r="B23" s="22"/>
      <c r="C23" s="22">
        <v>26.2421962128</v>
      </c>
      <c r="D23" s="22">
        <v>27.6448</v>
      </c>
      <c r="E23" s="22">
        <v>26.8392</v>
      </c>
      <c r="F23" s="22">
        <v>24.5341914906</v>
      </c>
      <c r="G23" s="22">
        <v>31.3327203942</v>
      </c>
      <c r="H23" s="22">
        <v>13.0166115744</v>
      </c>
      <c r="I23" s="22"/>
      <c r="J23" s="22">
        <v>0.071519851</v>
      </c>
      <c r="K23" s="22"/>
      <c r="L23" s="22"/>
      <c r="M23" s="22"/>
    </row>
    <row r="24">
      <c r="A24" s="21" t="s">
        <v>21</v>
      </c>
      <c r="B24" s="22">
        <v>35.1168</v>
      </c>
      <c r="C24" s="22">
        <v>25.252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</row>
    <row r="25">
      <c r="A25" s="21" t="s">
        <v>90</v>
      </c>
      <c r="B25" s="22">
        <v>10.6936483541</v>
      </c>
      <c r="C25" s="22">
        <v>3.1438832949</v>
      </c>
      <c r="D25" s="22">
        <v>0.193327488</v>
      </c>
      <c r="E25" s="22"/>
      <c r="F25" s="22"/>
      <c r="G25" s="22">
        <v>7.0634438919</v>
      </c>
      <c r="H25" s="22">
        <v>6.3786575027</v>
      </c>
      <c r="I25" s="22">
        <v>1.977528512</v>
      </c>
      <c r="J25" s="22">
        <v>1.9649041765</v>
      </c>
      <c r="K25" s="22"/>
      <c r="L25" s="22">
        <v>0.6717646245</v>
      </c>
      <c r="M25" s="22">
        <v>0.2506935231</v>
      </c>
    </row>
    <row r="26">
      <c r="A26" s="21" t="s">
        <v>72</v>
      </c>
      <c r="B26" s="22">
        <v>7.09835E-5</v>
      </c>
      <c r="C26" s="22">
        <v>8.167E-7</v>
      </c>
      <c r="D26" s="22"/>
      <c r="E26" s="22">
        <v>8.841176E-4</v>
      </c>
      <c r="F26" s="22"/>
      <c r="G26" s="22">
        <v>0.84912747</v>
      </c>
      <c r="H26" s="22">
        <v>1.5981647843</v>
      </c>
      <c r="I26" s="22">
        <v>10.0229837487</v>
      </c>
      <c r="J26" s="22">
        <v>8.5626273899</v>
      </c>
      <c r="K26" s="22"/>
      <c r="L26" s="22">
        <v>1.4423236142</v>
      </c>
      <c r="M26" s="22">
        <v>1.0941621375</v>
      </c>
    </row>
    <row r="27">
      <c r="A27" s="21" t="s">
        <v>124</v>
      </c>
      <c r="B27" s="22">
        <v>3.0760339862</v>
      </c>
      <c r="C27" s="22">
        <v>1.0002136417</v>
      </c>
      <c r="D27" s="22">
        <v>0.2799138833</v>
      </c>
      <c r="E27" s="22"/>
      <c r="F27" s="22"/>
      <c r="G27" s="22">
        <v>1.6024809423</v>
      </c>
      <c r="H27" s="22">
        <v>1.5220459698</v>
      </c>
      <c r="I27" s="22">
        <v>4.6169517685</v>
      </c>
      <c r="J27" s="22">
        <v>6.3504640575</v>
      </c>
      <c r="K27" s="22"/>
      <c r="L27" s="22">
        <v>1.6189876235</v>
      </c>
      <c r="M27" s="22">
        <v>0.4071168732</v>
      </c>
    </row>
    <row r="28">
      <c r="A28" s="21" t="s">
        <v>66</v>
      </c>
      <c r="B28" s="22">
        <v>1.8212611807</v>
      </c>
      <c r="C28" s="22">
        <v>0.7948786032</v>
      </c>
      <c r="D28" s="22">
        <v>0.1243392091</v>
      </c>
      <c r="E28" s="22"/>
      <c r="F28" s="22"/>
      <c r="G28" s="22">
        <v>0.4626145349</v>
      </c>
      <c r="H28" s="22">
        <v>0.2599704439</v>
      </c>
      <c r="I28" s="22">
        <v>1.9912811719</v>
      </c>
      <c r="J28" s="22">
        <v>1.8539610008</v>
      </c>
      <c r="K28" s="22"/>
      <c r="L28" s="22">
        <v>0.8081823572</v>
      </c>
      <c r="M28" s="22">
        <v>0.2402917441</v>
      </c>
    </row>
    <row r="29">
      <c r="A29" s="21" t="s">
        <v>60</v>
      </c>
      <c r="B29" s="22">
        <v>0.0374818565</v>
      </c>
      <c r="C29" s="22">
        <v>0.0299272754</v>
      </c>
      <c r="D29" s="22">
        <v>0.1004684672</v>
      </c>
      <c r="E29" s="22"/>
      <c r="F29" s="22"/>
      <c r="G29" s="22">
        <v>0.2316783791</v>
      </c>
      <c r="H29" s="22">
        <v>0.1077165793</v>
      </c>
      <c r="I29" s="22">
        <v>0.9082548196</v>
      </c>
      <c r="J29" s="22">
        <v>2.3267196131</v>
      </c>
      <c r="K29" s="22"/>
      <c r="L29" s="22">
        <v>0.3670980507</v>
      </c>
      <c r="M29" s="22">
        <v>0.1725237774</v>
      </c>
    </row>
    <row r="30">
      <c r="A30" s="21" t="s">
        <v>143</v>
      </c>
      <c r="B30" s="22">
        <v>0.0233720967</v>
      </c>
      <c r="C30" s="22">
        <v>0.1528578012</v>
      </c>
      <c r="D30" s="22">
        <v>0.0151419627</v>
      </c>
      <c r="E30" s="22"/>
      <c r="F30" s="22"/>
      <c r="G30" s="22">
        <v>0.3340486347</v>
      </c>
      <c r="H30" s="22">
        <v>0.7491298767</v>
      </c>
      <c r="I30" s="22">
        <v>0.9083418586</v>
      </c>
      <c r="J30" s="22">
        <v>0.9635540408</v>
      </c>
      <c r="K30" s="22"/>
      <c r="L30" s="22">
        <v>0.4135176931</v>
      </c>
      <c r="M30" s="22">
        <v>0.1165193641</v>
      </c>
    </row>
    <row r="31">
      <c r="A31" s="21" t="s">
        <v>44</v>
      </c>
      <c r="B31" s="22"/>
      <c r="C31" s="22"/>
      <c r="D31" s="22">
        <v>7.27272E-5</v>
      </c>
      <c r="E31" s="22"/>
      <c r="F31" s="22"/>
      <c r="G31" s="22">
        <v>0.1128033595</v>
      </c>
      <c r="H31" s="22">
        <v>0.1530069572</v>
      </c>
      <c r="I31" s="22">
        <v>1.0119816334</v>
      </c>
      <c r="J31" s="22">
        <v>0.9207111794</v>
      </c>
      <c r="K31" s="22"/>
      <c r="L31" s="22">
        <v>0.3113493897</v>
      </c>
      <c r="M31" s="22">
        <v>0.0628306335</v>
      </c>
    </row>
    <row r="32">
      <c r="A32" s="21" t="s">
        <v>161</v>
      </c>
      <c r="B32" s="22"/>
      <c r="C32" s="22"/>
      <c r="D32" s="22"/>
      <c r="E32" s="22"/>
      <c r="F32" s="22"/>
      <c r="G32" s="22"/>
      <c r="H32" s="22"/>
      <c r="I32" s="22">
        <v>0.0077765975</v>
      </c>
      <c r="J32" s="22">
        <v>1.0830130232</v>
      </c>
      <c r="K32" s="22"/>
      <c r="L32" s="22">
        <v>0.345919103</v>
      </c>
      <c r="M32" s="22">
        <v>0.0792351219</v>
      </c>
    </row>
    <row r="33">
      <c r="A33" s="21" t="s">
        <v>165</v>
      </c>
      <c r="B33" s="22"/>
      <c r="C33" s="22">
        <v>1.155341736</v>
      </c>
      <c r="D33" s="22"/>
      <c r="E33" s="22"/>
      <c r="F33" s="22"/>
      <c r="G33" s="22"/>
      <c r="H33" s="22"/>
      <c r="I33" s="22"/>
      <c r="J33" s="22"/>
      <c r="K33" s="22"/>
      <c r="L33" s="22"/>
      <c r="M33" s="22"/>
    </row>
    <row r="34">
      <c r="A34" s="21" t="s">
        <v>151</v>
      </c>
      <c r="B34" s="22"/>
      <c r="C34" s="22"/>
      <c r="D34" s="22"/>
      <c r="E34" s="22"/>
      <c r="F34" s="22"/>
      <c r="G34" s="22">
        <v>4.762175E-4</v>
      </c>
      <c r="H34" s="22">
        <v>8.098519E-4</v>
      </c>
      <c r="I34" s="22">
        <v>0.5543388238</v>
      </c>
      <c r="J34" s="22">
        <v>0.0630389092</v>
      </c>
      <c r="K34" s="22"/>
      <c r="L34" s="22">
        <v>0.0058418616</v>
      </c>
      <c r="M34" s="22">
        <v>1.504003E-4</v>
      </c>
    </row>
    <row r="35">
      <c r="A35" s="21" t="s">
        <v>141</v>
      </c>
      <c r="B35" s="22">
        <v>0.0149378451</v>
      </c>
      <c r="C35" s="22">
        <v>0.0014787024</v>
      </c>
      <c r="D35" s="22">
        <v>0.0211994914</v>
      </c>
      <c r="E35" s="22"/>
      <c r="F35" s="22"/>
      <c r="G35" s="22">
        <v>0.029176475</v>
      </c>
      <c r="H35" s="22">
        <v>0.009987269</v>
      </c>
      <c r="I35" s="22">
        <v>0.1627962982</v>
      </c>
      <c r="J35" s="22">
        <v>0.1470582339</v>
      </c>
      <c r="K35" s="22"/>
      <c r="L35" s="22">
        <v>0.0571983294</v>
      </c>
      <c r="M35" s="22">
        <v>0.0179545847</v>
      </c>
    </row>
    <row r="36">
      <c r="A36" s="21" t="s">
        <v>81</v>
      </c>
      <c r="B36" s="22">
        <v>0.0803165988</v>
      </c>
      <c r="C36" s="22">
        <v>0.012833875</v>
      </c>
      <c r="D36" s="22">
        <v>0.0026988714</v>
      </c>
      <c r="E36" s="22"/>
      <c r="F36" s="22"/>
      <c r="G36" s="22">
        <v>0.0160396809</v>
      </c>
      <c r="H36" s="22">
        <v>0.0138729252</v>
      </c>
      <c r="I36" s="22">
        <v>0.0831909594</v>
      </c>
      <c r="J36" s="22">
        <v>0.1120077165</v>
      </c>
      <c r="K36" s="22"/>
      <c r="L36" s="22">
        <v>0.0144015771</v>
      </c>
      <c r="M36" s="22">
        <v>0.0104117037</v>
      </c>
    </row>
    <row r="37">
      <c r="A37" s="21" t="s">
        <v>54</v>
      </c>
      <c r="B37" s="22">
        <v>0.0657609229</v>
      </c>
      <c r="C37" s="22">
        <v>0.0278017859</v>
      </c>
      <c r="D37" s="22">
        <v>0.0052719601</v>
      </c>
      <c r="E37" s="22"/>
      <c r="F37" s="22"/>
      <c r="G37" s="22">
        <v>0.0110299362</v>
      </c>
      <c r="H37" s="22">
        <v>0.011035936</v>
      </c>
      <c r="I37" s="22">
        <v>0.0573408301</v>
      </c>
      <c r="J37" s="22">
        <v>0.0558110597</v>
      </c>
      <c r="K37" s="22"/>
      <c r="L37" s="22">
        <v>0.0145342435</v>
      </c>
      <c r="M37" s="22">
        <v>0.0061726615</v>
      </c>
    </row>
    <row r="38">
      <c r="A38" s="21" t="s">
        <v>122</v>
      </c>
      <c r="B38" s="22">
        <v>0.0694949938</v>
      </c>
      <c r="C38" s="22">
        <v>0.0200428825</v>
      </c>
      <c r="D38" s="22">
        <v>0.0042657249</v>
      </c>
      <c r="E38" s="22"/>
      <c r="F38" s="22"/>
      <c r="G38" s="22">
        <v>0.0093352507</v>
      </c>
      <c r="H38" s="22">
        <v>0.0111193208</v>
      </c>
      <c r="I38" s="22">
        <v>0.0421833175</v>
      </c>
      <c r="J38" s="22">
        <v>0.0647986447</v>
      </c>
      <c r="K38" s="22"/>
      <c r="L38" s="22">
        <v>0.0120249741</v>
      </c>
      <c r="M38" s="22">
        <v>0.0037439395</v>
      </c>
    </row>
    <row r="39">
      <c r="A39" s="21" t="s">
        <v>139</v>
      </c>
      <c r="B39" s="22">
        <v>0.0139451445</v>
      </c>
      <c r="C39" s="22">
        <v>0.0167316168</v>
      </c>
      <c r="D39" s="22">
        <v>0.0050201433</v>
      </c>
      <c r="E39" s="22"/>
      <c r="F39" s="22"/>
      <c r="G39" s="22">
        <v>0.0017046029</v>
      </c>
      <c r="H39" s="22">
        <v>0.0151430802</v>
      </c>
      <c r="I39" s="22">
        <v>0.0505865842</v>
      </c>
      <c r="J39" s="22">
        <v>0.0145555784</v>
      </c>
      <c r="K39" s="22"/>
      <c r="L39" s="22">
        <v>0.0070078974</v>
      </c>
      <c r="M39" s="22">
        <v>0.0027628555</v>
      </c>
    </row>
    <row r="40">
      <c r="A40" s="21" t="s">
        <v>111</v>
      </c>
      <c r="B40" s="22">
        <v>0.0827172249</v>
      </c>
      <c r="C40" s="22">
        <v>0.0237508628</v>
      </c>
      <c r="D40" s="22">
        <v>0.0069937468</v>
      </c>
      <c r="E40" s="22"/>
      <c r="F40" s="22"/>
      <c r="G40" s="22">
        <v>4.851009E-4</v>
      </c>
      <c r="H40" s="22">
        <v>1.144338E-4</v>
      </c>
      <c r="I40" s="22">
        <v>0.0015754349</v>
      </c>
      <c r="J40" s="22">
        <v>9.566005E-4</v>
      </c>
      <c r="K40" s="22"/>
      <c r="L40" s="22"/>
      <c r="M40" s="22"/>
    </row>
    <row r="41">
      <c r="A41" s="21" t="s">
        <v>145</v>
      </c>
      <c r="B41" s="22">
        <v>0.0125064412</v>
      </c>
      <c r="C41" s="22">
        <v>1.566504E-4</v>
      </c>
      <c r="D41" s="22">
        <v>0.0022677881</v>
      </c>
      <c r="E41" s="22"/>
      <c r="F41" s="22"/>
      <c r="G41" s="22">
        <v>0.0056401785</v>
      </c>
      <c r="H41" s="22">
        <v>0.0092371854</v>
      </c>
      <c r="I41" s="22">
        <v>0.039411779</v>
      </c>
      <c r="J41" s="22">
        <v>0.0236239975</v>
      </c>
      <c r="K41" s="22"/>
      <c r="L41" s="22">
        <v>0.0090017015</v>
      </c>
      <c r="M41" s="22">
        <v>0.0050961771</v>
      </c>
    </row>
    <row r="42">
      <c r="A42" s="21" t="s">
        <v>149</v>
      </c>
      <c r="B42" s="22">
        <v>0.0179486822</v>
      </c>
      <c r="C42" s="22">
        <v>0.0018920363</v>
      </c>
      <c r="D42" s="22">
        <v>9.84935E-4</v>
      </c>
      <c r="E42" s="22"/>
      <c r="F42" s="22"/>
      <c r="G42" s="22">
        <v>0.0050000421</v>
      </c>
      <c r="H42" s="22">
        <v>0.0055720282</v>
      </c>
      <c r="I42" s="22">
        <v>0.0134192919</v>
      </c>
      <c r="J42" s="22">
        <v>0.0178471165</v>
      </c>
      <c r="K42" s="22"/>
      <c r="L42" s="22">
        <v>0.0024680544</v>
      </c>
      <c r="M42" s="22">
        <v>3.849834E-4</v>
      </c>
    </row>
    <row r="43">
      <c r="A43" s="21" t="s">
        <v>131</v>
      </c>
      <c r="B43" s="22">
        <v>0.058070282</v>
      </c>
      <c r="C43" s="22">
        <v>0.0011433187</v>
      </c>
      <c r="D43" s="22">
        <v>2.21333E-5</v>
      </c>
      <c r="E43" s="22"/>
      <c r="F43" s="22"/>
      <c r="G43" s="22">
        <v>7.70334E-5</v>
      </c>
      <c r="H43" s="22">
        <v>2.085E-5</v>
      </c>
      <c r="I43" s="22">
        <v>3.580338E-4</v>
      </c>
      <c r="J43" s="22">
        <v>1.521836E-4</v>
      </c>
      <c r="K43" s="22"/>
      <c r="L43" s="22"/>
      <c r="M43" s="22"/>
    </row>
    <row r="44">
      <c r="A44" s="21" t="s">
        <v>156</v>
      </c>
      <c r="B44" s="22">
        <v>0.0098722031</v>
      </c>
      <c r="C44" s="22">
        <v>0.0013098693</v>
      </c>
      <c r="D44" s="22">
        <v>7.967682E-4</v>
      </c>
      <c r="E44" s="22"/>
      <c r="F44" s="22"/>
      <c r="G44" s="22">
        <v>1.120336E-4</v>
      </c>
      <c r="H44" s="22">
        <v>7.296181E-4</v>
      </c>
      <c r="I44" s="22">
        <v>0.0142394115</v>
      </c>
      <c r="J44" s="22">
        <v>0.0149408461</v>
      </c>
      <c r="K44" s="22"/>
      <c r="L44" s="22">
        <v>0.0106895382</v>
      </c>
      <c r="M44" s="22">
        <v>0.0022319211</v>
      </c>
    </row>
    <row r="45">
      <c r="A45" s="21" t="s">
        <v>147</v>
      </c>
      <c r="B45" s="22">
        <v>0.0254393326</v>
      </c>
      <c r="C45" s="22"/>
      <c r="D45" s="22"/>
      <c r="E45" s="22"/>
      <c r="F45" s="22"/>
      <c r="G45" s="22"/>
      <c r="H45" s="22"/>
      <c r="I45" s="22"/>
      <c r="J45" s="22"/>
      <c r="K45" s="22"/>
      <c r="L45" s="22">
        <v>0.0021961211</v>
      </c>
      <c r="M45" s="22"/>
    </row>
    <row r="46">
      <c r="A46" s="21" t="s">
        <v>78</v>
      </c>
      <c r="B46" s="22">
        <v>2.825503E-4</v>
      </c>
      <c r="C46" s="22">
        <v>3.333E-7</v>
      </c>
      <c r="D46" s="22">
        <v>4.161175E-4</v>
      </c>
      <c r="E46" s="22"/>
      <c r="F46" s="22"/>
      <c r="G46" s="22">
        <v>0.0014639523</v>
      </c>
      <c r="H46" s="22">
        <v>0.0011600691</v>
      </c>
      <c r="I46" s="22">
        <v>0.0098001494</v>
      </c>
      <c r="J46" s="22">
        <v>0.0077691462</v>
      </c>
      <c r="K46" s="22"/>
      <c r="L46" s="22">
        <v>0.0041570233</v>
      </c>
      <c r="M46" s="22">
        <v>9.53185E-4</v>
      </c>
    </row>
    <row r="47">
      <c r="A47" s="21" t="s">
        <v>69</v>
      </c>
      <c r="B47" s="22"/>
      <c r="C47" s="22"/>
      <c r="D47" s="22">
        <v>1.71166E-5</v>
      </c>
      <c r="E47" s="22"/>
      <c r="F47" s="22"/>
      <c r="G47" s="22">
        <v>0.0018546037</v>
      </c>
      <c r="H47" s="22">
        <v>1.728334E-4</v>
      </c>
      <c r="I47" s="22">
        <v>0.002250937</v>
      </c>
      <c r="J47" s="22">
        <v>4.492842E-4</v>
      </c>
      <c r="K47" s="22"/>
      <c r="L47" s="22">
        <v>0.0121429241</v>
      </c>
      <c r="M47" s="22">
        <v>0.0013077857</v>
      </c>
    </row>
    <row r="48">
      <c r="A48" s="21" t="s">
        <v>127</v>
      </c>
      <c r="B48" s="22"/>
      <c r="C48" s="22"/>
      <c r="D48" s="22"/>
      <c r="E48" s="22"/>
      <c r="F48" s="22"/>
      <c r="G48" s="22">
        <v>9.459846E-4</v>
      </c>
      <c r="H48" s="22">
        <v>7.960179E-4</v>
      </c>
      <c r="I48" s="22">
        <v>0.0036516051</v>
      </c>
      <c r="J48" s="22">
        <v>0.0027490204</v>
      </c>
      <c r="K48" s="22"/>
      <c r="L48" s="22">
        <v>0.0037752571</v>
      </c>
      <c r="M48" s="22"/>
    </row>
    <row r="49">
      <c r="A49" s="21" t="s">
        <v>36</v>
      </c>
      <c r="B49" s="22">
        <v>0.0045083629</v>
      </c>
      <c r="C49" s="22">
        <v>5.942529E-4</v>
      </c>
      <c r="D49" s="22">
        <v>1.701677E-4</v>
      </c>
      <c r="E49" s="22"/>
      <c r="F49" s="22"/>
      <c r="G49" s="22">
        <v>6.159679E-4</v>
      </c>
      <c r="H49" s="22">
        <v>0.0010879144</v>
      </c>
      <c r="I49" s="22">
        <v>0.00152843</v>
      </c>
      <c r="J49" s="22">
        <v>0.0013660742</v>
      </c>
      <c r="K49" s="22"/>
      <c r="L49" s="22">
        <v>9.620726E-4</v>
      </c>
      <c r="M49" s="22">
        <v>9.240644E-4</v>
      </c>
    </row>
    <row r="50">
      <c r="A50" s="21" t="s">
        <v>135</v>
      </c>
      <c r="B50" s="22"/>
      <c r="C50" s="22">
        <v>1.12834E-5</v>
      </c>
      <c r="D50" s="22">
        <v>4.089003E-4</v>
      </c>
      <c r="E50" s="22"/>
      <c r="F50" s="22"/>
      <c r="G50" s="22">
        <v>8.796173E-4</v>
      </c>
      <c r="H50" s="22">
        <v>0.0012382997</v>
      </c>
      <c r="I50" s="22">
        <v>0.0044241671</v>
      </c>
      <c r="J50" s="22">
        <v>0.0040110332</v>
      </c>
      <c r="K50" s="22"/>
      <c r="L50" s="22"/>
      <c r="M50" s="22"/>
    </row>
    <row r="51">
      <c r="A51" s="21" t="s">
        <v>114</v>
      </c>
      <c r="B51" s="22">
        <v>0.0029756712</v>
      </c>
      <c r="C51" s="22">
        <v>8.008676E-4</v>
      </c>
      <c r="D51" s="22">
        <v>7.76668E-5</v>
      </c>
      <c r="E51" s="22"/>
      <c r="F51" s="22"/>
      <c r="G51" s="22">
        <v>2.586837E-4</v>
      </c>
      <c r="H51" s="22">
        <v>2.265506E-4</v>
      </c>
      <c r="I51" s="22">
        <v>0.0016402025</v>
      </c>
      <c r="J51" s="22">
        <v>0.0014592354</v>
      </c>
      <c r="K51" s="22"/>
      <c r="L51" s="22">
        <v>5.928168E-4</v>
      </c>
      <c r="M51" s="22">
        <v>1.040336E-4</v>
      </c>
    </row>
    <row r="52">
      <c r="A52" s="21" t="s">
        <v>117</v>
      </c>
      <c r="B52" s="22">
        <v>0.0045750747</v>
      </c>
      <c r="C52" s="22">
        <v>8.21833E-5</v>
      </c>
      <c r="D52" s="22">
        <v>3.00001E-5</v>
      </c>
      <c r="E52" s="22"/>
      <c r="F52" s="22"/>
      <c r="G52" s="22">
        <v>1.540667E-4</v>
      </c>
      <c r="H52" s="22">
        <v>2.199999E-4</v>
      </c>
      <c r="I52" s="22">
        <v>2.670666E-4</v>
      </c>
      <c r="J52" s="22">
        <v>2.456501E-4</v>
      </c>
      <c r="K52" s="22"/>
      <c r="L52" s="22"/>
      <c r="M52" s="22"/>
    </row>
    <row r="53">
      <c r="A53" s="21" t="s">
        <v>96</v>
      </c>
      <c r="B53" s="22">
        <v>3.910008E-4</v>
      </c>
      <c r="C53" s="22">
        <v>2.633504E-4</v>
      </c>
      <c r="D53" s="22">
        <v>9.48502E-5</v>
      </c>
      <c r="E53" s="22"/>
      <c r="F53" s="22"/>
      <c r="G53" s="22">
        <v>4.219009E-4</v>
      </c>
      <c r="H53" s="22">
        <v>3.588006E-4</v>
      </c>
      <c r="I53" s="22">
        <v>7.845517E-4</v>
      </c>
      <c r="J53" s="22">
        <v>0.0014847197</v>
      </c>
      <c r="K53" s="22"/>
      <c r="L53" s="22">
        <v>2.565171E-4</v>
      </c>
      <c r="M53" s="22">
        <v>8.46668E-5</v>
      </c>
    </row>
    <row r="54">
      <c r="A54" s="21" t="s">
        <v>159</v>
      </c>
      <c r="B54" s="22">
        <v>3.41533E-4</v>
      </c>
      <c r="C54" s="22">
        <v>2.156836E-4</v>
      </c>
      <c r="D54" s="22"/>
      <c r="E54" s="22"/>
      <c r="F54" s="22"/>
      <c r="G54" s="22"/>
      <c r="H54" s="22"/>
      <c r="I54" s="22"/>
      <c r="J54" s="22"/>
      <c r="K54" s="22"/>
      <c r="L54" s="22"/>
      <c r="M54" s="22"/>
    </row>
    <row r="55">
      <c r="A55" s="21" t="s">
        <v>163</v>
      </c>
      <c r="B55" s="22">
        <v>4.90801E-4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</row>
    <row r="56">
      <c r="A56" s="21" t="s">
        <v>63</v>
      </c>
      <c r="B56" s="22"/>
      <c r="C56" s="22"/>
      <c r="D56" s="22"/>
      <c r="E56" s="22"/>
      <c r="F56" s="22"/>
      <c r="G56" s="22">
        <v>4.72667E-5</v>
      </c>
      <c r="H56" s="22">
        <v>6.45001E-5</v>
      </c>
      <c r="I56" s="22">
        <v>1.673171E-4</v>
      </c>
      <c r="J56" s="22">
        <v>1.37067E-4</v>
      </c>
      <c r="K56" s="22"/>
      <c r="L56" s="22">
        <v>4.08002E-5</v>
      </c>
      <c r="M56" s="22"/>
    </row>
    <row r="57">
      <c r="A57" s="21" t="s">
        <v>133</v>
      </c>
      <c r="B57" s="22"/>
      <c r="C57" s="22"/>
      <c r="D57" s="22"/>
      <c r="E57" s="22"/>
      <c r="F57" s="22"/>
      <c r="G57" s="22">
        <v>6.1499E-6</v>
      </c>
      <c r="H57" s="22"/>
      <c r="I57" s="22">
        <v>4.85665E-5</v>
      </c>
      <c r="J57" s="22">
        <v>3.88166E-5</v>
      </c>
      <c r="K57" s="22"/>
      <c r="L57" s="22">
        <v>9.9834E-6</v>
      </c>
      <c r="M57" s="22">
        <v>2.2333E-6</v>
      </c>
    </row>
    <row r="58">
      <c r="A58" s="23" t="s">
        <v>185</v>
      </c>
      <c r="B58" s="22">
        <v>77222.043775254</v>
      </c>
      <c r="C58" s="22">
        <v>79133.0983958369</v>
      </c>
      <c r="D58" s="22">
        <v>74116.8539144336</v>
      </c>
      <c r="E58" s="22">
        <v>76958.8371938398</v>
      </c>
      <c r="F58" s="22">
        <v>64014.9335219253</v>
      </c>
      <c r="G58" s="22">
        <v>67542.5399705156</v>
      </c>
      <c r="H58" s="22">
        <v>70136.7439999321</v>
      </c>
      <c r="I58" s="22">
        <v>62737.3475688469</v>
      </c>
      <c r="J58" s="22">
        <v>69512.2022557483</v>
      </c>
      <c r="K58" s="22">
        <v>71765.6768446378</v>
      </c>
      <c r="L58" s="22">
        <v>79478.0225317307</v>
      </c>
      <c r="M58" s="22">
        <v>7952.1370249929</v>
      </c>
    </row>
    <row r="59"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</row>
    <row r="60">
      <c r="A60" s="7" t="s">
        <v>186</v>
      </c>
      <c r="B60" s="8">
        <v>54624.48</v>
      </c>
      <c r="C60" s="8">
        <v>54584.48</v>
      </c>
      <c r="D60" s="8">
        <v>50931.26</v>
      </c>
      <c r="E60" s="8">
        <v>52296.48</v>
      </c>
      <c r="F60" s="8">
        <v>44396.24</v>
      </c>
      <c r="G60" s="8">
        <v>46213.4</v>
      </c>
      <c r="H60" s="8">
        <v>47308.8</v>
      </c>
      <c r="I60" s="8">
        <v>42826.4</v>
      </c>
      <c r="J60" s="8">
        <v>47392.8</v>
      </c>
      <c r="K60" s="8">
        <v>47598.46</v>
      </c>
      <c r="L60" s="8">
        <v>50914.59</v>
      </c>
      <c r="M60" s="8">
        <v>5091.55</v>
      </c>
    </row>
    <row r="61"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</row>
    <row r="62">
      <c r="L62" s="16"/>
    </row>
  </sheetData>
  <mergeCells count="1">
    <mergeCell ref="A1:G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187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6" t="s">
        <v>190</v>
      </c>
      <c r="B3" s="27">
        <v>23018.0564926749</v>
      </c>
      <c r="C3" s="27">
        <v>22717.4278201682</v>
      </c>
      <c r="D3" s="27">
        <v>21640.5006939204</v>
      </c>
      <c r="E3" s="27">
        <v>20469.8159142254</v>
      </c>
      <c r="F3" s="27">
        <v>20760.8706531117</v>
      </c>
      <c r="G3" s="27">
        <v>24526.5108212823</v>
      </c>
      <c r="H3" s="27">
        <v>25374.9995969026</v>
      </c>
      <c r="I3" s="27">
        <v>21177.3362637141</v>
      </c>
      <c r="J3" s="27">
        <v>23314.6202643527</v>
      </c>
      <c r="K3" s="27">
        <v>24383.3902428892</v>
      </c>
      <c r="L3" s="27">
        <v>28387.1663081868</v>
      </c>
      <c r="M3" s="27">
        <v>2887.530550956</v>
      </c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29" t="s">
        <v>192</v>
      </c>
      <c r="B4" s="30">
        <v>439.8677239677</v>
      </c>
      <c r="C4" s="30">
        <v>245.8856219694</v>
      </c>
      <c r="D4" s="30">
        <v>84.8326719998</v>
      </c>
      <c r="E4" s="30">
        <v>2.1996316524</v>
      </c>
      <c r="F4" s="30">
        <v>9.5591489564</v>
      </c>
      <c r="G4" s="30">
        <v>474.7196334376</v>
      </c>
      <c r="H4" s="30">
        <v>523.2881684319</v>
      </c>
      <c r="I4" s="30">
        <v>1042.1166896473</v>
      </c>
      <c r="J4" s="30">
        <v>929.7387112124</v>
      </c>
      <c r="K4" s="30">
        <v>30.3861622484</v>
      </c>
      <c r="L4" s="30">
        <v>480.3805395072</v>
      </c>
      <c r="M4" s="30">
        <v>116.7593675456</v>
      </c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A5" s="31" t="s">
        <v>194</v>
      </c>
      <c r="B5" s="32">
        <v>364.1230403563</v>
      </c>
      <c r="C5" s="32">
        <v>108.6326895332</v>
      </c>
      <c r="D5" s="32">
        <v>36.6464467476</v>
      </c>
      <c r="E5" s="32">
        <v>2.48334E-5</v>
      </c>
      <c r="F5" s="32">
        <v>9.76689E-5</v>
      </c>
      <c r="G5" s="32">
        <v>303.0205596526</v>
      </c>
      <c r="H5" s="32">
        <v>352.5749679806</v>
      </c>
      <c r="I5" s="32">
        <v>1194.641264538</v>
      </c>
      <c r="J5" s="32">
        <v>1077.8324804268</v>
      </c>
      <c r="K5" s="33"/>
      <c r="L5" s="32">
        <v>329.5126517396</v>
      </c>
      <c r="M5" s="32">
        <v>129.8183323231</v>
      </c>
      <c r="N5" s="25"/>
      <c r="O5" s="28" t="s">
        <v>195</v>
      </c>
      <c r="P5" s="8">
        <f t="shared" ref="P5:AA5" si="2">P4/P3</f>
        <v>0.7073690015</v>
      </c>
      <c r="Q5" s="8">
        <f t="shared" si="2"/>
        <v>0.6897806494</v>
      </c>
      <c r="R5" s="8">
        <f t="shared" si="2"/>
        <v>0.6871751472</v>
      </c>
      <c r="S5" s="8">
        <f t="shared" si="2"/>
        <v>0.6795383338</v>
      </c>
      <c r="T5" s="8">
        <f t="shared" si="2"/>
        <v>0.6935294244</v>
      </c>
      <c r="U5" s="8">
        <f t="shared" si="2"/>
        <v>0.6842117578</v>
      </c>
      <c r="V5" s="8">
        <f t="shared" si="2"/>
        <v>0.6745223303</v>
      </c>
      <c r="W5" s="8">
        <f t="shared" si="2"/>
        <v>0.6826300706</v>
      </c>
      <c r="X5" s="8">
        <f t="shared" si="2"/>
        <v>0.6817910879</v>
      </c>
      <c r="Y5" s="8">
        <f t="shared" si="2"/>
        <v>0.6632482559</v>
      </c>
      <c r="Z5" s="8">
        <f t="shared" si="2"/>
        <v>0.6406121891</v>
      </c>
      <c r="AA5" s="8">
        <f t="shared" si="2"/>
        <v>0.6402744299</v>
      </c>
    </row>
    <row r="6">
      <c r="A6" s="34" t="s">
        <v>196</v>
      </c>
      <c r="B6" s="35"/>
      <c r="C6" s="36">
        <v>1.8242597197</v>
      </c>
      <c r="D6" s="36">
        <v>0.1605105105</v>
      </c>
      <c r="E6" s="35"/>
      <c r="F6" s="35"/>
      <c r="G6" s="36">
        <v>3.7319720108</v>
      </c>
      <c r="H6" s="36">
        <v>3.6108297078</v>
      </c>
      <c r="I6" s="36">
        <v>8.9638908508</v>
      </c>
      <c r="J6" s="36">
        <v>6.8646175999</v>
      </c>
      <c r="K6" s="35"/>
      <c r="L6" s="36">
        <v>3.400722378</v>
      </c>
      <c r="M6" s="36">
        <v>1.2826864047</v>
      </c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</row>
    <row r="7">
      <c r="A7" s="37" t="s">
        <v>197</v>
      </c>
      <c r="B7" s="8">
        <v>23822.0472569989</v>
      </c>
      <c r="C7" s="8">
        <v>23073.7703913905</v>
      </c>
      <c r="D7" s="8">
        <v>21762.1403231783</v>
      </c>
      <c r="E7" s="8">
        <v>20472.0155707112</v>
      </c>
      <c r="F7" s="8">
        <v>20770.429899737</v>
      </c>
      <c r="G7" s="8">
        <v>25307.9829863833</v>
      </c>
      <c r="H7" s="8">
        <v>26254.4735630229</v>
      </c>
      <c r="I7" s="8">
        <v>23423.0581087502</v>
      </c>
      <c r="J7" s="8">
        <v>25329.0560735918</v>
      </c>
      <c r="K7" s="8">
        <v>24413.7764051376</v>
      </c>
      <c r="L7" s="8">
        <v>29200.4602218116</v>
      </c>
      <c r="M7" s="8">
        <v>3135.3909372294</v>
      </c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</row>
    <row r="8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</row>
    <row r="9">
      <c r="A9" s="25" t="s">
        <v>198</v>
      </c>
      <c r="N9" s="25"/>
      <c r="O9" s="25" t="s">
        <v>199</v>
      </c>
    </row>
    <row r="10">
      <c r="A10" s="19" t="s">
        <v>189</v>
      </c>
      <c r="B10" s="20">
        <f t="shared" ref="B10:M10" si="3">B$2</f>
        <v>45474</v>
      </c>
      <c r="C10" s="20">
        <f t="shared" si="3"/>
        <v>45505</v>
      </c>
      <c r="D10" s="20">
        <f t="shared" si="3"/>
        <v>45536</v>
      </c>
      <c r="E10" s="20">
        <f t="shared" si="3"/>
        <v>45566</v>
      </c>
      <c r="F10" s="20">
        <f t="shared" si="3"/>
        <v>45597</v>
      </c>
      <c r="G10" s="20">
        <f t="shared" si="3"/>
        <v>45627</v>
      </c>
      <c r="H10" s="20">
        <f t="shared" si="3"/>
        <v>45658</v>
      </c>
      <c r="I10" s="20">
        <f t="shared" si="3"/>
        <v>45689</v>
      </c>
      <c r="J10" s="20">
        <f t="shared" si="3"/>
        <v>45717</v>
      </c>
      <c r="K10" s="20">
        <f t="shared" si="3"/>
        <v>45748</v>
      </c>
      <c r="L10" s="20">
        <f t="shared" si="3"/>
        <v>45778</v>
      </c>
      <c r="M10" s="20">
        <f t="shared" si="3"/>
        <v>45809</v>
      </c>
      <c r="N10" s="38"/>
      <c r="O10" s="19" t="s">
        <v>189</v>
      </c>
      <c r="P10" s="20">
        <f t="shared" ref="P10:AA10" si="4">B10</f>
        <v>45474</v>
      </c>
      <c r="Q10" s="20">
        <f t="shared" si="4"/>
        <v>45505</v>
      </c>
      <c r="R10" s="20">
        <f t="shared" si="4"/>
        <v>45536</v>
      </c>
      <c r="S10" s="20">
        <f t="shared" si="4"/>
        <v>45566</v>
      </c>
      <c r="T10" s="20">
        <f t="shared" si="4"/>
        <v>45597</v>
      </c>
      <c r="U10" s="20">
        <f t="shared" si="4"/>
        <v>45627</v>
      </c>
      <c r="V10" s="20">
        <f t="shared" si="4"/>
        <v>45658</v>
      </c>
      <c r="W10" s="20">
        <f t="shared" si="4"/>
        <v>45689</v>
      </c>
      <c r="X10" s="20">
        <f t="shared" si="4"/>
        <v>45717</v>
      </c>
      <c r="Y10" s="20">
        <f t="shared" si="4"/>
        <v>45748</v>
      </c>
      <c r="Z10" s="20">
        <f t="shared" si="4"/>
        <v>45778</v>
      </c>
      <c r="AA10" s="20">
        <f t="shared" si="4"/>
        <v>45809</v>
      </c>
    </row>
    <row r="11">
      <c r="A11" s="7" t="s">
        <v>200</v>
      </c>
      <c r="B11" s="8">
        <v>8458.1627636574</v>
      </c>
      <c r="C11" s="8">
        <v>8484.994966493</v>
      </c>
      <c r="D11" s="8">
        <v>9042.298785319</v>
      </c>
      <c r="E11" s="8">
        <v>9432.983333176</v>
      </c>
      <c r="F11" s="8">
        <v>7710.2639824636</v>
      </c>
      <c r="G11" s="8">
        <v>7927.0874402042</v>
      </c>
      <c r="H11" s="8">
        <v>8183.2658428374</v>
      </c>
      <c r="I11" s="8">
        <v>8152.9927966235</v>
      </c>
      <c r="J11" s="8">
        <v>8876.9249235184</v>
      </c>
      <c r="K11" s="8">
        <v>9680.7789419364</v>
      </c>
      <c r="L11" s="8">
        <v>11508.1421942915</v>
      </c>
      <c r="M11" s="8">
        <v>1048.1347007045</v>
      </c>
      <c r="N11" s="39"/>
      <c r="O11" s="7" t="str">
        <f t="shared" ref="O11:AA11" si="5">A11</f>
        <v>EC2-Other($)</v>
      </c>
      <c r="P11" s="40">
        <f t="shared" si="5"/>
        <v>8458.162764</v>
      </c>
      <c r="Q11" s="40">
        <f t="shared" si="5"/>
        <v>8484.994966</v>
      </c>
      <c r="R11" s="40">
        <f t="shared" si="5"/>
        <v>9042.298785</v>
      </c>
      <c r="S11" s="40">
        <f t="shared" si="5"/>
        <v>9432.983333</v>
      </c>
      <c r="T11" s="40">
        <f t="shared" si="5"/>
        <v>7710.263982</v>
      </c>
      <c r="U11" s="40">
        <f t="shared" si="5"/>
        <v>7927.08744</v>
      </c>
      <c r="V11" s="40">
        <f t="shared" si="5"/>
        <v>8183.265843</v>
      </c>
      <c r="W11" s="40">
        <f t="shared" si="5"/>
        <v>8152.992797</v>
      </c>
      <c r="X11" s="40">
        <f t="shared" si="5"/>
        <v>8876.924924</v>
      </c>
      <c r="Y11" s="40">
        <f t="shared" si="5"/>
        <v>9680.778942</v>
      </c>
      <c r="Z11" s="40">
        <f t="shared" si="5"/>
        <v>11508.14219</v>
      </c>
      <c r="AA11" s="40">
        <f t="shared" si="5"/>
        <v>1048.134701</v>
      </c>
    </row>
    <row r="12">
      <c r="A12" s="26" t="s">
        <v>190</v>
      </c>
      <c r="B12" s="27">
        <v>6205.057082511</v>
      </c>
      <c r="C12" s="27">
        <v>6332.9106956456</v>
      </c>
      <c r="D12" s="27">
        <v>8194.4189500915</v>
      </c>
      <c r="E12" s="27">
        <v>9897.5368805872</v>
      </c>
      <c r="F12" s="27">
        <v>7803.8582348479</v>
      </c>
      <c r="G12" s="27">
        <v>5796.3642423128</v>
      </c>
      <c r="H12" s="27">
        <v>5382.8241488942</v>
      </c>
      <c r="I12" s="27">
        <v>4173.9838842176</v>
      </c>
      <c r="J12" s="27">
        <v>5057.758491452</v>
      </c>
      <c r="K12" s="27">
        <v>5119.3153362745</v>
      </c>
      <c r="L12" s="27">
        <v>2493.5594768509</v>
      </c>
      <c r="M12" s="27">
        <v>52.7641151015</v>
      </c>
      <c r="N12" s="39"/>
      <c r="O12" s="26" t="str">
        <f t="shared" ref="O12:O76" si="7">A12</f>
        <v>EC2-Instances($)</v>
      </c>
      <c r="P12" s="41">
        <f t="shared" ref="P12:AA12" si="6">B12+(B3*P5)</f>
        <v>22487.31672</v>
      </c>
      <c r="Q12" s="41">
        <f t="shared" si="6"/>
        <v>22002.95281</v>
      </c>
      <c r="R12" s="41">
        <f t="shared" si="6"/>
        <v>23065.2332</v>
      </c>
      <c r="S12" s="41">
        <f t="shared" si="6"/>
        <v>23807.56148</v>
      </c>
      <c r="T12" s="41">
        <f t="shared" si="6"/>
        <v>22202.13291</v>
      </c>
      <c r="U12" s="41">
        <f t="shared" si="6"/>
        <v>22577.69132</v>
      </c>
      <c r="V12" s="41">
        <f t="shared" si="6"/>
        <v>22498.82801</v>
      </c>
      <c r="W12" s="41">
        <f t="shared" si="6"/>
        <v>18630.27043</v>
      </c>
      <c r="X12" s="41">
        <f t="shared" si="6"/>
        <v>20953.45881</v>
      </c>
      <c r="Y12" s="41">
        <f t="shared" si="6"/>
        <v>21291.55639</v>
      </c>
      <c r="Z12" s="41">
        <f t="shared" si="6"/>
        <v>20678.72423</v>
      </c>
      <c r="AA12" s="41">
        <f t="shared" si="6"/>
        <v>1901.576092</v>
      </c>
    </row>
    <row r="13">
      <c r="A13" s="7" t="s">
        <v>201</v>
      </c>
      <c r="B13" s="8">
        <v>4061.6252932436</v>
      </c>
      <c r="C13" s="8">
        <v>3914.7812461726</v>
      </c>
      <c r="D13" s="8">
        <v>3552.3438532664</v>
      </c>
      <c r="E13" s="8">
        <v>2629.5185204807</v>
      </c>
      <c r="F13" s="8">
        <v>2306.5206558804</v>
      </c>
      <c r="G13" s="8">
        <v>2308.2134185927</v>
      </c>
      <c r="H13" s="8">
        <v>2576.2677674774</v>
      </c>
      <c r="I13" s="8">
        <v>2909.8677223544</v>
      </c>
      <c r="J13" s="8">
        <v>2998.3460673233</v>
      </c>
      <c r="K13" s="8">
        <v>2896.3799324185</v>
      </c>
      <c r="L13" s="8">
        <v>2917.3088223622</v>
      </c>
      <c r="M13" s="8">
        <v>1754.7942759759</v>
      </c>
      <c r="N13" s="39"/>
      <c r="O13" s="7" t="str">
        <f t="shared" si="7"/>
        <v>OpenSearch Service($)</v>
      </c>
      <c r="P13" s="40">
        <f t="shared" ref="P13:AA13" si="8">B13</f>
        <v>4061.625293</v>
      </c>
      <c r="Q13" s="40">
        <f t="shared" si="8"/>
        <v>3914.781246</v>
      </c>
      <c r="R13" s="40">
        <f t="shared" si="8"/>
        <v>3552.343853</v>
      </c>
      <c r="S13" s="40">
        <f t="shared" si="8"/>
        <v>2629.51852</v>
      </c>
      <c r="T13" s="40">
        <f t="shared" si="8"/>
        <v>2306.520656</v>
      </c>
      <c r="U13" s="40">
        <f t="shared" si="8"/>
        <v>2308.213419</v>
      </c>
      <c r="V13" s="40">
        <f t="shared" si="8"/>
        <v>2576.267767</v>
      </c>
      <c r="W13" s="40">
        <f t="shared" si="8"/>
        <v>2909.867722</v>
      </c>
      <c r="X13" s="40">
        <f t="shared" si="8"/>
        <v>2998.346067</v>
      </c>
      <c r="Y13" s="40">
        <f t="shared" si="8"/>
        <v>2896.379932</v>
      </c>
      <c r="Z13" s="40">
        <f t="shared" si="8"/>
        <v>2917.308822</v>
      </c>
      <c r="AA13" s="40">
        <f t="shared" si="8"/>
        <v>1754.794276</v>
      </c>
    </row>
    <row r="14">
      <c r="A14" s="7" t="s">
        <v>202</v>
      </c>
      <c r="B14" s="8">
        <v>1835.7734111332</v>
      </c>
      <c r="C14" s="8">
        <v>2002.9036056433</v>
      </c>
      <c r="D14" s="8">
        <v>2193.9636049548</v>
      </c>
      <c r="E14" s="8">
        <v>2520.2334616025</v>
      </c>
      <c r="F14" s="8">
        <v>2796.8902942519</v>
      </c>
      <c r="G14" s="8">
        <v>2852.9267009143</v>
      </c>
      <c r="H14" s="8">
        <v>2827.3008163581</v>
      </c>
      <c r="I14" s="8">
        <v>2840.8212866614</v>
      </c>
      <c r="J14" s="8">
        <v>3280.2871137338</v>
      </c>
      <c r="K14" s="8">
        <v>3423.8813699651</v>
      </c>
      <c r="L14" s="8">
        <v>3964.4019604949</v>
      </c>
      <c r="M14" s="8">
        <v>413.8064447641</v>
      </c>
      <c r="N14" s="39"/>
      <c r="O14" s="7" t="str">
        <f t="shared" si="7"/>
        <v>S3($)</v>
      </c>
      <c r="P14" s="40">
        <f t="shared" ref="P14:AA14" si="9">B14</f>
        <v>1835.773411</v>
      </c>
      <c r="Q14" s="40">
        <f t="shared" si="9"/>
        <v>2002.903606</v>
      </c>
      <c r="R14" s="40">
        <f t="shared" si="9"/>
        <v>2193.963605</v>
      </c>
      <c r="S14" s="40">
        <f t="shared" si="9"/>
        <v>2520.233462</v>
      </c>
      <c r="T14" s="40">
        <f t="shared" si="9"/>
        <v>2796.890294</v>
      </c>
      <c r="U14" s="40">
        <f t="shared" si="9"/>
        <v>2852.926701</v>
      </c>
      <c r="V14" s="40">
        <f t="shared" si="9"/>
        <v>2827.300816</v>
      </c>
      <c r="W14" s="40">
        <f t="shared" si="9"/>
        <v>2840.821287</v>
      </c>
      <c r="X14" s="40">
        <f t="shared" si="9"/>
        <v>3280.287114</v>
      </c>
      <c r="Y14" s="40">
        <f t="shared" si="9"/>
        <v>3423.88137</v>
      </c>
      <c r="Z14" s="40">
        <f t="shared" si="9"/>
        <v>3964.40196</v>
      </c>
      <c r="AA14" s="40">
        <f t="shared" si="9"/>
        <v>413.8064448</v>
      </c>
    </row>
    <row r="15">
      <c r="A15" s="7" t="s">
        <v>203</v>
      </c>
      <c r="B15" s="8">
        <v>2000.1905056674</v>
      </c>
      <c r="C15" s="8">
        <v>2361.4209673711</v>
      </c>
      <c r="D15" s="8">
        <v>2437.1536464257</v>
      </c>
      <c r="E15" s="8">
        <v>2449.7292715303</v>
      </c>
      <c r="F15" s="8">
        <v>2487.39535611</v>
      </c>
      <c r="G15" s="8">
        <v>2655.3880447398</v>
      </c>
      <c r="H15" s="8">
        <v>2711.8156129245</v>
      </c>
      <c r="I15" s="8">
        <v>2278.8628049501</v>
      </c>
      <c r="J15" s="8">
        <v>2462.3983752401</v>
      </c>
      <c r="K15" s="8">
        <v>2361.0713994314</v>
      </c>
      <c r="L15" s="8">
        <v>2513.7542297418</v>
      </c>
      <c r="M15" s="8">
        <v>695.3326448245</v>
      </c>
      <c r="N15" s="39"/>
      <c r="O15" s="7" t="str">
        <f t="shared" si="7"/>
        <v>Relational Database Service($)</v>
      </c>
      <c r="P15" s="40">
        <f t="shared" ref="P15:AA15" si="10">B15</f>
        <v>2000.190506</v>
      </c>
      <c r="Q15" s="40">
        <f t="shared" si="10"/>
        <v>2361.420967</v>
      </c>
      <c r="R15" s="40">
        <f t="shared" si="10"/>
        <v>2437.153646</v>
      </c>
      <c r="S15" s="40">
        <f t="shared" si="10"/>
        <v>2449.729272</v>
      </c>
      <c r="T15" s="40">
        <f t="shared" si="10"/>
        <v>2487.395356</v>
      </c>
      <c r="U15" s="40">
        <f t="shared" si="10"/>
        <v>2655.388045</v>
      </c>
      <c r="V15" s="40">
        <f t="shared" si="10"/>
        <v>2711.815613</v>
      </c>
      <c r="W15" s="40">
        <f t="shared" si="10"/>
        <v>2278.862805</v>
      </c>
      <c r="X15" s="40">
        <f t="shared" si="10"/>
        <v>2462.398375</v>
      </c>
      <c r="Y15" s="40">
        <f t="shared" si="10"/>
        <v>2361.071399</v>
      </c>
      <c r="Z15" s="40">
        <f t="shared" si="10"/>
        <v>2513.75423</v>
      </c>
      <c r="AA15" s="40">
        <f t="shared" si="10"/>
        <v>695.3326448</v>
      </c>
    </row>
    <row r="16">
      <c r="A16" s="7" t="s">
        <v>204</v>
      </c>
      <c r="B16" s="8">
        <v>2124.5499418001</v>
      </c>
      <c r="C16" s="8">
        <v>2237.5848950433</v>
      </c>
      <c r="D16" s="8">
        <v>2272.3573193093</v>
      </c>
      <c r="E16" s="8">
        <v>2168.459430242</v>
      </c>
      <c r="F16" s="8">
        <v>1981.7696951984</v>
      </c>
      <c r="G16" s="8">
        <v>2154.32849865</v>
      </c>
      <c r="H16" s="8">
        <v>2162.3241431588</v>
      </c>
      <c r="I16" s="8">
        <v>1994.5344572944</v>
      </c>
      <c r="J16" s="8">
        <v>2196.2025391821</v>
      </c>
      <c r="K16" s="8">
        <v>2199.2258472477</v>
      </c>
      <c r="L16" s="8">
        <v>2762.4254241878</v>
      </c>
      <c r="M16" s="8">
        <v>270.0606444529</v>
      </c>
      <c r="N16" s="39"/>
      <c r="O16" s="7" t="str">
        <f t="shared" si="7"/>
        <v>VPC($)</v>
      </c>
      <c r="P16" s="40">
        <f t="shared" ref="P16:AA16" si="11">B16</f>
        <v>2124.549942</v>
      </c>
      <c r="Q16" s="40">
        <f t="shared" si="11"/>
        <v>2237.584895</v>
      </c>
      <c r="R16" s="40">
        <f t="shared" si="11"/>
        <v>2272.357319</v>
      </c>
      <c r="S16" s="40">
        <f t="shared" si="11"/>
        <v>2168.45943</v>
      </c>
      <c r="T16" s="40">
        <f t="shared" si="11"/>
        <v>1981.769695</v>
      </c>
      <c r="U16" s="40">
        <f t="shared" si="11"/>
        <v>2154.328499</v>
      </c>
      <c r="V16" s="40">
        <f t="shared" si="11"/>
        <v>2162.324143</v>
      </c>
      <c r="W16" s="40">
        <f t="shared" si="11"/>
        <v>1994.534457</v>
      </c>
      <c r="X16" s="40">
        <f t="shared" si="11"/>
        <v>2196.202539</v>
      </c>
      <c r="Y16" s="40">
        <f t="shared" si="11"/>
        <v>2199.225847</v>
      </c>
      <c r="Z16" s="40">
        <f t="shared" si="11"/>
        <v>2762.425424</v>
      </c>
      <c r="AA16" s="40">
        <f t="shared" si="11"/>
        <v>270.0606445</v>
      </c>
    </row>
    <row r="17">
      <c r="A17" s="7" t="s">
        <v>205</v>
      </c>
      <c r="B17" s="8">
        <v>2201.120099437</v>
      </c>
      <c r="C17" s="8">
        <v>2396.8190688154</v>
      </c>
      <c r="D17" s="8">
        <v>2343.4035657034</v>
      </c>
      <c r="E17" s="8">
        <v>2127.8098449822</v>
      </c>
      <c r="F17" s="8">
        <v>1853.3280062697</v>
      </c>
      <c r="G17" s="8">
        <v>1859.8327293319</v>
      </c>
      <c r="H17" s="8">
        <v>1816.0194111678</v>
      </c>
      <c r="I17" s="8">
        <v>1626.7581721686</v>
      </c>
      <c r="J17" s="8">
        <v>1755.0332353892</v>
      </c>
      <c r="K17" s="8">
        <v>2010.6005763517</v>
      </c>
      <c r="L17" s="8">
        <v>2284.9011952032</v>
      </c>
      <c r="M17" s="8">
        <v>215.8838457706</v>
      </c>
      <c r="N17" s="39"/>
      <c r="O17" s="7" t="str">
        <f t="shared" si="7"/>
        <v>Elastic Load Balancing($)</v>
      </c>
      <c r="P17" s="40">
        <f t="shared" ref="P17:AA17" si="12">B17</f>
        <v>2201.120099</v>
      </c>
      <c r="Q17" s="40">
        <f t="shared" si="12"/>
        <v>2396.819069</v>
      </c>
      <c r="R17" s="40">
        <f t="shared" si="12"/>
        <v>2343.403566</v>
      </c>
      <c r="S17" s="40">
        <f t="shared" si="12"/>
        <v>2127.809845</v>
      </c>
      <c r="T17" s="40">
        <f t="shared" si="12"/>
        <v>1853.328006</v>
      </c>
      <c r="U17" s="40">
        <f t="shared" si="12"/>
        <v>1859.832729</v>
      </c>
      <c r="V17" s="40">
        <f t="shared" si="12"/>
        <v>1816.019411</v>
      </c>
      <c r="W17" s="40">
        <f t="shared" si="12"/>
        <v>1626.758172</v>
      </c>
      <c r="X17" s="40">
        <f t="shared" si="12"/>
        <v>1755.033235</v>
      </c>
      <c r="Y17" s="40">
        <f t="shared" si="12"/>
        <v>2010.600576</v>
      </c>
      <c r="Z17" s="40">
        <f t="shared" si="12"/>
        <v>2284.901195</v>
      </c>
      <c r="AA17" s="40">
        <f t="shared" si="12"/>
        <v>215.8838458</v>
      </c>
    </row>
    <row r="18">
      <c r="A18" s="7" t="s">
        <v>206</v>
      </c>
      <c r="B18" s="8">
        <v>1867.6994850828</v>
      </c>
      <c r="C18" s="8">
        <v>1868.7898653845</v>
      </c>
      <c r="D18" s="8">
        <v>1858.9688152328</v>
      </c>
      <c r="E18" s="8">
        <v>1996.9706826602</v>
      </c>
      <c r="F18" s="8">
        <v>1958.0538804887</v>
      </c>
      <c r="G18" s="8">
        <v>2019.1965322389</v>
      </c>
      <c r="H18" s="8">
        <v>2040.6329347708</v>
      </c>
      <c r="I18" s="8">
        <v>1860.139155256</v>
      </c>
      <c r="J18" s="8">
        <v>2061.282382891</v>
      </c>
      <c r="K18" s="8">
        <v>1994.5289798544</v>
      </c>
      <c r="L18" s="8">
        <v>1959.1237374791</v>
      </c>
      <c r="M18" s="8">
        <v>160.8397713588</v>
      </c>
      <c r="N18" s="39"/>
      <c r="O18" s="7" t="str">
        <f t="shared" si="7"/>
        <v>Kinesis($)</v>
      </c>
      <c r="P18" s="40">
        <f t="shared" ref="P18:AA18" si="13">B18</f>
        <v>1867.699485</v>
      </c>
      <c r="Q18" s="40">
        <f t="shared" si="13"/>
        <v>1868.789865</v>
      </c>
      <c r="R18" s="40">
        <f t="shared" si="13"/>
        <v>1858.968815</v>
      </c>
      <c r="S18" s="40">
        <f t="shared" si="13"/>
        <v>1996.970683</v>
      </c>
      <c r="T18" s="40">
        <f t="shared" si="13"/>
        <v>1958.05388</v>
      </c>
      <c r="U18" s="40">
        <f t="shared" si="13"/>
        <v>2019.196532</v>
      </c>
      <c r="V18" s="40">
        <f t="shared" si="13"/>
        <v>2040.632935</v>
      </c>
      <c r="W18" s="40">
        <f t="shared" si="13"/>
        <v>1860.139155</v>
      </c>
      <c r="X18" s="40">
        <f t="shared" si="13"/>
        <v>2061.282383</v>
      </c>
      <c r="Y18" s="40">
        <f t="shared" si="13"/>
        <v>1994.52898</v>
      </c>
      <c r="Z18" s="40">
        <f t="shared" si="13"/>
        <v>1959.123737</v>
      </c>
      <c r="AA18" s="40">
        <f t="shared" si="13"/>
        <v>160.8397714</v>
      </c>
    </row>
    <row r="19">
      <c r="A19" s="7" t="s">
        <v>207</v>
      </c>
      <c r="B19" s="8">
        <v>953.1706373815</v>
      </c>
      <c r="C19" s="8">
        <v>862.7012234071</v>
      </c>
      <c r="D19" s="8">
        <v>1610.3983301663</v>
      </c>
      <c r="E19" s="8">
        <v>2115.8888739241</v>
      </c>
      <c r="F19" s="8">
        <v>3399.7121687793</v>
      </c>
      <c r="G19" s="8">
        <v>1931.0098263394</v>
      </c>
      <c r="H19" s="8">
        <v>1645.3793718984</v>
      </c>
      <c r="I19" s="8">
        <v>1454.9565982802</v>
      </c>
      <c r="J19" s="8">
        <v>1661.3558985988</v>
      </c>
      <c r="K19" s="8">
        <v>1308.8058258077</v>
      </c>
      <c r="L19" s="8">
        <v>1389.3967837298</v>
      </c>
      <c r="M19" s="8">
        <v>113.6245313101</v>
      </c>
      <c r="N19" s="39"/>
      <c r="O19" s="7" t="str">
        <f t="shared" si="7"/>
        <v>CloudWatch($)</v>
      </c>
      <c r="P19" s="40">
        <f t="shared" ref="P19:AA19" si="14">B19</f>
        <v>953.1706374</v>
      </c>
      <c r="Q19" s="40">
        <f t="shared" si="14"/>
        <v>862.7012234</v>
      </c>
      <c r="R19" s="40">
        <f t="shared" si="14"/>
        <v>1610.39833</v>
      </c>
      <c r="S19" s="40">
        <f t="shared" si="14"/>
        <v>2115.888874</v>
      </c>
      <c r="T19" s="40">
        <f t="shared" si="14"/>
        <v>3399.712169</v>
      </c>
      <c r="U19" s="40">
        <f t="shared" si="14"/>
        <v>1931.009826</v>
      </c>
      <c r="V19" s="40">
        <f t="shared" si="14"/>
        <v>1645.379372</v>
      </c>
      <c r="W19" s="40">
        <f t="shared" si="14"/>
        <v>1454.956598</v>
      </c>
      <c r="X19" s="40">
        <f t="shared" si="14"/>
        <v>1661.355899</v>
      </c>
      <c r="Y19" s="40">
        <f t="shared" si="14"/>
        <v>1308.805826</v>
      </c>
      <c r="Z19" s="40">
        <f t="shared" si="14"/>
        <v>1389.396784</v>
      </c>
      <c r="AA19" s="40">
        <f t="shared" si="14"/>
        <v>113.6245313</v>
      </c>
    </row>
    <row r="20">
      <c r="A20" s="31" t="s">
        <v>194</v>
      </c>
      <c r="B20" s="32">
        <v>95.7088063871</v>
      </c>
      <c r="C20" s="32">
        <v>336.2804137222</v>
      </c>
      <c r="D20" s="32">
        <v>743.4484625717</v>
      </c>
      <c r="E20" s="32">
        <v>1672.8304862283</v>
      </c>
      <c r="F20" s="32">
        <v>1928.7968671242</v>
      </c>
      <c r="G20" s="32">
        <v>1691.7984805264</v>
      </c>
      <c r="H20" s="32">
        <v>1510.3486425798</v>
      </c>
      <c r="I20" s="32">
        <v>704.9724844922</v>
      </c>
      <c r="J20" s="32">
        <v>907.2728882711</v>
      </c>
      <c r="K20" s="32">
        <v>1803.2921655671</v>
      </c>
      <c r="L20" s="32">
        <v>1492.1428669502</v>
      </c>
      <c r="M20" s="32">
        <v>45.0464315972</v>
      </c>
      <c r="N20" s="39"/>
      <c r="O20" s="42" t="str">
        <f t="shared" si="7"/>
        <v>Lambda($)</v>
      </c>
      <c r="P20" s="43">
        <f t="shared" ref="P20:AA20" si="15">B20+(B5*P5)</f>
        <v>353.2781579</v>
      </c>
      <c r="Q20" s="43">
        <f t="shared" si="15"/>
        <v>411.2131409</v>
      </c>
      <c r="R20" s="43">
        <f t="shared" si="15"/>
        <v>768.63099</v>
      </c>
      <c r="S20" s="43">
        <f t="shared" si="15"/>
        <v>1672.830503</v>
      </c>
      <c r="T20" s="43">
        <f t="shared" si="15"/>
        <v>1928.796935</v>
      </c>
      <c r="U20" s="43">
        <f t="shared" si="15"/>
        <v>1899.12871</v>
      </c>
      <c r="V20" s="43">
        <f t="shared" si="15"/>
        <v>1748.168332</v>
      </c>
      <c r="W20" s="43">
        <f t="shared" si="15"/>
        <v>1520.470535</v>
      </c>
      <c r="X20" s="43">
        <f t="shared" si="15"/>
        <v>1642.129468</v>
      </c>
      <c r="Y20" s="43">
        <f t="shared" si="15"/>
        <v>1803.292166</v>
      </c>
      <c r="Z20" s="43">
        <f t="shared" si="15"/>
        <v>1703.232688</v>
      </c>
      <c r="AA20" s="43">
        <f t="shared" si="15"/>
        <v>128.1657903</v>
      </c>
    </row>
    <row r="21">
      <c r="A21" s="34" t="s">
        <v>196</v>
      </c>
      <c r="B21" s="36">
        <v>1170.413257668</v>
      </c>
      <c r="C21" s="36">
        <v>872.6457378721</v>
      </c>
      <c r="D21" s="36">
        <v>863.0323657082</v>
      </c>
      <c r="E21" s="36">
        <v>939.0216952854</v>
      </c>
      <c r="F21" s="36">
        <v>1061.2794756693</v>
      </c>
      <c r="G21" s="36">
        <v>934.3651209305</v>
      </c>
      <c r="H21" s="36">
        <v>973.456395694</v>
      </c>
      <c r="I21" s="36">
        <v>619.2993865545</v>
      </c>
      <c r="J21" s="36">
        <v>672.2267856534</v>
      </c>
      <c r="K21" s="36">
        <v>657.2999040557</v>
      </c>
      <c r="L21" s="36">
        <v>676.2118757689</v>
      </c>
      <c r="M21" s="36">
        <v>64.8272987974</v>
      </c>
      <c r="N21" s="39"/>
      <c r="O21" s="34" t="str">
        <f t="shared" si="7"/>
        <v>Elastic Container Service for Kubernetes($)</v>
      </c>
      <c r="P21" s="44">
        <f t="shared" ref="P21:AA21" si="16">B21+(B6*P5)</f>
        <v>1170.413258</v>
      </c>
      <c r="Q21" s="44">
        <f t="shared" si="16"/>
        <v>873.9040769</v>
      </c>
      <c r="R21" s="44">
        <f t="shared" si="16"/>
        <v>863.1426645</v>
      </c>
      <c r="S21" s="44">
        <f t="shared" si="16"/>
        <v>939.0216953</v>
      </c>
      <c r="T21" s="44">
        <f t="shared" si="16"/>
        <v>1061.279476</v>
      </c>
      <c r="U21" s="44">
        <f t="shared" si="16"/>
        <v>936.9185801</v>
      </c>
      <c r="V21" s="44">
        <f t="shared" si="16"/>
        <v>975.891981</v>
      </c>
      <c r="W21" s="44">
        <f t="shared" si="16"/>
        <v>625.418408</v>
      </c>
      <c r="X21" s="44">
        <f t="shared" si="16"/>
        <v>676.9070208</v>
      </c>
      <c r="Y21" s="44">
        <f t="shared" si="16"/>
        <v>657.2999041</v>
      </c>
      <c r="Z21" s="44">
        <f t="shared" si="16"/>
        <v>678.39042</v>
      </c>
      <c r="AA21" s="44">
        <f t="shared" si="16"/>
        <v>65.6485701</v>
      </c>
    </row>
    <row r="22">
      <c r="A22" s="29" t="s">
        <v>192</v>
      </c>
      <c r="B22" s="30">
        <v>46.4129637319</v>
      </c>
      <c r="C22" s="30">
        <v>395.9997644644</v>
      </c>
      <c r="D22" s="30">
        <v>718.6638216478</v>
      </c>
      <c r="E22" s="30">
        <v>924.1330195865</v>
      </c>
      <c r="F22" s="30">
        <v>899.4175862435</v>
      </c>
      <c r="G22" s="30">
        <v>627.4746907552</v>
      </c>
      <c r="H22" s="30">
        <v>728.9663390067</v>
      </c>
      <c r="I22" s="30">
        <v>77.5725863233</v>
      </c>
      <c r="J22" s="30">
        <v>297.4873645796</v>
      </c>
      <c r="K22" s="30">
        <v>1150.8156474898</v>
      </c>
      <c r="L22" s="30">
        <v>740.2309627104</v>
      </c>
      <c r="M22" s="30">
        <v>1.374990541</v>
      </c>
      <c r="N22" s="39"/>
      <c r="O22" s="29" t="str">
        <f t="shared" si="7"/>
        <v>Elastic Container Service($)</v>
      </c>
      <c r="P22" s="45">
        <f t="shared" ref="P22:AA22" si="17">B22+(B4*P5)</f>
        <v>357.5617564</v>
      </c>
      <c r="Q22" s="45">
        <f t="shared" si="17"/>
        <v>565.6069085</v>
      </c>
      <c r="R22" s="45">
        <f t="shared" si="17"/>
        <v>776.9587255</v>
      </c>
      <c r="S22" s="45">
        <f t="shared" si="17"/>
        <v>925.6277536</v>
      </c>
      <c r="T22" s="45">
        <f t="shared" si="17"/>
        <v>906.0471373</v>
      </c>
      <c r="U22" s="45">
        <f t="shared" si="17"/>
        <v>952.2834456</v>
      </c>
      <c r="V22" s="45">
        <f t="shared" si="17"/>
        <v>1081.935894</v>
      </c>
      <c r="W22" s="45">
        <f t="shared" si="17"/>
        <v>788.9527757</v>
      </c>
      <c r="X22" s="45">
        <f t="shared" si="17"/>
        <v>931.374932</v>
      </c>
      <c r="Y22" s="45">
        <f t="shared" si="17"/>
        <v>1170.969217</v>
      </c>
      <c r="Z22" s="45">
        <f t="shared" si="17"/>
        <v>1047.968592</v>
      </c>
      <c r="AA22" s="45">
        <f t="shared" si="17"/>
        <v>76.13302803</v>
      </c>
    </row>
    <row r="23">
      <c r="A23" s="7" t="s">
        <v>208</v>
      </c>
      <c r="B23" s="8">
        <v>221.888494064</v>
      </c>
      <c r="C23" s="8">
        <v>196.3093960552</v>
      </c>
      <c r="D23" s="8">
        <v>284.335868074</v>
      </c>
      <c r="E23" s="8">
        <v>218.2573269463</v>
      </c>
      <c r="F23" s="8">
        <v>186.1138489583</v>
      </c>
      <c r="G23" s="8">
        <v>202.8180383206</v>
      </c>
      <c r="H23" s="8">
        <v>219.4504297084</v>
      </c>
      <c r="I23" s="8">
        <v>187.5215148336</v>
      </c>
      <c r="J23" s="8">
        <v>204.8155511569</v>
      </c>
      <c r="K23" s="8">
        <v>193.1519900583</v>
      </c>
      <c r="L23" s="8">
        <v>202.3397524049</v>
      </c>
      <c r="M23" s="8">
        <v>4.5737396854</v>
      </c>
      <c r="N23" s="39"/>
      <c r="O23" s="7" t="str">
        <f t="shared" si="7"/>
        <v>DynamoDB($)</v>
      </c>
      <c r="P23" s="40">
        <f t="shared" ref="P23:AA23" si="18">B23</f>
        <v>221.8884941</v>
      </c>
      <c r="Q23" s="40">
        <f t="shared" si="18"/>
        <v>196.3093961</v>
      </c>
      <c r="R23" s="40">
        <f t="shared" si="18"/>
        <v>284.3358681</v>
      </c>
      <c r="S23" s="40">
        <f t="shared" si="18"/>
        <v>218.2573269</v>
      </c>
      <c r="T23" s="40">
        <f t="shared" si="18"/>
        <v>186.113849</v>
      </c>
      <c r="U23" s="40">
        <f t="shared" si="18"/>
        <v>202.8180383</v>
      </c>
      <c r="V23" s="40">
        <f t="shared" si="18"/>
        <v>219.4504297</v>
      </c>
      <c r="W23" s="40">
        <f t="shared" si="18"/>
        <v>187.5215148</v>
      </c>
      <c r="X23" s="40">
        <f t="shared" si="18"/>
        <v>204.8155512</v>
      </c>
      <c r="Y23" s="40">
        <f t="shared" si="18"/>
        <v>193.1519901</v>
      </c>
      <c r="Z23" s="40">
        <f t="shared" si="18"/>
        <v>202.3397524</v>
      </c>
      <c r="AA23" s="40">
        <f t="shared" si="18"/>
        <v>4.573739685</v>
      </c>
    </row>
    <row r="24">
      <c r="A24" s="7" t="s">
        <v>209</v>
      </c>
      <c r="B24" s="8">
        <v>141.6158347607</v>
      </c>
      <c r="C24" s="8">
        <v>166.7908322261</v>
      </c>
      <c r="D24" s="8">
        <v>207.7058508785</v>
      </c>
      <c r="E24" s="8">
        <v>204.3659991505</v>
      </c>
      <c r="F24" s="8">
        <v>247.9194568747</v>
      </c>
      <c r="G24" s="8">
        <v>212.7815319873</v>
      </c>
      <c r="H24" s="8">
        <v>238.8435112294</v>
      </c>
      <c r="I24" s="8">
        <v>181.7443131252</v>
      </c>
      <c r="J24" s="8">
        <v>193.5830106965</v>
      </c>
      <c r="K24" s="8">
        <v>172.785814544</v>
      </c>
      <c r="L24" s="8">
        <v>189.7439007808</v>
      </c>
      <c r="M24" s="8">
        <v>17.9054651252</v>
      </c>
      <c r="N24" s="39"/>
      <c r="O24" s="7" t="str">
        <f t="shared" si="7"/>
        <v>API Gateway($)</v>
      </c>
      <c r="P24" s="40">
        <f t="shared" ref="P24:AA24" si="19">B24</f>
        <v>141.6158348</v>
      </c>
      <c r="Q24" s="40">
        <f t="shared" si="19"/>
        <v>166.7908322</v>
      </c>
      <c r="R24" s="40">
        <f t="shared" si="19"/>
        <v>207.7058509</v>
      </c>
      <c r="S24" s="40">
        <f t="shared" si="19"/>
        <v>204.3659992</v>
      </c>
      <c r="T24" s="40">
        <f t="shared" si="19"/>
        <v>247.9194569</v>
      </c>
      <c r="U24" s="40">
        <f t="shared" si="19"/>
        <v>212.781532</v>
      </c>
      <c r="V24" s="40">
        <f t="shared" si="19"/>
        <v>238.8435112</v>
      </c>
      <c r="W24" s="40">
        <f t="shared" si="19"/>
        <v>181.7443131</v>
      </c>
      <c r="X24" s="40">
        <f t="shared" si="19"/>
        <v>193.5830107</v>
      </c>
      <c r="Y24" s="40">
        <f t="shared" si="19"/>
        <v>172.7858145</v>
      </c>
      <c r="Z24" s="40">
        <f t="shared" si="19"/>
        <v>189.7439008</v>
      </c>
      <c r="AA24" s="40">
        <f t="shared" si="19"/>
        <v>17.90546513</v>
      </c>
    </row>
    <row r="25">
      <c r="A25" s="7" t="s">
        <v>210</v>
      </c>
      <c r="B25" s="8">
        <v>165.7791662046</v>
      </c>
      <c r="C25" s="8">
        <v>317.8382268723</v>
      </c>
      <c r="D25" s="8">
        <v>151.4523812139</v>
      </c>
      <c r="E25" s="8">
        <v>173.2084177639</v>
      </c>
      <c r="F25" s="8">
        <v>206.1807981308</v>
      </c>
      <c r="G25" s="8">
        <v>300.7727941854</v>
      </c>
      <c r="H25" s="8">
        <v>108.2581922756</v>
      </c>
      <c r="I25" s="8">
        <v>87.158233569</v>
      </c>
      <c r="J25" s="8">
        <v>115.0796941039</v>
      </c>
      <c r="K25" s="8">
        <v>73.0850010231</v>
      </c>
      <c r="L25" s="8">
        <v>76.0710562724</v>
      </c>
      <c r="M25" s="8">
        <v>5.9241281488</v>
      </c>
      <c r="N25" s="39"/>
      <c r="O25" s="7" t="str">
        <f t="shared" si="7"/>
        <v>Inspector($)</v>
      </c>
      <c r="P25" s="40">
        <f t="shared" ref="P25:AA25" si="20">B25</f>
        <v>165.7791662</v>
      </c>
      <c r="Q25" s="40">
        <f t="shared" si="20"/>
        <v>317.8382269</v>
      </c>
      <c r="R25" s="40">
        <f t="shared" si="20"/>
        <v>151.4523812</v>
      </c>
      <c r="S25" s="40">
        <f t="shared" si="20"/>
        <v>173.2084178</v>
      </c>
      <c r="T25" s="40">
        <f t="shared" si="20"/>
        <v>206.1807981</v>
      </c>
      <c r="U25" s="40">
        <f t="shared" si="20"/>
        <v>300.7727942</v>
      </c>
      <c r="V25" s="40">
        <f t="shared" si="20"/>
        <v>108.2581923</v>
      </c>
      <c r="W25" s="40">
        <f t="shared" si="20"/>
        <v>87.15823357</v>
      </c>
      <c r="X25" s="40">
        <f t="shared" si="20"/>
        <v>115.0796941</v>
      </c>
      <c r="Y25" s="40">
        <f t="shared" si="20"/>
        <v>73.08500102</v>
      </c>
      <c r="Z25" s="40">
        <f t="shared" si="20"/>
        <v>76.07105627</v>
      </c>
      <c r="AA25" s="40">
        <f t="shared" si="20"/>
        <v>5.924128149</v>
      </c>
    </row>
    <row r="26">
      <c r="A26" s="7" t="s">
        <v>211</v>
      </c>
      <c r="B26" s="8">
        <v>122.4949078066</v>
      </c>
      <c r="C26" s="8">
        <v>132.8232195634</v>
      </c>
      <c r="D26" s="8">
        <v>132.4081094104</v>
      </c>
      <c r="E26" s="8">
        <v>143.3901961821</v>
      </c>
      <c r="F26" s="8">
        <v>159.1109545065</v>
      </c>
      <c r="G26" s="8">
        <v>168.3876294546</v>
      </c>
      <c r="H26" s="8">
        <v>168.3527720348</v>
      </c>
      <c r="I26" s="8">
        <v>155.8761917581</v>
      </c>
      <c r="J26" s="8">
        <v>168.5096624208</v>
      </c>
      <c r="K26" s="8">
        <v>163.9545741302</v>
      </c>
      <c r="L26" s="8">
        <v>168.0098870899</v>
      </c>
      <c r="M26" s="8">
        <v>51.5022811078</v>
      </c>
      <c r="N26" s="39"/>
      <c r="O26" s="7" t="str">
        <f t="shared" si="7"/>
        <v>App Runner($)</v>
      </c>
      <c r="P26" s="40">
        <f t="shared" ref="P26:AA26" si="21">B26</f>
        <v>122.4949078</v>
      </c>
      <c r="Q26" s="40">
        <f t="shared" si="21"/>
        <v>132.8232196</v>
      </c>
      <c r="R26" s="40">
        <f t="shared" si="21"/>
        <v>132.4081094</v>
      </c>
      <c r="S26" s="40">
        <f t="shared" si="21"/>
        <v>143.3901962</v>
      </c>
      <c r="T26" s="40">
        <f t="shared" si="21"/>
        <v>159.1109545</v>
      </c>
      <c r="U26" s="40">
        <f t="shared" si="21"/>
        <v>168.3876295</v>
      </c>
      <c r="V26" s="40">
        <f t="shared" si="21"/>
        <v>168.352772</v>
      </c>
      <c r="W26" s="40">
        <f t="shared" si="21"/>
        <v>155.8761918</v>
      </c>
      <c r="X26" s="40">
        <f t="shared" si="21"/>
        <v>168.5096624</v>
      </c>
      <c r="Y26" s="40">
        <f t="shared" si="21"/>
        <v>163.9545741</v>
      </c>
      <c r="Z26" s="40">
        <f t="shared" si="21"/>
        <v>168.0098871</v>
      </c>
      <c r="AA26" s="40">
        <f t="shared" si="21"/>
        <v>51.50228111</v>
      </c>
    </row>
    <row r="27">
      <c r="A27" s="7" t="s">
        <v>212</v>
      </c>
      <c r="B27" s="8">
        <v>135.408</v>
      </c>
      <c r="C27" s="8">
        <v>135.408</v>
      </c>
      <c r="D27" s="8">
        <v>131.04</v>
      </c>
      <c r="E27" s="8">
        <v>135.408</v>
      </c>
      <c r="F27" s="8">
        <v>131.04</v>
      </c>
      <c r="G27" s="8">
        <v>135.408</v>
      </c>
      <c r="H27" s="8">
        <v>135.408</v>
      </c>
      <c r="I27" s="8">
        <v>122.304</v>
      </c>
      <c r="J27" s="8">
        <v>120.240289</v>
      </c>
      <c r="K27" s="8">
        <v>268.461844</v>
      </c>
      <c r="L27" s="8">
        <v>99.696</v>
      </c>
      <c r="M27" s="8">
        <v>53.712</v>
      </c>
      <c r="N27" s="39"/>
      <c r="O27" s="7" t="str">
        <f t="shared" si="7"/>
        <v>ElastiCache($)</v>
      </c>
      <c r="P27" s="40">
        <f t="shared" ref="P27:AA27" si="22">B27</f>
        <v>135.408</v>
      </c>
      <c r="Q27" s="40">
        <f t="shared" si="22"/>
        <v>135.408</v>
      </c>
      <c r="R27" s="40">
        <f t="shared" si="22"/>
        <v>131.04</v>
      </c>
      <c r="S27" s="40">
        <f t="shared" si="22"/>
        <v>135.408</v>
      </c>
      <c r="T27" s="40">
        <f t="shared" si="22"/>
        <v>131.04</v>
      </c>
      <c r="U27" s="40">
        <f t="shared" si="22"/>
        <v>135.408</v>
      </c>
      <c r="V27" s="40">
        <f t="shared" si="22"/>
        <v>135.408</v>
      </c>
      <c r="W27" s="40">
        <f t="shared" si="22"/>
        <v>122.304</v>
      </c>
      <c r="X27" s="40">
        <f t="shared" si="22"/>
        <v>120.240289</v>
      </c>
      <c r="Y27" s="40">
        <f t="shared" si="22"/>
        <v>268.461844</v>
      </c>
      <c r="Z27" s="40">
        <f t="shared" si="22"/>
        <v>99.696</v>
      </c>
      <c r="AA27" s="40">
        <f t="shared" si="22"/>
        <v>53.712</v>
      </c>
    </row>
    <row r="28">
      <c r="A28" s="7" t="s">
        <v>213</v>
      </c>
      <c r="B28" s="8">
        <v>20.5740342156</v>
      </c>
      <c r="C28" s="8">
        <v>21.6266732506</v>
      </c>
      <c r="D28" s="8">
        <v>29.4306386104</v>
      </c>
      <c r="E28" s="8">
        <v>124.0021886215</v>
      </c>
      <c r="F28" s="8">
        <v>147.4919892242</v>
      </c>
      <c r="G28" s="8">
        <v>159.6543039465</v>
      </c>
      <c r="H28" s="8">
        <v>121.5175856284</v>
      </c>
      <c r="I28" s="8">
        <v>141.9809050534</v>
      </c>
      <c r="J28" s="8">
        <v>157.0710645406</v>
      </c>
      <c r="K28" s="8">
        <v>153.2260607933</v>
      </c>
      <c r="L28" s="8">
        <v>162.5990899452</v>
      </c>
      <c r="M28" s="8">
        <v>16.2466757</v>
      </c>
      <c r="N28" s="39"/>
      <c r="O28" s="7" t="str">
        <f t="shared" si="7"/>
        <v>SQS($)</v>
      </c>
      <c r="P28" s="40">
        <f t="shared" ref="P28:AA28" si="23">B28</f>
        <v>20.57403422</v>
      </c>
      <c r="Q28" s="40">
        <f t="shared" si="23"/>
        <v>21.62667325</v>
      </c>
      <c r="R28" s="40">
        <f t="shared" si="23"/>
        <v>29.43063861</v>
      </c>
      <c r="S28" s="40">
        <f t="shared" si="23"/>
        <v>124.0021886</v>
      </c>
      <c r="T28" s="40">
        <f t="shared" si="23"/>
        <v>147.4919892</v>
      </c>
      <c r="U28" s="40">
        <f t="shared" si="23"/>
        <v>159.6543039</v>
      </c>
      <c r="V28" s="40">
        <f t="shared" si="23"/>
        <v>121.5175856</v>
      </c>
      <c r="W28" s="40">
        <f t="shared" si="23"/>
        <v>141.9809051</v>
      </c>
      <c r="X28" s="40">
        <f t="shared" si="23"/>
        <v>157.0710645</v>
      </c>
      <c r="Y28" s="40">
        <f t="shared" si="23"/>
        <v>153.2260608</v>
      </c>
      <c r="Z28" s="40">
        <f t="shared" si="23"/>
        <v>162.5990899</v>
      </c>
      <c r="AA28" s="40">
        <f t="shared" si="23"/>
        <v>16.2466757</v>
      </c>
    </row>
    <row r="29">
      <c r="A29" s="7" t="s">
        <v>214</v>
      </c>
      <c r="B29" s="8">
        <v>46.436805</v>
      </c>
      <c r="C29" s="8">
        <v>45.207705</v>
      </c>
      <c r="D29" s="8">
        <v>46.90205</v>
      </c>
      <c r="E29" s="8">
        <v>616.236825</v>
      </c>
      <c r="F29" s="8">
        <v>60.311495</v>
      </c>
      <c r="G29" s="8">
        <v>64.277395</v>
      </c>
      <c r="H29" s="8">
        <v>67.728585</v>
      </c>
      <c r="I29" s="8">
        <v>63.4717</v>
      </c>
      <c r="J29" s="8">
        <v>74.90559</v>
      </c>
      <c r="K29" s="8">
        <v>74.781835</v>
      </c>
      <c r="L29" s="8">
        <v>81.250715</v>
      </c>
      <c r="M29" s="8">
        <v>7.826635</v>
      </c>
      <c r="N29" s="39"/>
      <c r="O29" s="7" t="str">
        <f t="shared" si="7"/>
        <v>Athena($)</v>
      </c>
      <c r="P29" s="40">
        <f t="shared" ref="P29:AA29" si="24">B29</f>
        <v>46.436805</v>
      </c>
      <c r="Q29" s="40">
        <f t="shared" si="24"/>
        <v>45.207705</v>
      </c>
      <c r="R29" s="40">
        <f t="shared" si="24"/>
        <v>46.90205</v>
      </c>
      <c r="S29" s="40">
        <f t="shared" si="24"/>
        <v>616.236825</v>
      </c>
      <c r="T29" s="40">
        <f t="shared" si="24"/>
        <v>60.311495</v>
      </c>
      <c r="U29" s="40">
        <f t="shared" si="24"/>
        <v>64.277395</v>
      </c>
      <c r="V29" s="40">
        <f t="shared" si="24"/>
        <v>67.728585</v>
      </c>
      <c r="W29" s="40">
        <f t="shared" si="24"/>
        <v>63.4717</v>
      </c>
      <c r="X29" s="40">
        <f t="shared" si="24"/>
        <v>74.90559</v>
      </c>
      <c r="Y29" s="40">
        <f t="shared" si="24"/>
        <v>74.781835</v>
      </c>
      <c r="Z29" s="40">
        <f t="shared" si="24"/>
        <v>81.250715</v>
      </c>
      <c r="AA29" s="40">
        <f t="shared" si="24"/>
        <v>7.826635</v>
      </c>
    </row>
    <row r="30">
      <c r="A30" s="7" t="s">
        <v>215</v>
      </c>
      <c r="B30" s="8">
        <v>61.8916659267</v>
      </c>
      <c r="C30" s="8">
        <v>85.0548376136</v>
      </c>
      <c r="D30" s="8">
        <v>81.400000592</v>
      </c>
      <c r="E30" s="8">
        <v>80.7999988616</v>
      </c>
      <c r="F30" s="8">
        <v>109.3227785924</v>
      </c>
      <c r="G30" s="8">
        <v>128.7999980936</v>
      </c>
      <c r="H30" s="8">
        <v>128.7999980936</v>
      </c>
      <c r="I30" s="8">
        <v>122.0071399712</v>
      </c>
      <c r="J30" s="8">
        <v>104.7999984776</v>
      </c>
      <c r="K30" s="8">
        <v>104.800000784</v>
      </c>
      <c r="L30" s="8">
        <v>104.7999984776</v>
      </c>
      <c r="M30" s="8">
        <v>9.9800000784</v>
      </c>
      <c r="N30" s="39"/>
      <c r="O30" s="7" t="str">
        <f t="shared" si="7"/>
        <v>QuickSight($)</v>
      </c>
      <c r="P30" s="40">
        <f t="shared" ref="P30:AA30" si="25">B30</f>
        <v>61.89166593</v>
      </c>
      <c r="Q30" s="40">
        <f t="shared" si="25"/>
        <v>85.05483761</v>
      </c>
      <c r="R30" s="40">
        <f t="shared" si="25"/>
        <v>81.40000059</v>
      </c>
      <c r="S30" s="40">
        <f t="shared" si="25"/>
        <v>80.79999886</v>
      </c>
      <c r="T30" s="40">
        <f t="shared" si="25"/>
        <v>109.3227786</v>
      </c>
      <c r="U30" s="40">
        <f t="shared" si="25"/>
        <v>128.7999981</v>
      </c>
      <c r="V30" s="40">
        <f t="shared" si="25"/>
        <v>128.7999981</v>
      </c>
      <c r="W30" s="40">
        <f t="shared" si="25"/>
        <v>122.00714</v>
      </c>
      <c r="X30" s="40">
        <f t="shared" si="25"/>
        <v>104.7999985</v>
      </c>
      <c r="Y30" s="40">
        <f t="shared" si="25"/>
        <v>104.8000008</v>
      </c>
      <c r="Z30" s="40">
        <f t="shared" si="25"/>
        <v>104.7999985</v>
      </c>
      <c r="AA30" s="40">
        <f t="shared" si="25"/>
        <v>9.980000078</v>
      </c>
    </row>
    <row r="31">
      <c r="A31" s="7" t="s">
        <v>216</v>
      </c>
      <c r="B31" s="8">
        <v>39.8851957639</v>
      </c>
      <c r="C31" s="8">
        <v>36.8685568926</v>
      </c>
      <c r="D31" s="8">
        <v>137.8237686225</v>
      </c>
      <c r="E31" s="8">
        <v>187.2301157876</v>
      </c>
      <c r="F31" s="8">
        <v>161.3826604447</v>
      </c>
      <c r="G31" s="8">
        <v>160.9486845397</v>
      </c>
      <c r="H31" s="8">
        <v>156.9349974123</v>
      </c>
      <c r="I31" s="8">
        <v>116.6574616515</v>
      </c>
      <c r="J31" s="8">
        <v>33.4710212308</v>
      </c>
      <c r="K31" s="8">
        <v>32.3031993264</v>
      </c>
      <c r="L31" s="8">
        <v>33.574464821</v>
      </c>
      <c r="M31" s="8">
        <v>3.2155751852</v>
      </c>
      <c r="N31" s="39"/>
      <c r="O31" s="7" t="str">
        <f t="shared" si="7"/>
        <v>GuardDuty($)</v>
      </c>
      <c r="P31" s="46">
        <f t="shared" ref="P31:AA31" si="26">B31</f>
        <v>39.88519576</v>
      </c>
      <c r="Q31" s="46">
        <f t="shared" si="26"/>
        <v>36.86855689</v>
      </c>
      <c r="R31" s="46">
        <f t="shared" si="26"/>
        <v>137.8237686</v>
      </c>
      <c r="S31" s="46">
        <f t="shared" si="26"/>
        <v>187.2301158</v>
      </c>
      <c r="T31" s="46">
        <f t="shared" si="26"/>
        <v>161.3826604</v>
      </c>
      <c r="U31" s="46">
        <f t="shared" si="26"/>
        <v>160.9486845</v>
      </c>
      <c r="V31" s="46">
        <f t="shared" si="26"/>
        <v>156.9349974</v>
      </c>
      <c r="W31" s="46">
        <f t="shared" si="26"/>
        <v>116.6574617</v>
      </c>
      <c r="X31" s="46">
        <f t="shared" si="26"/>
        <v>33.47102123</v>
      </c>
      <c r="Y31" s="46">
        <f t="shared" si="26"/>
        <v>32.30319933</v>
      </c>
      <c r="Z31" s="46">
        <f t="shared" si="26"/>
        <v>33.57446482</v>
      </c>
      <c r="AA31" s="46">
        <f t="shared" si="26"/>
        <v>3.215575185</v>
      </c>
    </row>
    <row r="32">
      <c r="A32" s="7" t="s">
        <v>217</v>
      </c>
      <c r="B32" s="8">
        <v>90.14018288</v>
      </c>
      <c r="C32" s="8">
        <v>108.92286328</v>
      </c>
      <c r="D32" s="8">
        <v>106.29822192</v>
      </c>
      <c r="E32" s="8">
        <v>159.6046826</v>
      </c>
      <c r="F32" s="8">
        <v>90.0990816</v>
      </c>
      <c r="G32" s="8">
        <v>42.19506852</v>
      </c>
      <c r="H32" s="8">
        <v>47.1086704</v>
      </c>
      <c r="I32" s="8">
        <v>43.50501232</v>
      </c>
      <c r="J32" s="8">
        <v>48.52194336</v>
      </c>
      <c r="K32" s="8">
        <v>47.4487288</v>
      </c>
      <c r="L32" s="8">
        <v>50.650787</v>
      </c>
      <c r="M32" s="8">
        <v>4.72645448</v>
      </c>
      <c r="N32" s="39"/>
      <c r="O32" s="7" t="str">
        <f t="shared" si="7"/>
        <v>Glue($)</v>
      </c>
      <c r="P32" s="46">
        <f t="shared" ref="P32:AA32" si="27">B32</f>
        <v>90.14018288</v>
      </c>
      <c r="Q32" s="46">
        <f t="shared" si="27"/>
        <v>108.9228633</v>
      </c>
      <c r="R32" s="46">
        <f t="shared" si="27"/>
        <v>106.2982219</v>
      </c>
      <c r="S32" s="46">
        <f t="shared" si="27"/>
        <v>159.6046826</v>
      </c>
      <c r="T32" s="46">
        <f t="shared" si="27"/>
        <v>90.0990816</v>
      </c>
      <c r="U32" s="46">
        <f t="shared" si="27"/>
        <v>42.19506852</v>
      </c>
      <c r="V32" s="46">
        <f t="shared" si="27"/>
        <v>47.1086704</v>
      </c>
      <c r="W32" s="46">
        <f t="shared" si="27"/>
        <v>43.50501232</v>
      </c>
      <c r="X32" s="46">
        <f t="shared" si="27"/>
        <v>48.52194336</v>
      </c>
      <c r="Y32" s="46">
        <f t="shared" si="27"/>
        <v>47.4487288</v>
      </c>
      <c r="Z32" s="46">
        <f t="shared" si="27"/>
        <v>50.650787</v>
      </c>
      <c r="AA32" s="46">
        <f t="shared" si="27"/>
        <v>4.72645448</v>
      </c>
    </row>
    <row r="33">
      <c r="A33" s="7" t="s">
        <v>218</v>
      </c>
      <c r="B33" s="8">
        <v>41.0778252269</v>
      </c>
      <c r="C33" s="8">
        <v>46.2123973165</v>
      </c>
      <c r="D33" s="8">
        <v>67.2423735063</v>
      </c>
      <c r="E33" s="8">
        <v>72.789997312</v>
      </c>
      <c r="F33" s="8">
        <v>76.9203027705</v>
      </c>
      <c r="G33" s="8">
        <v>81.6455855415</v>
      </c>
      <c r="H33" s="8">
        <v>83.8727901404</v>
      </c>
      <c r="I33" s="8">
        <v>83.8590680266</v>
      </c>
      <c r="J33" s="8">
        <v>84.5211453536</v>
      </c>
      <c r="K33" s="8">
        <v>84.9776712033</v>
      </c>
      <c r="L33" s="8">
        <v>82.7350991639</v>
      </c>
      <c r="M33" s="8">
        <v>8.3433856176</v>
      </c>
      <c r="N33" s="39"/>
      <c r="O33" s="7" t="str">
        <f t="shared" si="7"/>
        <v>Secrets Manager($)</v>
      </c>
      <c r="P33" s="46">
        <f t="shared" ref="P33:AA33" si="28">B33</f>
        <v>41.07782523</v>
      </c>
      <c r="Q33" s="46">
        <f t="shared" si="28"/>
        <v>46.21239732</v>
      </c>
      <c r="R33" s="46">
        <f t="shared" si="28"/>
        <v>67.24237351</v>
      </c>
      <c r="S33" s="46">
        <f t="shared" si="28"/>
        <v>72.78999731</v>
      </c>
      <c r="T33" s="46">
        <f t="shared" si="28"/>
        <v>76.92030277</v>
      </c>
      <c r="U33" s="46">
        <f t="shared" si="28"/>
        <v>81.64558554</v>
      </c>
      <c r="V33" s="46">
        <f t="shared" si="28"/>
        <v>83.87279014</v>
      </c>
      <c r="W33" s="46">
        <f t="shared" si="28"/>
        <v>83.85906803</v>
      </c>
      <c r="X33" s="46">
        <f t="shared" si="28"/>
        <v>84.52114535</v>
      </c>
      <c r="Y33" s="46">
        <f t="shared" si="28"/>
        <v>84.9776712</v>
      </c>
      <c r="Z33" s="46">
        <f t="shared" si="28"/>
        <v>82.73509916</v>
      </c>
      <c r="AA33" s="46">
        <f t="shared" si="28"/>
        <v>8.343385618</v>
      </c>
    </row>
    <row r="34">
      <c r="A34" s="7" t="s">
        <v>219</v>
      </c>
      <c r="B34" s="8">
        <v>305.84962</v>
      </c>
      <c r="C34" s="8">
        <v>214.28369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39"/>
      <c r="O34" s="7" t="str">
        <f t="shared" si="7"/>
        <v>Security Hub($)</v>
      </c>
      <c r="P34" s="46">
        <f t="shared" ref="P34:AA34" si="29">B34</f>
        <v>305.84962</v>
      </c>
      <c r="Q34" s="46">
        <f t="shared" si="29"/>
        <v>214.28369</v>
      </c>
      <c r="R34" s="46" t="str">
        <f t="shared" si="29"/>
        <v/>
      </c>
      <c r="S34" s="46" t="str">
        <f t="shared" si="29"/>
        <v/>
      </c>
      <c r="T34" s="46" t="str">
        <f t="shared" si="29"/>
        <v/>
      </c>
      <c r="U34" s="46" t="str">
        <f t="shared" si="29"/>
        <v/>
      </c>
      <c r="V34" s="46" t="str">
        <f t="shared" si="29"/>
        <v/>
      </c>
      <c r="W34" s="46" t="str">
        <f t="shared" si="29"/>
        <v/>
      </c>
      <c r="X34" s="46" t="str">
        <f t="shared" si="29"/>
        <v/>
      </c>
      <c r="Y34" s="46" t="str">
        <f t="shared" si="29"/>
        <v/>
      </c>
      <c r="Z34" s="46" t="str">
        <f t="shared" si="29"/>
        <v/>
      </c>
      <c r="AA34" s="46" t="str">
        <f t="shared" si="29"/>
        <v/>
      </c>
    </row>
    <row r="35">
      <c r="A35" s="7" t="s">
        <v>220</v>
      </c>
      <c r="B35" s="8">
        <v>20.0842423127</v>
      </c>
      <c r="C35" s="8">
        <v>28.1716509733</v>
      </c>
      <c r="D35" s="8">
        <v>31.4487868798</v>
      </c>
      <c r="E35" s="8">
        <v>35.1212649456</v>
      </c>
      <c r="F35" s="8">
        <v>40.5993103481</v>
      </c>
      <c r="G35" s="8">
        <v>47.5832618349</v>
      </c>
      <c r="H35" s="8">
        <v>47.6755485492</v>
      </c>
      <c r="I35" s="8">
        <v>51.2060573271</v>
      </c>
      <c r="J35" s="8">
        <v>52.0265636857</v>
      </c>
      <c r="K35" s="8">
        <v>52.413681929</v>
      </c>
      <c r="L35" s="8">
        <v>53.6963181426</v>
      </c>
      <c r="M35" s="8">
        <v>5.4312249445</v>
      </c>
      <c r="N35" s="39"/>
      <c r="O35" s="7" t="str">
        <f t="shared" si="7"/>
        <v>EC2 Container Registry (ECR)($)</v>
      </c>
      <c r="P35" s="46">
        <f t="shared" ref="P35:AA35" si="30">B35</f>
        <v>20.08424231</v>
      </c>
      <c r="Q35" s="46">
        <f t="shared" si="30"/>
        <v>28.17165097</v>
      </c>
      <c r="R35" s="46">
        <f t="shared" si="30"/>
        <v>31.44878688</v>
      </c>
      <c r="S35" s="40">
        <f t="shared" si="30"/>
        <v>35.12126495</v>
      </c>
      <c r="T35" s="40">
        <f t="shared" si="30"/>
        <v>40.59931035</v>
      </c>
      <c r="U35" s="40">
        <f t="shared" si="30"/>
        <v>47.58326183</v>
      </c>
      <c r="V35" s="40">
        <f t="shared" si="30"/>
        <v>47.67554855</v>
      </c>
      <c r="W35" s="40">
        <f t="shared" si="30"/>
        <v>51.20605733</v>
      </c>
      <c r="X35" s="40">
        <f t="shared" si="30"/>
        <v>52.02656369</v>
      </c>
      <c r="Y35" s="40">
        <f t="shared" si="30"/>
        <v>52.41368193</v>
      </c>
      <c r="Z35" s="40">
        <f t="shared" si="30"/>
        <v>53.69631814</v>
      </c>
      <c r="AA35" s="40">
        <f t="shared" si="30"/>
        <v>5.431224945</v>
      </c>
    </row>
    <row r="36">
      <c r="A36" s="7" t="s">
        <v>221</v>
      </c>
      <c r="B36" s="8">
        <v>41.6640750596</v>
      </c>
      <c r="C36" s="8">
        <v>41.6640652557</v>
      </c>
      <c r="D36" s="8">
        <v>40.3200079713</v>
      </c>
      <c r="E36" s="8">
        <v>41.6640049392</v>
      </c>
      <c r="F36" s="8">
        <v>40.3200003255</v>
      </c>
      <c r="G36" s="8">
        <v>41.664</v>
      </c>
      <c r="H36" s="8">
        <v>41.664</v>
      </c>
      <c r="I36" s="8">
        <v>37.6320003209</v>
      </c>
      <c r="J36" s="8">
        <v>41.664</v>
      </c>
      <c r="K36" s="8">
        <v>40.32</v>
      </c>
      <c r="L36" s="8">
        <v>41.664</v>
      </c>
      <c r="M36" s="8">
        <v>4.032</v>
      </c>
      <c r="N36" s="39"/>
      <c r="O36" s="7" t="str">
        <f t="shared" si="7"/>
        <v>DMS($)</v>
      </c>
      <c r="P36" s="40">
        <f t="shared" ref="P36:AA36" si="31">B36</f>
        <v>41.66407506</v>
      </c>
      <c r="Q36" s="40">
        <f t="shared" si="31"/>
        <v>41.66406526</v>
      </c>
      <c r="R36" s="40">
        <f t="shared" si="31"/>
        <v>40.32000797</v>
      </c>
      <c r="S36" s="40">
        <f t="shared" si="31"/>
        <v>41.66400494</v>
      </c>
      <c r="T36" s="40">
        <f t="shared" si="31"/>
        <v>40.32000033</v>
      </c>
      <c r="U36" s="40">
        <f t="shared" si="31"/>
        <v>41.664</v>
      </c>
      <c r="V36" s="40">
        <f t="shared" si="31"/>
        <v>41.664</v>
      </c>
      <c r="W36" s="40">
        <f t="shared" si="31"/>
        <v>37.63200032</v>
      </c>
      <c r="X36" s="40">
        <f t="shared" si="31"/>
        <v>41.664</v>
      </c>
      <c r="Y36" s="40">
        <f t="shared" si="31"/>
        <v>40.32</v>
      </c>
      <c r="Z36" s="40">
        <f t="shared" si="31"/>
        <v>41.664</v>
      </c>
      <c r="AA36" s="40">
        <f t="shared" si="31"/>
        <v>4.032</v>
      </c>
    </row>
    <row r="37">
      <c r="A37" s="7" t="s">
        <v>222</v>
      </c>
      <c r="B37" s="8">
        <v>29.577370132</v>
      </c>
      <c r="C37" s="8">
        <v>28.115800728</v>
      </c>
      <c r="D37" s="8">
        <v>41.262623136</v>
      </c>
      <c r="E37" s="8">
        <v>46.048759556</v>
      </c>
      <c r="F37" s="8">
        <v>44.0492734698</v>
      </c>
      <c r="G37" s="8">
        <v>49.732180942</v>
      </c>
      <c r="H37" s="8">
        <v>49.490949648</v>
      </c>
      <c r="I37" s="8">
        <v>43.89929058</v>
      </c>
      <c r="J37" s="8">
        <v>33.699678326</v>
      </c>
      <c r="K37" s="8">
        <v>34.7665185333</v>
      </c>
      <c r="L37" s="8">
        <v>35.799402832</v>
      </c>
      <c r="M37" s="8">
        <v>3.5521640208</v>
      </c>
      <c r="N37" s="39"/>
      <c r="O37" s="7" t="str">
        <f t="shared" si="7"/>
        <v>Key Management Service($)</v>
      </c>
      <c r="P37" s="40">
        <f t="shared" ref="P37:AA37" si="32">B37</f>
        <v>29.57737013</v>
      </c>
      <c r="Q37" s="40">
        <f t="shared" si="32"/>
        <v>28.11580073</v>
      </c>
      <c r="R37" s="40">
        <f t="shared" si="32"/>
        <v>41.26262314</v>
      </c>
      <c r="S37" s="40">
        <f t="shared" si="32"/>
        <v>46.04875956</v>
      </c>
      <c r="T37" s="40">
        <f t="shared" si="32"/>
        <v>44.04927347</v>
      </c>
      <c r="U37" s="40">
        <f t="shared" si="32"/>
        <v>49.73218094</v>
      </c>
      <c r="V37" s="40">
        <f t="shared" si="32"/>
        <v>49.49094965</v>
      </c>
      <c r="W37" s="40">
        <f t="shared" si="32"/>
        <v>43.89929058</v>
      </c>
      <c r="X37" s="40">
        <f t="shared" si="32"/>
        <v>33.69967833</v>
      </c>
      <c r="Y37" s="40">
        <f t="shared" si="32"/>
        <v>34.76651853</v>
      </c>
      <c r="Z37" s="40">
        <f t="shared" si="32"/>
        <v>35.79940283</v>
      </c>
      <c r="AA37" s="40">
        <f t="shared" si="32"/>
        <v>3.552164021</v>
      </c>
    </row>
    <row r="38">
      <c r="A38" s="7" t="s">
        <v>223</v>
      </c>
      <c r="B38" s="8">
        <v>28.9270772681</v>
      </c>
      <c r="C38" s="8">
        <v>29.0428255297</v>
      </c>
      <c r="D38" s="8">
        <v>39.3350209796</v>
      </c>
      <c r="E38" s="8">
        <v>35.6940730478</v>
      </c>
      <c r="F38" s="8">
        <v>36.66413937</v>
      </c>
      <c r="G38" s="8">
        <v>33.6924442245</v>
      </c>
      <c r="H38" s="8">
        <v>34.3586451515</v>
      </c>
      <c r="I38" s="8">
        <v>30.6344805562</v>
      </c>
      <c r="J38" s="8">
        <v>34.6274308748</v>
      </c>
      <c r="K38" s="8">
        <v>32.8678267579</v>
      </c>
      <c r="L38" s="8">
        <v>35.8375971246</v>
      </c>
      <c r="M38" s="8">
        <v>2.6711920345</v>
      </c>
      <c r="N38" s="39"/>
      <c r="O38" s="7" t="str">
        <f t="shared" si="7"/>
        <v>Kinesis Firehose($)</v>
      </c>
      <c r="P38" s="40">
        <f t="shared" ref="P38:AA38" si="33">B38</f>
        <v>28.92707727</v>
      </c>
      <c r="Q38" s="40">
        <f t="shared" si="33"/>
        <v>29.04282553</v>
      </c>
      <c r="R38" s="40">
        <f t="shared" si="33"/>
        <v>39.33502098</v>
      </c>
      <c r="S38" s="40">
        <f t="shared" si="33"/>
        <v>35.69407305</v>
      </c>
      <c r="T38" s="40">
        <f t="shared" si="33"/>
        <v>36.66413937</v>
      </c>
      <c r="U38" s="40">
        <f t="shared" si="33"/>
        <v>33.69244422</v>
      </c>
      <c r="V38" s="40">
        <f t="shared" si="33"/>
        <v>34.35864515</v>
      </c>
      <c r="W38" s="40">
        <f t="shared" si="33"/>
        <v>30.63448056</v>
      </c>
      <c r="X38" s="40">
        <f t="shared" si="33"/>
        <v>34.62743087</v>
      </c>
      <c r="Y38" s="40">
        <f t="shared" si="33"/>
        <v>32.86782676</v>
      </c>
      <c r="Z38" s="40">
        <f t="shared" si="33"/>
        <v>35.83759712</v>
      </c>
      <c r="AA38" s="40">
        <f t="shared" si="33"/>
        <v>2.671192035</v>
      </c>
    </row>
    <row r="39">
      <c r="A39" s="7" t="s">
        <v>224</v>
      </c>
      <c r="B39" s="8">
        <v>19.64</v>
      </c>
      <c r="C39" s="8">
        <v>19.64</v>
      </c>
      <c r="D39" s="8">
        <v>19.64</v>
      </c>
      <c r="E39" s="8">
        <v>19.64</v>
      </c>
      <c r="F39" s="8">
        <v>19.64</v>
      </c>
      <c r="G39" s="8">
        <v>19.64</v>
      </c>
      <c r="H39" s="8">
        <v>19.64</v>
      </c>
      <c r="I39" s="8">
        <v>19.64</v>
      </c>
      <c r="J39" s="8">
        <v>19.64</v>
      </c>
      <c r="K39" s="8">
        <v>19.64</v>
      </c>
      <c r="L39" s="8">
        <v>19.64</v>
      </c>
      <c r="M39" s="8">
        <v>19.0</v>
      </c>
      <c r="N39" s="39"/>
      <c r="O39" s="7" t="str">
        <f t="shared" si="7"/>
        <v>WorkSpaces($)</v>
      </c>
      <c r="P39" s="40">
        <f t="shared" ref="P39:AA39" si="34">B39</f>
        <v>19.64</v>
      </c>
      <c r="Q39" s="40">
        <f t="shared" si="34"/>
        <v>19.64</v>
      </c>
      <c r="R39" s="40">
        <f t="shared" si="34"/>
        <v>19.64</v>
      </c>
      <c r="S39" s="40">
        <f t="shared" si="34"/>
        <v>19.64</v>
      </c>
      <c r="T39" s="40">
        <f t="shared" si="34"/>
        <v>19.64</v>
      </c>
      <c r="U39" s="40">
        <f t="shared" si="34"/>
        <v>19.64</v>
      </c>
      <c r="V39" s="40">
        <f t="shared" si="34"/>
        <v>19.64</v>
      </c>
      <c r="W39" s="40">
        <f t="shared" si="34"/>
        <v>19.64</v>
      </c>
      <c r="X39" s="40">
        <f t="shared" si="34"/>
        <v>19.64</v>
      </c>
      <c r="Y39" s="40">
        <f t="shared" si="34"/>
        <v>19.64</v>
      </c>
      <c r="Z39" s="40">
        <f t="shared" si="34"/>
        <v>19.64</v>
      </c>
      <c r="AA39" s="40">
        <f t="shared" si="34"/>
        <v>19</v>
      </c>
    </row>
    <row r="40">
      <c r="A40" s="7" t="s">
        <v>225</v>
      </c>
      <c r="B40" s="8">
        <v>110.194</v>
      </c>
      <c r="C40" s="8">
        <v>93.07</v>
      </c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39"/>
      <c r="O40" s="7" t="str">
        <f t="shared" si="7"/>
        <v>Config($)</v>
      </c>
      <c r="P40" s="40">
        <f t="shared" ref="P40:AA40" si="35">B40</f>
        <v>110.194</v>
      </c>
      <c r="Q40" s="40">
        <f t="shared" si="35"/>
        <v>93.07</v>
      </c>
      <c r="R40" s="40" t="str">
        <f t="shared" si="35"/>
        <v/>
      </c>
      <c r="S40" s="40" t="str">
        <f t="shared" si="35"/>
        <v/>
      </c>
      <c r="T40" s="40" t="str">
        <f t="shared" si="35"/>
        <v/>
      </c>
      <c r="U40" s="40" t="str">
        <f t="shared" si="35"/>
        <v/>
      </c>
      <c r="V40" s="40" t="str">
        <f t="shared" si="35"/>
        <v/>
      </c>
      <c r="W40" s="40" t="str">
        <f t="shared" si="35"/>
        <v/>
      </c>
      <c r="X40" s="40" t="str">
        <f t="shared" si="35"/>
        <v/>
      </c>
      <c r="Y40" s="40" t="str">
        <f t="shared" si="35"/>
        <v/>
      </c>
      <c r="Z40" s="40" t="str">
        <f t="shared" si="35"/>
        <v/>
      </c>
      <c r="AA40" s="40" t="str">
        <f t="shared" si="35"/>
        <v/>
      </c>
    </row>
    <row r="41">
      <c r="A41" s="7" t="s">
        <v>226</v>
      </c>
      <c r="B41" s="8">
        <v>11.7069287303</v>
      </c>
      <c r="C41" s="8">
        <v>13.0368170485</v>
      </c>
      <c r="D41" s="8">
        <v>10.8655401974</v>
      </c>
      <c r="E41" s="8">
        <v>10.6892114174</v>
      </c>
      <c r="F41" s="8">
        <v>8.4344840485</v>
      </c>
      <c r="G41" s="8">
        <v>8.8864172267</v>
      </c>
      <c r="H41" s="8">
        <v>14.8096827996</v>
      </c>
      <c r="I41" s="8">
        <v>37.0125671813</v>
      </c>
      <c r="J41" s="8">
        <v>11.5802002639</v>
      </c>
      <c r="K41" s="8">
        <v>7.4809224153</v>
      </c>
      <c r="L41" s="8">
        <v>7.3264745018</v>
      </c>
      <c r="M41" s="8">
        <v>0.307269157</v>
      </c>
      <c r="N41" s="39"/>
      <c r="O41" s="7" t="str">
        <f t="shared" si="7"/>
        <v>SES($)</v>
      </c>
      <c r="P41" s="40">
        <f t="shared" ref="P41:AA41" si="36">B41</f>
        <v>11.70692873</v>
      </c>
      <c r="Q41" s="40">
        <f t="shared" si="36"/>
        <v>13.03681705</v>
      </c>
      <c r="R41" s="40">
        <f t="shared" si="36"/>
        <v>10.8655402</v>
      </c>
      <c r="S41" s="40">
        <f t="shared" si="36"/>
        <v>10.68921142</v>
      </c>
      <c r="T41" s="40">
        <f t="shared" si="36"/>
        <v>8.434484049</v>
      </c>
      <c r="U41" s="40">
        <f t="shared" si="36"/>
        <v>8.886417227</v>
      </c>
      <c r="V41" s="40">
        <f t="shared" si="36"/>
        <v>14.8096828</v>
      </c>
      <c r="W41" s="40">
        <f t="shared" si="36"/>
        <v>37.01256718</v>
      </c>
      <c r="X41" s="40">
        <f t="shared" si="36"/>
        <v>11.58020026</v>
      </c>
      <c r="Y41" s="40">
        <f t="shared" si="36"/>
        <v>7.480922415</v>
      </c>
      <c r="Z41" s="40">
        <f t="shared" si="36"/>
        <v>7.326474502</v>
      </c>
      <c r="AA41" s="40">
        <f t="shared" si="36"/>
        <v>0.307269157</v>
      </c>
    </row>
    <row r="42">
      <c r="A42" s="7" t="s">
        <v>227</v>
      </c>
      <c r="B42" s="22"/>
      <c r="C42" s="22"/>
      <c r="D42" s="22"/>
      <c r="E42" s="8">
        <v>13.0</v>
      </c>
      <c r="F42" s="22"/>
      <c r="G42" s="8">
        <v>13.0</v>
      </c>
      <c r="H42" s="8">
        <v>15.0</v>
      </c>
      <c r="I42" s="22"/>
      <c r="J42" s="22"/>
      <c r="K42" s="8">
        <v>75.0</v>
      </c>
      <c r="L42" s="8">
        <v>25.0</v>
      </c>
      <c r="M42" s="22"/>
      <c r="N42" s="39"/>
      <c r="O42" s="7" t="str">
        <f t="shared" si="7"/>
        <v>Registrar($)</v>
      </c>
      <c r="P42" s="40" t="str">
        <f t="shared" ref="P42:AA42" si="37">B42</f>
        <v/>
      </c>
      <c r="Q42" s="40" t="str">
        <f t="shared" si="37"/>
        <v/>
      </c>
      <c r="R42" s="40" t="str">
        <f t="shared" si="37"/>
        <v/>
      </c>
      <c r="S42" s="40">
        <f t="shared" si="37"/>
        <v>13</v>
      </c>
      <c r="T42" s="40" t="str">
        <f t="shared" si="37"/>
        <v/>
      </c>
      <c r="U42" s="40">
        <f t="shared" si="37"/>
        <v>13</v>
      </c>
      <c r="V42" s="40">
        <f t="shared" si="37"/>
        <v>15</v>
      </c>
      <c r="W42" s="40" t="str">
        <f t="shared" si="37"/>
        <v/>
      </c>
      <c r="X42" s="40" t="str">
        <f t="shared" si="37"/>
        <v/>
      </c>
      <c r="Y42" s="40">
        <f t="shared" si="37"/>
        <v>75</v>
      </c>
      <c r="Z42" s="40">
        <f t="shared" si="37"/>
        <v>25</v>
      </c>
      <c r="AA42" s="40" t="str">
        <f t="shared" si="37"/>
        <v/>
      </c>
    </row>
    <row r="43">
      <c r="A43" s="7" t="s">
        <v>228</v>
      </c>
      <c r="B43" s="8">
        <v>0.8456008406</v>
      </c>
      <c r="C43" s="8">
        <v>2.8525750568</v>
      </c>
      <c r="D43" s="8">
        <v>2.52895616</v>
      </c>
      <c r="E43" s="8">
        <v>11.0647791347</v>
      </c>
      <c r="F43" s="8">
        <v>14.2696546644</v>
      </c>
      <c r="G43" s="8">
        <v>13.5425730518</v>
      </c>
      <c r="H43" s="8">
        <v>15.2781492896</v>
      </c>
      <c r="I43" s="8">
        <v>10.133239684</v>
      </c>
      <c r="J43" s="8">
        <v>9.0152470325</v>
      </c>
      <c r="K43" s="8">
        <v>5.9164046708</v>
      </c>
      <c r="L43" s="8">
        <v>9.2478035764</v>
      </c>
      <c r="M43" s="8">
        <v>1.163925</v>
      </c>
      <c r="N43" s="39"/>
      <c r="O43" s="7" t="str">
        <f t="shared" si="7"/>
        <v>Step Functions($)</v>
      </c>
      <c r="P43" s="40">
        <f t="shared" ref="P43:AA43" si="38">B43</f>
        <v>0.8456008406</v>
      </c>
      <c r="Q43" s="40">
        <f t="shared" si="38"/>
        <v>2.852575057</v>
      </c>
      <c r="R43" s="40">
        <f t="shared" si="38"/>
        <v>2.52895616</v>
      </c>
      <c r="S43" s="40">
        <f t="shared" si="38"/>
        <v>11.06477913</v>
      </c>
      <c r="T43" s="40">
        <f t="shared" si="38"/>
        <v>14.26965466</v>
      </c>
      <c r="U43" s="40">
        <f t="shared" si="38"/>
        <v>13.54257305</v>
      </c>
      <c r="V43" s="40">
        <f t="shared" si="38"/>
        <v>15.27814929</v>
      </c>
      <c r="W43" s="40">
        <f t="shared" si="38"/>
        <v>10.13323968</v>
      </c>
      <c r="X43" s="40">
        <f t="shared" si="38"/>
        <v>9.015247033</v>
      </c>
      <c r="Y43" s="40">
        <f t="shared" si="38"/>
        <v>5.916404671</v>
      </c>
      <c r="Z43" s="40">
        <f t="shared" si="38"/>
        <v>9.247803576</v>
      </c>
      <c r="AA43" s="40">
        <f t="shared" si="38"/>
        <v>1.163925</v>
      </c>
    </row>
    <row r="44">
      <c r="A44" s="7" t="s">
        <v>229</v>
      </c>
      <c r="B44" s="8">
        <v>7.9999999464</v>
      </c>
      <c r="C44" s="8">
        <v>7.9999999464</v>
      </c>
      <c r="D44" s="8">
        <v>8.000000064</v>
      </c>
      <c r="E44" s="8">
        <v>7.9999999464</v>
      </c>
      <c r="F44" s="8">
        <v>8.000000064</v>
      </c>
      <c r="G44" s="8">
        <v>7.9999999464</v>
      </c>
      <c r="H44" s="8">
        <v>7.9999999464</v>
      </c>
      <c r="I44" s="8">
        <v>7.9999998624</v>
      </c>
      <c r="J44" s="8">
        <v>7.9999999464</v>
      </c>
      <c r="K44" s="8">
        <v>8.000000064</v>
      </c>
      <c r="L44" s="8">
        <v>7.9999999464</v>
      </c>
      <c r="M44" s="8">
        <v>0.8000000064</v>
      </c>
      <c r="N44" s="39"/>
      <c r="O44" s="7" t="str">
        <f t="shared" si="7"/>
        <v>WAF($)</v>
      </c>
      <c r="P44" s="40">
        <f t="shared" ref="P44:AA44" si="39">B44</f>
        <v>7.999999946</v>
      </c>
      <c r="Q44" s="40">
        <f t="shared" si="39"/>
        <v>7.999999946</v>
      </c>
      <c r="R44" s="40">
        <f t="shared" si="39"/>
        <v>8.000000064</v>
      </c>
      <c r="S44" s="40">
        <f t="shared" si="39"/>
        <v>7.999999946</v>
      </c>
      <c r="T44" s="40">
        <f t="shared" si="39"/>
        <v>8.000000064</v>
      </c>
      <c r="U44" s="40">
        <f t="shared" si="39"/>
        <v>7.999999946</v>
      </c>
      <c r="V44" s="40">
        <f t="shared" si="39"/>
        <v>7.999999946</v>
      </c>
      <c r="W44" s="40">
        <f t="shared" si="39"/>
        <v>7.999999862</v>
      </c>
      <c r="X44" s="40">
        <f t="shared" si="39"/>
        <v>7.999999946</v>
      </c>
      <c r="Y44" s="40">
        <f t="shared" si="39"/>
        <v>8.000000064</v>
      </c>
      <c r="Z44" s="40">
        <f t="shared" si="39"/>
        <v>7.999999946</v>
      </c>
      <c r="AA44" s="40">
        <f t="shared" si="39"/>
        <v>0.8000000064</v>
      </c>
    </row>
    <row r="45">
      <c r="A45" s="7" t="s">
        <v>230</v>
      </c>
      <c r="B45" s="8">
        <v>10.204369487</v>
      </c>
      <c r="C45" s="8">
        <v>7.8563197743</v>
      </c>
      <c r="D45" s="8">
        <v>7.6341770153</v>
      </c>
      <c r="E45" s="8">
        <v>8.8622197422</v>
      </c>
      <c r="F45" s="8">
        <v>9.113598664</v>
      </c>
      <c r="G45" s="8">
        <v>6.5991228255</v>
      </c>
      <c r="H45" s="8">
        <v>5.1940039503</v>
      </c>
      <c r="I45" s="8">
        <v>8.3761597283</v>
      </c>
      <c r="J45" s="8">
        <v>9.9727220049</v>
      </c>
      <c r="K45" s="8">
        <v>4.1333806721</v>
      </c>
      <c r="L45" s="8">
        <v>6.1969148578</v>
      </c>
      <c r="M45" s="8">
        <v>0.4365220897</v>
      </c>
      <c r="N45" s="39"/>
      <c r="O45" s="7" t="str">
        <f t="shared" si="7"/>
        <v>Amplify($)</v>
      </c>
      <c r="P45" s="40">
        <f t="shared" ref="P45:AA45" si="40">B45</f>
        <v>10.20436949</v>
      </c>
      <c r="Q45" s="40">
        <f t="shared" si="40"/>
        <v>7.856319774</v>
      </c>
      <c r="R45" s="40">
        <f t="shared" si="40"/>
        <v>7.634177015</v>
      </c>
      <c r="S45" s="40">
        <f t="shared" si="40"/>
        <v>8.862219742</v>
      </c>
      <c r="T45" s="40">
        <f t="shared" si="40"/>
        <v>9.113598664</v>
      </c>
      <c r="U45" s="40">
        <f t="shared" si="40"/>
        <v>6.599122826</v>
      </c>
      <c r="V45" s="40">
        <f t="shared" si="40"/>
        <v>5.19400395</v>
      </c>
      <c r="W45" s="40">
        <f t="shared" si="40"/>
        <v>8.376159728</v>
      </c>
      <c r="X45" s="40">
        <f t="shared" si="40"/>
        <v>9.972722005</v>
      </c>
      <c r="Y45" s="40">
        <f t="shared" si="40"/>
        <v>4.133380672</v>
      </c>
      <c r="Z45" s="40">
        <f t="shared" si="40"/>
        <v>6.196914858</v>
      </c>
      <c r="AA45" s="40">
        <f t="shared" si="40"/>
        <v>0.4365220897</v>
      </c>
    </row>
    <row r="46">
      <c r="A46" s="7" t="s">
        <v>231</v>
      </c>
      <c r="B46" s="47">
        <v>7.44</v>
      </c>
      <c r="C46" s="47">
        <v>7.44</v>
      </c>
      <c r="D46" s="8">
        <v>7.2</v>
      </c>
      <c r="E46" s="47">
        <v>7.44</v>
      </c>
      <c r="F46" s="47">
        <v>7.2</v>
      </c>
      <c r="G46" s="47">
        <v>7.44</v>
      </c>
      <c r="H46" s="47">
        <v>7.44</v>
      </c>
      <c r="I46" s="47">
        <v>6.72</v>
      </c>
      <c r="J46" s="47">
        <v>7.44</v>
      </c>
      <c r="K46" s="47">
        <v>7.2</v>
      </c>
      <c r="L46" s="47">
        <v>7.44</v>
      </c>
      <c r="M46" s="47">
        <v>0.72</v>
      </c>
      <c r="N46" s="48"/>
      <c r="O46" s="7" t="str">
        <f t="shared" si="7"/>
        <v>Elemental MediaLive($)</v>
      </c>
      <c r="P46" s="49">
        <f t="shared" ref="P46:AA46" si="41">B46</f>
        <v>7.44</v>
      </c>
      <c r="Q46" s="49">
        <f t="shared" si="41"/>
        <v>7.44</v>
      </c>
      <c r="R46" s="40">
        <f t="shared" si="41"/>
        <v>7.2</v>
      </c>
      <c r="S46" s="49">
        <f t="shared" si="41"/>
        <v>7.44</v>
      </c>
      <c r="T46" s="49">
        <f t="shared" si="41"/>
        <v>7.2</v>
      </c>
      <c r="U46" s="49">
        <f t="shared" si="41"/>
        <v>7.44</v>
      </c>
      <c r="V46" s="49">
        <f t="shared" si="41"/>
        <v>7.44</v>
      </c>
      <c r="W46" s="49">
        <f t="shared" si="41"/>
        <v>6.72</v>
      </c>
      <c r="X46" s="49">
        <f t="shared" si="41"/>
        <v>7.44</v>
      </c>
      <c r="Y46" s="49">
        <f t="shared" si="41"/>
        <v>7.2</v>
      </c>
      <c r="Z46" s="49">
        <f t="shared" si="41"/>
        <v>7.44</v>
      </c>
      <c r="AA46" s="49">
        <f t="shared" si="41"/>
        <v>0.72</v>
      </c>
    </row>
    <row r="47">
      <c r="A47" s="7" t="s">
        <v>232</v>
      </c>
      <c r="B47" s="47">
        <v>18.625</v>
      </c>
      <c r="C47" s="8">
        <v>18.65</v>
      </c>
      <c r="D47" s="47">
        <v>18.0</v>
      </c>
      <c r="E47" s="47">
        <v>18.35</v>
      </c>
      <c r="F47" s="50"/>
      <c r="G47" s="50"/>
      <c r="H47" s="50"/>
      <c r="I47" s="50"/>
      <c r="J47" s="50"/>
      <c r="K47" s="50"/>
      <c r="L47" s="50"/>
      <c r="M47" s="50"/>
      <c r="N47" s="48"/>
      <c r="O47" s="7" t="str">
        <f t="shared" si="7"/>
        <v>AppStream($)</v>
      </c>
      <c r="P47" s="51">
        <f t="shared" ref="P47:AA47" si="42">B47</f>
        <v>18.625</v>
      </c>
      <c r="Q47" s="46">
        <f t="shared" si="42"/>
        <v>18.65</v>
      </c>
      <c r="R47" s="49">
        <f t="shared" si="42"/>
        <v>18</v>
      </c>
      <c r="S47" s="51">
        <f t="shared" si="42"/>
        <v>18.35</v>
      </c>
      <c r="T47" s="51" t="str">
        <f t="shared" si="42"/>
        <v/>
      </c>
      <c r="U47" s="51" t="str">
        <f t="shared" si="42"/>
        <v/>
      </c>
      <c r="V47" s="51" t="str">
        <f t="shared" si="42"/>
        <v/>
      </c>
      <c r="W47" s="51" t="str">
        <f t="shared" si="42"/>
        <v/>
      </c>
      <c r="X47" s="51" t="str">
        <f t="shared" si="42"/>
        <v/>
      </c>
      <c r="Y47" s="51" t="str">
        <f t="shared" si="42"/>
        <v/>
      </c>
      <c r="Z47" s="51" t="str">
        <f t="shared" si="42"/>
        <v/>
      </c>
      <c r="AA47" s="51" t="str">
        <f t="shared" si="42"/>
        <v/>
      </c>
    </row>
    <row r="48">
      <c r="A48" s="7" t="s">
        <v>233</v>
      </c>
      <c r="B48" s="8">
        <v>0.0</v>
      </c>
      <c r="C48" s="8">
        <v>0.0</v>
      </c>
      <c r="D48" s="47">
        <v>0.196075</v>
      </c>
      <c r="E48" s="47">
        <v>15.447885</v>
      </c>
      <c r="F48" s="8">
        <v>19.476455</v>
      </c>
      <c r="G48" s="8">
        <v>8.800715</v>
      </c>
      <c r="H48" s="8">
        <v>11.19485</v>
      </c>
      <c r="I48" s="8">
        <v>3.84616</v>
      </c>
      <c r="J48" s="8">
        <v>0.0</v>
      </c>
      <c r="K48" s="8">
        <v>0.0</v>
      </c>
      <c r="L48" s="8">
        <v>0.0</v>
      </c>
      <c r="M48" s="8">
        <v>0.0</v>
      </c>
      <c r="N48" s="39"/>
      <c r="O48" s="7" t="str">
        <f t="shared" si="7"/>
        <v>X-Ray($)</v>
      </c>
      <c r="P48" s="46">
        <f t="shared" ref="P48:AA48" si="43">B48</f>
        <v>0</v>
      </c>
      <c r="Q48" s="40">
        <f t="shared" si="43"/>
        <v>0</v>
      </c>
      <c r="R48" s="51">
        <f t="shared" si="43"/>
        <v>0.196075</v>
      </c>
      <c r="S48" s="51">
        <f t="shared" si="43"/>
        <v>15.447885</v>
      </c>
      <c r="T48" s="46">
        <f t="shared" si="43"/>
        <v>19.476455</v>
      </c>
      <c r="U48" s="46">
        <f t="shared" si="43"/>
        <v>8.800715</v>
      </c>
      <c r="V48" s="46">
        <f t="shared" si="43"/>
        <v>11.19485</v>
      </c>
      <c r="W48" s="46">
        <f t="shared" si="43"/>
        <v>3.84616</v>
      </c>
      <c r="X48" s="46">
        <f t="shared" si="43"/>
        <v>0</v>
      </c>
      <c r="Y48" s="46">
        <f t="shared" si="43"/>
        <v>0</v>
      </c>
      <c r="Z48" s="46">
        <f t="shared" si="43"/>
        <v>0</v>
      </c>
      <c r="AA48" s="46">
        <f t="shared" si="43"/>
        <v>0</v>
      </c>
    </row>
    <row r="49">
      <c r="A49" s="7" t="s">
        <v>234</v>
      </c>
      <c r="B49" s="47">
        <v>3.0065168</v>
      </c>
      <c r="C49" s="47">
        <v>3.3065116</v>
      </c>
      <c r="D49" s="8">
        <v>3.2057664</v>
      </c>
      <c r="E49" s="47">
        <v>2.504446</v>
      </c>
      <c r="F49" s="47">
        <v>3.0041528</v>
      </c>
      <c r="G49" s="47">
        <v>3.0045788</v>
      </c>
      <c r="H49" s="47">
        <v>3.005218</v>
      </c>
      <c r="I49" s="47">
        <v>3.0048372</v>
      </c>
      <c r="J49" s="47">
        <v>3.0059444</v>
      </c>
      <c r="K49" s="47">
        <v>3.0051276</v>
      </c>
      <c r="L49" s="47">
        <v>3.005102</v>
      </c>
      <c r="M49" s="47">
        <v>3.0004884</v>
      </c>
      <c r="N49" s="48"/>
      <c r="O49" s="7" t="str">
        <f t="shared" si="7"/>
        <v>Route 53($)</v>
      </c>
      <c r="P49" s="49">
        <f t="shared" ref="P49:AA49" si="44">B49</f>
        <v>3.0065168</v>
      </c>
      <c r="Q49" s="49">
        <f t="shared" si="44"/>
        <v>3.3065116</v>
      </c>
      <c r="R49" s="46">
        <f t="shared" si="44"/>
        <v>3.2057664</v>
      </c>
      <c r="S49" s="51">
        <f t="shared" si="44"/>
        <v>2.504446</v>
      </c>
      <c r="T49" s="49">
        <f t="shared" si="44"/>
        <v>3.0041528</v>
      </c>
      <c r="U49" s="49">
        <f t="shared" si="44"/>
        <v>3.0045788</v>
      </c>
      <c r="V49" s="51">
        <f t="shared" si="44"/>
        <v>3.005218</v>
      </c>
      <c r="W49" s="51">
        <f t="shared" si="44"/>
        <v>3.0048372</v>
      </c>
      <c r="X49" s="51">
        <f t="shared" si="44"/>
        <v>3.0059444</v>
      </c>
      <c r="Y49" s="51">
        <f t="shared" si="44"/>
        <v>3.0051276</v>
      </c>
      <c r="Z49" s="51">
        <f t="shared" si="44"/>
        <v>3.005102</v>
      </c>
      <c r="AA49" s="51">
        <f t="shared" si="44"/>
        <v>3.0004884</v>
      </c>
    </row>
    <row r="50">
      <c r="A50" s="7" t="s">
        <v>235</v>
      </c>
      <c r="B50" s="47">
        <v>4.8105261293</v>
      </c>
      <c r="C50" s="8">
        <v>3.7603117905</v>
      </c>
      <c r="D50" s="47">
        <v>3.3344489848</v>
      </c>
      <c r="E50" s="47">
        <v>3.0420945179</v>
      </c>
      <c r="F50" s="47">
        <v>2.728596316</v>
      </c>
      <c r="G50" s="47">
        <v>2.5028038958</v>
      </c>
      <c r="H50" s="47">
        <v>3.0029780128</v>
      </c>
      <c r="I50" s="47">
        <v>2.2351986703</v>
      </c>
      <c r="J50" s="47">
        <v>2.3184254296</v>
      </c>
      <c r="K50" s="47">
        <v>2.1729513183</v>
      </c>
      <c r="L50" s="47">
        <v>2.0124226881</v>
      </c>
      <c r="M50" s="47">
        <v>0.1329764982</v>
      </c>
      <c r="N50" s="48"/>
      <c r="O50" s="7" t="str">
        <f t="shared" si="7"/>
        <v>CloudFront($)</v>
      </c>
      <c r="P50" s="51">
        <f t="shared" ref="P50:AA50" si="45">B50</f>
        <v>4.810526129</v>
      </c>
      <c r="Q50" s="46">
        <f t="shared" si="45"/>
        <v>3.760311791</v>
      </c>
      <c r="R50" s="49">
        <f t="shared" si="45"/>
        <v>3.334448985</v>
      </c>
      <c r="S50" s="51">
        <f t="shared" si="45"/>
        <v>3.042094518</v>
      </c>
      <c r="T50" s="51">
        <f t="shared" si="45"/>
        <v>2.728596316</v>
      </c>
      <c r="U50" s="51">
        <f t="shared" si="45"/>
        <v>2.502803896</v>
      </c>
      <c r="V50" s="51">
        <f t="shared" si="45"/>
        <v>3.002978013</v>
      </c>
      <c r="W50" s="51">
        <f t="shared" si="45"/>
        <v>2.23519867</v>
      </c>
      <c r="X50" s="51">
        <f t="shared" si="45"/>
        <v>2.31842543</v>
      </c>
      <c r="Y50" s="51">
        <f t="shared" si="45"/>
        <v>2.172951318</v>
      </c>
      <c r="Z50" s="51">
        <f t="shared" si="45"/>
        <v>2.012422688</v>
      </c>
      <c r="AA50" s="51">
        <f t="shared" si="45"/>
        <v>0.1329764982</v>
      </c>
    </row>
    <row r="51">
      <c r="A51" s="7" t="s">
        <v>236</v>
      </c>
      <c r="B51" s="8">
        <v>0.51090017</v>
      </c>
      <c r="C51" s="8">
        <v>0.0863941824</v>
      </c>
      <c r="D51" s="8">
        <v>3.5311979256</v>
      </c>
      <c r="E51" s="8">
        <v>2.4039720027</v>
      </c>
      <c r="F51" s="8">
        <v>2.4114043205</v>
      </c>
      <c r="G51" s="8">
        <v>2.2264707672</v>
      </c>
      <c r="H51" s="8">
        <v>2.5516455127</v>
      </c>
      <c r="I51" s="8">
        <v>1.8357245136</v>
      </c>
      <c r="J51" s="8">
        <v>1.7328362486</v>
      </c>
      <c r="K51" s="8">
        <v>1.4805137179</v>
      </c>
      <c r="L51" s="8">
        <v>1.7361707957</v>
      </c>
      <c r="M51" s="8">
        <v>0.1864435784</v>
      </c>
      <c r="N51" s="39"/>
      <c r="O51" s="7" t="str">
        <f t="shared" si="7"/>
        <v>SNS($)</v>
      </c>
      <c r="P51" s="46">
        <f t="shared" ref="P51:AA51" si="46">B51</f>
        <v>0.51090017</v>
      </c>
      <c r="Q51" s="40">
        <f t="shared" si="46"/>
        <v>0.0863941824</v>
      </c>
      <c r="R51" s="46">
        <f t="shared" si="46"/>
        <v>3.531197926</v>
      </c>
      <c r="S51" s="46">
        <f t="shared" si="46"/>
        <v>2.403972003</v>
      </c>
      <c r="T51" s="46">
        <f t="shared" si="46"/>
        <v>2.411404321</v>
      </c>
      <c r="U51" s="46">
        <f t="shared" si="46"/>
        <v>2.226470767</v>
      </c>
      <c r="V51" s="46">
        <f t="shared" si="46"/>
        <v>2.551645513</v>
      </c>
      <c r="W51" s="46">
        <f t="shared" si="46"/>
        <v>1.835724514</v>
      </c>
      <c r="X51" s="46">
        <f t="shared" si="46"/>
        <v>1.732836249</v>
      </c>
      <c r="Y51" s="46">
        <f t="shared" si="46"/>
        <v>1.480513718</v>
      </c>
      <c r="Z51" s="46">
        <f t="shared" si="46"/>
        <v>1.736170796</v>
      </c>
      <c r="AA51" s="46">
        <f t="shared" si="46"/>
        <v>0.1864435784</v>
      </c>
    </row>
    <row r="52">
      <c r="A52" s="7" t="s">
        <v>237</v>
      </c>
      <c r="B52" s="47">
        <v>0.0999999984</v>
      </c>
      <c r="C52" s="8">
        <v>0.0999999984</v>
      </c>
      <c r="D52" s="47">
        <v>0.100000008</v>
      </c>
      <c r="E52" s="47">
        <v>0.0999999984</v>
      </c>
      <c r="F52" s="8">
        <v>0.100000008</v>
      </c>
      <c r="G52" s="8">
        <v>0.0999999984</v>
      </c>
      <c r="H52" s="8">
        <v>0.0999999984</v>
      </c>
      <c r="I52" s="8">
        <v>0.099999984</v>
      </c>
      <c r="J52" s="8">
        <v>0.0999999984</v>
      </c>
      <c r="K52" s="8">
        <v>0.100000008</v>
      </c>
      <c r="L52" s="8">
        <v>0.0999999984</v>
      </c>
      <c r="M52" s="8">
        <v>0.0100000008</v>
      </c>
      <c r="N52" s="39"/>
      <c r="O52" s="7" t="str">
        <f t="shared" si="7"/>
        <v>Cloud Map($)</v>
      </c>
      <c r="P52" s="49">
        <f t="shared" ref="P52:AA52" si="47">B52</f>
        <v>0.0999999984</v>
      </c>
      <c r="Q52" s="49">
        <f t="shared" si="47"/>
        <v>0.0999999984</v>
      </c>
      <c r="R52" s="49">
        <f t="shared" si="47"/>
        <v>0.100000008</v>
      </c>
      <c r="S52" s="49">
        <f t="shared" si="47"/>
        <v>0.0999999984</v>
      </c>
      <c r="T52" s="49">
        <f t="shared" si="47"/>
        <v>0.100000008</v>
      </c>
      <c r="U52" s="49">
        <f t="shared" si="47"/>
        <v>0.0999999984</v>
      </c>
      <c r="V52" s="49">
        <f t="shared" si="47"/>
        <v>0.0999999984</v>
      </c>
      <c r="W52" s="49">
        <f t="shared" si="47"/>
        <v>0.099999984</v>
      </c>
      <c r="X52" s="49">
        <f t="shared" si="47"/>
        <v>0.0999999984</v>
      </c>
      <c r="Y52" s="49">
        <f t="shared" si="47"/>
        <v>0.100000008</v>
      </c>
      <c r="Z52" s="49">
        <f t="shared" si="47"/>
        <v>0.0999999984</v>
      </c>
      <c r="AA52" s="49">
        <f t="shared" si="47"/>
        <v>0.0100000008</v>
      </c>
    </row>
    <row r="53">
      <c r="A53" s="7" t="s">
        <v>238</v>
      </c>
      <c r="B53" s="47">
        <v>0.034372</v>
      </c>
      <c r="C53" s="47">
        <v>0.138299</v>
      </c>
      <c r="D53" s="47">
        <v>0.165949</v>
      </c>
      <c r="E53" s="8">
        <v>0.112188</v>
      </c>
      <c r="F53" s="47">
        <v>0.041799</v>
      </c>
      <c r="G53" s="8">
        <v>0.054002</v>
      </c>
      <c r="H53" s="8">
        <v>0.072928</v>
      </c>
      <c r="I53" s="8">
        <v>0.065397</v>
      </c>
      <c r="J53" s="8">
        <v>0.0993715</v>
      </c>
      <c r="K53" s="8">
        <v>0.084668</v>
      </c>
      <c r="L53" s="8">
        <v>0.120493</v>
      </c>
      <c r="M53" s="8">
        <v>0.011654</v>
      </c>
      <c r="N53" s="39"/>
      <c r="O53" s="7" t="str">
        <f t="shared" si="7"/>
        <v>CloudTrail($)</v>
      </c>
      <c r="P53" s="49">
        <f t="shared" ref="P53:AA53" si="48">B53</f>
        <v>0.034372</v>
      </c>
      <c r="Q53" s="49">
        <f t="shared" si="48"/>
        <v>0.138299</v>
      </c>
      <c r="R53" s="49">
        <f t="shared" si="48"/>
        <v>0.165949</v>
      </c>
      <c r="S53" s="49">
        <f t="shared" si="48"/>
        <v>0.112188</v>
      </c>
      <c r="T53" s="49">
        <f t="shared" si="48"/>
        <v>0.041799</v>
      </c>
      <c r="U53" s="49">
        <f t="shared" si="48"/>
        <v>0.054002</v>
      </c>
      <c r="V53" s="49">
        <f t="shared" si="48"/>
        <v>0.072928</v>
      </c>
      <c r="W53" s="49">
        <f t="shared" si="48"/>
        <v>0.065397</v>
      </c>
      <c r="X53" s="49">
        <f t="shared" si="48"/>
        <v>0.0993715</v>
      </c>
      <c r="Y53" s="49">
        <f t="shared" si="48"/>
        <v>0.084668</v>
      </c>
      <c r="Z53" s="49">
        <f t="shared" si="48"/>
        <v>0.120493</v>
      </c>
      <c r="AA53" s="49">
        <f t="shared" si="48"/>
        <v>0.011654</v>
      </c>
    </row>
    <row r="54">
      <c r="A54" s="7" t="s">
        <v>239</v>
      </c>
      <c r="B54" s="50"/>
      <c r="C54" s="8">
        <v>9.0E-6</v>
      </c>
      <c r="D54" s="47">
        <v>9.0E-6</v>
      </c>
      <c r="E54" s="47">
        <v>0.346147048</v>
      </c>
      <c r="F54" s="47">
        <v>0.027860376</v>
      </c>
      <c r="G54" s="8">
        <v>0.004760016</v>
      </c>
      <c r="H54" s="8">
        <v>0.001609272</v>
      </c>
      <c r="I54" s="8">
        <v>9.0E-6</v>
      </c>
      <c r="J54" s="8">
        <v>9.0E-6</v>
      </c>
      <c r="K54" s="8">
        <v>9.0E-6</v>
      </c>
      <c r="L54" s="8">
        <v>7.5E-6</v>
      </c>
      <c r="M54" s="22"/>
      <c r="N54" s="39"/>
      <c r="O54" s="7" t="str">
        <f t="shared" si="7"/>
        <v>IoT($)</v>
      </c>
      <c r="P54" s="49" t="str">
        <f t="shared" ref="P54:AA54" si="49">B54</f>
        <v/>
      </c>
      <c r="Q54" s="49">
        <f t="shared" si="49"/>
        <v>0.000009</v>
      </c>
      <c r="R54" s="49">
        <f t="shared" si="49"/>
        <v>0.000009</v>
      </c>
      <c r="S54" s="49">
        <f t="shared" si="49"/>
        <v>0.346147048</v>
      </c>
      <c r="T54" s="49">
        <f t="shared" si="49"/>
        <v>0.027860376</v>
      </c>
      <c r="U54" s="49">
        <f t="shared" si="49"/>
        <v>0.004760016</v>
      </c>
      <c r="V54" s="49">
        <f t="shared" si="49"/>
        <v>0.001609272</v>
      </c>
      <c r="W54" s="49">
        <f t="shared" si="49"/>
        <v>0.000009</v>
      </c>
      <c r="X54" s="49">
        <f t="shared" si="49"/>
        <v>0.000009</v>
      </c>
      <c r="Y54" s="49">
        <f t="shared" si="49"/>
        <v>0.000009</v>
      </c>
      <c r="Z54" s="49">
        <f t="shared" si="49"/>
        <v>0.0000075</v>
      </c>
      <c r="AA54" s="49" t="str">
        <f t="shared" si="49"/>
        <v/>
      </c>
    </row>
    <row r="55">
      <c r="A55" s="7" t="s">
        <v>240</v>
      </c>
      <c r="B55" s="47">
        <v>0.0071032873</v>
      </c>
      <c r="C55" s="8">
        <v>0.0153774444</v>
      </c>
      <c r="D55" s="47">
        <v>0.0166953179</v>
      </c>
      <c r="E55" s="47">
        <v>0.023823427</v>
      </c>
      <c r="F55" s="47">
        <v>0.0290498363</v>
      </c>
      <c r="G55" s="8">
        <v>0.0301593888</v>
      </c>
      <c r="H55" s="8">
        <v>0.0330051273</v>
      </c>
      <c r="I55" s="8">
        <v>0.0365685225</v>
      </c>
      <c r="J55" s="8">
        <v>0.0386536882</v>
      </c>
      <c r="K55" s="8">
        <v>0.0405587484</v>
      </c>
      <c r="L55" s="8">
        <v>0.0447030314</v>
      </c>
      <c r="M55" s="8">
        <v>0.0034528745</v>
      </c>
      <c r="N55" s="39"/>
      <c r="O55" s="7" t="str">
        <f t="shared" si="7"/>
        <v>Backup($)</v>
      </c>
      <c r="P55" s="49">
        <f t="shared" ref="P55:AA55" si="50">B55</f>
        <v>0.0071032873</v>
      </c>
      <c r="Q55" s="49">
        <f t="shared" si="50"/>
        <v>0.0153774444</v>
      </c>
      <c r="R55" s="49">
        <f t="shared" si="50"/>
        <v>0.0166953179</v>
      </c>
      <c r="S55" s="49">
        <f t="shared" si="50"/>
        <v>0.023823427</v>
      </c>
      <c r="T55" s="49">
        <f t="shared" si="50"/>
        <v>0.0290498363</v>
      </c>
      <c r="U55" s="49">
        <f t="shared" si="50"/>
        <v>0.0301593888</v>
      </c>
      <c r="V55" s="49">
        <f t="shared" si="50"/>
        <v>0.0330051273</v>
      </c>
      <c r="W55" s="49">
        <f t="shared" si="50"/>
        <v>0.0365685225</v>
      </c>
      <c r="X55" s="49">
        <f t="shared" si="50"/>
        <v>0.0386536882</v>
      </c>
      <c r="Y55" s="49">
        <f t="shared" si="50"/>
        <v>0.0405587484</v>
      </c>
      <c r="Z55" s="49">
        <f t="shared" si="50"/>
        <v>0.0447030314</v>
      </c>
      <c r="AA55" s="49">
        <f t="shared" si="50"/>
        <v>0.0034528745</v>
      </c>
    </row>
    <row r="56">
      <c r="A56" s="7" t="s">
        <v>241</v>
      </c>
      <c r="B56" s="47">
        <v>6.71528E-4</v>
      </c>
      <c r="C56" s="8">
        <v>0.0024923819</v>
      </c>
      <c r="D56" s="47">
        <v>0.0036429392</v>
      </c>
      <c r="E56" s="47">
        <v>0.0090544557</v>
      </c>
      <c r="F56" s="47">
        <v>0.0164674267</v>
      </c>
      <c r="G56" s="8">
        <v>0.0231029894</v>
      </c>
      <c r="H56" s="8">
        <v>0.0314636121</v>
      </c>
      <c r="I56" s="8">
        <v>0.0422436497</v>
      </c>
      <c r="J56" s="8">
        <v>0.0494195962</v>
      </c>
      <c r="K56" s="8">
        <v>0.0576772105</v>
      </c>
      <c r="L56" s="8">
        <v>0.0668266044</v>
      </c>
      <c r="M56" s="8">
        <v>0.0072018901</v>
      </c>
      <c r="N56" s="39"/>
      <c r="O56" s="7" t="str">
        <f t="shared" si="7"/>
        <v>Elastic File System($)</v>
      </c>
      <c r="P56" s="49">
        <f t="shared" ref="P56:AA56" si="51">B56</f>
        <v>0.000671528</v>
      </c>
      <c r="Q56" s="49">
        <f t="shared" si="51"/>
        <v>0.0024923819</v>
      </c>
      <c r="R56" s="49">
        <f t="shared" si="51"/>
        <v>0.0036429392</v>
      </c>
      <c r="S56" s="49">
        <f t="shared" si="51"/>
        <v>0.0090544557</v>
      </c>
      <c r="T56" s="49">
        <f t="shared" si="51"/>
        <v>0.0164674267</v>
      </c>
      <c r="U56" s="49">
        <f t="shared" si="51"/>
        <v>0.0231029894</v>
      </c>
      <c r="V56" s="49">
        <f t="shared" si="51"/>
        <v>0.0314636121</v>
      </c>
      <c r="W56" s="49">
        <f t="shared" si="51"/>
        <v>0.0422436497</v>
      </c>
      <c r="X56" s="49">
        <f t="shared" si="51"/>
        <v>0.0494195962</v>
      </c>
      <c r="Y56" s="49">
        <f t="shared" si="51"/>
        <v>0.0576772105</v>
      </c>
      <c r="Z56" s="49">
        <f t="shared" si="51"/>
        <v>0.0668266044</v>
      </c>
      <c r="AA56" s="49">
        <f t="shared" si="51"/>
        <v>0.0072018901</v>
      </c>
    </row>
    <row r="57">
      <c r="A57" s="7" t="s">
        <v>242</v>
      </c>
      <c r="B57" s="47">
        <v>0.0</v>
      </c>
      <c r="C57" s="8">
        <v>0.0</v>
      </c>
      <c r="D57" s="47">
        <v>0.0</v>
      </c>
      <c r="E57" s="47">
        <v>0.0</v>
      </c>
      <c r="F57" s="47">
        <v>0.255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39"/>
      <c r="O57" s="7" t="str">
        <f t="shared" si="7"/>
        <v>Cognito($)</v>
      </c>
      <c r="P57" s="49">
        <f t="shared" ref="P57:AA57" si="52">B57</f>
        <v>0</v>
      </c>
      <c r="Q57" s="49">
        <f t="shared" si="52"/>
        <v>0</v>
      </c>
      <c r="R57" s="49">
        <f t="shared" si="52"/>
        <v>0</v>
      </c>
      <c r="S57" s="49">
        <f t="shared" si="52"/>
        <v>0</v>
      </c>
      <c r="T57" s="49">
        <f t="shared" si="52"/>
        <v>0.255</v>
      </c>
      <c r="U57" s="49">
        <f t="shared" si="52"/>
        <v>0</v>
      </c>
      <c r="V57" s="49">
        <f t="shared" si="52"/>
        <v>0</v>
      </c>
      <c r="W57" s="49">
        <f t="shared" si="52"/>
        <v>0</v>
      </c>
      <c r="X57" s="49">
        <f t="shared" si="52"/>
        <v>0</v>
      </c>
      <c r="Y57" s="49">
        <f t="shared" si="52"/>
        <v>0</v>
      </c>
      <c r="Z57" s="49">
        <f t="shared" si="52"/>
        <v>0</v>
      </c>
      <c r="AA57" s="49">
        <f t="shared" si="52"/>
        <v>0</v>
      </c>
    </row>
    <row r="58">
      <c r="A58" s="7" t="s">
        <v>243</v>
      </c>
      <c r="B58" s="50"/>
      <c r="C58" s="22"/>
      <c r="D58" s="50"/>
      <c r="E58" s="50"/>
      <c r="F58" s="50"/>
      <c r="G58" s="8">
        <v>0.1072572933</v>
      </c>
      <c r="H58" s="22"/>
      <c r="I58" s="22"/>
      <c r="J58" s="22"/>
      <c r="K58" s="22"/>
      <c r="L58" s="22"/>
      <c r="M58" s="22"/>
      <c r="N58" s="39"/>
      <c r="O58" s="7" t="str">
        <f t="shared" si="7"/>
        <v>MQ($)</v>
      </c>
      <c r="P58" s="49" t="str">
        <f t="shared" ref="P58:AA58" si="53">B58</f>
        <v/>
      </c>
      <c r="Q58" s="49" t="str">
        <f t="shared" si="53"/>
        <v/>
      </c>
      <c r="R58" s="49" t="str">
        <f t="shared" si="53"/>
        <v/>
      </c>
      <c r="S58" s="49" t="str">
        <f t="shared" si="53"/>
        <v/>
      </c>
      <c r="T58" s="49" t="str">
        <f t="shared" si="53"/>
        <v/>
      </c>
      <c r="U58" s="49">
        <f t="shared" si="53"/>
        <v>0.1072572933</v>
      </c>
      <c r="V58" s="49" t="str">
        <f t="shared" si="53"/>
        <v/>
      </c>
      <c r="W58" s="49" t="str">
        <f t="shared" si="53"/>
        <v/>
      </c>
      <c r="X58" s="49" t="str">
        <f t="shared" si="53"/>
        <v/>
      </c>
      <c r="Y58" s="49" t="str">
        <f t="shared" si="53"/>
        <v/>
      </c>
      <c r="Z58" s="49" t="str">
        <f t="shared" si="53"/>
        <v/>
      </c>
      <c r="AA58" s="49" t="str">
        <f t="shared" si="53"/>
        <v/>
      </c>
    </row>
    <row r="59">
      <c r="A59" s="7" t="s">
        <v>244</v>
      </c>
      <c r="B59" s="47">
        <v>0.03</v>
      </c>
      <c r="C59" s="8">
        <v>0.03</v>
      </c>
      <c r="D59" s="47">
        <v>0.01</v>
      </c>
      <c r="E59" s="47">
        <v>0.01</v>
      </c>
      <c r="F59" s="50"/>
      <c r="G59" s="22"/>
      <c r="H59" s="22"/>
      <c r="I59" s="22"/>
      <c r="J59" s="22"/>
      <c r="K59" s="22"/>
      <c r="L59" s="22"/>
      <c r="M59" s="22"/>
      <c r="O59" s="7" t="str">
        <f t="shared" si="7"/>
        <v>Cost Explorer($)</v>
      </c>
      <c r="P59" s="49">
        <f t="shared" ref="P59:AA59" si="54">B59</f>
        <v>0.03</v>
      </c>
      <c r="Q59" s="49">
        <f t="shared" si="54"/>
        <v>0.03</v>
      </c>
      <c r="R59" s="49">
        <f t="shared" si="54"/>
        <v>0.01</v>
      </c>
      <c r="S59" s="49">
        <f t="shared" si="54"/>
        <v>0.01</v>
      </c>
      <c r="T59" s="49" t="str">
        <f t="shared" si="54"/>
        <v/>
      </c>
      <c r="U59" s="49" t="str">
        <f t="shared" si="54"/>
        <v/>
      </c>
      <c r="V59" s="49" t="str">
        <f t="shared" si="54"/>
        <v/>
      </c>
      <c r="W59" s="49" t="str">
        <f t="shared" si="54"/>
        <v/>
      </c>
      <c r="X59" s="49" t="str">
        <f t="shared" si="54"/>
        <v/>
      </c>
      <c r="Y59" s="49" t="str">
        <f t="shared" si="54"/>
        <v/>
      </c>
      <c r="Z59" s="49" t="str">
        <f t="shared" si="54"/>
        <v/>
      </c>
      <c r="AA59" s="49" t="str">
        <f t="shared" si="54"/>
        <v/>
      </c>
    </row>
    <row r="60">
      <c r="A60" s="7" t="s">
        <v>245</v>
      </c>
      <c r="B60" s="50"/>
      <c r="C60" s="22"/>
      <c r="D60" s="50"/>
      <c r="E60" s="50"/>
      <c r="F60" s="50"/>
      <c r="G60" s="22"/>
      <c r="H60" s="22"/>
      <c r="I60" s="22"/>
      <c r="J60" s="8">
        <v>0.07</v>
      </c>
      <c r="K60" s="22"/>
      <c r="L60" s="22"/>
      <c r="M60" s="22"/>
      <c r="O60" s="7" t="str">
        <f t="shared" si="7"/>
        <v>Textract($)</v>
      </c>
      <c r="P60" s="49" t="str">
        <f t="shared" ref="P60:AA60" si="55">B60</f>
        <v/>
      </c>
      <c r="Q60" s="49" t="str">
        <f t="shared" si="55"/>
        <v/>
      </c>
      <c r="R60" s="49" t="str">
        <f t="shared" si="55"/>
        <v/>
      </c>
      <c r="S60" s="49" t="str">
        <f t="shared" si="55"/>
        <v/>
      </c>
      <c r="T60" s="49" t="str">
        <f t="shared" si="55"/>
        <v/>
      </c>
      <c r="U60" s="49" t="str">
        <f t="shared" si="55"/>
        <v/>
      </c>
      <c r="V60" s="49" t="str">
        <f t="shared" si="55"/>
        <v/>
      </c>
      <c r="W60" s="49" t="str">
        <f t="shared" si="55"/>
        <v/>
      </c>
      <c r="X60" s="49">
        <f t="shared" si="55"/>
        <v>0.07</v>
      </c>
      <c r="Y60" s="49" t="str">
        <f t="shared" si="55"/>
        <v/>
      </c>
      <c r="Z60" s="49" t="str">
        <f t="shared" si="55"/>
        <v/>
      </c>
      <c r="AA60" s="49" t="str">
        <f t="shared" si="55"/>
        <v/>
      </c>
    </row>
    <row r="61">
      <c r="A61" s="7" t="s">
        <v>246</v>
      </c>
      <c r="B61" s="47">
        <v>0.0296477496</v>
      </c>
      <c r="C61" s="8">
        <v>0.0362361384</v>
      </c>
      <c r="D61" s="47">
        <v>0.0</v>
      </c>
      <c r="E61" s="47">
        <v>0.0</v>
      </c>
      <c r="F61" s="47">
        <v>0.0</v>
      </c>
      <c r="G61" s="8">
        <v>0.0</v>
      </c>
      <c r="H61" s="8">
        <v>0.0</v>
      </c>
      <c r="I61" s="8">
        <v>0.0</v>
      </c>
      <c r="J61" s="8">
        <v>0.0</v>
      </c>
      <c r="K61" s="8">
        <v>0.0</v>
      </c>
      <c r="L61" s="8">
        <v>0.0</v>
      </c>
      <c r="M61" s="8">
        <v>0.0</v>
      </c>
      <c r="O61" s="7" t="str">
        <f t="shared" si="7"/>
        <v>Elastic Container Registry Public($)</v>
      </c>
      <c r="P61" s="49">
        <f t="shared" ref="P61:AA61" si="56">B61</f>
        <v>0.0296477496</v>
      </c>
      <c r="Q61" s="49">
        <f t="shared" si="56"/>
        <v>0.0362361384</v>
      </c>
      <c r="R61" s="49">
        <f t="shared" si="56"/>
        <v>0</v>
      </c>
      <c r="S61" s="49">
        <f t="shared" si="56"/>
        <v>0</v>
      </c>
      <c r="T61" s="49">
        <f t="shared" si="56"/>
        <v>0</v>
      </c>
      <c r="U61" s="49">
        <f t="shared" si="56"/>
        <v>0</v>
      </c>
      <c r="V61" s="49">
        <f t="shared" si="56"/>
        <v>0</v>
      </c>
      <c r="W61" s="49">
        <f t="shared" si="56"/>
        <v>0</v>
      </c>
      <c r="X61" s="49">
        <f t="shared" si="56"/>
        <v>0</v>
      </c>
      <c r="Y61" s="49">
        <f t="shared" si="56"/>
        <v>0</v>
      </c>
      <c r="Z61" s="49">
        <f t="shared" si="56"/>
        <v>0</v>
      </c>
      <c r="AA61" s="49">
        <f t="shared" si="56"/>
        <v>0</v>
      </c>
    </row>
    <row r="62">
      <c r="A62" s="7" t="s">
        <v>247</v>
      </c>
      <c r="B62" s="47">
        <v>0.0032428728</v>
      </c>
      <c r="C62" s="8">
        <v>0.0032428728</v>
      </c>
      <c r="D62" s="47">
        <v>0.003232224</v>
      </c>
      <c r="E62" s="47">
        <v>0.0033731901</v>
      </c>
      <c r="F62" s="47">
        <v>0.0039762045</v>
      </c>
      <c r="G62" s="8">
        <v>0.0056482488</v>
      </c>
      <c r="H62" s="8">
        <v>0.0053129682</v>
      </c>
      <c r="I62" s="8">
        <v>0.00591426</v>
      </c>
      <c r="J62" s="8">
        <v>0.0054574839</v>
      </c>
      <c r="K62" s="8">
        <v>0.0061006401</v>
      </c>
      <c r="L62" s="8">
        <v>0.005437152</v>
      </c>
      <c r="M62" s="8">
        <v>5.430888E-4</v>
      </c>
      <c r="O62" s="7" t="str">
        <f t="shared" si="7"/>
        <v>Redshift($)</v>
      </c>
      <c r="P62" s="49">
        <f t="shared" ref="P62:AA62" si="57">B62</f>
        <v>0.0032428728</v>
      </c>
      <c r="Q62" s="49">
        <f t="shared" si="57"/>
        <v>0.0032428728</v>
      </c>
      <c r="R62" s="49">
        <f t="shared" si="57"/>
        <v>0.003232224</v>
      </c>
      <c r="S62" s="49">
        <f t="shared" si="57"/>
        <v>0.0033731901</v>
      </c>
      <c r="T62" s="49">
        <f t="shared" si="57"/>
        <v>0.0039762045</v>
      </c>
      <c r="U62" s="49">
        <f t="shared" si="57"/>
        <v>0.0056482488</v>
      </c>
      <c r="V62" s="49">
        <f t="shared" si="57"/>
        <v>0.0053129682</v>
      </c>
      <c r="W62" s="49">
        <f t="shared" si="57"/>
        <v>0.00591426</v>
      </c>
      <c r="X62" s="49">
        <f t="shared" si="57"/>
        <v>0.0054574839</v>
      </c>
      <c r="Y62" s="49">
        <f t="shared" si="57"/>
        <v>0.0061006401</v>
      </c>
      <c r="Z62" s="49">
        <f t="shared" si="57"/>
        <v>0.005437152</v>
      </c>
      <c r="AA62" s="49">
        <f t="shared" si="57"/>
        <v>0.0005430888</v>
      </c>
    </row>
    <row r="63">
      <c r="A63" s="7" t="s">
        <v>248</v>
      </c>
      <c r="B63" s="47">
        <v>0.0057009047</v>
      </c>
      <c r="C63" s="8">
        <v>0.0084946687</v>
      </c>
      <c r="D63" s="47">
        <v>0.0070036535</v>
      </c>
      <c r="E63" s="47">
        <v>0.0107203054</v>
      </c>
      <c r="F63" s="47">
        <v>0.0070219254</v>
      </c>
      <c r="G63" s="8">
        <v>0.001850558</v>
      </c>
      <c r="H63" s="8">
        <v>0.0017605971</v>
      </c>
      <c r="I63" s="8">
        <v>0.001104241</v>
      </c>
      <c r="J63" s="8">
        <v>5.98053E-4</v>
      </c>
      <c r="K63" s="8">
        <v>2.11617E-4</v>
      </c>
      <c r="L63" s="8">
        <v>2.949506E-4</v>
      </c>
      <c r="M63" s="8">
        <v>1.0E-6</v>
      </c>
      <c r="O63" s="7" t="str">
        <f t="shared" si="7"/>
        <v>CloudWatch Events($)</v>
      </c>
      <c r="P63" s="49">
        <f t="shared" ref="P63:AA63" si="58">B63</f>
        <v>0.0057009047</v>
      </c>
      <c r="Q63" s="49">
        <f t="shared" si="58"/>
        <v>0.0084946687</v>
      </c>
      <c r="R63" s="49">
        <f t="shared" si="58"/>
        <v>0.0070036535</v>
      </c>
      <c r="S63" s="49">
        <f t="shared" si="58"/>
        <v>0.0107203054</v>
      </c>
      <c r="T63" s="49">
        <f t="shared" si="58"/>
        <v>0.0070219254</v>
      </c>
      <c r="U63" s="49">
        <f t="shared" si="58"/>
        <v>0.001850558</v>
      </c>
      <c r="V63" s="49">
        <f t="shared" si="58"/>
        <v>0.0017605971</v>
      </c>
      <c r="W63" s="49">
        <f t="shared" si="58"/>
        <v>0.001104241</v>
      </c>
      <c r="X63" s="49">
        <f t="shared" si="58"/>
        <v>0.000598053</v>
      </c>
      <c r="Y63" s="49">
        <f t="shared" si="58"/>
        <v>0.000211617</v>
      </c>
      <c r="Z63" s="49">
        <f t="shared" si="58"/>
        <v>0.0002949506</v>
      </c>
      <c r="AA63" s="49">
        <f t="shared" si="58"/>
        <v>0.000001</v>
      </c>
    </row>
    <row r="64">
      <c r="A64" s="7" t="s">
        <v>249</v>
      </c>
      <c r="B64" s="50"/>
      <c r="C64" s="8">
        <v>0.003018</v>
      </c>
      <c r="D64" s="47">
        <v>0.003108</v>
      </c>
      <c r="E64" s="47">
        <v>0.003198</v>
      </c>
      <c r="F64" s="47">
        <v>0.003108</v>
      </c>
      <c r="G64" s="8">
        <v>0.003258</v>
      </c>
      <c r="H64" s="8">
        <v>0.003168</v>
      </c>
      <c r="I64" s="8">
        <v>0.002898</v>
      </c>
      <c r="J64" s="8">
        <v>0.003328</v>
      </c>
      <c r="K64" s="8">
        <v>0.004702</v>
      </c>
      <c r="L64" s="8">
        <v>0.0028865</v>
      </c>
      <c r="M64" s="8">
        <v>5.0E-5</v>
      </c>
      <c r="O64" s="7" t="str">
        <f t="shared" si="7"/>
        <v>Location Service($)</v>
      </c>
      <c r="P64" s="49" t="str">
        <f t="shared" ref="P64:AA64" si="59">B64</f>
        <v/>
      </c>
      <c r="Q64" s="49">
        <f t="shared" si="59"/>
        <v>0.003018</v>
      </c>
      <c r="R64" s="49">
        <f t="shared" si="59"/>
        <v>0.003108</v>
      </c>
      <c r="S64" s="49">
        <f t="shared" si="59"/>
        <v>0.003198</v>
      </c>
      <c r="T64" s="49">
        <f t="shared" si="59"/>
        <v>0.003108</v>
      </c>
      <c r="U64" s="49">
        <f t="shared" si="59"/>
        <v>0.003258</v>
      </c>
      <c r="V64" s="49">
        <f t="shared" si="59"/>
        <v>0.003168</v>
      </c>
      <c r="W64" s="49">
        <f t="shared" si="59"/>
        <v>0.002898</v>
      </c>
      <c r="X64" s="49">
        <f t="shared" si="59"/>
        <v>0.003328</v>
      </c>
      <c r="Y64" s="49">
        <f t="shared" si="59"/>
        <v>0.004702</v>
      </c>
      <c r="Z64" s="49">
        <f t="shared" si="59"/>
        <v>0.0028865</v>
      </c>
      <c r="AA64" s="49">
        <f t="shared" si="59"/>
        <v>0.00005</v>
      </c>
    </row>
    <row r="65">
      <c r="A65" s="7" t="s">
        <v>250</v>
      </c>
      <c r="B65" s="50"/>
      <c r="C65" s="22"/>
      <c r="D65" s="50"/>
      <c r="E65" s="50"/>
      <c r="F65" s="50"/>
      <c r="G65" s="22"/>
      <c r="H65" s="22"/>
      <c r="I65" s="8">
        <v>0.0061781484</v>
      </c>
      <c r="J65" s="8">
        <v>0.0063810691</v>
      </c>
      <c r="K65" s="8">
        <v>0.0012109252</v>
      </c>
      <c r="L65" s="22"/>
      <c r="M65" s="22"/>
      <c r="O65" s="7" t="str">
        <f t="shared" si="7"/>
        <v>AppSync($)</v>
      </c>
      <c r="P65" s="49" t="str">
        <f t="shared" ref="P65:AA65" si="60">B65</f>
        <v/>
      </c>
      <c r="Q65" s="49" t="str">
        <f t="shared" si="60"/>
        <v/>
      </c>
      <c r="R65" s="49" t="str">
        <f t="shared" si="60"/>
        <v/>
      </c>
      <c r="S65" s="49" t="str">
        <f t="shared" si="60"/>
        <v/>
      </c>
      <c r="T65" s="49" t="str">
        <f t="shared" si="60"/>
        <v/>
      </c>
      <c r="U65" s="49" t="str">
        <f t="shared" si="60"/>
        <v/>
      </c>
      <c r="V65" s="49" t="str">
        <f t="shared" si="60"/>
        <v/>
      </c>
      <c r="W65" s="49">
        <f t="shared" si="60"/>
        <v>0.0061781484</v>
      </c>
      <c r="X65" s="49">
        <f t="shared" si="60"/>
        <v>0.0063810691</v>
      </c>
      <c r="Y65" s="49">
        <f t="shared" si="60"/>
        <v>0.0012109252</v>
      </c>
      <c r="Z65" s="49" t="str">
        <f t="shared" si="60"/>
        <v/>
      </c>
      <c r="AA65" s="49" t="str">
        <f t="shared" si="60"/>
        <v/>
      </c>
    </row>
    <row r="66">
      <c r="A66" s="7" t="s">
        <v>251</v>
      </c>
      <c r="B66" s="47">
        <v>0.00115625</v>
      </c>
      <c r="C66" s="8">
        <v>0.0011625</v>
      </c>
      <c r="D66" s="47">
        <v>0.001162512</v>
      </c>
      <c r="E66" s="47">
        <v>0.0011625</v>
      </c>
      <c r="F66" s="47">
        <v>0.001162512</v>
      </c>
      <c r="G66" s="8">
        <v>0.0011625</v>
      </c>
      <c r="H66" s="8">
        <v>0.0011625</v>
      </c>
      <c r="I66" s="8">
        <v>0.00116256</v>
      </c>
      <c r="J66" s="8">
        <v>0.0011625</v>
      </c>
      <c r="K66" s="8">
        <v>0.001162512</v>
      </c>
      <c r="L66" s="8">
        <v>0.0011625</v>
      </c>
      <c r="M66" s="8">
        <v>1.162512E-4</v>
      </c>
      <c r="O66" s="7" t="str">
        <f t="shared" si="7"/>
        <v>DocumentDB (with MongoDB compatibility)($)</v>
      </c>
      <c r="P66" s="49">
        <f t="shared" ref="P66:AA66" si="61">B66</f>
        <v>0.00115625</v>
      </c>
      <c r="Q66" s="49">
        <f t="shared" si="61"/>
        <v>0.0011625</v>
      </c>
      <c r="R66" s="49">
        <f t="shared" si="61"/>
        <v>0.001162512</v>
      </c>
      <c r="S66" s="49">
        <f t="shared" si="61"/>
        <v>0.0011625</v>
      </c>
      <c r="T66" s="49">
        <f t="shared" si="61"/>
        <v>0.001162512</v>
      </c>
      <c r="U66" s="49">
        <f t="shared" si="61"/>
        <v>0.0011625</v>
      </c>
      <c r="V66" s="49">
        <f t="shared" si="61"/>
        <v>0.0011625</v>
      </c>
      <c r="W66" s="49">
        <f t="shared" si="61"/>
        <v>0.00116256</v>
      </c>
      <c r="X66" s="49">
        <f t="shared" si="61"/>
        <v>0.0011625</v>
      </c>
      <c r="Y66" s="49">
        <f t="shared" si="61"/>
        <v>0.001162512</v>
      </c>
      <c r="Z66" s="49">
        <f t="shared" si="61"/>
        <v>0.0011625</v>
      </c>
      <c r="AA66" s="49">
        <f t="shared" si="61"/>
        <v>0.0001162512</v>
      </c>
    </row>
    <row r="67">
      <c r="A67" s="7" t="s">
        <v>252</v>
      </c>
      <c r="B67" s="47">
        <v>0.0081425</v>
      </c>
      <c r="C67" s="22"/>
      <c r="D67" s="50"/>
      <c r="E67" s="50"/>
      <c r="F67" s="47">
        <v>0.00420525</v>
      </c>
      <c r="G67" s="22"/>
      <c r="H67" s="22"/>
      <c r="I67" s="22"/>
      <c r="J67" s="22"/>
      <c r="K67" s="22"/>
      <c r="L67" s="22"/>
      <c r="M67" s="22"/>
      <c r="O67" s="7" t="str">
        <f t="shared" si="7"/>
        <v>Claude 3 Haiku ( Bedrock Edition)($)</v>
      </c>
      <c r="P67" s="49">
        <f t="shared" ref="P67:AA67" si="62">B67</f>
        <v>0.0081425</v>
      </c>
      <c r="Q67" s="49" t="str">
        <f t="shared" si="62"/>
        <v/>
      </c>
      <c r="R67" s="49" t="str">
        <f t="shared" si="62"/>
        <v/>
      </c>
      <c r="S67" s="49" t="str">
        <f t="shared" si="62"/>
        <v/>
      </c>
      <c r="T67" s="49">
        <f t="shared" si="62"/>
        <v>0.00420525</v>
      </c>
      <c r="U67" s="49" t="str">
        <f t="shared" si="62"/>
        <v/>
      </c>
      <c r="V67" s="49" t="str">
        <f t="shared" si="62"/>
        <v/>
      </c>
      <c r="W67" s="49" t="str">
        <f t="shared" si="62"/>
        <v/>
      </c>
      <c r="X67" s="49" t="str">
        <f t="shared" si="62"/>
        <v/>
      </c>
      <c r="Y67" s="49" t="str">
        <f t="shared" si="62"/>
        <v/>
      </c>
      <c r="Z67" s="49" t="str">
        <f t="shared" si="62"/>
        <v/>
      </c>
      <c r="AA67" s="49" t="str">
        <f t="shared" si="62"/>
        <v/>
      </c>
    </row>
    <row r="68">
      <c r="A68" s="7" t="s">
        <v>253</v>
      </c>
      <c r="B68" s="47">
        <v>0.00454</v>
      </c>
      <c r="C68" s="22"/>
      <c r="D68" s="50"/>
      <c r="E68" s="50"/>
      <c r="F68" s="50"/>
      <c r="G68" s="22"/>
      <c r="H68" s="22"/>
      <c r="I68" s="22"/>
      <c r="J68" s="22"/>
      <c r="K68" s="22"/>
      <c r="L68" s="22"/>
      <c r="M68" s="22"/>
      <c r="O68" s="7" t="str">
        <f t="shared" si="7"/>
        <v>Bedrock($)</v>
      </c>
      <c r="P68" s="49">
        <f t="shared" ref="P68:AA68" si="63">B68</f>
        <v>0.00454</v>
      </c>
      <c r="Q68" s="49" t="str">
        <f t="shared" si="63"/>
        <v/>
      </c>
      <c r="R68" s="49" t="str">
        <f t="shared" si="63"/>
        <v/>
      </c>
      <c r="S68" s="49" t="str">
        <f t="shared" si="63"/>
        <v/>
      </c>
      <c r="T68" s="49" t="str">
        <f t="shared" si="63"/>
        <v/>
      </c>
      <c r="U68" s="49" t="str">
        <f t="shared" si="63"/>
        <v/>
      </c>
      <c r="V68" s="49" t="str">
        <f t="shared" si="63"/>
        <v/>
      </c>
      <c r="W68" s="49" t="str">
        <f t="shared" si="63"/>
        <v/>
      </c>
      <c r="X68" s="49" t="str">
        <f t="shared" si="63"/>
        <v/>
      </c>
      <c r="Y68" s="49" t="str">
        <f t="shared" si="63"/>
        <v/>
      </c>
      <c r="Z68" s="49" t="str">
        <f t="shared" si="63"/>
        <v/>
      </c>
      <c r="AA68" s="49" t="str">
        <f t="shared" si="63"/>
        <v/>
      </c>
    </row>
    <row r="69">
      <c r="A69" s="7" t="s">
        <v>254</v>
      </c>
      <c r="B69" s="47">
        <v>3.51E-4</v>
      </c>
      <c r="C69" s="8">
        <v>1.95E-4</v>
      </c>
      <c r="D69" s="47">
        <v>1.95E-4</v>
      </c>
      <c r="E69" s="47">
        <v>3.9E-5</v>
      </c>
      <c r="F69" s="47">
        <v>0.0</v>
      </c>
      <c r="G69" s="8">
        <v>0.0</v>
      </c>
      <c r="H69" s="8">
        <v>0.0</v>
      </c>
      <c r="I69" s="8">
        <v>3.12E-4</v>
      </c>
      <c r="J69" s="8">
        <v>0.0</v>
      </c>
      <c r="K69" s="8">
        <v>0.0</v>
      </c>
      <c r="L69" s="8">
        <v>0.0</v>
      </c>
      <c r="M69" s="8">
        <v>0.0</v>
      </c>
      <c r="O69" s="7" t="str">
        <f t="shared" si="7"/>
        <v>Systems Manager($)</v>
      </c>
      <c r="P69" s="49">
        <f t="shared" ref="P69:AA69" si="64">B69</f>
        <v>0.000351</v>
      </c>
      <c r="Q69" s="49">
        <f t="shared" si="64"/>
        <v>0.000195</v>
      </c>
      <c r="R69" s="49">
        <f t="shared" si="64"/>
        <v>0.000195</v>
      </c>
      <c r="S69" s="49">
        <f t="shared" si="64"/>
        <v>0.000039</v>
      </c>
      <c r="T69" s="49">
        <f t="shared" si="64"/>
        <v>0</v>
      </c>
      <c r="U69" s="49">
        <f t="shared" si="64"/>
        <v>0</v>
      </c>
      <c r="V69" s="49">
        <f t="shared" si="64"/>
        <v>0</v>
      </c>
      <c r="W69" s="49">
        <f t="shared" si="64"/>
        <v>0.000312</v>
      </c>
      <c r="X69" s="49">
        <f t="shared" si="64"/>
        <v>0</v>
      </c>
      <c r="Y69" s="49">
        <f t="shared" si="64"/>
        <v>0</v>
      </c>
      <c r="Z69" s="49">
        <f t="shared" si="64"/>
        <v>0</v>
      </c>
      <c r="AA69" s="49">
        <f t="shared" si="64"/>
        <v>0</v>
      </c>
    </row>
    <row r="70">
      <c r="A70" s="7" t="s">
        <v>255</v>
      </c>
      <c r="B70" s="47">
        <v>0.0010086</v>
      </c>
      <c r="C70" s="22"/>
      <c r="D70" s="50"/>
      <c r="E70" s="50"/>
      <c r="F70" s="50"/>
      <c r="G70" s="22"/>
      <c r="H70" s="22"/>
      <c r="I70" s="22"/>
      <c r="J70" s="22"/>
      <c r="K70" s="22"/>
      <c r="L70" s="22"/>
      <c r="M70" s="22"/>
      <c r="O70" s="7" t="str">
        <f t="shared" si="7"/>
        <v>Cohere Generate Model - Command-Light ( Bedrock Edition)($)</v>
      </c>
      <c r="P70" s="49">
        <f t="shared" ref="P70:AA70" si="65">B70</f>
        <v>0.0010086</v>
      </c>
      <c r="Q70" s="49" t="str">
        <f t="shared" si="65"/>
        <v/>
      </c>
      <c r="R70" s="49" t="str">
        <f t="shared" si="65"/>
        <v/>
      </c>
      <c r="S70" s="49" t="str">
        <f t="shared" si="65"/>
        <v/>
      </c>
      <c r="T70" s="49" t="str">
        <f t="shared" si="65"/>
        <v/>
      </c>
      <c r="U70" s="49" t="str">
        <f t="shared" si="65"/>
        <v/>
      </c>
      <c r="V70" s="49" t="str">
        <f t="shared" si="65"/>
        <v/>
      </c>
      <c r="W70" s="49" t="str">
        <f t="shared" si="65"/>
        <v/>
      </c>
      <c r="X70" s="49" t="str">
        <f t="shared" si="65"/>
        <v/>
      </c>
      <c r="Y70" s="49" t="str">
        <f t="shared" si="65"/>
        <v/>
      </c>
      <c r="Z70" s="49" t="str">
        <f t="shared" si="65"/>
        <v/>
      </c>
      <c r="AA70" s="49" t="str">
        <f t="shared" si="65"/>
        <v/>
      </c>
    </row>
    <row r="71">
      <c r="A71" s="7" t="s">
        <v>256</v>
      </c>
      <c r="B71" s="47">
        <v>4.246E-7</v>
      </c>
      <c r="C71" s="8">
        <v>3.7418E-6</v>
      </c>
      <c r="D71" s="47">
        <v>9.309E-7</v>
      </c>
      <c r="E71" s="47">
        <v>1.6773E-6</v>
      </c>
      <c r="F71" s="47">
        <v>1.427965E-4</v>
      </c>
      <c r="G71" s="8">
        <v>3.695E-7</v>
      </c>
      <c r="H71" s="8">
        <v>1.2104E-6</v>
      </c>
      <c r="I71" s="8">
        <v>1.2793E-6</v>
      </c>
      <c r="J71" s="22"/>
      <c r="K71" s="8">
        <v>1.2549E-6</v>
      </c>
      <c r="L71" s="8">
        <v>9.532E-7</v>
      </c>
      <c r="M71" s="22"/>
      <c r="O71" s="7" t="str">
        <f t="shared" si="7"/>
        <v>CloudShell($)</v>
      </c>
      <c r="P71" s="49">
        <f t="shared" ref="P71:AA71" si="66">B71</f>
        <v>0.0000004246</v>
      </c>
      <c r="Q71" s="49">
        <f t="shared" si="66"/>
        <v>0.0000037418</v>
      </c>
      <c r="R71" s="49">
        <f t="shared" si="66"/>
        <v>0.0000009309</v>
      </c>
      <c r="S71" s="49">
        <f t="shared" si="66"/>
        <v>0.0000016773</v>
      </c>
      <c r="T71" s="49">
        <f t="shared" si="66"/>
        <v>0.0001427965</v>
      </c>
      <c r="U71" s="49">
        <f t="shared" si="66"/>
        <v>0.0000003695</v>
      </c>
      <c r="V71" s="49">
        <f t="shared" si="66"/>
        <v>0.0000012104</v>
      </c>
      <c r="W71" s="49">
        <f t="shared" si="66"/>
        <v>0.0000012793</v>
      </c>
      <c r="X71" s="49" t="str">
        <f t="shared" si="66"/>
        <v/>
      </c>
      <c r="Y71" s="49">
        <f t="shared" si="66"/>
        <v>0.0000012549</v>
      </c>
      <c r="Z71" s="49">
        <f t="shared" si="66"/>
        <v>0.0000009532</v>
      </c>
      <c r="AA71" s="49" t="str">
        <f t="shared" si="66"/>
        <v/>
      </c>
    </row>
    <row r="72">
      <c r="A72" s="7" t="s">
        <v>257</v>
      </c>
      <c r="B72" s="50"/>
      <c r="C72" s="22"/>
      <c r="D72" s="50"/>
      <c r="E72" s="50"/>
      <c r="F72" s="50"/>
      <c r="G72" s="8">
        <v>1.0381E-6</v>
      </c>
      <c r="H72" s="22"/>
      <c r="I72" s="22"/>
      <c r="J72" s="8">
        <v>9.3E-9</v>
      </c>
      <c r="K72" s="22"/>
      <c r="L72" s="22"/>
      <c r="M72" s="22"/>
      <c r="O72" s="7" t="str">
        <f t="shared" si="7"/>
        <v>Glacier($)</v>
      </c>
      <c r="P72" s="49" t="str">
        <f t="shared" ref="P72:AA72" si="67">B72</f>
        <v/>
      </c>
      <c r="Q72" s="49" t="str">
        <f t="shared" si="67"/>
        <v/>
      </c>
      <c r="R72" s="49" t="str">
        <f t="shared" si="67"/>
        <v/>
      </c>
      <c r="S72" s="49" t="str">
        <f t="shared" si="67"/>
        <v/>
      </c>
      <c r="T72" s="49" t="str">
        <f t="shared" si="67"/>
        <v/>
      </c>
      <c r="U72" s="49">
        <f t="shared" si="67"/>
        <v>0.0000010381</v>
      </c>
      <c r="V72" s="49" t="str">
        <f t="shared" si="67"/>
        <v/>
      </c>
      <c r="W72" s="49" t="str">
        <f t="shared" si="67"/>
        <v/>
      </c>
      <c r="X72" s="49">
        <f t="shared" si="67"/>
        <v>0.0000000093</v>
      </c>
      <c r="Y72" s="49" t="str">
        <f t="shared" si="67"/>
        <v/>
      </c>
      <c r="Z72" s="49" t="str">
        <f t="shared" si="67"/>
        <v/>
      </c>
      <c r="AA72" s="49" t="str">
        <f t="shared" si="67"/>
        <v/>
      </c>
    </row>
    <row r="73">
      <c r="A73" s="7" t="s">
        <v>258</v>
      </c>
      <c r="B73" s="50"/>
      <c r="C73" s="22"/>
      <c r="D73" s="50"/>
      <c r="E73" s="47">
        <v>5.5E-9</v>
      </c>
      <c r="F73" s="50"/>
      <c r="G73" s="22"/>
      <c r="H73" s="22"/>
      <c r="I73" s="22"/>
      <c r="J73" s="22"/>
      <c r="K73" s="22"/>
      <c r="L73" s="22"/>
      <c r="M73" s="22"/>
      <c r="O73" s="7" t="str">
        <f t="shared" si="7"/>
        <v>Simple Workflow Service($)</v>
      </c>
      <c r="P73" s="49" t="str">
        <f t="shared" ref="P73:AA73" si="68">B73</f>
        <v/>
      </c>
      <c r="Q73" s="49" t="str">
        <f t="shared" si="68"/>
        <v/>
      </c>
      <c r="R73" s="49" t="str">
        <f t="shared" si="68"/>
        <v/>
      </c>
      <c r="S73" s="49">
        <f t="shared" si="68"/>
        <v>0.0000000055</v>
      </c>
      <c r="T73" s="49" t="str">
        <f t="shared" si="68"/>
        <v/>
      </c>
      <c r="U73" s="49" t="str">
        <f t="shared" si="68"/>
        <v/>
      </c>
      <c r="V73" s="49" t="str">
        <f t="shared" si="68"/>
        <v/>
      </c>
      <c r="W73" s="49" t="str">
        <f t="shared" si="68"/>
        <v/>
      </c>
      <c r="X73" s="49" t="str">
        <f t="shared" si="68"/>
        <v/>
      </c>
      <c r="Y73" s="49" t="str">
        <f t="shared" si="68"/>
        <v/>
      </c>
      <c r="Z73" s="49" t="str">
        <f t="shared" si="68"/>
        <v/>
      </c>
      <c r="AA73" s="49" t="str">
        <f t="shared" si="68"/>
        <v/>
      </c>
    </row>
    <row r="74">
      <c r="A74" s="7" t="s">
        <v>259</v>
      </c>
      <c r="B74" s="47">
        <v>0.0</v>
      </c>
      <c r="C74" s="8">
        <v>0.0</v>
      </c>
      <c r="D74" s="47">
        <v>0.0</v>
      </c>
      <c r="E74" s="47">
        <v>0.0</v>
      </c>
      <c r="F74" s="47">
        <v>0.0</v>
      </c>
      <c r="G74" s="8">
        <v>0.0</v>
      </c>
      <c r="H74" s="8">
        <v>0.0</v>
      </c>
      <c r="I74" s="8">
        <v>0.0</v>
      </c>
      <c r="J74" s="8">
        <v>0.0</v>
      </c>
      <c r="K74" s="8">
        <v>0.0</v>
      </c>
      <c r="L74" s="8">
        <v>0.0</v>
      </c>
      <c r="M74" s="8">
        <v>0.0</v>
      </c>
      <c r="O74" s="7" t="str">
        <f t="shared" si="7"/>
        <v>CloudFormation($)</v>
      </c>
      <c r="P74" s="49">
        <f t="shared" ref="P74:AA74" si="69">B74</f>
        <v>0</v>
      </c>
      <c r="Q74" s="49">
        <f t="shared" si="69"/>
        <v>0</v>
      </c>
      <c r="R74" s="49">
        <f t="shared" si="69"/>
        <v>0</v>
      </c>
      <c r="S74" s="49">
        <f t="shared" si="69"/>
        <v>0</v>
      </c>
      <c r="T74" s="49">
        <f t="shared" si="69"/>
        <v>0</v>
      </c>
      <c r="U74" s="49">
        <f t="shared" si="69"/>
        <v>0</v>
      </c>
      <c r="V74" s="49">
        <f t="shared" si="69"/>
        <v>0</v>
      </c>
      <c r="W74" s="49">
        <f t="shared" si="69"/>
        <v>0</v>
      </c>
      <c r="X74" s="49">
        <f t="shared" si="69"/>
        <v>0</v>
      </c>
      <c r="Y74" s="49">
        <f t="shared" si="69"/>
        <v>0</v>
      </c>
      <c r="Z74" s="49">
        <f t="shared" si="69"/>
        <v>0</v>
      </c>
      <c r="AA74" s="49">
        <f t="shared" si="69"/>
        <v>0</v>
      </c>
    </row>
    <row r="75">
      <c r="A75" s="7" t="s">
        <v>260</v>
      </c>
      <c r="B75" s="47">
        <v>0.0</v>
      </c>
      <c r="C75" s="8">
        <v>0.0</v>
      </c>
      <c r="D75" s="47">
        <v>0.0</v>
      </c>
      <c r="E75" s="50"/>
      <c r="F75" s="50"/>
      <c r="G75" s="8">
        <v>0.0</v>
      </c>
      <c r="H75" s="22"/>
      <c r="I75" s="22"/>
      <c r="J75" s="22"/>
      <c r="K75" s="8">
        <v>0.0</v>
      </c>
      <c r="L75" s="22"/>
      <c r="M75" s="22"/>
      <c r="O75" s="7" t="str">
        <f t="shared" si="7"/>
        <v>Service Catalog($)</v>
      </c>
      <c r="P75" s="49">
        <f t="shared" ref="P75:AA75" si="70">B75</f>
        <v>0</v>
      </c>
      <c r="Q75" s="49">
        <f t="shared" si="70"/>
        <v>0</v>
      </c>
      <c r="R75" s="49">
        <f t="shared" si="70"/>
        <v>0</v>
      </c>
      <c r="S75" s="49" t="str">
        <f t="shared" si="70"/>
        <v/>
      </c>
      <c r="T75" s="49" t="str">
        <f t="shared" si="70"/>
        <v/>
      </c>
      <c r="U75" s="49">
        <f t="shared" si="70"/>
        <v>0</v>
      </c>
      <c r="V75" s="49" t="str">
        <f t="shared" si="70"/>
        <v/>
      </c>
      <c r="W75" s="49" t="str">
        <f t="shared" si="70"/>
        <v/>
      </c>
      <c r="X75" s="49" t="str">
        <f t="shared" si="70"/>
        <v/>
      </c>
      <c r="Y75" s="49">
        <f t="shared" si="70"/>
        <v>0</v>
      </c>
      <c r="Z75" s="49" t="str">
        <f t="shared" si="70"/>
        <v/>
      </c>
      <c r="AA75" s="49" t="str">
        <f t="shared" si="70"/>
        <v/>
      </c>
    </row>
    <row r="76">
      <c r="A76" s="7" t="s">
        <v>261</v>
      </c>
      <c r="B76" s="47">
        <v>0.0</v>
      </c>
      <c r="C76" s="8">
        <v>0.0</v>
      </c>
      <c r="D76" s="47">
        <v>0.0</v>
      </c>
      <c r="E76" s="47">
        <v>0.0</v>
      </c>
      <c r="F76" s="47">
        <v>0.0</v>
      </c>
      <c r="G76" s="8">
        <v>0.0</v>
      </c>
      <c r="H76" s="8">
        <v>0.0</v>
      </c>
      <c r="I76" s="8">
        <v>0.0</v>
      </c>
      <c r="J76" s="8">
        <v>0.0</v>
      </c>
      <c r="K76" s="8">
        <v>0.0</v>
      </c>
      <c r="L76" s="8">
        <v>0.0</v>
      </c>
      <c r="M76" s="8">
        <v>0.0</v>
      </c>
      <c r="O76" s="7" t="str">
        <f t="shared" si="7"/>
        <v>SimpleDB($)</v>
      </c>
      <c r="P76" s="49">
        <f t="shared" ref="P76:AA76" si="71">B76</f>
        <v>0</v>
      </c>
      <c r="Q76" s="49">
        <f t="shared" si="71"/>
        <v>0</v>
      </c>
      <c r="R76" s="49">
        <f t="shared" si="71"/>
        <v>0</v>
      </c>
      <c r="S76" s="49">
        <f t="shared" si="71"/>
        <v>0</v>
      </c>
      <c r="T76" s="49">
        <f t="shared" si="71"/>
        <v>0</v>
      </c>
      <c r="U76" s="49">
        <f t="shared" si="71"/>
        <v>0</v>
      </c>
      <c r="V76" s="49">
        <f t="shared" si="71"/>
        <v>0</v>
      </c>
      <c r="W76" s="49">
        <f t="shared" si="71"/>
        <v>0</v>
      </c>
      <c r="X76" s="49">
        <f t="shared" si="71"/>
        <v>0</v>
      </c>
      <c r="Y76" s="49">
        <f t="shared" si="71"/>
        <v>0</v>
      </c>
      <c r="Z76" s="49">
        <f t="shared" si="71"/>
        <v>0</v>
      </c>
      <c r="AA76" s="49">
        <f t="shared" si="71"/>
        <v>0</v>
      </c>
    </row>
    <row r="77">
      <c r="A77" s="7" t="s">
        <v>262</v>
      </c>
      <c r="B77" s="47">
        <v>0.0</v>
      </c>
      <c r="C77" s="8">
        <v>0.0</v>
      </c>
      <c r="D77" s="47">
        <v>0.0</v>
      </c>
      <c r="E77" s="47">
        <v>0.0</v>
      </c>
      <c r="F77" s="47">
        <v>0.0</v>
      </c>
      <c r="G77" s="8">
        <v>0.0</v>
      </c>
      <c r="H77" s="8">
        <v>0.0</v>
      </c>
      <c r="I77" s="8">
        <v>0.0</v>
      </c>
      <c r="J77" s="8">
        <v>0.0</v>
      </c>
      <c r="K77" s="22"/>
      <c r="L77" s="22"/>
      <c r="M77" s="22"/>
      <c r="O77" s="7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</row>
    <row r="78">
      <c r="A78" s="7" t="s">
        <v>263</v>
      </c>
      <c r="B78" s="47">
        <v>0.0</v>
      </c>
      <c r="C78" s="8">
        <v>0.0</v>
      </c>
      <c r="D78" s="47">
        <v>0.0</v>
      </c>
      <c r="E78" s="47">
        <v>0.0</v>
      </c>
      <c r="F78" s="47">
        <v>0.0</v>
      </c>
      <c r="G78" s="8">
        <v>0.0</v>
      </c>
      <c r="H78" s="8">
        <v>0.0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O78" s="7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</row>
    <row r="79">
      <c r="A79" s="28" t="s">
        <v>197</v>
      </c>
      <c r="B79" s="52">
        <v>32728.3885235414</v>
      </c>
      <c r="C79" s="52">
        <v>33880.2106507369</v>
      </c>
      <c r="D79" s="52">
        <v>37443.3043825242</v>
      </c>
      <c r="E79" s="52">
        <v>41270.0016663682</v>
      </c>
      <c r="F79" s="52">
        <v>38019.5804321552</v>
      </c>
      <c r="G79" s="52">
        <v>34682.3205260404</v>
      </c>
      <c r="H79" s="52">
        <v>34313.4330408364</v>
      </c>
      <c r="I79" s="52">
        <v>30265.2843797538</v>
      </c>
      <c r="J79" s="52">
        <v>33767.192465284</v>
      </c>
      <c r="K79" s="52">
        <v>36269.6662756573</v>
      </c>
      <c r="L79" s="52">
        <v>36210.0142993818</v>
      </c>
      <c r="M79" s="52">
        <v>5061.9132601618</v>
      </c>
      <c r="O79" s="28" t="str">
        <f>A79</f>
        <v>Total costs($)</v>
      </c>
      <c r="P79" s="53">
        <f t="shared" ref="P79:AA79" si="72">SUM(P11:P76)</f>
        <v>49579.36631</v>
      </c>
      <c r="Q79" s="53">
        <f t="shared" si="72"/>
        <v>49796.05098</v>
      </c>
      <c r="R79" s="53">
        <f t="shared" si="72"/>
        <v>52397.70636</v>
      </c>
      <c r="S79" s="53">
        <f t="shared" si="72"/>
        <v>55181.52102</v>
      </c>
      <c r="T79" s="53">
        <f t="shared" si="72"/>
        <v>52424.48473</v>
      </c>
      <c r="U79" s="53">
        <f t="shared" si="72"/>
        <v>51998.34005</v>
      </c>
      <c r="V79" s="53">
        <f t="shared" si="72"/>
        <v>52022.66173</v>
      </c>
      <c r="W79" s="53">
        <f t="shared" si="72"/>
        <v>46254.56819</v>
      </c>
      <c r="X79" s="53">
        <f t="shared" si="72"/>
        <v>51036.31716</v>
      </c>
      <c r="Y79" s="53">
        <f t="shared" si="72"/>
        <v>52462.0609</v>
      </c>
      <c r="Z79" s="53">
        <f t="shared" si="72"/>
        <v>54916.18505</v>
      </c>
      <c r="AA79" s="53">
        <f t="shared" si="72"/>
        <v>7069.423905</v>
      </c>
    </row>
  </sheetData>
  <mergeCells count="4">
    <mergeCell ref="A1:K1"/>
    <mergeCell ref="O1:Y1"/>
    <mergeCell ref="A9:K9"/>
    <mergeCell ref="O9:Y9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25"/>
    <col customWidth="1" min="2" max="2" width="12.88"/>
    <col customWidth="1" min="3" max="33" width="10.13"/>
  </cols>
  <sheetData>
    <row r="1">
      <c r="A1" s="25" t="s">
        <v>264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>
      <c r="A2" s="19" t="s">
        <v>189</v>
      </c>
      <c r="B2" s="54" t="s">
        <v>265</v>
      </c>
      <c r="C2" s="55">
        <v>45352.0</v>
      </c>
      <c r="D2" s="55">
        <v>45353.0</v>
      </c>
      <c r="E2" s="55">
        <v>45354.0</v>
      </c>
      <c r="F2" s="55">
        <v>45355.0</v>
      </c>
      <c r="G2" s="55">
        <v>45356.0</v>
      </c>
      <c r="H2" s="55">
        <v>45357.0</v>
      </c>
      <c r="I2" s="55">
        <v>45358.0</v>
      </c>
      <c r="J2" s="55">
        <v>45359.0</v>
      </c>
      <c r="K2" s="55">
        <v>45360.0</v>
      </c>
      <c r="L2" s="55">
        <v>45361.0</v>
      </c>
      <c r="M2" s="55">
        <f t="shared" ref="M2:AG2" si="1">L2+1</f>
        <v>45362</v>
      </c>
      <c r="N2" s="55">
        <f t="shared" si="1"/>
        <v>45363</v>
      </c>
      <c r="O2" s="55">
        <f t="shared" si="1"/>
        <v>45364</v>
      </c>
      <c r="P2" s="55">
        <f t="shared" si="1"/>
        <v>45365</v>
      </c>
      <c r="Q2" s="55">
        <f t="shared" si="1"/>
        <v>45366</v>
      </c>
      <c r="R2" s="55">
        <f t="shared" si="1"/>
        <v>45367</v>
      </c>
      <c r="S2" s="55">
        <f t="shared" si="1"/>
        <v>45368</v>
      </c>
      <c r="T2" s="55">
        <f t="shared" si="1"/>
        <v>45369</v>
      </c>
      <c r="U2" s="55">
        <f t="shared" si="1"/>
        <v>45370</v>
      </c>
      <c r="V2" s="55">
        <f t="shared" si="1"/>
        <v>45371</v>
      </c>
      <c r="W2" s="55">
        <f t="shared" si="1"/>
        <v>45372</v>
      </c>
      <c r="X2" s="55">
        <f t="shared" si="1"/>
        <v>45373</v>
      </c>
      <c r="Y2" s="55">
        <f t="shared" si="1"/>
        <v>45374</v>
      </c>
      <c r="Z2" s="55">
        <f t="shared" si="1"/>
        <v>45375</v>
      </c>
      <c r="AA2" s="55">
        <f t="shared" si="1"/>
        <v>45376</v>
      </c>
      <c r="AB2" s="55">
        <f t="shared" si="1"/>
        <v>45377</v>
      </c>
      <c r="AC2" s="55">
        <f t="shared" si="1"/>
        <v>45378</v>
      </c>
      <c r="AD2" s="55">
        <f t="shared" si="1"/>
        <v>45379</v>
      </c>
      <c r="AE2" s="55">
        <f t="shared" si="1"/>
        <v>45380</v>
      </c>
      <c r="AF2" s="55">
        <f t="shared" si="1"/>
        <v>45381</v>
      </c>
      <c r="AG2" s="55">
        <f t="shared" si="1"/>
        <v>45382</v>
      </c>
    </row>
    <row r="3">
      <c r="A3" s="56" t="s">
        <v>190</v>
      </c>
      <c r="B3" s="8">
        <v>2887.530550956</v>
      </c>
      <c r="C3" s="8">
        <v>957.904166616</v>
      </c>
      <c r="D3" s="8">
        <v>964.6881245534</v>
      </c>
      <c r="E3" s="8">
        <v>964.9382597866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8"/>
      <c r="AE3" s="8"/>
      <c r="AF3" s="8"/>
      <c r="AG3" s="8"/>
    </row>
    <row r="4">
      <c r="A4" s="56" t="s">
        <v>194</v>
      </c>
      <c r="B4" s="8">
        <v>129.8183323231</v>
      </c>
      <c r="C4" s="8">
        <v>51.5647336533</v>
      </c>
      <c r="D4" s="8">
        <v>30.6963301628</v>
      </c>
      <c r="E4" s="8">
        <v>47.557268507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8"/>
      <c r="AG4" s="8"/>
    </row>
    <row r="5">
      <c r="A5" s="56" t="s">
        <v>192</v>
      </c>
      <c r="B5" s="8">
        <v>116.7593675456</v>
      </c>
      <c r="C5" s="8">
        <v>39.0231670575</v>
      </c>
      <c r="D5" s="8">
        <v>38.7115247755</v>
      </c>
      <c r="E5" s="8">
        <v>39.0246757126</v>
      </c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8"/>
      <c r="AG5" s="8"/>
    </row>
    <row r="6">
      <c r="A6" s="56" t="s">
        <v>196</v>
      </c>
      <c r="B6" s="8">
        <v>1.2826864047</v>
      </c>
      <c r="C6" s="8">
        <v>0.4354831289</v>
      </c>
      <c r="D6" s="8">
        <v>0.4457055083</v>
      </c>
      <c r="E6" s="8">
        <v>0.4014977675</v>
      </c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8"/>
      <c r="AG6" s="8"/>
    </row>
    <row r="7">
      <c r="A7" s="57" t="s">
        <v>197</v>
      </c>
      <c r="B7" s="58">
        <v>3135.3909372294</v>
      </c>
      <c r="C7" s="58">
        <v>1048.9275504557</v>
      </c>
      <c r="D7" s="58">
        <v>1034.541685</v>
      </c>
      <c r="E7" s="58">
        <v>1051.9217017737</v>
      </c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8"/>
      <c r="AE7" s="58"/>
      <c r="AF7" s="58"/>
      <c r="AG7" s="58"/>
    </row>
    <row r="8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O8" s="38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</row>
    <row r="9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O9" s="38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</row>
    <row r="10">
      <c r="A10" s="25" t="s">
        <v>266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</row>
    <row r="11">
      <c r="A11" s="19" t="s">
        <v>189</v>
      </c>
      <c r="B11" s="54" t="s">
        <v>265</v>
      </c>
      <c r="C11" s="55">
        <v>45352.0</v>
      </c>
      <c r="D11" s="55">
        <v>45353.0</v>
      </c>
      <c r="E11" s="55">
        <v>45354.0</v>
      </c>
      <c r="F11" s="55">
        <v>45355.0</v>
      </c>
      <c r="G11" s="55">
        <v>45356.0</v>
      </c>
      <c r="H11" s="55">
        <v>45357.0</v>
      </c>
      <c r="I11" s="55">
        <v>45358.0</v>
      </c>
      <c r="J11" s="55">
        <v>45359.0</v>
      </c>
      <c r="K11" s="55">
        <v>45360.0</v>
      </c>
      <c r="L11" s="55">
        <v>45361.0</v>
      </c>
      <c r="M11" s="55">
        <f t="shared" ref="M11:AG11" si="2">L11+1</f>
        <v>45362</v>
      </c>
      <c r="N11" s="55">
        <f t="shared" si="2"/>
        <v>45363</v>
      </c>
      <c r="O11" s="55">
        <f t="shared" si="2"/>
        <v>45364</v>
      </c>
      <c r="P11" s="55">
        <f t="shared" si="2"/>
        <v>45365</v>
      </c>
      <c r="Q11" s="55">
        <f t="shared" si="2"/>
        <v>45366</v>
      </c>
      <c r="R11" s="55">
        <f t="shared" si="2"/>
        <v>45367</v>
      </c>
      <c r="S11" s="55">
        <f t="shared" si="2"/>
        <v>45368</v>
      </c>
      <c r="T11" s="55">
        <f t="shared" si="2"/>
        <v>45369</v>
      </c>
      <c r="U11" s="55">
        <f t="shared" si="2"/>
        <v>45370</v>
      </c>
      <c r="V11" s="55">
        <f t="shared" si="2"/>
        <v>45371</v>
      </c>
      <c r="W11" s="55">
        <f t="shared" si="2"/>
        <v>45372</v>
      </c>
      <c r="X11" s="55">
        <f t="shared" si="2"/>
        <v>45373</v>
      </c>
      <c r="Y11" s="55">
        <f t="shared" si="2"/>
        <v>45374</v>
      </c>
      <c r="Z11" s="55">
        <f t="shared" si="2"/>
        <v>45375</v>
      </c>
      <c r="AA11" s="55">
        <f t="shared" si="2"/>
        <v>45376</v>
      </c>
      <c r="AB11" s="55">
        <f t="shared" si="2"/>
        <v>45377</v>
      </c>
      <c r="AC11" s="55">
        <f t="shared" si="2"/>
        <v>45378</v>
      </c>
      <c r="AD11" s="55">
        <f t="shared" si="2"/>
        <v>45379</v>
      </c>
      <c r="AE11" s="55">
        <f t="shared" si="2"/>
        <v>45380</v>
      </c>
      <c r="AF11" s="55">
        <f t="shared" si="2"/>
        <v>45381</v>
      </c>
      <c r="AG11" s="55">
        <f t="shared" si="2"/>
        <v>45382</v>
      </c>
    </row>
    <row r="12">
      <c r="A12" s="7" t="s">
        <v>201</v>
      </c>
      <c r="B12" s="8">
        <v>1754.7942759759</v>
      </c>
      <c r="C12" s="8">
        <v>1686.060948128</v>
      </c>
      <c r="D12" s="8">
        <v>34.5171871277</v>
      </c>
      <c r="E12" s="8">
        <v>34.2161407202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>
      <c r="A13" s="7" t="s">
        <v>200</v>
      </c>
      <c r="B13" s="8">
        <v>1048.1347007045</v>
      </c>
      <c r="C13" s="8">
        <v>342.6340135641</v>
      </c>
      <c r="D13" s="8">
        <v>335.2424071182</v>
      </c>
      <c r="E13" s="8">
        <v>370.2582800222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>
      <c r="A14" s="7" t="s">
        <v>203</v>
      </c>
      <c r="B14" s="8">
        <v>695.3326448245</v>
      </c>
      <c r="C14" s="8">
        <v>565.6893832154</v>
      </c>
      <c r="D14" s="8">
        <v>64.6707065589</v>
      </c>
      <c r="E14" s="8">
        <v>64.9725550502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>
      <c r="A15" s="7" t="s">
        <v>202</v>
      </c>
      <c r="B15" s="8">
        <v>413.8064447641</v>
      </c>
      <c r="C15" s="8">
        <v>137.7351376115</v>
      </c>
      <c r="D15" s="8">
        <v>138.131576396</v>
      </c>
      <c r="E15" s="8">
        <v>137.9397307566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>
      <c r="A16" s="56" t="s">
        <v>204</v>
      </c>
      <c r="B16" s="8">
        <v>270.0606444529</v>
      </c>
      <c r="C16" s="8">
        <v>90.4767940442</v>
      </c>
      <c r="D16" s="8">
        <v>89.9484639009</v>
      </c>
      <c r="E16" s="8">
        <v>89.6353865078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>
      <c r="A17" s="56" t="s">
        <v>205</v>
      </c>
      <c r="B17" s="8">
        <v>215.8838457706</v>
      </c>
      <c r="C17" s="8">
        <v>71.9411601154</v>
      </c>
      <c r="D17" s="8">
        <v>72.1524844637</v>
      </c>
      <c r="E17" s="8">
        <v>71.7902011915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>
      <c r="A18" s="56" t="s">
        <v>206</v>
      </c>
      <c r="B18" s="8">
        <v>160.8397713588</v>
      </c>
      <c r="C18" s="8">
        <v>53.6370238819</v>
      </c>
      <c r="D18" s="8">
        <v>53.5392123046</v>
      </c>
      <c r="E18" s="8">
        <v>53.6635351723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>
      <c r="A19" s="56" t="s">
        <v>207</v>
      </c>
      <c r="B19" s="8">
        <v>113.6245313101</v>
      </c>
      <c r="C19" s="8">
        <v>33.5750892462</v>
      </c>
      <c r="D19" s="8">
        <v>39.3609639142</v>
      </c>
      <c r="E19" s="8">
        <v>40.6884781497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>
      <c r="A20" s="56" t="s">
        <v>196</v>
      </c>
      <c r="B20" s="8">
        <v>64.8272987974</v>
      </c>
      <c r="C20" s="8">
        <v>21.6023137127</v>
      </c>
      <c r="D20" s="8">
        <v>21.6220992851</v>
      </c>
      <c r="E20" s="8">
        <v>21.6028857996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>
      <c r="A21" s="56" t="s">
        <v>212</v>
      </c>
      <c r="B21" s="8">
        <v>53.712</v>
      </c>
      <c r="C21" s="8">
        <v>50.544</v>
      </c>
      <c r="D21" s="8">
        <v>1.584</v>
      </c>
      <c r="E21" s="8">
        <v>1.584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>
      <c r="A22" s="56" t="s">
        <v>190</v>
      </c>
      <c r="B22" s="8">
        <v>52.7641151015</v>
      </c>
      <c r="C22" s="8">
        <v>9.9172233866</v>
      </c>
      <c r="D22" s="8">
        <v>21.1094486957</v>
      </c>
      <c r="E22" s="8">
        <v>21.7374430192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>
      <c r="A23" s="56" t="s">
        <v>211</v>
      </c>
      <c r="B23" s="8">
        <v>51.5022811078</v>
      </c>
      <c r="C23" s="8">
        <v>43.1658074728</v>
      </c>
      <c r="D23" s="8">
        <v>4.1688520876</v>
      </c>
      <c r="E23" s="8">
        <v>4.1676215474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>
      <c r="A24" s="56" t="s">
        <v>194</v>
      </c>
      <c r="B24" s="8">
        <v>45.0464315972</v>
      </c>
      <c r="C24" s="8">
        <v>2.8186016014</v>
      </c>
      <c r="D24" s="8">
        <v>29.7138187774</v>
      </c>
      <c r="E24" s="8">
        <v>12.5140112184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</row>
    <row r="25">
      <c r="A25" s="56" t="s">
        <v>224</v>
      </c>
      <c r="B25" s="8">
        <v>19.0</v>
      </c>
      <c r="C25" s="8">
        <v>19.0</v>
      </c>
      <c r="D25" s="22"/>
      <c r="E25" s="22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>
      <c r="A26" s="56" t="s">
        <v>209</v>
      </c>
      <c r="B26" s="8">
        <v>17.9054651252</v>
      </c>
      <c r="C26" s="8">
        <v>5.7568349664</v>
      </c>
      <c r="D26" s="8">
        <v>5.9464001303</v>
      </c>
      <c r="E26" s="8">
        <v>6.2022300285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>
      <c r="A27" s="56" t="s">
        <v>213</v>
      </c>
      <c r="B27" s="8">
        <v>16.2466757</v>
      </c>
      <c r="C27" s="8">
        <v>5.5307504</v>
      </c>
      <c r="D27" s="8">
        <v>5.3795376</v>
      </c>
      <c r="E27" s="8">
        <v>5.3363877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>
      <c r="A28" s="56" t="s">
        <v>215</v>
      </c>
      <c r="B28" s="8">
        <v>9.9800000784</v>
      </c>
      <c r="C28" s="8">
        <v>3.3266666928</v>
      </c>
      <c r="D28" s="8">
        <v>3.3266666928</v>
      </c>
      <c r="E28" s="8">
        <v>3.3266666928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>
      <c r="A29" s="56" t="s">
        <v>218</v>
      </c>
      <c r="B29" s="8">
        <v>8.3433856176</v>
      </c>
      <c r="C29" s="8">
        <v>2.7269735392</v>
      </c>
      <c r="D29" s="8">
        <v>2.7902935392</v>
      </c>
      <c r="E29" s="8">
        <v>2.8261185392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>
      <c r="A30" s="56" t="s">
        <v>214</v>
      </c>
      <c r="B30" s="8">
        <v>7.826635</v>
      </c>
      <c r="C30" s="8">
        <v>2.654635</v>
      </c>
      <c r="D30" s="8">
        <v>2.571835</v>
      </c>
      <c r="E30" s="8">
        <v>2.600165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</row>
    <row r="31">
      <c r="A31" s="56" t="s">
        <v>210</v>
      </c>
      <c r="B31" s="8">
        <v>5.9241281488</v>
      </c>
      <c r="C31" s="8">
        <v>1.828536</v>
      </c>
      <c r="D31" s="8">
        <v>2.098536</v>
      </c>
      <c r="E31" s="8">
        <v>1.9970561488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22"/>
      <c r="AE31" s="22"/>
      <c r="AF31" s="8"/>
      <c r="AG31" s="8"/>
    </row>
    <row r="32">
      <c r="A32" s="56" t="s">
        <v>220</v>
      </c>
      <c r="B32" s="8">
        <v>5.4312249445</v>
      </c>
      <c r="C32" s="8">
        <v>1.8099020712</v>
      </c>
      <c r="D32" s="8">
        <v>1.810284252</v>
      </c>
      <c r="E32" s="8">
        <v>1.8110386213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>
      <c r="A33" s="56" t="s">
        <v>217</v>
      </c>
      <c r="B33" s="8">
        <v>4.72645448</v>
      </c>
      <c r="C33" s="8">
        <v>1.6021126</v>
      </c>
      <c r="D33" s="8">
        <v>1.5221558</v>
      </c>
      <c r="E33" s="8">
        <v>1.60218608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</row>
    <row r="34">
      <c r="A34" s="56" t="s">
        <v>208</v>
      </c>
      <c r="B34" s="8">
        <v>4.5737396854</v>
      </c>
      <c r="C34" s="8">
        <v>1.3735631076</v>
      </c>
      <c r="D34" s="8">
        <v>1.3687892291</v>
      </c>
      <c r="E34" s="8">
        <v>1.8313873487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>
      <c r="A35" s="56" t="s">
        <v>221</v>
      </c>
      <c r="B35" s="8">
        <v>4.032</v>
      </c>
      <c r="C35" s="8">
        <v>1.344</v>
      </c>
      <c r="D35" s="8">
        <v>1.344</v>
      </c>
      <c r="E35" s="8">
        <v>1.344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</row>
    <row r="36">
      <c r="A36" s="56" t="s">
        <v>222</v>
      </c>
      <c r="B36" s="8">
        <v>3.5521640208</v>
      </c>
      <c r="C36" s="8">
        <v>1.1187536736</v>
      </c>
      <c r="D36" s="8">
        <v>1.1283866736</v>
      </c>
      <c r="E36" s="8">
        <v>1.3050236736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>
      <c r="A37" s="56" t="s">
        <v>216</v>
      </c>
      <c r="B37" s="8">
        <v>3.2155751852</v>
      </c>
      <c r="C37" s="8">
        <v>0.9336391846</v>
      </c>
      <c r="D37" s="8">
        <v>0.9276084924</v>
      </c>
      <c r="E37" s="8">
        <v>1.3543275082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</row>
    <row r="38">
      <c r="A38" s="56" t="s">
        <v>234</v>
      </c>
      <c r="B38" s="8">
        <v>3.0004884</v>
      </c>
      <c r="C38" s="8">
        <v>3.0001828</v>
      </c>
      <c r="D38" s="8">
        <v>1.492E-4</v>
      </c>
      <c r="E38" s="8">
        <v>1.564E-4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</row>
    <row r="39">
      <c r="A39" s="56" t="s">
        <v>223</v>
      </c>
      <c r="B39" s="8">
        <v>2.6711920345</v>
      </c>
      <c r="C39" s="8">
        <v>0.9052740623</v>
      </c>
      <c r="D39" s="8">
        <v>0.8385474035</v>
      </c>
      <c r="E39" s="8">
        <v>0.9273705687</v>
      </c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8"/>
      <c r="AE39" s="8"/>
      <c r="AF39" s="8"/>
      <c r="AG39" s="8"/>
    </row>
    <row r="40">
      <c r="A40" s="56" t="s">
        <v>192</v>
      </c>
      <c r="B40" s="8">
        <v>1.374990541</v>
      </c>
      <c r="C40" s="8">
        <v>0.3498129907</v>
      </c>
      <c r="D40" s="8">
        <v>0.668877964</v>
      </c>
      <c r="E40" s="8">
        <v>0.3562995863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8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8"/>
      <c r="AG40" s="8"/>
    </row>
    <row r="41">
      <c r="A41" s="56" t="s">
        <v>228</v>
      </c>
      <c r="B41" s="8">
        <v>1.163925</v>
      </c>
      <c r="C41" s="8">
        <v>0.306625</v>
      </c>
      <c r="D41" s="8">
        <v>0.4455</v>
      </c>
      <c r="E41" s="8">
        <v>0.4118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22"/>
      <c r="AG41" s="22"/>
    </row>
    <row r="42">
      <c r="A42" s="56" t="s">
        <v>229</v>
      </c>
      <c r="B42" s="8">
        <v>0.8000000064</v>
      </c>
      <c r="C42" s="8">
        <v>0.2666666688</v>
      </c>
      <c r="D42" s="8">
        <v>0.2666666688</v>
      </c>
      <c r="E42" s="8">
        <v>0.2666666688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>
      <c r="A43" s="56" t="s">
        <v>231</v>
      </c>
      <c r="B43" s="8">
        <v>0.72</v>
      </c>
      <c r="C43" s="8">
        <v>0.24</v>
      </c>
      <c r="D43" s="8">
        <v>0.24</v>
      </c>
      <c r="E43" s="8">
        <v>0.24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>
      <c r="A44" s="56" t="s">
        <v>230</v>
      </c>
      <c r="B44" s="8">
        <v>0.4365220897</v>
      </c>
      <c r="C44" s="8">
        <v>0.1654529771</v>
      </c>
      <c r="D44" s="8">
        <v>0.1851585128</v>
      </c>
      <c r="E44" s="8">
        <v>0.0859105998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45">
      <c r="A45" s="56" t="s">
        <v>226</v>
      </c>
      <c r="B45" s="8">
        <v>0.307269157</v>
      </c>
      <c r="C45" s="8">
        <v>0.0920142113</v>
      </c>
      <c r="D45" s="8">
        <v>0.1250433806</v>
      </c>
      <c r="E45" s="8">
        <v>0.0902115651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</row>
    <row r="46">
      <c r="A46" s="56" t="s">
        <v>236</v>
      </c>
      <c r="B46" s="8">
        <v>0.1864435784</v>
      </c>
      <c r="C46" s="8">
        <v>0.0531221896</v>
      </c>
      <c r="D46" s="8">
        <v>0.0701864958</v>
      </c>
      <c r="E46" s="8">
        <v>0.063134893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</row>
    <row r="47">
      <c r="A47" s="56" t="s">
        <v>235</v>
      </c>
      <c r="B47" s="8">
        <v>0.1329764982</v>
      </c>
      <c r="C47" s="8">
        <v>0.0397036565</v>
      </c>
      <c r="D47" s="8">
        <v>0.0605320976</v>
      </c>
      <c r="E47" s="8">
        <v>0.0327407441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22"/>
      <c r="AG47" s="22"/>
    </row>
    <row r="48">
      <c r="A48" s="56" t="s">
        <v>238</v>
      </c>
      <c r="B48" s="8">
        <v>0.011654</v>
      </c>
      <c r="C48" s="8">
        <v>0.004068</v>
      </c>
      <c r="D48" s="8">
        <v>0.00254</v>
      </c>
      <c r="E48" s="8">
        <v>0.005046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22"/>
      <c r="AG48" s="22"/>
    </row>
    <row r="49">
      <c r="A49" s="56" t="s">
        <v>237</v>
      </c>
      <c r="B49" s="8">
        <v>0.0100000008</v>
      </c>
      <c r="C49" s="8">
        <v>0.0033333336</v>
      </c>
      <c r="D49" s="8">
        <v>0.0033333336</v>
      </c>
      <c r="E49" s="8">
        <v>0.0033333336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</row>
    <row r="50">
      <c r="A50" s="56" t="s">
        <v>241</v>
      </c>
      <c r="B50" s="8">
        <v>0.0072018901</v>
      </c>
      <c r="C50" s="8">
        <v>0.0023972413</v>
      </c>
      <c r="D50" s="8">
        <v>0.0024010846</v>
      </c>
      <c r="E50" s="8">
        <v>0.0024035642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22"/>
    </row>
    <row r="51">
      <c r="A51" s="56" t="s">
        <v>240</v>
      </c>
      <c r="B51" s="8">
        <v>0.0034528745</v>
      </c>
      <c r="C51" s="8">
        <v>0.0016061037</v>
      </c>
      <c r="D51" s="8">
        <v>0.0016205795</v>
      </c>
      <c r="E51" s="8">
        <v>2.261913E-4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22"/>
    </row>
    <row r="52">
      <c r="A52" s="56" t="s">
        <v>247</v>
      </c>
      <c r="B52" s="8">
        <v>5.430888E-4</v>
      </c>
      <c r="C52" s="8">
        <v>1.810296E-4</v>
      </c>
      <c r="D52" s="8">
        <v>1.810296E-4</v>
      </c>
      <c r="E52" s="8">
        <v>1.810296E-4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22"/>
      <c r="AD52" s="8"/>
      <c r="AE52" s="8"/>
      <c r="AF52" s="8"/>
      <c r="AG52" s="22"/>
    </row>
    <row r="53">
      <c r="A53" s="56" t="s">
        <v>251</v>
      </c>
      <c r="B53" s="8">
        <v>1.162512E-4</v>
      </c>
      <c r="C53" s="8">
        <v>3.87504E-5</v>
      </c>
      <c r="D53" s="8">
        <v>3.87504E-5</v>
      </c>
      <c r="E53" s="8">
        <v>3.87504E-5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22"/>
    </row>
    <row r="54">
      <c r="A54" s="56" t="s">
        <v>249</v>
      </c>
      <c r="B54" s="8">
        <v>5.0E-5</v>
      </c>
      <c r="C54" s="8">
        <v>1.0E-5</v>
      </c>
      <c r="D54" s="8">
        <v>1.0E-5</v>
      </c>
      <c r="E54" s="8">
        <v>3.0E-5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22"/>
    </row>
    <row r="55">
      <c r="A55" s="56" t="s">
        <v>248</v>
      </c>
      <c r="B55" s="8">
        <v>1.0E-6</v>
      </c>
      <c r="C55" s="8">
        <v>0.0</v>
      </c>
      <c r="D55" s="8">
        <v>1.0E-6</v>
      </c>
      <c r="E55" s="8">
        <v>0.0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22"/>
      <c r="AE55" s="22"/>
      <c r="AF55" s="8"/>
      <c r="AG55" s="22"/>
    </row>
    <row r="56">
      <c r="A56" s="56" t="s">
        <v>254</v>
      </c>
      <c r="B56" s="8">
        <v>0.0</v>
      </c>
      <c r="C56" s="8">
        <v>0.0</v>
      </c>
      <c r="D56" s="8">
        <v>0.0</v>
      </c>
      <c r="E56" s="8">
        <v>0.0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22"/>
    </row>
    <row r="57">
      <c r="A57" s="56" t="s">
        <v>233</v>
      </c>
      <c r="B57" s="8">
        <v>0.0</v>
      </c>
      <c r="C57" s="8">
        <v>0.0</v>
      </c>
      <c r="D57" s="8">
        <v>0.0</v>
      </c>
      <c r="E57" s="8">
        <v>0.0</v>
      </c>
      <c r="F57" s="22"/>
      <c r="G57" s="22"/>
      <c r="H57" s="22"/>
      <c r="I57" s="8"/>
      <c r="J57" s="22"/>
      <c r="K57" s="22"/>
      <c r="L57" s="22"/>
      <c r="M57" s="22"/>
      <c r="N57" s="8"/>
      <c r="O57" s="22"/>
      <c r="P57" s="22"/>
      <c r="Q57" s="22"/>
      <c r="R57" s="22"/>
      <c r="S57" s="8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8"/>
      <c r="AE57" s="8"/>
      <c r="AF57" s="8"/>
      <c r="AG57" s="22"/>
    </row>
    <row r="58">
      <c r="A58" s="56" t="s">
        <v>242</v>
      </c>
      <c r="B58" s="8">
        <v>0.0</v>
      </c>
      <c r="C58" s="8">
        <v>0.0</v>
      </c>
      <c r="D58" s="8">
        <v>0.0</v>
      </c>
      <c r="E58" s="8">
        <v>0.0</v>
      </c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8"/>
      <c r="R58" s="22"/>
      <c r="S58" s="22"/>
      <c r="T58" s="22"/>
      <c r="U58" s="8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8"/>
      <c r="AG58" s="22"/>
    </row>
    <row r="59">
      <c r="A59" s="56" t="s">
        <v>246</v>
      </c>
      <c r="B59" s="8">
        <v>0.0</v>
      </c>
      <c r="C59" s="8">
        <v>0.0</v>
      </c>
      <c r="D59" s="8">
        <v>0.0</v>
      </c>
      <c r="E59" s="8">
        <v>0.0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22"/>
      <c r="AE59" s="22"/>
      <c r="AF59" s="8"/>
      <c r="AG59" s="22"/>
    </row>
    <row r="60">
      <c r="A60" s="56" t="s">
        <v>261</v>
      </c>
      <c r="B60" s="8">
        <v>0.0</v>
      </c>
      <c r="C60" s="8">
        <v>0.0</v>
      </c>
      <c r="D60" s="8">
        <v>0.0</v>
      </c>
      <c r="E60" s="8">
        <v>0.0</v>
      </c>
      <c r="F60" s="8"/>
      <c r="G60" s="8"/>
      <c r="H60" s="8"/>
      <c r="I60" s="8"/>
      <c r="J60" s="8"/>
      <c r="K60" s="8"/>
      <c r="L60" s="22"/>
      <c r="M60" s="22"/>
      <c r="N60" s="8"/>
      <c r="O60" s="8"/>
      <c r="P60" s="8"/>
      <c r="Q60" s="8"/>
      <c r="R60" s="8"/>
      <c r="S60" s="8"/>
      <c r="T60" s="22"/>
      <c r="U60" s="8"/>
      <c r="V60" s="8"/>
      <c r="W60" s="8"/>
      <c r="X60" s="8"/>
      <c r="Y60" s="8"/>
      <c r="Z60" s="8"/>
      <c r="AA60" s="22"/>
      <c r="AB60" s="8"/>
      <c r="AC60" s="8"/>
      <c r="AD60" s="22"/>
      <c r="AE60" s="22"/>
      <c r="AF60" s="8"/>
      <c r="AG60" s="22"/>
    </row>
    <row r="61">
      <c r="A61" s="56" t="s">
        <v>263</v>
      </c>
      <c r="B61" s="8">
        <v>0.0</v>
      </c>
      <c r="C61" s="8">
        <v>0.0</v>
      </c>
      <c r="D61" s="22"/>
      <c r="E61" s="8">
        <v>0.0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22"/>
      <c r="AE61" s="22"/>
      <c r="AF61" s="8"/>
      <c r="AG61" s="22"/>
    </row>
    <row r="62">
      <c r="A62" s="56" t="s">
        <v>259</v>
      </c>
      <c r="B62" s="8">
        <v>0.0</v>
      </c>
      <c r="C62" s="22"/>
      <c r="D62" s="8">
        <v>0.0</v>
      </c>
      <c r="E62" s="22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22"/>
      <c r="AF62" s="8"/>
      <c r="AG62" s="22"/>
    </row>
    <row r="63">
      <c r="A63" s="57" t="s">
        <v>197</v>
      </c>
      <c r="B63" s="58">
        <v>5061.9132601618</v>
      </c>
      <c r="C63" s="58">
        <v>3164.2343522305</v>
      </c>
      <c r="D63" s="58">
        <v>938.8865015402</v>
      </c>
      <c r="E63" s="58">
        <v>958.7924063911</v>
      </c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267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6" t="s">
        <v>190</v>
      </c>
      <c r="B3" s="27">
        <v>20378.4276426235</v>
      </c>
      <c r="C3" s="27">
        <v>19847.0406793138</v>
      </c>
      <c r="D3" s="27">
        <v>18479.7198908773</v>
      </c>
      <c r="E3" s="27">
        <v>17785.4100812209</v>
      </c>
      <c r="F3" s="27">
        <v>17324.368841549</v>
      </c>
      <c r="G3" s="27">
        <v>19077.5007598966</v>
      </c>
      <c r="H3" s="27">
        <v>19115.6849891032</v>
      </c>
      <c r="I3" s="27">
        <v>15532.6629506729</v>
      </c>
      <c r="J3" s="27">
        <v>16350.0314627286</v>
      </c>
      <c r="K3" s="27">
        <v>18576.9608904259</v>
      </c>
      <c r="L3" s="27">
        <v>22058.4966633088</v>
      </c>
      <c r="M3" s="27">
        <v>2239.3077576177</v>
      </c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37" t="s">
        <v>197</v>
      </c>
      <c r="B4" s="8">
        <v>20378.4276426235</v>
      </c>
      <c r="C4" s="8">
        <v>19847.0406793138</v>
      </c>
      <c r="D4" s="8">
        <v>18479.7198908773</v>
      </c>
      <c r="E4" s="8">
        <v>17785.4100812209</v>
      </c>
      <c r="F4" s="8">
        <v>17324.368841549</v>
      </c>
      <c r="G4" s="8">
        <v>19077.5007598966</v>
      </c>
      <c r="H4" s="8">
        <v>19115.6849891032</v>
      </c>
      <c r="I4" s="8">
        <v>15532.6629506729</v>
      </c>
      <c r="J4" s="8">
        <v>16350.0314627286</v>
      </c>
      <c r="K4" s="8">
        <v>18576.9608904259</v>
      </c>
      <c r="L4" s="8">
        <v>22058.4966633088</v>
      </c>
      <c r="M4" s="8">
        <v>2239.3077576177</v>
      </c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25"/>
      <c r="O5" s="28" t="s">
        <v>195</v>
      </c>
      <c r="P5" s="8">
        <f t="shared" ref="P5:AA5" si="2">P4/P3</f>
        <v>0.7073690015</v>
      </c>
      <c r="Q5" s="8">
        <f t="shared" si="2"/>
        <v>0.6897806494</v>
      </c>
      <c r="R5" s="8">
        <f t="shared" si="2"/>
        <v>0.6871751472</v>
      </c>
      <c r="S5" s="8">
        <f t="shared" si="2"/>
        <v>0.6795383338</v>
      </c>
      <c r="T5" s="8">
        <f t="shared" si="2"/>
        <v>0.6935294244</v>
      </c>
      <c r="U5" s="8">
        <f t="shared" si="2"/>
        <v>0.6842117578</v>
      </c>
      <c r="V5" s="8">
        <f t="shared" si="2"/>
        <v>0.6745223303</v>
      </c>
      <c r="W5" s="8">
        <f t="shared" si="2"/>
        <v>0.6826300706</v>
      </c>
      <c r="X5" s="8">
        <f t="shared" si="2"/>
        <v>0.6817910879</v>
      </c>
      <c r="Y5" s="8">
        <f t="shared" si="2"/>
        <v>0.6632482559</v>
      </c>
      <c r="Z5" s="8">
        <f t="shared" si="2"/>
        <v>0.6406121891</v>
      </c>
      <c r="AA5" s="8">
        <f t="shared" si="2"/>
        <v>0.6402744299</v>
      </c>
    </row>
    <row r="6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A7" s="25" t="s">
        <v>268</v>
      </c>
      <c r="N7" s="25"/>
      <c r="O7" s="25" t="s">
        <v>269</v>
      </c>
    </row>
    <row r="8">
      <c r="A8" s="19" t="s">
        <v>189</v>
      </c>
      <c r="B8" s="20">
        <f t="shared" ref="B8:M8" si="3">B$2</f>
        <v>45474</v>
      </c>
      <c r="C8" s="20">
        <f t="shared" si="3"/>
        <v>45505</v>
      </c>
      <c r="D8" s="20">
        <f t="shared" si="3"/>
        <v>45536</v>
      </c>
      <c r="E8" s="20">
        <f t="shared" si="3"/>
        <v>45566</v>
      </c>
      <c r="F8" s="20">
        <f t="shared" si="3"/>
        <v>45597</v>
      </c>
      <c r="G8" s="20">
        <f t="shared" si="3"/>
        <v>45627</v>
      </c>
      <c r="H8" s="20">
        <f t="shared" si="3"/>
        <v>45658</v>
      </c>
      <c r="I8" s="20">
        <f t="shared" si="3"/>
        <v>45689</v>
      </c>
      <c r="J8" s="20">
        <f t="shared" si="3"/>
        <v>45717</v>
      </c>
      <c r="K8" s="20">
        <f t="shared" si="3"/>
        <v>45748</v>
      </c>
      <c r="L8" s="20">
        <f t="shared" si="3"/>
        <v>45778</v>
      </c>
      <c r="M8" s="20">
        <f t="shared" si="3"/>
        <v>45809</v>
      </c>
      <c r="N8" s="38"/>
      <c r="O8" s="19" t="s">
        <v>189</v>
      </c>
      <c r="P8" s="20">
        <f t="shared" ref="P8:AA8" si="4">B8</f>
        <v>45474</v>
      </c>
      <c r="Q8" s="20">
        <f t="shared" si="4"/>
        <v>45505</v>
      </c>
      <c r="R8" s="20">
        <f t="shared" si="4"/>
        <v>45536</v>
      </c>
      <c r="S8" s="20">
        <f t="shared" si="4"/>
        <v>45566</v>
      </c>
      <c r="T8" s="20">
        <f t="shared" si="4"/>
        <v>45597</v>
      </c>
      <c r="U8" s="20">
        <f t="shared" si="4"/>
        <v>45627</v>
      </c>
      <c r="V8" s="20">
        <f t="shared" si="4"/>
        <v>45658</v>
      </c>
      <c r="W8" s="20">
        <f t="shared" si="4"/>
        <v>45689</v>
      </c>
      <c r="X8" s="20">
        <f t="shared" si="4"/>
        <v>45717</v>
      </c>
      <c r="Y8" s="20">
        <f t="shared" si="4"/>
        <v>45748</v>
      </c>
      <c r="Z8" s="20">
        <f t="shared" si="4"/>
        <v>45778</v>
      </c>
      <c r="AA8" s="20">
        <f t="shared" si="4"/>
        <v>45809</v>
      </c>
    </row>
    <row r="9">
      <c r="A9" s="7" t="s">
        <v>200</v>
      </c>
      <c r="B9" s="8">
        <v>7215.0959030803</v>
      </c>
      <c r="C9" s="8">
        <v>7236.0513641454</v>
      </c>
      <c r="D9" s="8">
        <v>7347.5136691961</v>
      </c>
      <c r="E9" s="8">
        <v>7635.1598234399</v>
      </c>
      <c r="F9" s="8">
        <v>5785.5789383333</v>
      </c>
      <c r="G9" s="8">
        <v>5810.2714303655</v>
      </c>
      <c r="H9" s="8">
        <v>6032.2722897781</v>
      </c>
      <c r="I9" s="8">
        <v>6006.7066869497</v>
      </c>
      <c r="J9" s="8">
        <v>6360.3474218327</v>
      </c>
      <c r="K9" s="8">
        <v>7712.6839451036</v>
      </c>
      <c r="L9" s="8">
        <v>9480.0850107081</v>
      </c>
      <c r="M9" s="8">
        <v>855.3015184556</v>
      </c>
      <c r="N9" s="39"/>
      <c r="O9" s="7" t="str">
        <f t="shared" ref="O9:AA9" si="5">A9</f>
        <v>EC2-Other($)</v>
      </c>
      <c r="P9" s="40">
        <f t="shared" si="5"/>
        <v>7215.095903</v>
      </c>
      <c r="Q9" s="40">
        <f t="shared" si="5"/>
        <v>7236.051364</v>
      </c>
      <c r="R9" s="40">
        <f t="shared" si="5"/>
        <v>7347.513669</v>
      </c>
      <c r="S9" s="40">
        <f t="shared" si="5"/>
        <v>7635.159823</v>
      </c>
      <c r="T9" s="40">
        <f t="shared" si="5"/>
        <v>5785.578938</v>
      </c>
      <c r="U9" s="40">
        <f t="shared" si="5"/>
        <v>5810.27143</v>
      </c>
      <c r="V9" s="40">
        <f t="shared" si="5"/>
        <v>6032.27229</v>
      </c>
      <c r="W9" s="40">
        <f t="shared" si="5"/>
        <v>6006.706687</v>
      </c>
      <c r="X9" s="40">
        <f t="shared" si="5"/>
        <v>6360.347422</v>
      </c>
      <c r="Y9" s="40">
        <f t="shared" si="5"/>
        <v>7712.683945</v>
      </c>
      <c r="Z9" s="61">
        <f t="shared" si="5"/>
        <v>9480.085011</v>
      </c>
      <c r="AA9" s="40">
        <f t="shared" si="5"/>
        <v>855.3015185</v>
      </c>
    </row>
    <row r="10">
      <c r="A10" s="26" t="s">
        <v>190</v>
      </c>
      <c r="B10" s="27">
        <v>6048.05941677</v>
      </c>
      <c r="C10" s="27">
        <v>6165.6515165385</v>
      </c>
      <c r="D10" s="27">
        <v>7393.9393761282</v>
      </c>
      <c r="E10" s="27">
        <v>7748.701193962</v>
      </c>
      <c r="F10" s="27">
        <v>5612.9687558933</v>
      </c>
      <c r="G10" s="27">
        <v>5115.8949085461</v>
      </c>
      <c r="H10" s="27">
        <v>5163.3372678747</v>
      </c>
      <c r="I10" s="27">
        <v>3975.3547216061</v>
      </c>
      <c r="J10" s="27">
        <v>4784.2013495086</v>
      </c>
      <c r="K10" s="27">
        <v>4451.4028969425</v>
      </c>
      <c r="L10" s="27">
        <v>1684.2241115334</v>
      </c>
      <c r="M10" s="27">
        <v>18.7173053134</v>
      </c>
      <c r="N10" s="39"/>
      <c r="O10" s="26" t="str">
        <f t="shared" ref="O10:O41" si="7">A10</f>
        <v>EC2-Instances($)</v>
      </c>
      <c r="P10" s="41">
        <f t="shared" ref="P10:AA10" si="6">B10+(B3*P5)</f>
        <v>20463.12743</v>
      </c>
      <c r="Q10" s="41">
        <f t="shared" si="6"/>
        <v>19855.75612</v>
      </c>
      <c r="R10" s="41">
        <f t="shared" si="6"/>
        <v>20092.74361</v>
      </c>
      <c r="S10" s="41">
        <f t="shared" si="6"/>
        <v>19834.56913</v>
      </c>
      <c r="T10" s="41">
        <f t="shared" si="6"/>
        <v>17627.92831</v>
      </c>
      <c r="U10" s="41">
        <f t="shared" si="6"/>
        <v>18168.94524</v>
      </c>
      <c r="V10" s="41">
        <f t="shared" si="6"/>
        <v>18057.29365</v>
      </c>
      <c r="W10" s="41">
        <f t="shared" si="6"/>
        <v>14578.41753</v>
      </c>
      <c r="X10" s="41">
        <f t="shared" si="6"/>
        <v>15931.50709</v>
      </c>
      <c r="Y10" s="41">
        <f t="shared" si="6"/>
        <v>16772.53981</v>
      </c>
      <c r="Z10" s="62">
        <f t="shared" si="6"/>
        <v>15815.16595</v>
      </c>
      <c r="AA10" s="41">
        <f t="shared" si="6"/>
        <v>1452.488803</v>
      </c>
    </row>
    <row r="11">
      <c r="A11" s="7" t="s">
        <v>201</v>
      </c>
      <c r="B11" s="8">
        <v>2924.8636478933</v>
      </c>
      <c r="C11" s="8">
        <v>2945.5227752233</v>
      </c>
      <c r="D11" s="8">
        <v>2819.091257135</v>
      </c>
      <c r="E11" s="8">
        <v>1832.9385557528</v>
      </c>
      <c r="F11" s="8">
        <v>1530.4993371056</v>
      </c>
      <c r="G11" s="8">
        <v>1614.624968047</v>
      </c>
      <c r="H11" s="8">
        <v>1888.7024161747</v>
      </c>
      <c r="I11" s="8">
        <v>2272.5439816416</v>
      </c>
      <c r="J11" s="8">
        <v>2282.4170094969</v>
      </c>
      <c r="K11" s="8">
        <v>2187.0428381929</v>
      </c>
      <c r="L11" s="8">
        <v>2202.0607064872</v>
      </c>
      <c r="M11" s="8">
        <v>1282.0112274209</v>
      </c>
      <c r="N11" s="39"/>
      <c r="O11" s="7" t="str">
        <f t="shared" si="7"/>
        <v>OpenSearch Service($)</v>
      </c>
      <c r="P11" s="40">
        <f t="shared" ref="P11:AA11" si="8">B11</f>
        <v>2924.863648</v>
      </c>
      <c r="Q11" s="40">
        <f t="shared" si="8"/>
        <v>2945.522775</v>
      </c>
      <c r="R11" s="40">
        <f t="shared" si="8"/>
        <v>2819.091257</v>
      </c>
      <c r="S11" s="40">
        <f t="shared" si="8"/>
        <v>1832.938556</v>
      </c>
      <c r="T11" s="40">
        <f t="shared" si="8"/>
        <v>1530.499337</v>
      </c>
      <c r="U11" s="40">
        <f t="shared" si="8"/>
        <v>1614.624968</v>
      </c>
      <c r="V11" s="40">
        <f t="shared" si="8"/>
        <v>1888.702416</v>
      </c>
      <c r="W11" s="40">
        <f t="shared" si="8"/>
        <v>2272.543982</v>
      </c>
      <c r="X11" s="40">
        <f t="shared" si="8"/>
        <v>2282.417009</v>
      </c>
      <c r="Y11" s="40">
        <f t="shared" si="8"/>
        <v>2187.042838</v>
      </c>
      <c r="Z11" s="61">
        <f t="shared" si="8"/>
        <v>2202.060706</v>
      </c>
      <c r="AA11" s="40">
        <f t="shared" si="8"/>
        <v>1282.011227</v>
      </c>
    </row>
    <row r="12">
      <c r="A12" s="7" t="s">
        <v>202</v>
      </c>
      <c r="B12" s="8">
        <v>1282.3196868171</v>
      </c>
      <c r="C12" s="8">
        <v>1334.7340121859</v>
      </c>
      <c r="D12" s="8">
        <v>1390.7177493699</v>
      </c>
      <c r="E12" s="8">
        <v>1513.3867498915</v>
      </c>
      <c r="F12" s="8">
        <v>1473.7469076948</v>
      </c>
      <c r="G12" s="8">
        <v>1448.9719037846</v>
      </c>
      <c r="H12" s="8">
        <v>1470.0385282804</v>
      </c>
      <c r="I12" s="8">
        <v>1582.1560289688</v>
      </c>
      <c r="J12" s="8">
        <v>1855.7706979742</v>
      </c>
      <c r="K12" s="8">
        <v>1949.9794103446</v>
      </c>
      <c r="L12" s="8">
        <v>2400.4093025393</v>
      </c>
      <c r="M12" s="8">
        <v>255.7890836</v>
      </c>
      <c r="N12" s="39"/>
      <c r="O12" s="7" t="str">
        <f t="shared" si="7"/>
        <v>S3($)</v>
      </c>
      <c r="P12" s="40">
        <f t="shared" ref="P12:AA12" si="9">B12</f>
        <v>1282.319687</v>
      </c>
      <c r="Q12" s="40">
        <f t="shared" si="9"/>
        <v>1334.734012</v>
      </c>
      <c r="R12" s="40">
        <f t="shared" si="9"/>
        <v>1390.717749</v>
      </c>
      <c r="S12" s="40">
        <f t="shared" si="9"/>
        <v>1513.38675</v>
      </c>
      <c r="T12" s="40">
        <f t="shared" si="9"/>
        <v>1473.746908</v>
      </c>
      <c r="U12" s="40">
        <f t="shared" si="9"/>
        <v>1448.971904</v>
      </c>
      <c r="V12" s="40">
        <f t="shared" si="9"/>
        <v>1470.038528</v>
      </c>
      <c r="W12" s="40">
        <f t="shared" si="9"/>
        <v>1582.156029</v>
      </c>
      <c r="X12" s="40">
        <f t="shared" si="9"/>
        <v>1855.770698</v>
      </c>
      <c r="Y12" s="40">
        <f t="shared" si="9"/>
        <v>1949.97941</v>
      </c>
      <c r="Z12" s="61">
        <f t="shared" si="9"/>
        <v>2400.409303</v>
      </c>
      <c r="AA12" s="40">
        <f t="shared" si="9"/>
        <v>255.7890836</v>
      </c>
    </row>
    <row r="13">
      <c r="A13" s="7" t="s">
        <v>205</v>
      </c>
      <c r="B13" s="8">
        <v>1929.5211623245</v>
      </c>
      <c r="C13" s="8">
        <v>2080.4407936826</v>
      </c>
      <c r="D13" s="8">
        <v>1991.801841935</v>
      </c>
      <c r="E13" s="8">
        <v>1715.0076366742</v>
      </c>
      <c r="F13" s="8">
        <v>1425.4015147106</v>
      </c>
      <c r="G13" s="8">
        <v>1382.4449180385</v>
      </c>
      <c r="H13" s="8">
        <v>1354.9625733154</v>
      </c>
      <c r="I13" s="8">
        <v>1211.6615738671</v>
      </c>
      <c r="J13" s="8">
        <v>1295.3258320399</v>
      </c>
      <c r="K13" s="8">
        <v>1564.8436695265</v>
      </c>
      <c r="L13" s="8">
        <v>1807.7244635678</v>
      </c>
      <c r="M13" s="8">
        <v>167.9253489432</v>
      </c>
      <c r="N13" s="39"/>
      <c r="O13" s="7" t="str">
        <f t="shared" si="7"/>
        <v>Elastic Load Balancing($)</v>
      </c>
      <c r="P13" s="40">
        <f t="shared" ref="P13:AA13" si="10">B13</f>
        <v>1929.521162</v>
      </c>
      <c r="Q13" s="40">
        <f t="shared" si="10"/>
        <v>2080.440794</v>
      </c>
      <c r="R13" s="40">
        <f t="shared" si="10"/>
        <v>1991.801842</v>
      </c>
      <c r="S13" s="40">
        <f t="shared" si="10"/>
        <v>1715.007637</v>
      </c>
      <c r="T13" s="40">
        <f t="shared" si="10"/>
        <v>1425.401515</v>
      </c>
      <c r="U13" s="40">
        <f t="shared" si="10"/>
        <v>1382.444918</v>
      </c>
      <c r="V13" s="40">
        <f t="shared" si="10"/>
        <v>1354.962573</v>
      </c>
      <c r="W13" s="40">
        <f t="shared" si="10"/>
        <v>1211.661574</v>
      </c>
      <c r="X13" s="40">
        <f t="shared" si="10"/>
        <v>1295.325832</v>
      </c>
      <c r="Y13" s="40">
        <f t="shared" si="10"/>
        <v>1564.84367</v>
      </c>
      <c r="Z13" s="61">
        <f t="shared" si="10"/>
        <v>1807.724464</v>
      </c>
      <c r="AA13" s="40">
        <f t="shared" si="10"/>
        <v>167.9253489</v>
      </c>
    </row>
    <row r="14">
      <c r="A14" s="7" t="s">
        <v>204</v>
      </c>
      <c r="B14" s="8">
        <v>1667.7804209877</v>
      </c>
      <c r="C14" s="8">
        <v>1743.2394870833</v>
      </c>
      <c r="D14" s="8">
        <v>1727.2264890304</v>
      </c>
      <c r="E14" s="8">
        <v>1546.3177452331</v>
      </c>
      <c r="F14" s="8">
        <v>1329.6484387886</v>
      </c>
      <c r="G14" s="8">
        <v>1440.446377298</v>
      </c>
      <c r="H14" s="8">
        <v>1435.0458566882</v>
      </c>
      <c r="I14" s="8">
        <v>1325.7185665298</v>
      </c>
      <c r="J14" s="8">
        <v>1452.4193982</v>
      </c>
      <c r="K14" s="8">
        <v>1442.3779066459</v>
      </c>
      <c r="L14" s="8">
        <v>1821.5401092413</v>
      </c>
      <c r="M14" s="8">
        <v>179.7090453853</v>
      </c>
      <c r="N14" s="39"/>
      <c r="O14" s="7" t="str">
        <f t="shared" si="7"/>
        <v>VPC($)</v>
      </c>
      <c r="P14" s="40">
        <f t="shared" ref="P14:AA14" si="11">B14</f>
        <v>1667.780421</v>
      </c>
      <c r="Q14" s="40">
        <f t="shared" si="11"/>
        <v>1743.239487</v>
      </c>
      <c r="R14" s="40">
        <f t="shared" si="11"/>
        <v>1727.226489</v>
      </c>
      <c r="S14" s="40">
        <f t="shared" si="11"/>
        <v>1546.317745</v>
      </c>
      <c r="T14" s="40">
        <f t="shared" si="11"/>
        <v>1329.648439</v>
      </c>
      <c r="U14" s="40">
        <f t="shared" si="11"/>
        <v>1440.446377</v>
      </c>
      <c r="V14" s="40">
        <f t="shared" si="11"/>
        <v>1435.045857</v>
      </c>
      <c r="W14" s="40">
        <f t="shared" si="11"/>
        <v>1325.718567</v>
      </c>
      <c r="X14" s="40">
        <f t="shared" si="11"/>
        <v>1452.419398</v>
      </c>
      <c r="Y14" s="40">
        <f t="shared" si="11"/>
        <v>1442.377907</v>
      </c>
      <c r="Z14" s="61">
        <f t="shared" si="11"/>
        <v>1821.540109</v>
      </c>
      <c r="AA14" s="40">
        <f t="shared" si="11"/>
        <v>179.7090454</v>
      </c>
    </row>
    <row r="15">
      <c r="A15" s="7" t="s">
        <v>207</v>
      </c>
      <c r="B15" s="8">
        <v>306.8904081452</v>
      </c>
      <c r="C15" s="8">
        <v>170.3517783043</v>
      </c>
      <c r="D15" s="8">
        <v>240.6369257918</v>
      </c>
      <c r="E15" s="8">
        <v>279.5128737025</v>
      </c>
      <c r="F15" s="8">
        <v>316.4287816437</v>
      </c>
      <c r="G15" s="8">
        <v>439.2832545001</v>
      </c>
      <c r="H15" s="8">
        <v>319.2759055901</v>
      </c>
      <c r="I15" s="8">
        <v>292.8816884628</v>
      </c>
      <c r="J15" s="8">
        <v>307.5903507095</v>
      </c>
      <c r="K15" s="8">
        <v>268.5508056413</v>
      </c>
      <c r="L15" s="8">
        <v>276.645706558</v>
      </c>
      <c r="M15" s="8">
        <v>25.5979026099</v>
      </c>
      <c r="N15" s="39"/>
      <c r="O15" s="7" t="str">
        <f t="shared" si="7"/>
        <v>CloudWatch($)</v>
      </c>
      <c r="P15" s="40">
        <f t="shared" ref="P15:AA15" si="12">B15</f>
        <v>306.8904081</v>
      </c>
      <c r="Q15" s="40">
        <f t="shared" si="12"/>
        <v>170.3517783</v>
      </c>
      <c r="R15" s="40">
        <f t="shared" si="12"/>
        <v>240.6369258</v>
      </c>
      <c r="S15" s="40">
        <f t="shared" si="12"/>
        <v>279.5128737</v>
      </c>
      <c r="T15" s="40">
        <f t="shared" si="12"/>
        <v>316.4287816</v>
      </c>
      <c r="U15" s="40">
        <f t="shared" si="12"/>
        <v>439.2832545</v>
      </c>
      <c r="V15" s="40">
        <f t="shared" si="12"/>
        <v>319.2759056</v>
      </c>
      <c r="W15" s="40">
        <f t="shared" si="12"/>
        <v>292.8816885</v>
      </c>
      <c r="X15" s="40">
        <f t="shared" si="12"/>
        <v>307.5903507</v>
      </c>
      <c r="Y15" s="40">
        <f t="shared" si="12"/>
        <v>268.5508056</v>
      </c>
      <c r="Z15" s="61">
        <f t="shared" si="12"/>
        <v>276.6457066</v>
      </c>
      <c r="AA15" s="61">
        <f t="shared" si="12"/>
        <v>25.59790261</v>
      </c>
    </row>
    <row r="16">
      <c r="A16" s="7" t="s">
        <v>206</v>
      </c>
      <c r="B16" s="8">
        <v>255.7268503923</v>
      </c>
      <c r="C16" s="8">
        <v>255.4716374585</v>
      </c>
      <c r="D16" s="8">
        <v>247.2568841795</v>
      </c>
      <c r="E16" s="8">
        <v>266.4123111763</v>
      </c>
      <c r="F16" s="8">
        <v>282.3241566386</v>
      </c>
      <c r="G16" s="8">
        <v>291.7373916039</v>
      </c>
      <c r="H16" s="8">
        <v>291.7353235239</v>
      </c>
      <c r="I16" s="8">
        <v>263.4974830437</v>
      </c>
      <c r="J16" s="8">
        <v>291.7360995916</v>
      </c>
      <c r="K16" s="8">
        <v>282.3153440498</v>
      </c>
      <c r="L16" s="8">
        <v>291.7323821287</v>
      </c>
      <c r="M16" s="8">
        <v>28.2325643082</v>
      </c>
      <c r="N16" s="39"/>
      <c r="O16" s="7" t="str">
        <f t="shared" si="7"/>
        <v>Kinesis($)</v>
      </c>
      <c r="P16" s="40">
        <f t="shared" ref="P16:AA16" si="13">B16</f>
        <v>255.7268504</v>
      </c>
      <c r="Q16" s="40">
        <f t="shared" si="13"/>
        <v>255.4716375</v>
      </c>
      <c r="R16" s="40">
        <f t="shared" si="13"/>
        <v>247.2568842</v>
      </c>
      <c r="S16" s="40">
        <f t="shared" si="13"/>
        <v>266.4123112</v>
      </c>
      <c r="T16" s="40">
        <f t="shared" si="13"/>
        <v>282.3241566</v>
      </c>
      <c r="U16" s="40">
        <f t="shared" si="13"/>
        <v>291.7373916</v>
      </c>
      <c r="V16" s="40">
        <f t="shared" si="13"/>
        <v>291.7353235</v>
      </c>
      <c r="W16" s="40">
        <f t="shared" si="13"/>
        <v>263.497483</v>
      </c>
      <c r="X16" s="40">
        <f t="shared" si="13"/>
        <v>291.7360996</v>
      </c>
      <c r="Y16" s="40">
        <f t="shared" si="13"/>
        <v>282.315344</v>
      </c>
      <c r="Z16" s="61">
        <f t="shared" si="13"/>
        <v>291.7323821</v>
      </c>
      <c r="AA16" s="40">
        <f t="shared" si="13"/>
        <v>28.23256431</v>
      </c>
    </row>
    <row r="17">
      <c r="A17" s="7" t="s">
        <v>209</v>
      </c>
      <c r="B17" s="8">
        <v>14.6084762858</v>
      </c>
      <c r="C17" s="8">
        <v>11.0094313526</v>
      </c>
      <c r="D17" s="8">
        <v>25.2452663074</v>
      </c>
      <c r="E17" s="8">
        <v>32.0500306384</v>
      </c>
      <c r="F17" s="8">
        <v>35.077880426</v>
      </c>
      <c r="G17" s="8">
        <v>36.5482075324</v>
      </c>
      <c r="H17" s="8">
        <v>44.2816900159</v>
      </c>
      <c r="I17" s="8">
        <v>35.8172767956</v>
      </c>
      <c r="J17" s="8">
        <v>39.5357747131</v>
      </c>
      <c r="K17" s="8">
        <v>34.8891200431</v>
      </c>
      <c r="L17" s="8">
        <v>38.5374780393</v>
      </c>
      <c r="M17" s="8">
        <v>3.4305695566</v>
      </c>
      <c r="N17" s="39"/>
      <c r="O17" s="7" t="str">
        <f t="shared" si="7"/>
        <v>API Gateway($)</v>
      </c>
      <c r="P17" s="40">
        <f t="shared" ref="P17:AA17" si="14">B17</f>
        <v>14.60847629</v>
      </c>
      <c r="Q17" s="40">
        <f t="shared" si="14"/>
        <v>11.00943135</v>
      </c>
      <c r="R17" s="40">
        <f t="shared" si="14"/>
        <v>25.24526631</v>
      </c>
      <c r="S17" s="40">
        <f t="shared" si="14"/>
        <v>32.05003064</v>
      </c>
      <c r="T17" s="40">
        <f t="shared" si="14"/>
        <v>35.07788043</v>
      </c>
      <c r="U17" s="40">
        <f t="shared" si="14"/>
        <v>36.54820753</v>
      </c>
      <c r="V17" s="40">
        <f t="shared" si="14"/>
        <v>44.28169002</v>
      </c>
      <c r="W17" s="40">
        <f t="shared" si="14"/>
        <v>35.8172768</v>
      </c>
      <c r="X17" s="40">
        <f t="shared" si="14"/>
        <v>39.53577471</v>
      </c>
      <c r="Y17" s="40">
        <f t="shared" si="14"/>
        <v>34.88912004</v>
      </c>
      <c r="Z17" s="40">
        <f t="shared" si="14"/>
        <v>38.53747804</v>
      </c>
      <c r="AA17" s="61">
        <f t="shared" si="14"/>
        <v>3.430569557</v>
      </c>
    </row>
    <row r="18">
      <c r="A18" s="7" t="s">
        <v>210</v>
      </c>
      <c r="B18" s="8">
        <v>0.0</v>
      </c>
      <c r="C18" s="8">
        <v>0.0</v>
      </c>
      <c r="D18" s="8">
        <v>4.9990680004</v>
      </c>
      <c r="E18" s="8">
        <v>0.0</v>
      </c>
      <c r="F18" s="8">
        <v>25.3092608786</v>
      </c>
      <c r="G18" s="8">
        <v>168.4438605635</v>
      </c>
      <c r="H18" s="8">
        <v>0.0</v>
      </c>
      <c r="I18" s="8">
        <v>0.0</v>
      </c>
      <c r="J18" s="8">
        <v>0.0</v>
      </c>
      <c r="K18" s="8">
        <v>0.0</v>
      </c>
      <c r="L18" s="8">
        <v>0.0</v>
      </c>
      <c r="M18" s="8">
        <v>0.0</v>
      </c>
      <c r="N18" s="39"/>
      <c r="O18" s="7" t="str">
        <f t="shared" si="7"/>
        <v>Inspector($)</v>
      </c>
      <c r="P18" s="40">
        <f t="shared" ref="P18:AA18" si="15">B18</f>
        <v>0</v>
      </c>
      <c r="Q18" s="40">
        <f t="shared" si="15"/>
        <v>0</v>
      </c>
      <c r="R18" s="40">
        <f t="shared" si="15"/>
        <v>4.999068</v>
      </c>
      <c r="S18" s="40">
        <f t="shared" si="15"/>
        <v>0</v>
      </c>
      <c r="T18" s="40">
        <f t="shared" si="15"/>
        <v>25.30926088</v>
      </c>
      <c r="U18" s="40">
        <f t="shared" si="15"/>
        <v>168.4438606</v>
      </c>
      <c r="V18" s="40">
        <f t="shared" si="15"/>
        <v>0</v>
      </c>
      <c r="W18" s="40">
        <f t="shared" si="15"/>
        <v>0</v>
      </c>
      <c r="X18" s="40">
        <f t="shared" si="15"/>
        <v>0</v>
      </c>
      <c r="Y18" s="40">
        <f t="shared" si="15"/>
        <v>0</v>
      </c>
      <c r="Z18" s="40">
        <f t="shared" si="15"/>
        <v>0</v>
      </c>
      <c r="AA18" s="40">
        <f t="shared" si="15"/>
        <v>0</v>
      </c>
    </row>
    <row r="19">
      <c r="A19" s="7" t="s">
        <v>225</v>
      </c>
      <c r="B19" s="8">
        <v>89.869</v>
      </c>
      <c r="C19" s="8">
        <v>70.801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39"/>
      <c r="O19" s="7" t="str">
        <f t="shared" si="7"/>
        <v>Config($)</v>
      </c>
      <c r="P19" s="40">
        <f t="shared" ref="P19:AA19" si="16">B19</f>
        <v>89.869</v>
      </c>
      <c r="Q19" s="40">
        <f t="shared" si="16"/>
        <v>70.801</v>
      </c>
      <c r="R19" s="40" t="str">
        <f t="shared" si="16"/>
        <v/>
      </c>
      <c r="S19" s="40" t="str">
        <f t="shared" si="16"/>
        <v/>
      </c>
      <c r="T19" s="40" t="str">
        <f t="shared" si="16"/>
        <v/>
      </c>
      <c r="U19" s="40" t="str">
        <f t="shared" si="16"/>
        <v/>
      </c>
      <c r="V19" s="40" t="str">
        <f t="shared" si="16"/>
        <v/>
      </c>
      <c r="W19" s="40" t="str">
        <f t="shared" si="16"/>
        <v/>
      </c>
      <c r="X19" s="40" t="str">
        <f t="shared" si="16"/>
        <v/>
      </c>
      <c r="Y19" s="40" t="str">
        <f t="shared" si="16"/>
        <v/>
      </c>
      <c r="Z19" s="40" t="str">
        <f t="shared" si="16"/>
        <v/>
      </c>
      <c r="AA19" s="40" t="str">
        <f t="shared" si="16"/>
        <v/>
      </c>
    </row>
    <row r="20">
      <c r="A20" s="7" t="s">
        <v>226</v>
      </c>
      <c r="B20" s="8">
        <v>11.7064733187</v>
      </c>
      <c r="C20" s="8">
        <v>12.9502308321</v>
      </c>
      <c r="D20" s="8">
        <v>10.804973357</v>
      </c>
      <c r="E20" s="8">
        <v>10.624944951</v>
      </c>
      <c r="F20" s="8">
        <v>8.3660120054</v>
      </c>
      <c r="G20" s="8">
        <v>8.5987288447</v>
      </c>
      <c r="H20" s="8">
        <v>14.6254165277</v>
      </c>
      <c r="I20" s="8">
        <v>36.8510575331</v>
      </c>
      <c r="J20" s="8">
        <v>11.3525549213</v>
      </c>
      <c r="K20" s="8">
        <v>7.3325137122</v>
      </c>
      <c r="L20" s="8">
        <v>7.1158050189</v>
      </c>
      <c r="M20" s="8">
        <v>0.2835442826</v>
      </c>
      <c r="N20" s="39"/>
      <c r="O20" s="7" t="str">
        <f t="shared" si="7"/>
        <v>SES($)</v>
      </c>
      <c r="P20" s="40">
        <f t="shared" ref="P20:AA20" si="17">B20</f>
        <v>11.70647332</v>
      </c>
      <c r="Q20" s="40">
        <f t="shared" si="17"/>
        <v>12.95023083</v>
      </c>
      <c r="R20" s="40">
        <f t="shared" si="17"/>
        <v>10.80497336</v>
      </c>
      <c r="S20" s="40">
        <f t="shared" si="17"/>
        <v>10.62494495</v>
      </c>
      <c r="T20" s="40">
        <f t="shared" si="17"/>
        <v>8.366012005</v>
      </c>
      <c r="U20" s="40">
        <f t="shared" si="17"/>
        <v>8.598728845</v>
      </c>
      <c r="V20" s="40">
        <f t="shared" si="17"/>
        <v>14.62541653</v>
      </c>
      <c r="W20" s="40">
        <f t="shared" si="17"/>
        <v>36.85105753</v>
      </c>
      <c r="X20" s="40">
        <f t="shared" si="17"/>
        <v>11.35255492</v>
      </c>
      <c r="Y20" s="40">
        <f t="shared" si="17"/>
        <v>7.332513712</v>
      </c>
      <c r="Z20" s="40">
        <f t="shared" si="17"/>
        <v>7.115805019</v>
      </c>
      <c r="AA20" s="40">
        <f t="shared" si="17"/>
        <v>0.2835442826</v>
      </c>
    </row>
    <row r="21">
      <c r="A21" s="7" t="s">
        <v>227</v>
      </c>
      <c r="B21" s="22"/>
      <c r="C21" s="22"/>
      <c r="D21" s="22"/>
      <c r="E21" s="22"/>
      <c r="F21" s="22"/>
      <c r="G21" s="22"/>
      <c r="H21" s="8">
        <v>15.0</v>
      </c>
      <c r="I21" s="22"/>
      <c r="J21" s="22"/>
      <c r="K21" s="8">
        <v>75.0</v>
      </c>
      <c r="L21" s="8">
        <v>25.0</v>
      </c>
      <c r="M21" s="22"/>
      <c r="N21" s="39"/>
      <c r="O21" s="7" t="str">
        <f t="shared" si="7"/>
        <v>Registrar($)</v>
      </c>
      <c r="P21" s="40" t="str">
        <f t="shared" ref="P21:AA21" si="18">B21</f>
        <v/>
      </c>
      <c r="Q21" s="40" t="str">
        <f t="shared" si="18"/>
        <v/>
      </c>
      <c r="R21" s="40" t="str">
        <f t="shared" si="18"/>
        <v/>
      </c>
      <c r="S21" s="40" t="str">
        <f t="shared" si="18"/>
        <v/>
      </c>
      <c r="T21" s="40" t="str">
        <f t="shared" si="18"/>
        <v/>
      </c>
      <c r="U21" s="40" t="str">
        <f t="shared" si="18"/>
        <v/>
      </c>
      <c r="V21" s="40">
        <f t="shared" si="18"/>
        <v>15</v>
      </c>
      <c r="W21" s="40" t="str">
        <f t="shared" si="18"/>
        <v/>
      </c>
      <c r="X21" s="40" t="str">
        <f t="shared" si="18"/>
        <v/>
      </c>
      <c r="Y21" s="40">
        <f t="shared" si="18"/>
        <v>75</v>
      </c>
      <c r="Z21" s="40">
        <f t="shared" si="18"/>
        <v>25</v>
      </c>
      <c r="AA21" s="40" t="str">
        <f t="shared" si="18"/>
        <v/>
      </c>
    </row>
    <row r="22">
      <c r="A22" s="7" t="s">
        <v>218</v>
      </c>
      <c r="B22" s="47">
        <v>1.9926181756</v>
      </c>
      <c r="C22" s="47">
        <v>4.148942698</v>
      </c>
      <c r="D22" s="47">
        <v>11.5803233449</v>
      </c>
      <c r="E22" s="47">
        <v>8.1216726142</v>
      </c>
      <c r="F22" s="47">
        <v>8.7740594444</v>
      </c>
      <c r="G22" s="8">
        <v>10.1852797958</v>
      </c>
      <c r="H22" s="8">
        <v>10.6141191462</v>
      </c>
      <c r="I22" s="8">
        <v>10.5123050064</v>
      </c>
      <c r="J22" s="8">
        <v>10.7324144102</v>
      </c>
      <c r="K22" s="8">
        <v>10.7724216826</v>
      </c>
      <c r="L22" s="8">
        <v>11.0007486956</v>
      </c>
      <c r="M22" s="8">
        <v>1.1051600736</v>
      </c>
      <c r="N22" s="39"/>
      <c r="O22" s="7" t="str">
        <f t="shared" si="7"/>
        <v>Secrets Manager($)</v>
      </c>
      <c r="P22" s="51">
        <f t="shared" ref="P22:AA22" si="19">B22</f>
        <v>1.992618176</v>
      </c>
      <c r="Q22" s="51">
        <f t="shared" si="19"/>
        <v>4.148942698</v>
      </c>
      <c r="R22" s="51">
        <f t="shared" si="19"/>
        <v>11.58032334</v>
      </c>
      <c r="S22" s="51">
        <f t="shared" si="19"/>
        <v>8.121672614</v>
      </c>
      <c r="T22" s="51">
        <f t="shared" si="19"/>
        <v>8.774059444</v>
      </c>
      <c r="U22" s="51">
        <f t="shared" si="19"/>
        <v>10.1852798</v>
      </c>
      <c r="V22" s="51">
        <f t="shared" si="19"/>
        <v>10.61411915</v>
      </c>
      <c r="W22" s="51">
        <f t="shared" si="19"/>
        <v>10.51230501</v>
      </c>
      <c r="X22" s="51">
        <f t="shared" si="19"/>
        <v>10.73241441</v>
      </c>
      <c r="Y22" s="51">
        <f t="shared" si="19"/>
        <v>10.77242168</v>
      </c>
      <c r="Z22" s="51">
        <f t="shared" si="19"/>
        <v>11.0007487</v>
      </c>
      <c r="AA22" s="51">
        <f t="shared" si="19"/>
        <v>1.105160074</v>
      </c>
    </row>
    <row r="23">
      <c r="A23" s="7" t="s">
        <v>220</v>
      </c>
      <c r="B23" s="47">
        <v>2.0006172567</v>
      </c>
      <c r="C23" s="47">
        <v>5.8990792456</v>
      </c>
      <c r="D23" s="47">
        <v>6.3979764151</v>
      </c>
      <c r="E23" s="47">
        <v>7.5123014675</v>
      </c>
      <c r="F23" s="47">
        <v>9.1103750998</v>
      </c>
      <c r="G23" s="8">
        <v>12.6156200316</v>
      </c>
      <c r="H23" s="8">
        <v>9.980762976</v>
      </c>
      <c r="I23" s="8">
        <v>9.9807626688</v>
      </c>
      <c r="J23" s="8">
        <v>9.980762976</v>
      </c>
      <c r="K23" s="8">
        <v>9.98076276</v>
      </c>
      <c r="L23" s="8">
        <v>9.980762976</v>
      </c>
      <c r="M23" s="8">
        <v>0.998076276</v>
      </c>
      <c r="N23" s="39"/>
      <c r="O23" s="7" t="str">
        <f t="shared" si="7"/>
        <v>EC2 Container Registry (ECR)($)</v>
      </c>
      <c r="P23" s="51">
        <f t="shared" ref="P23:AA23" si="20">B23</f>
        <v>2.000617257</v>
      </c>
      <c r="Q23" s="51">
        <f t="shared" si="20"/>
        <v>5.899079246</v>
      </c>
      <c r="R23" s="51">
        <f t="shared" si="20"/>
        <v>6.397976415</v>
      </c>
      <c r="S23" s="51">
        <f t="shared" si="20"/>
        <v>7.512301468</v>
      </c>
      <c r="T23" s="51">
        <f t="shared" si="20"/>
        <v>9.1103751</v>
      </c>
      <c r="U23" s="51">
        <f t="shared" si="20"/>
        <v>12.61562003</v>
      </c>
      <c r="V23" s="51">
        <f t="shared" si="20"/>
        <v>9.980762976</v>
      </c>
      <c r="W23" s="51">
        <f t="shared" si="20"/>
        <v>9.980762669</v>
      </c>
      <c r="X23" s="51">
        <f t="shared" si="20"/>
        <v>9.980762976</v>
      </c>
      <c r="Y23" s="51">
        <f t="shared" si="20"/>
        <v>9.98076276</v>
      </c>
      <c r="Z23" s="51">
        <f t="shared" si="20"/>
        <v>9.980762976</v>
      </c>
      <c r="AA23" s="51">
        <f t="shared" si="20"/>
        <v>0.998076276</v>
      </c>
    </row>
    <row r="24">
      <c r="A24" s="7" t="s">
        <v>231</v>
      </c>
      <c r="B24" s="47">
        <v>7.44</v>
      </c>
      <c r="C24" s="47">
        <v>7.44</v>
      </c>
      <c r="D24" s="47">
        <v>7.2</v>
      </c>
      <c r="E24" s="47">
        <v>7.44</v>
      </c>
      <c r="F24" s="47">
        <v>7.2</v>
      </c>
      <c r="G24" s="8">
        <v>7.44</v>
      </c>
      <c r="H24" s="8">
        <v>7.44</v>
      </c>
      <c r="I24" s="8">
        <v>6.72</v>
      </c>
      <c r="J24" s="8">
        <v>7.44</v>
      </c>
      <c r="K24" s="8">
        <v>7.2</v>
      </c>
      <c r="L24" s="8">
        <v>7.44</v>
      </c>
      <c r="M24" s="8">
        <v>0.72</v>
      </c>
      <c r="N24" s="39"/>
      <c r="O24" s="7" t="str">
        <f t="shared" si="7"/>
        <v>Elemental MediaLive($)</v>
      </c>
      <c r="P24" s="51">
        <f t="shared" ref="P24:AA24" si="21">B24</f>
        <v>7.44</v>
      </c>
      <c r="Q24" s="51">
        <f t="shared" si="21"/>
        <v>7.44</v>
      </c>
      <c r="R24" s="51">
        <f t="shared" si="21"/>
        <v>7.2</v>
      </c>
      <c r="S24" s="51">
        <f t="shared" si="21"/>
        <v>7.44</v>
      </c>
      <c r="T24" s="51">
        <f t="shared" si="21"/>
        <v>7.2</v>
      </c>
      <c r="U24" s="51">
        <f t="shared" si="21"/>
        <v>7.44</v>
      </c>
      <c r="V24" s="51">
        <f t="shared" si="21"/>
        <v>7.44</v>
      </c>
      <c r="W24" s="51">
        <f t="shared" si="21"/>
        <v>6.72</v>
      </c>
      <c r="X24" s="51">
        <f t="shared" si="21"/>
        <v>7.44</v>
      </c>
      <c r="Y24" s="51">
        <f t="shared" si="21"/>
        <v>7.2</v>
      </c>
      <c r="Z24" s="51">
        <f t="shared" si="21"/>
        <v>7.44</v>
      </c>
      <c r="AA24" s="51">
        <f t="shared" si="21"/>
        <v>0.72</v>
      </c>
    </row>
    <row r="25">
      <c r="A25" s="7" t="s">
        <v>222</v>
      </c>
      <c r="B25" s="8">
        <v>4.030782936</v>
      </c>
      <c r="C25" s="8">
        <v>4.029021936</v>
      </c>
      <c r="D25" s="8">
        <v>4.626697032</v>
      </c>
      <c r="E25" s="8">
        <v>4.991832936</v>
      </c>
      <c r="F25" s="8">
        <v>4.975918032</v>
      </c>
      <c r="G25" s="8">
        <v>7.413900338</v>
      </c>
      <c r="H25" s="8">
        <v>8.945095872</v>
      </c>
      <c r="I25" s="8">
        <v>8.6759026048</v>
      </c>
      <c r="J25" s="8">
        <v>9.058355264</v>
      </c>
      <c r="K25" s="8">
        <v>10.0166294133</v>
      </c>
      <c r="L25" s="8">
        <v>10.02082584</v>
      </c>
      <c r="M25" s="8">
        <v>1.001428008</v>
      </c>
      <c r="N25" s="39"/>
      <c r="O25" s="7" t="str">
        <f t="shared" si="7"/>
        <v>Key Management Service($)</v>
      </c>
      <c r="P25" s="40">
        <f t="shared" ref="P25:AA25" si="22">B25</f>
        <v>4.030782936</v>
      </c>
      <c r="Q25" s="40">
        <f t="shared" si="22"/>
        <v>4.029021936</v>
      </c>
      <c r="R25" s="40">
        <f t="shared" si="22"/>
        <v>4.626697032</v>
      </c>
      <c r="S25" s="40">
        <f t="shared" si="22"/>
        <v>4.991832936</v>
      </c>
      <c r="T25" s="40">
        <f t="shared" si="22"/>
        <v>4.975918032</v>
      </c>
      <c r="U25" s="40">
        <f t="shared" si="22"/>
        <v>7.413900338</v>
      </c>
      <c r="V25" s="40">
        <f t="shared" si="22"/>
        <v>8.945095872</v>
      </c>
      <c r="W25" s="40">
        <f t="shared" si="22"/>
        <v>8.675902605</v>
      </c>
      <c r="X25" s="40">
        <f t="shared" si="22"/>
        <v>9.058355264</v>
      </c>
      <c r="Y25" s="40">
        <f t="shared" si="22"/>
        <v>10.01662941</v>
      </c>
      <c r="Z25" s="40">
        <f t="shared" si="22"/>
        <v>10.02082584</v>
      </c>
      <c r="AA25" s="40">
        <f t="shared" si="22"/>
        <v>1.001428008</v>
      </c>
    </row>
    <row r="26">
      <c r="A26" s="7" t="s">
        <v>235</v>
      </c>
      <c r="B26" s="8">
        <v>4.7814542898</v>
      </c>
      <c r="C26" s="8">
        <v>3.713534306</v>
      </c>
      <c r="D26" s="8">
        <v>3.3136701543</v>
      </c>
      <c r="E26" s="8">
        <v>3.0183064608</v>
      </c>
      <c r="F26" s="8">
        <v>2.6998437361</v>
      </c>
      <c r="G26" s="8">
        <v>2.4712638725</v>
      </c>
      <c r="H26" s="8">
        <v>2.7991247097</v>
      </c>
      <c r="I26" s="8">
        <v>2.2066005726</v>
      </c>
      <c r="J26" s="8">
        <v>2.2946111011</v>
      </c>
      <c r="K26" s="8">
        <v>2.1455756381</v>
      </c>
      <c r="L26" s="8">
        <v>1.9866136318</v>
      </c>
      <c r="M26" s="8">
        <v>0.1325202664</v>
      </c>
      <c r="N26" s="39"/>
      <c r="O26" s="7" t="str">
        <f t="shared" si="7"/>
        <v>CloudFront($)</v>
      </c>
      <c r="P26" s="40">
        <f t="shared" ref="P26:AA26" si="23">B26</f>
        <v>4.78145429</v>
      </c>
      <c r="Q26" s="40">
        <f t="shared" si="23"/>
        <v>3.713534306</v>
      </c>
      <c r="R26" s="40">
        <f t="shared" si="23"/>
        <v>3.313670154</v>
      </c>
      <c r="S26" s="40">
        <f t="shared" si="23"/>
        <v>3.018306461</v>
      </c>
      <c r="T26" s="40">
        <f t="shared" si="23"/>
        <v>2.699843736</v>
      </c>
      <c r="U26" s="40">
        <f t="shared" si="23"/>
        <v>2.471263873</v>
      </c>
      <c r="V26" s="40">
        <f t="shared" si="23"/>
        <v>2.79912471</v>
      </c>
      <c r="W26" s="40">
        <f t="shared" si="23"/>
        <v>2.206600573</v>
      </c>
      <c r="X26" s="40">
        <f t="shared" si="23"/>
        <v>2.294611101</v>
      </c>
      <c r="Y26" s="40">
        <f t="shared" si="23"/>
        <v>2.145575638</v>
      </c>
      <c r="Z26" s="40">
        <f t="shared" si="23"/>
        <v>1.986613632</v>
      </c>
      <c r="AA26" s="40">
        <f t="shared" si="23"/>
        <v>0.1325202664</v>
      </c>
    </row>
    <row r="27">
      <c r="A27" s="7" t="s">
        <v>223</v>
      </c>
      <c r="B27" s="8">
        <v>0.9055826543</v>
      </c>
      <c r="C27" s="8">
        <v>0.6627134724</v>
      </c>
      <c r="D27" s="8">
        <v>1.3895202364</v>
      </c>
      <c r="E27" s="8">
        <v>2.6166078808</v>
      </c>
      <c r="F27" s="8">
        <v>3.6045895788</v>
      </c>
      <c r="G27" s="8">
        <v>3.2230086619</v>
      </c>
      <c r="H27" s="8">
        <v>2.2838231656</v>
      </c>
      <c r="I27" s="8">
        <v>1.9662291873</v>
      </c>
      <c r="J27" s="8">
        <v>1.7527864567</v>
      </c>
      <c r="K27" s="8">
        <v>1.1415201457</v>
      </c>
      <c r="L27" s="8">
        <v>1.1778752769</v>
      </c>
      <c r="M27" s="8">
        <v>0.1125081589</v>
      </c>
      <c r="N27" s="39"/>
      <c r="O27" s="7" t="str">
        <f t="shared" si="7"/>
        <v>Kinesis Firehose($)</v>
      </c>
      <c r="P27" s="40">
        <f t="shared" ref="P27:AA27" si="24">B27</f>
        <v>0.9055826543</v>
      </c>
      <c r="Q27" s="40">
        <f t="shared" si="24"/>
        <v>0.6627134724</v>
      </c>
      <c r="R27" s="40">
        <f t="shared" si="24"/>
        <v>1.389520236</v>
      </c>
      <c r="S27" s="40">
        <f t="shared" si="24"/>
        <v>2.616607881</v>
      </c>
      <c r="T27" s="40">
        <f t="shared" si="24"/>
        <v>3.604589579</v>
      </c>
      <c r="U27" s="40">
        <f t="shared" si="24"/>
        <v>3.223008662</v>
      </c>
      <c r="V27" s="40">
        <f t="shared" si="24"/>
        <v>2.283823166</v>
      </c>
      <c r="W27" s="40">
        <f t="shared" si="24"/>
        <v>1.966229187</v>
      </c>
      <c r="X27" s="40">
        <f t="shared" si="24"/>
        <v>1.752786457</v>
      </c>
      <c r="Y27" s="40">
        <f t="shared" si="24"/>
        <v>1.141520146</v>
      </c>
      <c r="Z27" s="40">
        <f t="shared" si="24"/>
        <v>1.177875277</v>
      </c>
      <c r="AA27" s="40">
        <f t="shared" si="24"/>
        <v>0.1125081589</v>
      </c>
    </row>
    <row r="28">
      <c r="A28" s="7" t="s">
        <v>217</v>
      </c>
      <c r="B28" s="8">
        <v>1.93027956</v>
      </c>
      <c r="C28" s="8">
        <v>1.63528376</v>
      </c>
      <c r="D28" s="8">
        <v>1.72372376</v>
      </c>
      <c r="E28" s="8">
        <v>1.76708884</v>
      </c>
      <c r="F28" s="8">
        <v>1.77322332</v>
      </c>
      <c r="G28" s="8">
        <v>1.82621868</v>
      </c>
      <c r="H28" s="8">
        <v>1.79561668</v>
      </c>
      <c r="I28" s="8">
        <v>1.67495768</v>
      </c>
      <c r="J28" s="8">
        <v>1.81971812</v>
      </c>
      <c r="K28" s="8">
        <v>1.7791642</v>
      </c>
      <c r="L28" s="8">
        <v>1.97728652</v>
      </c>
      <c r="M28" s="8">
        <v>0.1801316</v>
      </c>
      <c r="N28" s="39"/>
      <c r="O28" s="7" t="str">
        <f t="shared" si="7"/>
        <v>Glue($)</v>
      </c>
      <c r="P28" s="40">
        <f t="shared" ref="P28:AA28" si="25">B28</f>
        <v>1.93027956</v>
      </c>
      <c r="Q28" s="40">
        <f t="shared" si="25"/>
        <v>1.63528376</v>
      </c>
      <c r="R28" s="40">
        <f t="shared" si="25"/>
        <v>1.72372376</v>
      </c>
      <c r="S28" s="40">
        <f t="shared" si="25"/>
        <v>1.76708884</v>
      </c>
      <c r="T28" s="40">
        <f t="shared" si="25"/>
        <v>1.77322332</v>
      </c>
      <c r="U28" s="40">
        <f t="shared" si="25"/>
        <v>1.82621868</v>
      </c>
      <c r="V28" s="40">
        <f t="shared" si="25"/>
        <v>1.79561668</v>
      </c>
      <c r="W28" s="40">
        <f t="shared" si="25"/>
        <v>1.67495768</v>
      </c>
      <c r="X28" s="40">
        <f t="shared" si="25"/>
        <v>1.81971812</v>
      </c>
      <c r="Y28" s="40">
        <f t="shared" si="25"/>
        <v>1.7791642</v>
      </c>
      <c r="Z28" s="40">
        <f t="shared" si="25"/>
        <v>1.97728652</v>
      </c>
      <c r="AA28" s="40">
        <f t="shared" si="25"/>
        <v>0.1801316</v>
      </c>
    </row>
    <row r="29">
      <c r="A29" s="7" t="s">
        <v>233</v>
      </c>
      <c r="B29" s="8">
        <v>0.0</v>
      </c>
      <c r="C29" s="8">
        <v>0.0</v>
      </c>
      <c r="D29" s="8">
        <v>0.18803</v>
      </c>
      <c r="E29" s="8">
        <v>10.20035</v>
      </c>
      <c r="F29" s="8">
        <v>9.360095</v>
      </c>
      <c r="G29" s="8">
        <v>0.003195</v>
      </c>
      <c r="H29" s="8">
        <v>0.00175</v>
      </c>
      <c r="I29" s="8">
        <v>1.5E-4</v>
      </c>
      <c r="J29" s="8">
        <v>0.0</v>
      </c>
      <c r="K29" s="8">
        <v>0.0</v>
      </c>
      <c r="L29" s="8">
        <v>0.0</v>
      </c>
      <c r="M29" s="8">
        <v>0.0</v>
      </c>
      <c r="N29" s="39"/>
      <c r="O29" s="7" t="str">
        <f t="shared" si="7"/>
        <v>X-Ray($)</v>
      </c>
      <c r="P29" s="46">
        <f t="shared" ref="P29:AA29" si="26">B29</f>
        <v>0</v>
      </c>
      <c r="Q29" s="46">
        <f t="shared" si="26"/>
        <v>0</v>
      </c>
      <c r="R29" s="46">
        <f t="shared" si="26"/>
        <v>0.18803</v>
      </c>
      <c r="S29" s="46">
        <f t="shared" si="26"/>
        <v>10.20035</v>
      </c>
      <c r="T29" s="46">
        <f t="shared" si="26"/>
        <v>9.360095</v>
      </c>
      <c r="U29" s="46">
        <f t="shared" si="26"/>
        <v>0.003195</v>
      </c>
      <c r="V29" s="46">
        <f t="shared" si="26"/>
        <v>0.00175</v>
      </c>
      <c r="W29" s="46">
        <f t="shared" si="26"/>
        <v>0.00015</v>
      </c>
      <c r="X29" s="46">
        <f t="shared" si="26"/>
        <v>0</v>
      </c>
      <c r="Y29" s="46">
        <f t="shared" si="26"/>
        <v>0</v>
      </c>
      <c r="Z29" s="46">
        <f t="shared" si="26"/>
        <v>0</v>
      </c>
      <c r="AA29" s="46">
        <f t="shared" si="26"/>
        <v>0</v>
      </c>
    </row>
    <row r="30">
      <c r="A30" s="7" t="s">
        <v>234</v>
      </c>
      <c r="B30" s="8">
        <v>2.1048472</v>
      </c>
      <c r="C30" s="8">
        <v>2.104704</v>
      </c>
      <c r="D30" s="8">
        <v>2.1040596</v>
      </c>
      <c r="E30" s="8">
        <v>1.302502</v>
      </c>
      <c r="F30" s="8">
        <v>1.3023552</v>
      </c>
      <c r="G30" s="8">
        <v>1.3025952</v>
      </c>
      <c r="H30" s="8">
        <v>1.3028232</v>
      </c>
      <c r="I30" s="8">
        <v>1.30268</v>
      </c>
      <c r="J30" s="8">
        <v>1.303482</v>
      </c>
      <c r="K30" s="8">
        <v>1.3029408</v>
      </c>
      <c r="L30" s="8">
        <v>1.302828</v>
      </c>
      <c r="M30" s="8">
        <v>1.3002692</v>
      </c>
      <c r="N30" s="39"/>
      <c r="O30" s="7" t="str">
        <f t="shared" si="7"/>
        <v>Route 53($)</v>
      </c>
      <c r="P30" s="46">
        <f t="shared" ref="P30:AA30" si="27">B30</f>
        <v>2.1048472</v>
      </c>
      <c r="Q30" s="46">
        <f t="shared" si="27"/>
        <v>2.104704</v>
      </c>
      <c r="R30" s="46">
        <f t="shared" si="27"/>
        <v>2.1040596</v>
      </c>
      <c r="S30" s="46">
        <f t="shared" si="27"/>
        <v>1.302502</v>
      </c>
      <c r="T30" s="46">
        <f t="shared" si="27"/>
        <v>1.3023552</v>
      </c>
      <c r="U30" s="46">
        <f t="shared" si="27"/>
        <v>1.3025952</v>
      </c>
      <c r="V30" s="46">
        <f t="shared" si="27"/>
        <v>1.3028232</v>
      </c>
      <c r="W30" s="46">
        <f t="shared" si="27"/>
        <v>1.30268</v>
      </c>
      <c r="X30" s="46">
        <f t="shared" si="27"/>
        <v>1.303482</v>
      </c>
      <c r="Y30" s="46">
        <f t="shared" si="27"/>
        <v>1.3029408</v>
      </c>
      <c r="Z30" s="46">
        <f t="shared" si="27"/>
        <v>1.302828</v>
      </c>
      <c r="AA30" s="46">
        <f t="shared" si="27"/>
        <v>1.3002692</v>
      </c>
    </row>
    <row r="31">
      <c r="A31" s="7" t="s">
        <v>214</v>
      </c>
      <c r="B31" s="8">
        <v>2.3E-4</v>
      </c>
      <c r="C31" s="8">
        <v>0.035605</v>
      </c>
      <c r="D31" s="8">
        <v>2.6E-4</v>
      </c>
      <c r="E31" s="8">
        <v>2.55E-4</v>
      </c>
      <c r="F31" s="8">
        <v>1.982905</v>
      </c>
      <c r="G31" s="8">
        <v>2.2E-4</v>
      </c>
      <c r="H31" s="8">
        <v>0.06516</v>
      </c>
      <c r="I31" s="8">
        <v>2.25E-4</v>
      </c>
      <c r="J31" s="8">
        <v>2.0E-4</v>
      </c>
      <c r="K31" s="8">
        <v>0.00156</v>
      </c>
      <c r="L31" s="8">
        <v>1.05E-4</v>
      </c>
      <c r="M31" s="22"/>
      <c r="N31" s="39"/>
      <c r="O31" s="7" t="str">
        <f t="shared" si="7"/>
        <v>Athena($)</v>
      </c>
      <c r="P31" s="46">
        <f t="shared" ref="P31:AA31" si="28">B31</f>
        <v>0.00023</v>
      </c>
      <c r="Q31" s="46">
        <f t="shared" si="28"/>
        <v>0.035605</v>
      </c>
      <c r="R31" s="46">
        <f t="shared" si="28"/>
        <v>0.00026</v>
      </c>
      <c r="S31" s="46">
        <f t="shared" si="28"/>
        <v>0.000255</v>
      </c>
      <c r="T31" s="46">
        <f t="shared" si="28"/>
        <v>1.982905</v>
      </c>
      <c r="U31" s="46">
        <f t="shared" si="28"/>
        <v>0.00022</v>
      </c>
      <c r="V31" s="46">
        <f t="shared" si="28"/>
        <v>0.06516</v>
      </c>
      <c r="W31" s="46">
        <f t="shared" si="28"/>
        <v>0.000225</v>
      </c>
      <c r="X31" s="46">
        <f t="shared" si="28"/>
        <v>0.0002</v>
      </c>
      <c r="Y31" s="46">
        <f t="shared" si="28"/>
        <v>0.00156</v>
      </c>
      <c r="Z31" s="46">
        <f t="shared" si="28"/>
        <v>0.000105</v>
      </c>
      <c r="AA31" s="46" t="str">
        <f t="shared" si="28"/>
        <v/>
      </c>
    </row>
    <row r="32">
      <c r="A32" s="7" t="s">
        <v>238</v>
      </c>
      <c r="B32" s="8">
        <v>0.034372</v>
      </c>
      <c r="C32" s="8">
        <v>0.138299</v>
      </c>
      <c r="D32" s="8">
        <v>0.165949</v>
      </c>
      <c r="E32" s="8">
        <v>0.112188</v>
      </c>
      <c r="F32" s="8">
        <v>0.041799</v>
      </c>
      <c r="G32" s="8">
        <v>0.054002</v>
      </c>
      <c r="H32" s="8">
        <v>0.072928</v>
      </c>
      <c r="I32" s="8">
        <v>0.065397</v>
      </c>
      <c r="J32" s="8">
        <v>0.069624</v>
      </c>
      <c r="K32" s="8">
        <v>0.084668</v>
      </c>
      <c r="L32" s="8">
        <v>0.089688</v>
      </c>
      <c r="M32" s="8">
        <v>0.011654</v>
      </c>
      <c r="N32" s="39"/>
      <c r="O32" s="7" t="str">
        <f t="shared" si="7"/>
        <v>CloudTrail($)</v>
      </c>
      <c r="P32" s="46">
        <f t="shared" ref="P32:AA32" si="29">B32</f>
        <v>0.034372</v>
      </c>
      <c r="Q32" s="46">
        <f t="shared" si="29"/>
        <v>0.138299</v>
      </c>
      <c r="R32" s="46">
        <f t="shared" si="29"/>
        <v>0.165949</v>
      </c>
      <c r="S32" s="46">
        <f t="shared" si="29"/>
        <v>0.112188</v>
      </c>
      <c r="T32" s="46">
        <f t="shared" si="29"/>
        <v>0.041799</v>
      </c>
      <c r="U32" s="46">
        <f t="shared" si="29"/>
        <v>0.054002</v>
      </c>
      <c r="V32" s="46">
        <f t="shared" si="29"/>
        <v>0.072928</v>
      </c>
      <c r="W32" s="46">
        <f t="shared" si="29"/>
        <v>0.065397</v>
      </c>
      <c r="X32" s="46">
        <f t="shared" si="29"/>
        <v>0.069624</v>
      </c>
      <c r="Y32" s="46">
        <f t="shared" si="29"/>
        <v>0.084668</v>
      </c>
      <c r="Z32" s="46">
        <f t="shared" si="29"/>
        <v>0.089688</v>
      </c>
      <c r="AA32" s="46">
        <f t="shared" si="29"/>
        <v>0.011654</v>
      </c>
    </row>
    <row r="33">
      <c r="A33" s="7" t="s">
        <v>230</v>
      </c>
      <c r="B33" s="22"/>
      <c r="C33" s="22"/>
      <c r="D33" s="22"/>
      <c r="E33" s="22"/>
      <c r="F33" s="22"/>
      <c r="G33" s="22"/>
      <c r="H33" s="8">
        <v>1.20619E-5</v>
      </c>
      <c r="I33" s="8">
        <v>2.01053E-5</v>
      </c>
      <c r="J33" s="8">
        <v>0.1955222951</v>
      </c>
      <c r="K33" s="8">
        <v>4.4951E-6</v>
      </c>
      <c r="L33" s="8">
        <v>5.2924E-6</v>
      </c>
      <c r="M33" s="8">
        <v>4.6E-8</v>
      </c>
      <c r="N33" s="39"/>
      <c r="O33" s="7" t="str">
        <f t="shared" si="7"/>
        <v>Amplify($)</v>
      </c>
      <c r="P33" s="46" t="str">
        <f t="shared" ref="P33:AA33" si="30">B33</f>
        <v/>
      </c>
      <c r="Q33" s="46" t="str">
        <f t="shared" si="30"/>
        <v/>
      </c>
      <c r="R33" s="46" t="str">
        <f t="shared" si="30"/>
        <v/>
      </c>
      <c r="S33" s="40" t="str">
        <f t="shared" si="30"/>
        <v/>
      </c>
      <c r="T33" s="40" t="str">
        <f t="shared" si="30"/>
        <v/>
      </c>
      <c r="U33" s="40" t="str">
        <f t="shared" si="30"/>
        <v/>
      </c>
      <c r="V33" s="40">
        <f t="shared" si="30"/>
        <v>0.0000120619</v>
      </c>
      <c r="W33" s="40">
        <f t="shared" si="30"/>
        <v>0.0000201053</v>
      </c>
      <c r="X33" s="40">
        <f t="shared" si="30"/>
        <v>0.1955222951</v>
      </c>
      <c r="Y33" s="40">
        <f t="shared" si="30"/>
        <v>0.0000044951</v>
      </c>
      <c r="Z33" s="40">
        <f t="shared" si="30"/>
        <v>0.0000052924</v>
      </c>
      <c r="AA33" s="40">
        <f t="shared" si="30"/>
        <v>0.000000046</v>
      </c>
    </row>
    <row r="34">
      <c r="A34" s="7" t="s">
        <v>236</v>
      </c>
      <c r="B34" s="8">
        <v>0.0345722325</v>
      </c>
      <c r="C34" s="8">
        <v>0.0284206142</v>
      </c>
      <c r="D34" s="8">
        <v>0.0220081221</v>
      </c>
      <c r="E34" s="8">
        <v>0.0145840341</v>
      </c>
      <c r="F34" s="8">
        <v>0.0139202156</v>
      </c>
      <c r="G34" s="8">
        <v>0.0138743524</v>
      </c>
      <c r="H34" s="8">
        <v>0.0103696534</v>
      </c>
      <c r="I34" s="8">
        <v>0.0037407622</v>
      </c>
      <c r="J34" s="8">
        <v>1.478611E-4</v>
      </c>
      <c r="K34" s="8">
        <v>1.421885E-4</v>
      </c>
      <c r="L34" s="8">
        <v>1.44002E-4</v>
      </c>
      <c r="M34" s="8">
        <v>1.35E-5</v>
      </c>
      <c r="N34" s="39"/>
      <c r="O34" s="7" t="str">
        <f t="shared" si="7"/>
        <v>SNS($)</v>
      </c>
      <c r="P34" s="40">
        <f t="shared" ref="P34:AA34" si="31">B34</f>
        <v>0.0345722325</v>
      </c>
      <c r="Q34" s="40">
        <f t="shared" si="31"/>
        <v>0.0284206142</v>
      </c>
      <c r="R34" s="40">
        <f t="shared" si="31"/>
        <v>0.0220081221</v>
      </c>
      <c r="S34" s="40">
        <f t="shared" si="31"/>
        <v>0.0145840341</v>
      </c>
      <c r="T34" s="40">
        <f t="shared" si="31"/>
        <v>0.0139202156</v>
      </c>
      <c r="U34" s="40">
        <f t="shared" si="31"/>
        <v>0.0138743524</v>
      </c>
      <c r="V34" s="40">
        <f t="shared" si="31"/>
        <v>0.0103696534</v>
      </c>
      <c r="W34" s="40">
        <f t="shared" si="31"/>
        <v>0.0037407622</v>
      </c>
      <c r="X34" s="40">
        <f t="shared" si="31"/>
        <v>0.0001478611</v>
      </c>
      <c r="Y34" s="40">
        <f t="shared" si="31"/>
        <v>0.0001421885</v>
      </c>
      <c r="Z34" s="40">
        <f t="shared" si="31"/>
        <v>0.000144002</v>
      </c>
      <c r="AA34" s="40">
        <f t="shared" si="31"/>
        <v>0.0000135</v>
      </c>
    </row>
    <row r="35">
      <c r="A35" s="7" t="s">
        <v>245</v>
      </c>
      <c r="B35" s="22"/>
      <c r="C35" s="22"/>
      <c r="D35" s="22"/>
      <c r="E35" s="22"/>
      <c r="F35" s="22"/>
      <c r="G35" s="22"/>
      <c r="H35" s="22"/>
      <c r="I35" s="22"/>
      <c r="J35" s="8">
        <v>0.07</v>
      </c>
      <c r="K35" s="22"/>
      <c r="L35" s="22"/>
      <c r="M35" s="22"/>
      <c r="N35" s="39"/>
      <c r="O35" s="7" t="str">
        <f t="shared" si="7"/>
        <v>Textract($)</v>
      </c>
      <c r="P35" s="40" t="str">
        <f t="shared" ref="P35:AA35" si="32">B35</f>
        <v/>
      </c>
      <c r="Q35" s="40" t="str">
        <f t="shared" si="32"/>
        <v/>
      </c>
      <c r="R35" s="40" t="str">
        <f t="shared" si="32"/>
        <v/>
      </c>
      <c r="S35" s="40" t="str">
        <f t="shared" si="32"/>
        <v/>
      </c>
      <c r="T35" s="40" t="str">
        <f t="shared" si="32"/>
        <v/>
      </c>
      <c r="U35" s="40" t="str">
        <f t="shared" si="32"/>
        <v/>
      </c>
      <c r="V35" s="40" t="str">
        <f t="shared" si="32"/>
        <v/>
      </c>
      <c r="W35" s="40" t="str">
        <f t="shared" si="32"/>
        <v/>
      </c>
      <c r="X35" s="40">
        <f t="shared" si="32"/>
        <v>0.07</v>
      </c>
      <c r="Y35" s="40" t="str">
        <f t="shared" si="32"/>
        <v/>
      </c>
      <c r="Z35" s="40" t="str">
        <f t="shared" si="32"/>
        <v/>
      </c>
      <c r="AA35" s="40" t="str">
        <f t="shared" si="32"/>
        <v/>
      </c>
    </row>
    <row r="36">
      <c r="A36" s="7" t="s">
        <v>251</v>
      </c>
      <c r="B36" s="8">
        <v>0.00115625</v>
      </c>
      <c r="C36" s="8">
        <v>0.0011625</v>
      </c>
      <c r="D36" s="8">
        <v>0.001162512</v>
      </c>
      <c r="E36" s="8">
        <v>0.0011625</v>
      </c>
      <c r="F36" s="8">
        <v>0.001162512</v>
      </c>
      <c r="G36" s="8">
        <v>0.0011625</v>
      </c>
      <c r="H36" s="8">
        <v>0.0011625</v>
      </c>
      <c r="I36" s="8">
        <v>0.00116256</v>
      </c>
      <c r="J36" s="8">
        <v>0.0011625</v>
      </c>
      <c r="K36" s="8">
        <v>0.001162512</v>
      </c>
      <c r="L36" s="8">
        <v>0.0011625</v>
      </c>
      <c r="M36" s="8">
        <v>1.162512E-4</v>
      </c>
      <c r="N36" s="39"/>
      <c r="O36" s="7" t="str">
        <f t="shared" si="7"/>
        <v>DocumentDB (with MongoDB compatibility)($)</v>
      </c>
      <c r="P36" s="40">
        <f t="shared" ref="P36:AA36" si="33">B36</f>
        <v>0.00115625</v>
      </c>
      <c r="Q36" s="40">
        <f t="shared" si="33"/>
        <v>0.0011625</v>
      </c>
      <c r="R36" s="40">
        <f t="shared" si="33"/>
        <v>0.001162512</v>
      </c>
      <c r="S36" s="40">
        <f t="shared" si="33"/>
        <v>0.0011625</v>
      </c>
      <c r="T36" s="40">
        <f t="shared" si="33"/>
        <v>0.001162512</v>
      </c>
      <c r="U36" s="40">
        <f t="shared" si="33"/>
        <v>0.0011625</v>
      </c>
      <c r="V36" s="40">
        <f t="shared" si="33"/>
        <v>0.0011625</v>
      </c>
      <c r="W36" s="40">
        <f t="shared" si="33"/>
        <v>0.00116256</v>
      </c>
      <c r="X36" s="40">
        <f t="shared" si="33"/>
        <v>0.0011625</v>
      </c>
      <c r="Y36" s="40">
        <f t="shared" si="33"/>
        <v>0.001162512</v>
      </c>
      <c r="Z36" s="40">
        <f t="shared" si="33"/>
        <v>0.0011625</v>
      </c>
      <c r="AA36" s="40">
        <f t="shared" si="33"/>
        <v>0.0001162512</v>
      </c>
    </row>
    <row r="37">
      <c r="A37" s="7" t="s">
        <v>248</v>
      </c>
      <c r="B37" s="8">
        <v>7.370471E-4</v>
      </c>
      <c r="C37" s="8">
        <v>2.882076E-4</v>
      </c>
      <c r="D37" s="8">
        <v>7.868531E-4</v>
      </c>
      <c r="E37" s="8">
        <v>3.809414E-4</v>
      </c>
      <c r="F37" s="8">
        <v>6.013986E-4</v>
      </c>
      <c r="G37" s="8">
        <v>7.536995E-4</v>
      </c>
      <c r="H37" s="8">
        <v>1.78623E-4</v>
      </c>
      <c r="I37" s="8">
        <v>1.757276E-4</v>
      </c>
      <c r="J37" s="8">
        <v>2.0856E-6</v>
      </c>
      <c r="K37" s="8">
        <v>1.495775E-4</v>
      </c>
      <c r="L37" s="8">
        <v>1.903445E-4</v>
      </c>
      <c r="M37" s="8">
        <v>0.0</v>
      </c>
      <c r="N37" s="39"/>
      <c r="O37" s="7" t="str">
        <f t="shared" si="7"/>
        <v>CloudWatch Events($)</v>
      </c>
      <c r="P37" s="40">
        <f t="shared" ref="P37:AA37" si="34">B37</f>
        <v>0.0007370471</v>
      </c>
      <c r="Q37" s="40">
        <f t="shared" si="34"/>
        <v>0.0002882076</v>
      </c>
      <c r="R37" s="40">
        <f t="shared" si="34"/>
        <v>0.0007868531</v>
      </c>
      <c r="S37" s="40">
        <f t="shared" si="34"/>
        <v>0.0003809414</v>
      </c>
      <c r="T37" s="40">
        <f t="shared" si="34"/>
        <v>0.0006013986</v>
      </c>
      <c r="U37" s="40">
        <f t="shared" si="34"/>
        <v>0.0007536995</v>
      </c>
      <c r="V37" s="40">
        <f t="shared" si="34"/>
        <v>0.000178623</v>
      </c>
      <c r="W37" s="40">
        <f t="shared" si="34"/>
        <v>0.0001757276</v>
      </c>
      <c r="X37" s="40">
        <f t="shared" si="34"/>
        <v>0.0000020856</v>
      </c>
      <c r="Y37" s="40">
        <f t="shared" si="34"/>
        <v>0.0001495775</v>
      </c>
      <c r="Z37" s="40">
        <f t="shared" si="34"/>
        <v>0.0001903445</v>
      </c>
      <c r="AA37" s="40">
        <f t="shared" si="34"/>
        <v>0</v>
      </c>
    </row>
    <row r="38">
      <c r="A38" s="7" t="s">
        <v>254</v>
      </c>
      <c r="B38" s="8">
        <v>1.56E-4</v>
      </c>
      <c r="C38" s="8">
        <v>0.0</v>
      </c>
      <c r="D38" s="8">
        <v>1.56E-4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39"/>
      <c r="O38" s="7" t="str">
        <f t="shared" si="7"/>
        <v>Systems Manager($)</v>
      </c>
      <c r="P38" s="40">
        <f t="shared" ref="P38:AA38" si="35">B38</f>
        <v>0.000156</v>
      </c>
      <c r="Q38" s="40">
        <f t="shared" si="35"/>
        <v>0</v>
      </c>
      <c r="R38" s="40">
        <f t="shared" si="35"/>
        <v>0.000156</v>
      </c>
      <c r="S38" s="40">
        <f t="shared" si="35"/>
        <v>0</v>
      </c>
      <c r="T38" s="40">
        <f t="shared" si="35"/>
        <v>0</v>
      </c>
      <c r="U38" s="40">
        <f t="shared" si="35"/>
        <v>0</v>
      </c>
      <c r="V38" s="40">
        <f t="shared" si="35"/>
        <v>0</v>
      </c>
      <c r="W38" s="40">
        <f t="shared" si="35"/>
        <v>0</v>
      </c>
      <c r="X38" s="40">
        <f t="shared" si="35"/>
        <v>0</v>
      </c>
      <c r="Y38" s="40">
        <f t="shared" si="35"/>
        <v>0</v>
      </c>
      <c r="Z38" s="40">
        <f t="shared" si="35"/>
        <v>0</v>
      </c>
      <c r="AA38" s="40">
        <f t="shared" si="35"/>
        <v>0</v>
      </c>
    </row>
    <row r="39">
      <c r="A39" s="7" t="s">
        <v>239</v>
      </c>
      <c r="B39" s="22"/>
      <c r="C39" s="22"/>
      <c r="D39" s="22"/>
      <c r="E39" s="22"/>
      <c r="F39" s="22"/>
      <c r="G39" s="8">
        <v>3.9E-5</v>
      </c>
      <c r="H39" s="22"/>
      <c r="I39" s="22"/>
      <c r="J39" s="22"/>
      <c r="K39" s="22"/>
      <c r="L39" s="22"/>
      <c r="M39" s="22"/>
      <c r="N39" s="39"/>
      <c r="O39" s="7" t="str">
        <f t="shared" si="7"/>
        <v>IoT($)</v>
      </c>
      <c r="P39" s="40" t="str">
        <f t="shared" ref="P39:AA39" si="36">B39</f>
        <v/>
      </c>
      <c r="Q39" s="40" t="str">
        <f t="shared" si="36"/>
        <v/>
      </c>
      <c r="R39" s="40" t="str">
        <f t="shared" si="36"/>
        <v/>
      </c>
      <c r="S39" s="40" t="str">
        <f t="shared" si="36"/>
        <v/>
      </c>
      <c r="T39" s="40" t="str">
        <f t="shared" si="36"/>
        <v/>
      </c>
      <c r="U39" s="40">
        <f t="shared" si="36"/>
        <v>0.000039</v>
      </c>
      <c r="V39" s="40" t="str">
        <f t="shared" si="36"/>
        <v/>
      </c>
      <c r="W39" s="40" t="str">
        <f t="shared" si="36"/>
        <v/>
      </c>
      <c r="X39" s="40" t="str">
        <f t="shared" si="36"/>
        <v/>
      </c>
      <c r="Y39" s="40" t="str">
        <f t="shared" si="36"/>
        <v/>
      </c>
      <c r="Z39" s="40" t="str">
        <f t="shared" si="36"/>
        <v/>
      </c>
      <c r="AA39" s="40" t="str">
        <f t="shared" si="36"/>
        <v/>
      </c>
    </row>
    <row r="40">
      <c r="A40" s="7" t="s">
        <v>256</v>
      </c>
      <c r="B40" s="22"/>
      <c r="C40" s="8">
        <v>5.855E-7</v>
      </c>
      <c r="D40" s="22"/>
      <c r="E40" s="8">
        <v>3.185E-7</v>
      </c>
      <c r="F40" s="22"/>
      <c r="G40" s="22"/>
      <c r="H40" s="22"/>
      <c r="I40" s="8">
        <v>3.669E-7</v>
      </c>
      <c r="J40" s="22"/>
      <c r="K40" s="8">
        <v>3.886E-7</v>
      </c>
      <c r="L40" s="8">
        <v>6.219E-7</v>
      </c>
      <c r="M40" s="22"/>
      <c r="N40" s="39"/>
      <c r="O40" s="7" t="str">
        <f t="shared" si="7"/>
        <v>CloudShell($)</v>
      </c>
      <c r="P40" s="40" t="str">
        <f t="shared" ref="P40:AA40" si="37">B40</f>
        <v/>
      </c>
      <c r="Q40" s="40">
        <f t="shared" si="37"/>
        <v>0.0000005855</v>
      </c>
      <c r="R40" s="40" t="str">
        <f t="shared" si="37"/>
        <v/>
      </c>
      <c r="S40" s="40">
        <f t="shared" si="37"/>
        <v>0.0000003185</v>
      </c>
      <c r="T40" s="40" t="str">
        <f t="shared" si="37"/>
        <v/>
      </c>
      <c r="U40" s="40" t="str">
        <f t="shared" si="37"/>
        <v/>
      </c>
      <c r="V40" s="40" t="str">
        <f t="shared" si="37"/>
        <v/>
      </c>
      <c r="W40" s="40">
        <f t="shared" si="37"/>
        <v>0.0000003669</v>
      </c>
      <c r="X40" s="40" t="str">
        <f t="shared" si="37"/>
        <v/>
      </c>
      <c r="Y40" s="40">
        <f t="shared" si="37"/>
        <v>0.0000003886</v>
      </c>
      <c r="Z40" s="40">
        <f t="shared" si="37"/>
        <v>0.0000006219</v>
      </c>
      <c r="AA40" s="40" t="str">
        <f t="shared" si="37"/>
        <v/>
      </c>
    </row>
    <row r="41">
      <c r="A41" s="7" t="s">
        <v>228</v>
      </c>
      <c r="B41" s="8">
        <v>2.106E-7</v>
      </c>
      <c r="C41" s="8">
        <v>1.0321E-6</v>
      </c>
      <c r="D41" s="8">
        <v>1.83E-8</v>
      </c>
      <c r="E41" s="8">
        <v>1.317E-7</v>
      </c>
      <c r="F41" s="8">
        <v>1.589E-7</v>
      </c>
      <c r="G41" s="8">
        <v>7.47E-8</v>
      </c>
      <c r="H41" s="22"/>
      <c r="I41" s="8">
        <v>1.017E-7</v>
      </c>
      <c r="J41" s="22"/>
      <c r="K41" s="22"/>
      <c r="L41" s="22"/>
      <c r="M41" s="22"/>
      <c r="N41" s="39"/>
      <c r="O41" s="7" t="str">
        <f t="shared" si="7"/>
        <v>Step Functions($)</v>
      </c>
      <c r="P41" s="40">
        <f t="shared" ref="P41:AA41" si="38">B41</f>
        <v>0.0000002106</v>
      </c>
      <c r="Q41" s="40">
        <f t="shared" si="38"/>
        <v>0.0000010321</v>
      </c>
      <c r="R41" s="40">
        <f t="shared" si="38"/>
        <v>0.0000000183</v>
      </c>
      <c r="S41" s="40">
        <f t="shared" si="38"/>
        <v>0.0000001317</v>
      </c>
      <c r="T41" s="40">
        <f t="shared" si="38"/>
        <v>0.0000001589</v>
      </c>
      <c r="U41" s="40">
        <f t="shared" si="38"/>
        <v>0.0000000747</v>
      </c>
      <c r="V41" s="40" t="str">
        <f t="shared" si="38"/>
        <v/>
      </c>
      <c r="W41" s="40">
        <f t="shared" si="38"/>
        <v>0.0000001017</v>
      </c>
      <c r="X41" s="40" t="str">
        <f t="shared" si="38"/>
        <v/>
      </c>
      <c r="Y41" s="40" t="str">
        <f t="shared" si="38"/>
        <v/>
      </c>
      <c r="Z41" s="40" t="str">
        <f t="shared" si="38"/>
        <v/>
      </c>
      <c r="AA41" s="40" t="str">
        <f t="shared" si="38"/>
        <v/>
      </c>
    </row>
    <row r="42">
      <c r="A42" s="7" t="s">
        <v>257</v>
      </c>
      <c r="B42" s="22"/>
      <c r="C42" s="22"/>
      <c r="D42" s="22"/>
      <c r="E42" s="22"/>
      <c r="F42" s="22"/>
      <c r="G42" s="8">
        <v>1.0381E-6</v>
      </c>
      <c r="H42" s="22"/>
      <c r="I42" s="22"/>
      <c r="J42" s="8">
        <v>9.3E-9</v>
      </c>
      <c r="K42" s="22"/>
      <c r="L42" s="22"/>
      <c r="M42" s="22"/>
      <c r="N42" s="39"/>
      <c r="O42" s="7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</row>
    <row r="43">
      <c r="A43" s="7" t="s">
        <v>259</v>
      </c>
      <c r="B43" s="47">
        <v>0.0</v>
      </c>
      <c r="C43" s="47">
        <v>0.0</v>
      </c>
      <c r="D43" s="8">
        <v>0.0</v>
      </c>
      <c r="E43" s="47">
        <v>0.0</v>
      </c>
      <c r="F43" s="47">
        <v>0.0</v>
      </c>
      <c r="G43" s="47">
        <v>0.0</v>
      </c>
      <c r="H43" s="47">
        <v>0.0</v>
      </c>
      <c r="I43" s="47">
        <v>0.0</v>
      </c>
      <c r="J43" s="47">
        <v>0.0</v>
      </c>
      <c r="K43" s="47">
        <v>0.0</v>
      </c>
      <c r="L43" s="47">
        <v>0.0</v>
      </c>
      <c r="M43" s="50"/>
      <c r="N43" s="48"/>
      <c r="O43" s="7" t="str">
        <f t="shared" ref="O43:AA43" si="39">A43</f>
        <v>CloudFormation($)</v>
      </c>
      <c r="P43" s="40">
        <f t="shared" si="39"/>
        <v>0</v>
      </c>
      <c r="Q43" s="40">
        <f t="shared" si="39"/>
        <v>0</v>
      </c>
      <c r="R43" s="40">
        <f t="shared" si="39"/>
        <v>0</v>
      </c>
      <c r="S43" s="40">
        <f t="shared" si="39"/>
        <v>0</v>
      </c>
      <c r="T43" s="40">
        <f t="shared" si="39"/>
        <v>0</v>
      </c>
      <c r="U43" s="40">
        <f t="shared" si="39"/>
        <v>0</v>
      </c>
      <c r="V43" s="40">
        <f t="shared" si="39"/>
        <v>0</v>
      </c>
      <c r="W43" s="40">
        <f t="shared" si="39"/>
        <v>0</v>
      </c>
      <c r="X43" s="40">
        <f t="shared" si="39"/>
        <v>0</v>
      </c>
      <c r="Y43" s="40">
        <f t="shared" si="39"/>
        <v>0</v>
      </c>
      <c r="Z43" s="40">
        <f t="shared" si="39"/>
        <v>0</v>
      </c>
      <c r="AA43" s="40" t="str">
        <f t="shared" si="39"/>
        <v/>
      </c>
    </row>
    <row r="44">
      <c r="A44" s="7" t="s">
        <v>261</v>
      </c>
      <c r="B44" s="47">
        <v>0.0</v>
      </c>
      <c r="C44" s="8">
        <v>0.0</v>
      </c>
      <c r="D44" s="47">
        <v>0.0</v>
      </c>
      <c r="E44" s="47">
        <v>0.0</v>
      </c>
      <c r="F44" s="47">
        <v>0.0</v>
      </c>
      <c r="G44" s="47">
        <v>0.0</v>
      </c>
      <c r="H44" s="47">
        <v>0.0</v>
      </c>
      <c r="I44" s="47">
        <v>0.0</v>
      </c>
      <c r="J44" s="47">
        <v>0.0</v>
      </c>
      <c r="K44" s="47">
        <v>0.0</v>
      </c>
      <c r="L44" s="47">
        <v>0.0</v>
      </c>
      <c r="M44" s="47">
        <v>0.0</v>
      </c>
      <c r="N44" s="48"/>
      <c r="O44" s="7" t="str">
        <f t="shared" ref="O44:AA44" si="40">A44</f>
        <v>SimpleDB($)</v>
      </c>
      <c r="P44" s="40">
        <f t="shared" si="40"/>
        <v>0</v>
      </c>
      <c r="Q44" s="40">
        <f t="shared" si="40"/>
        <v>0</v>
      </c>
      <c r="R44" s="40">
        <f t="shared" si="40"/>
        <v>0</v>
      </c>
      <c r="S44" s="40">
        <f t="shared" si="40"/>
        <v>0</v>
      </c>
      <c r="T44" s="40">
        <f t="shared" si="40"/>
        <v>0</v>
      </c>
      <c r="U44" s="40">
        <f t="shared" si="40"/>
        <v>0</v>
      </c>
      <c r="V44" s="40">
        <f t="shared" si="40"/>
        <v>0</v>
      </c>
      <c r="W44" s="40">
        <f t="shared" si="40"/>
        <v>0</v>
      </c>
      <c r="X44" s="40">
        <f t="shared" si="40"/>
        <v>0</v>
      </c>
      <c r="Y44" s="40">
        <f t="shared" si="40"/>
        <v>0</v>
      </c>
      <c r="Z44" s="40">
        <f t="shared" si="40"/>
        <v>0</v>
      </c>
      <c r="AA44" s="40">
        <f t="shared" si="40"/>
        <v>0</v>
      </c>
    </row>
    <row r="45">
      <c r="A45" s="7" t="s">
        <v>263</v>
      </c>
      <c r="B45" s="47">
        <v>0.0</v>
      </c>
      <c r="C45" s="8">
        <v>0.0</v>
      </c>
      <c r="D45" s="47">
        <v>0.0</v>
      </c>
      <c r="E45" s="47">
        <v>0.0</v>
      </c>
      <c r="F45" s="47">
        <v>0.0</v>
      </c>
      <c r="G45" s="47">
        <v>0.0</v>
      </c>
      <c r="H45" s="47">
        <v>0.0</v>
      </c>
      <c r="I45" s="47">
        <v>0.0</v>
      </c>
      <c r="J45" s="47">
        <v>0.0</v>
      </c>
      <c r="K45" s="47">
        <v>0.0</v>
      </c>
      <c r="L45" s="47">
        <v>0.0</v>
      </c>
      <c r="M45" s="47">
        <v>0.0</v>
      </c>
      <c r="N45" s="48"/>
      <c r="O45" s="7" t="str">
        <f t="shared" ref="O45:AA45" si="41">A45</f>
        <v>Tax($)</v>
      </c>
      <c r="P45" s="40">
        <f t="shared" si="41"/>
        <v>0</v>
      </c>
      <c r="Q45" s="40">
        <f t="shared" si="41"/>
        <v>0</v>
      </c>
      <c r="R45" s="40">
        <f t="shared" si="41"/>
        <v>0</v>
      </c>
      <c r="S45" s="40">
        <f t="shared" si="41"/>
        <v>0</v>
      </c>
      <c r="T45" s="40">
        <f t="shared" si="41"/>
        <v>0</v>
      </c>
      <c r="U45" s="40">
        <f t="shared" si="41"/>
        <v>0</v>
      </c>
      <c r="V45" s="40">
        <f t="shared" si="41"/>
        <v>0</v>
      </c>
      <c r="W45" s="40">
        <f t="shared" si="41"/>
        <v>0</v>
      </c>
      <c r="X45" s="40">
        <f t="shared" si="41"/>
        <v>0</v>
      </c>
      <c r="Y45" s="40">
        <f t="shared" si="41"/>
        <v>0</v>
      </c>
      <c r="Z45" s="40">
        <f t="shared" si="41"/>
        <v>0</v>
      </c>
      <c r="AA45" s="40">
        <f t="shared" si="41"/>
        <v>0</v>
      </c>
    </row>
    <row r="46">
      <c r="A46" s="7" t="s">
        <v>260</v>
      </c>
      <c r="B46" s="22"/>
      <c r="C46" s="22"/>
      <c r="D46" s="50"/>
      <c r="E46" s="50"/>
      <c r="F46" s="22"/>
      <c r="G46" s="8">
        <v>0.0</v>
      </c>
      <c r="H46" s="22"/>
      <c r="I46" s="22"/>
      <c r="J46" s="22"/>
      <c r="K46" s="22"/>
      <c r="L46" s="22"/>
      <c r="M46" s="22"/>
      <c r="N46" s="39"/>
      <c r="O46" s="7" t="str">
        <f t="shared" ref="O46:AA46" si="42">A46</f>
        <v>Service Catalog($)</v>
      </c>
      <c r="P46" s="40" t="str">
        <f t="shared" si="42"/>
        <v/>
      </c>
      <c r="Q46" s="40" t="str">
        <f t="shared" si="42"/>
        <v/>
      </c>
      <c r="R46" s="40" t="str">
        <f t="shared" si="42"/>
        <v/>
      </c>
      <c r="S46" s="40" t="str">
        <f t="shared" si="42"/>
        <v/>
      </c>
      <c r="T46" s="40" t="str">
        <f t="shared" si="42"/>
        <v/>
      </c>
      <c r="U46" s="40">
        <f t="shared" si="42"/>
        <v>0</v>
      </c>
      <c r="V46" s="40" t="str">
        <f t="shared" si="42"/>
        <v/>
      </c>
      <c r="W46" s="40" t="str">
        <f t="shared" si="42"/>
        <v/>
      </c>
      <c r="X46" s="40" t="str">
        <f t="shared" si="42"/>
        <v/>
      </c>
      <c r="Y46" s="40" t="str">
        <f t="shared" si="42"/>
        <v/>
      </c>
      <c r="Z46" s="40" t="str">
        <f t="shared" si="42"/>
        <v/>
      </c>
      <c r="AA46" s="40" t="str">
        <f t="shared" si="42"/>
        <v/>
      </c>
    </row>
    <row r="47">
      <c r="A47" s="28" t="s">
        <v>197</v>
      </c>
      <c r="B47" s="52">
        <v>21771.6988518275</v>
      </c>
      <c r="C47" s="52">
        <v>22056.0610831639</v>
      </c>
      <c r="D47" s="52">
        <v>23237.9478234789</v>
      </c>
      <c r="E47" s="52">
        <v>22627.2110985467</v>
      </c>
      <c r="F47" s="52">
        <v>17876.1908318147</v>
      </c>
      <c r="G47" s="52">
        <v>17803.8170833688</v>
      </c>
      <c r="H47" s="52">
        <v>18074.5901943569</v>
      </c>
      <c r="I47" s="52">
        <v>17046.2993747419</v>
      </c>
      <c r="J47" s="52">
        <v>18725.4152780669</v>
      </c>
      <c r="K47" s="52">
        <v>20020.8451520038</v>
      </c>
      <c r="L47" s="52">
        <v>20080.0533125231</v>
      </c>
      <c r="M47" s="52">
        <v>2822.5599872558</v>
      </c>
      <c r="O47" s="28" t="str">
        <f>A47</f>
        <v>Total costs($)</v>
      </c>
      <c r="P47" s="53">
        <f t="shared" ref="P47:AA47" si="43">SUM(P9:P46)</f>
        <v>36186.76687</v>
      </c>
      <c r="Q47" s="53">
        <f t="shared" si="43"/>
        <v>35746.16569</v>
      </c>
      <c r="R47" s="53">
        <f t="shared" si="43"/>
        <v>35936.75206</v>
      </c>
      <c r="S47" s="53">
        <f t="shared" si="43"/>
        <v>34713.07903</v>
      </c>
      <c r="T47" s="53">
        <f t="shared" si="43"/>
        <v>29891.15038</v>
      </c>
      <c r="U47" s="53">
        <f t="shared" si="43"/>
        <v>30856.86741</v>
      </c>
      <c r="V47" s="53">
        <f t="shared" si="43"/>
        <v>30968.54658</v>
      </c>
      <c r="W47" s="53">
        <f t="shared" si="43"/>
        <v>27649.36218</v>
      </c>
      <c r="X47" s="53">
        <f t="shared" si="43"/>
        <v>29872.72102</v>
      </c>
      <c r="Y47" s="53">
        <f t="shared" si="43"/>
        <v>32341.98206</v>
      </c>
      <c r="Z47" s="53">
        <f t="shared" si="43"/>
        <v>34210.99515</v>
      </c>
      <c r="AA47" s="53">
        <f t="shared" si="43"/>
        <v>4256.331485</v>
      </c>
    </row>
  </sheetData>
  <mergeCells count="4">
    <mergeCell ref="A1:K1"/>
    <mergeCell ref="O1:Y1"/>
    <mergeCell ref="A7:K7"/>
    <mergeCell ref="O7:Y7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9.25"/>
    <col customWidth="1" min="2" max="2" width="12.88"/>
    <col customWidth="1" min="3" max="33" width="10.13"/>
  </cols>
  <sheetData>
    <row r="1">
      <c r="A1" s="25" t="s">
        <v>264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>
      <c r="A2" s="19" t="s">
        <v>189</v>
      </c>
      <c r="B2" s="54" t="s">
        <v>265</v>
      </c>
      <c r="C2" s="55">
        <v>45352.0</v>
      </c>
      <c r="D2" s="55">
        <v>45353.0</v>
      </c>
      <c r="E2" s="55">
        <v>45354.0</v>
      </c>
      <c r="F2" s="55">
        <v>45355.0</v>
      </c>
      <c r="G2" s="55">
        <v>45356.0</v>
      </c>
      <c r="H2" s="55">
        <v>45357.0</v>
      </c>
      <c r="I2" s="55">
        <v>45358.0</v>
      </c>
      <c r="J2" s="55">
        <v>45359.0</v>
      </c>
      <c r="K2" s="55">
        <v>45360.0</v>
      </c>
      <c r="L2" s="55">
        <v>45361.0</v>
      </c>
      <c r="M2" s="55">
        <f t="shared" ref="M2:AG2" si="1">L2+1</f>
        <v>45362</v>
      </c>
      <c r="N2" s="55">
        <f t="shared" si="1"/>
        <v>45363</v>
      </c>
      <c r="O2" s="55">
        <f t="shared" si="1"/>
        <v>45364</v>
      </c>
      <c r="P2" s="55">
        <f t="shared" si="1"/>
        <v>45365</v>
      </c>
      <c r="Q2" s="55">
        <f t="shared" si="1"/>
        <v>45366</v>
      </c>
      <c r="R2" s="55">
        <f t="shared" si="1"/>
        <v>45367</v>
      </c>
      <c r="S2" s="55">
        <f t="shared" si="1"/>
        <v>45368</v>
      </c>
      <c r="T2" s="55">
        <f t="shared" si="1"/>
        <v>45369</v>
      </c>
      <c r="U2" s="55">
        <f t="shared" si="1"/>
        <v>45370</v>
      </c>
      <c r="V2" s="55">
        <f t="shared" si="1"/>
        <v>45371</v>
      </c>
      <c r="W2" s="55">
        <f t="shared" si="1"/>
        <v>45372</v>
      </c>
      <c r="X2" s="55">
        <f t="shared" si="1"/>
        <v>45373</v>
      </c>
      <c r="Y2" s="55">
        <f t="shared" si="1"/>
        <v>45374</v>
      </c>
      <c r="Z2" s="55">
        <f t="shared" si="1"/>
        <v>45375</v>
      </c>
      <c r="AA2" s="55">
        <f t="shared" si="1"/>
        <v>45376</v>
      </c>
      <c r="AB2" s="55">
        <f t="shared" si="1"/>
        <v>45377</v>
      </c>
      <c r="AC2" s="55">
        <f t="shared" si="1"/>
        <v>45378</v>
      </c>
      <c r="AD2" s="55">
        <f t="shared" si="1"/>
        <v>45379</v>
      </c>
      <c r="AE2" s="55">
        <f t="shared" si="1"/>
        <v>45380</v>
      </c>
      <c r="AF2" s="55">
        <f t="shared" si="1"/>
        <v>45381</v>
      </c>
      <c r="AG2" s="55">
        <f t="shared" si="1"/>
        <v>45382</v>
      </c>
    </row>
    <row r="3">
      <c r="A3" s="56" t="s">
        <v>190</v>
      </c>
      <c r="B3" s="8">
        <v>2239.3077576177</v>
      </c>
      <c r="C3" s="8">
        <v>741.800966616</v>
      </c>
      <c r="D3" s="8">
        <v>748.6712445533</v>
      </c>
      <c r="E3" s="8">
        <v>748.8355464484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</row>
    <row r="4">
      <c r="A4" s="37" t="s">
        <v>197</v>
      </c>
      <c r="B4" s="58">
        <v>2239.3077576177</v>
      </c>
      <c r="C4" s="58">
        <v>741.800966616</v>
      </c>
      <c r="D4" s="58">
        <v>748.6712445533</v>
      </c>
      <c r="E4" s="58">
        <v>748.8355464484</v>
      </c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</row>
    <row r="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O5" s="38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</row>
    <row r="6">
      <c r="A6" s="25" t="s">
        <v>270</v>
      </c>
      <c r="B6" s="25"/>
      <c r="C6" s="25"/>
      <c r="D6" s="25"/>
      <c r="E6" s="25"/>
      <c r="F6" s="25"/>
      <c r="G6" s="25"/>
      <c r="H6" s="25"/>
      <c r="I6" s="25"/>
      <c r="J6" s="25"/>
      <c r="K6" s="25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</row>
    <row r="7">
      <c r="A7" s="19" t="s">
        <v>189</v>
      </c>
      <c r="B7" s="54" t="s">
        <v>265</v>
      </c>
      <c r="C7" s="55">
        <v>45352.0</v>
      </c>
      <c r="D7" s="55">
        <v>45353.0</v>
      </c>
      <c r="E7" s="55">
        <v>45354.0</v>
      </c>
      <c r="F7" s="55">
        <v>45355.0</v>
      </c>
      <c r="G7" s="55">
        <v>45356.0</v>
      </c>
      <c r="H7" s="55">
        <v>45357.0</v>
      </c>
      <c r="I7" s="55">
        <v>45358.0</v>
      </c>
      <c r="J7" s="55">
        <v>45359.0</v>
      </c>
      <c r="K7" s="55">
        <v>45360.0</v>
      </c>
      <c r="L7" s="55">
        <v>45361.0</v>
      </c>
      <c r="M7" s="55">
        <f t="shared" ref="M7:AG7" si="2">L7+1</f>
        <v>45362</v>
      </c>
      <c r="N7" s="55">
        <f t="shared" si="2"/>
        <v>45363</v>
      </c>
      <c r="O7" s="55">
        <f t="shared" si="2"/>
        <v>45364</v>
      </c>
      <c r="P7" s="55">
        <f t="shared" si="2"/>
        <v>45365</v>
      </c>
      <c r="Q7" s="55">
        <f t="shared" si="2"/>
        <v>45366</v>
      </c>
      <c r="R7" s="55">
        <f t="shared" si="2"/>
        <v>45367</v>
      </c>
      <c r="S7" s="55">
        <f t="shared" si="2"/>
        <v>45368</v>
      </c>
      <c r="T7" s="55">
        <f t="shared" si="2"/>
        <v>45369</v>
      </c>
      <c r="U7" s="55">
        <f t="shared" si="2"/>
        <v>45370</v>
      </c>
      <c r="V7" s="55">
        <f t="shared" si="2"/>
        <v>45371</v>
      </c>
      <c r="W7" s="55">
        <f t="shared" si="2"/>
        <v>45372</v>
      </c>
      <c r="X7" s="55">
        <f t="shared" si="2"/>
        <v>45373</v>
      </c>
      <c r="Y7" s="55">
        <f t="shared" si="2"/>
        <v>45374</v>
      </c>
      <c r="Z7" s="55">
        <f t="shared" si="2"/>
        <v>45375</v>
      </c>
      <c r="AA7" s="55">
        <f t="shared" si="2"/>
        <v>45376</v>
      </c>
      <c r="AB7" s="55">
        <f t="shared" si="2"/>
        <v>45377</v>
      </c>
      <c r="AC7" s="55">
        <f t="shared" si="2"/>
        <v>45378</v>
      </c>
      <c r="AD7" s="55">
        <f t="shared" si="2"/>
        <v>45379</v>
      </c>
      <c r="AE7" s="55">
        <f t="shared" si="2"/>
        <v>45380</v>
      </c>
      <c r="AF7" s="55">
        <f t="shared" si="2"/>
        <v>45381</v>
      </c>
      <c r="AG7" s="55">
        <f t="shared" si="2"/>
        <v>45382</v>
      </c>
    </row>
    <row r="8">
      <c r="A8" s="7" t="s">
        <v>201</v>
      </c>
      <c r="B8" s="8">
        <v>1282.0112274209</v>
      </c>
      <c r="C8" s="8">
        <v>1229.9239305086</v>
      </c>
      <c r="D8" s="8">
        <v>26.1801585937</v>
      </c>
      <c r="E8" s="8">
        <v>25.9071383186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>
      <c r="A9" s="7" t="s">
        <v>200</v>
      </c>
      <c r="B9" s="8">
        <v>855.3015184556</v>
      </c>
      <c r="C9" s="8">
        <v>277.8987940591</v>
      </c>
      <c r="D9" s="8">
        <v>271.1602357319</v>
      </c>
      <c r="E9" s="8">
        <v>306.2424886646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>
      <c r="A10" s="7" t="s">
        <v>202</v>
      </c>
      <c r="B10" s="8">
        <v>255.7890836</v>
      </c>
      <c r="C10" s="8">
        <v>84.9306710122</v>
      </c>
      <c r="D10" s="8">
        <v>85.3999445009</v>
      </c>
      <c r="E10" s="8">
        <v>85.4584680869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>
      <c r="A11" s="7" t="s">
        <v>204</v>
      </c>
      <c r="B11" s="8">
        <v>179.7090453853</v>
      </c>
      <c r="C11" s="8">
        <v>60.3680211592</v>
      </c>
      <c r="D11" s="8">
        <v>59.8260345636</v>
      </c>
      <c r="E11" s="8">
        <v>59.5149896625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>
      <c r="A12" s="7" t="s">
        <v>205</v>
      </c>
      <c r="B12" s="8">
        <v>167.9253489432</v>
      </c>
      <c r="C12" s="8">
        <v>55.8866418107</v>
      </c>
      <c r="D12" s="8">
        <v>56.1806782666</v>
      </c>
      <c r="E12" s="8">
        <v>55.8580288659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>
      <c r="A13" s="7" t="s">
        <v>206</v>
      </c>
      <c r="B13" s="8">
        <v>28.2325643082</v>
      </c>
      <c r="C13" s="8">
        <v>9.4103797973</v>
      </c>
      <c r="D13" s="8">
        <v>9.4100954204</v>
      </c>
      <c r="E13" s="8">
        <v>9.4120890905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>
      <c r="A14" s="7" t="s">
        <v>207</v>
      </c>
      <c r="B14" s="8">
        <v>25.5979026099</v>
      </c>
      <c r="C14" s="8">
        <v>7.6998743585</v>
      </c>
      <c r="D14" s="8">
        <v>9.0126682682</v>
      </c>
      <c r="E14" s="8">
        <v>8.8853599832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>
      <c r="A15" s="7" t="s">
        <v>190</v>
      </c>
      <c r="B15" s="8">
        <v>18.7173053134</v>
      </c>
      <c r="C15" s="8">
        <v>2.1990267329</v>
      </c>
      <c r="D15" s="8">
        <v>8.0918064527</v>
      </c>
      <c r="E15" s="8">
        <v>8.4264721278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>
      <c r="A16" s="7" t="s">
        <v>209</v>
      </c>
      <c r="B16" s="8">
        <v>3.4305695566</v>
      </c>
      <c r="C16" s="8">
        <v>1.0927763626</v>
      </c>
      <c r="D16" s="8">
        <v>1.1978123295</v>
      </c>
      <c r="E16" s="8">
        <v>1.1399808645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22"/>
      <c r="AE16" s="22"/>
      <c r="AF16" s="8"/>
      <c r="AG16" s="8"/>
    </row>
    <row r="17">
      <c r="A17" s="7" t="s">
        <v>234</v>
      </c>
      <c r="B17" s="8">
        <v>1.3002692</v>
      </c>
      <c r="C17" s="8">
        <v>1.3001144</v>
      </c>
      <c r="D17" s="8">
        <v>8.12E-5</v>
      </c>
      <c r="E17" s="8">
        <v>7.36E-5</v>
      </c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8"/>
      <c r="AE17" s="8"/>
      <c r="AF17" s="8"/>
      <c r="AG17" s="8"/>
    </row>
    <row r="18">
      <c r="A18" s="7" t="s">
        <v>218</v>
      </c>
      <c r="B18" s="8">
        <v>1.1051600736</v>
      </c>
      <c r="C18" s="8">
        <v>0.3683666912</v>
      </c>
      <c r="D18" s="8">
        <v>0.3686716912</v>
      </c>
      <c r="E18" s="8">
        <v>0.3681216912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>
      <c r="A19" s="7" t="s">
        <v>222</v>
      </c>
      <c r="B19" s="8">
        <v>1.001428008</v>
      </c>
      <c r="C19" s="8">
        <v>0.333387336</v>
      </c>
      <c r="D19" s="8">
        <v>0.334020336</v>
      </c>
      <c r="E19" s="8">
        <v>0.334020336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>
      <c r="A20" s="7" t="s">
        <v>220</v>
      </c>
      <c r="B20" s="8">
        <v>0.998076276</v>
      </c>
      <c r="C20" s="8">
        <v>0.332692092</v>
      </c>
      <c r="D20" s="8">
        <v>0.332692092</v>
      </c>
      <c r="E20" s="8">
        <v>0.332692092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>
      <c r="A21" s="7" t="s">
        <v>231</v>
      </c>
      <c r="B21" s="8">
        <v>0.72</v>
      </c>
      <c r="C21" s="8">
        <v>0.24</v>
      </c>
      <c r="D21" s="8">
        <v>0.24</v>
      </c>
      <c r="E21" s="8">
        <v>0.24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>
      <c r="A22" s="7" t="s">
        <v>226</v>
      </c>
      <c r="B22" s="8">
        <v>0.2835442826</v>
      </c>
      <c r="C22" s="8">
        <v>0.0843061732</v>
      </c>
      <c r="D22" s="8">
        <v>0.1167345824</v>
      </c>
      <c r="E22" s="8">
        <v>0.082503527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>
      <c r="A23" s="7" t="s">
        <v>217</v>
      </c>
      <c r="B23" s="8">
        <v>0.1801316</v>
      </c>
      <c r="C23" s="8">
        <v>0.06067116</v>
      </c>
      <c r="D23" s="8">
        <v>0.06013348</v>
      </c>
      <c r="E23" s="8">
        <v>0.05932696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>
      <c r="A24" s="7" t="s">
        <v>235</v>
      </c>
      <c r="B24" s="8">
        <v>0.1325202664</v>
      </c>
      <c r="C24" s="8">
        <v>0.0396921489</v>
      </c>
      <c r="D24" s="8">
        <v>0.0605047776</v>
      </c>
      <c r="E24" s="8">
        <v>0.0323233399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</row>
    <row r="25">
      <c r="A25" s="7" t="s">
        <v>223</v>
      </c>
      <c r="B25" s="8">
        <v>0.1125081589</v>
      </c>
      <c r="C25" s="8">
        <v>0.0349464913</v>
      </c>
      <c r="D25" s="8">
        <v>0.0383814194</v>
      </c>
      <c r="E25" s="8">
        <v>0.0391802482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>
      <c r="A26" s="7" t="s">
        <v>238</v>
      </c>
      <c r="B26" s="8">
        <v>0.011654</v>
      </c>
      <c r="C26" s="8">
        <v>0.004068</v>
      </c>
      <c r="D26" s="8">
        <v>0.00254</v>
      </c>
      <c r="E26" s="8">
        <v>0.005046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>
      <c r="A27" s="7" t="s">
        <v>251</v>
      </c>
      <c r="B27" s="8">
        <v>1.162512E-4</v>
      </c>
      <c r="C27" s="8">
        <v>3.87504E-5</v>
      </c>
      <c r="D27" s="8">
        <v>3.87504E-5</v>
      </c>
      <c r="E27" s="8">
        <v>3.87504E-5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>
      <c r="A28" s="7" t="s">
        <v>236</v>
      </c>
      <c r="B28" s="8">
        <v>1.35E-5</v>
      </c>
      <c r="C28" s="8">
        <v>4.5E-6</v>
      </c>
      <c r="D28" s="8">
        <v>4.5E-6</v>
      </c>
      <c r="E28" s="8">
        <v>4.5E-6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22"/>
      <c r="AE28" s="22"/>
      <c r="AF28" s="8"/>
      <c r="AG28" s="8"/>
    </row>
    <row r="29">
      <c r="A29" s="7" t="s">
        <v>230</v>
      </c>
      <c r="B29" s="8">
        <v>4.6E-8</v>
      </c>
      <c r="C29" s="22"/>
      <c r="D29" s="8">
        <v>4.6E-8</v>
      </c>
      <c r="E29" s="22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>
      <c r="A30" s="7" t="s">
        <v>254</v>
      </c>
      <c r="B30" s="8">
        <v>0.0</v>
      </c>
      <c r="C30" s="8">
        <v>0.0</v>
      </c>
      <c r="D30" s="8">
        <v>0.0</v>
      </c>
      <c r="E30" s="8">
        <v>0.0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22"/>
    </row>
    <row r="31">
      <c r="A31" s="7" t="s">
        <v>210</v>
      </c>
      <c r="B31" s="8">
        <v>0.0</v>
      </c>
      <c r="C31" s="8">
        <v>0.0</v>
      </c>
      <c r="D31" s="8">
        <v>0.0</v>
      </c>
      <c r="E31" s="8">
        <v>0.0</v>
      </c>
      <c r="F31" s="22"/>
      <c r="G31" s="22"/>
      <c r="H31" s="22"/>
      <c r="I31" s="22"/>
      <c r="J31" s="22"/>
      <c r="K31" s="8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8"/>
      <c r="AE31" s="8"/>
      <c r="AF31" s="8"/>
      <c r="AG31" s="22"/>
    </row>
    <row r="32">
      <c r="A32" s="7" t="s">
        <v>261</v>
      </c>
      <c r="B32" s="8">
        <v>0.0</v>
      </c>
      <c r="C32" s="8">
        <v>0.0</v>
      </c>
      <c r="D32" s="8">
        <v>0.0</v>
      </c>
      <c r="E32" s="8">
        <v>0.0</v>
      </c>
      <c r="F32" s="22"/>
      <c r="G32" s="8"/>
      <c r="H32" s="22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2"/>
      <c r="X32" s="8"/>
      <c r="Y32" s="8"/>
      <c r="Z32" s="8"/>
      <c r="AA32" s="22"/>
      <c r="AB32" s="8"/>
      <c r="AC32" s="22"/>
      <c r="AD32" s="8"/>
      <c r="AE32" s="8"/>
      <c r="AF32" s="8"/>
      <c r="AG32" s="22"/>
    </row>
    <row r="33">
      <c r="A33" s="7" t="s">
        <v>248</v>
      </c>
      <c r="B33" s="8">
        <v>0.0</v>
      </c>
      <c r="C33" s="8">
        <v>0.0</v>
      </c>
      <c r="D33" s="8">
        <v>0.0</v>
      </c>
      <c r="E33" s="8">
        <v>0.0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8"/>
      <c r="V33" s="22"/>
      <c r="W33" s="22"/>
      <c r="X33" s="22"/>
      <c r="Y33" s="22"/>
      <c r="Z33" s="22"/>
      <c r="AA33" s="22"/>
      <c r="AB33" s="22"/>
      <c r="AC33" s="22"/>
      <c r="AD33" s="8"/>
      <c r="AE33" s="8"/>
      <c r="AF33" s="8"/>
      <c r="AG33" s="22"/>
    </row>
    <row r="34">
      <c r="A34" s="7" t="s">
        <v>263</v>
      </c>
      <c r="B34" s="8">
        <v>0.0</v>
      </c>
      <c r="C34" s="8">
        <v>0.0</v>
      </c>
      <c r="D34" s="22"/>
      <c r="E34" s="8">
        <v>0.0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22"/>
    </row>
    <row r="35">
      <c r="A35" s="7" t="s">
        <v>233</v>
      </c>
      <c r="B35" s="8">
        <v>0.0</v>
      </c>
      <c r="C35" s="22"/>
      <c r="D35" s="8">
        <v>0.0</v>
      </c>
      <c r="E35" s="22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22"/>
    </row>
    <row r="36">
      <c r="A36" s="37" t="s">
        <v>197</v>
      </c>
      <c r="B36" s="58">
        <v>2822.5599872558</v>
      </c>
      <c r="C36" s="58">
        <v>1732.2084035441</v>
      </c>
      <c r="D36" s="58">
        <v>528.0132370025</v>
      </c>
      <c r="E36" s="58">
        <v>562.3383467092</v>
      </c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271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6" t="s">
        <v>190</v>
      </c>
      <c r="B3" s="27">
        <v>216.9712852288</v>
      </c>
      <c r="C3" s="27">
        <v>193.6727252288</v>
      </c>
      <c r="D3" s="27">
        <v>712.8591183017</v>
      </c>
      <c r="E3" s="27">
        <v>1025.966387685</v>
      </c>
      <c r="F3" s="27">
        <v>1329.1026794699</v>
      </c>
      <c r="G3" s="27">
        <v>1890.4271972806</v>
      </c>
      <c r="H3" s="27">
        <v>2078.0596522672</v>
      </c>
      <c r="I3" s="27">
        <v>1700.27156664</v>
      </c>
      <c r="J3" s="27">
        <v>1811.64369996</v>
      </c>
      <c r="K3" s="27">
        <v>1668.1363974725</v>
      </c>
      <c r="L3" s="27">
        <v>1244.7603287654</v>
      </c>
      <c r="M3" s="27">
        <v>90.0864</v>
      </c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37" t="s">
        <v>197</v>
      </c>
      <c r="B4" s="8">
        <v>216.9712852288</v>
      </c>
      <c r="C4" s="8">
        <v>193.6727252288</v>
      </c>
      <c r="D4" s="8">
        <v>712.8591183017</v>
      </c>
      <c r="E4" s="8">
        <v>1025.966387685</v>
      </c>
      <c r="F4" s="8">
        <v>1329.1026794699</v>
      </c>
      <c r="G4" s="8">
        <v>1890.4271972806</v>
      </c>
      <c r="H4" s="8">
        <v>2078.0596522672</v>
      </c>
      <c r="I4" s="8">
        <v>1700.27156664</v>
      </c>
      <c r="J4" s="8">
        <v>1811.64369996</v>
      </c>
      <c r="K4" s="8">
        <v>1668.1363974725</v>
      </c>
      <c r="L4" s="8">
        <v>1244.7603287654</v>
      </c>
      <c r="M4" s="8">
        <v>90.0864</v>
      </c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25"/>
      <c r="O5" s="28" t="s">
        <v>195</v>
      </c>
      <c r="P5" s="8">
        <f t="shared" ref="P5:AA5" si="2">P4/P3</f>
        <v>0.7073690015</v>
      </c>
      <c r="Q5" s="8">
        <f t="shared" si="2"/>
        <v>0.6897806494</v>
      </c>
      <c r="R5" s="8">
        <f t="shared" si="2"/>
        <v>0.6871751472</v>
      </c>
      <c r="S5" s="8">
        <f t="shared" si="2"/>
        <v>0.6795383338</v>
      </c>
      <c r="T5" s="8">
        <f t="shared" si="2"/>
        <v>0.6935294244</v>
      </c>
      <c r="U5" s="8">
        <f t="shared" si="2"/>
        <v>0.6842117578</v>
      </c>
      <c r="V5" s="8">
        <f t="shared" si="2"/>
        <v>0.6745223303</v>
      </c>
      <c r="W5" s="8">
        <f t="shared" si="2"/>
        <v>0.6826300706</v>
      </c>
      <c r="X5" s="8">
        <f t="shared" si="2"/>
        <v>0.6817910879</v>
      </c>
      <c r="Y5" s="8">
        <f t="shared" si="2"/>
        <v>0.6632482559</v>
      </c>
      <c r="Z5" s="8">
        <f t="shared" si="2"/>
        <v>0.6406121891</v>
      </c>
      <c r="AA5" s="8">
        <f t="shared" si="2"/>
        <v>0.6402744299</v>
      </c>
    </row>
    <row r="6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A7" s="25" t="s">
        <v>272</v>
      </c>
      <c r="N7" s="25"/>
      <c r="O7" s="25" t="s">
        <v>273</v>
      </c>
    </row>
    <row r="8">
      <c r="A8" s="19" t="s">
        <v>189</v>
      </c>
      <c r="B8" s="20">
        <f t="shared" ref="B8:M8" si="3">B$2</f>
        <v>45474</v>
      </c>
      <c r="C8" s="20">
        <f t="shared" si="3"/>
        <v>45505</v>
      </c>
      <c r="D8" s="20">
        <f t="shared" si="3"/>
        <v>45536</v>
      </c>
      <c r="E8" s="20">
        <f t="shared" si="3"/>
        <v>45566</v>
      </c>
      <c r="F8" s="20">
        <f t="shared" si="3"/>
        <v>45597</v>
      </c>
      <c r="G8" s="20">
        <f t="shared" si="3"/>
        <v>45627</v>
      </c>
      <c r="H8" s="20">
        <f t="shared" si="3"/>
        <v>45658</v>
      </c>
      <c r="I8" s="20">
        <f t="shared" si="3"/>
        <v>45689</v>
      </c>
      <c r="J8" s="20">
        <f t="shared" si="3"/>
        <v>45717</v>
      </c>
      <c r="K8" s="20">
        <f t="shared" si="3"/>
        <v>45748</v>
      </c>
      <c r="L8" s="20">
        <f t="shared" si="3"/>
        <v>45778</v>
      </c>
      <c r="M8" s="20">
        <f t="shared" si="3"/>
        <v>45809</v>
      </c>
      <c r="N8" s="38"/>
      <c r="O8" s="19" t="s">
        <v>189</v>
      </c>
      <c r="P8" s="20">
        <f t="shared" ref="P8:AA8" si="4">B8</f>
        <v>45474</v>
      </c>
      <c r="Q8" s="20">
        <f t="shared" si="4"/>
        <v>45505</v>
      </c>
      <c r="R8" s="20">
        <f t="shared" si="4"/>
        <v>45536</v>
      </c>
      <c r="S8" s="20">
        <f t="shared" si="4"/>
        <v>45566</v>
      </c>
      <c r="T8" s="20">
        <f t="shared" si="4"/>
        <v>45597</v>
      </c>
      <c r="U8" s="20">
        <f t="shared" si="4"/>
        <v>45627</v>
      </c>
      <c r="V8" s="20">
        <f t="shared" si="4"/>
        <v>45658</v>
      </c>
      <c r="W8" s="20">
        <f t="shared" si="4"/>
        <v>45689</v>
      </c>
      <c r="X8" s="20">
        <f t="shared" si="4"/>
        <v>45717</v>
      </c>
      <c r="Y8" s="20">
        <f t="shared" si="4"/>
        <v>45748</v>
      </c>
      <c r="Z8" s="20">
        <f t="shared" si="4"/>
        <v>45778</v>
      </c>
      <c r="AA8" s="20">
        <f t="shared" si="4"/>
        <v>45809</v>
      </c>
    </row>
    <row r="9">
      <c r="A9" s="7" t="s">
        <v>200</v>
      </c>
      <c r="B9" s="8">
        <v>0.3334716577</v>
      </c>
      <c r="C9" s="8">
        <v>0.0745757228</v>
      </c>
      <c r="D9" s="8">
        <v>188.5236816436</v>
      </c>
      <c r="E9" s="8">
        <v>243.4196750556</v>
      </c>
      <c r="F9" s="8">
        <v>256.130995779</v>
      </c>
      <c r="G9" s="8">
        <v>333.0200672109</v>
      </c>
      <c r="H9" s="8">
        <v>390.1930462241</v>
      </c>
      <c r="I9" s="8">
        <v>273.4511220824</v>
      </c>
      <c r="J9" s="8">
        <v>215.6766008063</v>
      </c>
      <c r="K9" s="8">
        <v>211.1792100914</v>
      </c>
      <c r="L9" s="8">
        <v>181.1229597212</v>
      </c>
      <c r="M9" s="8">
        <v>13.4753075024</v>
      </c>
      <c r="N9" s="39"/>
      <c r="O9" s="7" t="str">
        <f t="shared" ref="O9:AA9" si="5">A9</f>
        <v>EC2-Other($)</v>
      </c>
      <c r="P9" s="40">
        <f t="shared" si="5"/>
        <v>0.3334716577</v>
      </c>
      <c r="Q9" s="40">
        <f t="shared" si="5"/>
        <v>0.0745757228</v>
      </c>
      <c r="R9" s="40">
        <f t="shared" si="5"/>
        <v>188.5236816</v>
      </c>
      <c r="S9" s="40">
        <f t="shared" si="5"/>
        <v>243.4196751</v>
      </c>
      <c r="T9" s="40">
        <f t="shared" si="5"/>
        <v>256.1309958</v>
      </c>
      <c r="U9" s="40">
        <f t="shared" si="5"/>
        <v>333.0200672</v>
      </c>
      <c r="V9" s="40">
        <f t="shared" si="5"/>
        <v>390.1930462</v>
      </c>
      <c r="W9" s="40">
        <f t="shared" si="5"/>
        <v>273.4511221</v>
      </c>
      <c r="X9" s="40">
        <f t="shared" si="5"/>
        <v>215.6766008</v>
      </c>
      <c r="Y9" s="40">
        <f t="shared" si="5"/>
        <v>211.1792101</v>
      </c>
      <c r="Z9" s="40">
        <f t="shared" si="5"/>
        <v>181.1229597</v>
      </c>
      <c r="AA9" s="40">
        <f t="shared" si="5"/>
        <v>13.4753075</v>
      </c>
    </row>
    <row r="10">
      <c r="A10" s="26" t="s">
        <v>190</v>
      </c>
      <c r="B10" s="27">
        <v>1.3978010918</v>
      </c>
      <c r="C10" s="27">
        <v>0.0288819505</v>
      </c>
      <c r="D10" s="27">
        <v>115.5602421138</v>
      </c>
      <c r="E10" s="27">
        <v>421.3913213763</v>
      </c>
      <c r="F10" s="27">
        <v>424.9986646369</v>
      </c>
      <c r="G10" s="27">
        <v>84.4603660333</v>
      </c>
      <c r="H10" s="27">
        <v>2.5377738604</v>
      </c>
      <c r="I10" s="27">
        <v>1.1128651084</v>
      </c>
      <c r="J10" s="27">
        <v>0.8805911303</v>
      </c>
      <c r="K10" s="27">
        <v>18.89637188</v>
      </c>
      <c r="L10" s="27">
        <v>95.2777152964</v>
      </c>
      <c r="M10" s="27">
        <v>0.023083332</v>
      </c>
      <c r="N10" s="39"/>
      <c r="O10" s="26" t="str">
        <f t="shared" ref="O10:O14" si="7">A10</f>
        <v>EC2-Instances($)</v>
      </c>
      <c r="P10" s="41">
        <f t="shared" ref="P10:AA10" si="6">B10+(B3*P5)</f>
        <v>154.8765625</v>
      </c>
      <c r="Q10" s="41">
        <f t="shared" si="6"/>
        <v>133.6205801</v>
      </c>
      <c r="R10" s="41">
        <f t="shared" si="6"/>
        <v>605.4193117</v>
      </c>
      <c r="S10" s="41">
        <f t="shared" si="6"/>
        <v>1118.574811</v>
      </c>
      <c r="T10" s="41">
        <f t="shared" si="6"/>
        <v>1346.770481</v>
      </c>
      <c r="U10" s="41">
        <f t="shared" si="6"/>
        <v>1377.912882</v>
      </c>
      <c r="V10" s="41">
        <f t="shared" si="6"/>
        <v>1404.235413</v>
      </c>
      <c r="W10" s="41">
        <f t="shared" si="6"/>
        <v>1161.769365</v>
      </c>
      <c r="X10" s="41">
        <f t="shared" si="6"/>
        <v>1236.04312</v>
      </c>
      <c r="Y10" s="41">
        <f t="shared" si="6"/>
        <v>1125.284928</v>
      </c>
      <c r="Z10" s="41">
        <f t="shared" si="6"/>
        <v>892.6863544</v>
      </c>
      <c r="AA10" s="41">
        <f t="shared" si="6"/>
        <v>57.70310173</v>
      </c>
    </row>
    <row r="11">
      <c r="A11" s="7" t="s">
        <v>204</v>
      </c>
      <c r="B11" s="8">
        <v>19.344</v>
      </c>
      <c r="C11" s="8">
        <v>19.344</v>
      </c>
      <c r="D11" s="8">
        <v>33.76488472</v>
      </c>
      <c r="E11" s="8">
        <v>39.693329155</v>
      </c>
      <c r="F11" s="8">
        <v>40.32</v>
      </c>
      <c r="G11" s="8">
        <v>41.6646514</v>
      </c>
      <c r="H11" s="8">
        <v>41.664</v>
      </c>
      <c r="I11" s="8">
        <v>37.632</v>
      </c>
      <c r="J11" s="8">
        <v>41.664</v>
      </c>
      <c r="K11" s="8">
        <v>40.3466375</v>
      </c>
      <c r="L11" s="8">
        <v>36.26555</v>
      </c>
      <c r="M11" s="8">
        <v>2.592</v>
      </c>
      <c r="N11" s="39"/>
      <c r="O11" s="7" t="str">
        <f t="shared" si="7"/>
        <v>VPC($)</v>
      </c>
      <c r="P11" s="40">
        <f t="shared" ref="P11:AA11" si="8">B11</f>
        <v>19.344</v>
      </c>
      <c r="Q11" s="40">
        <f t="shared" si="8"/>
        <v>19.344</v>
      </c>
      <c r="R11" s="40">
        <f t="shared" si="8"/>
        <v>33.76488472</v>
      </c>
      <c r="S11" s="40">
        <f t="shared" si="8"/>
        <v>39.69332916</v>
      </c>
      <c r="T11" s="40">
        <f t="shared" si="8"/>
        <v>40.32</v>
      </c>
      <c r="U11" s="40">
        <f t="shared" si="8"/>
        <v>41.6646514</v>
      </c>
      <c r="V11" s="40">
        <f t="shared" si="8"/>
        <v>41.664</v>
      </c>
      <c r="W11" s="40">
        <f t="shared" si="8"/>
        <v>37.632</v>
      </c>
      <c r="X11" s="40">
        <f t="shared" si="8"/>
        <v>41.664</v>
      </c>
      <c r="Y11" s="40">
        <f t="shared" si="8"/>
        <v>40.3466375</v>
      </c>
      <c r="Z11" s="40">
        <f t="shared" si="8"/>
        <v>36.26555</v>
      </c>
      <c r="AA11" s="40">
        <f t="shared" si="8"/>
        <v>2.592</v>
      </c>
    </row>
    <row r="12">
      <c r="A12" s="7" t="s">
        <v>210</v>
      </c>
      <c r="B12" s="22"/>
      <c r="C12" s="22"/>
      <c r="D12" s="8">
        <v>0.03654</v>
      </c>
      <c r="E12" s="22"/>
      <c r="F12" s="8">
        <v>1.2709989975</v>
      </c>
      <c r="G12" s="8">
        <v>7.5429515612</v>
      </c>
      <c r="H12" s="22"/>
      <c r="I12" s="22"/>
      <c r="J12" s="22"/>
      <c r="K12" s="22"/>
      <c r="L12" s="22"/>
      <c r="M12" s="22"/>
      <c r="N12" s="39"/>
      <c r="O12" s="7" t="str">
        <f t="shared" si="7"/>
        <v>Inspector($)</v>
      </c>
      <c r="P12" s="40" t="str">
        <f t="shared" ref="P12:AA12" si="9">B12</f>
        <v/>
      </c>
      <c r="Q12" s="40" t="str">
        <f t="shared" si="9"/>
        <v/>
      </c>
      <c r="R12" s="40">
        <f t="shared" si="9"/>
        <v>0.03654</v>
      </c>
      <c r="S12" s="40" t="str">
        <f t="shared" si="9"/>
        <v/>
      </c>
      <c r="T12" s="40">
        <f t="shared" si="9"/>
        <v>1.270998998</v>
      </c>
      <c r="U12" s="40">
        <f t="shared" si="9"/>
        <v>7.542951561</v>
      </c>
      <c r="V12" s="40" t="str">
        <f t="shared" si="9"/>
        <v/>
      </c>
      <c r="W12" s="40" t="str">
        <f t="shared" si="9"/>
        <v/>
      </c>
      <c r="X12" s="40" t="str">
        <f t="shared" si="9"/>
        <v/>
      </c>
      <c r="Y12" s="40" t="str">
        <f t="shared" si="9"/>
        <v/>
      </c>
      <c r="Z12" s="40" t="str">
        <f t="shared" si="9"/>
        <v/>
      </c>
      <c r="AA12" s="40" t="str">
        <f t="shared" si="9"/>
        <v/>
      </c>
    </row>
    <row r="13">
      <c r="A13" s="7" t="s">
        <v>202</v>
      </c>
      <c r="B13" s="22"/>
      <c r="C13" s="22"/>
      <c r="D13" s="22"/>
      <c r="E13" s="22"/>
      <c r="F13" s="22"/>
      <c r="G13" s="8">
        <v>0.0086781324</v>
      </c>
      <c r="H13" s="8">
        <v>0.0050756124</v>
      </c>
      <c r="I13" s="8">
        <v>0.0042716472</v>
      </c>
      <c r="J13" s="8">
        <v>0.0029463725</v>
      </c>
      <c r="K13" s="8">
        <v>0.0028528165</v>
      </c>
      <c r="L13" s="8">
        <v>0.0028902472</v>
      </c>
      <c r="M13" s="8">
        <v>2.791012E-4</v>
      </c>
      <c r="N13" s="39"/>
      <c r="O13" s="7" t="str">
        <f t="shared" si="7"/>
        <v>S3($)</v>
      </c>
      <c r="P13" s="40" t="str">
        <f t="shared" ref="P13:AA13" si="10">B13</f>
        <v/>
      </c>
      <c r="Q13" s="40" t="str">
        <f t="shared" si="10"/>
        <v/>
      </c>
      <c r="R13" s="40" t="str">
        <f t="shared" si="10"/>
        <v/>
      </c>
      <c r="S13" s="40" t="str">
        <f t="shared" si="10"/>
        <v/>
      </c>
      <c r="T13" s="40" t="str">
        <f t="shared" si="10"/>
        <v/>
      </c>
      <c r="U13" s="40">
        <f t="shared" si="10"/>
        <v>0.0086781324</v>
      </c>
      <c r="V13" s="40">
        <f t="shared" si="10"/>
        <v>0.0050756124</v>
      </c>
      <c r="W13" s="40">
        <f t="shared" si="10"/>
        <v>0.0042716472</v>
      </c>
      <c r="X13" s="40">
        <f t="shared" si="10"/>
        <v>0.0029463725</v>
      </c>
      <c r="Y13" s="40">
        <f t="shared" si="10"/>
        <v>0.0028528165</v>
      </c>
      <c r="Z13" s="40">
        <f t="shared" si="10"/>
        <v>0.0028902472</v>
      </c>
      <c r="AA13" s="40">
        <f t="shared" si="10"/>
        <v>0.0002791012</v>
      </c>
    </row>
    <row r="14">
      <c r="A14" s="28" t="s">
        <v>197</v>
      </c>
      <c r="B14" s="52">
        <v>21.0752727495</v>
      </c>
      <c r="C14" s="52">
        <v>19.4474576733</v>
      </c>
      <c r="D14" s="52">
        <v>337.8853484774</v>
      </c>
      <c r="E14" s="52">
        <v>704.5043255869</v>
      </c>
      <c r="F14" s="52">
        <v>722.7206594134</v>
      </c>
      <c r="G14" s="52">
        <v>466.6967143378</v>
      </c>
      <c r="H14" s="52">
        <v>434.3998956969</v>
      </c>
      <c r="I14" s="52">
        <v>312.200258838</v>
      </c>
      <c r="J14" s="52">
        <v>258.2241383091</v>
      </c>
      <c r="K14" s="52">
        <v>270.4250722879</v>
      </c>
      <c r="L14" s="52">
        <v>312.6691152648</v>
      </c>
      <c r="M14" s="52">
        <v>16.0906699356</v>
      </c>
      <c r="O14" s="28" t="str">
        <f t="shared" si="7"/>
        <v>Total costs($)</v>
      </c>
      <c r="P14" s="53">
        <f t="shared" ref="P14:AA14" si="11">SUM(P9:P13)</f>
        <v>174.5540341</v>
      </c>
      <c r="Q14" s="53">
        <f t="shared" si="11"/>
        <v>153.0391559</v>
      </c>
      <c r="R14" s="53">
        <f t="shared" si="11"/>
        <v>827.744418</v>
      </c>
      <c r="S14" s="53">
        <f t="shared" si="11"/>
        <v>1401.687815</v>
      </c>
      <c r="T14" s="53">
        <f t="shared" si="11"/>
        <v>1644.492476</v>
      </c>
      <c r="U14" s="53">
        <f t="shared" si="11"/>
        <v>1760.14923</v>
      </c>
      <c r="V14" s="53">
        <f t="shared" si="11"/>
        <v>1836.097535</v>
      </c>
      <c r="W14" s="53">
        <f t="shared" si="11"/>
        <v>1472.856758</v>
      </c>
      <c r="X14" s="53">
        <f t="shared" si="11"/>
        <v>1493.386667</v>
      </c>
      <c r="Y14" s="53">
        <f t="shared" si="11"/>
        <v>1376.813628</v>
      </c>
      <c r="Z14" s="53">
        <f t="shared" si="11"/>
        <v>1110.077754</v>
      </c>
      <c r="AA14" s="53">
        <f t="shared" si="11"/>
        <v>73.77068834</v>
      </c>
    </row>
  </sheetData>
  <mergeCells count="4">
    <mergeCell ref="A1:K1"/>
    <mergeCell ref="O1:Y1"/>
    <mergeCell ref="A7:K7"/>
    <mergeCell ref="O7:Y7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274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6" t="s">
        <v>190</v>
      </c>
      <c r="B3" s="27">
        <v>233.6647937568</v>
      </c>
      <c r="C3" s="27">
        <v>349.7054943201</v>
      </c>
      <c r="D3" s="27">
        <v>335.1937757336</v>
      </c>
      <c r="E3" s="27">
        <v>202.1974350261</v>
      </c>
      <c r="F3" s="27">
        <v>321.9776741476</v>
      </c>
      <c r="G3" s="27">
        <v>718.1701490584</v>
      </c>
      <c r="H3" s="27">
        <v>989.9390389413</v>
      </c>
      <c r="I3" s="27">
        <v>1467.94799984</v>
      </c>
      <c r="J3" s="27">
        <v>2399.41299904</v>
      </c>
      <c r="K3" s="27">
        <v>1481.8002613997</v>
      </c>
      <c r="L3" s="27">
        <v>1659.6320352977</v>
      </c>
      <c r="M3" s="27">
        <v>177.8112</v>
      </c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37" t="s">
        <v>197</v>
      </c>
      <c r="B4" s="8">
        <v>233.6647937568</v>
      </c>
      <c r="C4" s="8">
        <v>349.7054943201</v>
      </c>
      <c r="D4" s="8">
        <v>335.1937757336</v>
      </c>
      <c r="E4" s="8">
        <v>202.1974350261</v>
      </c>
      <c r="F4" s="8">
        <v>321.9776741476</v>
      </c>
      <c r="G4" s="8">
        <v>718.1701490584</v>
      </c>
      <c r="H4" s="8">
        <v>989.9390389413</v>
      </c>
      <c r="I4" s="8">
        <v>1467.94799984</v>
      </c>
      <c r="J4" s="8">
        <v>2399.41299904</v>
      </c>
      <c r="K4" s="8">
        <v>1481.8002613997</v>
      </c>
      <c r="L4" s="8">
        <v>1659.6320352977</v>
      </c>
      <c r="M4" s="8">
        <v>177.8112</v>
      </c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25"/>
      <c r="O5" s="28" t="s">
        <v>195</v>
      </c>
      <c r="P5" s="8">
        <f t="shared" ref="P5:AA5" si="2">P4/P3</f>
        <v>0.7073690015</v>
      </c>
      <c r="Q5" s="8">
        <f t="shared" si="2"/>
        <v>0.6897806494</v>
      </c>
      <c r="R5" s="8">
        <f t="shared" si="2"/>
        <v>0.6871751472</v>
      </c>
      <c r="S5" s="8">
        <f t="shared" si="2"/>
        <v>0.6795383338</v>
      </c>
      <c r="T5" s="8">
        <f t="shared" si="2"/>
        <v>0.6935294244</v>
      </c>
      <c r="U5" s="8">
        <f t="shared" si="2"/>
        <v>0.6842117578</v>
      </c>
      <c r="V5" s="8">
        <f t="shared" si="2"/>
        <v>0.6745223303</v>
      </c>
      <c r="W5" s="8">
        <f t="shared" si="2"/>
        <v>0.6826300706</v>
      </c>
      <c r="X5" s="8">
        <f t="shared" si="2"/>
        <v>0.6817910879</v>
      </c>
      <c r="Y5" s="8">
        <f t="shared" si="2"/>
        <v>0.6632482559</v>
      </c>
      <c r="Z5" s="8">
        <f t="shared" si="2"/>
        <v>0.6406121891</v>
      </c>
      <c r="AA5" s="8">
        <f t="shared" si="2"/>
        <v>0.6402744299</v>
      </c>
    </row>
    <row r="6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A7" s="25" t="s">
        <v>275</v>
      </c>
      <c r="N7" s="25"/>
      <c r="O7" s="25" t="s">
        <v>273</v>
      </c>
    </row>
    <row r="8">
      <c r="A8" s="19" t="s">
        <v>189</v>
      </c>
      <c r="B8" s="20">
        <f t="shared" ref="B8:M8" si="3">B$2</f>
        <v>45474</v>
      </c>
      <c r="C8" s="20">
        <f t="shared" si="3"/>
        <v>45505</v>
      </c>
      <c r="D8" s="20">
        <f t="shared" si="3"/>
        <v>45536</v>
      </c>
      <c r="E8" s="20">
        <f t="shared" si="3"/>
        <v>45566</v>
      </c>
      <c r="F8" s="20">
        <f t="shared" si="3"/>
        <v>45597</v>
      </c>
      <c r="G8" s="20">
        <f t="shared" si="3"/>
        <v>45627</v>
      </c>
      <c r="H8" s="20">
        <f t="shared" si="3"/>
        <v>45658</v>
      </c>
      <c r="I8" s="20">
        <f t="shared" si="3"/>
        <v>45689</v>
      </c>
      <c r="J8" s="20">
        <f t="shared" si="3"/>
        <v>45717</v>
      </c>
      <c r="K8" s="20">
        <f t="shared" si="3"/>
        <v>45748</v>
      </c>
      <c r="L8" s="20">
        <f t="shared" si="3"/>
        <v>45778</v>
      </c>
      <c r="M8" s="20">
        <f t="shared" si="3"/>
        <v>45809</v>
      </c>
      <c r="N8" s="38"/>
      <c r="O8" s="19" t="s">
        <v>189</v>
      </c>
      <c r="P8" s="20">
        <f t="shared" ref="P8:AA8" si="4">B8</f>
        <v>45474</v>
      </c>
      <c r="Q8" s="20">
        <f t="shared" si="4"/>
        <v>45505</v>
      </c>
      <c r="R8" s="20">
        <f t="shared" si="4"/>
        <v>45536</v>
      </c>
      <c r="S8" s="20">
        <f t="shared" si="4"/>
        <v>45566</v>
      </c>
      <c r="T8" s="20">
        <f t="shared" si="4"/>
        <v>45597</v>
      </c>
      <c r="U8" s="20">
        <f t="shared" si="4"/>
        <v>45627</v>
      </c>
      <c r="V8" s="20">
        <f t="shared" si="4"/>
        <v>45658</v>
      </c>
      <c r="W8" s="20">
        <f t="shared" si="4"/>
        <v>45689</v>
      </c>
      <c r="X8" s="20">
        <f t="shared" si="4"/>
        <v>45717</v>
      </c>
      <c r="Y8" s="20">
        <f t="shared" si="4"/>
        <v>45748</v>
      </c>
      <c r="Z8" s="20">
        <f t="shared" si="4"/>
        <v>45778</v>
      </c>
      <c r="AA8" s="20">
        <f t="shared" si="4"/>
        <v>45809</v>
      </c>
    </row>
    <row r="9">
      <c r="A9" s="26" t="s">
        <v>190</v>
      </c>
      <c r="B9" s="27">
        <v>2.3027544197</v>
      </c>
      <c r="C9" s="27">
        <v>5.088460337</v>
      </c>
      <c r="D9" s="27">
        <v>134.4654335891</v>
      </c>
      <c r="E9" s="27">
        <v>413.9107452705</v>
      </c>
      <c r="F9" s="27">
        <v>500.0387153386</v>
      </c>
      <c r="G9" s="27">
        <v>159.8555520797</v>
      </c>
      <c r="H9" s="27">
        <v>17.6642288907</v>
      </c>
      <c r="I9" s="27">
        <v>6.093112982</v>
      </c>
      <c r="J9" s="27">
        <v>21.6109866198</v>
      </c>
      <c r="K9" s="27">
        <v>332.1041392088</v>
      </c>
      <c r="L9" s="27">
        <v>223.8631099018</v>
      </c>
      <c r="M9" s="27">
        <v>4.6467481278</v>
      </c>
      <c r="N9" s="39"/>
      <c r="O9" s="26" t="str">
        <f t="shared" ref="O9:O15" si="6">A9</f>
        <v>EC2-Instances($)</v>
      </c>
      <c r="P9" s="41">
        <f t="shared" ref="P9:AA9" si="5">B9+(B3*P5)</f>
        <v>167.5899863</v>
      </c>
      <c r="Q9" s="41">
        <f t="shared" si="5"/>
        <v>246.3085433</v>
      </c>
      <c r="R9" s="41">
        <f t="shared" si="5"/>
        <v>364.8022658</v>
      </c>
      <c r="S9" s="41">
        <f t="shared" si="5"/>
        <v>551.3116534</v>
      </c>
      <c r="T9" s="41">
        <f t="shared" si="5"/>
        <v>723.3397064</v>
      </c>
      <c r="U9" s="41">
        <f t="shared" si="5"/>
        <v>651.2360122</v>
      </c>
      <c r="V9" s="41">
        <f t="shared" si="5"/>
        <v>685.4002163</v>
      </c>
      <c r="W9" s="41">
        <f t="shared" si="5"/>
        <v>1008.15856</v>
      </c>
      <c r="X9" s="41">
        <f t="shared" si="5"/>
        <v>1657.509386</v>
      </c>
      <c r="Y9" s="41">
        <f t="shared" si="5"/>
        <v>1314.905578</v>
      </c>
      <c r="Z9" s="41">
        <f t="shared" si="5"/>
        <v>1287.043621</v>
      </c>
      <c r="AA9" s="41">
        <f t="shared" si="5"/>
        <v>118.4947128</v>
      </c>
    </row>
    <row r="10">
      <c r="A10" s="7" t="s">
        <v>200</v>
      </c>
      <c r="B10" s="8">
        <v>143.0299916634</v>
      </c>
      <c r="C10" s="8">
        <v>89.5851527191</v>
      </c>
      <c r="D10" s="8">
        <v>87.6948943711</v>
      </c>
      <c r="E10" s="8">
        <v>83.6106273662</v>
      </c>
      <c r="F10" s="8">
        <v>109.8140250726</v>
      </c>
      <c r="G10" s="8">
        <v>114.1857146389</v>
      </c>
      <c r="H10" s="8">
        <v>103.0576205294</v>
      </c>
      <c r="I10" s="8">
        <v>235.49386829</v>
      </c>
      <c r="J10" s="8">
        <v>357.1853679389</v>
      </c>
      <c r="K10" s="8">
        <v>120.0081304285</v>
      </c>
      <c r="L10" s="8">
        <v>130.4327556735</v>
      </c>
      <c r="M10" s="8">
        <v>12.5681780977</v>
      </c>
      <c r="N10" s="39"/>
      <c r="O10" s="7" t="str">
        <f t="shared" si="6"/>
        <v>EC2-Other($)</v>
      </c>
      <c r="P10" s="40">
        <f t="shared" ref="P10:AA10" si="7">B10</f>
        <v>143.0299917</v>
      </c>
      <c r="Q10" s="40">
        <f t="shared" si="7"/>
        <v>89.58515272</v>
      </c>
      <c r="R10" s="40">
        <f t="shared" si="7"/>
        <v>87.69489437</v>
      </c>
      <c r="S10" s="40">
        <f t="shared" si="7"/>
        <v>83.61062737</v>
      </c>
      <c r="T10" s="40">
        <f t="shared" si="7"/>
        <v>109.8140251</v>
      </c>
      <c r="U10" s="40">
        <f t="shared" si="7"/>
        <v>114.1857146</v>
      </c>
      <c r="V10" s="40">
        <f t="shared" si="7"/>
        <v>103.0576205</v>
      </c>
      <c r="W10" s="40">
        <f t="shared" si="7"/>
        <v>235.4938683</v>
      </c>
      <c r="X10" s="40">
        <f t="shared" si="7"/>
        <v>357.1853679</v>
      </c>
      <c r="Y10" s="40">
        <f t="shared" si="7"/>
        <v>120.0081304</v>
      </c>
      <c r="Z10" s="40">
        <f t="shared" si="7"/>
        <v>130.4327557</v>
      </c>
      <c r="AA10" s="40">
        <f t="shared" si="7"/>
        <v>12.5681781</v>
      </c>
    </row>
    <row r="11">
      <c r="A11" s="7" t="s">
        <v>207</v>
      </c>
      <c r="B11" s="8">
        <v>4.6604839408</v>
      </c>
      <c r="C11" s="8">
        <v>4.6588710376</v>
      </c>
      <c r="D11" s="8">
        <v>4.6699999533</v>
      </c>
      <c r="E11" s="8">
        <v>4.800000072</v>
      </c>
      <c r="F11" s="8">
        <v>6.9399999306</v>
      </c>
      <c r="G11" s="8">
        <v>115.4945372961</v>
      </c>
      <c r="H11" s="8">
        <v>5.6576613751</v>
      </c>
      <c r="I11" s="8">
        <v>6.7642857684</v>
      </c>
      <c r="J11" s="8">
        <v>9.9782259561</v>
      </c>
      <c r="K11" s="8">
        <v>6.9599999304</v>
      </c>
      <c r="L11" s="8">
        <v>7.200000108</v>
      </c>
      <c r="M11" s="8">
        <v>0.7199999928</v>
      </c>
      <c r="N11" s="39"/>
      <c r="O11" s="7" t="str">
        <f t="shared" si="6"/>
        <v>CloudWatch($)</v>
      </c>
      <c r="P11" s="40">
        <f t="shared" ref="P11:AA11" si="8">B11</f>
        <v>4.660483941</v>
      </c>
      <c r="Q11" s="40">
        <f t="shared" si="8"/>
        <v>4.658871038</v>
      </c>
      <c r="R11" s="40">
        <f t="shared" si="8"/>
        <v>4.669999953</v>
      </c>
      <c r="S11" s="40">
        <f t="shared" si="8"/>
        <v>4.800000072</v>
      </c>
      <c r="T11" s="40">
        <f t="shared" si="8"/>
        <v>6.939999931</v>
      </c>
      <c r="U11" s="40">
        <f t="shared" si="8"/>
        <v>115.4945373</v>
      </c>
      <c r="V11" s="40">
        <f t="shared" si="8"/>
        <v>5.657661375</v>
      </c>
      <c r="W11" s="40">
        <f t="shared" si="8"/>
        <v>6.764285768</v>
      </c>
      <c r="X11" s="40">
        <f t="shared" si="8"/>
        <v>9.978225956</v>
      </c>
      <c r="Y11" s="40">
        <f t="shared" si="8"/>
        <v>6.95999993</v>
      </c>
      <c r="Z11" s="40">
        <f t="shared" si="8"/>
        <v>7.200000108</v>
      </c>
      <c r="AA11" s="40">
        <f t="shared" si="8"/>
        <v>0.7199999928</v>
      </c>
    </row>
    <row r="12">
      <c r="A12" s="7" t="s">
        <v>222</v>
      </c>
      <c r="B12" s="8">
        <v>5.632871308</v>
      </c>
      <c r="C12" s="8">
        <v>6.017855904</v>
      </c>
      <c r="D12" s="8">
        <v>6.017280048</v>
      </c>
      <c r="E12" s="8">
        <v>6.017279904</v>
      </c>
      <c r="F12" s="8">
        <v>6.017280048</v>
      </c>
      <c r="G12" s="8">
        <v>6.017525904</v>
      </c>
      <c r="H12" s="8">
        <v>6.017279904</v>
      </c>
      <c r="I12" s="8">
        <v>6.0161278464</v>
      </c>
      <c r="J12" s="8">
        <v>6.017285904</v>
      </c>
      <c r="K12" s="8">
        <v>6.016710048</v>
      </c>
      <c r="L12" s="8">
        <v>6.017300904</v>
      </c>
      <c r="M12" s="8">
        <v>0.6011550048</v>
      </c>
      <c r="N12" s="39"/>
      <c r="O12" s="7" t="str">
        <f t="shared" si="6"/>
        <v>Key Management Service($)</v>
      </c>
      <c r="P12" s="40">
        <f t="shared" ref="P12:AA12" si="9">B12</f>
        <v>5.632871308</v>
      </c>
      <c r="Q12" s="40">
        <f t="shared" si="9"/>
        <v>6.017855904</v>
      </c>
      <c r="R12" s="40">
        <f t="shared" si="9"/>
        <v>6.017280048</v>
      </c>
      <c r="S12" s="40">
        <f t="shared" si="9"/>
        <v>6.017279904</v>
      </c>
      <c r="T12" s="40">
        <f t="shared" si="9"/>
        <v>6.017280048</v>
      </c>
      <c r="U12" s="40">
        <f t="shared" si="9"/>
        <v>6.017525904</v>
      </c>
      <c r="V12" s="40">
        <f t="shared" si="9"/>
        <v>6.017279904</v>
      </c>
      <c r="W12" s="40">
        <f t="shared" si="9"/>
        <v>6.016127846</v>
      </c>
      <c r="X12" s="40">
        <f t="shared" si="9"/>
        <v>6.017285904</v>
      </c>
      <c r="Y12" s="40">
        <f t="shared" si="9"/>
        <v>6.016710048</v>
      </c>
      <c r="Z12" s="40">
        <f t="shared" si="9"/>
        <v>6.017300904</v>
      </c>
      <c r="AA12" s="40">
        <f t="shared" si="9"/>
        <v>0.6011550048</v>
      </c>
    </row>
    <row r="13">
      <c r="A13" s="7" t="s">
        <v>210</v>
      </c>
      <c r="B13" s="22"/>
      <c r="C13" s="22"/>
      <c r="D13" s="8">
        <v>0.01566</v>
      </c>
      <c r="E13" s="22"/>
      <c r="F13" s="8">
        <v>0.4236625704</v>
      </c>
      <c r="G13" s="8">
        <v>2.4090574297</v>
      </c>
      <c r="H13" s="22"/>
      <c r="I13" s="22"/>
      <c r="J13" s="22"/>
      <c r="K13" s="22"/>
      <c r="L13" s="22"/>
      <c r="M13" s="22"/>
      <c r="N13" s="39"/>
      <c r="O13" s="7" t="str">
        <f t="shared" si="6"/>
        <v>Inspector($)</v>
      </c>
      <c r="P13" s="40" t="str">
        <f t="shared" ref="P13:AA13" si="10">B13</f>
        <v/>
      </c>
      <c r="Q13" s="40" t="str">
        <f t="shared" si="10"/>
        <v/>
      </c>
      <c r="R13" s="40">
        <f t="shared" si="10"/>
        <v>0.01566</v>
      </c>
      <c r="S13" s="40" t="str">
        <f t="shared" si="10"/>
        <v/>
      </c>
      <c r="T13" s="40">
        <f t="shared" si="10"/>
        <v>0.4236625704</v>
      </c>
      <c r="U13" s="40">
        <f t="shared" si="10"/>
        <v>2.40905743</v>
      </c>
      <c r="V13" s="40" t="str">
        <f t="shared" si="10"/>
        <v/>
      </c>
      <c r="W13" s="40" t="str">
        <f t="shared" si="10"/>
        <v/>
      </c>
      <c r="X13" s="40" t="str">
        <f t="shared" si="10"/>
        <v/>
      </c>
      <c r="Y13" s="40" t="str">
        <f t="shared" si="10"/>
        <v/>
      </c>
      <c r="Z13" s="40" t="str">
        <f t="shared" si="10"/>
        <v/>
      </c>
      <c r="AA13" s="40" t="str">
        <f t="shared" si="10"/>
        <v/>
      </c>
    </row>
    <row r="14">
      <c r="A14" s="7" t="s">
        <v>202</v>
      </c>
      <c r="B14" s="8">
        <v>0.0355300118</v>
      </c>
      <c r="C14" s="8">
        <v>0.0398903739</v>
      </c>
      <c r="D14" s="8">
        <v>0.0629140019</v>
      </c>
      <c r="E14" s="8">
        <v>0.0693256258</v>
      </c>
      <c r="F14" s="8">
        <v>0.0322553836</v>
      </c>
      <c r="G14" s="22"/>
      <c r="H14" s="22"/>
      <c r="I14" s="22"/>
      <c r="J14" s="22"/>
      <c r="K14" s="22"/>
      <c r="L14" s="22"/>
      <c r="M14" s="22"/>
      <c r="N14" s="39"/>
      <c r="O14" s="7" t="str">
        <f t="shared" si="6"/>
        <v>S3($)</v>
      </c>
      <c r="P14" s="40">
        <f t="shared" ref="P14:AA14" si="11">B14</f>
        <v>0.0355300118</v>
      </c>
      <c r="Q14" s="40">
        <f t="shared" si="11"/>
        <v>0.0398903739</v>
      </c>
      <c r="R14" s="40">
        <f t="shared" si="11"/>
        <v>0.0629140019</v>
      </c>
      <c r="S14" s="40">
        <f t="shared" si="11"/>
        <v>0.0693256258</v>
      </c>
      <c r="T14" s="40">
        <f t="shared" si="11"/>
        <v>0.0322553836</v>
      </c>
      <c r="U14" s="40" t="str">
        <f t="shared" si="11"/>
        <v/>
      </c>
      <c r="V14" s="40" t="str">
        <f t="shared" si="11"/>
        <v/>
      </c>
      <c r="W14" s="40" t="str">
        <f t="shared" si="11"/>
        <v/>
      </c>
      <c r="X14" s="40" t="str">
        <f t="shared" si="11"/>
        <v/>
      </c>
      <c r="Y14" s="40" t="str">
        <f t="shared" si="11"/>
        <v/>
      </c>
      <c r="Z14" s="40" t="str">
        <f t="shared" si="11"/>
        <v/>
      </c>
      <c r="AA14" s="40" t="str">
        <f t="shared" si="11"/>
        <v/>
      </c>
    </row>
    <row r="15">
      <c r="A15" s="28" t="s">
        <v>197</v>
      </c>
      <c r="B15" s="52">
        <v>155.6616313437</v>
      </c>
      <c r="C15" s="52">
        <v>105.3902303716</v>
      </c>
      <c r="D15" s="52">
        <v>232.9261819634</v>
      </c>
      <c r="E15" s="52">
        <v>508.4079782385</v>
      </c>
      <c r="F15" s="52">
        <v>623.2659383438</v>
      </c>
      <c r="G15" s="52">
        <v>397.9623873484</v>
      </c>
      <c r="H15" s="52">
        <v>132.3967906992</v>
      </c>
      <c r="I15" s="52">
        <v>254.3673948868</v>
      </c>
      <c r="J15" s="52">
        <v>394.7918664188</v>
      </c>
      <c r="K15" s="52">
        <v>465.0889796157</v>
      </c>
      <c r="L15" s="52">
        <v>367.5131665873</v>
      </c>
      <c r="M15" s="52">
        <v>18.5360812231</v>
      </c>
      <c r="O15" s="28" t="str">
        <f t="shared" si="6"/>
        <v>Total costs($)</v>
      </c>
      <c r="P15" s="53">
        <f t="shared" ref="P15:AA15" si="12">SUM(P9:P14)</f>
        <v>320.9488632</v>
      </c>
      <c r="Q15" s="53">
        <f t="shared" si="12"/>
        <v>346.6103133</v>
      </c>
      <c r="R15" s="53">
        <f t="shared" si="12"/>
        <v>463.2630141</v>
      </c>
      <c r="S15" s="53">
        <f t="shared" si="12"/>
        <v>645.8088863</v>
      </c>
      <c r="T15" s="53">
        <f t="shared" si="12"/>
        <v>846.5669294</v>
      </c>
      <c r="U15" s="53">
        <f t="shared" si="12"/>
        <v>889.3428474</v>
      </c>
      <c r="V15" s="53">
        <f t="shared" si="12"/>
        <v>800.1327781</v>
      </c>
      <c r="W15" s="53">
        <f t="shared" si="12"/>
        <v>1256.432842</v>
      </c>
      <c r="X15" s="53">
        <f t="shared" si="12"/>
        <v>2030.690265</v>
      </c>
      <c r="Y15" s="53">
        <f t="shared" si="12"/>
        <v>1447.890419</v>
      </c>
      <c r="Z15" s="53">
        <f t="shared" si="12"/>
        <v>1430.693678</v>
      </c>
      <c r="AA15" s="53">
        <f t="shared" si="12"/>
        <v>132.3840459</v>
      </c>
    </row>
  </sheetData>
  <mergeCells count="4">
    <mergeCell ref="A1:K1"/>
    <mergeCell ref="O1:Y1"/>
    <mergeCell ref="A7:K7"/>
    <mergeCell ref="O7:Y7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276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6" t="s">
        <v>190</v>
      </c>
      <c r="B3" s="27">
        <v>1930.127459904</v>
      </c>
      <c r="C3" s="27">
        <v>2067.0380599559</v>
      </c>
      <c r="D3" s="27">
        <v>1833.1919492078</v>
      </c>
      <c r="E3" s="27">
        <v>1259.997717201</v>
      </c>
      <c r="F3" s="27">
        <v>1567.7332358379</v>
      </c>
      <c r="G3" s="27">
        <v>2557.4107201678</v>
      </c>
      <c r="H3" s="27">
        <v>2887.5141837562</v>
      </c>
      <c r="I3" s="27">
        <v>2118.816</v>
      </c>
      <c r="J3" s="27">
        <v>2354.145173112</v>
      </c>
      <c r="K3" s="27">
        <v>2329.9539174114</v>
      </c>
      <c r="L3" s="27">
        <v>2316.5591280958</v>
      </c>
      <c r="M3" s="27">
        <v>236.16</v>
      </c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37" t="s">
        <v>197</v>
      </c>
      <c r="B4" s="8">
        <v>1930.127459904</v>
      </c>
      <c r="C4" s="8">
        <v>2067.0380599559</v>
      </c>
      <c r="D4" s="8">
        <v>1833.1919492078</v>
      </c>
      <c r="E4" s="8">
        <v>1259.997717201</v>
      </c>
      <c r="F4" s="8">
        <v>1567.7332358379</v>
      </c>
      <c r="G4" s="8">
        <v>2557.4107201678</v>
      </c>
      <c r="H4" s="8">
        <v>2887.5141837562</v>
      </c>
      <c r="I4" s="8">
        <v>2118.816</v>
      </c>
      <c r="J4" s="8">
        <v>2354.145173112</v>
      </c>
      <c r="K4" s="8">
        <v>2329.9539174114</v>
      </c>
      <c r="L4" s="8">
        <v>2316.5591280958</v>
      </c>
      <c r="M4" s="8">
        <v>236.16</v>
      </c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25"/>
      <c r="O5" s="28" t="s">
        <v>195</v>
      </c>
      <c r="P5" s="8">
        <f t="shared" ref="P5:AA5" si="2">P4/P3</f>
        <v>0.7073690015</v>
      </c>
      <c r="Q5" s="8">
        <f t="shared" si="2"/>
        <v>0.6897806494</v>
      </c>
      <c r="R5" s="8">
        <f t="shared" si="2"/>
        <v>0.6871751472</v>
      </c>
      <c r="S5" s="8">
        <f t="shared" si="2"/>
        <v>0.6795383338</v>
      </c>
      <c r="T5" s="8">
        <f t="shared" si="2"/>
        <v>0.6935294244</v>
      </c>
      <c r="U5" s="8">
        <f t="shared" si="2"/>
        <v>0.6842117578</v>
      </c>
      <c r="V5" s="8">
        <f t="shared" si="2"/>
        <v>0.6745223303</v>
      </c>
      <c r="W5" s="8">
        <f t="shared" si="2"/>
        <v>0.6826300706</v>
      </c>
      <c r="X5" s="8">
        <f t="shared" si="2"/>
        <v>0.6817910879</v>
      </c>
      <c r="Y5" s="8">
        <f t="shared" si="2"/>
        <v>0.6632482559</v>
      </c>
      <c r="Z5" s="8">
        <f t="shared" si="2"/>
        <v>0.6406121891</v>
      </c>
      <c r="AA5" s="8">
        <f t="shared" si="2"/>
        <v>0.6402744299</v>
      </c>
    </row>
    <row r="6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A7" s="25" t="s">
        <v>277</v>
      </c>
      <c r="N7" s="25"/>
      <c r="O7" s="25" t="s">
        <v>278</v>
      </c>
    </row>
    <row r="8">
      <c r="A8" s="19" t="s">
        <v>189</v>
      </c>
      <c r="B8" s="20">
        <f t="shared" ref="B8:M8" si="3">B$2</f>
        <v>45474</v>
      </c>
      <c r="C8" s="20">
        <f t="shared" si="3"/>
        <v>45505</v>
      </c>
      <c r="D8" s="20">
        <f t="shared" si="3"/>
        <v>45536</v>
      </c>
      <c r="E8" s="20">
        <f t="shared" si="3"/>
        <v>45566</v>
      </c>
      <c r="F8" s="20">
        <f t="shared" si="3"/>
        <v>45597</v>
      </c>
      <c r="G8" s="20">
        <f t="shared" si="3"/>
        <v>45627</v>
      </c>
      <c r="H8" s="20">
        <f t="shared" si="3"/>
        <v>45658</v>
      </c>
      <c r="I8" s="20">
        <f t="shared" si="3"/>
        <v>45689</v>
      </c>
      <c r="J8" s="20">
        <f t="shared" si="3"/>
        <v>45717</v>
      </c>
      <c r="K8" s="20">
        <f t="shared" si="3"/>
        <v>45748</v>
      </c>
      <c r="L8" s="20">
        <f t="shared" si="3"/>
        <v>45778</v>
      </c>
      <c r="M8" s="20">
        <f t="shared" si="3"/>
        <v>45809</v>
      </c>
      <c r="N8" s="38"/>
      <c r="O8" s="19" t="s">
        <v>189</v>
      </c>
      <c r="P8" s="20">
        <f t="shared" ref="P8:AA8" si="4">B8</f>
        <v>45474</v>
      </c>
      <c r="Q8" s="20">
        <f t="shared" si="4"/>
        <v>45505</v>
      </c>
      <c r="R8" s="20">
        <f t="shared" si="4"/>
        <v>45536</v>
      </c>
      <c r="S8" s="20">
        <f t="shared" si="4"/>
        <v>45566</v>
      </c>
      <c r="T8" s="20">
        <f t="shared" si="4"/>
        <v>45597</v>
      </c>
      <c r="U8" s="20">
        <f t="shared" si="4"/>
        <v>45627</v>
      </c>
      <c r="V8" s="20">
        <f t="shared" si="4"/>
        <v>45658</v>
      </c>
      <c r="W8" s="20">
        <f t="shared" si="4"/>
        <v>45689</v>
      </c>
      <c r="X8" s="20">
        <f t="shared" si="4"/>
        <v>45717</v>
      </c>
      <c r="Y8" s="20">
        <f t="shared" si="4"/>
        <v>45748</v>
      </c>
      <c r="Z8" s="20">
        <f t="shared" si="4"/>
        <v>45778</v>
      </c>
      <c r="AA8" s="20">
        <f t="shared" si="4"/>
        <v>45809</v>
      </c>
    </row>
    <row r="9">
      <c r="A9" s="26" t="s">
        <v>190</v>
      </c>
      <c r="B9" s="27">
        <v>123.106599282</v>
      </c>
      <c r="C9" s="27">
        <v>121.1649144422</v>
      </c>
      <c r="D9" s="27">
        <v>427.2962238235</v>
      </c>
      <c r="E9" s="27">
        <v>1128.2247311587</v>
      </c>
      <c r="F9" s="27">
        <v>1094.6914096457</v>
      </c>
      <c r="G9" s="27">
        <v>335.4830100482</v>
      </c>
      <c r="H9" s="27">
        <v>129.9537764802</v>
      </c>
      <c r="I9" s="27">
        <v>109.5105357589</v>
      </c>
      <c r="J9" s="27">
        <v>123.9814277168</v>
      </c>
      <c r="K9" s="27">
        <v>153.1596914352</v>
      </c>
      <c r="L9" s="27">
        <v>287.7441431095</v>
      </c>
      <c r="M9" s="27">
        <v>16.6583597098</v>
      </c>
      <c r="N9" s="39"/>
      <c r="O9" s="26" t="str">
        <f t="shared" ref="O9:O13" si="6">A9</f>
        <v>EC2-Instances($)</v>
      </c>
      <c r="P9" s="41">
        <f t="shared" ref="P9:AA9" si="5">B9+(B3*P5)</f>
        <v>1488.418933</v>
      </c>
      <c r="Q9" s="41">
        <f t="shared" si="5"/>
        <v>1546.96777</v>
      </c>
      <c r="R9" s="41">
        <f t="shared" si="5"/>
        <v>1687.020171</v>
      </c>
      <c r="S9" s="41">
        <f t="shared" si="5"/>
        <v>1984.441481</v>
      </c>
      <c r="T9" s="41">
        <f t="shared" si="5"/>
        <v>2181.960538</v>
      </c>
      <c r="U9" s="41">
        <f t="shared" si="5"/>
        <v>2085.293494</v>
      </c>
      <c r="V9" s="41">
        <f t="shared" si="5"/>
        <v>2077.646572</v>
      </c>
      <c r="W9" s="41">
        <f t="shared" si="5"/>
        <v>1555.878051</v>
      </c>
      <c r="X9" s="41">
        <f t="shared" si="5"/>
        <v>1729.016626</v>
      </c>
      <c r="Y9" s="41">
        <f t="shared" si="5"/>
        <v>1698.497563</v>
      </c>
      <c r="Z9" s="41">
        <f t="shared" si="5"/>
        <v>1771.760157</v>
      </c>
      <c r="AA9" s="41">
        <f t="shared" si="5"/>
        <v>167.8655691</v>
      </c>
    </row>
    <row r="10">
      <c r="A10" s="7" t="s">
        <v>200</v>
      </c>
      <c r="B10" s="8">
        <v>38.2674889589</v>
      </c>
      <c r="C10" s="8">
        <v>53.1489280497</v>
      </c>
      <c r="D10" s="8">
        <v>52.7498899093</v>
      </c>
      <c r="E10" s="8">
        <v>51.8062682794</v>
      </c>
      <c r="F10" s="8">
        <v>63.8219651814</v>
      </c>
      <c r="G10" s="8">
        <v>75.1242922363</v>
      </c>
      <c r="H10" s="8">
        <v>81.8586653629</v>
      </c>
      <c r="I10" s="8">
        <v>191.3895080864</v>
      </c>
      <c r="J10" s="8">
        <v>275.5563423706</v>
      </c>
      <c r="K10" s="8">
        <v>81.4768145637</v>
      </c>
      <c r="L10" s="8">
        <v>85.2180814741</v>
      </c>
      <c r="M10" s="8">
        <v>7.5193758774</v>
      </c>
      <c r="N10" s="39"/>
      <c r="O10" s="7" t="str">
        <f t="shared" si="6"/>
        <v>EC2-Other($)</v>
      </c>
      <c r="P10" s="40">
        <f t="shared" ref="P10:AA10" si="7">B10</f>
        <v>38.26748896</v>
      </c>
      <c r="Q10" s="40">
        <f t="shared" si="7"/>
        <v>53.14892805</v>
      </c>
      <c r="R10" s="40">
        <f t="shared" si="7"/>
        <v>52.74988991</v>
      </c>
      <c r="S10" s="40">
        <f t="shared" si="7"/>
        <v>51.80626828</v>
      </c>
      <c r="T10" s="40">
        <f t="shared" si="7"/>
        <v>63.82196518</v>
      </c>
      <c r="U10" s="40">
        <f t="shared" si="7"/>
        <v>75.12429224</v>
      </c>
      <c r="V10" s="40">
        <f t="shared" si="7"/>
        <v>81.85866536</v>
      </c>
      <c r="W10" s="40">
        <f t="shared" si="7"/>
        <v>191.3895081</v>
      </c>
      <c r="X10" s="40">
        <f t="shared" si="7"/>
        <v>275.5563424</v>
      </c>
      <c r="Y10" s="40">
        <f t="shared" si="7"/>
        <v>81.47681456</v>
      </c>
      <c r="Z10" s="40">
        <f t="shared" si="7"/>
        <v>85.21808147</v>
      </c>
      <c r="AA10" s="40">
        <f t="shared" si="7"/>
        <v>7.519375877</v>
      </c>
    </row>
    <row r="11">
      <c r="A11" s="7" t="s">
        <v>210</v>
      </c>
      <c r="B11" s="22"/>
      <c r="C11" s="22"/>
      <c r="D11" s="8">
        <v>0.18624</v>
      </c>
      <c r="E11" s="22"/>
      <c r="F11" s="8">
        <v>2.0942475196</v>
      </c>
      <c r="G11" s="8">
        <v>11.8582724806</v>
      </c>
      <c r="H11" s="22"/>
      <c r="I11" s="22"/>
      <c r="J11" s="22"/>
      <c r="K11" s="22"/>
      <c r="L11" s="22"/>
      <c r="M11" s="22"/>
      <c r="N11" s="39"/>
      <c r="O11" s="7" t="str">
        <f t="shared" si="6"/>
        <v>Inspector($)</v>
      </c>
      <c r="P11" s="40" t="str">
        <f t="shared" ref="P11:AA11" si="8">B11</f>
        <v/>
      </c>
      <c r="Q11" s="40" t="str">
        <f t="shared" si="8"/>
        <v/>
      </c>
      <c r="R11" s="40">
        <f t="shared" si="8"/>
        <v>0.18624</v>
      </c>
      <c r="S11" s="40" t="str">
        <f t="shared" si="8"/>
        <v/>
      </c>
      <c r="T11" s="40">
        <f t="shared" si="8"/>
        <v>2.09424752</v>
      </c>
      <c r="U11" s="40">
        <f t="shared" si="8"/>
        <v>11.85827248</v>
      </c>
      <c r="V11" s="40" t="str">
        <f t="shared" si="8"/>
        <v/>
      </c>
      <c r="W11" s="40" t="str">
        <f t="shared" si="8"/>
        <v/>
      </c>
      <c r="X11" s="40" t="str">
        <f t="shared" si="8"/>
        <v/>
      </c>
      <c r="Y11" s="40" t="str">
        <f t="shared" si="8"/>
        <v/>
      </c>
      <c r="Z11" s="40" t="str">
        <f t="shared" si="8"/>
        <v/>
      </c>
      <c r="AA11" s="40" t="str">
        <f t="shared" si="8"/>
        <v/>
      </c>
    </row>
    <row r="12">
      <c r="A12" s="7" t="s">
        <v>202</v>
      </c>
      <c r="B12" s="8">
        <v>0.00118805</v>
      </c>
      <c r="C12" s="8">
        <v>0.0010258107</v>
      </c>
      <c r="D12" s="8">
        <v>0.1193483651</v>
      </c>
      <c r="E12" s="8">
        <v>0.2664781929</v>
      </c>
      <c r="F12" s="8">
        <v>0.1603517784</v>
      </c>
      <c r="G12" s="22"/>
      <c r="H12" s="22"/>
      <c r="I12" s="22"/>
      <c r="J12" s="22"/>
      <c r="K12" s="22"/>
      <c r="L12" s="22"/>
      <c r="M12" s="22"/>
      <c r="N12" s="39"/>
      <c r="O12" s="7" t="str">
        <f t="shared" si="6"/>
        <v>S3($)</v>
      </c>
      <c r="P12" s="40">
        <f t="shared" ref="P12:AA12" si="9">B12</f>
        <v>0.00118805</v>
      </c>
      <c r="Q12" s="40">
        <f t="shared" si="9"/>
        <v>0.0010258107</v>
      </c>
      <c r="R12" s="40">
        <f t="shared" si="9"/>
        <v>0.1193483651</v>
      </c>
      <c r="S12" s="40">
        <f t="shared" si="9"/>
        <v>0.2664781929</v>
      </c>
      <c r="T12" s="40">
        <f t="shared" si="9"/>
        <v>0.1603517784</v>
      </c>
      <c r="U12" s="40" t="str">
        <f t="shared" si="9"/>
        <v/>
      </c>
      <c r="V12" s="40" t="str">
        <f t="shared" si="9"/>
        <v/>
      </c>
      <c r="W12" s="40" t="str">
        <f t="shared" si="9"/>
        <v/>
      </c>
      <c r="X12" s="40" t="str">
        <f t="shared" si="9"/>
        <v/>
      </c>
      <c r="Y12" s="40" t="str">
        <f t="shared" si="9"/>
        <v/>
      </c>
      <c r="Z12" s="40" t="str">
        <f t="shared" si="9"/>
        <v/>
      </c>
      <c r="AA12" s="40" t="str">
        <f t="shared" si="9"/>
        <v/>
      </c>
    </row>
    <row r="13">
      <c r="A13" s="28" t="s">
        <v>197</v>
      </c>
      <c r="B13" s="52">
        <v>161.3752762909</v>
      </c>
      <c r="C13" s="52">
        <v>174.3148683026</v>
      </c>
      <c r="D13" s="52">
        <v>480.3517020979</v>
      </c>
      <c r="E13" s="52">
        <v>1180.297477631</v>
      </c>
      <c r="F13" s="52">
        <v>1160.7679741251</v>
      </c>
      <c r="G13" s="52">
        <v>422.4655747651</v>
      </c>
      <c r="H13" s="52">
        <v>211.8124418431</v>
      </c>
      <c r="I13" s="52">
        <v>300.9000438453</v>
      </c>
      <c r="J13" s="52">
        <v>399.5377700874</v>
      </c>
      <c r="K13" s="52">
        <v>234.6365059989</v>
      </c>
      <c r="L13" s="52">
        <v>372.9622245836</v>
      </c>
      <c r="M13" s="52">
        <v>24.1777355872</v>
      </c>
      <c r="O13" s="28" t="str">
        <f t="shared" si="6"/>
        <v>Total costs($)</v>
      </c>
      <c r="P13" s="53">
        <f t="shared" ref="P13:AA13" si="10">SUM(P9:P12)</f>
        <v>1526.68761</v>
      </c>
      <c r="Q13" s="53">
        <f t="shared" si="10"/>
        <v>1600.117724</v>
      </c>
      <c r="R13" s="53">
        <f t="shared" si="10"/>
        <v>1740.07565</v>
      </c>
      <c r="S13" s="53">
        <f t="shared" si="10"/>
        <v>2036.514227</v>
      </c>
      <c r="T13" s="53">
        <f t="shared" si="10"/>
        <v>2248.037103</v>
      </c>
      <c r="U13" s="53">
        <f t="shared" si="10"/>
        <v>2172.276059</v>
      </c>
      <c r="V13" s="53">
        <f t="shared" si="10"/>
        <v>2159.505238</v>
      </c>
      <c r="W13" s="53">
        <f t="shared" si="10"/>
        <v>1747.26756</v>
      </c>
      <c r="X13" s="53">
        <f t="shared" si="10"/>
        <v>2004.572969</v>
      </c>
      <c r="Y13" s="53">
        <f t="shared" si="10"/>
        <v>1779.974378</v>
      </c>
      <c r="Z13" s="53">
        <f t="shared" si="10"/>
        <v>1856.978239</v>
      </c>
      <c r="AA13" s="53">
        <f t="shared" si="10"/>
        <v>175.3849449</v>
      </c>
    </row>
  </sheetData>
  <mergeCells count="4">
    <mergeCell ref="A1:K1"/>
    <mergeCell ref="O1:Y1"/>
    <mergeCell ref="A7:K7"/>
    <mergeCell ref="O7:Y7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279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6" t="s">
        <v>194</v>
      </c>
      <c r="B3" s="27">
        <v>148.6347450129</v>
      </c>
      <c r="C3" s="27">
        <v>44.8783429542</v>
      </c>
      <c r="D3" s="27">
        <v>13.7344608171</v>
      </c>
      <c r="E3" s="27">
        <v>2.48334E-5</v>
      </c>
      <c r="F3" s="27">
        <v>9.76689E-5</v>
      </c>
      <c r="G3" s="27">
        <v>187.7951323836</v>
      </c>
      <c r="H3" s="27">
        <v>240.5286878462</v>
      </c>
      <c r="I3" s="27">
        <v>700.790309768</v>
      </c>
      <c r="J3" s="27">
        <v>663.9277446276</v>
      </c>
      <c r="K3" s="63"/>
      <c r="L3" s="27">
        <v>189.4668421735</v>
      </c>
      <c r="M3" s="27">
        <v>75.9147130286</v>
      </c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29" t="s">
        <v>196</v>
      </c>
      <c r="B4" s="64"/>
      <c r="C4" s="30">
        <v>1.8242597197</v>
      </c>
      <c r="D4" s="30">
        <v>0.1605105105</v>
      </c>
      <c r="E4" s="64"/>
      <c r="F4" s="64"/>
      <c r="G4" s="30">
        <v>3.7319720108</v>
      </c>
      <c r="H4" s="30">
        <v>3.6108297078</v>
      </c>
      <c r="I4" s="30">
        <v>8.9638908508</v>
      </c>
      <c r="J4" s="30">
        <v>6.8646175999</v>
      </c>
      <c r="K4" s="64"/>
      <c r="L4" s="30">
        <v>3.400722378</v>
      </c>
      <c r="M4" s="30">
        <v>1.2826864047</v>
      </c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A5" s="37" t="s">
        <v>197</v>
      </c>
      <c r="B5" s="8">
        <v>148.6347450129</v>
      </c>
      <c r="C5" s="8">
        <v>46.7026026739</v>
      </c>
      <c r="D5" s="8">
        <v>13.8949713276</v>
      </c>
      <c r="E5" s="8">
        <v>2.48334E-5</v>
      </c>
      <c r="F5" s="8">
        <v>9.76689E-5</v>
      </c>
      <c r="G5" s="8">
        <v>191.5271043944</v>
      </c>
      <c r="H5" s="8">
        <v>244.139517554</v>
      </c>
      <c r="I5" s="8">
        <v>709.7542006188</v>
      </c>
      <c r="J5" s="8">
        <v>670.7923622275</v>
      </c>
      <c r="K5" s="8">
        <v>0.0</v>
      </c>
      <c r="L5" s="8">
        <v>192.8675645515</v>
      </c>
      <c r="M5" s="8">
        <v>77.1973994333</v>
      </c>
      <c r="N5" s="25"/>
      <c r="O5" s="28" t="s">
        <v>195</v>
      </c>
      <c r="P5" s="8">
        <f t="shared" ref="P5:AA5" si="2">P4/P3</f>
        <v>0.7073690015</v>
      </c>
      <c r="Q5" s="8">
        <f t="shared" si="2"/>
        <v>0.6897806494</v>
      </c>
      <c r="R5" s="8">
        <f t="shared" si="2"/>
        <v>0.6871751472</v>
      </c>
      <c r="S5" s="8">
        <f t="shared" si="2"/>
        <v>0.6795383338</v>
      </c>
      <c r="T5" s="8">
        <f t="shared" si="2"/>
        <v>0.6935294244</v>
      </c>
      <c r="U5" s="8">
        <f t="shared" si="2"/>
        <v>0.6842117578</v>
      </c>
      <c r="V5" s="8">
        <f t="shared" si="2"/>
        <v>0.6745223303</v>
      </c>
      <c r="W5" s="8">
        <f t="shared" si="2"/>
        <v>0.6826300706</v>
      </c>
      <c r="X5" s="8">
        <f t="shared" si="2"/>
        <v>0.6817910879</v>
      </c>
      <c r="Y5" s="8">
        <f t="shared" si="2"/>
        <v>0.6632482559</v>
      </c>
      <c r="Z5" s="8">
        <f t="shared" si="2"/>
        <v>0.6406121891</v>
      </c>
      <c r="AA5" s="8">
        <f t="shared" si="2"/>
        <v>0.6402744299</v>
      </c>
    </row>
    <row r="6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A7" s="25" t="s">
        <v>280</v>
      </c>
      <c r="N7" s="25"/>
      <c r="O7" s="25" t="s">
        <v>281</v>
      </c>
    </row>
    <row r="8">
      <c r="A8" s="19" t="s">
        <v>189</v>
      </c>
      <c r="B8" s="20">
        <f t="shared" ref="B8:M8" si="3">B$2</f>
        <v>45474</v>
      </c>
      <c r="C8" s="20">
        <f t="shared" si="3"/>
        <v>45505</v>
      </c>
      <c r="D8" s="20">
        <f t="shared" si="3"/>
        <v>45536</v>
      </c>
      <c r="E8" s="20">
        <f t="shared" si="3"/>
        <v>45566</v>
      </c>
      <c r="F8" s="20">
        <f t="shared" si="3"/>
        <v>45597</v>
      </c>
      <c r="G8" s="20">
        <f t="shared" si="3"/>
        <v>45627</v>
      </c>
      <c r="H8" s="20">
        <f t="shared" si="3"/>
        <v>45658</v>
      </c>
      <c r="I8" s="20">
        <f t="shared" si="3"/>
        <v>45689</v>
      </c>
      <c r="J8" s="20">
        <f t="shared" si="3"/>
        <v>45717</v>
      </c>
      <c r="K8" s="20">
        <f t="shared" si="3"/>
        <v>45748</v>
      </c>
      <c r="L8" s="20">
        <f t="shared" si="3"/>
        <v>45778</v>
      </c>
      <c r="M8" s="20">
        <f t="shared" si="3"/>
        <v>45809</v>
      </c>
      <c r="N8" s="38"/>
      <c r="O8" s="19" t="s">
        <v>189</v>
      </c>
      <c r="P8" s="20">
        <f t="shared" ref="P8:AA8" si="4">B8</f>
        <v>45474</v>
      </c>
      <c r="Q8" s="20">
        <f t="shared" si="4"/>
        <v>45505</v>
      </c>
      <c r="R8" s="20">
        <f t="shared" si="4"/>
        <v>45536</v>
      </c>
      <c r="S8" s="20">
        <f t="shared" si="4"/>
        <v>45566</v>
      </c>
      <c r="T8" s="20">
        <f t="shared" si="4"/>
        <v>45597</v>
      </c>
      <c r="U8" s="20">
        <f t="shared" si="4"/>
        <v>45627</v>
      </c>
      <c r="V8" s="20">
        <f t="shared" si="4"/>
        <v>45658</v>
      </c>
      <c r="W8" s="20">
        <f t="shared" si="4"/>
        <v>45689</v>
      </c>
      <c r="X8" s="20">
        <f t="shared" si="4"/>
        <v>45717</v>
      </c>
      <c r="Y8" s="20">
        <f t="shared" si="4"/>
        <v>45748</v>
      </c>
      <c r="Z8" s="20">
        <f t="shared" si="4"/>
        <v>45778</v>
      </c>
      <c r="AA8" s="20">
        <f t="shared" si="4"/>
        <v>45809</v>
      </c>
    </row>
    <row r="9">
      <c r="A9" s="29" t="s">
        <v>196</v>
      </c>
      <c r="B9" s="30">
        <v>1170.413257668</v>
      </c>
      <c r="C9" s="30">
        <v>872.6457378721</v>
      </c>
      <c r="D9" s="30">
        <v>862.5099903722</v>
      </c>
      <c r="E9" s="30">
        <v>897.4231493445</v>
      </c>
      <c r="F9" s="30">
        <v>871.8109123353</v>
      </c>
      <c r="G9" s="30">
        <v>934.3651209305</v>
      </c>
      <c r="H9" s="30">
        <v>973.456395694</v>
      </c>
      <c r="I9" s="30">
        <v>619.2993865545</v>
      </c>
      <c r="J9" s="30">
        <v>672.2267856534</v>
      </c>
      <c r="K9" s="30">
        <v>657.2999040557</v>
      </c>
      <c r="L9" s="30">
        <v>676.2118757689</v>
      </c>
      <c r="M9" s="30">
        <v>64.8272987974</v>
      </c>
      <c r="N9" s="39"/>
      <c r="O9" s="29" t="str">
        <f t="shared" ref="O9:O15" si="6">A9</f>
        <v>Elastic Container Service for Kubernetes($)</v>
      </c>
      <c r="P9" s="65">
        <f t="shared" ref="P9:AA9" si="5">B9+(B4*P5)</f>
        <v>1170.413258</v>
      </c>
      <c r="Q9" s="65">
        <f t="shared" si="5"/>
        <v>873.9040769</v>
      </c>
      <c r="R9" s="65">
        <f t="shared" si="5"/>
        <v>862.6202892</v>
      </c>
      <c r="S9" s="65">
        <f t="shared" si="5"/>
        <v>897.4231493</v>
      </c>
      <c r="T9" s="65">
        <f t="shared" si="5"/>
        <v>871.8109123</v>
      </c>
      <c r="U9" s="65">
        <f t="shared" si="5"/>
        <v>936.9185801</v>
      </c>
      <c r="V9" s="65">
        <f t="shared" si="5"/>
        <v>975.891981</v>
      </c>
      <c r="W9" s="65">
        <f t="shared" si="5"/>
        <v>625.418408</v>
      </c>
      <c r="X9" s="65">
        <f t="shared" si="5"/>
        <v>676.9070208</v>
      </c>
      <c r="Y9" s="65">
        <f t="shared" si="5"/>
        <v>657.2999041</v>
      </c>
      <c r="Z9" s="65">
        <f t="shared" si="5"/>
        <v>678.39042</v>
      </c>
      <c r="AA9" s="65">
        <f t="shared" si="5"/>
        <v>65.6485701</v>
      </c>
    </row>
    <row r="10">
      <c r="A10" s="26" t="s">
        <v>194</v>
      </c>
      <c r="B10" s="27">
        <v>46.1073896187</v>
      </c>
      <c r="C10" s="27">
        <v>131.9235552372</v>
      </c>
      <c r="D10" s="27">
        <v>320.9673762777</v>
      </c>
      <c r="E10" s="27">
        <v>897.1860755508</v>
      </c>
      <c r="F10" s="27">
        <v>954.3275729771</v>
      </c>
      <c r="G10" s="27">
        <v>861.672260191</v>
      </c>
      <c r="H10" s="27">
        <v>872.8848340137</v>
      </c>
      <c r="I10" s="27">
        <v>403.1899149611</v>
      </c>
      <c r="J10" s="27">
        <v>514.3691824323</v>
      </c>
      <c r="K10" s="27">
        <v>1064.8838953553</v>
      </c>
      <c r="L10" s="27">
        <v>870.982379622</v>
      </c>
      <c r="M10" s="27">
        <v>26.5581801832</v>
      </c>
      <c r="N10" s="39"/>
      <c r="O10" s="26" t="str">
        <f t="shared" si="6"/>
        <v>Lambda($)</v>
      </c>
      <c r="P10" s="41">
        <f t="shared" ref="P10:AA10" si="7">B10+(B3*P5)</f>
        <v>151.2470008</v>
      </c>
      <c r="Q10" s="41">
        <f t="shared" si="7"/>
        <v>162.8797678</v>
      </c>
      <c r="R10" s="41">
        <f t="shared" si="7"/>
        <v>330.4053564</v>
      </c>
      <c r="S10" s="41">
        <f t="shared" si="7"/>
        <v>897.1860924</v>
      </c>
      <c r="T10" s="41">
        <f t="shared" si="7"/>
        <v>954.3276407</v>
      </c>
      <c r="U10" s="41">
        <f t="shared" si="7"/>
        <v>990.1638978</v>
      </c>
      <c r="V10" s="41">
        <f t="shared" si="7"/>
        <v>1035.126805</v>
      </c>
      <c r="W10" s="41">
        <f t="shared" si="7"/>
        <v>881.5704536</v>
      </c>
      <c r="X10" s="41">
        <f t="shared" si="7"/>
        <v>967.0292017</v>
      </c>
      <c r="Y10" s="41">
        <f t="shared" si="7"/>
        <v>1064.883895</v>
      </c>
      <c r="Z10" s="41">
        <f t="shared" si="7"/>
        <v>992.3571482</v>
      </c>
      <c r="AA10" s="41">
        <f t="shared" si="7"/>
        <v>75.16442979</v>
      </c>
    </row>
    <row r="11">
      <c r="A11" s="7" t="s">
        <v>203</v>
      </c>
      <c r="B11" s="8">
        <v>197.1318259778</v>
      </c>
      <c r="C11" s="8">
        <v>196.2478256368</v>
      </c>
      <c r="D11" s="8">
        <v>362.652537784</v>
      </c>
      <c r="E11" s="8">
        <v>440.999504483</v>
      </c>
      <c r="F11" s="8">
        <v>430.3916479279</v>
      </c>
      <c r="G11" s="8">
        <v>428.5047378833</v>
      </c>
      <c r="H11" s="8">
        <v>445.3506984738</v>
      </c>
      <c r="I11" s="8">
        <v>414.4409852767</v>
      </c>
      <c r="J11" s="8">
        <v>417.4158963046</v>
      </c>
      <c r="K11" s="8">
        <v>403.3675834371</v>
      </c>
      <c r="L11" s="8">
        <v>412.6151365519</v>
      </c>
      <c r="M11" s="8">
        <v>290.0112893448</v>
      </c>
      <c r="N11" s="39"/>
      <c r="O11" s="7" t="str">
        <f t="shared" si="6"/>
        <v>Relational Database Service($)</v>
      </c>
      <c r="P11" s="40">
        <f t="shared" ref="P11:AA11" si="8">B11</f>
        <v>197.131826</v>
      </c>
      <c r="Q11" s="40">
        <f t="shared" si="8"/>
        <v>196.2478256</v>
      </c>
      <c r="R11" s="40">
        <f t="shared" si="8"/>
        <v>362.6525378</v>
      </c>
      <c r="S11" s="40">
        <f t="shared" si="8"/>
        <v>440.9995045</v>
      </c>
      <c r="T11" s="40">
        <f t="shared" si="8"/>
        <v>430.3916479</v>
      </c>
      <c r="U11" s="40">
        <f t="shared" si="8"/>
        <v>428.5047379</v>
      </c>
      <c r="V11" s="40">
        <f t="shared" si="8"/>
        <v>445.3506985</v>
      </c>
      <c r="W11" s="40">
        <f t="shared" si="8"/>
        <v>414.4409853</v>
      </c>
      <c r="X11" s="40">
        <f t="shared" si="8"/>
        <v>417.4158963</v>
      </c>
      <c r="Y11" s="40">
        <f t="shared" si="8"/>
        <v>403.3675834</v>
      </c>
      <c r="Z11" s="40">
        <f t="shared" si="8"/>
        <v>412.6151366</v>
      </c>
      <c r="AA11" s="40">
        <f t="shared" si="8"/>
        <v>290.0112893</v>
      </c>
    </row>
    <row r="12">
      <c r="A12" s="7" t="s">
        <v>208</v>
      </c>
      <c r="B12" s="8">
        <v>73.9131255169</v>
      </c>
      <c r="C12" s="8">
        <v>66.145844217</v>
      </c>
      <c r="D12" s="8">
        <v>69.4783234523</v>
      </c>
      <c r="E12" s="8">
        <v>64.6895869468</v>
      </c>
      <c r="F12" s="8">
        <v>61.4448525703</v>
      </c>
      <c r="G12" s="8">
        <v>71.8469740691</v>
      </c>
      <c r="H12" s="8">
        <v>78.2391423909</v>
      </c>
      <c r="I12" s="8">
        <v>71.0016784888</v>
      </c>
      <c r="J12" s="8">
        <v>78.0842424257</v>
      </c>
      <c r="K12" s="8">
        <v>72.7758461762</v>
      </c>
      <c r="L12" s="8">
        <v>75.1140294781</v>
      </c>
      <c r="M12" s="8">
        <v>0.1750360246</v>
      </c>
      <c r="N12" s="39"/>
      <c r="O12" s="7" t="str">
        <f t="shared" si="6"/>
        <v>DynamoDB($)</v>
      </c>
      <c r="P12" s="40">
        <f t="shared" ref="P12:AA12" si="9">B12</f>
        <v>73.91312552</v>
      </c>
      <c r="Q12" s="40">
        <f t="shared" si="9"/>
        <v>66.14584422</v>
      </c>
      <c r="R12" s="40">
        <f t="shared" si="9"/>
        <v>69.47832345</v>
      </c>
      <c r="S12" s="40">
        <f t="shared" si="9"/>
        <v>64.68958695</v>
      </c>
      <c r="T12" s="40">
        <f t="shared" si="9"/>
        <v>61.44485257</v>
      </c>
      <c r="U12" s="40">
        <f t="shared" si="9"/>
        <v>71.84697407</v>
      </c>
      <c r="V12" s="40">
        <f t="shared" si="9"/>
        <v>78.23914239</v>
      </c>
      <c r="W12" s="40">
        <f t="shared" si="9"/>
        <v>71.00167849</v>
      </c>
      <c r="X12" s="40">
        <f t="shared" si="9"/>
        <v>78.08424243</v>
      </c>
      <c r="Y12" s="40">
        <f t="shared" si="9"/>
        <v>72.77584618</v>
      </c>
      <c r="Z12" s="40">
        <f t="shared" si="9"/>
        <v>75.11402948</v>
      </c>
      <c r="AA12" s="40">
        <f t="shared" si="9"/>
        <v>0.1750360246</v>
      </c>
    </row>
    <row r="13">
      <c r="A13" s="7" t="s">
        <v>213</v>
      </c>
      <c r="B13" s="8">
        <v>2.1518087751</v>
      </c>
      <c r="C13" s="8">
        <v>2.8582443129</v>
      </c>
      <c r="D13" s="8">
        <v>3.6759332139</v>
      </c>
      <c r="E13" s="8">
        <v>11.9161528925</v>
      </c>
      <c r="F13" s="8">
        <v>10.8039181586</v>
      </c>
      <c r="G13" s="8">
        <v>10.4279390224</v>
      </c>
      <c r="H13" s="8">
        <v>9.9013178737</v>
      </c>
      <c r="I13" s="8">
        <v>7.904441744</v>
      </c>
      <c r="J13" s="8">
        <v>8.9253852</v>
      </c>
      <c r="K13" s="8">
        <v>8.1482952</v>
      </c>
      <c r="L13" s="8">
        <v>9.1390376</v>
      </c>
      <c r="M13" s="8">
        <v>0.860284</v>
      </c>
      <c r="N13" s="39"/>
      <c r="O13" s="7" t="str">
        <f t="shared" si="6"/>
        <v>SQS($)</v>
      </c>
      <c r="P13" s="40">
        <f t="shared" ref="P13:AA13" si="10">B13</f>
        <v>2.151808775</v>
      </c>
      <c r="Q13" s="40">
        <f t="shared" si="10"/>
        <v>2.858244313</v>
      </c>
      <c r="R13" s="40">
        <f t="shared" si="10"/>
        <v>3.675933214</v>
      </c>
      <c r="S13" s="40">
        <f t="shared" si="10"/>
        <v>11.91615289</v>
      </c>
      <c r="T13" s="40">
        <f t="shared" si="10"/>
        <v>10.80391816</v>
      </c>
      <c r="U13" s="40">
        <f t="shared" si="10"/>
        <v>10.42793902</v>
      </c>
      <c r="V13" s="40">
        <f t="shared" si="10"/>
        <v>9.901317874</v>
      </c>
      <c r="W13" s="40">
        <f t="shared" si="10"/>
        <v>7.904441744</v>
      </c>
      <c r="X13" s="40">
        <f t="shared" si="10"/>
        <v>8.9253852</v>
      </c>
      <c r="Y13" s="40">
        <f t="shared" si="10"/>
        <v>8.1482952</v>
      </c>
      <c r="Z13" s="40">
        <f t="shared" si="10"/>
        <v>9.1390376</v>
      </c>
      <c r="AA13" s="40">
        <f t="shared" si="10"/>
        <v>0.860284</v>
      </c>
    </row>
    <row r="14">
      <c r="A14" s="7" t="s">
        <v>242</v>
      </c>
      <c r="B14" s="8">
        <v>0.0</v>
      </c>
      <c r="C14" s="8">
        <v>0.0</v>
      </c>
      <c r="D14" s="8">
        <v>0.0</v>
      </c>
      <c r="E14" s="8">
        <v>0.0</v>
      </c>
      <c r="F14" s="8">
        <v>0.255</v>
      </c>
      <c r="G14" s="8">
        <v>0.0</v>
      </c>
      <c r="H14" s="8">
        <v>0.0</v>
      </c>
      <c r="I14" s="8">
        <v>0.0</v>
      </c>
      <c r="J14" s="8">
        <v>0.0</v>
      </c>
      <c r="K14" s="8">
        <v>0.0</v>
      </c>
      <c r="L14" s="8">
        <v>0.0</v>
      </c>
      <c r="M14" s="8">
        <v>0.0</v>
      </c>
      <c r="N14" s="39"/>
      <c r="O14" s="7" t="str">
        <f t="shared" si="6"/>
        <v>Cognito($)</v>
      </c>
      <c r="P14" s="40">
        <f t="shared" ref="P14:AA14" si="11">B14</f>
        <v>0</v>
      </c>
      <c r="Q14" s="40">
        <f t="shared" si="11"/>
        <v>0</v>
      </c>
      <c r="R14" s="40">
        <f t="shared" si="11"/>
        <v>0</v>
      </c>
      <c r="S14" s="40">
        <f t="shared" si="11"/>
        <v>0</v>
      </c>
      <c r="T14" s="40">
        <f t="shared" si="11"/>
        <v>0.255</v>
      </c>
      <c r="U14" s="40">
        <f t="shared" si="11"/>
        <v>0</v>
      </c>
      <c r="V14" s="40">
        <f t="shared" si="11"/>
        <v>0</v>
      </c>
      <c r="W14" s="40">
        <f t="shared" si="11"/>
        <v>0</v>
      </c>
      <c r="X14" s="40">
        <f t="shared" si="11"/>
        <v>0</v>
      </c>
      <c r="Y14" s="40">
        <f t="shared" si="11"/>
        <v>0</v>
      </c>
      <c r="Z14" s="40">
        <f t="shared" si="11"/>
        <v>0</v>
      </c>
      <c r="AA14" s="40">
        <f t="shared" si="11"/>
        <v>0</v>
      </c>
    </row>
    <row r="15">
      <c r="A15" s="28" t="s">
        <v>197</v>
      </c>
      <c r="B15" s="52">
        <v>1489.7174075565</v>
      </c>
      <c r="C15" s="52">
        <v>1269.821207276</v>
      </c>
      <c r="D15" s="52">
        <v>1619.2841611001</v>
      </c>
      <c r="E15" s="52">
        <v>2312.2144692176</v>
      </c>
      <c r="F15" s="52">
        <v>2329.0339039692</v>
      </c>
      <c r="G15" s="52">
        <v>2306.8170320963</v>
      </c>
      <c r="H15" s="52">
        <v>2379.8323884461</v>
      </c>
      <c r="I15" s="52">
        <v>1515.8364070251</v>
      </c>
      <c r="J15" s="52">
        <v>1691.021492016</v>
      </c>
      <c r="K15" s="52">
        <v>2206.4755242243</v>
      </c>
      <c r="L15" s="52">
        <v>2044.0624590209</v>
      </c>
      <c r="M15" s="52">
        <v>382.43208835</v>
      </c>
      <c r="O15" s="28" t="str">
        <f t="shared" si="6"/>
        <v>Total costs($)</v>
      </c>
      <c r="P15" s="53">
        <f t="shared" ref="P15:AA15" si="12">SUM(P9:P14)</f>
        <v>1594.857019</v>
      </c>
      <c r="Q15" s="53">
        <f t="shared" si="12"/>
        <v>1302.035759</v>
      </c>
      <c r="R15" s="53">
        <f t="shared" si="12"/>
        <v>1628.83244</v>
      </c>
      <c r="S15" s="53">
        <f t="shared" si="12"/>
        <v>2312.214486</v>
      </c>
      <c r="T15" s="53">
        <f t="shared" si="12"/>
        <v>2329.033972</v>
      </c>
      <c r="U15" s="53">
        <f t="shared" si="12"/>
        <v>2437.862129</v>
      </c>
      <c r="V15" s="53">
        <f t="shared" si="12"/>
        <v>2544.509945</v>
      </c>
      <c r="W15" s="53">
        <f t="shared" si="12"/>
        <v>2000.335967</v>
      </c>
      <c r="X15" s="53">
        <f t="shared" si="12"/>
        <v>2148.361746</v>
      </c>
      <c r="Y15" s="53">
        <f t="shared" si="12"/>
        <v>2206.475524</v>
      </c>
      <c r="Z15" s="53">
        <f t="shared" si="12"/>
        <v>2167.615772</v>
      </c>
      <c r="AA15" s="53">
        <f t="shared" si="12"/>
        <v>431.8596093</v>
      </c>
    </row>
  </sheetData>
  <mergeCells count="4">
    <mergeCell ref="A1:K1"/>
    <mergeCell ref="O1:Y1"/>
    <mergeCell ref="A7:K7"/>
    <mergeCell ref="O7:Y7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282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6" t="s">
        <v>190</v>
      </c>
      <c r="B3" s="63"/>
      <c r="C3" s="27">
        <v>2351.7089929703</v>
      </c>
      <c r="D3" s="27">
        <v>709.7135186594</v>
      </c>
      <c r="E3" s="27">
        <v>7.5908185174</v>
      </c>
      <c r="F3" s="27">
        <v>114.5098529772</v>
      </c>
      <c r="G3" s="27">
        <v>802.6692440078</v>
      </c>
      <c r="H3" s="27">
        <v>829.4035287404</v>
      </c>
      <c r="I3" s="27">
        <v>980.448</v>
      </c>
      <c r="J3" s="27">
        <v>926.3633940364</v>
      </c>
      <c r="K3" s="27">
        <v>140.3382664412</v>
      </c>
      <c r="L3" s="63"/>
      <c r="M3" s="63"/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29" t="s">
        <v>192</v>
      </c>
      <c r="B4" s="64"/>
      <c r="C4" s="30">
        <v>0.1305317</v>
      </c>
      <c r="D4" s="64"/>
      <c r="E4" s="64"/>
      <c r="F4" s="64"/>
      <c r="G4" s="64"/>
      <c r="H4" s="64"/>
      <c r="I4" s="64"/>
      <c r="J4" s="64"/>
      <c r="K4" s="64"/>
      <c r="L4" s="64"/>
      <c r="M4" s="64"/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A5" s="37" t="s">
        <v>197</v>
      </c>
      <c r="B5" s="8">
        <v>0.0</v>
      </c>
      <c r="C5" s="8">
        <v>2351.8395246703</v>
      </c>
      <c r="D5" s="8">
        <v>709.7135186594</v>
      </c>
      <c r="E5" s="8">
        <v>7.5908185174</v>
      </c>
      <c r="F5" s="8">
        <v>114.5098529772</v>
      </c>
      <c r="G5" s="8">
        <v>802.6692440078</v>
      </c>
      <c r="H5" s="8">
        <v>829.4035287404</v>
      </c>
      <c r="I5" s="8">
        <v>980.448</v>
      </c>
      <c r="J5" s="8">
        <v>926.3633940364</v>
      </c>
      <c r="K5" s="8">
        <v>140.3382664412</v>
      </c>
      <c r="L5" s="8">
        <v>0.0</v>
      </c>
      <c r="M5" s="8">
        <v>0.0</v>
      </c>
      <c r="N5" s="25"/>
      <c r="O5" s="28" t="s">
        <v>195</v>
      </c>
      <c r="P5" s="8">
        <f t="shared" ref="P5:AA5" si="2">P4/P3</f>
        <v>0.7073690015</v>
      </c>
      <c r="Q5" s="8">
        <f t="shared" si="2"/>
        <v>0.6897806494</v>
      </c>
      <c r="R5" s="8">
        <f t="shared" si="2"/>
        <v>0.6871751472</v>
      </c>
      <c r="S5" s="8">
        <f t="shared" si="2"/>
        <v>0.6795383338</v>
      </c>
      <c r="T5" s="8">
        <f t="shared" si="2"/>
        <v>0.6935294244</v>
      </c>
      <c r="U5" s="8">
        <f t="shared" si="2"/>
        <v>0.6842117578</v>
      </c>
      <c r="V5" s="8">
        <f t="shared" si="2"/>
        <v>0.6745223303</v>
      </c>
      <c r="W5" s="8">
        <f t="shared" si="2"/>
        <v>0.6826300706</v>
      </c>
      <c r="X5" s="8">
        <f t="shared" si="2"/>
        <v>0.6817910879</v>
      </c>
      <c r="Y5" s="8">
        <f t="shared" si="2"/>
        <v>0.6632482559</v>
      </c>
      <c r="Z5" s="8">
        <f t="shared" si="2"/>
        <v>0.6406121891</v>
      </c>
      <c r="AA5" s="8">
        <f t="shared" si="2"/>
        <v>0.6402744299</v>
      </c>
    </row>
    <row r="6"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A7" s="25" t="s">
        <v>283</v>
      </c>
      <c r="N7" s="25"/>
      <c r="O7" s="25" t="s">
        <v>284</v>
      </c>
    </row>
    <row r="8">
      <c r="A8" s="19" t="s">
        <v>189</v>
      </c>
      <c r="B8" s="20">
        <f t="shared" ref="B8:M8" si="3">B$2</f>
        <v>45474</v>
      </c>
      <c r="C8" s="20">
        <f t="shared" si="3"/>
        <v>45505</v>
      </c>
      <c r="D8" s="20">
        <f t="shared" si="3"/>
        <v>45536</v>
      </c>
      <c r="E8" s="20">
        <f t="shared" si="3"/>
        <v>45566</v>
      </c>
      <c r="F8" s="20">
        <f t="shared" si="3"/>
        <v>45597</v>
      </c>
      <c r="G8" s="20">
        <f t="shared" si="3"/>
        <v>45627</v>
      </c>
      <c r="H8" s="20">
        <f t="shared" si="3"/>
        <v>45658</v>
      </c>
      <c r="I8" s="20">
        <f t="shared" si="3"/>
        <v>45689</v>
      </c>
      <c r="J8" s="20">
        <f t="shared" si="3"/>
        <v>45717</v>
      </c>
      <c r="K8" s="20">
        <f t="shared" si="3"/>
        <v>45748</v>
      </c>
      <c r="L8" s="20">
        <f t="shared" si="3"/>
        <v>45778</v>
      </c>
      <c r="M8" s="20">
        <f t="shared" si="3"/>
        <v>45809</v>
      </c>
      <c r="N8" s="38"/>
      <c r="O8" s="19" t="s">
        <v>189</v>
      </c>
      <c r="P8" s="20">
        <f t="shared" ref="P8:AA8" si="4">B8</f>
        <v>45474</v>
      </c>
      <c r="Q8" s="20">
        <f t="shared" si="4"/>
        <v>45505</v>
      </c>
      <c r="R8" s="20">
        <f t="shared" si="4"/>
        <v>45536</v>
      </c>
      <c r="S8" s="20">
        <f t="shared" si="4"/>
        <v>45566</v>
      </c>
      <c r="T8" s="20">
        <f t="shared" si="4"/>
        <v>45597</v>
      </c>
      <c r="U8" s="20">
        <f t="shared" si="4"/>
        <v>45627</v>
      </c>
      <c r="V8" s="20">
        <f t="shared" si="4"/>
        <v>45658</v>
      </c>
      <c r="W8" s="20">
        <f t="shared" si="4"/>
        <v>45689</v>
      </c>
      <c r="X8" s="20">
        <f t="shared" si="4"/>
        <v>45717</v>
      </c>
      <c r="Y8" s="20">
        <f t="shared" si="4"/>
        <v>45748</v>
      </c>
      <c r="Z8" s="20">
        <f t="shared" si="4"/>
        <v>45778</v>
      </c>
      <c r="AA8" s="20">
        <f t="shared" si="4"/>
        <v>45809</v>
      </c>
    </row>
    <row r="9">
      <c r="A9" s="26" t="s">
        <v>190</v>
      </c>
      <c r="B9" s="63"/>
      <c r="C9" s="27">
        <v>364.397575712</v>
      </c>
      <c r="D9" s="27">
        <v>827.3779970882</v>
      </c>
      <c r="E9" s="27">
        <v>1077.9088435897</v>
      </c>
      <c r="F9" s="27">
        <v>997.8613641387</v>
      </c>
      <c r="G9" s="27">
        <v>309.5650953377</v>
      </c>
      <c r="H9" s="27">
        <v>256.097835965</v>
      </c>
      <c r="I9" s="27">
        <v>0.0046894874</v>
      </c>
      <c r="J9" s="27">
        <v>159.1389369838</v>
      </c>
      <c r="K9" s="27">
        <v>910.1458865991</v>
      </c>
      <c r="L9" s="27">
        <v>222.4046184324</v>
      </c>
      <c r="M9" s="63"/>
      <c r="N9" s="39"/>
      <c r="O9" s="26" t="str">
        <f t="shared" ref="O9:O39" si="6">A9</f>
        <v>EC2-Instances($)</v>
      </c>
      <c r="P9" s="66">
        <f t="shared" ref="P9:AA9" si="5">B9+(B3*P5)</f>
        <v>0</v>
      </c>
      <c r="Q9" s="66">
        <f t="shared" si="5"/>
        <v>1986.560932</v>
      </c>
      <c r="R9" s="66">
        <f t="shared" si="5"/>
        <v>1315.075489</v>
      </c>
      <c r="S9" s="66">
        <f t="shared" si="5"/>
        <v>1083.067096</v>
      </c>
      <c r="T9" s="66">
        <f t="shared" si="5"/>
        <v>1077.277317</v>
      </c>
      <c r="U9" s="66">
        <f t="shared" si="5"/>
        <v>858.7608297</v>
      </c>
      <c r="V9" s="66">
        <f t="shared" si="5"/>
        <v>815.5490369</v>
      </c>
      <c r="W9" s="66">
        <f t="shared" si="5"/>
        <v>669.2879769</v>
      </c>
      <c r="X9" s="66">
        <f t="shared" si="5"/>
        <v>790.7252432</v>
      </c>
      <c r="Y9" s="66">
        <f t="shared" si="5"/>
        <v>1003.224997</v>
      </c>
      <c r="Z9" s="66">
        <f t="shared" si="5"/>
        <v>222.4046184</v>
      </c>
      <c r="AA9" s="66">
        <f t="shared" si="5"/>
        <v>0</v>
      </c>
    </row>
    <row r="10">
      <c r="A10" s="7" t="s">
        <v>203</v>
      </c>
      <c r="B10" s="22"/>
      <c r="C10" s="8">
        <v>39.7351305011</v>
      </c>
      <c r="D10" s="8">
        <v>64.6729981646</v>
      </c>
      <c r="E10" s="8">
        <v>86.2577549622</v>
      </c>
      <c r="F10" s="8">
        <v>83.6141020858</v>
      </c>
      <c r="G10" s="8">
        <v>86.2868735655</v>
      </c>
      <c r="H10" s="8">
        <v>86.3242663273</v>
      </c>
      <c r="I10" s="8">
        <v>78.2462514111</v>
      </c>
      <c r="J10" s="8">
        <v>71.1706900065</v>
      </c>
      <c r="K10" s="8">
        <v>64.0655502428</v>
      </c>
      <c r="L10" s="8">
        <v>65.83674702</v>
      </c>
      <c r="M10" s="8">
        <v>63.648</v>
      </c>
      <c r="N10" s="39"/>
      <c r="O10" s="7" t="str">
        <f t="shared" si="6"/>
        <v>Relational Database Service($)</v>
      </c>
      <c r="P10" s="40" t="str">
        <f t="shared" ref="P10:AA10" si="7">B10</f>
        <v/>
      </c>
      <c r="Q10" s="40">
        <f t="shared" si="7"/>
        <v>39.7351305</v>
      </c>
      <c r="R10" s="40">
        <f t="shared" si="7"/>
        <v>64.67299816</v>
      </c>
      <c r="S10" s="40">
        <f t="shared" si="7"/>
        <v>86.25775496</v>
      </c>
      <c r="T10" s="40">
        <f t="shared" si="7"/>
        <v>83.61410209</v>
      </c>
      <c r="U10" s="40">
        <f t="shared" si="7"/>
        <v>86.28687357</v>
      </c>
      <c r="V10" s="40">
        <f t="shared" si="7"/>
        <v>86.32426633</v>
      </c>
      <c r="W10" s="40">
        <f t="shared" si="7"/>
        <v>78.24625141</v>
      </c>
      <c r="X10" s="40">
        <f t="shared" si="7"/>
        <v>71.17069001</v>
      </c>
      <c r="Y10" s="40">
        <f t="shared" si="7"/>
        <v>64.06555024</v>
      </c>
      <c r="Z10" s="40">
        <f t="shared" si="7"/>
        <v>65.83674702</v>
      </c>
      <c r="AA10" s="40">
        <f t="shared" si="7"/>
        <v>63.648</v>
      </c>
    </row>
    <row r="11">
      <c r="A11" s="7" t="s">
        <v>200</v>
      </c>
      <c r="B11" s="22"/>
      <c r="C11" s="8">
        <v>147.7069572887</v>
      </c>
      <c r="D11" s="8">
        <v>198.0334384571</v>
      </c>
      <c r="E11" s="8">
        <v>55.3963783755</v>
      </c>
      <c r="F11" s="8">
        <v>14.5063637319</v>
      </c>
      <c r="G11" s="8">
        <v>21.6016729202</v>
      </c>
      <c r="H11" s="8">
        <v>21.601770008</v>
      </c>
      <c r="I11" s="8">
        <v>21.6020042563</v>
      </c>
      <c r="J11" s="8">
        <v>21.6021457894</v>
      </c>
      <c r="K11" s="8">
        <v>21.6020047269</v>
      </c>
      <c r="L11" s="8">
        <v>4.4901300996</v>
      </c>
      <c r="M11" s="22"/>
      <c r="N11" s="39"/>
      <c r="O11" s="7" t="str">
        <f t="shared" si="6"/>
        <v>EC2-Other($)</v>
      </c>
      <c r="P11" s="40" t="str">
        <f t="shared" ref="P11:AA11" si="8">B11</f>
        <v/>
      </c>
      <c r="Q11" s="40">
        <f t="shared" si="8"/>
        <v>147.7069573</v>
      </c>
      <c r="R11" s="40">
        <f t="shared" si="8"/>
        <v>198.0334385</v>
      </c>
      <c r="S11" s="40">
        <f t="shared" si="8"/>
        <v>55.39637838</v>
      </c>
      <c r="T11" s="40">
        <f t="shared" si="8"/>
        <v>14.50636373</v>
      </c>
      <c r="U11" s="40">
        <f t="shared" si="8"/>
        <v>21.60167292</v>
      </c>
      <c r="V11" s="40">
        <f t="shared" si="8"/>
        <v>21.60177001</v>
      </c>
      <c r="W11" s="40">
        <f t="shared" si="8"/>
        <v>21.60200426</v>
      </c>
      <c r="X11" s="40">
        <f t="shared" si="8"/>
        <v>21.60214579</v>
      </c>
      <c r="Y11" s="40">
        <f t="shared" si="8"/>
        <v>21.60200473</v>
      </c>
      <c r="Z11" s="40">
        <f t="shared" si="8"/>
        <v>4.4901301</v>
      </c>
      <c r="AA11" s="40" t="str">
        <f t="shared" si="8"/>
        <v/>
      </c>
    </row>
    <row r="12">
      <c r="A12" s="7" t="s">
        <v>205</v>
      </c>
      <c r="B12" s="22"/>
      <c r="C12" s="8">
        <v>53.2094805931</v>
      </c>
      <c r="D12" s="8">
        <v>73.364433996</v>
      </c>
      <c r="E12" s="8">
        <v>32.0438096666</v>
      </c>
      <c r="F12" s="8">
        <v>26.9859349957</v>
      </c>
      <c r="G12" s="8">
        <v>37.0592734005</v>
      </c>
      <c r="H12" s="8">
        <v>36.9661841984</v>
      </c>
      <c r="I12" s="8">
        <v>33.6893312094</v>
      </c>
      <c r="J12" s="8">
        <v>36.9861486293</v>
      </c>
      <c r="K12" s="8">
        <v>36.0476990817</v>
      </c>
      <c r="L12" s="8">
        <v>7.9538071892</v>
      </c>
      <c r="M12" s="22"/>
      <c r="N12" s="39"/>
      <c r="O12" s="7" t="str">
        <f t="shared" si="6"/>
        <v>Elastic Load Balancing($)</v>
      </c>
      <c r="P12" s="40" t="str">
        <f t="shared" ref="P12:AA12" si="9">B12</f>
        <v/>
      </c>
      <c r="Q12" s="40">
        <f t="shared" si="9"/>
        <v>53.20948059</v>
      </c>
      <c r="R12" s="40">
        <f t="shared" si="9"/>
        <v>73.364434</v>
      </c>
      <c r="S12" s="40">
        <f t="shared" si="9"/>
        <v>32.04380967</v>
      </c>
      <c r="T12" s="40">
        <f t="shared" si="9"/>
        <v>26.985935</v>
      </c>
      <c r="U12" s="40">
        <f t="shared" si="9"/>
        <v>37.0592734</v>
      </c>
      <c r="V12" s="40">
        <f t="shared" si="9"/>
        <v>36.9661842</v>
      </c>
      <c r="W12" s="40">
        <f t="shared" si="9"/>
        <v>33.68933121</v>
      </c>
      <c r="X12" s="40">
        <f t="shared" si="9"/>
        <v>36.98614863</v>
      </c>
      <c r="Y12" s="40">
        <f t="shared" si="9"/>
        <v>36.04769908</v>
      </c>
      <c r="Z12" s="40">
        <f t="shared" si="9"/>
        <v>7.953807189</v>
      </c>
      <c r="AA12" s="40" t="str">
        <f t="shared" si="9"/>
        <v/>
      </c>
    </row>
    <row r="13">
      <c r="A13" s="7" t="s">
        <v>204</v>
      </c>
      <c r="B13" s="22"/>
      <c r="C13" s="8">
        <v>42.310755625</v>
      </c>
      <c r="D13" s="8">
        <v>49.30932223</v>
      </c>
      <c r="E13" s="8">
        <v>22.9337861</v>
      </c>
      <c r="F13" s="8">
        <v>18.799897215</v>
      </c>
      <c r="G13" s="8">
        <v>19.88726528</v>
      </c>
      <c r="H13" s="8">
        <v>18.605747225</v>
      </c>
      <c r="I13" s="8">
        <v>16.81091528</v>
      </c>
      <c r="J13" s="8">
        <v>18.60573473</v>
      </c>
      <c r="K13" s="8">
        <v>18.01361667</v>
      </c>
      <c r="L13" s="8">
        <v>3.942747225</v>
      </c>
      <c r="M13" s="22"/>
      <c r="N13" s="39"/>
      <c r="O13" s="7" t="str">
        <f t="shared" si="6"/>
        <v>VPC($)</v>
      </c>
      <c r="P13" s="40" t="str">
        <f t="shared" ref="P13:AA13" si="10">B13</f>
        <v/>
      </c>
      <c r="Q13" s="40">
        <f t="shared" si="10"/>
        <v>42.31075563</v>
      </c>
      <c r="R13" s="40">
        <f t="shared" si="10"/>
        <v>49.30932223</v>
      </c>
      <c r="S13" s="40">
        <f t="shared" si="10"/>
        <v>22.9337861</v>
      </c>
      <c r="T13" s="40">
        <f t="shared" si="10"/>
        <v>18.79989722</v>
      </c>
      <c r="U13" s="40">
        <f t="shared" si="10"/>
        <v>19.88726528</v>
      </c>
      <c r="V13" s="40">
        <f t="shared" si="10"/>
        <v>18.60574723</v>
      </c>
      <c r="W13" s="40">
        <f t="shared" si="10"/>
        <v>16.81091528</v>
      </c>
      <c r="X13" s="40">
        <f t="shared" si="10"/>
        <v>18.60573473</v>
      </c>
      <c r="Y13" s="40">
        <f t="shared" si="10"/>
        <v>18.01361667</v>
      </c>
      <c r="Z13" s="40">
        <f t="shared" si="10"/>
        <v>3.942747225</v>
      </c>
      <c r="AA13" s="40" t="str">
        <f t="shared" si="10"/>
        <v/>
      </c>
    </row>
    <row r="14">
      <c r="A14" s="7" t="s">
        <v>285</v>
      </c>
      <c r="B14" s="8">
        <v>4.74E-4</v>
      </c>
      <c r="C14" s="8">
        <v>88.563855</v>
      </c>
      <c r="D14" s="8">
        <v>4.965471</v>
      </c>
      <c r="E14" s="22"/>
      <c r="F14" s="8">
        <v>2.36358</v>
      </c>
      <c r="G14" s="22"/>
      <c r="H14" s="8">
        <v>0.127428</v>
      </c>
      <c r="I14" s="8">
        <v>1.134915</v>
      </c>
      <c r="J14" s="22"/>
      <c r="K14" s="22"/>
      <c r="L14" s="22"/>
      <c r="M14" s="22"/>
      <c r="N14" s="39"/>
      <c r="O14" s="7" t="str">
        <f t="shared" si="6"/>
        <v>Claude 3.5 Sonnet ( Bedrock Edition)($)</v>
      </c>
      <c r="P14" s="40">
        <f t="shared" ref="P14:AA14" si="11">B14</f>
        <v>0.000474</v>
      </c>
      <c r="Q14" s="40">
        <f t="shared" si="11"/>
        <v>88.563855</v>
      </c>
      <c r="R14" s="40">
        <f t="shared" si="11"/>
        <v>4.965471</v>
      </c>
      <c r="S14" s="40" t="str">
        <f t="shared" si="11"/>
        <v/>
      </c>
      <c r="T14" s="40">
        <f t="shared" si="11"/>
        <v>2.36358</v>
      </c>
      <c r="U14" s="40" t="str">
        <f t="shared" si="11"/>
        <v/>
      </c>
      <c r="V14" s="40">
        <f t="shared" si="11"/>
        <v>0.127428</v>
      </c>
      <c r="W14" s="40">
        <f t="shared" si="11"/>
        <v>1.134915</v>
      </c>
      <c r="X14" s="40" t="str">
        <f t="shared" si="11"/>
        <v/>
      </c>
      <c r="Y14" s="40" t="str">
        <f t="shared" si="11"/>
        <v/>
      </c>
      <c r="Z14" s="40" t="str">
        <f t="shared" si="11"/>
        <v/>
      </c>
      <c r="AA14" s="40" t="str">
        <f t="shared" si="11"/>
        <v/>
      </c>
    </row>
    <row r="15">
      <c r="A15" s="7" t="s">
        <v>218</v>
      </c>
      <c r="B15" s="8">
        <v>8.5E-5</v>
      </c>
      <c r="C15" s="8">
        <v>1.2626273992</v>
      </c>
      <c r="D15" s="8">
        <v>1.8445966708</v>
      </c>
      <c r="E15" s="8">
        <v>1.0883891224</v>
      </c>
      <c r="F15" s="8">
        <v>0.7968155476</v>
      </c>
      <c r="G15" s="8">
        <v>0.7991494496</v>
      </c>
      <c r="H15" s="8">
        <v>0.7991394496</v>
      </c>
      <c r="I15" s="8">
        <v>0.798809054</v>
      </c>
      <c r="J15" s="8">
        <v>0.7361962248</v>
      </c>
      <c r="K15" s="8">
        <v>0.3987378096</v>
      </c>
      <c r="L15" s="8">
        <v>0.0851512352</v>
      </c>
      <c r="M15" s="22"/>
      <c r="N15" s="39"/>
      <c r="O15" s="7" t="str">
        <f t="shared" si="6"/>
        <v>Secrets Manager($)</v>
      </c>
      <c r="P15" s="40">
        <f t="shared" ref="P15:AA15" si="12">B15</f>
        <v>0.000085</v>
      </c>
      <c r="Q15" s="40">
        <f t="shared" si="12"/>
        <v>1.262627399</v>
      </c>
      <c r="R15" s="40">
        <f t="shared" si="12"/>
        <v>1.844596671</v>
      </c>
      <c r="S15" s="40">
        <f t="shared" si="12"/>
        <v>1.088389122</v>
      </c>
      <c r="T15" s="40">
        <f t="shared" si="12"/>
        <v>0.7968155476</v>
      </c>
      <c r="U15" s="40">
        <f t="shared" si="12"/>
        <v>0.7991494496</v>
      </c>
      <c r="V15" s="40">
        <f t="shared" si="12"/>
        <v>0.7991394496</v>
      </c>
      <c r="W15" s="40">
        <f t="shared" si="12"/>
        <v>0.798809054</v>
      </c>
      <c r="X15" s="40">
        <f t="shared" si="12"/>
        <v>0.7361962248</v>
      </c>
      <c r="Y15" s="40">
        <f t="shared" si="12"/>
        <v>0.3987378096</v>
      </c>
      <c r="Z15" s="40">
        <f t="shared" si="12"/>
        <v>0.0851512352</v>
      </c>
      <c r="AA15" s="40" t="str">
        <f t="shared" si="12"/>
        <v/>
      </c>
    </row>
    <row r="16">
      <c r="A16" s="7" t="s">
        <v>251</v>
      </c>
      <c r="B16" s="22"/>
      <c r="C16" s="8">
        <v>8.4075750577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39"/>
      <c r="O16" s="7" t="str">
        <f t="shared" si="6"/>
        <v>DocumentDB (with MongoDB compatibility)($)</v>
      </c>
      <c r="P16" s="40" t="str">
        <f t="shared" ref="P16:AA16" si="13">B16</f>
        <v/>
      </c>
      <c r="Q16" s="40">
        <f t="shared" si="13"/>
        <v>8.407575058</v>
      </c>
      <c r="R16" s="40" t="str">
        <f t="shared" si="13"/>
        <v/>
      </c>
      <c r="S16" s="40" t="str">
        <f t="shared" si="13"/>
        <v/>
      </c>
      <c r="T16" s="40" t="str">
        <f t="shared" si="13"/>
        <v/>
      </c>
      <c r="U16" s="40" t="str">
        <f t="shared" si="13"/>
        <v/>
      </c>
      <c r="V16" s="40" t="str">
        <f t="shared" si="13"/>
        <v/>
      </c>
      <c r="W16" s="40" t="str">
        <f t="shared" si="13"/>
        <v/>
      </c>
      <c r="X16" s="40" t="str">
        <f t="shared" si="13"/>
        <v/>
      </c>
      <c r="Y16" s="40" t="str">
        <f t="shared" si="13"/>
        <v/>
      </c>
      <c r="Z16" s="40" t="str">
        <f t="shared" si="13"/>
        <v/>
      </c>
      <c r="AA16" s="40" t="str">
        <f t="shared" si="13"/>
        <v/>
      </c>
    </row>
    <row r="17">
      <c r="A17" s="7" t="s">
        <v>202</v>
      </c>
      <c r="B17" s="8">
        <v>1.701187E-4</v>
      </c>
      <c r="C17" s="8">
        <v>1.5866797181</v>
      </c>
      <c r="D17" s="8">
        <v>0.1022048001</v>
      </c>
      <c r="E17" s="8">
        <v>0.0837792647</v>
      </c>
      <c r="F17" s="8">
        <v>0.0786928851</v>
      </c>
      <c r="G17" s="8">
        <v>0.0791491054</v>
      </c>
      <c r="H17" s="8">
        <v>0.0790251946</v>
      </c>
      <c r="I17" s="8">
        <v>0.0785875808</v>
      </c>
      <c r="J17" s="8">
        <v>0.0789219048</v>
      </c>
      <c r="K17" s="8">
        <v>0.0789027306</v>
      </c>
      <c r="L17" s="8">
        <v>0.0187190897</v>
      </c>
      <c r="M17" s="22"/>
      <c r="N17" s="39"/>
      <c r="O17" s="7" t="str">
        <f t="shared" si="6"/>
        <v>S3($)</v>
      </c>
      <c r="P17" s="40">
        <f t="shared" ref="P17:AA17" si="14">B17</f>
        <v>0.0001701187</v>
      </c>
      <c r="Q17" s="40">
        <f t="shared" si="14"/>
        <v>1.586679718</v>
      </c>
      <c r="R17" s="40">
        <f t="shared" si="14"/>
        <v>0.1022048001</v>
      </c>
      <c r="S17" s="40">
        <f t="shared" si="14"/>
        <v>0.0837792647</v>
      </c>
      <c r="T17" s="40">
        <f t="shared" si="14"/>
        <v>0.0786928851</v>
      </c>
      <c r="U17" s="40">
        <f t="shared" si="14"/>
        <v>0.0791491054</v>
      </c>
      <c r="V17" s="40">
        <f t="shared" si="14"/>
        <v>0.0790251946</v>
      </c>
      <c r="W17" s="40">
        <f t="shared" si="14"/>
        <v>0.0785875808</v>
      </c>
      <c r="X17" s="40">
        <f t="shared" si="14"/>
        <v>0.0789219048</v>
      </c>
      <c r="Y17" s="40">
        <f t="shared" si="14"/>
        <v>0.0789027306</v>
      </c>
      <c r="Z17" s="40">
        <f t="shared" si="14"/>
        <v>0.0187190897</v>
      </c>
      <c r="AA17" s="40" t="str">
        <f t="shared" si="14"/>
        <v/>
      </c>
    </row>
    <row r="18">
      <c r="A18" s="7" t="s">
        <v>207</v>
      </c>
      <c r="B18" s="22"/>
      <c r="C18" s="8">
        <v>0.0490551692</v>
      </c>
      <c r="D18" s="8">
        <v>0.1536978626</v>
      </c>
      <c r="E18" s="8">
        <v>0.1393231434</v>
      </c>
      <c r="F18" s="8">
        <v>0.1079098997</v>
      </c>
      <c r="G18" s="8">
        <v>0.1115537792</v>
      </c>
      <c r="H18" s="8">
        <v>0.111530992</v>
      </c>
      <c r="I18" s="8">
        <v>0.1009533399</v>
      </c>
      <c r="J18" s="8">
        <v>0.0943270941</v>
      </c>
      <c r="K18" s="8">
        <v>6.452207E-4</v>
      </c>
      <c r="L18" s="22"/>
      <c r="M18" s="22"/>
      <c r="N18" s="39"/>
      <c r="O18" s="7" t="str">
        <f t="shared" si="6"/>
        <v>CloudWatch($)</v>
      </c>
      <c r="P18" s="40" t="str">
        <f t="shared" ref="P18:AA18" si="15">B18</f>
        <v/>
      </c>
      <c r="Q18" s="40">
        <f t="shared" si="15"/>
        <v>0.0490551692</v>
      </c>
      <c r="R18" s="40">
        <f t="shared" si="15"/>
        <v>0.1536978626</v>
      </c>
      <c r="S18" s="40">
        <f t="shared" si="15"/>
        <v>0.1393231434</v>
      </c>
      <c r="T18" s="40">
        <f t="shared" si="15"/>
        <v>0.1079098997</v>
      </c>
      <c r="U18" s="40">
        <f t="shared" si="15"/>
        <v>0.1115537792</v>
      </c>
      <c r="V18" s="40">
        <f t="shared" si="15"/>
        <v>0.111530992</v>
      </c>
      <c r="W18" s="40">
        <f t="shared" si="15"/>
        <v>0.1009533399</v>
      </c>
      <c r="X18" s="40">
        <f t="shared" si="15"/>
        <v>0.0943270941</v>
      </c>
      <c r="Y18" s="40">
        <f t="shared" si="15"/>
        <v>0.0006452207</v>
      </c>
      <c r="Z18" s="40" t="str">
        <f t="shared" si="15"/>
        <v/>
      </c>
      <c r="AA18" s="40" t="str">
        <f t="shared" si="15"/>
        <v/>
      </c>
    </row>
    <row r="19">
      <c r="A19" s="7" t="s">
        <v>220</v>
      </c>
      <c r="B19" s="22"/>
      <c r="C19" s="8">
        <v>0.0224559381</v>
      </c>
      <c r="D19" s="8">
        <v>0.058286808</v>
      </c>
      <c r="E19" s="8">
        <v>0.05828682</v>
      </c>
      <c r="F19" s="8">
        <v>0.058286808</v>
      </c>
      <c r="G19" s="8">
        <v>0.05828682</v>
      </c>
      <c r="H19" s="8">
        <v>0.05828682</v>
      </c>
      <c r="I19" s="8">
        <v>0.0582867936</v>
      </c>
      <c r="J19" s="8">
        <v>0.05828682</v>
      </c>
      <c r="K19" s="8">
        <v>0.058286808</v>
      </c>
      <c r="L19" s="8">
        <v>0.0123869938</v>
      </c>
      <c r="M19" s="22"/>
      <c r="N19" s="39"/>
      <c r="O19" s="7" t="str">
        <f t="shared" si="6"/>
        <v>EC2 Container Registry (ECR)($)</v>
      </c>
      <c r="P19" s="40" t="str">
        <f t="shared" ref="P19:AA19" si="16">B19</f>
        <v/>
      </c>
      <c r="Q19" s="40">
        <f t="shared" si="16"/>
        <v>0.0224559381</v>
      </c>
      <c r="R19" s="40">
        <f t="shared" si="16"/>
        <v>0.058286808</v>
      </c>
      <c r="S19" s="40">
        <f t="shared" si="16"/>
        <v>0.05828682</v>
      </c>
      <c r="T19" s="40">
        <f t="shared" si="16"/>
        <v>0.058286808</v>
      </c>
      <c r="U19" s="40">
        <f t="shared" si="16"/>
        <v>0.05828682</v>
      </c>
      <c r="V19" s="40">
        <f t="shared" si="16"/>
        <v>0.05828682</v>
      </c>
      <c r="W19" s="40">
        <f t="shared" si="16"/>
        <v>0.0582867936</v>
      </c>
      <c r="X19" s="40">
        <f t="shared" si="16"/>
        <v>0.05828682</v>
      </c>
      <c r="Y19" s="40">
        <f t="shared" si="16"/>
        <v>0.058286808</v>
      </c>
      <c r="Z19" s="40">
        <f t="shared" si="16"/>
        <v>0.0123869938</v>
      </c>
      <c r="AA19" s="40" t="str">
        <f t="shared" si="16"/>
        <v/>
      </c>
    </row>
    <row r="20">
      <c r="A20" s="7" t="s">
        <v>210</v>
      </c>
      <c r="B20" s="8">
        <v>0.0</v>
      </c>
      <c r="C20" s="8">
        <v>0.17</v>
      </c>
      <c r="D20" s="8">
        <v>0.1</v>
      </c>
      <c r="E20" s="8">
        <v>0.11</v>
      </c>
      <c r="F20" s="8">
        <v>0.05</v>
      </c>
      <c r="G20" s="8">
        <v>0.0</v>
      </c>
      <c r="H20" s="8">
        <v>0.0</v>
      </c>
      <c r="I20" s="8">
        <v>0.0</v>
      </c>
      <c r="J20" s="8">
        <v>0.0</v>
      </c>
      <c r="K20" s="8">
        <v>0.0</v>
      </c>
      <c r="L20" s="8">
        <v>0.0</v>
      </c>
      <c r="M20" s="22"/>
      <c r="N20" s="39"/>
      <c r="O20" s="7" t="str">
        <f t="shared" si="6"/>
        <v>Inspector($)</v>
      </c>
      <c r="P20" s="40">
        <f t="shared" ref="P20:AA20" si="17">B20</f>
        <v>0</v>
      </c>
      <c r="Q20" s="40">
        <f t="shared" si="17"/>
        <v>0.17</v>
      </c>
      <c r="R20" s="40">
        <f t="shared" si="17"/>
        <v>0.1</v>
      </c>
      <c r="S20" s="40">
        <f t="shared" si="17"/>
        <v>0.11</v>
      </c>
      <c r="T20" s="40">
        <f t="shared" si="17"/>
        <v>0.05</v>
      </c>
      <c r="U20" s="40">
        <f t="shared" si="17"/>
        <v>0</v>
      </c>
      <c r="V20" s="40">
        <f t="shared" si="17"/>
        <v>0</v>
      </c>
      <c r="W20" s="40">
        <f t="shared" si="17"/>
        <v>0</v>
      </c>
      <c r="X20" s="40">
        <f t="shared" si="17"/>
        <v>0</v>
      </c>
      <c r="Y20" s="40">
        <f t="shared" si="17"/>
        <v>0</v>
      </c>
      <c r="Z20" s="40">
        <f t="shared" si="17"/>
        <v>0</v>
      </c>
      <c r="AA20" s="40" t="str">
        <f t="shared" si="17"/>
        <v/>
      </c>
    </row>
    <row r="21">
      <c r="A21" s="7" t="s">
        <v>222</v>
      </c>
      <c r="B21" s="8">
        <v>4.2E-5</v>
      </c>
      <c r="C21" s="8">
        <v>0.001776</v>
      </c>
      <c r="D21" s="8">
        <v>0.101955</v>
      </c>
      <c r="E21" s="8">
        <v>0.040764</v>
      </c>
      <c r="F21" s="8">
        <v>0.001035</v>
      </c>
      <c r="G21" s="8">
        <v>0.001056</v>
      </c>
      <c r="H21" s="8">
        <v>0.001071</v>
      </c>
      <c r="I21" s="8">
        <v>9.57E-4</v>
      </c>
      <c r="J21" s="8">
        <v>0.001077</v>
      </c>
      <c r="K21" s="8">
        <v>0.001026</v>
      </c>
      <c r="L21" s="8">
        <v>2.64E-4</v>
      </c>
      <c r="M21" s="22"/>
      <c r="N21" s="39"/>
      <c r="O21" s="7" t="str">
        <f t="shared" si="6"/>
        <v>Key Management Service($)</v>
      </c>
      <c r="P21" s="40">
        <f t="shared" ref="P21:AA21" si="18">B21</f>
        <v>0.000042</v>
      </c>
      <c r="Q21" s="40">
        <f t="shared" si="18"/>
        <v>0.001776</v>
      </c>
      <c r="R21" s="40">
        <f t="shared" si="18"/>
        <v>0.101955</v>
      </c>
      <c r="S21" s="40">
        <f t="shared" si="18"/>
        <v>0.040764</v>
      </c>
      <c r="T21" s="40">
        <f t="shared" si="18"/>
        <v>0.001035</v>
      </c>
      <c r="U21" s="40">
        <f t="shared" si="18"/>
        <v>0.001056</v>
      </c>
      <c r="V21" s="40">
        <f t="shared" si="18"/>
        <v>0.001071</v>
      </c>
      <c r="W21" s="40">
        <f t="shared" si="18"/>
        <v>0.000957</v>
      </c>
      <c r="X21" s="40">
        <f t="shared" si="18"/>
        <v>0.001077</v>
      </c>
      <c r="Y21" s="40">
        <f t="shared" si="18"/>
        <v>0.001026</v>
      </c>
      <c r="Z21" s="40">
        <f t="shared" si="18"/>
        <v>0.000264</v>
      </c>
      <c r="AA21" s="40" t="str">
        <f t="shared" si="18"/>
        <v/>
      </c>
    </row>
    <row r="22">
      <c r="A22" s="7" t="s">
        <v>247</v>
      </c>
      <c r="B22" s="22"/>
      <c r="C22" s="22"/>
      <c r="D22" s="22"/>
      <c r="E22" s="22"/>
      <c r="F22" s="8">
        <v>0.0209504439</v>
      </c>
      <c r="G22" s="8">
        <v>0.024567669</v>
      </c>
      <c r="H22" s="8">
        <v>0.0244548126</v>
      </c>
      <c r="I22" s="8">
        <v>0.0244932318</v>
      </c>
      <c r="J22" s="8">
        <v>0.0255884661</v>
      </c>
      <c r="K22" s="8">
        <v>0.0243739548</v>
      </c>
      <c r="L22" s="8">
        <v>0.00521217</v>
      </c>
      <c r="M22" s="22"/>
      <c r="N22" s="39"/>
      <c r="O22" s="7" t="str">
        <f t="shared" si="6"/>
        <v>Redshift($)</v>
      </c>
      <c r="P22" s="40" t="str">
        <f t="shared" ref="P22:AA22" si="19">B22</f>
        <v/>
      </c>
      <c r="Q22" s="40" t="str">
        <f t="shared" si="19"/>
        <v/>
      </c>
      <c r="R22" s="40" t="str">
        <f t="shared" si="19"/>
        <v/>
      </c>
      <c r="S22" s="40" t="str">
        <f t="shared" si="19"/>
        <v/>
      </c>
      <c r="T22" s="40">
        <f t="shared" si="19"/>
        <v>0.0209504439</v>
      </c>
      <c r="U22" s="40">
        <f t="shared" si="19"/>
        <v>0.024567669</v>
      </c>
      <c r="V22" s="40">
        <f t="shared" si="19"/>
        <v>0.0244548126</v>
      </c>
      <c r="W22" s="40">
        <f t="shared" si="19"/>
        <v>0.0244932318</v>
      </c>
      <c r="X22" s="40">
        <f t="shared" si="19"/>
        <v>0.0255884661</v>
      </c>
      <c r="Y22" s="40">
        <f t="shared" si="19"/>
        <v>0.0243739548</v>
      </c>
      <c r="Z22" s="40">
        <f t="shared" si="19"/>
        <v>0.00521217</v>
      </c>
      <c r="AA22" s="40" t="str">
        <f t="shared" si="19"/>
        <v/>
      </c>
    </row>
    <row r="23">
      <c r="A23" s="7" t="s">
        <v>249</v>
      </c>
      <c r="B23" s="8">
        <v>2.59E-4</v>
      </c>
      <c r="C23" s="8">
        <v>0.0015345</v>
      </c>
      <c r="D23" s="8">
        <v>0.001554</v>
      </c>
      <c r="E23" s="8">
        <v>0.001604</v>
      </c>
      <c r="F23" s="8">
        <v>0.001554</v>
      </c>
      <c r="G23" s="8">
        <v>0.0016635</v>
      </c>
      <c r="H23" s="8">
        <v>0.001574</v>
      </c>
      <c r="I23" s="8">
        <v>0.0014245</v>
      </c>
      <c r="J23" s="8">
        <v>0.001803</v>
      </c>
      <c r="K23" s="8">
        <v>0.002331</v>
      </c>
      <c r="L23" s="8">
        <v>4.775E-4</v>
      </c>
      <c r="M23" s="22"/>
      <c r="N23" s="39"/>
      <c r="O23" s="7" t="str">
        <f t="shared" si="6"/>
        <v>Location Service($)</v>
      </c>
      <c r="P23" s="40">
        <f t="shared" ref="P23:AA23" si="20">B23</f>
        <v>0.000259</v>
      </c>
      <c r="Q23" s="40">
        <f t="shared" si="20"/>
        <v>0.0015345</v>
      </c>
      <c r="R23" s="40">
        <f t="shared" si="20"/>
        <v>0.001554</v>
      </c>
      <c r="S23" s="40">
        <f t="shared" si="20"/>
        <v>0.001604</v>
      </c>
      <c r="T23" s="40">
        <f t="shared" si="20"/>
        <v>0.001554</v>
      </c>
      <c r="U23" s="40">
        <f t="shared" si="20"/>
        <v>0.0016635</v>
      </c>
      <c r="V23" s="40">
        <f t="shared" si="20"/>
        <v>0.001574</v>
      </c>
      <c r="W23" s="40">
        <f t="shared" si="20"/>
        <v>0.0014245</v>
      </c>
      <c r="X23" s="40">
        <f t="shared" si="20"/>
        <v>0.001803</v>
      </c>
      <c r="Y23" s="40">
        <f t="shared" si="20"/>
        <v>0.002331</v>
      </c>
      <c r="Z23" s="40">
        <f t="shared" si="20"/>
        <v>0.0004775</v>
      </c>
      <c r="AA23" s="40" t="str">
        <f t="shared" si="20"/>
        <v/>
      </c>
    </row>
    <row r="24">
      <c r="A24" s="7" t="s">
        <v>213</v>
      </c>
      <c r="B24" s="8">
        <v>6.8E-6</v>
      </c>
      <c r="C24" s="8">
        <v>5.16E-5</v>
      </c>
      <c r="D24" s="8">
        <v>0.00314</v>
      </c>
      <c r="E24" s="8">
        <v>0.0012656</v>
      </c>
      <c r="F24" s="8">
        <v>5.28E-5</v>
      </c>
      <c r="G24" s="8">
        <v>5.44E-5</v>
      </c>
      <c r="H24" s="8">
        <v>5.4E-5</v>
      </c>
      <c r="I24" s="8">
        <v>5.0E-5</v>
      </c>
      <c r="J24" s="8">
        <v>5.44E-5</v>
      </c>
      <c r="K24" s="8">
        <v>5.28E-5</v>
      </c>
      <c r="L24" s="8">
        <v>1.08E-5</v>
      </c>
      <c r="M24" s="22"/>
      <c r="N24" s="39"/>
      <c r="O24" s="7" t="str">
        <f t="shared" si="6"/>
        <v>SQS($)</v>
      </c>
      <c r="P24" s="40">
        <f t="shared" ref="P24:AA24" si="21">B24</f>
        <v>0.0000068</v>
      </c>
      <c r="Q24" s="40">
        <f t="shared" si="21"/>
        <v>0.0000516</v>
      </c>
      <c r="R24" s="40">
        <f t="shared" si="21"/>
        <v>0.00314</v>
      </c>
      <c r="S24" s="40">
        <f t="shared" si="21"/>
        <v>0.0012656</v>
      </c>
      <c r="T24" s="40">
        <f t="shared" si="21"/>
        <v>0.0000528</v>
      </c>
      <c r="U24" s="40">
        <f t="shared" si="21"/>
        <v>0.0000544</v>
      </c>
      <c r="V24" s="40">
        <f t="shared" si="21"/>
        <v>0.000054</v>
      </c>
      <c r="W24" s="40">
        <f t="shared" si="21"/>
        <v>0.00005</v>
      </c>
      <c r="X24" s="40">
        <f t="shared" si="21"/>
        <v>0.0000544</v>
      </c>
      <c r="Y24" s="40">
        <f t="shared" si="21"/>
        <v>0.0000528</v>
      </c>
      <c r="Z24" s="40">
        <f t="shared" si="21"/>
        <v>0.0000108</v>
      </c>
      <c r="AA24" s="40" t="str">
        <f t="shared" si="21"/>
        <v/>
      </c>
    </row>
    <row r="25">
      <c r="A25" s="29" t="s">
        <v>192</v>
      </c>
      <c r="B25" s="64"/>
      <c r="C25" s="30">
        <v>0.0025313251</v>
      </c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39"/>
      <c r="O25" s="29" t="str">
        <f t="shared" si="6"/>
        <v>Elastic Container Service($)</v>
      </c>
      <c r="P25" s="45">
        <f t="shared" ref="P25:AA25" si="22">B25+(B4*P5)</f>
        <v>0</v>
      </c>
      <c r="Q25" s="45">
        <f t="shared" si="22"/>
        <v>0.09256956589</v>
      </c>
      <c r="R25" s="45">
        <f t="shared" si="22"/>
        <v>0</v>
      </c>
      <c r="S25" s="45">
        <f t="shared" si="22"/>
        <v>0</v>
      </c>
      <c r="T25" s="45">
        <f t="shared" si="22"/>
        <v>0</v>
      </c>
      <c r="U25" s="45">
        <f t="shared" si="22"/>
        <v>0</v>
      </c>
      <c r="V25" s="45">
        <f t="shared" si="22"/>
        <v>0</v>
      </c>
      <c r="W25" s="45">
        <f t="shared" si="22"/>
        <v>0</v>
      </c>
      <c r="X25" s="45">
        <f t="shared" si="22"/>
        <v>0</v>
      </c>
      <c r="Y25" s="45">
        <f t="shared" si="22"/>
        <v>0</v>
      </c>
      <c r="Z25" s="45">
        <f t="shared" si="22"/>
        <v>0</v>
      </c>
      <c r="AA25" s="45">
        <f t="shared" si="22"/>
        <v>0</v>
      </c>
    </row>
    <row r="26">
      <c r="A26" s="7" t="s">
        <v>236</v>
      </c>
      <c r="B26" s="8">
        <v>2.5E-6</v>
      </c>
      <c r="C26" s="8">
        <v>3.0E-5</v>
      </c>
      <c r="D26" s="8">
        <v>7.065E-4</v>
      </c>
      <c r="E26" s="8">
        <v>1.325E-4</v>
      </c>
      <c r="F26" s="8">
        <v>2.25E-5</v>
      </c>
      <c r="G26" s="8">
        <v>2.25E-5</v>
      </c>
      <c r="H26" s="8">
        <v>2.15E-5</v>
      </c>
      <c r="I26" s="8">
        <v>1.9E-5</v>
      </c>
      <c r="J26" s="8">
        <v>2.2E-5</v>
      </c>
      <c r="K26" s="8">
        <v>2.1E-5</v>
      </c>
      <c r="L26" s="8">
        <v>3.5E-6</v>
      </c>
      <c r="M26" s="22"/>
      <c r="N26" s="39"/>
      <c r="O26" s="7" t="str">
        <f t="shared" si="6"/>
        <v>SNS($)</v>
      </c>
      <c r="P26" s="40">
        <f t="shared" ref="P26:AA26" si="23">B26</f>
        <v>0.0000025</v>
      </c>
      <c r="Q26" s="40">
        <f t="shared" si="23"/>
        <v>0.00003</v>
      </c>
      <c r="R26" s="40">
        <f t="shared" si="23"/>
        <v>0.0007065</v>
      </c>
      <c r="S26" s="40">
        <f t="shared" si="23"/>
        <v>0.0001325</v>
      </c>
      <c r="T26" s="40">
        <f t="shared" si="23"/>
        <v>0.0000225</v>
      </c>
      <c r="U26" s="40">
        <f t="shared" si="23"/>
        <v>0.0000225</v>
      </c>
      <c r="V26" s="40">
        <f t="shared" si="23"/>
        <v>0.0000215</v>
      </c>
      <c r="W26" s="40">
        <f t="shared" si="23"/>
        <v>0.000019</v>
      </c>
      <c r="X26" s="40">
        <f t="shared" si="23"/>
        <v>0.000022</v>
      </c>
      <c r="Y26" s="40">
        <f t="shared" si="23"/>
        <v>0.000021</v>
      </c>
      <c r="Z26" s="40">
        <f t="shared" si="23"/>
        <v>0.0000035</v>
      </c>
      <c r="AA26" s="40" t="str">
        <f t="shared" si="23"/>
        <v/>
      </c>
    </row>
    <row r="27">
      <c r="A27" s="7" t="s">
        <v>252</v>
      </c>
      <c r="B27" s="22"/>
      <c r="C27" s="8">
        <v>5.5325E-4</v>
      </c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39"/>
      <c r="O27" s="7" t="str">
        <f t="shared" si="6"/>
        <v>Claude 3 Haiku ( Bedrock Edition)($)</v>
      </c>
      <c r="P27" s="40" t="str">
        <f t="shared" ref="P27:AA27" si="24">B27</f>
        <v/>
      </c>
      <c r="Q27" s="40">
        <f t="shared" si="24"/>
        <v>0.00055325</v>
      </c>
      <c r="R27" s="40" t="str">
        <f t="shared" si="24"/>
        <v/>
      </c>
      <c r="S27" s="40" t="str">
        <f t="shared" si="24"/>
        <v/>
      </c>
      <c r="T27" s="40" t="str">
        <f t="shared" si="24"/>
        <v/>
      </c>
      <c r="U27" s="40" t="str">
        <f t="shared" si="24"/>
        <v/>
      </c>
      <c r="V27" s="40" t="str">
        <f t="shared" si="24"/>
        <v/>
      </c>
      <c r="W27" s="40" t="str">
        <f t="shared" si="24"/>
        <v/>
      </c>
      <c r="X27" s="40" t="str">
        <f t="shared" si="24"/>
        <v/>
      </c>
      <c r="Y27" s="40" t="str">
        <f t="shared" si="24"/>
        <v/>
      </c>
      <c r="Z27" s="40" t="str">
        <f t="shared" si="24"/>
        <v/>
      </c>
      <c r="AA27" s="40" t="str">
        <f t="shared" si="24"/>
        <v/>
      </c>
    </row>
    <row r="28">
      <c r="A28" s="7" t="s">
        <v>248</v>
      </c>
      <c r="B28" s="22"/>
      <c r="C28" s="8">
        <v>2.2E-5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39"/>
      <c r="O28" s="7" t="str">
        <f t="shared" si="6"/>
        <v>CloudWatch Events($)</v>
      </c>
      <c r="P28" s="40" t="str">
        <f t="shared" ref="P28:AA28" si="25">B28</f>
        <v/>
      </c>
      <c r="Q28" s="40">
        <f t="shared" si="25"/>
        <v>0.000022</v>
      </c>
      <c r="R28" s="40" t="str">
        <f t="shared" si="25"/>
        <v/>
      </c>
      <c r="S28" s="40" t="str">
        <f t="shared" si="25"/>
        <v/>
      </c>
      <c r="T28" s="40" t="str">
        <f t="shared" si="25"/>
        <v/>
      </c>
      <c r="U28" s="40" t="str">
        <f t="shared" si="25"/>
        <v/>
      </c>
      <c r="V28" s="40" t="str">
        <f t="shared" si="25"/>
        <v/>
      </c>
      <c r="W28" s="40" t="str">
        <f t="shared" si="25"/>
        <v/>
      </c>
      <c r="X28" s="40" t="str">
        <f t="shared" si="25"/>
        <v/>
      </c>
      <c r="Y28" s="40" t="str">
        <f t="shared" si="25"/>
        <v/>
      </c>
      <c r="Z28" s="40" t="str">
        <f t="shared" si="25"/>
        <v/>
      </c>
      <c r="AA28" s="40" t="str">
        <f t="shared" si="25"/>
        <v/>
      </c>
    </row>
    <row r="29">
      <c r="A29" s="7" t="s">
        <v>256</v>
      </c>
      <c r="B29" s="22"/>
      <c r="C29" s="8">
        <v>1.24973E-5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39"/>
      <c r="O29" s="7" t="str">
        <f t="shared" si="6"/>
        <v>CloudShell($)</v>
      </c>
      <c r="P29" s="40" t="str">
        <f t="shared" ref="P29:AA29" si="26">B29</f>
        <v/>
      </c>
      <c r="Q29" s="40">
        <f t="shared" si="26"/>
        <v>0.0000124973</v>
      </c>
      <c r="R29" s="40" t="str">
        <f t="shared" si="26"/>
        <v/>
      </c>
      <c r="S29" s="40" t="str">
        <f t="shared" si="26"/>
        <v/>
      </c>
      <c r="T29" s="40" t="str">
        <f t="shared" si="26"/>
        <v/>
      </c>
      <c r="U29" s="40" t="str">
        <f t="shared" si="26"/>
        <v/>
      </c>
      <c r="V29" s="40" t="str">
        <f t="shared" si="26"/>
        <v/>
      </c>
      <c r="W29" s="40" t="str">
        <f t="shared" si="26"/>
        <v/>
      </c>
      <c r="X29" s="40" t="str">
        <f t="shared" si="26"/>
        <v/>
      </c>
      <c r="Y29" s="40" t="str">
        <f t="shared" si="26"/>
        <v/>
      </c>
      <c r="Z29" s="40" t="str">
        <f t="shared" si="26"/>
        <v/>
      </c>
      <c r="AA29" s="40" t="str">
        <f t="shared" si="26"/>
        <v/>
      </c>
    </row>
    <row r="30">
      <c r="A30" s="7" t="s">
        <v>194</v>
      </c>
      <c r="B30" s="22"/>
      <c r="C30" s="22"/>
      <c r="D30" s="8">
        <v>8.8887E-6</v>
      </c>
      <c r="E30" s="8">
        <v>1.2354E-6</v>
      </c>
      <c r="F30" s="22"/>
      <c r="G30" s="22"/>
      <c r="H30" s="22"/>
      <c r="I30" s="22"/>
      <c r="J30" s="22"/>
      <c r="K30" s="22"/>
      <c r="L30" s="22"/>
      <c r="M30" s="22"/>
      <c r="N30" s="39"/>
      <c r="O30" s="7" t="str">
        <f t="shared" si="6"/>
        <v>Lambda($)</v>
      </c>
      <c r="P30" s="40" t="str">
        <f t="shared" ref="P30:AA30" si="27">B30</f>
        <v/>
      </c>
      <c r="Q30" s="40" t="str">
        <f t="shared" si="27"/>
        <v/>
      </c>
      <c r="R30" s="40">
        <f t="shared" si="27"/>
        <v>0.0000088887</v>
      </c>
      <c r="S30" s="40">
        <f t="shared" si="27"/>
        <v>0.0000012354</v>
      </c>
      <c r="T30" s="40" t="str">
        <f t="shared" si="27"/>
        <v/>
      </c>
      <c r="U30" s="40" t="str">
        <f t="shared" si="27"/>
        <v/>
      </c>
      <c r="V30" s="40" t="str">
        <f t="shared" si="27"/>
        <v/>
      </c>
      <c r="W30" s="40" t="str">
        <f t="shared" si="27"/>
        <v/>
      </c>
      <c r="X30" s="40" t="str">
        <f t="shared" si="27"/>
        <v/>
      </c>
      <c r="Y30" s="40" t="str">
        <f t="shared" si="27"/>
        <v/>
      </c>
      <c r="Z30" s="40" t="str">
        <f t="shared" si="27"/>
        <v/>
      </c>
      <c r="AA30" s="40" t="str">
        <f t="shared" si="27"/>
        <v/>
      </c>
    </row>
    <row r="31">
      <c r="A31" s="7" t="s">
        <v>259</v>
      </c>
      <c r="B31" s="8">
        <v>0.0</v>
      </c>
      <c r="C31" s="8">
        <v>0.0</v>
      </c>
      <c r="D31" s="8">
        <v>0.0</v>
      </c>
      <c r="E31" s="8">
        <v>0.0</v>
      </c>
      <c r="F31" s="22"/>
      <c r="G31" s="22"/>
      <c r="H31" s="22"/>
      <c r="I31" s="22"/>
      <c r="J31" s="22"/>
      <c r="K31" s="22"/>
      <c r="L31" s="22"/>
      <c r="M31" s="22"/>
      <c r="N31" s="39"/>
      <c r="O31" s="7" t="str">
        <f t="shared" si="6"/>
        <v>CloudFormation($)</v>
      </c>
      <c r="P31" s="40">
        <f t="shared" ref="P31:AA31" si="28">B31</f>
        <v>0</v>
      </c>
      <c r="Q31" s="40">
        <f t="shared" si="28"/>
        <v>0</v>
      </c>
      <c r="R31" s="40">
        <f t="shared" si="28"/>
        <v>0</v>
      </c>
      <c r="S31" s="40">
        <f t="shared" si="28"/>
        <v>0</v>
      </c>
      <c r="T31" s="40" t="str">
        <f t="shared" si="28"/>
        <v/>
      </c>
      <c r="U31" s="40" t="str">
        <f t="shared" si="28"/>
        <v/>
      </c>
      <c r="V31" s="40" t="str">
        <f t="shared" si="28"/>
        <v/>
      </c>
      <c r="W31" s="40" t="str">
        <f t="shared" si="28"/>
        <v/>
      </c>
      <c r="X31" s="40" t="str">
        <f t="shared" si="28"/>
        <v/>
      </c>
      <c r="Y31" s="40" t="str">
        <f t="shared" si="28"/>
        <v/>
      </c>
      <c r="Z31" s="40" t="str">
        <f t="shared" si="28"/>
        <v/>
      </c>
      <c r="AA31" s="40" t="str">
        <f t="shared" si="28"/>
        <v/>
      </c>
    </row>
    <row r="32">
      <c r="A32" s="7" t="s">
        <v>217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22"/>
      <c r="N32" s="39"/>
      <c r="O32" s="7" t="str">
        <f t="shared" si="6"/>
        <v>Glue($)</v>
      </c>
      <c r="P32" s="40">
        <f t="shared" ref="P32:AA32" si="29">B32</f>
        <v>0</v>
      </c>
      <c r="Q32" s="40">
        <f t="shared" si="29"/>
        <v>0</v>
      </c>
      <c r="R32" s="40">
        <f t="shared" si="29"/>
        <v>0</v>
      </c>
      <c r="S32" s="40">
        <f t="shared" si="29"/>
        <v>0</v>
      </c>
      <c r="T32" s="40">
        <f t="shared" si="29"/>
        <v>0</v>
      </c>
      <c r="U32" s="40">
        <f t="shared" si="29"/>
        <v>0</v>
      </c>
      <c r="V32" s="40">
        <f t="shared" si="29"/>
        <v>0</v>
      </c>
      <c r="W32" s="40">
        <f t="shared" si="29"/>
        <v>0</v>
      </c>
      <c r="X32" s="40">
        <f t="shared" si="29"/>
        <v>0</v>
      </c>
      <c r="Y32" s="40">
        <f t="shared" si="29"/>
        <v>0</v>
      </c>
      <c r="Z32" s="40">
        <f t="shared" si="29"/>
        <v>0</v>
      </c>
      <c r="AA32" s="40" t="str">
        <f t="shared" si="29"/>
        <v/>
      </c>
    </row>
    <row r="33">
      <c r="A33" s="7" t="s">
        <v>219</v>
      </c>
      <c r="B33" s="8">
        <v>0.0</v>
      </c>
      <c r="C33" s="8">
        <v>0.0</v>
      </c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39"/>
      <c r="O33" s="7" t="str">
        <f t="shared" si="6"/>
        <v>Security Hub($)</v>
      </c>
      <c r="P33" s="40">
        <f t="shared" ref="P33:AA33" si="30">B33</f>
        <v>0</v>
      </c>
      <c r="Q33" s="40">
        <f t="shared" si="30"/>
        <v>0</v>
      </c>
      <c r="R33" s="40" t="str">
        <f t="shared" si="30"/>
        <v/>
      </c>
      <c r="S33" s="40" t="str">
        <f t="shared" si="30"/>
        <v/>
      </c>
      <c r="T33" s="40" t="str">
        <f t="shared" si="30"/>
        <v/>
      </c>
      <c r="U33" s="40" t="str">
        <f t="shared" si="30"/>
        <v/>
      </c>
      <c r="V33" s="40" t="str">
        <f t="shared" si="30"/>
        <v/>
      </c>
      <c r="W33" s="40" t="str">
        <f t="shared" si="30"/>
        <v/>
      </c>
      <c r="X33" s="40" t="str">
        <f t="shared" si="30"/>
        <v/>
      </c>
      <c r="Y33" s="40" t="str">
        <f t="shared" si="30"/>
        <v/>
      </c>
      <c r="Z33" s="40" t="str">
        <f t="shared" si="30"/>
        <v/>
      </c>
      <c r="AA33" s="40" t="str">
        <f t="shared" si="30"/>
        <v/>
      </c>
    </row>
    <row r="34">
      <c r="A34" s="7" t="s">
        <v>260</v>
      </c>
      <c r="B34" s="8">
        <v>0.0</v>
      </c>
      <c r="C34" s="8">
        <v>0.0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39"/>
      <c r="O34" s="7" t="str">
        <f t="shared" si="6"/>
        <v>Service Catalog($)</v>
      </c>
      <c r="P34" s="40">
        <f t="shared" ref="P34:AA34" si="31">B34</f>
        <v>0</v>
      </c>
      <c r="Q34" s="40">
        <f t="shared" si="31"/>
        <v>0</v>
      </c>
      <c r="R34" s="40" t="str">
        <f t="shared" si="31"/>
        <v/>
      </c>
      <c r="S34" s="40" t="str">
        <f t="shared" si="31"/>
        <v/>
      </c>
      <c r="T34" s="40" t="str">
        <f t="shared" si="31"/>
        <v/>
      </c>
      <c r="U34" s="40" t="str">
        <f t="shared" si="31"/>
        <v/>
      </c>
      <c r="V34" s="40" t="str">
        <f t="shared" si="31"/>
        <v/>
      </c>
      <c r="W34" s="40" t="str">
        <f t="shared" si="31"/>
        <v/>
      </c>
      <c r="X34" s="40" t="str">
        <f t="shared" si="31"/>
        <v/>
      </c>
      <c r="Y34" s="40" t="str">
        <f t="shared" si="31"/>
        <v/>
      </c>
      <c r="Z34" s="40" t="str">
        <f t="shared" si="31"/>
        <v/>
      </c>
      <c r="AA34" s="40" t="str">
        <f t="shared" si="31"/>
        <v/>
      </c>
    </row>
    <row r="35">
      <c r="A35" s="7" t="s">
        <v>254</v>
      </c>
      <c r="B35" s="8">
        <v>0.0</v>
      </c>
      <c r="C35" s="8">
        <v>0.0</v>
      </c>
      <c r="D35" s="8">
        <v>0.0</v>
      </c>
      <c r="E35" s="8">
        <v>0.0</v>
      </c>
      <c r="F35" s="8">
        <v>0.0</v>
      </c>
      <c r="G35" s="8">
        <v>0.0</v>
      </c>
      <c r="H35" s="8">
        <v>0.0</v>
      </c>
      <c r="I35" s="8">
        <v>0.0</v>
      </c>
      <c r="J35" s="8">
        <v>0.0</v>
      </c>
      <c r="K35" s="8">
        <v>0.0</v>
      </c>
      <c r="L35" s="22"/>
      <c r="M35" s="22"/>
      <c r="N35" s="39"/>
      <c r="O35" s="7" t="str">
        <f t="shared" si="6"/>
        <v>Systems Manager($)</v>
      </c>
      <c r="P35" s="40">
        <f t="shared" ref="P35:AA35" si="32">B35</f>
        <v>0</v>
      </c>
      <c r="Q35" s="40">
        <f t="shared" si="32"/>
        <v>0</v>
      </c>
      <c r="R35" s="40">
        <f t="shared" si="32"/>
        <v>0</v>
      </c>
      <c r="S35" s="40">
        <f t="shared" si="32"/>
        <v>0</v>
      </c>
      <c r="T35" s="40">
        <f t="shared" si="32"/>
        <v>0</v>
      </c>
      <c r="U35" s="40">
        <f t="shared" si="32"/>
        <v>0</v>
      </c>
      <c r="V35" s="40">
        <f t="shared" si="32"/>
        <v>0</v>
      </c>
      <c r="W35" s="40">
        <f t="shared" si="32"/>
        <v>0</v>
      </c>
      <c r="X35" s="40">
        <f t="shared" si="32"/>
        <v>0</v>
      </c>
      <c r="Y35" s="40">
        <f t="shared" si="32"/>
        <v>0</v>
      </c>
      <c r="Z35" s="40" t="str">
        <f t="shared" si="32"/>
        <v/>
      </c>
      <c r="AA35" s="40" t="str">
        <f t="shared" si="32"/>
        <v/>
      </c>
    </row>
    <row r="36">
      <c r="A36" s="7" t="s">
        <v>286</v>
      </c>
      <c r="B36" s="22"/>
      <c r="C36" s="8">
        <v>0.0</v>
      </c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39"/>
      <c r="O36" s="7" t="str">
        <f t="shared" si="6"/>
        <v>CodePipeline($)</v>
      </c>
      <c r="P36" s="40" t="str">
        <f t="shared" ref="P36:AA36" si="33">B36</f>
        <v/>
      </c>
      <c r="Q36" s="40">
        <f t="shared" si="33"/>
        <v>0</v>
      </c>
      <c r="R36" s="40" t="str">
        <f t="shared" si="33"/>
        <v/>
      </c>
      <c r="S36" s="40" t="str">
        <f t="shared" si="33"/>
        <v/>
      </c>
      <c r="T36" s="40" t="str">
        <f t="shared" si="33"/>
        <v/>
      </c>
      <c r="U36" s="40" t="str">
        <f t="shared" si="33"/>
        <v/>
      </c>
      <c r="V36" s="40" t="str">
        <f t="shared" si="33"/>
        <v/>
      </c>
      <c r="W36" s="40" t="str">
        <f t="shared" si="33"/>
        <v/>
      </c>
      <c r="X36" s="40" t="str">
        <f t="shared" si="33"/>
        <v/>
      </c>
      <c r="Y36" s="40" t="str">
        <f t="shared" si="33"/>
        <v/>
      </c>
      <c r="Z36" s="40" t="str">
        <f t="shared" si="33"/>
        <v/>
      </c>
      <c r="AA36" s="40" t="str">
        <f t="shared" si="33"/>
        <v/>
      </c>
    </row>
    <row r="37">
      <c r="A37" s="7" t="s">
        <v>287</v>
      </c>
      <c r="B37" s="22"/>
      <c r="C37" s="8">
        <v>0.0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39"/>
      <c r="O37" s="7" t="str">
        <f t="shared" si="6"/>
        <v>Migration Hub Refactor Spaces($)</v>
      </c>
      <c r="P37" s="40" t="str">
        <f t="shared" ref="P37:AA37" si="34">B37</f>
        <v/>
      </c>
      <c r="Q37" s="40">
        <f t="shared" si="34"/>
        <v>0</v>
      </c>
      <c r="R37" s="40" t="str">
        <f t="shared" si="34"/>
        <v/>
      </c>
      <c r="S37" s="40" t="str">
        <f t="shared" si="34"/>
        <v/>
      </c>
      <c r="T37" s="40" t="str">
        <f t="shared" si="34"/>
        <v/>
      </c>
      <c r="U37" s="40" t="str">
        <f t="shared" si="34"/>
        <v/>
      </c>
      <c r="V37" s="40" t="str">
        <f t="shared" si="34"/>
        <v/>
      </c>
      <c r="W37" s="40" t="str">
        <f t="shared" si="34"/>
        <v/>
      </c>
      <c r="X37" s="40" t="str">
        <f t="shared" si="34"/>
        <v/>
      </c>
      <c r="Y37" s="40" t="str">
        <f t="shared" si="34"/>
        <v/>
      </c>
      <c r="Z37" s="40" t="str">
        <f t="shared" si="34"/>
        <v/>
      </c>
      <c r="AA37" s="40" t="str">
        <f t="shared" si="34"/>
        <v/>
      </c>
    </row>
    <row r="38">
      <c r="A38" s="7" t="s">
        <v>263</v>
      </c>
      <c r="B38" s="22"/>
      <c r="C38" s="8">
        <v>0.0</v>
      </c>
      <c r="D38" s="8">
        <v>0.0</v>
      </c>
      <c r="E38" s="8">
        <v>0.0</v>
      </c>
      <c r="F38" s="8">
        <v>0.0</v>
      </c>
      <c r="G38" s="8">
        <v>0.0</v>
      </c>
      <c r="H38" s="8">
        <v>0.0</v>
      </c>
      <c r="I38" s="8">
        <v>0.0</v>
      </c>
      <c r="J38" s="8">
        <v>0.0</v>
      </c>
      <c r="K38" s="8">
        <v>0.0</v>
      </c>
      <c r="L38" s="8">
        <v>0.0</v>
      </c>
      <c r="M38" s="8">
        <v>0.0</v>
      </c>
      <c r="N38" s="39"/>
      <c r="O38" s="7" t="str">
        <f t="shared" si="6"/>
        <v>Tax($)</v>
      </c>
      <c r="P38" s="40" t="str">
        <f t="shared" ref="P38:AA38" si="35">B38</f>
        <v/>
      </c>
      <c r="Q38" s="40">
        <f t="shared" si="35"/>
        <v>0</v>
      </c>
      <c r="R38" s="40">
        <f t="shared" si="35"/>
        <v>0</v>
      </c>
      <c r="S38" s="40">
        <f t="shared" si="35"/>
        <v>0</v>
      </c>
      <c r="T38" s="40">
        <f t="shared" si="35"/>
        <v>0</v>
      </c>
      <c r="U38" s="40">
        <f t="shared" si="35"/>
        <v>0</v>
      </c>
      <c r="V38" s="40">
        <f t="shared" si="35"/>
        <v>0</v>
      </c>
      <c r="W38" s="40">
        <f t="shared" si="35"/>
        <v>0</v>
      </c>
      <c r="X38" s="40">
        <f t="shared" si="35"/>
        <v>0</v>
      </c>
      <c r="Y38" s="40">
        <f t="shared" si="35"/>
        <v>0</v>
      </c>
      <c r="Z38" s="40">
        <f t="shared" si="35"/>
        <v>0</v>
      </c>
      <c r="AA38" s="40">
        <f t="shared" si="35"/>
        <v>0</v>
      </c>
    </row>
    <row r="39">
      <c r="A39" s="28" t="s">
        <v>197</v>
      </c>
      <c r="B39" s="52">
        <v>0.0010394187</v>
      </c>
      <c r="C39" s="52">
        <v>747.4286591746</v>
      </c>
      <c r="D39" s="52">
        <v>1220.0898114661</v>
      </c>
      <c r="E39" s="52">
        <v>1276.0641183799</v>
      </c>
      <c r="F39" s="52">
        <v>1145.2465620514</v>
      </c>
      <c r="G39" s="52">
        <v>475.4756837271</v>
      </c>
      <c r="H39" s="52">
        <v>420.7983894925</v>
      </c>
      <c r="I39" s="52">
        <v>152.5516871443</v>
      </c>
      <c r="J39" s="52">
        <v>308.4999330488</v>
      </c>
      <c r="K39" s="52">
        <v>1050.4391346442</v>
      </c>
      <c r="L39" s="52">
        <v>304.7502752549</v>
      </c>
      <c r="M39" s="52">
        <v>63.648</v>
      </c>
      <c r="N39" s="67"/>
      <c r="O39" s="28" t="str">
        <f t="shared" si="6"/>
        <v>Total costs($)</v>
      </c>
      <c r="P39" s="53">
        <f t="shared" ref="P39:AA39" si="36">SUM(P9:P38)</f>
        <v>0.0010394187</v>
      </c>
      <c r="Q39" s="53">
        <f t="shared" si="36"/>
        <v>2369.682054</v>
      </c>
      <c r="R39" s="53">
        <f t="shared" si="36"/>
        <v>1707.787303</v>
      </c>
      <c r="S39" s="53">
        <f t="shared" si="36"/>
        <v>1281.222371</v>
      </c>
      <c r="T39" s="53">
        <f t="shared" si="36"/>
        <v>1224.662514</v>
      </c>
      <c r="U39" s="53">
        <f t="shared" si="36"/>
        <v>1024.671418</v>
      </c>
      <c r="V39" s="53">
        <f t="shared" si="36"/>
        <v>980.2495904</v>
      </c>
      <c r="W39" s="53">
        <f t="shared" si="36"/>
        <v>821.8349746</v>
      </c>
      <c r="X39" s="53">
        <f t="shared" si="36"/>
        <v>940.0862393</v>
      </c>
      <c r="Y39" s="53">
        <f t="shared" si="36"/>
        <v>1143.518245</v>
      </c>
      <c r="Z39" s="53">
        <f t="shared" si="36"/>
        <v>304.7502753</v>
      </c>
      <c r="AA39" s="53">
        <f t="shared" si="36"/>
        <v>63.648</v>
      </c>
    </row>
    <row r="40">
      <c r="B40" s="24"/>
      <c r="C40" s="16"/>
      <c r="D40" s="16"/>
      <c r="E40" s="16"/>
      <c r="F40" s="16"/>
      <c r="G40" s="16"/>
      <c r="H40" s="24"/>
      <c r="I40" s="16"/>
      <c r="J40" s="16"/>
      <c r="K40" s="16"/>
      <c r="L40" s="16"/>
      <c r="M40" s="16"/>
      <c r="N40" s="24"/>
    </row>
    <row r="41"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16"/>
    </row>
    <row r="42"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16"/>
    </row>
    <row r="43">
      <c r="B43" s="24"/>
      <c r="C43" s="24"/>
      <c r="D43" s="24"/>
      <c r="E43" s="16"/>
      <c r="F43" s="16"/>
      <c r="G43" s="24"/>
      <c r="H43" s="24"/>
      <c r="I43" s="24"/>
      <c r="J43" s="24"/>
      <c r="K43" s="24"/>
      <c r="L43" s="24"/>
      <c r="M43" s="24"/>
      <c r="N43" s="16"/>
    </row>
    <row r="44">
      <c r="B44" s="24"/>
      <c r="C44" s="16"/>
      <c r="D44" s="16"/>
      <c r="E44" s="16"/>
      <c r="F44" s="16"/>
      <c r="G44" s="16"/>
      <c r="H44" s="16"/>
      <c r="I44" s="16"/>
      <c r="J44" s="16"/>
      <c r="K44" s="16"/>
      <c r="L44" s="24"/>
      <c r="M44" s="16"/>
      <c r="N44" s="24"/>
    </row>
    <row r="45"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</row>
    <row r="46"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16"/>
    </row>
    <row r="47"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</row>
    <row r="48">
      <c r="B48" s="24"/>
      <c r="C48" s="16"/>
      <c r="D48" s="16"/>
      <c r="E48" s="24"/>
      <c r="F48" s="16"/>
      <c r="G48" s="16"/>
      <c r="H48" s="16"/>
      <c r="I48" s="24"/>
      <c r="J48" s="24"/>
      <c r="K48" s="16"/>
      <c r="L48" s="16"/>
      <c r="M48" s="16"/>
      <c r="N48" s="24"/>
    </row>
    <row r="49">
      <c r="B49" s="24"/>
      <c r="C49" s="16"/>
      <c r="D49" s="16"/>
      <c r="E49" s="16"/>
      <c r="F49" s="16"/>
      <c r="G49" s="16"/>
      <c r="H49" s="16"/>
      <c r="I49" s="24"/>
      <c r="J49" s="24"/>
      <c r="K49" s="24"/>
      <c r="L49" s="24"/>
      <c r="M49" s="24"/>
      <c r="N49" s="24"/>
    </row>
    <row r="50"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16"/>
    </row>
    <row r="51">
      <c r="N51" s="24"/>
    </row>
    <row r="52">
      <c r="N52" s="24"/>
    </row>
  </sheetData>
  <mergeCells count="4">
    <mergeCell ref="A1:K1"/>
    <mergeCell ref="O1:Y1"/>
    <mergeCell ref="A7:K7"/>
    <mergeCell ref="O7:Y7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9.25"/>
    <col customWidth="1" min="2" max="2" width="12.88"/>
    <col customWidth="1" min="3" max="33" width="10.13"/>
  </cols>
  <sheetData>
    <row r="1">
      <c r="A1" s="25" t="s">
        <v>264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>
      <c r="A2" s="19" t="s">
        <v>189</v>
      </c>
      <c r="B2" s="54" t="s">
        <v>265</v>
      </c>
      <c r="C2" s="55">
        <v>45352.0</v>
      </c>
      <c r="D2" s="55">
        <v>45353.0</v>
      </c>
      <c r="E2" s="55">
        <v>45354.0</v>
      </c>
      <c r="F2" s="55">
        <v>45355.0</v>
      </c>
      <c r="G2" s="55">
        <v>45356.0</v>
      </c>
      <c r="H2" s="55">
        <v>45357.0</v>
      </c>
      <c r="I2" s="55">
        <v>45358.0</v>
      </c>
      <c r="J2" s="55">
        <v>45359.0</v>
      </c>
      <c r="K2" s="55">
        <v>45360.0</v>
      </c>
      <c r="L2" s="55">
        <v>45361.0</v>
      </c>
      <c r="M2" s="55">
        <f t="shared" ref="M2:AG2" si="1">L2+1</f>
        <v>45362</v>
      </c>
      <c r="N2" s="55">
        <f t="shared" si="1"/>
        <v>45363</v>
      </c>
      <c r="O2" s="55">
        <f t="shared" si="1"/>
        <v>45364</v>
      </c>
      <c r="P2" s="55">
        <f t="shared" si="1"/>
        <v>45365</v>
      </c>
      <c r="Q2" s="55">
        <f t="shared" si="1"/>
        <v>45366</v>
      </c>
      <c r="R2" s="55">
        <f t="shared" si="1"/>
        <v>45367</v>
      </c>
      <c r="S2" s="55">
        <f t="shared" si="1"/>
        <v>45368</v>
      </c>
      <c r="T2" s="55">
        <f t="shared" si="1"/>
        <v>45369</v>
      </c>
      <c r="U2" s="55">
        <f t="shared" si="1"/>
        <v>45370</v>
      </c>
      <c r="V2" s="55">
        <f t="shared" si="1"/>
        <v>45371</v>
      </c>
      <c r="W2" s="55">
        <f t="shared" si="1"/>
        <v>45372</v>
      </c>
      <c r="X2" s="55">
        <f t="shared" si="1"/>
        <v>45373</v>
      </c>
      <c r="Y2" s="55">
        <f t="shared" si="1"/>
        <v>45374</v>
      </c>
      <c r="Z2" s="55">
        <f t="shared" si="1"/>
        <v>45375</v>
      </c>
      <c r="AA2" s="55">
        <f t="shared" si="1"/>
        <v>45376</v>
      </c>
      <c r="AB2" s="55">
        <f t="shared" si="1"/>
        <v>45377</v>
      </c>
      <c r="AC2" s="55">
        <f t="shared" si="1"/>
        <v>45378</v>
      </c>
      <c r="AD2" s="55">
        <f t="shared" si="1"/>
        <v>45379</v>
      </c>
      <c r="AE2" s="55">
        <f t="shared" si="1"/>
        <v>45380</v>
      </c>
      <c r="AF2" s="55">
        <f t="shared" si="1"/>
        <v>45381</v>
      </c>
      <c r="AG2" s="55">
        <f t="shared" si="1"/>
        <v>45382</v>
      </c>
    </row>
    <row r="3">
      <c r="A3" s="56" t="s">
        <v>190</v>
      </c>
      <c r="B3" s="8">
        <v>90.0864</v>
      </c>
      <c r="C3" s="8">
        <v>30.0288</v>
      </c>
      <c r="D3" s="8">
        <v>30.0288</v>
      </c>
      <c r="E3" s="8">
        <v>30.0288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</row>
    <row r="4">
      <c r="A4" s="57" t="s">
        <v>197</v>
      </c>
      <c r="B4" s="58">
        <v>90.0864</v>
      </c>
      <c r="C4" s="58">
        <v>30.0288</v>
      </c>
      <c r="D4" s="58">
        <v>30.0288</v>
      </c>
      <c r="E4" s="58">
        <v>30.0288</v>
      </c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</row>
    <row r="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O5" s="38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</row>
    <row r="6">
      <c r="A6" s="25" t="s">
        <v>270</v>
      </c>
      <c r="B6" s="25"/>
      <c r="C6" s="25"/>
      <c r="D6" s="25"/>
      <c r="E6" s="25"/>
      <c r="F6" s="25"/>
      <c r="G6" s="25"/>
      <c r="H6" s="25"/>
      <c r="I6" s="25"/>
      <c r="J6" s="25"/>
      <c r="K6" s="25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</row>
    <row r="7">
      <c r="A7" s="19" t="s">
        <v>189</v>
      </c>
      <c r="B7" s="54" t="s">
        <v>265</v>
      </c>
      <c r="C7" s="55">
        <v>45352.0</v>
      </c>
      <c r="D7" s="55">
        <v>45353.0</v>
      </c>
      <c r="E7" s="55">
        <v>45354.0</v>
      </c>
      <c r="F7" s="55">
        <v>45355.0</v>
      </c>
      <c r="G7" s="55">
        <v>45356.0</v>
      </c>
      <c r="H7" s="55">
        <v>45357.0</v>
      </c>
      <c r="I7" s="55">
        <v>45358.0</v>
      </c>
      <c r="J7" s="55">
        <v>45359.0</v>
      </c>
      <c r="K7" s="55">
        <v>45360.0</v>
      </c>
      <c r="L7" s="55">
        <v>45361.0</v>
      </c>
      <c r="M7" s="55">
        <f t="shared" ref="M7:AG7" si="2">L7+1</f>
        <v>45362</v>
      </c>
      <c r="N7" s="55">
        <f t="shared" si="2"/>
        <v>45363</v>
      </c>
      <c r="O7" s="55">
        <f t="shared" si="2"/>
        <v>45364</v>
      </c>
      <c r="P7" s="55">
        <f t="shared" si="2"/>
        <v>45365</v>
      </c>
      <c r="Q7" s="55">
        <f t="shared" si="2"/>
        <v>45366</v>
      </c>
      <c r="R7" s="55">
        <f t="shared" si="2"/>
        <v>45367</v>
      </c>
      <c r="S7" s="55">
        <f t="shared" si="2"/>
        <v>45368</v>
      </c>
      <c r="T7" s="55">
        <f t="shared" si="2"/>
        <v>45369</v>
      </c>
      <c r="U7" s="55">
        <f t="shared" si="2"/>
        <v>45370</v>
      </c>
      <c r="V7" s="55">
        <f t="shared" si="2"/>
        <v>45371</v>
      </c>
      <c r="W7" s="55">
        <f t="shared" si="2"/>
        <v>45372</v>
      </c>
      <c r="X7" s="55">
        <f t="shared" si="2"/>
        <v>45373</v>
      </c>
      <c r="Y7" s="55">
        <f t="shared" si="2"/>
        <v>45374</v>
      </c>
      <c r="Z7" s="55">
        <f t="shared" si="2"/>
        <v>45375</v>
      </c>
      <c r="AA7" s="55">
        <f t="shared" si="2"/>
        <v>45376</v>
      </c>
      <c r="AB7" s="55">
        <f t="shared" si="2"/>
        <v>45377</v>
      </c>
      <c r="AC7" s="55">
        <f t="shared" si="2"/>
        <v>45378</v>
      </c>
      <c r="AD7" s="55">
        <f t="shared" si="2"/>
        <v>45379</v>
      </c>
      <c r="AE7" s="55">
        <f t="shared" si="2"/>
        <v>45380</v>
      </c>
      <c r="AF7" s="55">
        <f t="shared" si="2"/>
        <v>45381</v>
      </c>
      <c r="AG7" s="55">
        <f t="shared" si="2"/>
        <v>45382</v>
      </c>
    </row>
    <row r="8">
      <c r="A8" s="7" t="s">
        <v>200</v>
      </c>
      <c r="B8" s="8">
        <v>13.4753075024</v>
      </c>
      <c r="C8" s="8">
        <v>4.5081841722</v>
      </c>
      <c r="D8" s="8">
        <v>4.4697999394</v>
      </c>
      <c r="E8" s="8">
        <v>4.4973233908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>
      <c r="A9" s="7" t="s">
        <v>204</v>
      </c>
      <c r="B9" s="8">
        <v>2.592</v>
      </c>
      <c r="C9" s="8">
        <v>0.864</v>
      </c>
      <c r="D9" s="8">
        <v>0.864</v>
      </c>
      <c r="E9" s="8">
        <v>0.864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>
      <c r="A10" s="7" t="s">
        <v>190</v>
      </c>
      <c r="B10" s="8">
        <v>0.023083332</v>
      </c>
      <c r="C10" s="8">
        <v>4.50339E-5</v>
      </c>
      <c r="D10" s="8">
        <v>0.0115874322</v>
      </c>
      <c r="E10" s="8">
        <v>0.0114508659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>
      <c r="A11" s="7" t="s">
        <v>202</v>
      </c>
      <c r="B11" s="8">
        <v>2.791012E-4</v>
      </c>
      <c r="C11" s="8">
        <v>9.5528E-5</v>
      </c>
      <c r="D11" s="8">
        <v>9.50699E-5</v>
      </c>
      <c r="E11" s="8">
        <v>8.85033E-5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22"/>
      <c r="AG11" s="22"/>
    </row>
    <row r="12">
      <c r="A12" s="37" t="s">
        <v>197</v>
      </c>
      <c r="B12" s="58">
        <v>16.0906699356</v>
      </c>
      <c r="C12" s="58">
        <v>5.3723247341</v>
      </c>
      <c r="D12" s="58">
        <v>5.3454824415</v>
      </c>
      <c r="E12" s="58">
        <v>5.37286276</v>
      </c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9.25"/>
    <col customWidth="1" min="2" max="2" width="12.88"/>
    <col customWidth="1" min="3" max="33" width="10.13"/>
  </cols>
  <sheetData>
    <row r="1">
      <c r="A1" s="25" t="s">
        <v>264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>
      <c r="A2" s="19" t="s">
        <v>189</v>
      </c>
      <c r="B2" s="54" t="s">
        <v>265</v>
      </c>
      <c r="C2" s="55">
        <v>45352.0</v>
      </c>
      <c r="D2" s="55">
        <v>45353.0</v>
      </c>
      <c r="E2" s="55">
        <v>45354.0</v>
      </c>
      <c r="F2" s="55">
        <v>45355.0</v>
      </c>
      <c r="G2" s="55">
        <v>45356.0</v>
      </c>
      <c r="H2" s="55">
        <v>45357.0</v>
      </c>
      <c r="I2" s="55">
        <v>45358.0</v>
      </c>
      <c r="J2" s="55">
        <v>45359.0</v>
      </c>
      <c r="K2" s="55">
        <v>45360.0</v>
      </c>
      <c r="L2" s="55">
        <v>45361.0</v>
      </c>
      <c r="M2" s="55">
        <f t="shared" ref="M2:AG2" si="1">L2+1</f>
        <v>45362</v>
      </c>
      <c r="N2" s="55">
        <f t="shared" si="1"/>
        <v>45363</v>
      </c>
      <c r="O2" s="55">
        <f t="shared" si="1"/>
        <v>45364</v>
      </c>
      <c r="P2" s="55">
        <f t="shared" si="1"/>
        <v>45365</v>
      </c>
      <c r="Q2" s="55">
        <f t="shared" si="1"/>
        <v>45366</v>
      </c>
      <c r="R2" s="55">
        <f t="shared" si="1"/>
        <v>45367</v>
      </c>
      <c r="S2" s="55">
        <f t="shared" si="1"/>
        <v>45368</v>
      </c>
      <c r="T2" s="55">
        <f t="shared" si="1"/>
        <v>45369</v>
      </c>
      <c r="U2" s="55">
        <f t="shared" si="1"/>
        <v>45370</v>
      </c>
      <c r="V2" s="55">
        <f t="shared" si="1"/>
        <v>45371</v>
      </c>
      <c r="W2" s="55">
        <f t="shared" si="1"/>
        <v>45372</v>
      </c>
      <c r="X2" s="55">
        <f t="shared" si="1"/>
        <v>45373</v>
      </c>
      <c r="Y2" s="55">
        <f t="shared" si="1"/>
        <v>45374</v>
      </c>
      <c r="Z2" s="55">
        <f t="shared" si="1"/>
        <v>45375</v>
      </c>
      <c r="AA2" s="55">
        <f t="shared" si="1"/>
        <v>45376</v>
      </c>
      <c r="AB2" s="55">
        <f t="shared" si="1"/>
        <v>45377</v>
      </c>
      <c r="AC2" s="55">
        <f t="shared" si="1"/>
        <v>45378</v>
      </c>
      <c r="AD2" s="55">
        <f t="shared" si="1"/>
        <v>45379</v>
      </c>
      <c r="AE2" s="55">
        <f t="shared" si="1"/>
        <v>45380</v>
      </c>
      <c r="AF2" s="55">
        <f t="shared" si="1"/>
        <v>45381</v>
      </c>
      <c r="AG2" s="55">
        <f t="shared" si="1"/>
        <v>45382</v>
      </c>
    </row>
    <row r="3">
      <c r="A3" s="56" t="s">
        <v>190</v>
      </c>
      <c r="B3" s="8">
        <v>177.8112</v>
      </c>
      <c r="C3" s="8">
        <v>59.2704</v>
      </c>
      <c r="D3" s="8">
        <v>59.2704</v>
      </c>
      <c r="E3" s="8">
        <v>59.2704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</row>
    <row r="4">
      <c r="A4" s="57" t="s">
        <v>197</v>
      </c>
      <c r="B4" s="58">
        <v>177.8112</v>
      </c>
      <c r="C4" s="58">
        <v>59.2704</v>
      </c>
      <c r="D4" s="58">
        <v>59.2704</v>
      </c>
      <c r="E4" s="58">
        <v>59.2704</v>
      </c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</row>
    <row r="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O5" s="38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</row>
    <row r="6">
      <c r="A6" s="25" t="s">
        <v>270</v>
      </c>
      <c r="B6" s="25"/>
      <c r="C6" s="25"/>
      <c r="D6" s="25"/>
      <c r="E6" s="25"/>
      <c r="F6" s="25"/>
      <c r="G6" s="25"/>
      <c r="H6" s="25"/>
      <c r="I6" s="25"/>
      <c r="J6" s="25"/>
      <c r="K6" s="25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</row>
    <row r="7">
      <c r="A7" s="19" t="s">
        <v>189</v>
      </c>
      <c r="B7" s="54" t="s">
        <v>265</v>
      </c>
      <c r="C7" s="55">
        <v>45352.0</v>
      </c>
      <c r="D7" s="55">
        <v>45353.0</v>
      </c>
      <c r="E7" s="55">
        <v>45354.0</v>
      </c>
      <c r="F7" s="55">
        <v>45355.0</v>
      </c>
      <c r="G7" s="55">
        <v>45356.0</v>
      </c>
      <c r="H7" s="55">
        <v>45357.0</v>
      </c>
      <c r="I7" s="55">
        <v>45358.0</v>
      </c>
      <c r="J7" s="55">
        <v>45359.0</v>
      </c>
      <c r="K7" s="55">
        <v>45360.0</v>
      </c>
      <c r="L7" s="55">
        <v>45361.0</v>
      </c>
      <c r="M7" s="55">
        <f t="shared" ref="M7:AG7" si="2">L7+1</f>
        <v>45362</v>
      </c>
      <c r="N7" s="55">
        <f t="shared" si="2"/>
        <v>45363</v>
      </c>
      <c r="O7" s="55">
        <f t="shared" si="2"/>
        <v>45364</v>
      </c>
      <c r="P7" s="55">
        <f t="shared" si="2"/>
        <v>45365</v>
      </c>
      <c r="Q7" s="55">
        <f t="shared" si="2"/>
        <v>45366</v>
      </c>
      <c r="R7" s="55">
        <f t="shared" si="2"/>
        <v>45367</v>
      </c>
      <c r="S7" s="55">
        <f t="shared" si="2"/>
        <v>45368</v>
      </c>
      <c r="T7" s="55">
        <f t="shared" si="2"/>
        <v>45369</v>
      </c>
      <c r="U7" s="55">
        <f t="shared" si="2"/>
        <v>45370</v>
      </c>
      <c r="V7" s="55">
        <f t="shared" si="2"/>
        <v>45371</v>
      </c>
      <c r="W7" s="55">
        <f t="shared" si="2"/>
        <v>45372</v>
      </c>
      <c r="X7" s="55">
        <f t="shared" si="2"/>
        <v>45373</v>
      </c>
      <c r="Y7" s="55">
        <f t="shared" si="2"/>
        <v>45374</v>
      </c>
      <c r="Z7" s="55">
        <f t="shared" si="2"/>
        <v>45375</v>
      </c>
      <c r="AA7" s="55">
        <f t="shared" si="2"/>
        <v>45376</v>
      </c>
      <c r="AB7" s="55">
        <f t="shared" si="2"/>
        <v>45377</v>
      </c>
      <c r="AC7" s="55">
        <f t="shared" si="2"/>
        <v>45378</v>
      </c>
      <c r="AD7" s="55">
        <f t="shared" si="2"/>
        <v>45379</v>
      </c>
      <c r="AE7" s="55">
        <f t="shared" si="2"/>
        <v>45380</v>
      </c>
      <c r="AF7" s="55">
        <f t="shared" si="2"/>
        <v>45381</v>
      </c>
      <c r="AG7" s="55">
        <f t="shared" si="2"/>
        <v>45382</v>
      </c>
    </row>
    <row r="8">
      <c r="A8" s="7" t="s">
        <v>200</v>
      </c>
      <c r="B8" s="8">
        <v>12.5681780977</v>
      </c>
      <c r="C8" s="8">
        <v>4.3789378672</v>
      </c>
      <c r="D8" s="8">
        <v>4.1291906467</v>
      </c>
      <c r="E8" s="8">
        <v>4.0600495838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>
      <c r="A9" s="7" t="s">
        <v>190</v>
      </c>
      <c r="B9" s="8">
        <v>4.6467481278</v>
      </c>
      <c r="C9" s="8">
        <v>0.0100638732</v>
      </c>
      <c r="D9" s="8">
        <v>2.3379977938</v>
      </c>
      <c r="E9" s="8">
        <v>2.2986864608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>
      <c r="A10" s="7" t="s">
        <v>207</v>
      </c>
      <c r="B10" s="8">
        <v>0.7199999928</v>
      </c>
      <c r="C10" s="8">
        <v>0.2399999976</v>
      </c>
      <c r="D10" s="8">
        <v>0.2399999976</v>
      </c>
      <c r="E10" s="8">
        <v>0.2399999976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>
      <c r="A11" s="7" t="s">
        <v>222</v>
      </c>
      <c r="B11" s="8">
        <v>0.6011550048</v>
      </c>
      <c r="C11" s="8">
        <v>0.2000000016</v>
      </c>
      <c r="D11" s="8">
        <v>0.2005790016</v>
      </c>
      <c r="E11" s="8">
        <v>0.2005760016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>
      <c r="A12" s="37" t="s">
        <v>197</v>
      </c>
      <c r="B12" s="58">
        <v>18.5360812231</v>
      </c>
      <c r="C12" s="58">
        <v>4.8290017396</v>
      </c>
      <c r="D12" s="58">
        <v>6.9077674397</v>
      </c>
      <c r="E12" s="58">
        <v>6.7993120438</v>
      </c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9.25"/>
    <col customWidth="1" min="2" max="2" width="12.88"/>
    <col customWidth="1" min="3" max="33" width="10.13"/>
  </cols>
  <sheetData>
    <row r="1">
      <c r="A1" s="25" t="s">
        <v>264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>
      <c r="A2" s="19" t="s">
        <v>189</v>
      </c>
      <c r="B2" s="54" t="s">
        <v>265</v>
      </c>
      <c r="C2" s="55">
        <v>45352.0</v>
      </c>
      <c r="D2" s="55">
        <v>45353.0</v>
      </c>
      <c r="E2" s="55">
        <v>45354.0</v>
      </c>
      <c r="F2" s="55">
        <v>45355.0</v>
      </c>
      <c r="G2" s="55">
        <v>45356.0</v>
      </c>
      <c r="H2" s="55">
        <v>45357.0</v>
      </c>
      <c r="I2" s="55">
        <v>45358.0</v>
      </c>
      <c r="J2" s="55">
        <v>45359.0</v>
      </c>
      <c r="K2" s="55">
        <v>45360.0</v>
      </c>
      <c r="L2" s="55">
        <v>45361.0</v>
      </c>
      <c r="M2" s="55">
        <f t="shared" ref="M2:AG2" si="1">L2+1</f>
        <v>45362</v>
      </c>
      <c r="N2" s="55">
        <f t="shared" si="1"/>
        <v>45363</v>
      </c>
      <c r="O2" s="55">
        <f t="shared" si="1"/>
        <v>45364</v>
      </c>
      <c r="P2" s="55">
        <f t="shared" si="1"/>
        <v>45365</v>
      </c>
      <c r="Q2" s="55">
        <f t="shared" si="1"/>
        <v>45366</v>
      </c>
      <c r="R2" s="55">
        <f t="shared" si="1"/>
        <v>45367</v>
      </c>
      <c r="S2" s="55">
        <f t="shared" si="1"/>
        <v>45368</v>
      </c>
      <c r="T2" s="55">
        <f t="shared" si="1"/>
        <v>45369</v>
      </c>
      <c r="U2" s="55">
        <f t="shared" si="1"/>
        <v>45370</v>
      </c>
      <c r="V2" s="55">
        <f t="shared" si="1"/>
        <v>45371</v>
      </c>
      <c r="W2" s="55">
        <f t="shared" si="1"/>
        <v>45372</v>
      </c>
      <c r="X2" s="55">
        <f t="shared" si="1"/>
        <v>45373</v>
      </c>
      <c r="Y2" s="55">
        <f t="shared" si="1"/>
        <v>45374</v>
      </c>
      <c r="Z2" s="55">
        <f t="shared" si="1"/>
        <v>45375</v>
      </c>
      <c r="AA2" s="55">
        <f t="shared" si="1"/>
        <v>45376</v>
      </c>
      <c r="AB2" s="55">
        <f t="shared" si="1"/>
        <v>45377</v>
      </c>
      <c r="AC2" s="55">
        <f t="shared" si="1"/>
        <v>45378</v>
      </c>
      <c r="AD2" s="55">
        <f t="shared" si="1"/>
        <v>45379</v>
      </c>
      <c r="AE2" s="55">
        <f t="shared" si="1"/>
        <v>45380</v>
      </c>
      <c r="AF2" s="55">
        <f t="shared" si="1"/>
        <v>45381</v>
      </c>
      <c r="AG2" s="55">
        <f t="shared" si="1"/>
        <v>45382</v>
      </c>
    </row>
    <row r="3">
      <c r="A3" s="56" t="s">
        <v>190</v>
      </c>
      <c r="B3" s="8">
        <v>236.16</v>
      </c>
      <c r="C3" s="8">
        <v>78.72</v>
      </c>
      <c r="D3" s="8">
        <v>78.72</v>
      </c>
      <c r="E3" s="8">
        <v>78.72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</row>
    <row r="4">
      <c r="A4" s="57" t="s">
        <v>197</v>
      </c>
      <c r="B4" s="58">
        <v>236.16</v>
      </c>
      <c r="C4" s="58">
        <v>78.72</v>
      </c>
      <c r="D4" s="58">
        <v>78.72</v>
      </c>
      <c r="E4" s="58">
        <v>78.72</v>
      </c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</row>
    <row r="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O5" s="38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</row>
    <row r="6">
      <c r="A6" s="25" t="s">
        <v>270</v>
      </c>
      <c r="B6" s="25"/>
      <c r="C6" s="25"/>
      <c r="D6" s="25"/>
      <c r="E6" s="25"/>
      <c r="F6" s="25"/>
      <c r="G6" s="25"/>
      <c r="H6" s="25"/>
      <c r="I6" s="25"/>
      <c r="J6" s="25"/>
      <c r="K6" s="25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</row>
    <row r="7">
      <c r="A7" s="19" t="s">
        <v>189</v>
      </c>
      <c r="B7" s="54" t="s">
        <v>265</v>
      </c>
      <c r="C7" s="55">
        <v>45352.0</v>
      </c>
      <c r="D7" s="55">
        <v>45353.0</v>
      </c>
      <c r="E7" s="55">
        <v>45354.0</v>
      </c>
      <c r="F7" s="55">
        <v>45355.0</v>
      </c>
      <c r="G7" s="55">
        <v>45356.0</v>
      </c>
      <c r="H7" s="55">
        <v>45357.0</v>
      </c>
      <c r="I7" s="55">
        <v>45358.0</v>
      </c>
      <c r="J7" s="55">
        <v>45359.0</v>
      </c>
      <c r="K7" s="55">
        <v>45360.0</v>
      </c>
      <c r="L7" s="55">
        <v>45361.0</v>
      </c>
      <c r="M7" s="55">
        <f t="shared" ref="M7:AG7" si="2">L7+1</f>
        <v>45362</v>
      </c>
      <c r="N7" s="55">
        <f t="shared" si="2"/>
        <v>45363</v>
      </c>
      <c r="O7" s="55">
        <f t="shared" si="2"/>
        <v>45364</v>
      </c>
      <c r="P7" s="55">
        <f t="shared" si="2"/>
        <v>45365</v>
      </c>
      <c r="Q7" s="55">
        <f t="shared" si="2"/>
        <v>45366</v>
      </c>
      <c r="R7" s="55">
        <f t="shared" si="2"/>
        <v>45367</v>
      </c>
      <c r="S7" s="55">
        <f t="shared" si="2"/>
        <v>45368</v>
      </c>
      <c r="T7" s="55">
        <f t="shared" si="2"/>
        <v>45369</v>
      </c>
      <c r="U7" s="55">
        <f t="shared" si="2"/>
        <v>45370</v>
      </c>
      <c r="V7" s="55">
        <f t="shared" si="2"/>
        <v>45371</v>
      </c>
      <c r="W7" s="55">
        <f t="shared" si="2"/>
        <v>45372</v>
      </c>
      <c r="X7" s="55">
        <f t="shared" si="2"/>
        <v>45373</v>
      </c>
      <c r="Y7" s="55">
        <f t="shared" si="2"/>
        <v>45374</v>
      </c>
      <c r="Z7" s="55">
        <f t="shared" si="2"/>
        <v>45375</v>
      </c>
      <c r="AA7" s="55">
        <f t="shared" si="2"/>
        <v>45376</v>
      </c>
      <c r="AB7" s="55">
        <f t="shared" si="2"/>
        <v>45377</v>
      </c>
      <c r="AC7" s="55">
        <f t="shared" si="2"/>
        <v>45378</v>
      </c>
      <c r="AD7" s="55">
        <f t="shared" si="2"/>
        <v>45379</v>
      </c>
      <c r="AE7" s="55">
        <f t="shared" si="2"/>
        <v>45380</v>
      </c>
      <c r="AF7" s="55">
        <f t="shared" si="2"/>
        <v>45381</v>
      </c>
      <c r="AG7" s="55">
        <f t="shared" si="2"/>
        <v>45382</v>
      </c>
    </row>
    <row r="8">
      <c r="A8" s="7" t="s">
        <v>190</v>
      </c>
      <c r="B8" s="8">
        <v>16.6583597098</v>
      </c>
      <c r="C8" s="8">
        <v>3.5006617723</v>
      </c>
      <c r="D8" s="8">
        <v>6.4010324612</v>
      </c>
      <c r="E8" s="8">
        <v>6.7566654763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>
      <c r="A9" s="7" t="s">
        <v>200</v>
      </c>
      <c r="B9" s="8">
        <v>7.5193758774</v>
      </c>
      <c r="C9" s="8">
        <v>2.6514738821</v>
      </c>
      <c r="D9" s="8">
        <v>2.4716917404</v>
      </c>
      <c r="E9" s="8">
        <v>2.3962102549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>
      <c r="A10" s="37" t="s">
        <v>197</v>
      </c>
      <c r="B10" s="58">
        <v>24.1777355872</v>
      </c>
      <c r="C10" s="58">
        <v>6.1521356544</v>
      </c>
      <c r="D10" s="58">
        <v>8.8727242016</v>
      </c>
      <c r="E10" s="58">
        <v>9.1528757312</v>
      </c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9.25"/>
    <col customWidth="1" min="2" max="2" width="12.88"/>
    <col customWidth="1" min="3" max="33" width="10.13"/>
  </cols>
  <sheetData>
    <row r="1">
      <c r="A1" s="25" t="s">
        <v>264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>
      <c r="A2" s="19" t="s">
        <v>189</v>
      </c>
      <c r="B2" s="54" t="s">
        <v>265</v>
      </c>
      <c r="C2" s="55">
        <v>45352.0</v>
      </c>
      <c r="D2" s="55">
        <v>45353.0</v>
      </c>
      <c r="E2" s="55">
        <v>45354.0</v>
      </c>
      <c r="F2" s="55">
        <v>45355.0</v>
      </c>
      <c r="G2" s="55">
        <v>45356.0</v>
      </c>
      <c r="H2" s="55">
        <v>45357.0</v>
      </c>
      <c r="I2" s="55">
        <v>45358.0</v>
      </c>
      <c r="J2" s="55">
        <v>45359.0</v>
      </c>
      <c r="K2" s="55">
        <v>45360.0</v>
      </c>
      <c r="L2" s="55">
        <v>45361.0</v>
      </c>
      <c r="M2" s="55">
        <f t="shared" ref="M2:AG2" si="1">L2+1</f>
        <v>45362</v>
      </c>
      <c r="N2" s="55">
        <f t="shared" si="1"/>
        <v>45363</v>
      </c>
      <c r="O2" s="55">
        <f t="shared" si="1"/>
        <v>45364</v>
      </c>
      <c r="P2" s="55">
        <f t="shared" si="1"/>
        <v>45365</v>
      </c>
      <c r="Q2" s="55">
        <f t="shared" si="1"/>
        <v>45366</v>
      </c>
      <c r="R2" s="55">
        <f t="shared" si="1"/>
        <v>45367</v>
      </c>
      <c r="S2" s="55">
        <f t="shared" si="1"/>
        <v>45368</v>
      </c>
      <c r="T2" s="55">
        <f t="shared" si="1"/>
        <v>45369</v>
      </c>
      <c r="U2" s="55">
        <f t="shared" si="1"/>
        <v>45370</v>
      </c>
      <c r="V2" s="55">
        <f t="shared" si="1"/>
        <v>45371</v>
      </c>
      <c r="W2" s="55">
        <f t="shared" si="1"/>
        <v>45372</v>
      </c>
      <c r="X2" s="55">
        <f t="shared" si="1"/>
        <v>45373</v>
      </c>
      <c r="Y2" s="55">
        <f t="shared" si="1"/>
        <v>45374</v>
      </c>
      <c r="Z2" s="55">
        <f t="shared" si="1"/>
        <v>45375</v>
      </c>
      <c r="AA2" s="55">
        <f t="shared" si="1"/>
        <v>45376</v>
      </c>
      <c r="AB2" s="55">
        <f t="shared" si="1"/>
        <v>45377</v>
      </c>
      <c r="AC2" s="55">
        <f t="shared" si="1"/>
        <v>45378</v>
      </c>
      <c r="AD2" s="55">
        <f t="shared" si="1"/>
        <v>45379</v>
      </c>
      <c r="AE2" s="55">
        <f t="shared" si="1"/>
        <v>45380</v>
      </c>
      <c r="AF2" s="55">
        <f t="shared" si="1"/>
        <v>45381</v>
      </c>
      <c r="AG2" s="55">
        <f t="shared" si="1"/>
        <v>45382</v>
      </c>
    </row>
    <row r="3">
      <c r="A3" s="56" t="s">
        <v>194</v>
      </c>
      <c r="B3" s="8">
        <v>75.9147130286</v>
      </c>
      <c r="C3" s="8">
        <v>33.7905763669</v>
      </c>
      <c r="D3" s="8">
        <v>14.5661697137</v>
      </c>
      <c r="E3" s="8">
        <v>27.557966948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8"/>
      <c r="AE3" s="8"/>
      <c r="AF3" s="8"/>
      <c r="AG3" s="8"/>
    </row>
    <row r="4">
      <c r="A4" s="56" t="s">
        <v>196</v>
      </c>
      <c r="B4" s="8">
        <v>1.2826864047</v>
      </c>
      <c r="C4" s="8">
        <v>0.4354831289</v>
      </c>
      <c r="D4" s="8">
        <v>0.4457055083</v>
      </c>
      <c r="E4" s="8">
        <v>0.4014977675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8"/>
      <c r="AE4" s="8"/>
      <c r="AF4" s="8"/>
      <c r="AG4" s="8"/>
    </row>
    <row r="5">
      <c r="A5" s="57" t="s">
        <v>197</v>
      </c>
      <c r="B5" s="58">
        <v>77.1973994333</v>
      </c>
      <c r="C5" s="58">
        <v>34.2260594958</v>
      </c>
      <c r="D5" s="58">
        <v>15.011875222</v>
      </c>
      <c r="E5" s="58">
        <v>27.9594647155</v>
      </c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8"/>
      <c r="AE5" s="58"/>
      <c r="AF5" s="58"/>
      <c r="AG5" s="58"/>
    </row>
    <row r="6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O6" s="38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</row>
    <row r="7">
      <c r="A7" s="25" t="s">
        <v>270</v>
      </c>
      <c r="B7" s="25"/>
      <c r="C7" s="25"/>
      <c r="D7" s="25"/>
      <c r="E7" s="25"/>
      <c r="F7" s="25"/>
      <c r="G7" s="25"/>
      <c r="H7" s="25"/>
      <c r="I7" s="25"/>
      <c r="J7" s="25"/>
      <c r="K7" s="25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</row>
    <row r="8">
      <c r="A8" s="19" t="s">
        <v>189</v>
      </c>
      <c r="B8" s="54" t="s">
        <v>265</v>
      </c>
      <c r="C8" s="55">
        <v>45352.0</v>
      </c>
      <c r="D8" s="55">
        <v>45353.0</v>
      </c>
      <c r="E8" s="55">
        <v>45354.0</v>
      </c>
      <c r="F8" s="55">
        <v>45355.0</v>
      </c>
      <c r="G8" s="55">
        <v>45356.0</v>
      </c>
      <c r="H8" s="55">
        <v>45357.0</v>
      </c>
      <c r="I8" s="55">
        <v>45358.0</v>
      </c>
      <c r="J8" s="55">
        <v>45359.0</v>
      </c>
      <c r="K8" s="55">
        <v>45360.0</v>
      </c>
      <c r="L8" s="55">
        <v>45361.0</v>
      </c>
      <c r="M8" s="55">
        <f t="shared" ref="M8:AG8" si="2">L8+1</f>
        <v>45362</v>
      </c>
      <c r="N8" s="55">
        <f t="shared" si="2"/>
        <v>45363</v>
      </c>
      <c r="O8" s="55">
        <f t="shared" si="2"/>
        <v>45364</v>
      </c>
      <c r="P8" s="55">
        <f t="shared" si="2"/>
        <v>45365</v>
      </c>
      <c r="Q8" s="55">
        <f t="shared" si="2"/>
        <v>45366</v>
      </c>
      <c r="R8" s="55">
        <f t="shared" si="2"/>
        <v>45367</v>
      </c>
      <c r="S8" s="55">
        <f t="shared" si="2"/>
        <v>45368</v>
      </c>
      <c r="T8" s="55">
        <f t="shared" si="2"/>
        <v>45369</v>
      </c>
      <c r="U8" s="55">
        <f t="shared" si="2"/>
        <v>45370</v>
      </c>
      <c r="V8" s="55">
        <f t="shared" si="2"/>
        <v>45371</v>
      </c>
      <c r="W8" s="55">
        <f t="shared" si="2"/>
        <v>45372</v>
      </c>
      <c r="X8" s="55">
        <f t="shared" si="2"/>
        <v>45373</v>
      </c>
      <c r="Y8" s="55">
        <f t="shared" si="2"/>
        <v>45374</v>
      </c>
      <c r="Z8" s="55">
        <f t="shared" si="2"/>
        <v>45375</v>
      </c>
      <c r="AA8" s="55">
        <f t="shared" si="2"/>
        <v>45376</v>
      </c>
      <c r="AB8" s="55">
        <f t="shared" si="2"/>
        <v>45377</v>
      </c>
      <c r="AC8" s="55">
        <f t="shared" si="2"/>
        <v>45378</v>
      </c>
      <c r="AD8" s="55">
        <f t="shared" si="2"/>
        <v>45379</v>
      </c>
      <c r="AE8" s="55">
        <f t="shared" si="2"/>
        <v>45380</v>
      </c>
      <c r="AF8" s="55">
        <f t="shared" si="2"/>
        <v>45381</v>
      </c>
      <c r="AG8" s="55">
        <f t="shared" si="2"/>
        <v>45382</v>
      </c>
    </row>
    <row r="9">
      <c r="A9" s="7" t="s">
        <v>203</v>
      </c>
      <c r="B9" s="8">
        <v>290.0112893448</v>
      </c>
      <c r="C9" s="8">
        <v>281.6144593498</v>
      </c>
      <c r="D9" s="8">
        <v>4.198411142</v>
      </c>
      <c r="E9" s="8">
        <v>4.198418853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>
      <c r="A10" s="7" t="s">
        <v>196</v>
      </c>
      <c r="B10" s="8">
        <v>64.8272987974</v>
      </c>
      <c r="C10" s="8">
        <v>21.6023137127</v>
      </c>
      <c r="D10" s="8">
        <v>21.6220992851</v>
      </c>
      <c r="E10" s="8">
        <v>21.6028857996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>
      <c r="A11" s="7" t="s">
        <v>194</v>
      </c>
      <c r="B11" s="8">
        <v>26.5581801832</v>
      </c>
      <c r="C11" s="8">
        <v>0.2136991942</v>
      </c>
      <c r="D11" s="8">
        <v>19.7301315415</v>
      </c>
      <c r="E11" s="8">
        <v>6.6143494475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>
      <c r="A12" s="7" t="s">
        <v>213</v>
      </c>
      <c r="B12" s="8">
        <v>0.860284</v>
      </c>
      <c r="C12" s="8">
        <v>0.2843676</v>
      </c>
      <c r="D12" s="8">
        <v>0.2926508</v>
      </c>
      <c r="E12" s="8">
        <v>0.2832656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>
      <c r="A13" s="7" t="s">
        <v>208</v>
      </c>
      <c r="B13" s="8">
        <v>0.1750360246</v>
      </c>
      <c r="C13" s="8">
        <v>0.0565913657</v>
      </c>
      <c r="D13" s="8">
        <v>0.0608143521</v>
      </c>
      <c r="E13" s="8">
        <v>0.0576303068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>
      <c r="A14" s="7" t="s">
        <v>242</v>
      </c>
      <c r="B14" s="8">
        <v>0.0</v>
      </c>
      <c r="C14" s="8">
        <v>0.0</v>
      </c>
      <c r="D14" s="8">
        <v>0.0</v>
      </c>
      <c r="E14" s="8">
        <v>0.0</v>
      </c>
      <c r="F14" s="8"/>
      <c r="G14" s="8"/>
      <c r="H14" s="8"/>
      <c r="I14" s="8"/>
      <c r="J14" s="8"/>
      <c r="K14" s="8"/>
      <c r="L14" s="22"/>
      <c r="M14" s="22"/>
      <c r="N14" s="8"/>
      <c r="O14" s="8"/>
      <c r="P14" s="8"/>
      <c r="Q14" s="8"/>
      <c r="R14" s="8"/>
      <c r="S14" s="8"/>
      <c r="T14" s="22"/>
      <c r="U14" s="8"/>
      <c r="V14" s="8"/>
      <c r="W14" s="8"/>
      <c r="X14" s="8"/>
      <c r="Y14" s="8"/>
      <c r="Z14" s="8"/>
      <c r="AA14" s="22"/>
      <c r="AB14" s="8"/>
      <c r="AC14" s="8"/>
      <c r="AD14" s="8"/>
      <c r="AE14" s="8"/>
      <c r="AF14" s="8"/>
      <c r="AG14" s="22"/>
    </row>
    <row r="15">
      <c r="A15" s="37" t="s">
        <v>197</v>
      </c>
      <c r="B15" s="58">
        <v>382.43208835</v>
      </c>
      <c r="C15" s="58">
        <v>303.7714312224</v>
      </c>
      <c r="D15" s="58">
        <v>45.9041071207</v>
      </c>
      <c r="E15" s="58">
        <v>32.7565500069</v>
      </c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9.25"/>
    <col customWidth="1" min="2" max="2" width="12.88"/>
    <col customWidth="1" min="3" max="33" width="10.13"/>
  </cols>
  <sheetData>
    <row r="1">
      <c r="A1" s="25" t="s">
        <v>264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>
      <c r="A2" s="19" t="s">
        <v>189</v>
      </c>
      <c r="B2" s="54" t="s">
        <v>265</v>
      </c>
      <c r="C2" s="55">
        <v>45352.0</v>
      </c>
      <c r="D2" s="55">
        <v>45353.0</v>
      </c>
      <c r="E2" s="55">
        <v>45354.0</v>
      </c>
      <c r="F2" s="55">
        <v>45355.0</v>
      </c>
      <c r="G2" s="55">
        <v>45356.0</v>
      </c>
      <c r="H2" s="55">
        <v>45357.0</v>
      </c>
      <c r="I2" s="55">
        <v>45358.0</v>
      </c>
      <c r="J2" s="55">
        <v>45359.0</v>
      </c>
      <c r="K2" s="55">
        <v>45360.0</v>
      </c>
      <c r="L2" s="55">
        <v>45361.0</v>
      </c>
      <c r="M2" s="55">
        <f t="shared" ref="M2:AG2" si="1">L2+1</f>
        <v>45362</v>
      </c>
      <c r="N2" s="55">
        <f t="shared" si="1"/>
        <v>45363</v>
      </c>
      <c r="O2" s="55">
        <f t="shared" si="1"/>
        <v>45364</v>
      </c>
      <c r="P2" s="55">
        <f t="shared" si="1"/>
        <v>45365</v>
      </c>
      <c r="Q2" s="55">
        <f t="shared" si="1"/>
        <v>45366</v>
      </c>
      <c r="R2" s="55">
        <f t="shared" si="1"/>
        <v>45367</v>
      </c>
      <c r="S2" s="55">
        <f t="shared" si="1"/>
        <v>45368</v>
      </c>
      <c r="T2" s="55">
        <f t="shared" si="1"/>
        <v>45369</v>
      </c>
      <c r="U2" s="55">
        <f t="shared" si="1"/>
        <v>45370</v>
      </c>
      <c r="V2" s="55">
        <f t="shared" si="1"/>
        <v>45371</v>
      </c>
      <c r="W2" s="55">
        <f t="shared" si="1"/>
        <v>45372</v>
      </c>
      <c r="X2" s="55">
        <f t="shared" si="1"/>
        <v>45373</v>
      </c>
      <c r="Y2" s="55">
        <f t="shared" si="1"/>
        <v>45374</v>
      </c>
      <c r="Z2" s="55">
        <f t="shared" si="1"/>
        <v>45375</v>
      </c>
      <c r="AA2" s="55">
        <f t="shared" si="1"/>
        <v>45376</v>
      </c>
      <c r="AB2" s="55">
        <f t="shared" si="1"/>
        <v>45377</v>
      </c>
      <c r="AC2" s="55">
        <f t="shared" si="1"/>
        <v>45378</v>
      </c>
      <c r="AD2" s="55">
        <f t="shared" si="1"/>
        <v>45379</v>
      </c>
      <c r="AE2" s="55">
        <f t="shared" si="1"/>
        <v>45380</v>
      </c>
      <c r="AF2" s="55">
        <f t="shared" si="1"/>
        <v>45381</v>
      </c>
      <c r="AG2" s="55">
        <f t="shared" si="1"/>
        <v>45382</v>
      </c>
    </row>
    <row r="3">
      <c r="A3" s="56" t="s">
        <v>190</v>
      </c>
      <c r="B3" s="8">
        <v>0.0</v>
      </c>
      <c r="C3" s="8">
        <v>0.0</v>
      </c>
      <c r="D3" s="8">
        <v>0.0</v>
      </c>
      <c r="E3" s="8">
        <v>0.0</v>
      </c>
      <c r="F3" s="8"/>
      <c r="G3" s="8"/>
      <c r="H3" s="8"/>
      <c r="I3" s="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22"/>
      <c r="AE3" s="22"/>
      <c r="AF3" s="8"/>
      <c r="AG3" s="8"/>
    </row>
    <row r="4">
      <c r="A4" s="57" t="s">
        <v>197</v>
      </c>
      <c r="B4" s="58">
        <v>0.0</v>
      </c>
      <c r="C4" s="58">
        <v>0.0</v>
      </c>
      <c r="D4" s="58">
        <v>0.0</v>
      </c>
      <c r="E4" s="58">
        <v>0.0</v>
      </c>
      <c r="F4" s="58"/>
      <c r="G4" s="58"/>
      <c r="H4" s="58"/>
      <c r="I4" s="58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58"/>
      <c r="AE4" s="58"/>
      <c r="AF4" s="58"/>
      <c r="AG4" s="58"/>
    </row>
    <row r="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O5" s="38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</row>
    <row r="6">
      <c r="A6" s="25" t="s">
        <v>270</v>
      </c>
      <c r="B6" s="25"/>
      <c r="C6" s="25"/>
      <c r="D6" s="25"/>
      <c r="E6" s="25"/>
      <c r="F6" s="25"/>
      <c r="G6" s="25"/>
      <c r="H6" s="25"/>
      <c r="I6" s="25"/>
      <c r="J6" s="25"/>
      <c r="K6" s="25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</row>
    <row r="7">
      <c r="A7" s="19" t="s">
        <v>189</v>
      </c>
      <c r="B7" s="54" t="s">
        <v>265</v>
      </c>
      <c r="C7" s="55">
        <v>45352.0</v>
      </c>
      <c r="D7" s="55">
        <v>45353.0</v>
      </c>
      <c r="E7" s="55">
        <v>45354.0</v>
      </c>
      <c r="F7" s="55">
        <v>45355.0</v>
      </c>
      <c r="G7" s="55">
        <v>45356.0</v>
      </c>
      <c r="H7" s="55">
        <v>45357.0</v>
      </c>
      <c r="I7" s="55">
        <v>45358.0</v>
      </c>
      <c r="J7" s="55">
        <v>45359.0</v>
      </c>
      <c r="K7" s="55">
        <v>45360.0</v>
      </c>
      <c r="L7" s="55">
        <v>45361.0</v>
      </c>
      <c r="M7" s="55">
        <f t="shared" ref="M7:AG7" si="2">L7+1</f>
        <v>45362</v>
      </c>
      <c r="N7" s="55">
        <f t="shared" si="2"/>
        <v>45363</v>
      </c>
      <c r="O7" s="55">
        <f t="shared" si="2"/>
        <v>45364</v>
      </c>
      <c r="P7" s="55">
        <f t="shared" si="2"/>
        <v>45365</v>
      </c>
      <c r="Q7" s="55">
        <f t="shared" si="2"/>
        <v>45366</v>
      </c>
      <c r="R7" s="55">
        <f t="shared" si="2"/>
        <v>45367</v>
      </c>
      <c r="S7" s="55">
        <f t="shared" si="2"/>
        <v>45368</v>
      </c>
      <c r="T7" s="55">
        <f t="shared" si="2"/>
        <v>45369</v>
      </c>
      <c r="U7" s="55">
        <f t="shared" si="2"/>
        <v>45370</v>
      </c>
      <c r="V7" s="55">
        <f t="shared" si="2"/>
        <v>45371</v>
      </c>
      <c r="W7" s="55">
        <f t="shared" si="2"/>
        <v>45372</v>
      </c>
      <c r="X7" s="55">
        <f t="shared" si="2"/>
        <v>45373</v>
      </c>
      <c r="Y7" s="55">
        <f t="shared" si="2"/>
        <v>45374</v>
      </c>
      <c r="Z7" s="55">
        <f t="shared" si="2"/>
        <v>45375</v>
      </c>
      <c r="AA7" s="55">
        <f t="shared" si="2"/>
        <v>45376</v>
      </c>
      <c r="AB7" s="55">
        <f t="shared" si="2"/>
        <v>45377</v>
      </c>
      <c r="AC7" s="55">
        <f t="shared" si="2"/>
        <v>45378</v>
      </c>
      <c r="AD7" s="55">
        <f t="shared" si="2"/>
        <v>45379</v>
      </c>
      <c r="AE7" s="55">
        <f t="shared" si="2"/>
        <v>45380</v>
      </c>
      <c r="AF7" s="55">
        <f t="shared" si="2"/>
        <v>45381</v>
      </c>
      <c r="AG7" s="55">
        <f t="shared" si="2"/>
        <v>45382</v>
      </c>
    </row>
    <row r="8">
      <c r="A8" s="56" t="s">
        <v>203</v>
      </c>
      <c r="B8" s="8">
        <v>63.648</v>
      </c>
      <c r="C8" s="8">
        <v>63.648</v>
      </c>
      <c r="D8" s="22"/>
      <c r="E8" s="22"/>
      <c r="F8" s="8"/>
      <c r="G8" s="8"/>
      <c r="H8" s="8"/>
      <c r="I8" s="8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>
      <c r="A9" s="56" t="s">
        <v>263</v>
      </c>
      <c r="B9" s="8">
        <v>0.0</v>
      </c>
      <c r="C9" s="8">
        <v>0.0</v>
      </c>
      <c r="D9" s="22"/>
      <c r="E9" s="22"/>
      <c r="F9" s="8"/>
      <c r="G9" s="8"/>
      <c r="H9" s="8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>
      <c r="A10" s="57" t="s">
        <v>197</v>
      </c>
      <c r="B10" s="58">
        <v>63.648</v>
      </c>
      <c r="C10" s="58">
        <v>63.648</v>
      </c>
      <c r="D10" s="58">
        <v>0.0</v>
      </c>
      <c r="E10" s="58">
        <v>0.0</v>
      </c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288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6" t="s">
        <v>192</v>
      </c>
      <c r="B3" s="27">
        <v>439.8677239677</v>
      </c>
      <c r="C3" s="27">
        <v>245.8856219694</v>
      </c>
      <c r="D3" s="27">
        <v>84.8326719998</v>
      </c>
      <c r="E3" s="27">
        <v>2.1996316524</v>
      </c>
      <c r="F3" s="27">
        <v>9.5591489564</v>
      </c>
      <c r="G3" s="27">
        <v>474.7196334376</v>
      </c>
      <c r="H3" s="27">
        <v>523.2881684319</v>
      </c>
      <c r="I3" s="27">
        <v>1042.1166896473</v>
      </c>
      <c r="J3" s="27">
        <v>929.7387112124</v>
      </c>
      <c r="K3" s="27">
        <v>30.3861622484</v>
      </c>
      <c r="L3" s="27">
        <v>480.3805395072</v>
      </c>
      <c r="M3" s="27">
        <v>116.7593675456</v>
      </c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29" t="s">
        <v>190</v>
      </c>
      <c r="B4" s="30">
        <v>258.8653111618</v>
      </c>
      <c r="C4" s="30">
        <v>259.9708613496</v>
      </c>
      <c r="D4" s="30">
        <v>279.420477865</v>
      </c>
      <c r="E4" s="30">
        <v>182.4173280964</v>
      </c>
      <c r="F4" s="30">
        <v>182.4085042255</v>
      </c>
      <c r="G4" s="30">
        <v>259.7667948789</v>
      </c>
      <c r="H4" s="30">
        <v>280.1531328347</v>
      </c>
      <c r="I4" s="30">
        <v>336.2681465612</v>
      </c>
      <c r="J4" s="30">
        <v>375.7465680653</v>
      </c>
      <c r="K4" s="30">
        <v>303.7063761797</v>
      </c>
      <c r="L4" s="30">
        <v>1087.3343527191</v>
      </c>
      <c r="M4" s="30">
        <v>141.8755933383</v>
      </c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A5" s="31" t="s">
        <v>194</v>
      </c>
      <c r="B5" s="32">
        <v>215.4653921856</v>
      </c>
      <c r="C5" s="32">
        <v>63.7479793792</v>
      </c>
      <c r="D5" s="32">
        <v>22.9095904695</v>
      </c>
      <c r="E5" s="33"/>
      <c r="F5" s="33"/>
      <c r="G5" s="32">
        <v>115.2107530584</v>
      </c>
      <c r="H5" s="32">
        <v>112.0371353719</v>
      </c>
      <c r="I5" s="32">
        <v>493.8130573414</v>
      </c>
      <c r="J5" s="32">
        <v>413.866671237</v>
      </c>
      <c r="K5" s="33"/>
      <c r="L5" s="32">
        <v>140.0295931637</v>
      </c>
      <c r="M5" s="32">
        <v>53.8982816476</v>
      </c>
      <c r="N5" s="25"/>
      <c r="O5" s="28" t="s">
        <v>195</v>
      </c>
      <c r="P5" s="8">
        <f t="shared" ref="P5:AA5" si="2">P4/P3</f>
        <v>0.7073690015</v>
      </c>
      <c r="Q5" s="8">
        <f t="shared" si="2"/>
        <v>0.6897806494</v>
      </c>
      <c r="R5" s="8">
        <f t="shared" si="2"/>
        <v>0.6871751472</v>
      </c>
      <c r="S5" s="8">
        <f t="shared" si="2"/>
        <v>0.6795383338</v>
      </c>
      <c r="T5" s="8">
        <f t="shared" si="2"/>
        <v>0.6935294244</v>
      </c>
      <c r="U5" s="8">
        <f t="shared" si="2"/>
        <v>0.6842117578</v>
      </c>
      <c r="V5" s="8">
        <f t="shared" si="2"/>
        <v>0.6745223303</v>
      </c>
      <c r="W5" s="8">
        <f t="shared" si="2"/>
        <v>0.6826300706</v>
      </c>
      <c r="X5" s="8">
        <f t="shared" si="2"/>
        <v>0.6817910879</v>
      </c>
      <c r="Y5" s="8">
        <f t="shared" si="2"/>
        <v>0.6632482559</v>
      </c>
      <c r="Z5" s="8">
        <f t="shared" si="2"/>
        <v>0.6406121891</v>
      </c>
      <c r="AA5" s="8">
        <f t="shared" si="2"/>
        <v>0.6402744299</v>
      </c>
    </row>
    <row r="6">
      <c r="A6" s="37" t="s">
        <v>197</v>
      </c>
      <c r="B6" s="8">
        <v>914.1984273151</v>
      </c>
      <c r="C6" s="8">
        <v>569.6044626982</v>
      </c>
      <c r="D6" s="8">
        <v>387.1627403343</v>
      </c>
      <c r="E6" s="8">
        <v>184.6169597488</v>
      </c>
      <c r="F6" s="8">
        <v>191.9676531819</v>
      </c>
      <c r="G6" s="8">
        <v>849.6971813749</v>
      </c>
      <c r="H6" s="8">
        <v>915.4784366385</v>
      </c>
      <c r="I6" s="8">
        <v>1872.1978935499</v>
      </c>
      <c r="J6" s="8">
        <v>1719.3519505147</v>
      </c>
      <c r="K6" s="8">
        <v>334.0925384281</v>
      </c>
      <c r="L6" s="8">
        <v>1707.74448539</v>
      </c>
      <c r="M6" s="8">
        <v>312.5332425315</v>
      </c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</row>
    <row r="8">
      <c r="A8" s="25" t="s">
        <v>289</v>
      </c>
      <c r="N8" s="25"/>
      <c r="O8" s="25" t="s">
        <v>290</v>
      </c>
    </row>
    <row r="9">
      <c r="A9" s="19" t="s">
        <v>189</v>
      </c>
      <c r="B9" s="20">
        <f t="shared" ref="B9:M9" si="3">B$2</f>
        <v>45474</v>
      </c>
      <c r="C9" s="20">
        <f t="shared" si="3"/>
        <v>45505</v>
      </c>
      <c r="D9" s="20">
        <f t="shared" si="3"/>
        <v>45536</v>
      </c>
      <c r="E9" s="20">
        <f t="shared" si="3"/>
        <v>45566</v>
      </c>
      <c r="F9" s="20">
        <f t="shared" si="3"/>
        <v>45597</v>
      </c>
      <c r="G9" s="20">
        <f t="shared" si="3"/>
        <v>45627</v>
      </c>
      <c r="H9" s="20">
        <f t="shared" si="3"/>
        <v>45658</v>
      </c>
      <c r="I9" s="20">
        <f t="shared" si="3"/>
        <v>45689</v>
      </c>
      <c r="J9" s="20">
        <f t="shared" si="3"/>
        <v>45717</v>
      </c>
      <c r="K9" s="20">
        <f t="shared" si="3"/>
        <v>45748</v>
      </c>
      <c r="L9" s="20">
        <f t="shared" si="3"/>
        <v>45778</v>
      </c>
      <c r="M9" s="20">
        <f t="shared" si="3"/>
        <v>45809</v>
      </c>
      <c r="N9" s="38"/>
      <c r="O9" s="19" t="s">
        <v>189</v>
      </c>
      <c r="P9" s="20">
        <f t="shared" ref="P9:AA9" si="4">B9</f>
        <v>45474</v>
      </c>
      <c r="Q9" s="20">
        <f t="shared" si="4"/>
        <v>45505</v>
      </c>
      <c r="R9" s="20">
        <f t="shared" si="4"/>
        <v>45536</v>
      </c>
      <c r="S9" s="20">
        <f t="shared" si="4"/>
        <v>45566</v>
      </c>
      <c r="T9" s="20">
        <f t="shared" si="4"/>
        <v>45597</v>
      </c>
      <c r="U9" s="20">
        <f t="shared" si="4"/>
        <v>45627</v>
      </c>
      <c r="V9" s="20">
        <f t="shared" si="4"/>
        <v>45658</v>
      </c>
      <c r="W9" s="20">
        <f t="shared" si="4"/>
        <v>45689</v>
      </c>
      <c r="X9" s="20">
        <f t="shared" si="4"/>
        <v>45717</v>
      </c>
      <c r="Y9" s="20">
        <f t="shared" si="4"/>
        <v>45748</v>
      </c>
      <c r="Z9" s="20">
        <f t="shared" si="4"/>
        <v>45778</v>
      </c>
      <c r="AA9" s="20">
        <f t="shared" si="4"/>
        <v>45809</v>
      </c>
    </row>
    <row r="10">
      <c r="A10" s="7" t="s">
        <v>203</v>
      </c>
      <c r="B10" s="8">
        <v>1803.0586796896</v>
      </c>
      <c r="C10" s="8">
        <v>2165.1731417343</v>
      </c>
      <c r="D10" s="8">
        <v>2074.5011086417</v>
      </c>
      <c r="E10" s="8">
        <v>2043.8634763492</v>
      </c>
      <c r="F10" s="8">
        <v>2179.3733646463</v>
      </c>
      <c r="G10" s="8">
        <v>2309.3077700163</v>
      </c>
      <c r="H10" s="8">
        <v>2375.7346936024</v>
      </c>
      <c r="I10" s="8">
        <v>2007.6388680158</v>
      </c>
      <c r="J10" s="8">
        <v>2203.680337324</v>
      </c>
      <c r="K10" s="8">
        <v>2111.5163931941</v>
      </c>
      <c r="L10" s="8">
        <v>2260.8221761051</v>
      </c>
      <c r="M10" s="8">
        <v>420.7174390368</v>
      </c>
      <c r="N10" s="39"/>
      <c r="O10" s="7" t="str">
        <f t="shared" ref="O10:AA10" si="5">A10</f>
        <v>Relational Database Service($)</v>
      </c>
      <c r="P10" s="40">
        <f t="shared" si="5"/>
        <v>1803.05868</v>
      </c>
      <c r="Q10" s="40">
        <f t="shared" si="5"/>
        <v>2165.173142</v>
      </c>
      <c r="R10" s="40">
        <f t="shared" si="5"/>
        <v>2074.501109</v>
      </c>
      <c r="S10" s="40">
        <f t="shared" si="5"/>
        <v>2043.863476</v>
      </c>
      <c r="T10" s="40">
        <f t="shared" si="5"/>
        <v>2179.373365</v>
      </c>
      <c r="U10" s="40">
        <f t="shared" si="5"/>
        <v>2309.30777</v>
      </c>
      <c r="V10" s="40">
        <f t="shared" si="5"/>
        <v>2375.734694</v>
      </c>
      <c r="W10" s="40">
        <f t="shared" si="5"/>
        <v>2007.638868</v>
      </c>
      <c r="X10" s="40">
        <f t="shared" si="5"/>
        <v>2203.680337</v>
      </c>
      <c r="Y10" s="40">
        <f t="shared" si="5"/>
        <v>2111.516393</v>
      </c>
      <c r="Z10" s="40">
        <f t="shared" si="5"/>
        <v>2260.822176</v>
      </c>
      <c r="AA10" s="40">
        <f t="shared" si="5"/>
        <v>420.717439</v>
      </c>
    </row>
    <row r="11">
      <c r="A11" s="7" t="s">
        <v>200</v>
      </c>
      <c r="B11" s="8">
        <v>1015.6398186621</v>
      </c>
      <c r="C11" s="8">
        <v>1060.3388963226</v>
      </c>
      <c r="D11" s="8">
        <v>1322.1012013158</v>
      </c>
      <c r="E11" s="8">
        <v>1362.6926502553</v>
      </c>
      <c r="F11" s="8">
        <v>1417.7055121528</v>
      </c>
      <c r="G11" s="8">
        <v>1535.7434518372</v>
      </c>
      <c r="H11" s="8">
        <v>1533.9521960145</v>
      </c>
      <c r="I11" s="8">
        <v>1431.2586991383</v>
      </c>
      <c r="J11" s="8">
        <v>1653.4859729199</v>
      </c>
      <c r="K11" s="8">
        <v>1542.519168304</v>
      </c>
      <c r="L11" s="8">
        <v>1618.5128686309</v>
      </c>
      <c r="M11" s="8">
        <v>157.9929652908</v>
      </c>
      <c r="N11" s="39"/>
      <c r="O11" s="7" t="str">
        <f t="shared" ref="O11:AA11" si="6">A11</f>
        <v>EC2-Other($)</v>
      </c>
      <c r="P11" s="40">
        <f t="shared" si="6"/>
        <v>1015.639819</v>
      </c>
      <c r="Q11" s="40">
        <f t="shared" si="6"/>
        <v>1060.338896</v>
      </c>
      <c r="R11" s="40">
        <f t="shared" si="6"/>
        <v>1322.101201</v>
      </c>
      <c r="S11" s="40">
        <f t="shared" si="6"/>
        <v>1362.69265</v>
      </c>
      <c r="T11" s="40">
        <f t="shared" si="6"/>
        <v>1417.705512</v>
      </c>
      <c r="U11" s="40">
        <f t="shared" si="6"/>
        <v>1535.743452</v>
      </c>
      <c r="V11" s="40">
        <f t="shared" si="6"/>
        <v>1533.952196</v>
      </c>
      <c r="W11" s="40">
        <f t="shared" si="6"/>
        <v>1431.258699</v>
      </c>
      <c r="X11" s="40">
        <f t="shared" si="6"/>
        <v>1653.485973</v>
      </c>
      <c r="Y11" s="40">
        <f t="shared" si="6"/>
        <v>1542.519168</v>
      </c>
      <c r="Z11" s="40">
        <f t="shared" si="6"/>
        <v>1618.512869</v>
      </c>
      <c r="AA11" s="40">
        <f t="shared" si="6"/>
        <v>157.9929653</v>
      </c>
    </row>
    <row r="12">
      <c r="A12" s="7" t="s">
        <v>207</v>
      </c>
      <c r="B12" s="8">
        <v>641.0184673351</v>
      </c>
      <c r="C12" s="8">
        <v>687.1050030816</v>
      </c>
      <c r="D12" s="8">
        <v>1364.259082582</v>
      </c>
      <c r="E12" s="8">
        <v>1830.1386536216</v>
      </c>
      <c r="F12" s="8">
        <v>3069.2200460658</v>
      </c>
      <c r="G12" s="8">
        <v>1376.2052295578</v>
      </c>
      <c r="H12" s="8">
        <v>1320.4535995981</v>
      </c>
      <c r="I12" s="8">
        <v>1155.334098949</v>
      </c>
      <c r="J12" s="8">
        <v>1343.8336851312</v>
      </c>
      <c r="K12" s="8">
        <v>1033.3397159418</v>
      </c>
      <c r="L12" s="8">
        <v>1105.5784861222</v>
      </c>
      <c r="M12" s="8">
        <v>87.3096574212</v>
      </c>
      <c r="N12" s="39"/>
      <c r="O12" s="7" t="str">
        <f t="shared" ref="O12:AA12" si="7">A12</f>
        <v>CloudWatch($)</v>
      </c>
      <c r="P12" s="40">
        <f t="shared" si="7"/>
        <v>641.0184673</v>
      </c>
      <c r="Q12" s="40">
        <f t="shared" si="7"/>
        <v>687.1050031</v>
      </c>
      <c r="R12" s="40">
        <f t="shared" si="7"/>
        <v>1364.259083</v>
      </c>
      <c r="S12" s="40">
        <f t="shared" si="7"/>
        <v>1830.138654</v>
      </c>
      <c r="T12" s="40">
        <f t="shared" si="7"/>
        <v>3069.220046</v>
      </c>
      <c r="U12" s="40">
        <f t="shared" si="7"/>
        <v>1376.20523</v>
      </c>
      <c r="V12" s="40">
        <f t="shared" si="7"/>
        <v>1320.4536</v>
      </c>
      <c r="W12" s="40">
        <f t="shared" si="7"/>
        <v>1155.334099</v>
      </c>
      <c r="X12" s="40">
        <f t="shared" si="7"/>
        <v>1343.833685</v>
      </c>
      <c r="Y12" s="40">
        <f t="shared" si="7"/>
        <v>1033.339716</v>
      </c>
      <c r="Z12" s="40">
        <f t="shared" si="7"/>
        <v>1105.578486</v>
      </c>
      <c r="AA12" s="40">
        <f t="shared" si="7"/>
        <v>87.30965742</v>
      </c>
    </row>
    <row r="13">
      <c r="A13" s="7" t="s">
        <v>206</v>
      </c>
      <c r="B13" s="8">
        <v>1201.2846346905</v>
      </c>
      <c r="C13" s="8">
        <v>1202.630227926</v>
      </c>
      <c r="D13" s="8">
        <v>1214.2719310533</v>
      </c>
      <c r="E13" s="8">
        <v>1319.8703714839</v>
      </c>
      <c r="F13" s="8">
        <v>1278.2897238501</v>
      </c>
      <c r="G13" s="8">
        <v>1316.771140635</v>
      </c>
      <c r="H13" s="8">
        <v>1338.2096112469</v>
      </c>
      <c r="I13" s="8">
        <v>1225.6976722123</v>
      </c>
      <c r="J13" s="8">
        <v>1358.8582832994</v>
      </c>
      <c r="K13" s="8">
        <v>1314.7736358046</v>
      </c>
      <c r="L13" s="8">
        <v>1256.4201893318</v>
      </c>
      <c r="M13" s="8">
        <v>92.8632070506</v>
      </c>
      <c r="N13" s="39"/>
      <c r="O13" s="7" t="str">
        <f t="shared" ref="O13:AA13" si="8">A13</f>
        <v>Kinesis($)</v>
      </c>
      <c r="P13" s="40">
        <f t="shared" si="8"/>
        <v>1201.284635</v>
      </c>
      <c r="Q13" s="40">
        <f t="shared" si="8"/>
        <v>1202.630228</v>
      </c>
      <c r="R13" s="40">
        <f t="shared" si="8"/>
        <v>1214.271931</v>
      </c>
      <c r="S13" s="40">
        <f t="shared" si="8"/>
        <v>1319.870371</v>
      </c>
      <c r="T13" s="40">
        <f t="shared" si="8"/>
        <v>1278.289724</v>
      </c>
      <c r="U13" s="40">
        <f t="shared" si="8"/>
        <v>1316.771141</v>
      </c>
      <c r="V13" s="40">
        <f t="shared" si="8"/>
        <v>1338.209611</v>
      </c>
      <c r="W13" s="40">
        <f t="shared" si="8"/>
        <v>1225.697672</v>
      </c>
      <c r="X13" s="40">
        <f t="shared" si="8"/>
        <v>1358.858283</v>
      </c>
      <c r="Y13" s="40">
        <f t="shared" si="8"/>
        <v>1314.773636</v>
      </c>
      <c r="Z13" s="40">
        <f t="shared" si="8"/>
        <v>1256.420189</v>
      </c>
      <c r="AA13" s="40">
        <f t="shared" si="8"/>
        <v>92.86320705</v>
      </c>
    </row>
    <row r="14">
      <c r="A14" s="7" t="s">
        <v>202</v>
      </c>
      <c r="B14" s="8">
        <v>553.3491678883</v>
      </c>
      <c r="C14" s="8">
        <v>668.0657082099</v>
      </c>
      <c r="D14" s="8">
        <v>837.8378955442</v>
      </c>
      <c r="E14" s="8">
        <v>1011.6248578331</v>
      </c>
      <c r="F14" s="8">
        <v>1328.0584437271</v>
      </c>
      <c r="G14" s="8">
        <v>1409.0701028223</v>
      </c>
      <c r="H14" s="8">
        <v>1362.3834910518</v>
      </c>
      <c r="I14" s="8">
        <v>1263.790634843</v>
      </c>
      <c r="J14" s="8">
        <v>1429.6388820671</v>
      </c>
      <c r="K14" s="8">
        <v>1479.0202321044</v>
      </c>
      <c r="L14" s="8">
        <v>1569.1087787826</v>
      </c>
      <c r="M14" s="8">
        <v>158.5440087266</v>
      </c>
      <c r="N14" s="39"/>
      <c r="O14" s="7" t="str">
        <f t="shared" ref="O14:AA14" si="9">A14</f>
        <v>S3($)</v>
      </c>
      <c r="P14" s="40">
        <f t="shared" si="9"/>
        <v>553.3491679</v>
      </c>
      <c r="Q14" s="40">
        <f t="shared" si="9"/>
        <v>668.0657082</v>
      </c>
      <c r="R14" s="40">
        <f t="shared" si="9"/>
        <v>837.8378955</v>
      </c>
      <c r="S14" s="40">
        <f t="shared" si="9"/>
        <v>1011.624858</v>
      </c>
      <c r="T14" s="40">
        <f t="shared" si="9"/>
        <v>1328.058444</v>
      </c>
      <c r="U14" s="40">
        <f t="shared" si="9"/>
        <v>1409.070103</v>
      </c>
      <c r="V14" s="40">
        <f t="shared" si="9"/>
        <v>1362.383491</v>
      </c>
      <c r="W14" s="40">
        <f t="shared" si="9"/>
        <v>1263.790635</v>
      </c>
      <c r="X14" s="40">
        <f t="shared" si="9"/>
        <v>1429.638882</v>
      </c>
      <c r="Y14" s="40">
        <f t="shared" si="9"/>
        <v>1479.020232</v>
      </c>
      <c r="Z14" s="40">
        <f t="shared" si="9"/>
        <v>1569.108779</v>
      </c>
      <c r="AA14" s="40">
        <f t="shared" si="9"/>
        <v>158.5440087</v>
      </c>
    </row>
    <row r="15">
      <c r="A15" s="7" t="s">
        <v>201</v>
      </c>
      <c r="B15" s="8">
        <v>1134.9299900725</v>
      </c>
      <c r="C15" s="8">
        <v>969.2584709493</v>
      </c>
      <c r="D15" s="8">
        <v>733.2525961314</v>
      </c>
      <c r="E15" s="8">
        <v>796.5799647279</v>
      </c>
      <c r="F15" s="8">
        <v>776.0213187748</v>
      </c>
      <c r="G15" s="8">
        <v>693.5884505457</v>
      </c>
      <c r="H15" s="8">
        <v>687.5653513027</v>
      </c>
      <c r="I15" s="8">
        <v>637.3237407128</v>
      </c>
      <c r="J15" s="8">
        <v>715.9290578264</v>
      </c>
      <c r="K15" s="8">
        <v>709.3370942256</v>
      </c>
      <c r="L15" s="8">
        <v>715.248115875</v>
      </c>
      <c r="M15" s="8">
        <v>472.783048555</v>
      </c>
      <c r="N15" s="39"/>
      <c r="O15" s="7" t="str">
        <f t="shared" ref="O15:AA15" si="10">A15</f>
        <v>OpenSearch Service($)</v>
      </c>
      <c r="P15" s="40">
        <f t="shared" si="10"/>
        <v>1134.92999</v>
      </c>
      <c r="Q15" s="40">
        <f t="shared" si="10"/>
        <v>969.2584709</v>
      </c>
      <c r="R15" s="40">
        <f t="shared" si="10"/>
        <v>733.2525961</v>
      </c>
      <c r="S15" s="40">
        <f t="shared" si="10"/>
        <v>796.5799647</v>
      </c>
      <c r="T15" s="40">
        <f t="shared" si="10"/>
        <v>776.0213188</v>
      </c>
      <c r="U15" s="40">
        <f t="shared" si="10"/>
        <v>693.5884505</v>
      </c>
      <c r="V15" s="40">
        <f t="shared" si="10"/>
        <v>687.5653513</v>
      </c>
      <c r="W15" s="40">
        <f t="shared" si="10"/>
        <v>637.3237407</v>
      </c>
      <c r="X15" s="40">
        <f t="shared" si="10"/>
        <v>715.9290578</v>
      </c>
      <c r="Y15" s="40">
        <f t="shared" si="10"/>
        <v>709.3370942</v>
      </c>
      <c r="Z15" s="40">
        <f t="shared" si="10"/>
        <v>715.2481159</v>
      </c>
      <c r="AA15" s="40">
        <f t="shared" si="10"/>
        <v>472.7830486</v>
      </c>
    </row>
    <row r="16">
      <c r="A16" s="7" t="s">
        <v>204</v>
      </c>
      <c r="B16" s="8">
        <v>429.9812013674</v>
      </c>
      <c r="C16" s="8">
        <v>467.55492046</v>
      </c>
      <c r="D16" s="8">
        <v>504.1818441689</v>
      </c>
      <c r="E16" s="8">
        <v>576.8418289342</v>
      </c>
      <c r="F16" s="8">
        <v>586.12445632</v>
      </c>
      <c r="G16" s="8">
        <v>649.897469952</v>
      </c>
      <c r="H16" s="8">
        <v>663.2999100756</v>
      </c>
      <c r="I16" s="8">
        <v>611.0431852146</v>
      </c>
      <c r="J16" s="8">
        <v>679.8013021021</v>
      </c>
      <c r="K16" s="8">
        <v>695.2340669868</v>
      </c>
      <c r="L16" s="8">
        <v>882.7060760615</v>
      </c>
      <c r="M16" s="8">
        <v>85.6013185126</v>
      </c>
      <c r="N16" s="39"/>
      <c r="O16" s="7" t="str">
        <f t="shared" ref="O16:AA16" si="11">A16</f>
        <v>VPC($)</v>
      </c>
      <c r="P16" s="40">
        <f t="shared" si="11"/>
        <v>429.9812014</v>
      </c>
      <c r="Q16" s="40">
        <f t="shared" si="11"/>
        <v>467.5549205</v>
      </c>
      <c r="R16" s="40">
        <f t="shared" si="11"/>
        <v>504.1818442</v>
      </c>
      <c r="S16" s="40">
        <f t="shared" si="11"/>
        <v>576.8418289</v>
      </c>
      <c r="T16" s="40">
        <f t="shared" si="11"/>
        <v>586.1244563</v>
      </c>
      <c r="U16" s="40">
        <f t="shared" si="11"/>
        <v>649.89747</v>
      </c>
      <c r="V16" s="40">
        <f t="shared" si="11"/>
        <v>663.2999101</v>
      </c>
      <c r="W16" s="40">
        <f t="shared" si="11"/>
        <v>611.0431852</v>
      </c>
      <c r="X16" s="40">
        <f t="shared" si="11"/>
        <v>679.8013021</v>
      </c>
      <c r="Y16" s="40">
        <f t="shared" si="11"/>
        <v>695.234067</v>
      </c>
      <c r="Z16" s="40">
        <f t="shared" si="11"/>
        <v>882.7060761</v>
      </c>
      <c r="AA16" s="40">
        <f t="shared" si="11"/>
        <v>85.60131851</v>
      </c>
    </row>
    <row r="17">
      <c r="A17" s="26" t="s">
        <v>192</v>
      </c>
      <c r="B17" s="27">
        <v>46.4129637319</v>
      </c>
      <c r="C17" s="27">
        <v>395.9997644644</v>
      </c>
      <c r="D17" s="27">
        <v>718.6638216478</v>
      </c>
      <c r="E17" s="27">
        <v>924.1330195865</v>
      </c>
      <c r="F17" s="27">
        <v>899.4175862435</v>
      </c>
      <c r="G17" s="27">
        <v>627.4746907552</v>
      </c>
      <c r="H17" s="27">
        <v>728.9663390067</v>
      </c>
      <c r="I17" s="27">
        <v>77.5725863233</v>
      </c>
      <c r="J17" s="27">
        <v>297.4873645796</v>
      </c>
      <c r="K17" s="27">
        <v>1150.8156474898</v>
      </c>
      <c r="L17" s="27">
        <v>740.2309627104</v>
      </c>
      <c r="M17" s="27">
        <v>1.374990541</v>
      </c>
      <c r="N17" s="39"/>
      <c r="O17" s="26" t="str">
        <f t="shared" ref="O17:O69" si="13">A17</f>
        <v>Elastic Container Service($)</v>
      </c>
      <c r="P17" s="41">
        <f t="shared" ref="P17:AA17" si="12">B17+(B3*P5)</f>
        <v>357.5617564</v>
      </c>
      <c r="Q17" s="41">
        <f t="shared" si="12"/>
        <v>565.6069085</v>
      </c>
      <c r="R17" s="41">
        <f t="shared" si="12"/>
        <v>776.9587255</v>
      </c>
      <c r="S17" s="41">
        <f t="shared" si="12"/>
        <v>925.6277536</v>
      </c>
      <c r="T17" s="41">
        <f t="shared" si="12"/>
        <v>906.0471373</v>
      </c>
      <c r="U17" s="41">
        <f t="shared" si="12"/>
        <v>952.2834456</v>
      </c>
      <c r="V17" s="41">
        <f t="shared" si="12"/>
        <v>1081.935894</v>
      </c>
      <c r="W17" s="41">
        <f t="shared" si="12"/>
        <v>788.9527757</v>
      </c>
      <c r="X17" s="41">
        <f t="shared" si="12"/>
        <v>931.374932</v>
      </c>
      <c r="Y17" s="41">
        <f t="shared" si="12"/>
        <v>1170.969217</v>
      </c>
      <c r="Z17" s="41">
        <f t="shared" si="12"/>
        <v>1047.968592</v>
      </c>
      <c r="AA17" s="41">
        <f t="shared" si="12"/>
        <v>76.13302803</v>
      </c>
    </row>
    <row r="18">
      <c r="A18" s="31" t="s">
        <v>194</v>
      </c>
      <c r="B18" s="32">
        <v>49.5929690979</v>
      </c>
      <c r="C18" s="32">
        <v>204.3270778132</v>
      </c>
      <c r="D18" s="32">
        <v>422.4417911069</v>
      </c>
      <c r="E18" s="32">
        <v>775.6105544663</v>
      </c>
      <c r="F18" s="32">
        <v>974.4179885935</v>
      </c>
      <c r="G18" s="32">
        <v>830.062707861</v>
      </c>
      <c r="H18" s="32">
        <v>637.3901824329</v>
      </c>
      <c r="I18" s="32">
        <v>301.7494752365</v>
      </c>
      <c r="J18" s="32">
        <v>392.8612414491</v>
      </c>
      <c r="K18" s="32">
        <v>738.3190005998</v>
      </c>
      <c r="L18" s="32">
        <v>621.0988780975</v>
      </c>
      <c r="M18" s="32">
        <v>18.4878378432</v>
      </c>
      <c r="N18" s="39"/>
      <c r="O18" s="31" t="str">
        <f t="shared" si="13"/>
        <v>Lambda($)</v>
      </c>
      <c r="P18" s="70">
        <f t="shared" ref="P18:AA18" si="14">B18+(B5*P5)</f>
        <v>202.0065084</v>
      </c>
      <c r="Q18" s="70">
        <f t="shared" si="14"/>
        <v>248.2992004</v>
      </c>
      <c r="R18" s="70">
        <f t="shared" si="14"/>
        <v>438.1846923</v>
      </c>
      <c r="S18" s="70">
        <f t="shared" si="14"/>
        <v>775.6105545</v>
      </c>
      <c r="T18" s="70">
        <f t="shared" si="14"/>
        <v>974.4179886</v>
      </c>
      <c r="U18" s="70">
        <f t="shared" si="14"/>
        <v>908.8912597</v>
      </c>
      <c r="V18" s="70">
        <f t="shared" si="14"/>
        <v>712.9617321</v>
      </c>
      <c r="W18" s="70">
        <f t="shared" si="14"/>
        <v>638.8411174</v>
      </c>
      <c r="X18" s="70">
        <f t="shared" si="14"/>
        <v>675.0318495</v>
      </c>
      <c r="Y18" s="70">
        <f t="shared" si="14"/>
        <v>738.3190006</v>
      </c>
      <c r="Z18" s="70">
        <f t="shared" si="14"/>
        <v>710.8035423</v>
      </c>
      <c r="AA18" s="70">
        <f t="shared" si="14"/>
        <v>52.9975294</v>
      </c>
    </row>
    <row r="19">
      <c r="A19" s="7" t="s">
        <v>205</v>
      </c>
      <c r="B19" s="8">
        <v>250.766209038</v>
      </c>
      <c r="C19" s="8">
        <v>295.5060219288</v>
      </c>
      <c r="D19" s="8">
        <v>331.4661792003</v>
      </c>
      <c r="E19" s="8">
        <v>410.6040959728</v>
      </c>
      <c r="F19" s="8">
        <v>427.987518831</v>
      </c>
      <c r="G19" s="8">
        <v>477.4035796509</v>
      </c>
      <c r="H19" s="8">
        <v>467.6512890312</v>
      </c>
      <c r="I19" s="8">
        <v>432.1485615291</v>
      </c>
      <c r="J19" s="8">
        <v>478.7257627158</v>
      </c>
      <c r="K19" s="8">
        <v>464.5719485536</v>
      </c>
      <c r="L19" s="8">
        <v>496.2029016055</v>
      </c>
      <c r="M19" s="8">
        <v>49.8159722454</v>
      </c>
      <c r="N19" s="39"/>
      <c r="O19" s="7" t="str">
        <f t="shared" si="13"/>
        <v>Elastic Load Balancing($)</v>
      </c>
      <c r="P19" s="40">
        <f t="shared" ref="P19:AA19" si="15">B19</f>
        <v>250.766209</v>
      </c>
      <c r="Q19" s="40">
        <f t="shared" si="15"/>
        <v>295.5060219</v>
      </c>
      <c r="R19" s="40">
        <f t="shared" si="15"/>
        <v>331.4661792</v>
      </c>
      <c r="S19" s="40">
        <f t="shared" si="15"/>
        <v>410.604096</v>
      </c>
      <c r="T19" s="40">
        <f t="shared" si="15"/>
        <v>427.9875188</v>
      </c>
      <c r="U19" s="40">
        <f t="shared" si="15"/>
        <v>477.4035797</v>
      </c>
      <c r="V19" s="40">
        <f t="shared" si="15"/>
        <v>467.651289</v>
      </c>
      <c r="W19" s="40">
        <f t="shared" si="15"/>
        <v>432.1485615</v>
      </c>
      <c r="X19" s="40">
        <f t="shared" si="15"/>
        <v>478.7257627</v>
      </c>
      <c r="Y19" s="40">
        <f t="shared" si="15"/>
        <v>464.5719486</v>
      </c>
      <c r="Z19" s="40">
        <f t="shared" si="15"/>
        <v>496.2029016</v>
      </c>
      <c r="AA19" s="40">
        <f t="shared" si="15"/>
        <v>49.81597225</v>
      </c>
    </row>
    <row r="20">
      <c r="A20" s="7" t="s">
        <v>209</v>
      </c>
      <c r="B20" s="8">
        <v>127.0004842412</v>
      </c>
      <c r="C20" s="8">
        <v>155.7745095144</v>
      </c>
      <c r="D20" s="8">
        <v>182.4539315413</v>
      </c>
      <c r="E20" s="8">
        <v>172.3090857046</v>
      </c>
      <c r="F20" s="8">
        <v>212.834923739</v>
      </c>
      <c r="G20" s="8">
        <v>176.2265194465</v>
      </c>
      <c r="H20" s="8">
        <v>194.5549215328</v>
      </c>
      <c r="I20" s="8">
        <v>145.920829382</v>
      </c>
      <c r="J20" s="8">
        <v>154.0403653636</v>
      </c>
      <c r="K20" s="8">
        <v>137.8900369636</v>
      </c>
      <c r="L20" s="8">
        <v>151.1994982822</v>
      </c>
      <c r="M20" s="8">
        <v>14.4742197628</v>
      </c>
      <c r="N20" s="39"/>
      <c r="O20" s="7" t="str">
        <f t="shared" si="13"/>
        <v>API Gateway($)</v>
      </c>
      <c r="P20" s="40">
        <f t="shared" ref="P20:AA20" si="16">B20</f>
        <v>127.0004842</v>
      </c>
      <c r="Q20" s="40">
        <f t="shared" si="16"/>
        <v>155.7745095</v>
      </c>
      <c r="R20" s="40">
        <f t="shared" si="16"/>
        <v>182.4539315</v>
      </c>
      <c r="S20" s="40">
        <f t="shared" si="16"/>
        <v>172.3090857</v>
      </c>
      <c r="T20" s="40">
        <f t="shared" si="16"/>
        <v>212.8349237</v>
      </c>
      <c r="U20" s="40">
        <f t="shared" si="16"/>
        <v>176.2265194</v>
      </c>
      <c r="V20" s="40">
        <f t="shared" si="16"/>
        <v>194.5549215</v>
      </c>
      <c r="W20" s="40">
        <f t="shared" si="16"/>
        <v>145.9208294</v>
      </c>
      <c r="X20" s="40">
        <f t="shared" si="16"/>
        <v>154.0403654</v>
      </c>
      <c r="Y20" s="40">
        <f t="shared" si="16"/>
        <v>137.890037</v>
      </c>
      <c r="Z20" s="40">
        <f t="shared" si="16"/>
        <v>151.1994983</v>
      </c>
      <c r="AA20" s="40">
        <f t="shared" si="16"/>
        <v>14.47421976</v>
      </c>
    </row>
    <row r="21">
      <c r="A21" s="7" t="s">
        <v>211</v>
      </c>
      <c r="B21" s="8">
        <v>122.4949078066</v>
      </c>
      <c r="C21" s="8">
        <v>132.8232195634</v>
      </c>
      <c r="D21" s="8">
        <v>132.4081094104</v>
      </c>
      <c r="E21" s="8">
        <v>143.3901961821</v>
      </c>
      <c r="F21" s="8">
        <v>159.1109545065</v>
      </c>
      <c r="G21" s="8">
        <v>168.3876294546</v>
      </c>
      <c r="H21" s="8">
        <v>168.3527720348</v>
      </c>
      <c r="I21" s="8">
        <v>155.8761917581</v>
      </c>
      <c r="J21" s="8">
        <v>168.5096624208</v>
      </c>
      <c r="K21" s="8">
        <v>163.9545741302</v>
      </c>
      <c r="L21" s="8">
        <v>168.0098870899</v>
      </c>
      <c r="M21" s="8">
        <v>51.5022811078</v>
      </c>
      <c r="N21" s="39"/>
      <c r="O21" s="7" t="str">
        <f t="shared" si="13"/>
        <v>App Runner($)</v>
      </c>
      <c r="P21" s="40">
        <f t="shared" ref="P21:AA21" si="17">B21</f>
        <v>122.4949078</v>
      </c>
      <c r="Q21" s="40">
        <f t="shared" si="17"/>
        <v>132.8232196</v>
      </c>
      <c r="R21" s="40">
        <f t="shared" si="17"/>
        <v>132.4081094</v>
      </c>
      <c r="S21" s="40">
        <f t="shared" si="17"/>
        <v>143.3901962</v>
      </c>
      <c r="T21" s="40">
        <f t="shared" si="17"/>
        <v>159.1109545</v>
      </c>
      <c r="U21" s="40">
        <f t="shared" si="17"/>
        <v>168.3876295</v>
      </c>
      <c r="V21" s="40">
        <f t="shared" si="17"/>
        <v>168.352772</v>
      </c>
      <c r="W21" s="40">
        <f t="shared" si="17"/>
        <v>155.8761918</v>
      </c>
      <c r="X21" s="40">
        <f t="shared" si="17"/>
        <v>168.5096624</v>
      </c>
      <c r="Y21" s="40">
        <f t="shared" si="17"/>
        <v>163.9545741</v>
      </c>
      <c r="Z21" s="40">
        <f t="shared" si="17"/>
        <v>168.0098871</v>
      </c>
      <c r="AA21" s="40">
        <f t="shared" si="17"/>
        <v>51.50228111</v>
      </c>
    </row>
    <row r="22">
      <c r="A22" s="7" t="s">
        <v>212</v>
      </c>
      <c r="B22" s="8">
        <v>135.408</v>
      </c>
      <c r="C22" s="8">
        <v>135.408</v>
      </c>
      <c r="D22" s="8">
        <v>131.04</v>
      </c>
      <c r="E22" s="8">
        <v>135.408</v>
      </c>
      <c r="F22" s="8">
        <v>131.04</v>
      </c>
      <c r="G22" s="8">
        <v>135.408</v>
      </c>
      <c r="H22" s="8">
        <v>135.408</v>
      </c>
      <c r="I22" s="8">
        <v>122.304</v>
      </c>
      <c r="J22" s="8">
        <v>120.240289</v>
      </c>
      <c r="K22" s="8">
        <v>268.461844</v>
      </c>
      <c r="L22" s="8">
        <v>99.696</v>
      </c>
      <c r="M22" s="8">
        <v>53.712</v>
      </c>
      <c r="N22" s="39"/>
      <c r="O22" s="7" t="str">
        <f t="shared" si="13"/>
        <v>ElastiCache($)</v>
      </c>
      <c r="P22" s="40">
        <f t="shared" ref="P22:AA22" si="18">B22</f>
        <v>135.408</v>
      </c>
      <c r="Q22" s="40">
        <f t="shared" si="18"/>
        <v>135.408</v>
      </c>
      <c r="R22" s="40">
        <f t="shared" si="18"/>
        <v>131.04</v>
      </c>
      <c r="S22" s="40">
        <f t="shared" si="18"/>
        <v>135.408</v>
      </c>
      <c r="T22" s="40">
        <f t="shared" si="18"/>
        <v>131.04</v>
      </c>
      <c r="U22" s="40">
        <f t="shared" si="18"/>
        <v>135.408</v>
      </c>
      <c r="V22" s="40">
        <f t="shared" si="18"/>
        <v>135.408</v>
      </c>
      <c r="W22" s="40">
        <f t="shared" si="18"/>
        <v>122.304</v>
      </c>
      <c r="X22" s="40">
        <f t="shared" si="18"/>
        <v>120.240289</v>
      </c>
      <c r="Y22" s="40">
        <f t="shared" si="18"/>
        <v>268.461844</v>
      </c>
      <c r="Z22" s="40">
        <f t="shared" si="18"/>
        <v>99.696</v>
      </c>
      <c r="AA22" s="40">
        <f t="shared" si="18"/>
        <v>53.712</v>
      </c>
    </row>
    <row r="23">
      <c r="A23" s="7" t="s">
        <v>208</v>
      </c>
      <c r="B23" s="8">
        <v>147.9744490652</v>
      </c>
      <c r="C23" s="8">
        <v>130.1626323596</v>
      </c>
      <c r="D23" s="8">
        <v>214.856904886</v>
      </c>
      <c r="E23" s="8">
        <v>153.5672430209</v>
      </c>
      <c r="F23" s="8">
        <v>124.6685713024</v>
      </c>
      <c r="G23" s="8">
        <v>130.9707650552</v>
      </c>
      <c r="H23" s="8">
        <v>141.2109769356</v>
      </c>
      <c r="I23" s="8">
        <v>116.5195282824</v>
      </c>
      <c r="J23" s="8">
        <v>126.7309871612</v>
      </c>
      <c r="K23" s="8">
        <v>120.3758265999</v>
      </c>
      <c r="L23" s="8">
        <v>127.2254013544</v>
      </c>
      <c r="M23" s="8">
        <v>4.3986985272</v>
      </c>
      <c r="N23" s="39"/>
      <c r="O23" s="7" t="str">
        <f t="shared" si="13"/>
        <v>DynamoDB($)</v>
      </c>
      <c r="P23" s="40">
        <f t="shared" ref="P23:AA23" si="19">B23</f>
        <v>147.9744491</v>
      </c>
      <c r="Q23" s="40">
        <f t="shared" si="19"/>
        <v>130.1626324</v>
      </c>
      <c r="R23" s="40">
        <f t="shared" si="19"/>
        <v>214.8569049</v>
      </c>
      <c r="S23" s="40">
        <f t="shared" si="19"/>
        <v>153.567243</v>
      </c>
      <c r="T23" s="40">
        <f t="shared" si="19"/>
        <v>124.6685713</v>
      </c>
      <c r="U23" s="40">
        <f t="shared" si="19"/>
        <v>130.9707651</v>
      </c>
      <c r="V23" s="40">
        <f t="shared" si="19"/>
        <v>141.2109769</v>
      </c>
      <c r="W23" s="40">
        <f t="shared" si="19"/>
        <v>116.5195283</v>
      </c>
      <c r="X23" s="40">
        <f t="shared" si="19"/>
        <v>126.7309872</v>
      </c>
      <c r="Y23" s="40">
        <f t="shared" si="19"/>
        <v>120.3758266</v>
      </c>
      <c r="Z23" s="40">
        <f t="shared" si="19"/>
        <v>127.2254014</v>
      </c>
      <c r="AA23" s="40">
        <f t="shared" si="19"/>
        <v>4.398698527</v>
      </c>
    </row>
    <row r="24">
      <c r="A24" s="7" t="s">
        <v>210</v>
      </c>
      <c r="B24" s="8">
        <v>160.8368026218</v>
      </c>
      <c r="C24" s="8">
        <v>313.1302760062</v>
      </c>
      <c r="D24" s="8">
        <v>139.3077447915</v>
      </c>
      <c r="E24" s="8">
        <v>165.2434229676</v>
      </c>
      <c r="F24" s="8">
        <v>165.9592062698</v>
      </c>
      <c r="G24" s="8">
        <v>101.6307685724</v>
      </c>
      <c r="H24" s="8">
        <v>99.6984722756</v>
      </c>
      <c r="I24" s="8">
        <v>79.426873569</v>
      </c>
      <c r="J24" s="8">
        <v>106.5199741039</v>
      </c>
      <c r="K24" s="8">
        <v>64.8014010231</v>
      </c>
      <c r="L24" s="8">
        <v>67.5113362724</v>
      </c>
      <c r="M24" s="8">
        <v>5.0957681488</v>
      </c>
      <c r="N24" s="39"/>
      <c r="O24" s="7" t="str">
        <f t="shared" si="13"/>
        <v>Inspector($)</v>
      </c>
      <c r="P24" s="40">
        <f t="shared" ref="P24:AA24" si="20">B24</f>
        <v>160.8368026</v>
      </c>
      <c r="Q24" s="40">
        <f t="shared" si="20"/>
        <v>313.130276</v>
      </c>
      <c r="R24" s="40">
        <f t="shared" si="20"/>
        <v>139.3077448</v>
      </c>
      <c r="S24" s="40">
        <f t="shared" si="20"/>
        <v>165.243423</v>
      </c>
      <c r="T24" s="40">
        <f t="shared" si="20"/>
        <v>165.9592063</v>
      </c>
      <c r="U24" s="40">
        <f t="shared" si="20"/>
        <v>101.6307686</v>
      </c>
      <c r="V24" s="40">
        <f t="shared" si="20"/>
        <v>99.69847228</v>
      </c>
      <c r="W24" s="40">
        <f t="shared" si="20"/>
        <v>79.42687357</v>
      </c>
      <c r="X24" s="40">
        <f t="shared" si="20"/>
        <v>106.5199741</v>
      </c>
      <c r="Y24" s="40">
        <f t="shared" si="20"/>
        <v>64.80140102</v>
      </c>
      <c r="Z24" s="40">
        <f t="shared" si="20"/>
        <v>67.51133627</v>
      </c>
      <c r="AA24" s="40">
        <f t="shared" si="20"/>
        <v>5.095768149</v>
      </c>
    </row>
    <row r="25">
      <c r="A25" s="29" t="s">
        <v>190</v>
      </c>
      <c r="B25" s="30">
        <v>30.1903828792</v>
      </c>
      <c r="C25" s="30">
        <v>40.9768509596</v>
      </c>
      <c r="D25" s="30">
        <v>123.1574550614</v>
      </c>
      <c r="E25" s="30">
        <v>142.7688694041</v>
      </c>
      <c r="F25" s="30">
        <v>157.1637835046</v>
      </c>
      <c r="G25" s="30">
        <v>100.2880943612</v>
      </c>
      <c r="H25" s="30">
        <v>69.3305077353</v>
      </c>
      <c r="I25" s="30">
        <v>81.9119796649</v>
      </c>
      <c r="J25" s="30">
        <v>127.0832952477</v>
      </c>
      <c r="K25" s="30">
        <v>163.6877134487</v>
      </c>
      <c r="L25" s="30">
        <v>199.174039781</v>
      </c>
      <c r="M25" s="30">
        <v>12.7185381285</v>
      </c>
      <c r="N25" s="39"/>
      <c r="O25" s="29" t="str">
        <f t="shared" si="13"/>
        <v>EC2-Instances($)</v>
      </c>
      <c r="P25" s="40">
        <f t="shared" ref="P25:AA25" si="21">B25+(B4*P5)</f>
        <v>213.3036796</v>
      </c>
      <c r="Q25" s="40">
        <f t="shared" si="21"/>
        <v>220.2997205</v>
      </c>
      <c r="R25" s="40">
        <f t="shared" si="21"/>
        <v>315.1682631</v>
      </c>
      <c r="S25" s="40">
        <f t="shared" si="21"/>
        <v>266.7284366</v>
      </c>
      <c r="T25" s="40">
        <f t="shared" si="21"/>
        <v>283.6694485</v>
      </c>
      <c r="U25" s="40">
        <f t="shared" si="21"/>
        <v>278.0235897</v>
      </c>
      <c r="V25" s="40">
        <f t="shared" si="21"/>
        <v>258.3000517</v>
      </c>
      <c r="W25" s="40">
        <f t="shared" si="21"/>
        <v>311.4587283</v>
      </c>
      <c r="X25" s="40">
        <f t="shared" si="21"/>
        <v>383.2639567</v>
      </c>
      <c r="Y25" s="40">
        <f t="shared" si="21"/>
        <v>365.1204378</v>
      </c>
      <c r="Z25" s="40">
        <f t="shared" si="21"/>
        <v>895.7336798</v>
      </c>
      <c r="AA25" s="40">
        <f t="shared" si="21"/>
        <v>103.5578528</v>
      </c>
    </row>
    <row r="26">
      <c r="A26" s="7" t="s">
        <v>214</v>
      </c>
      <c r="B26" s="8">
        <v>46.436575</v>
      </c>
      <c r="C26" s="8">
        <v>45.1721</v>
      </c>
      <c r="D26" s="8">
        <v>46.90179</v>
      </c>
      <c r="E26" s="8">
        <v>616.23657</v>
      </c>
      <c r="F26" s="8">
        <v>58.32859</v>
      </c>
      <c r="G26" s="8">
        <v>64.277175</v>
      </c>
      <c r="H26" s="8">
        <v>67.663425</v>
      </c>
      <c r="I26" s="8">
        <v>63.471475</v>
      </c>
      <c r="J26" s="8">
        <v>74.90539</v>
      </c>
      <c r="K26" s="8">
        <v>74.780275</v>
      </c>
      <c r="L26" s="8">
        <v>81.25061</v>
      </c>
      <c r="M26" s="8">
        <v>7.826635</v>
      </c>
      <c r="N26" s="39"/>
      <c r="O26" s="7" t="str">
        <f t="shared" si="13"/>
        <v>Athena($)</v>
      </c>
      <c r="P26" s="40">
        <f t="shared" ref="P26:AA26" si="22">B26</f>
        <v>46.436575</v>
      </c>
      <c r="Q26" s="40">
        <f t="shared" si="22"/>
        <v>45.1721</v>
      </c>
      <c r="R26" s="40">
        <f t="shared" si="22"/>
        <v>46.90179</v>
      </c>
      <c r="S26" s="40">
        <f t="shared" si="22"/>
        <v>616.23657</v>
      </c>
      <c r="T26" s="40">
        <f t="shared" si="22"/>
        <v>58.32859</v>
      </c>
      <c r="U26" s="40">
        <f t="shared" si="22"/>
        <v>64.277175</v>
      </c>
      <c r="V26" s="40">
        <f t="shared" si="22"/>
        <v>67.663425</v>
      </c>
      <c r="W26" s="40">
        <f t="shared" si="22"/>
        <v>63.471475</v>
      </c>
      <c r="X26" s="40">
        <f t="shared" si="22"/>
        <v>74.90539</v>
      </c>
      <c r="Y26" s="40">
        <f t="shared" si="22"/>
        <v>74.780275</v>
      </c>
      <c r="Z26" s="40">
        <f t="shared" si="22"/>
        <v>81.25061</v>
      </c>
      <c r="AA26" s="40">
        <f t="shared" si="22"/>
        <v>7.826635</v>
      </c>
    </row>
    <row r="27">
      <c r="A27" s="7" t="s">
        <v>213</v>
      </c>
      <c r="B27" s="8">
        <v>18.0234930405</v>
      </c>
      <c r="C27" s="8">
        <v>18.3695937377</v>
      </c>
      <c r="D27" s="8">
        <v>25.3684585884</v>
      </c>
      <c r="E27" s="8">
        <v>111.7795310586</v>
      </c>
      <c r="F27" s="8">
        <v>136.4125644408</v>
      </c>
      <c r="G27" s="8">
        <v>148.9418182754</v>
      </c>
      <c r="H27" s="8">
        <v>111.6897526464</v>
      </c>
      <c r="I27" s="8">
        <v>135.673499165</v>
      </c>
      <c r="J27" s="8">
        <v>148.8897969406</v>
      </c>
      <c r="K27" s="8">
        <v>144.8081323933</v>
      </c>
      <c r="L27" s="8">
        <v>153.2030035452</v>
      </c>
      <c r="M27" s="8">
        <v>15.3603545</v>
      </c>
      <c r="N27" s="39"/>
      <c r="O27" s="7" t="str">
        <f t="shared" si="13"/>
        <v>SQS($)</v>
      </c>
      <c r="P27" s="40">
        <f t="shared" ref="P27:AA27" si="23">B27</f>
        <v>18.02349304</v>
      </c>
      <c r="Q27" s="40">
        <f t="shared" si="23"/>
        <v>18.36959374</v>
      </c>
      <c r="R27" s="40">
        <f t="shared" si="23"/>
        <v>25.36845859</v>
      </c>
      <c r="S27" s="40">
        <f t="shared" si="23"/>
        <v>111.7795311</v>
      </c>
      <c r="T27" s="40">
        <f t="shared" si="23"/>
        <v>136.4125644</v>
      </c>
      <c r="U27" s="40">
        <f t="shared" si="23"/>
        <v>148.9418183</v>
      </c>
      <c r="V27" s="40">
        <f t="shared" si="23"/>
        <v>111.6897526</v>
      </c>
      <c r="W27" s="40">
        <f t="shared" si="23"/>
        <v>135.6734992</v>
      </c>
      <c r="X27" s="40">
        <f t="shared" si="23"/>
        <v>148.8897969</v>
      </c>
      <c r="Y27" s="40">
        <f t="shared" si="23"/>
        <v>144.8081324</v>
      </c>
      <c r="Z27" s="40">
        <f t="shared" si="23"/>
        <v>153.2030035</v>
      </c>
      <c r="AA27" s="40">
        <f t="shared" si="23"/>
        <v>15.3603545</v>
      </c>
    </row>
    <row r="28">
      <c r="A28" s="7" t="s">
        <v>215</v>
      </c>
      <c r="B28" s="8">
        <v>61.8916659267</v>
      </c>
      <c r="C28" s="8">
        <v>85.0548376136</v>
      </c>
      <c r="D28" s="8">
        <v>81.400000592</v>
      </c>
      <c r="E28" s="8">
        <v>80.7999988616</v>
      </c>
      <c r="F28" s="8">
        <v>109.3227785924</v>
      </c>
      <c r="G28" s="8">
        <v>128.7999980936</v>
      </c>
      <c r="H28" s="8">
        <v>128.7999980936</v>
      </c>
      <c r="I28" s="8">
        <v>122.0071399712</v>
      </c>
      <c r="J28" s="8">
        <v>104.7999984776</v>
      </c>
      <c r="K28" s="8">
        <v>104.800000784</v>
      </c>
      <c r="L28" s="8">
        <v>104.7999984776</v>
      </c>
      <c r="M28" s="8">
        <v>9.9800000784</v>
      </c>
      <c r="N28" s="39"/>
      <c r="O28" s="7" t="str">
        <f t="shared" si="13"/>
        <v>QuickSight($)</v>
      </c>
      <c r="P28" s="40">
        <f t="shared" ref="P28:AA28" si="24">B28</f>
        <v>61.89166593</v>
      </c>
      <c r="Q28" s="40">
        <f t="shared" si="24"/>
        <v>85.05483761</v>
      </c>
      <c r="R28" s="40">
        <f t="shared" si="24"/>
        <v>81.40000059</v>
      </c>
      <c r="S28" s="40">
        <f t="shared" si="24"/>
        <v>80.79999886</v>
      </c>
      <c r="T28" s="40">
        <f t="shared" si="24"/>
        <v>109.3227786</v>
      </c>
      <c r="U28" s="40">
        <f t="shared" si="24"/>
        <v>128.7999981</v>
      </c>
      <c r="V28" s="40">
        <f t="shared" si="24"/>
        <v>128.7999981</v>
      </c>
      <c r="W28" s="40">
        <f t="shared" si="24"/>
        <v>122.00714</v>
      </c>
      <c r="X28" s="40">
        <f t="shared" si="24"/>
        <v>104.7999985</v>
      </c>
      <c r="Y28" s="40">
        <f t="shared" si="24"/>
        <v>104.8000008</v>
      </c>
      <c r="Z28" s="40">
        <f t="shared" si="24"/>
        <v>104.7999985</v>
      </c>
      <c r="AA28" s="40">
        <f t="shared" si="24"/>
        <v>9.980000078</v>
      </c>
    </row>
    <row r="29">
      <c r="A29" s="7" t="s">
        <v>216</v>
      </c>
      <c r="B29" s="8">
        <v>39.5961409639</v>
      </c>
      <c r="C29" s="8">
        <v>36.5738302926</v>
      </c>
      <c r="D29" s="8">
        <v>133.5962490225</v>
      </c>
      <c r="E29" s="8">
        <v>176.7399344358</v>
      </c>
      <c r="F29" s="8">
        <v>153.6306461776</v>
      </c>
      <c r="G29" s="8">
        <v>153.9076239083</v>
      </c>
      <c r="H29" s="8">
        <v>149.9540321371</v>
      </c>
      <c r="I29" s="8">
        <v>111.2805788515</v>
      </c>
      <c r="J29" s="8">
        <v>32.1194299923</v>
      </c>
      <c r="K29" s="8">
        <v>30.976156984</v>
      </c>
      <c r="L29" s="8">
        <v>32.2916398317</v>
      </c>
      <c r="M29" s="8">
        <v>3.1210166482</v>
      </c>
      <c r="N29" s="39"/>
      <c r="O29" s="7" t="str">
        <f t="shared" si="13"/>
        <v>GuardDuty($)</v>
      </c>
      <c r="P29" s="40">
        <f t="shared" ref="P29:AA29" si="25">B29</f>
        <v>39.59614096</v>
      </c>
      <c r="Q29" s="40">
        <f t="shared" si="25"/>
        <v>36.57383029</v>
      </c>
      <c r="R29" s="40">
        <f t="shared" si="25"/>
        <v>133.596249</v>
      </c>
      <c r="S29" s="40">
        <f t="shared" si="25"/>
        <v>176.7399344</v>
      </c>
      <c r="T29" s="40">
        <f t="shared" si="25"/>
        <v>153.6306462</v>
      </c>
      <c r="U29" s="40">
        <f t="shared" si="25"/>
        <v>153.9076239</v>
      </c>
      <c r="V29" s="40">
        <f t="shared" si="25"/>
        <v>149.9540321</v>
      </c>
      <c r="W29" s="40">
        <f t="shared" si="25"/>
        <v>111.2805789</v>
      </c>
      <c r="X29" s="40">
        <f t="shared" si="25"/>
        <v>32.11942999</v>
      </c>
      <c r="Y29" s="40">
        <f t="shared" si="25"/>
        <v>30.97615698</v>
      </c>
      <c r="Z29" s="40">
        <f t="shared" si="25"/>
        <v>32.29163983</v>
      </c>
      <c r="AA29" s="40">
        <f t="shared" si="25"/>
        <v>3.121016648</v>
      </c>
    </row>
    <row r="30">
      <c r="A30" s="7" t="s">
        <v>217</v>
      </c>
      <c r="B30" s="8">
        <v>88.20990332</v>
      </c>
      <c r="C30" s="8">
        <v>107.28757952</v>
      </c>
      <c r="D30" s="8">
        <v>104.57449816</v>
      </c>
      <c r="E30" s="8">
        <v>157.83759376</v>
      </c>
      <c r="F30" s="8">
        <v>88.32585828</v>
      </c>
      <c r="G30" s="8">
        <v>40.36884984</v>
      </c>
      <c r="H30" s="8">
        <v>45.31305372</v>
      </c>
      <c r="I30" s="8">
        <v>41.83005464</v>
      </c>
      <c r="J30" s="8">
        <v>46.70222524</v>
      </c>
      <c r="K30" s="8">
        <v>45.6695646</v>
      </c>
      <c r="L30" s="8">
        <v>48.67350048</v>
      </c>
      <c r="M30" s="8">
        <v>4.54632288</v>
      </c>
      <c r="N30" s="39"/>
      <c r="O30" s="7" t="str">
        <f t="shared" si="13"/>
        <v>Glue($)</v>
      </c>
      <c r="P30" s="40">
        <f t="shared" ref="P30:AA30" si="26">B30</f>
        <v>88.20990332</v>
      </c>
      <c r="Q30" s="40">
        <f t="shared" si="26"/>
        <v>107.2875795</v>
      </c>
      <c r="R30" s="40">
        <f t="shared" si="26"/>
        <v>104.5744982</v>
      </c>
      <c r="S30" s="40">
        <f t="shared" si="26"/>
        <v>157.8375938</v>
      </c>
      <c r="T30" s="40">
        <f t="shared" si="26"/>
        <v>88.32585828</v>
      </c>
      <c r="U30" s="40">
        <f t="shared" si="26"/>
        <v>40.36884984</v>
      </c>
      <c r="V30" s="40">
        <f t="shared" si="26"/>
        <v>45.31305372</v>
      </c>
      <c r="W30" s="40">
        <f t="shared" si="26"/>
        <v>41.83005464</v>
      </c>
      <c r="X30" s="40">
        <f t="shared" si="26"/>
        <v>46.70222524</v>
      </c>
      <c r="Y30" s="40">
        <f t="shared" si="26"/>
        <v>45.6695646</v>
      </c>
      <c r="Z30" s="40">
        <f t="shared" si="26"/>
        <v>48.67350048</v>
      </c>
      <c r="AA30" s="40">
        <f t="shared" si="26"/>
        <v>4.54632288</v>
      </c>
    </row>
    <row r="31">
      <c r="A31" s="7" t="s">
        <v>218</v>
      </c>
      <c r="B31" s="8">
        <v>39.0831920513</v>
      </c>
      <c r="C31" s="8">
        <v>42.0616896185</v>
      </c>
      <c r="D31" s="8">
        <v>55.6622201614</v>
      </c>
      <c r="E31" s="8">
        <v>64.6688446978</v>
      </c>
      <c r="F31" s="8">
        <v>68.1457127705</v>
      </c>
      <c r="G31" s="8">
        <v>71.4606231113</v>
      </c>
      <c r="H31" s="8">
        <v>73.2876336286</v>
      </c>
      <c r="I31" s="8">
        <v>73.3472227821</v>
      </c>
      <c r="J31" s="8">
        <v>73.7901335778</v>
      </c>
      <c r="K31" s="8">
        <v>74.2059789651</v>
      </c>
      <c r="L31" s="8">
        <v>72.1971454987</v>
      </c>
      <c r="M31" s="8">
        <v>7.3182855504</v>
      </c>
      <c r="N31" s="39"/>
      <c r="O31" s="7" t="str">
        <f t="shared" si="13"/>
        <v>Secrets Manager($)</v>
      </c>
      <c r="P31" s="40">
        <f t="shared" ref="P31:AA31" si="27">B31</f>
        <v>39.08319205</v>
      </c>
      <c r="Q31" s="40">
        <f t="shared" si="27"/>
        <v>42.06168962</v>
      </c>
      <c r="R31" s="40">
        <f t="shared" si="27"/>
        <v>55.66222016</v>
      </c>
      <c r="S31" s="40">
        <f t="shared" si="27"/>
        <v>64.6688447</v>
      </c>
      <c r="T31" s="40">
        <f t="shared" si="27"/>
        <v>68.14571277</v>
      </c>
      <c r="U31" s="40">
        <f t="shared" si="27"/>
        <v>71.46062311</v>
      </c>
      <c r="V31" s="40">
        <f t="shared" si="27"/>
        <v>73.28763363</v>
      </c>
      <c r="W31" s="40">
        <f t="shared" si="27"/>
        <v>73.34722278</v>
      </c>
      <c r="X31" s="40">
        <f t="shared" si="27"/>
        <v>73.79013358</v>
      </c>
      <c r="Y31" s="40">
        <f t="shared" si="27"/>
        <v>74.20597897</v>
      </c>
      <c r="Z31" s="40">
        <f t="shared" si="27"/>
        <v>72.1971455</v>
      </c>
      <c r="AA31" s="40">
        <f t="shared" si="27"/>
        <v>7.31828555</v>
      </c>
    </row>
    <row r="32">
      <c r="A32" s="7" t="s">
        <v>219</v>
      </c>
      <c r="B32" s="8">
        <v>286.02446</v>
      </c>
      <c r="C32" s="8">
        <v>200.47898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39"/>
      <c r="O32" s="7" t="str">
        <f t="shared" si="13"/>
        <v>Security Hub($)</v>
      </c>
      <c r="P32" s="40">
        <f t="shared" ref="P32:AA32" si="28">B32</f>
        <v>286.02446</v>
      </c>
      <c r="Q32" s="40">
        <f t="shared" si="28"/>
        <v>200.47898</v>
      </c>
      <c r="R32" s="40" t="str">
        <f t="shared" si="28"/>
        <v/>
      </c>
      <c r="S32" s="40" t="str">
        <f t="shared" si="28"/>
        <v/>
      </c>
      <c r="T32" s="40" t="str">
        <f t="shared" si="28"/>
        <v/>
      </c>
      <c r="U32" s="40" t="str">
        <f t="shared" si="28"/>
        <v/>
      </c>
      <c r="V32" s="40" t="str">
        <f t="shared" si="28"/>
        <v/>
      </c>
      <c r="W32" s="40" t="str">
        <f t="shared" si="28"/>
        <v/>
      </c>
      <c r="X32" s="40" t="str">
        <f t="shared" si="28"/>
        <v/>
      </c>
      <c r="Y32" s="40" t="str">
        <f t="shared" si="28"/>
        <v/>
      </c>
      <c r="Z32" s="40" t="str">
        <f t="shared" si="28"/>
        <v/>
      </c>
      <c r="AA32" s="40" t="str">
        <f t="shared" si="28"/>
        <v/>
      </c>
    </row>
    <row r="33">
      <c r="A33" s="7" t="s">
        <v>221</v>
      </c>
      <c r="B33" s="8">
        <v>41.6640750596</v>
      </c>
      <c r="C33" s="8">
        <v>41.6640652557</v>
      </c>
      <c r="D33" s="8">
        <v>40.3200079713</v>
      </c>
      <c r="E33" s="8">
        <v>41.6640049392</v>
      </c>
      <c r="F33" s="8">
        <v>40.3200003255</v>
      </c>
      <c r="G33" s="8">
        <v>41.664</v>
      </c>
      <c r="H33" s="8">
        <v>41.664</v>
      </c>
      <c r="I33" s="8">
        <v>37.6320003209</v>
      </c>
      <c r="J33" s="8">
        <v>41.664</v>
      </c>
      <c r="K33" s="8">
        <v>40.32</v>
      </c>
      <c r="L33" s="8">
        <v>41.664</v>
      </c>
      <c r="M33" s="8">
        <v>4.032</v>
      </c>
      <c r="N33" s="39"/>
      <c r="O33" s="7" t="str">
        <f t="shared" si="13"/>
        <v>DMS($)</v>
      </c>
      <c r="P33" s="40">
        <f t="shared" ref="P33:AA33" si="29">B33</f>
        <v>41.66407506</v>
      </c>
      <c r="Q33" s="40">
        <f t="shared" si="29"/>
        <v>41.66406526</v>
      </c>
      <c r="R33" s="40">
        <f t="shared" si="29"/>
        <v>40.32000797</v>
      </c>
      <c r="S33" s="40">
        <f t="shared" si="29"/>
        <v>41.66400494</v>
      </c>
      <c r="T33" s="40">
        <f t="shared" si="29"/>
        <v>40.32000033</v>
      </c>
      <c r="U33" s="40">
        <f t="shared" si="29"/>
        <v>41.664</v>
      </c>
      <c r="V33" s="40">
        <f t="shared" si="29"/>
        <v>41.664</v>
      </c>
      <c r="W33" s="40">
        <f t="shared" si="29"/>
        <v>37.63200032</v>
      </c>
      <c r="X33" s="40">
        <f t="shared" si="29"/>
        <v>41.664</v>
      </c>
      <c r="Y33" s="40">
        <f t="shared" si="29"/>
        <v>40.32</v>
      </c>
      <c r="Z33" s="40">
        <f t="shared" si="29"/>
        <v>41.664</v>
      </c>
      <c r="AA33" s="40">
        <f t="shared" si="29"/>
        <v>4.032</v>
      </c>
    </row>
    <row r="34">
      <c r="A34" s="7" t="s">
        <v>220</v>
      </c>
      <c r="B34" s="8">
        <v>18.083625056</v>
      </c>
      <c r="C34" s="8">
        <v>22.2725717277</v>
      </c>
      <c r="D34" s="8">
        <v>25.0508104647</v>
      </c>
      <c r="E34" s="8">
        <v>27.6089634781</v>
      </c>
      <c r="F34" s="8">
        <v>31.4889352483</v>
      </c>
      <c r="G34" s="8">
        <v>34.9676418033</v>
      </c>
      <c r="H34" s="8">
        <v>37.6947855732</v>
      </c>
      <c r="I34" s="8">
        <v>41.2252946583</v>
      </c>
      <c r="J34" s="8">
        <v>42.0458007097</v>
      </c>
      <c r="K34" s="8">
        <v>42.432919169</v>
      </c>
      <c r="L34" s="8">
        <v>43.7155551666</v>
      </c>
      <c r="M34" s="8">
        <v>4.4331486685</v>
      </c>
      <c r="N34" s="39"/>
      <c r="O34" s="7" t="str">
        <f t="shared" si="13"/>
        <v>EC2 Container Registry (ECR)($)</v>
      </c>
      <c r="P34" s="40">
        <f t="shared" ref="P34:AA34" si="30">B34</f>
        <v>18.08362506</v>
      </c>
      <c r="Q34" s="40">
        <f t="shared" si="30"/>
        <v>22.27257173</v>
      </c>
      <c r="R34" s="40">
        <f t="shared" si="30"/>
        <v>25.05081046</v>
      </c>
      <c r="S34" s="40">
        <f t="shared" si="30"/>
        <v>27.60896348</v>
      </c>
      <c r="T34" s="40">
        <f t="shared" si="30"/>
        <v>31.48893525</v>
      </c>
      <c r="U34" s="40">
        <f t="shared" si="30"/>
        <v>34.9676418</v>
      </c>
      <c r="V34" s="40">
        <f t="shared" si="30"/>
        <v>37.69478557</v>
      </c>
      <c r="W34" s="40">
        <f t="shared" si="30"/>
        <v>41.22529466</v>
      </c>
      <c r="X34" s="40">
        <f t="shared" si="30"/>
        <v>42.04580071</v>
      </c>
      <c r="Y34" s="40">
        <f t="shared" si="30"/>
        <v>42.43291917</v>
      </c>
      <c r="Z34" s="40">
        <f t="shared" si="30"/>
        <v>43.71555517</v>
      </c>
      <c r="AA34" s="40">
        <f t="shared" si="30"/>
        <v>4.433148669</v>
      </c>
    </row>
    <row r="35">
      <c r="A35" s="7" t="s">
        <v>223</v>
      </c>
      <c r="B35" s="8">
        <v>28.0214946138</v>
      </c>
      <c r="C35" s="8">
        <v>28.3801120573</v>
      </c>
      <c r="D35" s="8">
        <v>37.9455007432</v>
      </c>
      <c r="E35" s="8">
        <v>33.077465167</v>
      </c>
      <c r="F35" s="8">
        <v>33.0595497912</v>
      </c>
      <c r="G35" s="8">
        <v>30.4694355626</v>
      </c>
      <c r="H35" s="8">
        <v>32.0748219859</v>
      </c>
      <c r="I35" s="8">
        <v>28.6682513689</v>
      </c>
      <c r="J35" s="8">
        <v>32.8746444181</v>
      </c>
      <c r="K35" s="8">
        <v>31.7263066122</v>
      </c>
      <c r="L35" s="8">
        <v>34.6597218477</v>
      </c>
      <c r="M35" s="8">
        <v>2.5586838756</v>
      </c>
      <c r="N35" s="39"/>
      <c r="O35" s="7" t="str">
        <f t="shared" si="13"/>
        <v>Kinesis Firehose($)</v>
      </c>
      <c r="P35" s="40">
        <f t="shared" ref="P35:AA35" si="31">B35</f>
        <v>28.02149461</v>
      </c>
      <c r="Q35" s="40">
        <f t="shared" si="31"/>
        <v>28.38011206</v>
      </c>
      <c r="R35" s="40">
        <f t="shared" si="31"/>
        <v>37.94550074</v>
      </c>
      <c r="S35" s="40">
        <f t="shared" si="31"/>
        <v>33.07746517</v>
      </c>
      <c r="T35" s="40">
        <f t="shared" si="31"/>
        <v>33.05954979</v>
      </c>
      <c r="U35" s="40">
        <f t="shared" si="31"/>
        <v>30.46943556</v>
      </c>
      <c r="V35" s="40">
        <f t="shared" si="31"/>
        <v>32.07482199</v>
      </c>
      <c r="W35" s="40">
        <f t="shared" si="31"/>
        <v>28.66825137</v>
      </c>
      <c r="X35" s="40">
        <f t="shared" si="31"/>
        <v>32.87464442</v>
      </c>
      <c r="Y35" s="40">
        <f t="shared" si="31"/>
        <v>31.72630661</v>
      </c>
      <c r="Z35" s="40">
        <f t="shared" si="31"/>
        <v>34.65972185</v>
      </c>
      <c r="AA35" s="40">
        <f t="shared" si="31"/>
        <v>2.558683876</v>
      </c>
    </row>
    <row r="36">
      <c r="A36" s="7" t="s">
        <v>222</v>
      </c>
      <c r="B36" s="8">
        <v>19.908861888</v>
      </c>
      <c r="C36" s="8">
        <v>18.064620888</v>
      </c>
      <c r="D36" s="8">
        <v>30.600079056</v>
      </c>
      <c r="E36" s="8">
        <v>35.000229716</v>
      </c>
      <c r="F36" s="8">
        <v>33.0108893898</v>
      </c>
      <c r="G36" s="8">
        <v>36.2529347</v>
      </c>
      <c r="H36" s="8">
        <v>34.468315872</v>
      </c>
      <c r="I36" s="8">
        <v>29.1423311288</v>
      </c>
      <c r="J36" s="8">
        <v>18.623512158</v>
      </c>
      <c r="K36" s="8">
        <v>18.732669072</v>
      </c>
      <c r="L36" s="8">
        <v>19.760751088</v>
      </c>
      <c r="M36" s="8">
        <v>1.949527008</v>
      </c>
      <c r="N36" s="39"/>
      <c r="O36" s="7" t="str">
        <f t="shared" si="13"/>
        <v>Key Management Service($)</v>
      </c>
      <c r="P36" s="40">
        <f t="shared" ref="P36:AA36" si="32">B36</f>
        <v>19.90886189</v>
      </c>
      <c r="Q36" s="40">
        <f t="shared" si="32"/>
        <v>18.06462089</v>
      </c>
      <c r="R36" s="40">
        <f t="shared" si="32"/>
        <v>30.60007906</v>
      </c>
      <c r="S36" s="40">
        <f t="shared" si="32"/>
        <v>35.00022972</v>
      </c>
      <c r="T36" s="40">
        <f t="shared" si="32"/>
        <v>33.01088939</v>
      </c>
      <c r="U36" s="40">
        <f t="shared" si="32"/>
        <v>36.2529347</v>
      </c>
      <c r="V36" s="40">
        <f t="shared" si="32"/>
        <v>34.46831587</v>
      </c>
      <c r="W36" s="40">
        <f t="shared" si="32"/>
        <v>29.14233113</v>
      </c>
      <c r="X36" s="40">
        <f t="shared" si="32"/>
        <v>18.62351216</v>
      </c>
      <c r="Y36" s="40">
        <f t="shared" si="32"/>
        <v>18.73266907</v>
      </c>
      <c r="Z36" s="40">
        <f t="shared" si="32"/>
        <v>19.76075109</v>
      </c>
      <c r="AA36" s="40">
        <f t="shared" si="32"/>
        <v>1.949527008</v>
      </c>
    </row>
    <row r="37">
      <c r="A37" s="7" t="s">
        <v>224</v>
      </c>
      <c r="B37" s="8">
        <v>19.64</v>
      </c>
      <c r="C37" s="8">
        <v>19.64</v>
      </c>
      <c r="D37" s="8">
        <v>19.64</v>
      </c>
      <c r="E37" s="8">
        <v>19.64</v>
      </c>
      <c r="F37" s="8">
        <v>19.64</v>
      </c>
      <c r="G37" s="8">
        <v>19.64</v>
      </c>
      <c r="H37" s="8">
        <v>19.64</v>
      </c>
      <c r="I37" s="8">
        <v>19.64</v>
      </c>
      <c r="J37" s="8">
        <v>19.64</v>
      </c>
      <c r="K37" s="8">
        <v>19.64</v>
      </c>
      <c r="L37" s="8">
        <v>19.64</v>
      </c>
      <c r="M37" s="8">
        <v>19.0</v>
      </c>
      <c r="N37" s="39"/>
      <c r="O37" s="7" t="str">
        <f t="shared" si="13"/>
        <v>WorkSpaces($)</v>
      </c>
      <c r="P37" s="40">
        <f t="shared" ref="P37:AA37" si="33">B37</f>
        <v>19.64</v>
      </c>
      <c r="Q37" s="40">
        <f t="shared" si="33"/>
        <v>19.64</v>
      </c>
      <c r="R37" s="40">
        <f t="shared" si="33"/>
        <v>19.64</v>
      </c>
      <c r="S37" s="40">
        <f t="shared" si="33"/>
        <v>19.64</v>
      </c>
      <c r="T37" s="40">
        <f t="shared" si="33"/>
        <v>19.64</v>
      </c>
      <c r="U37" s="40">
        <f t="shared" si="33"/>
        <v>19.64</v>
      </c>
      <c r="V37" s="40">
        <f t="shared" si="33"/>
        <v>19.64</v>
      </c>
      <c r="W37" s="40">
        <f t="shared" si="33"/>
        <v>19.64</v>
      </c>
      <c r="X37" s="40">
        <f t="shared" si="33"/>
        <v>19.64</v>
      </c>
      <c r="Y37" s="40">
        <f t="shared" si="33"/>
        <v>19.64</v>
      </c>
      <c r="Z37" s="40">
        <f t="shared" si="33"/>
        <v>19.64</v>
      </c>
      <c r="AA37" s="40">
        <f t="shared" si="33"/>
        <v>19</v>
      </c>
    </row>
    <row r="38">
      <c r="A38" s="7" t="s">
        <v>228</v>
      </c>
      <c r="B38" s="8">
        <v>0.84560063</v>
      </c>
      <c r="C38" s="8">
        <v>2.8525740247</v>
      </c>
      <c r="D38" s="8">
        <v>2.5289561417</v>
      </c>
      <c r="E38" s="8">
        <v>11.0647787707</v>
      </c>
      <c r="F38" s="8">
        <v>14.2696545055</v>
      </c>
      <c r="G38" s="8">
        <v>13.5425729771</v>
      </c>
      <c r="H38" s="8">
        <v>15.2781492896</v>
      </c>
      <c r="I38" s="8">
        <v>10.1332395823</v>
      </c>
      <c r="J38" s="8">
        <v>9.0152470325</v>
      </c>
      <c r="K38" s="8">
        <v>5.9164046708</v>
      </c>
      <c r="L38" s="8">
        <v>9.2478035764</v>
      </c>
      <c r="M38" s="8">
        <v>1.163925</v>
      </c>
      <c r="N38" s="39"/>
      <c r="O38" s="7" t="str">
        <f t="shared" si="13"/>
        <v>Step Functions($)</v>
      </c>
      <c r="P38" s="40">
        <f t="shared" ref="P38:AA38" si="34">B38</f>
        <v>0.84560063</v>
      </c>
      <c r="Q38" s="40">
        <f t="shared" si="34"/>
        <v>2.852574025</v>
      </c>
      <c r="R38" s="40">
        <f t="shared" si="34"/>
        <v>2.528956142</v>
      </c>
      <c r="S38" s="40">
        <f t="shared" si="34"/>
        <v>11.06477877</v>
      </c>
      <c r="T38" s="40">
        <f t="shared" si="34"/>
        <v>14.26965451</v>
      </c>
      <c r="U38" s="40">
        <f t="shared" si="34"/>
        <v>13.54257298</v>
      </c>
      <c r="V38" s="40">
        <f t="shared" si="34"/>
        <v>15.27814929</v>
      </c>
      <c r="W38" s="40">
        <f t="shared" si="34"/>
        <v>10.13323958</v>
      </c>
      <c r="X38" s="40">
        <f t="shared" si="34"/>
        <v>9.015247033</v>
      </c>
      <c r="Y38" s="40">
        <f t="shared" si="34"/>
        <v>5.916404671</v>
      </c>
      <c r="Z38" s="40">
        <f t="shared" si="34"/>
        <v>9.247803576</v>
      </c>
      <c r="AA38" s="40">
        <f t="shared" si="34"/>
        <v>1.163925</v>
      </c>
    </row>
    <row r="39">
      <c r="A39" s="7" t="s">
        <v>229</v>
      </c>
      <c r="B39" s="8">
        <v>7.9999999464</v>
      </c>
      <c r="C39" s="8">
        <v>7.9999999464</v>
      </c>
      <c r="D39" s="8">
        <v>8.000000064</v>
      </c>
      <c r="E39" s="8">
        <v>7.9999999464</v>
      </c>
      <c r="F39" s="8">
        <v>8.000000064</v>
      </c>
      <c r="G39" s="8">
        <v>7.9999999464</v>
      </c>
      <c r="H39" s="8">
        <v>7.9999999464</v>
      </c>
      <c r="I39" s="8">
        <v>7.9999998624</v>
      </c>
      <c r="J39" s="8">
        <v>7.9999999464</v>
      </c>
      <c r="K39" s="8">
        <v>8.000000064</v>
      </c>
      <c r="L39" s="8">
        <v>7.9999999464</v>
      </c>
      <c r="M39" s="8">
        <v>0.8000000064</v>
      </c>
      <c r="N39" s="39"/>
      <c r="O39" s="7" t="str">
        <f t="shared" si="13"/>
        <v>WAF($)</v>
      </c>
      <c r="P39" s="40">
        <f t="shared" ref="P39:AA39" si="35">B39</f>
        <v>7.999999946</v>
      </c>
      <c r="Q39" s="40">
        <f t="shared" si="35"/>
        <v>7.999999946</v>
      </c>
      <c r="R39" s="40">
        <f t="shared" si="35"/>
        <v>8.000000064</v>
      </c>
      <c r="S39" s="40">
        <f t="shared" si="35"/>
        <v>7.999999946</v>
      </c>
      <c r="T39" s="40">
        <f t="shared" si="35"/>
        <v>8.000000064</v>
      </c>
      <c r="U39" s="40">
        <f t="shared" si="35"/>
        <v>7.999999946</v>
      </c>
      <c r="V39" s="40">
        <f t="shared" si="35"/>
        <v>7.999999946</v>
      </c>
      <c r="W39" s="40">
        <f t="shared" si="35"/>
        <v>7.999999862</v>
      </c>
      <c r="X39" s="40">
        <f t="shared" si="35"/>
        <v>7.999999946</v>
      </c>
      <c r="Y39" s="40">
        <f t="shared" si="35"/>
        <v>8.000000064</v>
      </c>
      <c r="Z39" s="40">
        <f t="shared" si="35"/>
        <v>7.999999946</v>
      </c>
      <c r="AA39" s="40">
        <f t="shared" si="35"/>
        <v>0.8000000064</v>
      </c>
    </row>
    <row r="40">
      <c r="A40" s="7" t="s">
        <v>230</v>
      </c>
      <c r="B40" s="8">
        <v>10.204369487</v>
      </c>
      <c r="C40" s="8">
        <v>7.8563197743</v>
      </c>
      <c r="D40" s="8">
        <v>7.6341770153</v>
      </c>
      <c r="E40" s="8">
        <v>8.8622197422</v>
      </c>
      <c r="F40" s="8">
        <v>9.113598664</v>
      </c>
      <c r="G40" s="8">
        <v>6.5991228255</v>
      </c>
      <c r="H40" s="8">
        <v>5.1939918884</v>
      </c>
      <c r="I40" s="8">
        <v>8.376139623</v>
      </c>
      <c r="J40" s="8">
        <v>9.7771997098</v>
      </c>
      <c r="K40" s="8">
        <v>4.133376177</v>
      </c>
      <c r="L40" s="8">
        <v>6.1969095654</v>
      </c>
      <c r="M40" s="8">
        <v>0.4365220437</v>
      </c>
      <c r="N40" s="39"/>
      <c r="O40" s="7" t="str">
        <f t="shared" si="13"/>
        <v>Amplify($)</v>
      </c>
      <c r="P40" s="40">
        <f t="shared" ref="P40:AA40" si="36">B40</f>
        <v>10.20436949</v>
      </c>
      <c r="Q40" s="40">
        <f t="shared" si="36"/>
        <v>7.856319774</v>
      </c>
      <c r="R40" s="40">
        <f t="shared" si="36"/>
        <v>7.634177015</v>
      </c>
      <c r="S40" s="40">
        <f t="shared" si="36"/>
        <v>8.862219742</v>
      </c>
      <c r="T40" s="40">
        <f t="shared" si="36"/>
        <v>9.113598664</v>
      </c>
      <c r="U40" s="40">
        <f t="shared" si="36"/>
        <v>6.599122826</v>
      </c>
      <c r="V40" s="40">
        <f t="shared" si="36"/>
        <v>5.193991888</v>
      </c>
      <c r="W40" s="40">
        <f t="shared" si="36"/>
        <v>8.376139623</v>
      </c>
      <c r="X40" s="40">
        <f t="shared" si="36"/>
        <v>9.77719971</v>
      </c>
      <c r="Y40" s="40">
        <f t="shared" si="36"/>
        <v>4.133376177</v>
      </c>
      <c r="Z40" s="40">
        <f t="shared" si="36"/>
        <v>6.196909565</v>
      </c>
      <c r="AA40" s="40">
        <f t="shared" si="36"/>
        <v>0.4365220437</v>
      </c>
    </row>
    <row r="41">
      <c r="A41" s="7" t="s">
        <v>232</v>
      </c>
      <c r="B41" s="8">
        <v>18.625</v>
      </c>
      <c r="C41" s="8">
        <v>18.65</v>
      </c>
      <c r="D41" s="8">
        <v>18.0</v>
      </c>
      <c r="E41" s="8">
        <v>18.35</v>
      </c>
      <c r="F41" s="22"/>
      <c r="G41" s="22"/>
      <c r="H41" s="22"/>
      <c r="I41" s="22"/>
      <c r="J41" s="22"/>
      <c r="K41" s="22"/>
      <c r="L41" s="22"/>
      <c r="M41" s="22"/>
      <c r="N41" s="39"/>
      <c r="O41" s="7" t="str">
        <f t="shared" si="13"/>
        <v>AppStream($)</v>
      </c>
      <c r="P41" s="40">
        <f t="shared" ref="P41:AA41" si="37">B41</f>
        <v>18.625</v>
      </c>
      <c r="Q41" s="40">
        <f t="shared" si="37"/>
        <v>18.65</v>
      </c>
      <c r="R41" s="40">
        <f t="shared" si="37"/>
        <v>18</v>
      </c>
      <c r="S41" s="40">
        <f t="shared" si="37"/>
        <v>18.35</v>
      </c>
      <c r="T41" s="40" t="str">
        <f t="shared" si="37"/>
        <v/>
      </c>
      <c r="U41" s="40" t="str">
        <f t="shared" si="37"/>
        <v/>
      </c>
      <c r="V41" s="40" t="str">
        <f t="shared" si="37"/>
        <v/>
      </c>
      <c r="W41" s="40" t="str">
        <f t="shared" si="37"/>
        <v/>
      </c>
      <c r="X41" s="40" t="str">
        <f t="shared" si="37"/>
        <v/>
      </c>
      <c r="Y41" s="40" t="str">
        <f t="shared" si="37"/>
        <v/>
      </c>
      <c r="Z41" s="40" t="str">
        <f t="shared" si="37"/>
        <v/>
      </c>
      <c r="AA41" s="40" t="str">
        <f t="shared" si="37"/>
        <v/>
      </c>
    </row>
    <row r="42">
      <c r="A42" s="7" t="s">
        <v>225</v>
      </c>
      <c r="B42" s="8">
        <v>19.602</v>
      </c>
      <c r="C42" s="8">
        <v>22.05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39"/>
      <c r="O42" s="7" t="str">
        <f t="shared" si="13"/>
        <v>Config($)</v>
      </c>
      <c r="P42" s="40">
        <f t="shared" ref="P42:AA42" si="38">B42</f>
        <v>19.602</v>
      </c>
      <c r="Q42" s="40">
        <f t="shared" si="38"/>
        <v>22.05</v>
      </c>
      <c r="R42" s="40" t="str">
        <f t="shared" si="38"/>
        <v/>
      </c>
      <c r="S42" s="40" t="str">
        <f t="shared" si="38"/>
        <v/>
      </c>
      <c r="T42" s="40" t="str">
        <f t="shared" si="38"/>
        <v/>
      </c>
      <c r="U42" s="40" t="str">
        <f t="shared" si="38"/>
        <v/>
      </c>
      <c r="V42" s="40" t="str">
        <f t="shared" si="38"/>
        <v/>
      </c>
      <c r="W42" s="40" t="str">
        <f t="shared" si="38"/>
        <v/>
      </c>
      <c r="X42" s="40" t="str">
        <f t="shared" si="38"/>
        <v/>
      </c>
      <c r="Y42" s="40" t="str">
        <f t="shared" si="38"/>
        <v/>
      </c>
      <c r="Z42" s="40" t="str">
        <f t="shared" si="38"/>
        <v/>
      </c>
      <c r="AA42" s="40" t="str">
        <f t="shared" si="38"/>
        <v/>
      </c>
    </row>
    <row r="43">
      <c r="A43" s="7" t="s">
        <v>233</v>
      </c>
      <c r="B43" s="8">
        <v>0.0</v>
      </c>
      <c r="C43" s="8">
        <v>0.0</v>
      </c>
      <c r="D43" s="8">
        <v>0.008045</v>
      </c>
      <c r="E43" s="8">
        <v>5.247535</v>
      </c>
      <c r="F43" s="8">
        <v>10.11636</v>
      </c>
      <c r="G43" s="8">
        <v>8.79752</v>
      </c>
      <c r="H43" s="8">
        <v>11.1931</v>
      </c>
      <c r="I43" s="8">
        <v>3.84601</v>
      </c>
      <c r="J43" s="8">
        <v>0.0</v>
      </c>
      <c r="K43" s="8">
        <v>0.0</v>
      </c>
      <c r="L43" s="8">
        <v>0.0</v>
      </c>
      <c r="M43" s="8">
        <v>0.0</v>
      </c>
      <c r="N43" s="39"/>
      <c r="O43" s="7" t="str">
        <f t="shared" si="13"/>
        <v>X-Ray($)</v>
      </c>
      <c r="P43" s="40">
        <f t="shared" ref="P43:AA43" si="39">B43</f>
        <v>0</v>
      </c>
      <c r="Q43" s="40">
        <f t="shared" si="39"/>
        <v>0</v>
      </c>
      <c r="R43" s="40">
        <f t="shared" si="39"/>
        <v>0.008045</v>
      </c>
      <c r="S43" s="40">
        <f t="shared" si="39"/>
        <v>5.247535</v>
      </c>
      <c r="T43" s="40">
        <f t="shared" si="39"/>
        <v>10.11636</v>
      </c>
      <c r="U43" s="40">
        <f t="shared" si="39"/>
        <v>8.79752</v>
      </c>
      <c r="V43" s="40">
        <f t="shared" si="39"/>
        <v>11.1931</v>
      </c>
      <c r="W43" s="40">
        <f t="shared" si="39"/>
        <v>3.84601</v>
      </c>
      <c r="X43" s="40">
        <f t="shared" si="39"/>
        <v>0</v>
      </c>
      <c r="Y43" s="40">
        <f t="shared" si="39"/>
        <v>0</v>
      </c>
      <c r="Z43" s="40">
        <f t="shared" si="39"/>
        <v>0</v>
      </c>
      <c r="AA43" s="40">
        <f t="shared" si="39"/>
        <v>0</v>
      </c>
    </row>
    <row r="44">
      <c r="A44" s="7" t="s">
        <v>227</v>
      </c>
      <c r="B44" s="22"/>
      <c r="C44" s="22"/>
      <c r="D44" s="22"/>
      <c r="E44" s="8">
        <v>13.0</v>
      </c>
      <c r="F44" s="22"/>
      <c r="G44" s="8">
        <v>13.0</v>
      </c>
      <c r="H44" s="22"/>
      <c r="I44" s="22"/>
      <c r="J44" s="22"/>
      <c r="K44" s="22"/>
      <c r="L44" s="22"/>
      <c r="M44" s="22"/>
      <c r="N44" s="39"/>
      <c r="O44" s="7" t="str">
        <f t="shared" si="13"/>
        <v>Registrar($)</v>
      </c>
      <c r="P44" s="40" t="str">
        <f t="shared" ref="P44:AA44" si="40">B44</f>
        <v/>
      </c>
      <c r="Q44" s="40" t="str">
        <f t="shared" si="40"/>
        <v/>
      </c>
      <c r="R44" s="40" t="str">
        <f t="shared" si="40"/>
        <v/>
      </c>
      <c r="S44" s="40">
        <f t="shared" si="40"/>
        <v>13</v>
      </c>
      <c r="T44" s="40" t="str">
        <f t="shared" si="40"/>
        <v/>
      </c>
      <c r="U44" s="40">
        <f t="shared" si="40"/>
        <v>13</v>
      </c>
      <c r="V44" s="40" t="str">
        <f t="shared" si="40"/>
        <v/>
      </c>
      <c r="W44" s="40" t="str">
        <f t="shared" si="40"/>
        <v/>
      </c>
      <c r="X44" s="40" t="str">
        <f t="shared" si="40"/>
        <v/>
      </c>
      <c r="Y44" s="40" t="str">
        <f t="shared" si="40"/>
        <v/>
      </c>
      <c r="Z44" s="40" t="str">
        <f t="shared" si="40"/>
        <v/>
      </c>
      <c r="AA44" s="40" t="str">
        <f t="shared" si="40"/>
        <v/>
      </c>
    </row>
    <row r="45">
      <c r="A45" s="7" t="s">
        <v>236</v>
      </c>
      <c r="B45" s="8">
        <v>0.4762759375</v>
      </c>
      <c r="C45" s="8">
        <v>0.0579280682</v>
      </c>
      <c r="D45" s="8">
        <v>3.5091998035</v>
      </c>
      <c r="E45" s="8">
        <v>2.3902880127</v>
      </c>
      <c r="F45" s="8">
        <v>2.3986210906</v>
      </c>
      <c r="G45" s="8">
        <v>2.2137452107</v>
      </c>
      <c r="H45" s="8">
        <v>2.5424234172</v>
      </c>
      <c r="I45" s="8">
        <v>1.8329679294</v>
      </c>
      <c r="J45" s="8">
        <v>1.7327043875</v>
      </c>
      <c r="K45" s="8">
        <v>1.4803870294</v>
      </c>
      <c r="L45" s="8">
        <v>1.7360427937</v>
      </c>
      <c r="M45" s="8">
        <v>0.1864315784</v>
      </c>
      <c r="N45" s="39"/>
      <c r="O45" s="7" t="str">
        <f t="shared" si="13"/>
        <v>SNS($)</v>
      </c>
      <c r="P45" s="40">
        <f t="shared" ref="P45:AA45" si="41">B45</f>
        <v>0.4762759375</v>
      </c>
      <c r="Q45" s="40">
        <f t="shared" si="41"/>
        <v>0.0579280682</v>
      </c>
      <c r="R45" s="40">
        <f t="shared" si="41"/>
        <v>3.509199804</v>
      </c>
      <c r="S45" s="40">
        <f t="shared" si="41"/>
        <v>2.390288013</v>
      </c>
      <c r="T45" s="40">
        <f t="shared" si="41"/>
        <v>2.398621091</v>
      </c>
      <c r="U45" s="40">
        <f t="shared" si="41"/>
        <v>2.213745211</v>
      </c>
      <c r="V45" s="40">
        <f t="shared" si="41"/>
        <v>2.542423417</v>
      </c>
      <c r="W45" s="40">
        <f t="shared" si="41"/>
        <v>1.832967929</v>
      </c>
      <c r="X45" s="40">
        <f t="shared" si="41"/>
        <v>1.732704388</v>
      </c>
      <c r="Y45" s="40">
        <f t="shared" si="41"/>
        <v>1.480387029</v>
      </c>
      <c r="Z45" s="40">
        <f t="shared" si="41"/>
        <v>1.736042794</v>
      </c>
      <c r="AA45" s="40">
        <f t="shared" si="41"/>
        <v>0.1864315784</v>
      </c>
    </row>
    <row r="46">
      <c r="A46" s="7" t="s">
        <v>234</v>
      </c>
      <c r="B46" s="8">
        <v>0.9016696</v>
      </c>
      <c r="C46" s="8">
        <v>1.2018076</v>
      </c>
      <c r="D46" s="8">
        <v>1.1017068</v>
      </c>
      <c r="E46" s="8">
        <v>1.101944</v>
      </c>
      <c r="F46" s="8">
        <v>1.6017976</v>
      </c>
      <c r="G46" s="8">
        <v>1.6019836</v>
      </c>
      <c r="H46" s="8">
        <v>1.6023948</v>
      </c>
      <c r="I46" s="8">
        <v>1.6021572</v>
      </c>
      <c r="J46" s="8">
        <v>1.6024624</v>
      </c>
      <c r="K46" s="8">
        <v>1.6021868</v>
      </c>
      <c r="L46" s="8">
        <v>1.602274</v>
      </c>
      <c r="M46" s="8">
        <v>1.6002192</v>
      </c>
      <c r="N46" s="39"/>
      <c r="O46" s="7" t="str">
        <f t="shared" si="13"/>
        <v>Route 53($)</v>
      </c>
      <c r="P46" s="40">
        <f t="shared" ref="P46:AA46" si="42">B46</f>
        <v>0.9016696</v>
      </c>
      <c r="Q46" s="40">
        <f t="shared" si="42"/>
        <v>1.2018076</v>
      </c>
      <c r="R46" s="40">
        <f t="shared" si="42"/>
        <v>1.1017068</v>
      </c>
      <c r="S46" s="40">
        <f t="shared" si="42"/>
        <v>1.101944</v>
      </c>
      <c r="T46" s="40">
        <f t="shared" si="42"/>
        <v>1.6017976</v>
      </c>
      <c r="U46" s="40">
        <f t="shared" si="42"/>
        <v>1.6019836</v>
      </c>
      <c r="V46" s="40">
        <f t="shared" si="42"/>
        <v>1.6023948</v>
      </c>
      <c r="W46" s="40">
        <f t="shared" si="42"/>
        <v>1.6021572</v>
      </c>
      <c r="X46" s="40">
        <f t="shared" si="42"/>
        <v>1.6024624</v>
      </c>
      <c r="Y46" s="40">
        <f t="shared" si="42"/>
        <v>1.6021868</v>
      </c>
      <c r="Z46" s="40">
        <f t="shared" si="42"/>
        <v>1.602274</v>
      </c>
      <c r="AA46" s="40">
        <f t="shared" si="42"/>
        <v>1.6002192</v>
      </c>
    </row>
    <row r="47">
      <c r="A47" s="7" t="s">
        <v>226</v>
      </c>
      <c r="B47" s="8">
        <v>4.554116E-4</v>
      </c>
      <c r="C47" s="8">
        <v>0.0865862164</v>
      </c>
      <c r="D47" s="8">
        <v>0.0605668404</v>
      </c>
      <c r="E47" s="8">
        <v>0.0642664664</v>
      </c>
      <c r="F47" s="8">
        <v>0.0684720431</v>
      </c>
      <c r="G47" s="8">
        <v>0.287688382</v>
      </c>
      <c r="H47" s="8">
        <v>0.1842662719</v>
      </c>
      <c r="I47" s="8">
        <v>0.1615096482</v>
      </c>
      <c r="J47" s="8">
        <v>0.2276453426</v>
      </c>
      <c r="K47" s="8">
        <v>0.1484087031</v>
      </c>
      <c r="L47" s="8">
        <v>0.2106694829</v>
      </c>
      <c r="M47" s="8">
        <v>0.0237248744</v>
      </c>
      <c r="N47" s="39"/>
      <c r="O47" s="7" t="str">
        <f t="shared" si="13"/>
        <v>SES($)</v>
      </c>
      <c r="P47" s="40">
        <f t="shared" ref="P47:AA47" si="43">B47</f>
        <v>0.0004554116</v>
      </c>
      <c r="Q47" s="40">
        <f t="shared" si="43"/>
        <v>0.0865862164</v>
      </c>
      <c r="R47" s="40">
        <f t="shared" si="43"/>
        <v>0.0605668404</v>
      </c>
      <c r="S47" s="40">
        <f t="shared" si="43"/>
        <v>0.0642664664</v>
      </c>
      <c r="T47" s="40">
        <f t="shared" si="43"/>
        <v>0.0684720431</v>
      </c>
      <c r="U47" s="40">
        <f t="shared" si="43"/>
        <v>0.287688382</v>
      </c>
      <c r="V47" s="40">
        <f t="shared" si="43"/>
        <v>0.1842662719</v>
      </c>
      <c r="W47" s="40">
        <f t="shared" si="43"/>
        <v>0.1615096482</v>
      </c>
      <c r="X47" s="40">
        <f t="shared" si="43"/>
        <v>0.2276453426</v>
      </c>
      <c r="Y47" s="40">
        <f t="shared" si="43"/>
        <v>0.1484087031</v>
      </c>
      <c r="Z47" s="40">
        <f t="shared" si="43"/>
        <v>0.2106694829</v>
      </c>
      <c r="AA47" s="40">
        <f t="shared" si="43"/>
        <v>0.0237248744</v>
      </c>
    </row>
    <row r="48">
      <c r="A48" s="7" t="s">
        <v>237</v>
      </c>
      <c r="B48" s="8">
        <v>0.0999999984</v>
      </c>
      <c r="C48" s="8">
        <v>0.0999999984</v>
      </c>
      <c r="D48" s="8">
        <v>0.100000008</v>
      </c>
      <c r="E48" s="8">
        <v>0.0999999984</v>
      </c>
      <c r="F48" s="8">
        <v>0.100000008</v>
      </c>
      <c r="G48" s="8">
        <v>0.0999999984</v>
      </c>
      <c r="H48" s="8">
        <v>0.0999999984</v>
      </c>
      <c r="I48" s="8">
        <v>0.099999984</v>
      </c>
      <c r="J48" s="8">
        <v>0.0999999984</v>
      </c>
      <c r="K48" s="8">
        <v>0.100000008</v>
      </c>
      <c r="L48" s="8">
        <v>0.0999999984</v>
      </c>
      <c r="M48" s="8">
        <v>0.0100000008</v>
      </c>
      <c r="N48" s="39"/>
      <c r="O48" s="7" t="str">
        <f t="shared" si="13"/>
        <v>Cloud Map($)</v>
      </c>
      <c r="P48" s="40">
        <f t="shared" ref="P48:AA48" si="44">B48</f>
        <v>0.0999999984</v>
      </c>
      <c r="Q48" s="40">
        <f t="shared" si="44"/>
        <v>0.0999999984</v>
      </c>
      <c r="R48" s="40">
        <f t="shared" si="44"/>
        <v>0.100000008</v>
      </c>
      <c r="S48" s="40">
        <f t="shared" si="44"/>
        <v>0.0999999984</v>
      </c>
      <c r="T48" s="40">
        <f t="shared" si="44"/>
        <v>0.100000008</v>
      </c>
      <c r="U48" s="40">
        <f t="shared" si="44"/>
        <v>0.0999999984</v>
      </c>
      <c r="V48" s="40">
        <f t="shared" si="44"/>
        <v>0.0999999984</v>
      </c>
      <c r="W48" s="40">
        <f t="shared" si="44"/>
        <v>0.099999984</v>
      </c>
      <c r="X48" s="40">
        <f t="shared" si="44"/>
        <v>0.0999999984</v>
      </c>
      <c r="Y48" s="40">
        <f t="shared" si="44"/>
        <v>0.100000008</v>
      </c>
      <c r="Z48" s="40">
        <f t="shared" si="44"/>
        <v>0.0999999984</v>
      </c>
      <c r="AA48" s="40">
        <f t="shared" si="44"/>
        <v>0.0100000008</v>
      </c>
    </row>
    <row r="49">
      <c r="A49" s="7" t="s">
        <v>235</v>
      </c>
      <c r="B49" s="8">
        <v>0.0290718395</v>
      </c>
      <c r="C49" s="8">
        <v>0.0467774845</v>
      </c>
      <c r="D49" s="8">
        <v>0.0207788305</v>
      </c>
      <c r="E49" s="8">
        <v>0.0237880571</v>
      </c>
      <c r="F49" s="8">
        <v>0.0287525799</v>
      </c>
      <c r="G49" s="8">
        <v>0.0315400233</v>
      </c>
      <c r="H49" s="8">
        <v>0.2038533031</v>
      </c>
      <c r="I49" s="8">
        <v>0.0285980977</v>
      </c>
      <c r="J49" s="8">
        <v>0.0238143285</v>
      </c>
      <c r="K49" s="8">
        <v>0.0273756802</v>
      </c>
      <c r="L49" s="8">
        <v>0.0258090563</v>
      </c>
      <c r="M49" s="8">
        <v>4.562318E-4</v>
      </c>
      <c r="N49" s="39"/>
      <c r="O49" s="7" t="str">
        <f t="shared" si="13"/>
        <v>CloudFront($)</v>
      </c>
      <c r="P49" s="40">
        <f t="shared" ref="P49:AA49" si="45">B49</f>
        <v>0.0290718395</v>
      </c>
      <c r="Q49" s="40">
        <f t="shared" si="45"/>
        <v>0.0467774845</v>
      </c>
      <c r="R49" s="40">
        <f t="shared" si="45"/>
        <v>0.0207788305</v>
      </c>
      <c r="S49" s="40">
        <f t="shared" si="45"/>
        <v>0.0237880571</v>
      </c>
      <c r="T49" s="40">
        <f t="shared" si="45"/>
        <v>0.0287525799</v>
      </c>
      <c r="U49" s="40">
        <f t="shared" si="45"/>
        <v>0.0315400233</v>
      </c>
      <c r="V49" s="40">
        <f t="shared" si="45"/>
        <v>0.2038533031</v>
      </c>
      <c r="W49" s="40">
        <f t="shared" si="45"/>
        <v>0.0285980977</v>
      </c>
      <c r="X49" s="40">
        <f t="shared" si="45"/>
        <v>0.0238143285</v>
      </c>
      <c r="Y49" s="40">
        <f t="shared" si="45"/>
        <v>0.0273756802</v>
      </c>
      <c r="Z49" s="40">
        <f t="shared" si="45"/>
        <v>0.0258090563</v>
      </c>
      <c r="AA49" s="40">
        <f t="shared" si="45"/>
        <v>0.0004562318</v>
      </c>
    </row>
    <row r="50">
      <c r="A50" s="7" t="s">
        <v>239</v>
      </c>
      <c r="B50" s="22"/>
      <c r="C50" s="8">
        <v>9.0E-6</v>
      </c>
      <c r="D50" s="8">
        <v>9.0E-6</v>
      </c>
      <c r="E50" s="8">
        <v>0.346147048</v>
      </c>
      <c r="F50" s="8">
        <v>0.027860376</v>
      </c>
      <c r="G50" s="8">
        <v>0.004721016</v>
      </c>
      <c r="H50" s="8">
        <v>0.001609272</v>
      </c>
      <c r="I50" s="8">
        <v>9.0E-6</v>
      </c>
      <c r="J50" s="8">
        <v>9.0E-6</v>
      </c>
      <c r="K50" s="8">
        <v>9.0E-6</v>
      </c>
      <c r="L50" s="8">
        <v>7.5E-6</v>
      </c>
      <c r="M50" s="22"/>
      <c r="N50" s="39"/>
      <c r="O50" s="7" t="str">
        <f t="shared" si="13"/>
        <v>IoT($)</v>
      </c>
      <c r="P50" s="40" t="str">
        <f t="shared" ref="P50:AA50" si="46">B50</f>
        <v/>
      </c>
      <c r="Q50" s="40">
        <f t="shared" si="46"/>
        <v>0.000009</v>
      </c>
      <c r="R50" s="40">
        <f t="shared" si="46"/>
        <v>0.000009</v>
      </c>
      <c r="S50" s="40">
        <f t="shared" si="46"/>
        <v>0.346147048</v>
      </c>
      <c r="T50" s="40">
        <f t="shared" si="46"/>
        <v>0.027860376</v>
      </c>
      <c r="U50" s="40">
        <f t="shared" si="46"/>
        <v>0.004721016</v>
      </c>
      <c r="V50" s="40">
        <f t="shared" si="46"/>
        <v>0.001609272</v>
      </c>
      <c r="W50" s="40">
        <f t="shared" si="46"/>
        <v>0.000009</v>
      </c>
      <c r="X50" s="40">
        <f t="shared" si="46"/>
        <v>0.000009</v>
      </c>
      <c r="Y50" s="40">
        <f t="shared" si="46"/>
        <v>0.000009</v>
      </c>
      <c r="Z50" s="40">
        <f t="shared" si="46"/>
        <v>0.0000075</v>
      </c>
      <c r="AA50" s="40" t="str">
        <f t="shared" si="46"/>
        <v/>
      </c>
    </row>
    <row r="51">
      <c r="A51" s="7" t="s">
        <v>240</v>
      </c>
      <c r="B51" s="8">
        <v>0.0071032873</v>
      </c>
      <c r="C51" s="8">
        <v>0.0153774444</v>
      </c>
      <c r="D51" s="8">
        <v>0.0166953179</v>
      </c>
      <c r="E51" s="8">
        <v>0.0238234303</v>
      </c>
      <c r="F51" s="8">
        <v>0.0290498429</v>
      </c>
      <c r="G51" s="8">
        <v>0.0301596628</v>
      </c>
      <c r="H51" s="8">
        <v>0.0330058355</v>
      </c>
      <c r="I51" s="8">
        <v>0.0365696297</v>
      </c>
      <c r="J51" s="8">
        <v>0.0386547608</v>
      </c>
      <c r="K51" s="8">
        <v>0.0405598194</v>
      </c>
      <c r="L51" s="8">
        <v>0.044704104</v>
      </c>
      <c r="M51" s="8">
        <v>0.0034529459</v>
      </c>
      <c r="N51" s="39"/>
      <c r="O51" s="7" t="str">
        <f t="shared" si="13"/>
        <v>Backup($)</v>
      </c>
      <c r="P51" s="40">
        <f t="shared" ref="P51:AA51" si="47">B51</f>
        <v>0.0071032873</v>
      </c>
      <c r="Q51" s="40">
        <f t="shared" si="47"/>
        <v>0.0153774444</v>
      </c>
      <c r="R51" s="40">
        <f t="shared" si="47"/>
        <v>0.0166953179</v>
      </c>
      <c r="S51" s="40">
        <f t="shared" si="47"/>
        <v>0.0238234303</v>
      </c>
      <c r="T51" s="40">
        <f t="shared" si="47"/>
        <v>0.0290498429</v>
      </c>
      <c r="U51" s="40">
        <f t="shared" si="47"/>
        <v>0.0301596628</v>
      </c>
      <c r="V51" s="40">
        <f t="shared" si="47"/>
        <v>0.0330058355</v>
      </c>
      <c r="W51" s="40">
        <f t="shared" si="47"/>
        <v>0.0365696297</v>
      </c>
      <c r="X51" s="40">
        <f t="shared" si="47"/>
        <v>0.0386547608</v>
      </c>
      <c r="Y51" s="40">
        <f t="shared" si="47"/>
        <v>0.0405598194</v>
      </c>
      <c r="Z51" s="40">
        <f t="shared" si="47"/>
        <v>0.044704104</v>
      </c>
      <c r="AA51" s="40">
        <f t="shared" si="47"/>
        <v>0.0034529459</v>
      </c>
    </row>
    <row r="52">
      <c r="A52" s="7" t="s">
        <v>241</v>
      </c>
      <c r="B52" s="8">
        <v>6.673616E-4</v>
      </c>
      <c r="C52" s="8">
        <v>0.0024882155</v>
      </c>
      <c r="D52" s="8">
        <v>0.0036389072</v>
      </c>
      <c r="E52" s="8">
        <v>0.0090506793</v>
      </c>
      <c r="F52" s="8">
        <v>0.0164644747</v>
      </c>
      <c r="G52" s="8">
        <v>0.0231218111</v>
      </c>
      <c r="H52" s="8">
        <v>0.0315181179</v>
      </c>
      <c r="I52" s="8">
        <v>0.0423318161</v>
      </c>
      <c r="J52" s="8">
        <v>0.0495076858</v>
      </c>
      <c r="K52" s="8">
        <v>0.0577654825</v>
      </c>
      <c r="L52" s="8">
        <v>0.066914694</v>
      </c>
      <c r="M52" s="8">
        <v>0.0072107173</v>
      </c>
      <c r="N52" s="39"/>
      <c r="O52" s="7" t="str">
        <f t="shared" si="13"/>
        <v>Elastic File System($)</v>
      </c>
      <c r="P52" s="40">
        <f t="shared" ref="P52:AA52" si="48">B52</f>
        <v>0.0006673616</v>
      </c>
      <c r="Q52" s="40">
        <f t="shared" si="48"/>
        <v>0.0024882155</v>
      </c>
      <c r="R52" s="40">
        <f t="shared" si="48"/>
        <v>0.0036389072</v>
      </c>
      <c r="S52" s="40">
        <f t="shared" si="48"/>
        <v>0.0090506793</v>
      </c>
      <c r="T52" s="40">
        <f t="shared" si="48"/>
        <v>0.0164644747</v>
      </c>
      <c r="U52" s="40">
        <f t="shared" si="48"/>
        <v>0.0231218111</v>
      </c>
      <c r="V52" s="40">
        <f t="shared" si="48"/>
        <v>0.0315181179</v>
      </c>
      <c r="W52" s="40">
        <f t="shared" si="48"/>
        <v>0.0423318161</v>
      </c>
      <c r="X52" s="40">
        <f t="shared" si="48"/>
        <v>0.0495076858</v>
      </c>
      <c r="Y52" s="40">
        <f t="shared" si="48"/>
        <v>0.0577654825</v>
      </c>
      <c r="Z52" s="40">
        <f t="shared" si="48"/>
        <v>0.066914694</v>
      </c>
      <c r="AA52" s="40">
        <f t="shared" si="48"/>
        <v>0.0072107173</v>
      </c>
    </row>
    <row r="53">
      <c r="A53" s="7" t="s">
        <v>243</v>
      </c>
      <c r="B53" s="22"/>
      <c r="C53" s="22"/>
      <c r="D53" s="22"/>
      <c r="E53" s="22"/>
      <c r="F53" s="22"/>
      <c r="G53" s="8">
        <v>0.1072572933</v>
      </c>
      <c r="H53" s="22"/>
      <c r="I53" s="22"/>
      <c r="J53" s="22"/>
      <c r="K53" s="22"/>
      <c r="L53" s="22"/>
      <c r="M53" s="22"/>
      <c r="N53" s="39"/>
      <c r="O53" s="7" t="str">
        <f t="shared" si="13"/>
        <v>MQ($)</v>
      </c>
      <c r="P53" s="40" t="str">
        <f t="shared" ref="P53:AA53" si="49">B53</f>
        <v/>
      </c>
      <c r="Q53" s="40" t="str">
        <f t="shared" si="49"/>
        <v/>
      </c>
      <c r="R53" s="40" t="str">
        <f t="shared" si="49"/>
        <v/>
      </c>
      <c r="S53" s="40" t="str">
        <f t="shared" si="49"/>
        <v/>
      </c>
      <c r="T53" s="40" t="str">
        <f t="shared" si="49"/>
        <v/>
      </c>
      <c r="U53" s="40">
        <f t="shared" si="49"/>
        <v>0.1072572933</v>
      </c>
      <c r="V53" s="40" t="str">
        <f t="shared" si="49"/>
        <v/>
      </c>
      <c r="W53" s="40" t="str">
        <f t="shared" si="49"/>
        <v/>
      </c>
      <c r="X53" s="40" t="str">
        <f t="shared" si="49"/>
        <v/>
      </c>
      <c r="Y53" s="40" t="str">
        <f t="shared" si="49"/>
        <v/>
      </c>
      <c r="Z53" s="40" t="str">
        <f t="shared" si="49"/>
        <v/>
      </c>
      <c r="AA53" s="40" t="str">
        <f t="shared" si="49"/>
        <v/>
      </c>
    </row>
    <row r="54">
      <c r="A54" s="7" t="s">
        <v>244</v>
      </c>
      <c r="B54" s="8">
        <v>0.03</v>
      </c>
      <c r="C54" s="8">
        <v>0.03</v>
      </c>
      <c r="D54" s="8">
        <v>0.01</v>
      </c>
      <c r="E54" s="8">
        <v>0.01</v>
      </c>
      <c r="F54" s="22"/>
      <c r="G54" s="22"/>
      <c r="H54" s="22"/>
      <c r="I54" s="22"/>
      <c r="J54" s="22"/>
      <c r="K54" s="22"/>
      <c r="L54" s="22"/>
      <c r="M54" s="22"/>
      <c r="N54" s="39"/>
      <c r="O54" s="7" t="str">
        <f t="shared" si="13"/>
        <v>Cost Explorer($)</v>
      </c>
      <c r="P54" s="40">
        <f t="shared" ref="P54:AA54" si="50">B54</f>
        <v>0.03</v>
      </c>
      <c r="Q54" s="40">
        <f t="shared" si="50"/>
        <v>0.03</v>
      </c>
      <c r="R54" s="40">
        <f t="shared" si="50"/>
        <v>0.01</v>
      </c>
      <c r="S54" s="40">
        <f t="shared" si="50"/>
        <v>0.01</v>
      </c>
      <c r="T54" s="40" t="str">
        <f t="shared" si="50"/>
        <v/>
      </c>
      <c r="U54" s="40" t="str">
        <f t="shared" si="50"/>
        <v/>
      </c>
      <c r="V54" s="40" t="str">
        <f t="shared" si="50"/>
        <v/>
      </c>
      <c r="W54" s="40" t="str">
        <f t="shared" si="50"/>
        <v/>
      </c>
      <c r="X54" s="40" t="str">
        <f t="shared" si="50"/>
        <v/>
      </c>
      <c r="Y54" s="40" t="str">
        <f t="shared" si="50"/>
        <v/>
      </c>
      <c r="Z54" s="40" t="str">
        <f t="shared" si="50"/>
        <v/>
      </c>
      <c r="AA54" s="40" t="str">
        <f t="shared" si="50"/>
        <v/>
      </c>
    </row>
    <row r="55">
      <c r="A55" s="7" t="s">
        <v>246</v>
      </c>
      <c r="B55" s="8">
        <v>0.0296477496</v>
      </c>
      <c r="C55" s="8">
        <v>0.0362361384</v>
      </c>
      <c r="D55" s="8">
        <v>0.0</v>
      </c>
      <c r="E55" s="8">
        <v>0.0</v>
      </c>
      <c r="F55" s="8">
        <v>0.0</v>
      </c>
      <c r="G55" s="8">
        <v>0.0</v>
      </c>
      <c r="H55" s="8">
        <v>0.0</v>
      </c>
      <c r="I55" s="8">
        <v>0.0</v>
      </c>
      <c r="J55" s="8">
        <v>0.0</v>
      </c>
      <c r="K55" s="8">
        <v>0.0</v>
      </c>
      <c r="L55" s="8">
        <v>0.0</v>
      </c>
      <c r="M55" s="8">
        <v>0.0</v>
      </c>
      <c r="N55" s="39"/>
      <c r="O55" s="7" t="str">
        <f t="shared" si="13"/>
        <v>Elastic Container Registry Public($)</v>
      </c>
      <c r="P55" s="40">
        <f t="shared" ref="P55:AA55" si="51">B55</f>
        <v>0.0296477496</v>
      </c>
      <c r="Q55" s="40">
        <f t="shared" si="51"/>
        <v>0.0362361384</v>
      </c>
      <c r="R55" s="40">
        <f t="shared" si="51"/>
        <v>0</v>
      </c>
      <c r="S55" s="40">
        <f t="shared" si="51"/>
        <v>0</v>
      </c>
      <c r="T55" s="40">
        <f t="shared" si="51"/>
        <v>0</v>
      </c>
      <c r="U55" s="40">
        <f t="shared" si="51"/>
        <v>0</v>
      </c>
      <c r="V55" s="40">
        <f t="shared" si="51"/>
        <v>0</v>
      </c>
      <c r="W55" s="40">
        <f t="shared" si="51"/>
        <v>0</v>
      </c>
      <c r="X55" s="40">
        <f t="shared" si="51"/>
        <v>0</v>
      </c>
      <c r="Y55" s="40">
        <f t="shared" si="51"/>
        <v>0</v>
      </c>
      <c r="Z55" s="40">
        <f t="shared" si="51"/>
        <v>0</v>
      </c>
      <c r="AA55" s="40">
        <f t="shared" si="51"/>
        <v>0</v>
      </c>
    </row>
    <row r="56">
      <c r="A56" s="7" t="s">
        <v>238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0.0297475</v>
      </c>
      <c r="K56" s="8">
        <v>0.0</v>
      </c>
      <c r="L56" s="8">
        <v>0.030805</v>
      </c>
      <c r="M56" s="8">
        <v>0.0</v>
      </c>
      <c r="N56" s="39"/>
      <c r="O56" s="7" t="str">
        <f t="shared" si="13"/>
        <v>CloudTrail($)</v>
      </c>
      <c r="P56" s="40">
        <f t="shared" ref="P56:AA56" si="52">B56</f>
        <v>0</v>
      </c>
      <c r="Q56" s="40">
        <f t="shared" si="52"/>
        <v>0</v>
      </c>
      <c r="R56" s="40">
        <f t="shared" si="52"/>
        <v>0</v>
      </c>
      <c r="S56" s="40">
        <f t="shared" si="52"/>
        <v>0</v>
      </c>
      <c r="T56" s="40">
        <f t="shared" si="52"/>
        <v>0</v>
      </c>
      <c r="U56" s="40">
        <f t="shared" si="52"/>
        <v>0</v>
      </c>
      <c r="V56" s="40">
        <f t="shared" si="52"/>
        <v>0</v>
      </c>
      <c r="W56" s="40">
        <f t="shared" si="52"/>
        <v>0</v>
      </c>
      <c r="X56" s="40">
        <f t="shared" si="52"/>
        <v>0.0297475</v>
      </c>
      <c r="Y56" s="40">
        <f t="shared" si="52"/>
        <v>0</v>
      </c>
      <c r="Z56" s="40">
        <f t="shared" si="52"/>
        <v>0.030805</v>
      </c>
      <c r="AA56" s="40">
        <f t="shared" si="52"/>
        <v>0</v>
      </c>
    </row>
    <row r="57">
      <c r="A57" s="7" t="s">
        <v>247</v>
      </c>
      <c r="B57" s="8">
        <v>0.0032428728</v>
      </c>
      <c r="C57" s="8">
        <v>0.0032428728</v>
      </c>
      <c r="D57" s="8">
        <v>0.003232224</v>
      </c>
      <c r="E57" s="8">
        <v>0.0033731901</v>
      </c>
      <c r="F57" s="8">
        <v>0.0039762045</v>
      </c>
      <c r="G57" s="8">
        <v>0.0056482488</v>
      </c>
      <c r="H57" s="8">
        <v>0.0053129682</v>
      </c>
      <c r="I57" s="8">
        <v>0.00591426</v>
      </c>
      <c r="J57" s="8">
        <v>0.0054574839</v>
      </c>
      <c r="K57" s="8">
        <v>0.0061006401</v>
      </c>
      <c r="L57" s="8">
        <v>0.005437152</v>
      </c>
      <c r="M57" s="8">
        <v>5.430888E-4</v>
      </c>
      <c r="N57" s="39"/>
      <c r="O57" s="7" t="str">
        <f t="shared" si="13"/>
        <v>Redshift($)</v>
      </c>
      <c r="P57" s="40">
        <f t="shared" ref="P57:AA57" si="53">B57</f>
        <v>0.0032428728</v>
      </c>
      <c r="Q57" s="40">
        <f t="shared" si="53"/>
        <v>0.0032428728</v>
      </c>
      <c r="R57" s="40">
        <f t="shared" si="53"/>
        <v>0.003232224</v>
      </c>
      <c r="S57" s="40">
        <f t="shared" si="53"/>
        <v>0.0033731901</v>
      </c>
      <c r="T57" s="40">
        <f t="shared" si="53"/>
        <v>0.0039762045</v>
      </c>
      <c r="U57" s="40">
        <f t="shared" si="53"/>
        <v>0.0056482488</v>
      </c>
      <c r="V57" s="40">
        <f t="shared" si="53"/>
        <v>0.0053129682</v>
      </c>
      <c r="W57" s="40">
        <f t="shared" si="53"/>
        <v>0.00591426</v>
      </c>
      <c r="X57" s="40">
        <f t="shared" si="53"/>
        <v>0.0054574839</v>
      </c>
      <c r="Y57" s="40">
        <f t="shared" si="53"/>
        <v>0.0061006401</v>
      </c>
      <c r="Z57" s="40">
        <f t="shared" si="53"/>
        <v>0.005437152</v>
      </c>
      <c r="AA57" s="40">
        <f t="shared" si="53"/>
        <v>0.0005430888</v>
      </c>
    </row>
    <row r="58">
      <c r="A58" s="7" t="s">
        <v>248</v>
      </c>
      <c r="B58" s="8">
        <v>0.0049628576</v>
      </c>
      <c r="C58" s="8">
        <v>0.0082004611</v>
      </c>
      <c r="D58" s="8">
        <v>0.0062128004</v>
      </c>
      <c r="E58" s="8">
        <v>0.010043364</v>
      </c>
      <c r="F58" s="8">
        <v>0.0063665268</v>
      </c>
      <c r="G58" s="8">
        <v>0.0010968585</v>
      </c>
      <c r="H58" s="8">
        <v>0.0015819741</v>
      </c>
      <c r="I58" s="8">
        <v>9.285134E-4</v>
      </c>
      <c r="J58" s="8">
        <v>5.959674E-4</v>
      </c>
      <c r="K58" s="8">
        <v>6.20395E-5</v>
      </c>
      <c r="L58" s="8">
        <v>1.046061E-4</v>
      </c>
      <c r="M58" s="8">
        <v>1.0E-6</v>
      </c>
      <c r="N58" s="39"/>
      <c r="O58" s="7" t="str">
        <f t="shared" si="13"/>
        <v>CloudWatch Events($)</v>
      </c>
      <c r="P58" s="40">
        <f t="shared" ref="P58:AA58" si="54">B58</f>
        <v>0.0049628576</v>
      </c>
      <c r="Q58" s="40">
        <f t="shared" si="54"/>
        <v>0.0082004611</v>
      </c>
      <c r="R58" s="40">
        <f t="shared" si="54"/>
        <v>0.0062128004</v>
      </c>
      <c r="S58" s="40">
        <f t="shared" si="54"/>
        <v>0.010043364</v>
      </c>
      <c r="T58" s="40">
        <f t="shared" si="54"/>
        <v>0.0063665268</v>
      </c>
      <c r="U58" s="40">
        <f t="shared" si="54"/>
        <v>0.0010968585</v>
      </c>
      <c r="V58" s="40">
        <f t="shared" si="54"/>
        <v>0.0015819741</v>
      </c>
      <c r="W58" s="40">
        <f t="shared" si="54"/>
        <v>0.0009285134</v>
      </c>
      <c r="X58" s="40">
        <f t="shared" si="54"/>
        <v>0.0005959674</v>
      </c>
      <c r="Y58" s="40">
        <f t="shared" si="54"/>
        <v>0.0000620395</v>
      </c>
      <c r="Z58" s="40">
        <f t="shared" si="54"/>
        <v>0.0001046061</v>
      </c>
      <c r="AA58" s="40">
        <f t="shared" si="54"/>
        <v>0.000001</v>
      </c>
    </row>
    <row r="59">
      <c r="A59" s="7" t="s">
        <v>249</v>
      </c>
      <c r="B59" s="22"/>
      <c r="C59" s="8">
        <v>0.003018</v>
      </c>
      <c r="D59" s="8">
        <v>0.003108</v>
      </c>
      <c r="E59" s="8">
        <v>0.003198</v>
      </c>
      <c r="F59" s="8">
        <v>0.003108</v>
      </c>
      <c r="G59" s="8">
        <v>0.003258</v>
      </c>
      <c r="H59" s="8">
        <v>0.003168</v>
      </c>
      <c r="I59" s="8">
        <v>0.002898</v>
      </c>
      <c r="J59" s="8">
        <v>0.003328</v>
      </c>
      <c r="K59" s="8">
        <v>0.004702</v>
      </c>
      <c r="L59" s="8">
        <v>0.0028865</v>
      </c>
      <c r="M59" s="8">
        <v>5.0E-5</v>
      </c>
      <c r="N59" s="39"/>
      <c r="O59" s="7" t="str">
        <f t="shared" si="13"/>
        <v>Location Service($)</v>
      </c>
      <c r="P59" s="40" t="str">
        <f t="shared" ref="P59:AA59" si="55">B59</f>
        <v/>
      </c>
      <c r="Q59" s="40">
        <f t="shared" si="55"/>
        <v>0.003018</v>
      </c>
      <c r="R59" s="40">
        <f t="shared" si="55"/>
        <v>0.003108</v>
      </c>
      <c r="S59" s="40">
        <f t="shared" si="55"/>
        <v>0.003198</v>
      </c>
      <c r="T59" s="40">
        <f t="shared" si="55"/>
        <v>0.003108</v>
      </c>
      <c r="U59" s="40">
        <f t="shared" si="55"/>
        <v>0.003258</v>
      </c>
      <c r="V59" s="40">
        <f t="shared" si="55"/>
        <v>0.003168</v>
      </c>
      <c r="W59" s="40">
        <f t="shared" si="55"/>
        <v>0.002898</v>
      </c>
      <c r="X59" s="40">
        <f t="shared" si="55"/>
        <v>0.003328</v>
      </c>
      <c r="Y59" s="40">
        <f t="shared" si="55"/>
        <v>0.004702</v>
      </c>
      <c r="Z59" s="40">
        <f t="shared" si="55"/>
        <v>0.0028865</v>
      </c>
      <c r="AA59" s="40">
        <f t="shared" si="55"/>
        <v>0.00005</v>
      </c>
    </row>
    <row r="60">
      <c r="A60" s="7" t="s">
        <v>250</v>
      </c>
      <c r="B60" s="22"/>
      <c r="C60" s="22"/>
      <c r="D60" s="22"/>
      <c r="E60" s="22"/>
      <c r="F60" s="22"/>
      <c r="G60" s="22"/>
      <c r="H60" s="22"/>
      <c r="I60" s="8">
        <v>0.0061781484</v>
      </c>
      <c r="J60" s="8">
        <v>0.0063810691</v>
      </c>
      <c r="K60" s="8">
        <v>0.0012109252</v>
      </c>
      <c r="L60" s="22"/>
      <c r="M60" s="22"/>
      <c r="N60" s="39"/>
      <c r="O60" s="7" t="str">
        <f t="shared" si="13"/>
        <v>AppSync($)</v>
      </c>
      <c r="P60" s="40" t="str">
        <f t="shared" ref="P60:AA60" si="56">B60</f>
        <v/>
      </c>
      <c r="Q60" s="40" t="str">
        <f t="shared" si="56"/>
        <v/>
      </c>
      <c r="R60" s="40" t="str">
        <f t="shared" si="56"/>
        <v/>
      </c>
      <c r="S60" s="40" t="str">
        <f t="shared" si="56"/>
        <v/>
      </c>
      <c r="T60" s="40" t="str">
        <f t="shared" si="56"/>
        <v/>
      </c>
      <c r="U60" s="40" t="str">
        <f t="shared" si="56"/>
        <v/>
      </c>
      <c r="V60" s="40" t="str">
        <f t="shared" si="56"/>
        <v/>
      </c>
      <c r="W60" s="40">
        <f t="shared" si="56"/>
        <v>0.0061781484</v>
      </c>
      <c r="X60" s="40">
        <f t="shared" si="56"/>
        <v>0.0063810691</v>
      </c>
      <c r="Y60" s="40">
        <f t="shared" si="56"/>
        <v>0.0012109252</v>
      </c>
      <c r="Z60" s="40" t="str">
        <f t="shared" si="56"/>
        <v/>
      </c>
      <c r="AA60" s="40" t="str">
        <f t="shared" si="56"/>
        <v/>
      </c>
    </row>
    <row r="61">
      <c r="A61" s="7" t="s">
        <v>254</v>
      </c>
      <c r="B61" s="8">
        <v>1.95E-4</v>
      </c>
      <c r="C61" s="8">
        <v>1.95E-4</v>
      </c>
      <c r="D61" s="8">
        <v>4.29E-4</v>
      </c>
      <c r="E61" s="8">
        <v>3.9E-5</v>
      </c>
      <c r="F61" s="8">
        <v>0.0</v>
      </c>
      <c r="G61" s="8">
        <v>0.0</v>
      </c>
      <c r="H61" s="8">
        <v>0.0</v>
      </c>
      <c r="I61" s="8">
        <v>3.12E-4</v>
      </c>
      <c r="J61" s="8">
        <v>0.0</v>
      </c>
      <c r="K61" s="8">
        <v>0.0</v>
      </c>
      <c r="L61" s="8">
        <v>0.0</v>
      </c>
      <c r="M61" s="22"/>
      <c r="N61" s="39"/>
      <c r="O61" s="7" t="str">
        <f t="shared" si="13"/>
        <v>Systems Manager($)</v>
      </c>
      <c r="P61" s="40">
        <f t="shared" ref="P61:AA61" si="57">B61</f>
        <v>0.000195</v>
      </c>
      <c r="Q61" s="40">
        <f t="shared" si="57"/>
        <v>0.000195</v>
      </c>
      <c r="R61" s="40">
        <f t="shared" si="57"/>
        <v>0.000429</v>
      </c>
      <c r="S61" s="40">
        <f t="shared" si="57"/>
        <v>0.000039</v>
      </c>
      <c r="T61" s="40">
        <f t="shared" si="57"/>
        <v>0</v>
      </c>
      <c r="U61" s="40">
        <f t="shared" si="57"/>
        <v>0</v>
      </c>
      <c r="V61" s="40">
        <f t="shared" si="57"/>
        <v>0</v>
      </c>
      <c r="W61" s="40">
        <f t="shared" si="57"/>
        <v>0.000312</v>
      </c>
      <c r="X61" s="40">
        <f t="shared" si="57"/>
        <v>0</v>
      </c>
      <c r="Y61" s="40">
        <f t="shared" si="57"/>
        <v>0</v>
      </c>
      <c r="Z61" s="40">
        <f t="shared" si="57"/>
        <v>0</v>
      </c>
      <c r="AA61" s="40" t="str">
        <f t="shared" si="57"/>
        <v/>
      </c>
    </row>
    <row r="62">
      <c r="A62" s="7" t="s">
        <v>256</v>
      </c>
      <c r="B62" s="8">
        <v>4.246E-7</v>
      </c>
      <c r="C62" s="8">
        <v>3.1563E-6</v>
      </c>
      <c r="D62" s="8">
        <v>9.309E-7</v>
      </c>
      <c r="E62" s="8">
        <v>9.065E-7</v>
      </c>
      <c r="F62" s="8">
        <v>1.427965E-4</v>
      </c>
      <c r="G62" s="8">
        <v>3.695E-7</v>
      </c>
      <c r="H62" s="8">
        <v>1.2104E-6</v>
      </c>
      <c r="I62" s="8">
        <v>9.124E-7</v>
      </c>
      <c r="J62" s="22"/>
      <c r="K62" s="8">
        <v>8.663E-7</v>
      </c>
      <c r="L62" s="8">
        <v>3.313E-7</v>
      </c>
      <c r="M62" s="22"/>
      <c r="N62" s="39"/>
      <c r="O62" s="7" t="str">
        <f t="shared" si="13"/>
        <v>CloudShell($)</v>
      </c>
      <c r="P62" s="40">
        <f t="shared" ref="P62:AA62" si="58">B62</f>
        <v>0.0000004246</v>
      </c>
      <c r="Q62" s="40">
        <f t="shared" si="58"/>
        <v>0.0000031563</v>
      </c>
      <c r="R62" s="40">
        <f t="shared" si="58"/>
        <v>0.0000009309</v>
      </c>
      <c r="S62" s="40">
        <f t="shared" si="58"/>
        <v>0.0000009065</v>
      </c>
      <c r="T62" s="40">
        <f t="shared" si="58"/>
        <v>0.0001427965</v>
      </c>
      <c r="U62" s="40">
        <f t="shared" si="58"/>
        <v>0.0000003695</v>
      </c>
      <c r="V62" s="40">
        <f t="shared" si="58"/>
        <v>0.0000012104</v>
      </c>
      <c r="W62" s="40">
        <f t="shared" si="58"/>
        <v>0.0000009124</v>
      </c>
      <c r="X62" s="40" t="str">
        <f t="shared" si="58"/>
        <v/>
      </c>
      <c r="Y62" s="40">
        <f t="shared" si="58"/>
        <v>0.0000008663</v>
      </c>
      <c r="Z62" s="40">
        <f t="shared" si="58"/>
        <v>0.0000003313</v>
      </c>
      <c r="AA62" s="40" t="str">
        <f t="shared" si="58"/>
        <v/>
      </c>
    </row>
    <row r="63">
      <c r="A63" s="7" t="s">
        <v>258</v>
      </c>
      <c r="B63" s="22"/>
      <c r="C63" s="22"/>
      <c r="D63" s="22"/>
      <c r="E63" s="8">
        <v>5.5E-9</v>
      </c>
      <c r="F63" s="22"/>
      <c r="G63" s="22"/>
      <c r="H63" s="22"/>
      <c r="I63" s="22"/>
      <c r="J63" s="22"/>
      <c r="K63" s="22"/>
      <c r="L63" s="22"/>
      <c r="M63" s="22"/>
      <c r="N63" s="39"/>
      <c r="O63" s="7" t="str">
        <f t="shared" si="13"/>
        <v>Simple Workflow Service($)</v>
      </c>
      <c r="P63" s="40" t="str">
        <f t="shared" ref="P63:AA63" si="59">B63</f>
        <v/>
      </c>
      <c r="Q63" s="40" t="str">
        <f t="shared" si="59"/>
        <v/>
      </c>
      <c r="R63" s="40" t="str">
        <f t="shared" si="59"/>
        <v/>
      </c>
      <c r="S63" s="40">
        <f t="shared" si="59"/>
        <v>0.0000000055</v>
      </c>
      <c r="T63" s="40" t="str">
        <f t="shared" si="59"/>
        <v/>
      </c>
      <c r="U63" s="40" t="str">
        <f t="shared" si="59"/>
        <v/>
      </c>
      <c r="V63" s="40" t="str">
        <f t="shared" si="59"/>
        <v/>
      </c>
      <c r="W63" s="40" t="str">
        <f t="shared" si="59"/>
        <v/>
      </c>
      <c r="X63" s="40" t="str">
        <f t="shared" si="59"/>
        <v/>
      </c>
      <c r="Y63" s="40" t="str">
        <f t="shared" si="59"/>
        <v/>
      </c>
      <c r="Z63" s="40" t="str">
        <f t="shared" si="59"/>
        <v/>
      </c>
      <c r="AA63" s="40" t="str">
        <f t="shared" si="59"/>
        <v/>
      </c>
    </row>
    <row r="64">
      <c r="A64" s="7" t="s">
        <v>259</v>
      </c>
      <c r="B64" s="8">
        <v>0.0</v>
      </c>
      <c r="C64" s="8">
        <v>0.0</v>
      </c>
      <c r="D64" s="8">
        <v>0.0</v>
      </c>
      <c r="E64" s="8">
        <v>0.0</v>
      </c>
      <c r="F64" s="8">
        <v>0.0</v>
      </c>
      <c r="G64" s="8">
        <v>0.0</v>
      </c>
      <c r="H64" s="8">
        <v>0.0</v>
      </c>
      <c r="I64" s="8">
        <v>0.0</v>
      </c>
      <c r="J64" s="8">
        <v>0.0</v>
      </c>
      <c r="K64" s="8">
        <v>0.0</v>
      </c>
      <c r="L64" s="8">
        <v>0.0</v>
      </c>
      <c r="M64" s="8">
        <v>0.0</v>
      </c>
      <c r="N64" s="39"/>
      <c r="O64" s="7" t="str">
        <f t="shared" si="13"/>
        <v>CloudFormation($)</v>
      </c>
      <c r="P64" s="40">
        <f t="shared" ref="P64:AA64" si="60">B64</f>
        <v>0</v>
      </c>
      <c r="Q64" s="40">
        <f t="shared" si="60"/>
        <v>0</v>
      </c>
      <c r="R64" s="40">
        <f t="shared" si="60"/>
        <v>0</v>
      </c>
      <c r="S64" s="40">
        <f t="shared" si="60"/>
        <v>0</v>
      </c>
      <c r="T64" s="40">
        <f t="shared" si="60"/>
        <v>0</v>
      </c>
      <c r="U64" s="40">
        <f t="shared" si="60"/>
        <v>0</v>
      </c>
      <c r="V64" s="40">
        <f t="shared" si="60"/>
        <v>0</v>
      </c>
      <c r="W64" s="40">
        <f t="shared" si="60"/>
        <v>0</v>
      </c>
      <c r="X64" s="40">
        <f t="shared" si="60"/>
        <v>0</v>
      </c>
      <c r="Y64" s="40">
        <f t="shared" si="60"/>
        <v>0</v>
      </c>
      <c r="Z64" s="40">
        <f t="shared" si="60"/>
        <v>0</v>
      </c>
      <c r="AA64" s="40">
        <f t="shared" si="60"/>
        <v>0</v>
      </c>
    </row>
    <row r="65">
      <c r="A65" s="7" t="s">
        <v>260</v>
      </c>
      <c r="B65" s="8">
        <v>0.0</v>
      </c>
      <c r="C65" s="8">
        <v>0.0</v>
      </c>
      <c r="D65" s="8">
        <v>0.0</v>
      </c>
      <c r="E65" s="22"/>
      <c r="F65" s="22"/>
      <c r="G65" s="22"/>
      <c r="H65" s="22"/>
      <c r="I65" s="22"/>
      <c r="J65" s="22"/>
      <c r="K65" s="8">
        <v>0.0</v>
      </c>
      <c r="L65" s="22"/>
      <c r="M65" s="22"/>
      <c r="N65" s="39"/>
      <c r="O65" s="7" t="str">
        <f t="shared" si="13"/>
        <v>Service Catalog($)</v>
      </c>
      <c r="P65" s="40">
        <f t="shared" ref="P65:AA65" si="61">B65</f>
        <v>0</v>
      </c>
      <c r="Q65" s="40">
        <f t="shared" si="61"/>
        <v>0</v>
      </c>
      <c r="R65" s="40">
        <f t="shared" si="61"/>
        <v>0</v>
      </c>
      <c r="S65" s="40" t="str">
        <f t="shared" si="61"/>
        <v/>
      </c>
      <c r="T65" s="40" t="str">
        <f t="shared" si="61"/>
        <v/>
      </c>
      <c r="U65" s="40" t="str">
        <f t="shared" si="61"/>
        <v/>
      </c>
      <c r="V65" s="40" t="str">
        <f t="shared" si="61"/>
        <v/>
      </c>
      <c r="W65" s="40" t="str">
        <f t="shared" si="61"/>
        <v/>
      </c>
      <c r="X65" s="40" t="str">
        <f t="shared" si="61"/>
        <v/>
      </c>
      <c r="Y65" s="40">
        <f t="shared" si="61"/>
        <v>0</v>
      </c>
      <c r="Z65" s="40" t="str">
        <f t="shared" si="61"/>
        <v/>
      </c>
      <c r="AA65" s="40" t="str">
        <f t="shared" si="61"/>
        <v/>
      </c>
    </row>
    <row r="66">
      <c r="A66" s="7" t="s">
        <v>242</v>
      </c>
      <c r="B66" s="8">
        <v>0.0</v>
      </c>
      <c r="C66" s="8">
        <v>0.0</v>
      </c>
      <c r="D66" s="8">
        <v>0.0</v>
      </c>
      <c r="E66" s="8">
        <v>0.0</v>
      </c>
      <c r="F66" s="8">
        <v>0.0</v>
      </c>
      <c r="G66" s="8">
        <v>0.0</v>
      </c>
      <c r="H66" s="8">
        <v>0.0</v>
      </c>
      <c r="I66" s="8">
        <v>0.0</v>
      </c>
      <c r="J66" s="8">
        <v>0.0</v>
      </c>
      <c r="K66" s="8">
        <v>0.0</v>
      </c>
      <c r="L66" s="8">
        <v>0.0</v>
      </c>
      <c r="M66" s="8">
        <v>0.0</v>
      </c>
      <c r="N66" s="39"/>
      <c r="O66" s="7" t="str">
        <f t="shared" si="13"/>
        <v>Cognito($)</v>
      </c>
      <c r="P66" s="40">
        <f t="shared" ref="P66:AA66" si="62">B66</f>
        <v>0</v>
      </c>
      <c r="Q66" s="40">
        <f t="shared" si="62"/>
        <v>0</v>
      </c>
      <c r="R66" s="40">
        <f t="shared" si="62"/>
        <v>0</v>
      </c>
      <c r="S66" s="40">
        <f t="shared" si="62"/>
        <v>0</v>
      </c>
      <c r="T66" s="40">
        <f t="shared" si="62"/>
        <v>0</v>
      </c>
      <c r="U66" s="40">
        <f t="shared" si="62"/>
        <v>0</v>
      </c>
      <c r="V66" s="40">
        <f t="shared" si="62"/>
        <v>0</v>
      </c>
      <c r="W66" s="40">
        <f t="shared" si="62"/>
        <v>0</v>
      </c>
      <c r="X66" s="40">
        <f t="shared" si="62"/>
        <v>0</v>
      </c>
      <c r="Y66" s="40">
        <f t="shared" si="62"/>
        <v>0</v>
      </c>
      <c r="Z66" s="40">
        <f t="shared" si="62"/>
        <v>0</v>
      </c>
      <c r="AA66" s="40">
        <f t="shared" si="62"/>
        <v>0</v>
      </c>
    </row>
    <row r="67">
      <c r="A67" s="7" t="s">
        <v>262</v>
      </c>
      <c r="B67" s="8">
        <v>0.0</v>
      </c>
      <c r="C67" s="8">
        <v>0.0</v>
      </c>
      <c r="D67" s="8">
        <v>0.0</v>
      </c>
      <c r="E67" s="8">
        <v>0.0</v>
      </c>
      <c r="F67" s="8">
        <v>0.0</v>
      </c>
      <c r="G67" s="8">
        <v>0.0</v>
      </c>
      <c r="H67" s="8">
        <v>0.0</v>
      </c>
      <c r="I67" s="8">
        <v>0.0</v>
      </c>
      <c r="J67" s="8">
        <v>0.0</v>
      </c>
      <c r="K67" s="22"/>
      <c r="L67" s="22"/>
      <c r="M67" s="22"/>
      <c r="N67" s="39"/>
      <c r="O67" s="7" t="str">
        <f t="shared" si="13"/>
        <v>WorkDocs($)</v>
      </c>
      <c r="P67" s="40">
        <f t="shared" ref="P67:AA67" si="63">B67</f>
        <v>0</v>
      </c>
      <c r="Q67" s="40">
        <f t="shared" si="63"/>
        <v>0</v>
      </c>
      <c r="R67" s="40">
        <f t="shared" si="63"/>
        <v>0</v>
      </c>
      <c r="S67" s="40">
        <f t="shared" si="63"/>
        <v>0</v>
      </c>
      <c r="T67" s="40">
        <f t="shared" si="63"/>
        <v>0</v>
      </c>
      <c r="U67" s="40">
        <f t="shared" si="63"/>
        <v>0</v>
      </c>
      <c r="V67" s="40">
        <f t="shared" si="63"/>
        <v>0</v>
      </c>
      <c r="W67" s="40">
        <f t="shared" si="63"/>
        <v>0</v>
      </c>
      <c r="X67" s="40">
        <f t="shared" si="63"/>
        <v>0</v>
      </c>
      <c r="Y67" s="40" t="str">
        <f t="shared" si="63"/>
        <v/>
      </c>
      <c r="Z67" s="40" t="str">
        <f t="shared" si="63"/>
        <v/>
      </c>
      <c r="AA67" s="40" t="str">
        <f t="shared" si="63"/>
        <v/>
      </c>
    </row>
    <row r="68">
      <c r="A68" s="7" t="s">
        <v>263</v>
      </c>
      <c r="B68" s="8">
        <v>0.0</v>
      </c>
      <c r="C68" s="8">
        <v>0.0</v>
      </c>
      <c r="D68" s="8">
        <v>0.0</v>
      </c>
      <c r="E68" s="8">
        <v>0.0</v>
      </c>
      <c r="F68" s="8">
        <v>0.0</v>
      </c>
      <c r="G68" s="8">
        <v>0.0</v>
      </c>
      <c r="H68" s="8">
        <v>0.0</v>
      </c>
      <c r="I68" s="8">
        <v>0.0</v>
      </c>
      <c r="J68" s="8">
        <v>0.0</v>
      </c>
      <c r="K68" s="8">
        <v>0.0</v>
      </c>
      <c r="L68" s="8">
        <v>0.0</v>
      </c>
      <c r="M68" s="8">
        <v>0.0</v>
      </c>
      <c r="N68" s="39"/>
      <c r="O68" s="7" t="str">
        <f t="shared" si="13"/>
        <v>Tax($)</v>
      </c>
      <c r="P68" s="40">
        <f t="shared" ref="P68:AA68" si="64">B68</f>
        <v>0</v>
      </c>
      <c r="Q68" s="40">
        <f t="shared" si="64"/>
        <v>0</v>
      </c>
      <c r="R68" s="40">
        <f t="shared" si="64"/>
        <v>0</v>
      </c>
      <c r="S68" s="40">
        <f t="shared" si="64"/>
        <v>0</v>
      </c>
      <c r="T68" s="40">
        <f t="shared" si="64"/>
        <v>0</v>
      </c>
      <c r="U68" s="40">
        <f t="shared" si="64"/>
        <v>0</v>
      </c>
      <c r="V68" s="40">
        <f t="shared" si="64"/>
        <v>0</v>
      </c>
      <c r="W68" s="40">
        <f t="shared" si="64"/>
        <v>0</v>
      </c>
      <c r="X68" s="40">
        <f t="shared" si="64"/>
        <v>0</v>
      </c>
      <c r="Y68" s="40">
        <f t="shared" si="64"/>
        <v>0</v>
      </c>
      <c r="Z68" s="40">
        <f t="shared" si="64"/>
        <v>0</v>
      </c>
      <c r="AA68" s="40">
        <f t="shared" si="64"/>
        <v>0</v>
      </c>
    </row>
    <row r="69">
      <c r="A69" s="28" t="s">
        <v>197</v>
      </c>
      <c r="B69" s="52">
        <v>8615.382877511</v>
      </c>
      <c r="C69" s="52">
        <v>9750.2554654058</v>
      </c>
      <c r="D69" s="52">
        <v>11088.2679685262</v>
      </c>
      <c r="E69" s="52">
        <v>13398.3099222418</v>
      </c>
      <c r="F69" s="52">
        <v>14704.8631483198</v>
      </c>
      <c r="G69" s="52">
        <v>12863.5359070412</v>
      </c>
      <c r="H69" s="52">
        <v>12710.7865088268</v>
      </c>
      <c r="I69" s="52">
        <v>10583.6105369248</v>
      </c>
      <c r="J69" s="52">
        <v>12024.0941488386</v>
      </c>
      <c r="K69" s="52">
        <v>12808.2288528551</v>
      </c>
      <c r="L69" s="52">
        <v>12757.8718903448</v>
      </c>
      <c r="M69" s="52">
        <v>1771.7504617949</v>
      </c>
      <c r="O69" s="28" t="str">
        <f t="shared" si="13"/>
        <v>Total costs($)</v>
      </c>
      <c r="P69" s="53">
        <f t="shared" ref="P69:AA69" si="65">SUM(P10:P68)</f>
        <v>9262.058506</v>
      </c>
      <c r="Q69" s="53">
        <f t="shared" si="65"/>
        <v>10143.1576</v>
      </c>
      <c r="R69" s="53">
        <f t="shared" si="65"/>
        <v>11354.31658</v>
      </c>
      <c r="S69" s="53">
        <f t="shared" si="65"/>
        <v>13523.76422</v>
      </c>
      <c r="T69" s="53">
        <f t="shared" si="65"/>
        <v>14837.99836</v>
      </c>
      <c r="U69" s="53">
        <f t="shared" si="65"/>
        <v>13444.90871</v>
      </c>
      <c r="V69" s="53">
        <f t="shared" si="65"/>
        <v>13328.29716</v>
      </c>
      <c r="W69" s="53">
        <f t="shared" si="65"/>
        <v>11861.62912</v>
      </c>
      <c r="X69" s="53">
        <f t="shared" si="65"/>
        <v>13196.33299</v>
      </c>
      <c r="Y69" s="53">
        <f t="shared" si="65"/>
        <v>13029.81515</v>
      </c>
      <c r="Z69" s="53">
        <f t="shared" si="65"/>
        <v>13851.87382</v>
      </c>
      <c r="AA69" s="53">
        <f t="shared" si="65"/>
        <v>1971.857505</v>
      </c>
    </row>
  </sheetData>
  <mergeCells count="4">
    <mergeCell ref="A1:K1"/>
    <mergeCell ref="O1:Y1"/>
    <mergeCell ref="A8:K8"/>
    <mergeCell ref="O8:Y8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39.38"/>
    <col customWidth="1" min="2" max="2" width="13.63"/>
    <col customWidth="1" min="3" max="3" width="11.0"/>
    <col customWidth="1" min="4" max="4" width="10.13"/>
    <col customWidth="1" min="5" max="5" width="10.25"/>
    <col customWidth="1" min="6" max="14" width="11.38"/>
    <col customWidth="1" min="15" max="15" width="10.13"/>
    <col customWidth="1" min="16" max="16" width="11.38"/>
  </cols>
  <sheetData>
    <row r="1">
      <c r="A1" s="25"/>
      <c r="B1" s="25"/>
      <c r="C1" s="25"/>
      <c r="D1" s="25" t="s">
        <v>291</v>
      </c>
      <c r="P1" s="25"/>
    </row>
    <row r="2">
      <c r="A2" s="71"/>
      <c r="B2" s="72" t="s">
        <v>292</v>
      </c>
      <c r="D2" s="72" t="s">
        <v>293</v>
      </c>
      <c r="P2" s="38"/>
    </row>
    <row r="3">
      <c r="A3" s="19" t="s">
        <v>294</v>
      </c>
      <c r="B3" s="73" t="s">
        <v>295</v>
      </c>
      <c r="C3" s="73" t="s">
        <v>296</v>
      </c>
      <c r="D3" s="20">
        <f>'All AWS savings plan'!B2</f>
        <v>45474</v>
      </c>
      <c r="E3" s="20">
        <f>'All AWS savings plan'!C2</f>
        <v>45505</v>
      </c>
      <c r="F3" s="20">
        <f>'All AWS savings plan'!D2</f>
        <v>45536</v>
      </c>
      <c r="G3" s="20">
        <f>'All AWS savings plan'!E2</f>
        <v>45566</v>
      </c>
      <c r="H3" s="20">
        <f>'All AWS savings plan'!F2</f>
        <v>45597</v>
      </c>
      <c r="I3" s="20">
        <f>'All AWS savings plan'!G2</f>
        <v>45627</v>
      </c>
      <c r="J3" s="20">
        <f>'All AWS savings plan'!H2</f>
        <v>45658</v>
      </c>
      <c r="K3" s="20">
        <f>'All AWS savings plan'!I2</f>
        <v>45689</v>
      </c>
      <c r="L3" s="20">
        <f>'All AWS savings plan'!J2</f>
        <v>45717</v>
      </c>
      <c r="M3" s="20">
        <f>'All AWS savings plan'!K2</f>
        <v>45748</v>
      </c>
      <c r="N3" s="20">
        <f>'All AWS savings plan'!L2</f>
        <v>45778</v>
      </c>
      <c r="O3" s="20">
        <f>'All AWS savings plan'!M2</f>
        <v>45809</v>
      </c>
      <c r="P3" s="38"/>
    </row>
    <row r="4">
      <c r="A4" s="7" t="s">
        <v>66</v>
      </c>
      <c r="B4" s="61">
        <f>243000+131670</f>
        <v>374670</v>
      </c>
      <c r="C4" s="61">
        <f t="shared" ref="C4:C49" si="1">B4/12/33.5</f>
        <v>932.0149254</v>
      </c>
      <c r="D4" s="61">
        <v>418.8037979621</v>
      </c>
      <c r="E4" s="61">
        <v>549.8769090761</v>
      </c>
      <c r="F4" s="61">
        <v>637.5756531096</v>
      </c>
      <c r="G4" s="61">
        <v>773.0103324601</v>
      </c>
      <c r="H4" s="61">
        <v>843.916040372</v>
      </c>
      <c r="I4" s="61">
        <v>857.8616499127</v>
      </c>
      <c r="J4" s="61">
        <v>870.5575164389</v>
      </c>
      <c r="K4" s="61">
        <v>810.7090566086</v>
      </c>
      <c r="L4" s="61">
        <v>900.5313587598</v>
      </c>
      <c r="M4" s="61">
        <v>888.7198091143</v>
      </c>
      <c r="N4" s="61">
        <v>931.2227451602</v>
      </c>
      <c r="O4" s="61">
        <v>90.7862716617</v>
      </c>
      <c r="P4" s="39"/>
    </row>
    <row r="5">
      <c r="A5" s="7" t="s">
        <v>297</v>
      </c>
      <c r="B5" s="61">
        <v>370300.0</v>
      </c>
      <c r="C5" s="61">
        <f t="shared" si="1"/>
        <v>921.1442786</v>
      </c>
      <c r="D5" s="74"/>
      <c r="E5" s="74"/>
      <c r="F5" s="74"/>
      <c r="G5" s="74"/>
      <c r="H5" s="61">
        <v>0.0834580976</v>
      </c>
      <c r="I5" s="61">
        <v>0.5611900921</v>
      </c>
      <c r="J5" s="61">
        <v>0.5596305213</v>
      </c>
      <c r="K5" s="61">
        <v>0.5102673711</v>
      </c>
      <c r="L5" s="61">
        <v>0.3676693944</v>
      </c>
      <c r="M5" s="61">
        <v>0.3682366692</v>
      </c>
      <c r="N5" s="61">
        <v>0.3678800877</v>
      </c>
      <c r="O5" s="61">
        <v>0.0368309357</v>
      </c>
      <c r="P5" s="39"/>
    </row>
    <row r="6">
      <c r="A6" s="7" t="s">
        <v>69</v>
      </c>
      <c r="B6" s="61">
        <v>204000.0</v>
      </c>
      <c r="C6" s="61">
        <f t="shared" si="1"/>
        <v>507.4626866</v>
      </c>
      <c r="D6" s="74"/>
      <c r="E6" s="61">
        <v>0.1512902953</v>
      </c>
      <c r="F6" s="61">
        <v>2.0292805508</v>
      </c>
      <c r="G6" s="61">
        <v>24.9381777769</v>
      </c>
      <c r="H6" s="61">
        <v>46.6940626969</v>
      </c>
      <c r="I6" s="61">
        <v>47.6974731534</v>
      </c>
      <c r="J6" s="61">
        <v>47.6288892217</v>
      </c>
      <c r="K6" s="61">
        <v>42.9246879201</v>
      </c>
      <c r="L6" s="61">
        <v>45.8871177799</v>
      </c>
      <c r="M6" s="61">
        <v>44.5063194501</v>
      </c>
      <c r="N6" s="61">
        <v>46.0134226336</v>
      </c>
      <c r="O6" s="61">
        <v>4.4054751867</v>
      </c>
      <c r="P6" s="39"/>
    </row>
    <row r="7">
      <c r="A7" s="7" t="s">
        <v>90</v>
      </c>
      <c r="B7" s="61">
        <f>85500+27000</f>
        <v>112500</v>
      </c>
      <c r="C7" s="61">
        <f t="shared" si="1"/>
        <v>279.8507463</v>
      </c>
      <c r="D7" s="61">
        <v>34.5978851173</v>
      </c>
      <c r="E7" s="61">
        <v>15.166218653</v>
      </c>
      <c r="F7" s="61">
        <v>8.5839420253</v>
      </c>
      <c r="G7" s="61">
        <v>8.2909462906</v>
      </c>
      <c r="H7" s="61">
        <v>6.8025945936</v>
      </c>
      <c r="I7" s="61">
        <v>28.4237273474</v>
      </c>
      <c r="J7" s="61">
        <v>30.6495393855</v>
      </c>
      <c r="K7" s="61">
        <v>16.0698486009</v>
      </c>
      <c r="L7" s="61">
        <v>34.8811395709</v>
      </c>
      <c r="M7" s="61">
        <v>12.6869250996</v>
      </c>
      <c r="N7" s="61">
        <v>14.171616181</v>
      </c>
      <c r="O7" s="61">
        <v>0.8577751087</v>
      </c>
      <c r="P7" s="39"/>
    </row>
    <row r="8">
      <c r="A8" s="7" t="s">
        <v>72</v>
      </c>
      <c r="B8" s="61">
        <v>95000.0</v>
      </c>
      <c r="C8" s="61">
        <f t="shared" si="1"/>
        <v>236.318408</v>
      </c>
      <c r="D8" s="61">
        <v>0.1328965775</v>
      </c>
      <c r="E8" s="61">
        <v>2.748443351</v>
      </c>
      <c r="F8" s="61">
        <v>2.1396124874</v>
      </c>
      <c r="G8" s="61">
        <v>73.4150797491</v>
      </c>
      <c r="H8" s="61">
        <v>132.2714273376</v>
      </c>
      <c r="I8" s="61">
        <v>196.5531045629</v>
      </c>
      <c r="J8" s="61">
        <v>202.2523211211</v>
      </c>
      <c r="K8" s="61">
        <v>181.4317903622</v>
      </c>
      <c r="L8" s="61">
        <v>197.0170629389</v>
      </c>
      <c r="M8" s="61">
        <v>190.772443055</v>
      </c>
      <c r="N8" s="61">
        <v>195.1453547558</v>
      </c>
      <c r="O8" s="61">
        <v>18.6192817247</v>
      </c>
      <c r="P8" s="39"/>
    </row>
    <row r="9">
      <c r="A9" s="7" t="s">
        <v>163</v>
      </c>
      <c r="B9" s="61">
        <v>38000.0</v>
      </c>
      <c r="C9" s="61">
        <f t="shared" si="1"/>
        <v>94.52736318</v>
      </c>
      <c r="D9" s="61">
        <v>17.2638270165</v>
      </c>
      <c r="E9" s="61">
        <v>14.6118729037</v>
      </c>
      <c r="F9" s="61">
        <v>11.6263731396</v>
      </c>
      <c r="G9" s="61">
        <v>12.9850655903</v>
      </c>
      <c r="H9" s="61">
        <v>12.5890282945</v>
      </c>
      <c r="I9" s="61">
        <v>12.8602854869</v>
      </c>
      <c r="J9" s="61">
        <v>12.8175480187</v>
      </c>
      <c r="K9" s="61">
        <v>11.2889800834</v>
      </c>
      <c r="L9" s="61">
        <v>10.6458539878</v>
      </c>
      <c r="M9" s="61">
        <v>10.3090258809</v>
      </c>
      <c r="N9" s="61">
        <v>10.646699428</v>
      </c>
      <c r="O9" s="61">
        <v>1.0310344066</v>
      </c>
      <c r="P9" s="39"/>
    </row>
    <row r="10">
      <c r="A10" s="7" t="s">
        <v>161</v>
      </c>
      <c r="B10" s="61">
        <v>34200.0</v>
      </c>
      <c r="C10" s="61">
        <f t="shared" si="1"/>
        <v>85.07462687</v>
      </c>
      <c r="D10" s="61">
        <v>6.9043873779</v>
      </c>
      <c r="E10" s="61">
        <v>4.295288823</v>
      </c>
      <c r="F10" s="61">
        <v>0.3219597872</v>
      </c>
      <c r="G10" s="61">
        <v>2.2429438114</v>
      </c>
      <c r="H10" s="61">
        <v>2.8717391124</v>
      </c>
      <c r="I10" s="61">
        <v>3.05157256</v>
      </c>
      <c r="J10" s="61">
        <v>3.0524564711</v>
      </c>
      <c r="K10" s="61">
        <v>2.5647481494</v>
      </c>
      <c r="L10" s="61">
        <v>5.068372727</v>
      </c>
      <c r="M10" s="61">
        <v>7.0127324944</v>
      </c>
      <c r="N10" s="61">
        <v>7.7648472289</v>
      </c>
      <c r="O10" s="61">
        <v>0.6116809733</v>
      </c>
      <c r="P10" s="39"/>
    </row>
    <row r="11">
      <c r="A11" s="7" t="s">
        <v>50</v>
      </c>
      <c r="B11" s="61"/>
      <c r="C11" s="61">
        <f t="shared" si="1"/>
        <v>0</v>
      </c>
      <c r="D11" s="61">
        <v>3039.7312352939</v>
      </c>
      <c r="E11" s="61">
        <v>3104.5681373307</v>
      </c>
      <c r="F11" s="61">
        <v>2968.8660466903</v>
      </c>
      <c r="G11" s="61">
        <v>3136.3958195886</v>
      </c>
      <c r="H11" s="61">
        <v>3452.8690973087</v>
      </c>
      <c r="I11" s="61">
        <v>3586.6631371437</v>
      </c>
      <c r="J11" s="61">
        <v>3359.5990729906</v>
      </c>
      <c r="K11" s="61">
        <v>2912.8210225935</v>
      </c>
      <c r="L11" s="61">
        <v>3395.495140005</v>
      </c>
      <c r="M11" s="61">
        <v>3142.1480630881</v>
      </c>
      <c r="N11" s="61">
        <v>3281.2311636747</v>
      </c>
      <c r="O11" s="61">
        <v>321.9031359643</v>
      </c>
      <c r="P11" s="39"/>
    </row>
    <row r="12">
      <c r="A12" s="7" t="s">
        <v>105</v>
      </c>
      <c r="B12" s="61"/>
      <c r="C12" s="61">
        <f t="shared" si="1"/>
        <v>0</v>
      </c>
      <c r="D12" s="61">
        <v>1038.2625835747</v>
      </c>
      <c r="E12" s="61">
        <v>1735.9229629534</v>
      </c>
      <c r="F12" s="61">
        <v>2886.7412949325</v>
      </c>
      <c r="G12" s="61">
        <v>3300.5386102914</v>
      </c>
      <c r="H12" s="61">
        <v>2967.6098358088</v>
      </c>
      <c r="I12" s="61">
        <v>2932.8735189425</v>
      </c>
      <c r="J12" s="61">
        <v>3171.168499324</v>
      </c>
      <c r="K12" s="61">
        <v>2611.2919830422</v>
      </c>
      <c r="L12" s="61">
        <v>2764.9417062283</v>
      </c>
      <c r="M12" s="61">
        <v>2746.9879363495</v>
      </c>
      <c r="N12" s="61">
        <v>2888.706013796</v>
      </c>
      <c r="O12" s="61">
        <v>238.3306836603</v>
      </c>
      <c r="P12" s="39"/>
    </row>
    <row r="13">
      <c r="A13" s="7" t="s">
        <v>129</v>
      </c>
      <c r="B13" s="61"/>
      <c r="C13" s="61">
        <f t="shared" si="1"/>
        <v>0</v>
      </c>
      <c r="D13" s="61">
        <v>1556.1381696214</v>
      </c>
      <c r="E13" s="61">
        <v>1742.9764395576</v>
      </c>
      <c r="F13" s="61">
        <v>1591.8125909092</v>
      </c>
      <c r="G13" s="61">
        <v>2432.0975918784</v>
      </c>
      <c r="H13" s="61">
        <v>3241.3514600119</v>
      </c>
      <c r="I13" s="61">
        <v>2064.4283009643</v>
      </c>
      <c r="J13" s="61">
        <v>1783.856255231</v>
      </c>
      <c r="K13" s="61">
        <v>1677.9997676922</v>
      </c>
      <c r="L13" s="61">
        <v>1738.7470380059</v>
      </c>
      <c r="M13" s="61">
        <v>1677.7161195544</v>
      </c>
      <c r="N13" s="61">
        <v>1787.4337313704</v>
      </c>
      <c r="O13" s="61">
        <v>187.8114355326</v>
      </c>
      <c r="P13" s="39"/>
    </row>
    <row r="14">
      <c r="A14" s="7" t="s">
        <v>102</v>
      </c>
      <c r="B14" s="61"/>
      <c r="C14" s="61">
        <f t="shared" si="1"/>
        <v>0</v>
      </c>
      <c r="D14" s="61">
        <v>1113.3542766766</v>
      </c>
      <c r="E14" s="61">
        <v>1094.8879138396</v>
      </c>
      <c r="F14" s="61">
        <v>1133.3464758276</v>
      </c>
      <c r="G14" s="61">
        <v>1163.0783221854</v>
      </c>
      <c r="H14" s="61">
        <v>1089.4803942172</v>
      </c>
      <c r="I14" s="61">
        <v>1142.4265640398</v>
      </c>
      <c r="J14" s="61">
        <v>1138.4866159279</v>
      </c>
      <c r="K14" s="61">
        <v>1037.6996857467</v>
      </c>
      <c r="L14" s="61">
        <v>1161.8939892857</v>
      </c>
      <c r="M14" s="61">
        <v>1144.7982993095</v>
      </c>
      <c r="N14" s="61">
        <v>1148.6024953014</v>
      </c>
      <c r="O14" s="61">
        <v>75.4140215456</v>
      </c>
      <c r="P14" s="39"/>
    </row>
    <row r="15">
      <c r="A15" s="7" t="s">
        <v>99</v>
      </c>
      <c r="B15" s="61"/>
      <c r="C15" s="61">
        <f t="shared" si="1"/>
        <v>0</v>
      </c>
      <c r="D15" s="61">
        <v>653.137687601</v>
      </c>
      <c r="E15" s="61">
        <v>361.0299390551</v>
      </c>
      <c r="F15" s="61">
        <v>436.7047272785</v>
      </c>
      <c r="G15" s="61">
        <v>633.1367501163</v>
      </c>
      <c r="H15" s="61">
        <v>672.8573301582</v>
      </c>
      <c r="I15" s="61">
        <v>638.9276475486</v>
      </c>
      <c r="J15" s="61">
        <v>779.2857077262</v>
      </c>
      <c r="K15" s="61">
        <v>1036.963641476</v>
      </c>
      <c r="L15" s="61">
        <v>1114.8974597787</v>
      </c>
      <c r="M15" s="61">
        <v>1015.3007777794</v>
      </c>
      <c r="N15" s="61">
        <v>1043.1369574747</v>
      </c>
      <c r="O15" s="61">
        <v>89.7367363443</v>
      </c>
      <c r="P15" s="39"/>
    </row>
    <row r="16">
      <c r="A16" s="7" t="s">
        <v>124</v>
      </c>
      <c r="B16" s="61"/>
      <c r="C16" s="61">
        <f t="shared" si="1"/>
        <v>0</v>
      </c>
      <c r="D16" s="61">
        <v>204.9372223036</v>
      </c>
      <c r="E16" s="61">
        <v>228.2920536101</v>
      </c>
      <c r="F16" s="61">
        <v>220.1879813596</v>
      </c>
      <c r="G16" s="61">
        <v>224.7369954666</v>
      </c>
      <c r="H16" s="61">
        <v>544.8554010918</v>
      </c>
      <c r="I16" s="61">
        <v>314.2576663589</v>
      </c>
      <c r="J16" s="61">
        <v>326.3756382001</v>
      </c>
      <c r="K16" s="61">
        <v>311.2486263058</v>
      </c>
      <c r="L16" s="61">
        <v>446.3680352675</v>
      </c>
      <c r="M16" s="61">
        <v>365.0298629916</v>
      </c>
      <c r="N16" s="61">
        <v>380.563555899</v>
      </c>
      <c r="O16" s="61">
        <v>34.8592536595</v>
      </c>
      <c r="P16" s="39"/>
    </row>
    <row r="17">
      <c r="A17" s="7" t="s">
        <v>145</v>
      </c>
      <c r="B17" s="61"/>
      <c r="C17" s="61">
        <f t="shared" si="1"/>
        <v>0</v>
      </c>
      <c r="D17" s="61">
        <v>7.2016085532</v>
      </c>
      <c r="E17" s="61">
        <v>32.0984134222</v>
      </c>
      <c r="F17" s="61">
        <v>86.464772674</v>
      </c>
      <c r="G17" s="61">
        <v>90.4902017079</v>
      </c>
      <c r="H17" s="61">
        <v>87.5322360696</v>
      </c>
      <c r="I17" s="61">
        <v>131.8984903013</v>
      </c>
      <c r="J17" s="61">
        <v>140.5653824713</v>
      </c>
      <c r="K17" s="61">
        <v>126.5603791545</v>
      </c>
      <c r="L17" s="61">
        <v>137.8287201665</v>
      </c>
      <c r="M17" s="61">
        <v>133.3934756194</v>
      </c>
      <c r="N17" s="61">
        <v>137.8451508425</v>
      </c>
      <c r="O17" s="61">
        <v>13.3454616537</v>
      </c>
      <c r="P17" s="39"/>
    </row>
    <row r="18">
      <c r="A18" s="7" t="s">
        <v>87</v>
      </c>
      <c r="B18" s="61"/>
      <c r="C18" s="61">
        <f t="shared" si="1"/>
        <v>0</v>
      </c>
      <c r="D18" s="61">
        <v>81.7653546149</v>
      </c>
      <c r="E18" s="61">
        <v>78.9289412461</v>
      </c>
      <c r="F18" s="61">
        <v>74.8611361828</v>
      </c>
      <c r="G18" s="61">
        <v>76.7910511137</v>
      </c>
      <c r="H18" s="61">
        <v>78.5913286484</v>
      </c>
      <c r="I18" s="61">
        <v>82.2331084727</v>
      </c>
      <c r="J18" s="61">
        <v>83.2100194783</v>
      </c>
      <c r="K18" s="61">
        <v>74.8989028532</v>
      </c>
      <c r="L18" s="61">
        <v>80.8051480302</v>
      </c>
      <c r="M18" s="61">
        <v>78.6336508973</v>
      </c>
      <c r="N18" s="61">
        <v>80.7663653747</v>
      </c>
      <c r="O18" s="61">
        <v>7.8671983944</v>
      </c>
      <c r="P18" s="39"/>
    </row>
    <row r="19">
      <c r="A19" s="7" t="s">
        <v>75</v>
      </c>
      <c r="B19" s="61"/>
      <c r="C19" s="61">
        <f t="shared" si="1"/>
        <v>0</v>
      </c>
      <c r="D19" s="61">
        <v>6.9786126522</v>
      </c>
      <c r="E19" s="61">
        <v>4.303184084</v>
      </c>
      <c r="F19" s="61">
        <v>0.368113949</v>
      </c>
      <c r="G19" s="61">
        <v>0.5830845675</v>
      </c>
      <c r="H19" s="61">
        <v>0.5769877575</v>
      </c>
      <c r="I19" s="61">
        <v>0.7636907604</v>
      </c>
      <c r="J19" s="61">
        <v>0.6238169842</v>
      </c>
      <c r="K19" s="61">
        <v>0.5297256142</v>
      </c>
      <c r="L19" s="61">
        <v>0.3694373589</v>
      </c>
      <c r="M19" s="61">
        <v>0.3732960526</v>
      </c>
      <c r="N19" s="61">
        <v>675.8136577315</v>
      </c>
      <c r="O19" s="61">
        <v>88.4303376562</v>
      </c>
      <c r="P19" s="39"/>
    </row>
    <row r="20">
      <c r="A20" s="7" t="s">
        <v>81</v>
      </c>
      <c r="B20" s="61"/>
      <c r="C20" s="61">
        <f t="shared" si="1"/>
        <v>0</v>
      </c>
      <c r="D20" s="61">
        <v>74.6611786954</v>
      </c>
      <c r="E20" s="61">
        <v>71.8930903632</v>
      </c>
      <c r="F20" s="61">
        <v>67.4755729661</v>
      </c>
      <c r="G20" s="61">
        <v>71.0070888881</v>
      </c>
      <c r="H20" s="61">
        <v>68.3699632676</v>
      </c>
      <c r="I20" s="61">
        <v>70.5672691876</v>
      </c>
      <c r="J20" s="61">
        <v>70.9135756287</v>
      </c>
      <c r="K20" s="61">
        <v>63.5046707398</v>
      </c>
      <c r="L20" s="61">
        <v>67.9805644426</v>
      </c>
      <c r="M20" s="61">
        <v>65.6901464878</v>
      </c>
      <c r="N20" s="61">
        <v>67.8049349313</v>
      </c>
      <c r="O20" s="61">
        <v>6.6059871405</v>
      </c>
      <c r="P20" s="39"/>
    </row>
    <row r="21">
      <c r="A21" s="7" t="s">
        <v>141</v>
      </c>
      <c r="B21" s="61"/>
      <c r="C21" s="61">
        <f t="shared" si="1"/>
        <v>0</v>
      </c>
      <c r="D21" s="61">
        <v>7.1483947085</v>
      </c>
      <c r="E21" s="61">
        <v>13.4754467638</v>
      </c>
      <c r="F21" s="61">
        <v>56.3532318745</v>
      </c>
      <c r="G21" s="61">
        <v>59.4572390846</v>
      </c>
      <c r="H21" s="61">
        <v>53.0687113296</v>
      </c>
      <c r="I21" s="61">
        <v>52.2666933665</v>
      </c>
      <c r="J21" s="61">
        <v>52.0401586848</v>
      </c>
      <c r="K21" s="61">
        <v>50.7168329428</v>
      </c>
      <c r="L21" s="61">
        <v>53.9744321009</v>
      </c>
      <c r="M21" s="61">
        <v>50.8688570486</v>
      </c>
      <c r="N21" s="61">
        <v>53.6888008791</v>
      </c>
      <c r="O21" s="61">
        <v>4.9803752038</v>
      </c>
      <c r="P21" s="39"/>
    </row>
    <row r="22">
      <c r="A22" s="7" t="s">
        <v>54</v>
      </c>
      <c r="B22" s="61"/>
      <c r="C22" s="61">
        <f t="shared" si="1"/>
        <v>0</v>
      </c>
      <c r="D22" s="61">
        <v>40.9216183573</v>
      </c>
      <c r="E22" s="61">
        <v>40.0044858273</v>
      </c>
      <c r="F22" s="61">
        <v>37.5607202132</v>
      </c>
      <c r="G22" s="61">
        <v>39.3992528305</v>
      </c>
      <c r="H22" s="61">
        <v>38.186573193</v>
      </c>
      <c r="I22" s="61">
        <v>40.1185527107</v>
      </c>
      <c r="J22" s="61">
        <v>40.4766330529</v>
      </c>
      <c r="K22" s="61">
        <v>36.5621136897</v>
      </c>
      <c r="L22" s="61">
        <v>38.6983806512</v>
      </c>
      <c r="M22" s="61">
        <v>36.7252271181</v>
      </c>
      <c r="N22" s="61">
        <v>37.6444296096</v>
      </c>
      <c r="O22" s="61">
        <v>3.7171728501</v>
      </c>
      <c r="P22" s="39"/>
    </row>
    <row r="23">
      <c r="A23" s="7" t="s">
        <v>139</v>
      </c>
      <c r="B23" s="61"/>
      <c r="C23" s="61">
        <f t="shared" si="1"/>
        <v>0</v>
      </c>
      <c r="D23" s="61">
        <v>0.0774502782</v>
      </c>
      <c r="E23" s="61">
        <v>4.6337011559</v>
      </c>
      <c r="F23" s="61">
        <v>43.3112955803</v>
      </c>
      <c r="G23" s="61">
        <v>45.47771783</v>
      </c>
      <c r="H23" s="61">
        <v>44.0632100179</v>
      </c>
      <c r="I23" s="61">
        <v>45.4424383</v>
      </c>
      <c r="J23" s="61">
        <v>45.4310028579</v>
      </c>
      <c r="K23" s="61">
        <v>40.8592771582</v>
      </c>
      <c r="L23" s="61">
        <v>43.8150256354</v>
      </c>
      <c r="M23" s="61">
        <v>42.4423913479</v>
      </c>
      <c r="N23" s="61">
        <v>43.7913018399</v>
      </c>
      <c r="O23" s="61">
        <v>4.2407796545</v>
      </c>
      <c r="P23" s="39"/>
    </row>
    <row r="24">
      <c r="A24" s="7" t="s">
        <v>131</v>
      </c>
      <c r="B24" s="61"/>
      <c r="C24" s="61">
        <f t="shared" si="1"/>
        <v>0</v>
      </c>
      <c r="D24" s="61">
        <v>40.7830212229</v>
      </c>
      <c r="E24" s="61">
        <v>38.0001893389</v>
      </c>
      <c r="F24" s="61">
        <v>33.8760579826</v>
      </c>
      <c r="G24" s="61">
        <v>35.7748863041</v>
      </c>
      <c r="H24" s="61">
        <v>34.5948558513</v>
      </c>
      <c r="I24" s="61">
        <v>35.7062622514</v>
      </c>
      <c r="J24" s="61">
        <v>35.7249687218</v>
      </c>
      <c r="K24" s="61">
        <v>32.0548053637</v>
      </c>
      <c r="L24" s="61">
        <v>33.9898361232</v>
      </c>
      <c r="M24" s="61">
        <v>32.9021216633</v>
      </c>
      <c r="N24" s="61">
        <v>7.3549304552</v>
      </c>
      <c r="O24" s="61"/>
      <c r="P24" s="39"/>
    </row>
    <row r="25">
      <c r="A25" s="7" t="s">
        <v>298</v>
      </c>
      <c r="B25" s="74"/>
      <c r="C25" s="61">
        <f t="shared" si="1"/>
        <v>0</v>
      </c>
      <c r="D25" s="74"/>
      <c r="E25" s="61">
        <v>7.3794E-5</v>
      </c>
      <c r="F25" s="61">
        <v>32.9081603606</v>
      </c>
      <c r="G25" s="61">
        <v>26.4033688933</v>
      </c>
      <c r="H25" s="61">
        <v>32.8820189456</v>
      </c>
      <c r="I25" s="61">
        <v>33.1187216115</v>
      </c>
      <c r="J25" s="61">
        <v>33.2067465472</v>
      </c>
      <c r="K25" s="61">
        <v>30.4336328203</v>
      </c>
      <c r="L25" s="61">
        <v>32.4529556642</v>
      </c>
      <c r="M25" s="61">
        <v>31.8717101551</v>
      </c>
      <c r="N25" s="61">
        <v>32.8120231543</v>
      </c>
      <c r="O25" s="61">
        <v>3.1740366787</v>
      </c>
      <c r="P25" s="39"/>
    </row>
    <row r="26">
      <c r="A26" s="7" t="s">
        <v>60</v>
      </c>
      <c r="B26" s="61"/>
      <c r="C26" s="61">
        <f t="shared" si="1"/>
        <v>0</v>
      </c>
      <c r="D26" s="61">
        <v>9.3679099366</v>
      </c>
      <c r="E26" s="61">
        <v>7.8636853205</v>
      </c>
      <c r="F26" s="61">
        <v>7.373386396</v>
      </c>
      <c r="G26" s="61">
        <v>8.3557625875</v>
      </c>
      <c r="H26" s="61">
        <v>8.4529633364</v>
      </c>
      <c r="I26" s="61">
        <v>8.8716936334</v>
      </c>
      <c r="J26" s="61">
        <v>8.5696168864</v>
      </c>
      <c r="K26" s="61">
        <v>6.8235226354</v>
      </c>
      <c r="L26" s="61">
        <v>9.5233235761</v>
      </c>
      <c r="M26" s="61">
        <v>15.1935081596</v>
      </c>
      <c r="N26" s="61">
        <v>6.745784875</v>
      </c>
      <c r="O26" s="61">
        <v>0.8149624852</v>
      </c>
      <c r="P26" s="39"/>
    </row>
    <row r="27">
      <c r="A27" s="7" t="s">
        <v>143</v>
      </c>
      <c r="B27" s="61"/>
      <c r="C27" s="61">
        <f t="shared" si="1"/>
        <v>0</v>
      </c>
      <c r="D27" s="61">
        <v>8.0181168749</v>
      </c>
      <c r="E27" s="61">
        <v>7.0218474698</v>
      </c>
      <c r="F27" s="61">
        <v>4.8689403556</v>
      </c>
      <c r="G27" s="61">
        <v>6.1834285766</v>
      </c>
      <c r="H27" s="61">
        <v>6.1523950576</v>
      </c>
      <c r="I27" s="61">
        <v>6.1407337288</v>
      </c>
      <c r="J27" s="61">
        <v>6.2475203734</v>
      </c>
      <c r="K27" s="61">
        <v>5.2540076714</v>
      </c>
      <c r="L27" s="61">
        <v>4.0371458457</v>
      </c>
      <c r="M27" s="61">
        <v>3.9493080176</v>
      </c>
      <c r="N27" s="61">
        <v>4.0996905568</v>
      </c>
      <c r="O27" s="61">
        <v>0.4136659416</v>
      </c>
      <c r="P27" s="39"/>
    </row>
    <row r="28">
      <c r="A28" s="7" t="s">
        <v>122</v>
      </c>
      <c r="B28" s="61"/>
      <c r="C28" s="61">
        <f t="shared" si="1"/>
        <v>0</v>
      </c>
      <c r="D28" s="61">
        <v>9.9038452751</v>
      </c>
      <c r="E28" s="61">
        <v>7.4105613486</v>
      </c>
      <c r="F28" s="61">
        <v>4.6439619995</v>
      </c>
      <c r="G28" s="61">
        <v>5.7386527278</v>
      </c>
      <c r="H28" s="61">
        <v>5.3135710564</v>
      </c>
      <c r="I28" s="61">
        <v>5.3433357336</v>
      </c>
      <c r="J28" s="61">
        <v>5.352811037</v>
      </c>
      <c r="K28" s="61">
        <v>4.6936115584</v>
      </c>
      <c r="L28" s="61">
        <v>4.3714471179</v>
      </c>
      <c r="M28" s="61">
        <v>3.5081436943</v>
      </c>
      <c r="N28" s="61">
        <v>3.5573383944</v>
      </c>
      <c r="O28" s="61">
        <v>0.3224263498</v>
      </c>
      <c r="P28" s="39"/>
    </row>
    <row r="29">
      <c r="A29" s="7" t="s">
        <v>78</v>
      </c>
      <c r="B29" s="61"/>
      <c r="C29" s="61">
        <f t="shared" si="1"/>
        <v>0</v>
      </c>
      <c r="D29" s="61">
        <v>7.0668204632</v>
      </c>
      <c r="E29" s="61">
        <v>4.5307796363</v>
      </c>
      <c r="F29" s="61">
        <v>2.3127333408</v>
      </c>
      <c r="G29" s="61">
        <v>4.3123262361</v>
      </c>
      <c r="H29" s="61">
        <v>4.1202015866</v>
      </c>
      <c r="I29" s="61">
        <v>3.9611159524</v>
      </c>
      <c r="J29" s="61">
        <v>4.0847961806</v>
      </c>
      <c r="K29" s="61">
        <v>3.3752423455</v>
      </c>
      <c r="L29" s="61">
        <v>1.404584493</v>
      </c>
      <c r="M29" s="61">
        <v>1.3081155686</v>
      </c>
      <c r="N29" s="61">
        <v>1.3847554388</v>
      </c>
      <c r="O29" s="61">
        <v>0.1901706989</v>
      </c>
      <c r="P29" s="39"/>
    </row>
    <row r="30">
      <c r="A30" s="7" t="s">
        <v>135</v>
      </c>
      <c r="B30" s="74"/>
      <c r="C30" s="61">
        <f t="shared" si="1"/>
        <v>0</v>
      </c>
      <c r="D30" s="74"/>
      <c r="E30" s="61">
        <v>0.8665785574</v>
      </c>
      <c r="F30" s="61">
        <v>3.4186250596</v>
      </c>
      <c r="G30" s="61">
        <v>4.3132125409</v>
      </c>
      <c r="H30" s="61">
        <v>4.8538183561</v>
      </c>
      <c r="I30" s="61">
        <v>5.352135598</v>
      </c>
      <c r="J30" s="61">
        <v>5.3753928429</v>
      </c>
      <c r="K30" s="61">
        <v>4.5456679151</v>
      </c>
      <c r="L30" s="61">
        <v>2.9090797222</v>
      </c>
      <c r="M30" s="61">
        <v>2.8323550546</v>
      </c>
      <c r="N30" s="61">
        <v>0.6312592868</v>
      </c>
      <c r="O30" s="74"/>
      <c r="P30" s="39"/>
    </row>
    <row r="31">
      <c r="A31" s="7" t="s">
        <v>111</v>
      </c>
      <c r="B31" s="61"/>
      <c r="C31" s="61">
        <f t="shared" si="1"/>
        <v>0</v>
      </c>
      <c r="D31" s="61">
        <v>8.9827631017</v>
      </c>
      <c r="E31" s="61">
        <v>5.9738593504</v>
      </c>
      <c r="F31" s="61">
        <v>2.992686533</v>
      </c>
      <c r="G31" s="61">
        <v>4.3986118215</v>
      </c>
      <c r="H31" s="61">
        <v>2.4389648793</v>
      </c>
      <c r="I31" s="61">
        <v>2.4629517394</v>
      </c>
      <c r="J31" s="61">
        <v>2.4141141576</v>
      </c>
      <c r="K31" s="61">
        <v>1.9751437265</v>
      </c>
      <c r="L31" s="61">
        <v>0.5810064275</v>
      </c>
      <c r="M31" s="61">
        <v>0.5099645316</v>
      </c>
      <c r="N31" s="61">
        <v>0.1130470187</v>
      </c>
      <c r="O31" s="74"/>
      <c r="P31" s="39"/>
    </row>
    <row r="32">
      <c r="A32" s="7" t="s">
        <v>151</v>
      </c>
      <c r="B32" s="61"/>
      <c r="C32" s="61">
        <f t="shared" si="1"/>
        <v>0</v>
      </c>
      <c r="D32" s="61">
        <v>7.0625291705</v>
      </c>
      <c r="E32" s="61">
        <v>4.392404544</v>
      </c>
      <c r="F32" s="61">
        <v>1.2403166969</v>
      </c>
      <c r="G32" s="61">
        <v>1.9753277279</v>
      </c>
      <c r="H32" s="61">
        <v>2.5593932287</v>
      </c>
      <c r="I32" s="61">
        <v>3.5326860895</v>
      </c>
      <c r="J32" s="61">
        <v>3.9405207511</v>
      </c>
      <c r="K32" s="61">
        <v>4.157179913</v>
      </c>
      <c r="L32" s="61">
        <v>1.3957184301</v>
      </c>
      <c r="M32" s="61">
        <v>0.8103889114</v>
      </c>
      <c r="N32" s="61">
        <v>0.8715633907</v>
      </c>
      <c r="O32" s="61">
        <v>0.0533707349</v>
      </c>
      <c r="P32" s="39"/>
    </row>
    <row r="33">
      <c r="A33" s="7" t="s">
        <v>149</v>
      </c>
      <c r="B33" s="61"/>
      <c r="C33" s="61">
        <f t="shared" si="1"/>
        <v>0</v>
      </c>
      <c r="D33" s="61">
        <v>7.3417993652</v>
      </c>
      <c r="E33" s="61">
        <v>4.6021693781</v>
      </c>
      <c r="F33" s="61">
        <v>1.6506819028</v>
      </c>
      <c r="G33" s="61">
        <v>2.487069972</v>
      </c>
      <c r="H33" s="61">
        <v>2.571833402</v>
      </c>
      <c r="I33" s="61">
        <v>2.4800611568</v>
      </c>
      <c r="J33" s="61">
        <v>2.426487479</v>
      </c>
      <c r="K33" s="61">
        <v>1.9800432557</v>
      </c>
      <c r="L33" s="61">
        <v>0.8616321477</v>
      </c>
      <c r="M33" s="61">
        <v>0.8227499495</v>
      </c>
      <c r="N33" s="61">
        <v>0.8770248832</v>
      </c>
      <c r="O33" s="61">
        <v>0.061069102</v>
      </c>
      <c r="P33" s="39"/>
    </row>
    <row r="34">
      <c r="A34" s="7" t="s">
        <v>127</v>
      </c>
      <c r="B34" s="61"/>
      <c r="C34" s="61">
        <f t="shared" si="1"/>
        <v>0</v>
      </c>
      <c r="D34" s="61">
        <v>7.0446973948</v>
      </c>
      <c r="E34" s="61">
        <v>4.3941311517</v>
      </c>
      <c r="F34" s="61">
        <v>1.2605735162</v>
      </c>
      <c r="G34" s="61">
        <v>3.0376991595</v>
      </c>
      <c r="H34" s="61">
        <v>2.3694829993</v>
      </c>
      <c r="I34" s="61">
        <v>2.5565766817</v>
      </c>
      <c r="J34" s="61">
        <v>2.7476274697</v>
      </c>
      <c r="K34" s="61">
        <v>2.0194302865</v>
      </c>
      <c r="L34" s="61">
        <v>0.8926213093</v>
      </c>
      <c r="M34" s="61">
        <v>0.737018452</v>
      </c>
      <c r="N34" s="61">
        <v>1.0067220245</v>
      </c>
      <c r="O34" s="61">
        <v>0.0446815028</v>
      </c>
      <c r="P34" s="39"/>
    </row>
    <row r="35">
      <c r="A35" s="7" t="s">
        <v>137</v>
      </c>
      <c r="B35" s="61"/>
      <c r="C35" s="61">
        <f t="shared" si="1"/>
        <v>0</v>
      </c>
      <c r="D35" s="61">
        <v>7.3344745946</v>
      </c>
      <c r="E35" s="61">
        <v>4.7289436955</v>
      </c>
      <c r="F35" s="61">
        <v>1.6873801885</v>
      </c>
      <c r="G35" s="61">
        <v>2.4931660371</v>
      </c>
      <c r="H35" s="61">
        <v>2.4881556384</v>
      </c>
      <c r="I35" s="61">
        <v>2.580466338</v>
      </c>
      <c r="J35" s="61">
        <v>2.5997347435</v>
      </c>
      <c r="K35" s="61">
        <v>2.0871824415</v>
      </c>
      <c r="L35" s="61">
        <v>0.7643956487</v>
      </c>
      <c r="M35" s="61">
        <v>0.7458882519</v>
      </c>
      <c r="N35" s="61">
        <v>0.1675382674</v>
      </c>
      <c r="O35" s="74"/>
      <c r="P35" s="39"/>
    </row>
    <row r="36">
      <c r="A36" s="7" t="s">
        <v>133</v>
      </c>
      <c r="B36" s="61"/>
      <c r="C36" s="61">
        <f t="shared" si="1"/>
        <v>0</v>
      </c>
      <c r="D36" s="61">
        <v>7.0800455998</v>
      </c>
      <c r="E36" s="61">
        <v>4.4237052088</v>
      </c>
      <c r="F36" s="61">
        <v>1.3166529353</v>
      </c>
      <c r="G36" s="61">
        <v>2.0993225355</v>
      </c>
      <c r="H36" s="61">
        <v>2.401017646</v>
      </c>
      <c r="I36" s="61">
        <v>2.4996643181</v>
      </c>
      <c r="J36" s="61">
        <v>2.5296931543</v>
      </c>
      <c r="K36" s="61">
        <v>2.1241953356</v>
      </c>
      <c r="L36" s="61">
        <v>0.8345957959</v>
      </c>
      <c r="M36" s="61">
        <v>0.8252401971</v>
      </c>
      <c r="N36" s="61">
        <v>0.8356580504</v>
      </c>
      <c r="O36" s="61">
        <v>0.0825373373</v>
      </c>
      <c r="P36" s="39"/>
    </row>
    <row r="37">
      <c r="A37" s="7" t="s">
        <v>114</v>
      </c>
      <c r="B37" s="61"/>
      <c r="C37" s="61">
        <f t="shared" si="1"/>
        <v>0</v>
      </c>
      <c r="D37" s="61">
        <v>7.1764808213</v>
      </c>
      <c r="E37" s="61">
        <v>4.5547956314</v>
      </c>
      <c r="F37" s="61">
        <v>1.4846323683</v>
      </c>
      <c r="G37" s="61">
        <v>2.2996290454</v>
      </c>
      <c r="H37" s="61">
        <v>2.2430668334</v>
      </c>
      <c r="I37" s="61">
        <v>2.2092083255</v>
      </c>
      <c r="J37" s="61">
        <v>2.2478820863</v>
      </c>
      <c r="K37" s="61">
        <v>1.8127712995</v>
      </c>
      <c r="L37" s="61">
        <v>0.5917260436</v>
      </c>
      <c r="M37" s="61">
        <v>0.5789695092</v>
      </c>
      <c r="N37" s="61">
        <v>0.6048970471</v>
      </c>
      <c r="O37" s="61">
        <v>0.0509475831</v>
      </c>
      <c r="P37" s="39"/>
    </row>
    <row r="38">
      <c r="A38" s="7" t="s">
        <v>120</v>
      </c>
      <c r="B38" s="61"/>
      <c r="C38" s="61">
        <f t="shared" si="1"/>
        <v>0</v>
      </c>
      <c r="D38" s="61">
        <v>7.0104995923</v>
      </c>
      <c r="E38" s="61">
        <v>4.4007317793</v>
      </c>
      <c r="F38" s="61">
        <v>1.3361286745</v>
      </c>
      <c r="G38" s="61">
        <v>2.1331056345</v>
      </c>
      <c r="H38" s="61">
        <v>2.1112459187</v>
      </c>
      <c r="I38" s="61">
        <v>2.121358062</v>
      </c>
      <c r="J38" s="61">
        <v>2.1307975093</v>
      </c>
      <c r="K38" s="61">
        <v>1.6851313798</v>
      </c>
      <c r="L38" s="61">
        <v>0.4415495365</v>
      </c>
      <c r="M38" s="61">
        <v>0.4324038908</v>
      </c>
      <c r="N38" s="61">
        <v>0.4379835543</v>
      </c>
      <c r="O38" s="61">
        <v>0.0438166175</v>
      </c>
      <c r="P38" s="39"/>
    </row>
    <row r="39">
      <c r="A39" s="7" t="s">
        <v>108</v>
      </c>
      <c r="B39" s="61"/>
      <c r="C39" s="61">
        <f t="shared" si="1"/>
        <v>0</v>
      </c>
      <c r="D39" s="61">
        <v>7.7084252791</v>
      </c>
      <c r="E39" s="61">
        <v>5.0359622902</v>
      </c>
      <c r="F39" s="61">
        <v>1.134139784</v>
      </c>
      <c r="G39" s="61">
        <v>1.3678802092</v>
      </c>
      <c r="H39" s="61">
        <v>1.3652648131</v>
      </c>
      <c r="I39" s="61">
        <v>1.3706751798</v>
      </c>
      <c r="J39" s="61">
        <v>1.3720565397</v>
      </c>
      <c r="K39" s="61">
        <v>1.3012896908</v>
      </c>
      <c r="L39" s="61">
        <v>1.1070897486</v>
      </c>
      <c r="M39" s="61">
        <v>1.1084723298</v>
      </c>
      <c r="N39" s="61">
        <v>0.2290130433</v>
      </c>
      <c r="O39" s="74"/>
      <c r="P39" s="39"/>
    </row>
    <row r="40">
      <c r="A40" s="7" t="s">
        <v>147</v>
      </c>
      <c r="B40" s="61"/>
      <c r="C40" s="61">
        <f t="shared" si="1"/>
        <v>0</v>
      </c>
      <c r="D40" s="61">
        <v>3.6966699533</v>
      </c>
      <c r="E40" s="61">
        <v>4.3987829978</v>
      </c>
      <c r="F40" s="61">
        <v>1.3001391758</v>
      </c>
      <c r="G40" s="61">
        <v>2.0440998089</v>
      </c>
      <c r="H40" s="61">
        <v>1.9806695307</v>
      </c>
      <c r="I40" s="61">
        <v>2.0597603877</v>
      </c>
      <c r="J40" s="61">
        <v>2.0744989715</v>
      </c>
      <c r="K40" s="61">
        <v>1.667136721</v>
      </c>
      <c r="L40" s="61">
        <v>0.4337845185</v>
      </c>
      <c r="M40" s="61">
        <v>0.4299729758</v>
      </c>
      <c r="N40" s="61">
        <v>0.6789872888</v>
      </c>
      <c r="O40" s="61">
        <v>0.0439482785</v>
      </c>
      <c r="P40" s="39"/>
    </row>
    <row r="41">
      <c r="A41" s="7" t="s">
        <v>117</v>
      </c>
      <c r="B41" s="61"/>
      <c r="C41" s="61">
        <f t="shared" si="1"/>
        <v>0</v>
      </c>
      <c r="D41" s="61">
        <v>7.1813861186</v>
      </c>
      <c r="E41" s="61">
        <v>4.5178162362</v>
      </c>
      <c r="F41" s="61">
        <v>0.903587666</v>
      </c>
      <c r="G41" s="61">
        <v>1.3155028576</v>
      </c>
      <c r="H41" s="61">
        <v>1.2915611667</v>
      </c>
      <c r="I41" s="61">
        <v>1.3259720721</v>
      </c>
      <c r="J41" s="61">
        <v>1.3267798488</v>
      </c>
      <c r="K41" s="61">
        <v>1.1112605137</v>
      </c>
      <c r="L41" s="61">
        <v>0.6162770205</v>
      </c>
      <c r="M41" s="61">
        <v>0.6074118439</v>
      </c>
      <c r="N41" s="61">
        <v>0.1190352543</v>
      </c>
      <c r="O41" s="74"/>
      <c r="P41" s="39"/>
    </row>
    <row r="42">
      <c r="A42" s="7" t="s">
        <v>93</v>
      </c>
      <c r="B42" s="61"/>
      <c r="C42" s="61">
        <f t="shared" si="1"/>
        <v>0</v>
      </c>
      <c r="D42" s="61">
        <v>7.3010852792</v>
      </c>
      <c r="E42" s="61">
        <v>4.630216236</v>
      </c>
      <c r="F42" s="61">
        <v>0.6951991962</v>
      </c>
      <c r="G42" s="61">
        <v>0.9047089549</v>
      </c>
      <c r="H42" s="61">
        <v>0.8998663547</v>
      </c>
      <c r="I42" s="61">
        <v>0.9158655958</v>
      </c>
      <c r="J42" s="61">
        <v>0.9052033969</v>
      </c>
      <c r="K42" s="61">
        <v>0.850808236</v>
      </c>
      <c r="L42" s="61">
        <v>0.7019360734</v>
      </c>
      <c r="M42" s="61">
        <v>0.7024142607</v>
      </c>
      <c r="N42" s="61">
        <v>0.7024251958</v>
      </c>
      <c r="O42" s="61">
        <v>0.0702728083</v>
      </c>
      <c r="P42" s="39"/>
    </row>
    <row r="43">
      <c r="A43" s="7" t="s">
        <v>96</v>
      </c>
      <c r="B43" s="61"/>
      <c r="C43" s="61">
        <f t="shared" si="1"/>
        <v>0</v>
      </c>
      <c r="D43" s="61">
        <v>0.011836909</v>
      </c>
      <c r="E43" s="61">
        <v>0.6338776176</v>
      </c>
      <c r="F43" s="61">
        <v>1.8656817899</v>
      </c>
      <c r="G43" s="61">
        <v>2.6413205432</v>
      </c>
      <c r="H43" s="61">
        <v>2.5859296354</v>
      </c>
      <c r="I43" s="61">
        <v>2.6350296162</v>
      </c>
      <c r="J43" s="61">
        <v>2.6185609405</v>
      </c>
      <c r="K43" s="61">
        <v>2.186819918</v>
      </c>
      <c r="L43" s="61">
        <v>0.9576078563</v>
      </c>
      <c r="M43" s="61">
        <v>0.9442279295</v>
      </c>
      <c r="N43" s="61">
        <v>0.9519487874</v>
      </c>
      <c r="O43" s="61">
        <v>0.0881419772</v>
      </c>
      <c r="P43" s="39"/>
    </row>
    <row r="44">
      <c r="A44" s="7" t="s">
        <v>159</v>
      </c>
      <c r="B44" s="61"/>
      <c r="C44" s="61">
        <f t="shared" si="1"/>
        <v>0</v>
      </c>
      <c r="D44" s="61">
        <v>6.9141795943</v>
      </c>
      <c r="E44" s="61">
        <v>4.3259708119</v>
      </c>
      <c r="F44" s="61">
        <v>0.4140144668</v>
      </c>
      <c r="G44" s="61">
        <v>0.652679453</v>
      </c>
      <c r="H44" s="61">
        <v>0.6465571239</v>
      </c>
      <c r="I44" s="61">
        <v>0.6562498744</v>
      </c>
      <c r="J44" s="61">
        <v>0.6559503721</v>
      </c>
      <c r="K44" s="61">
        <v>0.5830707256</v>
      </c>
      <c r="L44" s="61">
        <v>0.3734646973</v>
      </c>
      <c r="M44" s="61">
        <v>0.3723937828</v>
      </c>
      <c r="N44" s="61">
        <v>0.3736122299</v>
      </c>
      <c r="O44" s="61">
        <v>0.0373580509</v>
      </c>
      <c r="P44" s="39"/>
    </row>
    <row r="45">
      <c r="A45" s="7" t="s">
        <v>153</v>
      </c>
      <c r="B45" s="61"/>
      <c r="C45" s="61">
        <f t="shared" si="1"/>
        <v>0</v>
      </c>
      <c r="D45" s="61">
        <v>6.967883304</v>
      </c>
      <c r="E45" s="61">
        <v>4.2965565523</v>
      </c>
      <c r="F45" s="61">
        <v>0.3363783699</v>
      </c>
      <c r="G45" s="61">
        <v>0.5309649411</v>
      </c>
      <c r="H45" s="61">
        <v>0.5267716188</v>
      </c>
      <c r="I45" s="61">
        <v>0.5325807316</v>
      </c>
      <c r="J45" s="61">
        <v>0.5321354819</v>
      </c>
      <c r="K45" s="61">
        <v>0.4867572854</v>
      </c>
      <c r="L45" s="61">
        <v>0.3699541263</v>
      </c>
      <c r="M45" s="61">
        <v>0.3700284966</v>
      </c>
      <c r="N45" s="61">
        <v>0.3698871172</v>
      </c>
      <c r="O45" s="61">
        <v>0.0370304429</v>
      </c>
      <c r="P45" s="39"/>
    </row>
    <row r="46">
      <c r="A46" s="7" t="s">
        <v>299</v>
      </c>
      <c r="B46" s="61"/>
      <c r="C46" s="61">
        <f t="shared" si="1"/>
        <v>0</v>
      </c>
      <c r="D46" s="61">
        <v>6.9652773805</v>
      </c>
      <c r="E46" s="61">
        <v>4.2967444191</v>
      </c>
      <c r="F46" s="61">
        <v>0.3346390058</v>
      </c>
      <c r="G46" s="61">
        <v>0.5291591601</v>
      </c>
      <c r="H46" s="61">
        <v>0.5227607764</v>
      </c>
      <c r="I46" s="61">
        <v>0.5307974186</v>
      </c>
      <c r="J46" s="61">
        <v>0.5305096637</v>
      </c>
      <c r="K46" s="61">
        <v>0.4864828188</v>
      </c>
      <c r="L46" s="61">
        <v>0.3688986694</v>
      </c>
      <c r="M46" s="61">
        <v>0.3678451299</v>
      </c>
      <c r="N46" s="61">
        <v>0.3689341537</v>
      </c>
      <c r="O46" s="61">
        <v>0.0369521775</v>
      </c>
      <c r="P46" s="39"/>
    </row>
    <row r="47">
      <c r="A47" s="7" t="s">
        <v>63</v>
      </c>
      <c r="B47" s="74"/>
      <c r="C47" s="61">
        <f t="shared" si="1"/>
        <v>0</v>
      </c>
      <c r="D47" s="74"/>
      <c r="E47" s="74"/>
      <c r="F47" s="61">
        <v>0.0446315636</v>
      </c>
      <c r="G47" s="61">
        <v>2.3521467512</v>
      </c>
      <c r="H47" s="61">
        <v>2.2154405837</v>
      </c>
      <c r="I47" s="61">
        <v>2.2607380098</v>
      </c>
      <c r="J47" s="61">
        <v>2.2653434072</v>
      </c>
      <c r="K47" s="61">
        <v>1.8265761506</v>
      </c>
      <c r="L47" s="61">
        <v>0.4592887659</v>
      </c>
      <c r="M47" s="61">
        <v>0.4543841082</v>
      </c>
      <c r="N47" s="61">
        <v>0.4594436566</v>
      </c>
      <c r="O47" s="61">
        <v>0.0451559551</v>
      </c>
      <c r="P47" s="39"/>
    </row>
    <row r="48">
      <c r="A48" s="7" t="s">
        <v>156</v>
      </c>
      <c r="B48" s="61"/>
      <c r="C48" s="61">
        <f t="shared" si="1"/>
        <v>0</v>
      </c>
      <c r="D48" s="61">
        <v>0.1047352406</v>
      </c>
      <c r="E48" s="61">
        <v>4.299303153</v>
      </c>
      <c r="F48" s="61">
        <v>0.4699260472</v>
      </c>
      <c r="G48" s="61">
        <v>0.8423472997</v>
      </c>
      <c r="H48" s="61">
        <v>0.7482108691</v>
      </c>
      <c r="I48" s="61">
        <v>0.7599982147</v>
      </c>
      <c r="J48" s="61">
        <v>0.7629006469</v>
      </c>
      <c r="K48" s="61">
        <v>0.6834154056</v>
      </c>
      <c r="L48" s="61">
        <v>0.4130493574</v>
      </c>
      <c r="M48" s="61">
        <v>0.4569766069</v>
      </c>
      <c r="N48" s="61">
        <v>0.411029569</v>
      </c>
      <c r="O48" s="61">
        <v>0.0397253598</v>
      </c>
      <c r="P48" s="39"/>
    </row>
    <row r="49">
      <c r="A49" s="7" t="s">
        <v>300</v>
      </c>
      <c r="B49" s="74"/>
      <c r="C49" s="61">
        <f t="shared" si="1"/>
        <v>0</v>
      </c>
      <c r="D49" s="74"/>
      <c r="E49" s="74"/>
      <c r="F49" s="74"/>
      <c r="G49" s="74"/>
      <c r="H49" s="74"/>
      <c r="I49" s="74"/>
      <c r="J49" s="61">
        <v>0.5191524921</v>
      </c>
      <c r="K49" s="61">
        <v>0.5629067357</v>
      </c>
      <c r="L49" s="61">
        <v>0.3668049307</v>
      </c>
      <c r="M49" s="61">
        <v>0.3662529674</v>
      </c>
      <c r="N49" s="61">
        <v>0.3679154341</v>
      </c>
      <c r="O49" s="61">
        <v>0.0368463777</v>
      </c>
      <c r="P49" s="39"/>
    </row>
    <row r="50">
      <c r="A50" s="28" t="s">
        <v>185</v>
      </c>
      <c r="B50" s="52"/>
      <c r="C50" s="52"/>
      <c r="D50" s="52">
        <v>8483.0426694537</v>
      </c>
      <c r="E50" s="52">
        <v>9239.4644188299</v>
      </c>
      <c r="F50" s="52">
        <v>10376.2000369129</v>
      </c>
      <c r="G50" s="52">
        <v>12293.258651006</v>
      </c>
      <c r="H50" s="52">
        <v>13512.9768965931</v>
      </c>
      <c r="I50" s="52">
        <v>12381.8607195332</v>
      </c>
      <c r="J50" s="52">
        <v>12292.7120814376</v>
      </c>
      <c r="K50" s="52">
        <v>11163.9241002536</v>
      </c>
      <c r="L50" s="52">
        <v>12341.4334257614</v>
      </c>
      <c r="M50" s="52">
        <v>11757.6918618458</v>
      </c>
      <c r="N50" s="52">
        <v>12898.8935723277</v>
      </c>
      <c r="O50" s="52">
        <v>1199.2780457169</v>
      </c>
    </row>
  </sheetData>
  <autoFilter ref="$A$3:$O$50">
    <sortState ref="A3:O50">
      <sortCondition descending="1" ref="C3:C50"/>
    </sortState>
  </autoFilter>
  <mergeCells count="3">
    <mergeCell ref="D1:O1"/>
    <mergeCell ref="B2:C2"/>
    <mergeCell ref="D2:O2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9.25"/>
    <col customWidth="1" min="2" max="2" width="12.88"/>
    <col customWidth="1" min="3" max="33" width="10.13"/>
  </cols>
  <sheetData>
    <row r="1">
      <c r="A1" s="25" t="s">
        <v>264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>
      <c r="A2" s="19" t="s">
        <v>189</v>
      </c>
      <c r="B2" s="54" t="s">
        <v>265</v>
      </c>
      <c r="C2" s="55">
        <v>45352.0</v>
      </c>
      <c r="D2" s="55">
        <v>45353.0</v>
      </c>
      <c r="E2" s="55">
        <v>45354.0</v>
      </c>
      <c r="F2" s="55">
        <v>45355.0</v>
      </c>
      <c r="G2" s="55">
        <v>45356.0</v>
      </c>
      <c r="H2" s="55">
        <v>45357.0</v>
      </c>
      <c r="I2" s="55">
        <v>45358.0</v>
      </c>
      <c r="J2" s="55">
        <v>45359.0</v>
      </c>
      <c r="K2" s="55">
        <v>45360.0</v>
      </c>
      <c r="L2" s="55">
        <v>45361.0</v>
      </c>
      <c r="M2" s="55">
        <f t="shared" ref="M2:AG2" si="1">L2+1</f>
        <v>45362</v>
      </c>
      <c r="N2" s="55">
        <f t="shared" si="1"/>
        <v>45363</v>
      </c>
      <c r="O2" s="55">
        <f t="shared" si="1"/>
        <v>45364</v>
      </c>
      <c r="P2" s="55">
        <f t="shared" si="1"/>
        <v>45365</v>
      </c>
      <c r="Q2" s="55">
        <f t="shared" si="1"/>
        <v>45366</v>
      </c>
      <c r="R2" s="55">
        <f t="shared" si="1"/>
        <v>45367</v>
      </c>
      <c r="S2" s="55">
        <f t="shared" si="1"/>
        <v>45368</v>
      </c>
      <c r="T2" s="55">
        <f t="shared" si="1"/>
        <v>45369</v>
      </c>
      <c r="U2" s="55">
        <f t="shared" si="1"/>
        <v>45370</v>
      </c>
      <c r="V2" s="55">
        <f t="shared" si="1"/>
        <v>45371</v>
      </c>
      <c r="W2" s="55">
        <f t="shared" si="1"/>
        <v>45372</v>
      </c>
      <c r="X2" s="55">
        <f t="shared" si="1"/>
        <v>45373</v>
      </c>
      <c r="Y2" s="55">
        <f t="shared" si="1"/>
        <v>45374</v>
      </c>
      <c r="Z2" s="55">
        <f t="shared" si="1"/>
        <v>45375</v>
      </c>
      <c r="AA2" s="55">
        <f t="shared" si="1"/>
        <v>45376</v>
      </c>
      <c r="AB2" s="55">
        <f t="shared" si="1"/>
        <v>45377</v>
      </c>
      <c r="AC2" s="55">
        <f t="shared" si="1"/>
        <v>45378</v>
      </c>
      <c r="AD2" s="55">
        <f t="shared" si="1"/>
        <v>45379</v>
      </c>
      <c r="AE2" s="55">
        <f t="shared" si="1"/>
        <v>45380</v>
      </c>
      <c r="AF2" s="55">
        <f t="shared" si="1"/>
        <v>45381</v>
      </c>
      <c r="AG2" s="55">
        <f t="shared" si="1"/>
        <v>45382</v>
      </c>
    </row>
    <row r="3">
      <c r="A3" s="56" t="s">
        <v>190</v>
      </c>
      <c r="B3" s="8">
        <v>141.8755933383</v>
      </c>
      <c r="C3" s="8">
        <v>47.3208</v>
      </c>
      <c r="D3" s="8">
        <v>47.2344800001</v>
      </c>
      <c r="E3" s="8">
        <v>47.3203133382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8"/>
      <c r="AE3" s="8"/>
      <c r="AF3" s="8"/>
      <c r="AG3" s="8"/>
    </row>
    <row r="4">
      <c r="A4" s="56" t="s">
        <v>192</v>
      </c>
      <c r="B4" s="8">
        <v>116.7593675456</v>
      </c>
      <c r="C4" s="8">
        <v>39.0231670575</v>
      </c>
      <c r="D4" s="8">
        <v>38.7115247755</v>
      </c>
      <c r="E4" s="8">
        <v>39.0246757126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8"/>
      <c r="AG4" s="8"/>
    </row>
    <row r="5">
      <c r="A5" s="56" t="s">
        <v>194</v>
      </c>
      <c r="B5" s="8">
        <v>53.8982816476</v>
      </c>
      <c r="C5" s="8">
        <v>17.7737518487</v>
      </c>
      <c r="D5" s="8">
        <v>16.1276732641</v>
      </c>
      <c r="E5" s="8">
        <v>19.9968565348</v>
      </c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8"/>
      <c r="AG5" s="8"/>
    </row>
    <row r="6">
      <c r="A6" s="57" t="s">
        <v>197</v>
      </c>
      <c r="B6" s="58">
        <v>312.5332425315</v>
      </c>
      <c r="C6" s="58">
        <v>104.1177189062</v>
      </c>
      <c r="D6" s="58">
        <v>102.0736780397</v>
      </c>
      <c r="E6" s="58">
        <v>106.3418455856</v>
      </c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8"/>
      <c r="AE6" s="58"/>
      <c r="AF6" s="58"/>
      <c r="AG6" s="58"/>
    </row>
    <row r="7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O7" s="38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</row>
    <row r="8">
      <c r="A8" s="25" t="s">
        <v>270</v>
      </c>
      <c r="B8" s="25"/>
      <c r="C8" s="25"/>
      <c r="D8" s="25"/>
      <c r="E8" s="25"/>
      <c r="F8" s="25"/>
      <c r="G8" s="25"/>
      <c r="H8" s="25"/>
      <c r="I8" s="25"/>
      <c r="J8" s="25"/>
      <c r="K8" s="25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</row>
    <row r="9">
      <c r="A9" s="19" t="s">
        <v>189</v>
      </c>
      <c r="B9" s="54" t="s">
        <v>265</v>
      </c>
      <c r="C9" s="55">
        <v>45352.0</v>
      </c>
      <c r="D9" s="55">
        <v>45353.0</v>
      </c>
      <c r="E9" s="55">
        <v>45354.0</v>
      </c>
      <c r="F9" s="55">
        <v>45355.0</v>
      </c>
      <c r="G9" s="55">
        <v>45356.0</v>
      </c>
      <c r="H9" s="55">
        <v>45357.0</v>
      </c>
      <c r="I9" s="55">
        <v>45358.0</v>
      </c>
      <c r="J9" s="55">
        <v>45359.0</v>
      </c>
      <c r="K9" s="55">
        <v>45360.0</v>
      </c>
      <c r="L9" s="55">
        <v>45361.0</v>
      </c>
      <c r="M9" s="55">
        <f t="shared" ref="M9:AG9" si="2">L9+1</f>
        <v>45362</v>
      </c>
      <c r="N9" s="55">
        <f t="shared" si="2"/>
        <v>45363</v>
      </c>
      <c r="O9" s="55">
        <f t="shared" si="2"/>
        <v>45364</v>
      </c>
      <c r="P9" s="55">
        <f t="shared" si="2"/>
        <v>45365</v>
      </c>
      <c r="Q9" s="55">
        <f t="shared" si="2"/>
        <v>45366</v>
      </c>
      <c r="R9" s="55">
        <f t="shared" si="2"/>
        <v>45367</v>
      </c>
      <c r="S9" s="55">
        <f t="shared" si="2"/>
        <v>45368</v>
      </c>
      <c r="T9" s="55">
        <f t="shared" si="2"/>
        <v>45369</v>
      </c>
      <c r="U9" s="55">
        <f t="shared" si="2"/>
        <v>45370</v>
      </c>
      <c r="V9" s="55">
        <f t="shared" si="2"/>
        <v>45371</v>
      </c>
      <c r="W9" s="55">
        <f t="shared" si="2"/>
        <v>45372</v>
      </c>
      <c r="X9" s="55">
        <f t="shared" si="2"/>
        <v>45373</v>
      </c>
      <c r="Y9" s="55">
        <f t="shared" si="2"/>
        <v>45374</v>
      </c>
      <c r="Z9" s="55">
        <f t="shared" si="2"/>
        <v>45375</v>
      </c>
      <c r="AA9" s="55">
        <f t="shared" si="2"/>
        <v>45376</v>
      </c>
      <c r="AB9" s="55">
        <f t="shared" si="2"/>
        <v>45377</v>
      </c>
      <c r="AC9" s="55">
        <f t="shared" si="2"/>
        <v>45378</v>
      </c>
      <c r="AD9" s="55">
        <f t="shared" si="2"/>
        <v>45379</v>
      </c>
      <c r="AE9" s="55">
        <f t="shared" si="2"/>
        <v>45380</v>
      </c>
      <c r="AF9" s="55">
        <f t="shared" si="2"/>
        <v>45381</v>
      </c>
      <c r="AG9" s="55">
        <f t="shared" si="2"/>
        <v>45382</v>
      </c>
    </row>
    <row r="10">
      <c r="A10" s="7" t="s">
        <v>201</v>
      </c>
      <c r="B10" s="8">
        <v>472.783048555</v>
      </c>
      <c r="C10" s="8">
        <v>456.1370176194</v>
      </c>
      <c r="D10" s="8">
        <v>8.337028534</v>
      </c>
      <c r="E10" s="8">
        <v>8.3090024016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22"/>
      <c r="AE10" s="22"/>
      <c r="AF10" s="8"/>
      <c r="AG10" s="8"/>
    </row>
    <row r="11">
      <c r="A11" s="7" t="s">
        <v>203</v>
      </c>
      <c r="B11" s="8">
        <v>420.7174390368</v>
      </c>
      <c r="C11" s="8">
        <v>289.1995302286</v>
      </c>
      <c r="D11" s="8">
        <v>65.5981896737</v>
      </c>
      <c r="E11" s="8">
        <v>65.9197191345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22"/>
      <c r="AE11" s="22"/>
      <c r="AF11" s="8"/>
      <c r="AG11" s="8"/>
    </row>
    <row r="12">
      <c r="A12" s="7" t="s">
        <v>202</v>
      </c>
      <c r="B12" s="8">
        <v>158.5440087266</v>
      </c>
      <c r="C12" s="8">
        <v>52.9800166482</v>
      </c>
      <c r="D12" s="8">
        <v>52.9071831818</v>
      </c>
      <c r="E12" s="8">
        <v>52.6568088966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22"/>
      <c r="AE12" s="22"/>
      <c r="AF12" s="8"/>
      <c r="AG12" s="8"/>
    </row>
    <row r="13">
      <c r="A13" s="7" t="s">
        <v>200</v>
      </c>
      <c r="B13" s="8">
        <v>157.9929652908</v>
      </c>
      <c r="C13" s="8">
        <v>52.7708071001</v>
      </c>
      <c r="D13" s="8">
        <v>52.5856552992</v>
      </c>
      <c r="E13" s="8">
        <v>52.6365028915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22"/>
      <c r="AE13" s="22"/>
      <c r="AF13" s="8"/>
      <c r="AG13" s="8"/>
    </row>
    <row r="14">
      <c r="A14" s="7" t="s">
        <v>206</v>
      </c>
      <c r="B14" s="8">
        <v>92.8632070506</v>
      </c>
      <c r="C14" s="8">
        <v>30.9786440846</v>
      </c>
      <c r="D14" s="8">
        <v>30.8811168842</v>
      </c>
      <c r="E14" s="8">
        <v>31.0034460818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22"/>
      <c r="AE14" s="22"/>
      <c r="AF14" s="8"/>
      <c r="AG14" s="8"/>
    </row>
    <row r="15">
      <c r="A15" s="7" t="s">
        <v>207</v>
      </c>
      <c r="B15" s="8">
        <v>87.3096574212</v>
      </c>
      <c r="C15" s="8">
        <v>25.6362363659</v>
      </c>
      <c r="D15" s="8">
        <v>30.1093469435</v>
      </c>
      <c r="E15" s="8">
        <v>31.5640741118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22"/>
      <c r="AE15" s="22"/>
      <c r="AF15" s="8"/>
      <c r="AG15" s="8"/>
    </row>
    <row r="16">
      <c r="A16" s="7" t="s">
        <v>204</v>
      </c>
      <c r="B16" s="8">
        <v>85.6013185126</v>
      </c>
      <c r="C16" s="8">
        <v>28.52649233</v>
      </c>
      <c r="D16" s="8">
        <v>28.5384293373</v>
      </c>
      <c r="E16" s="8">
        <v>28.5363968453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22"/>
      <c r="AE16" s="22"/>
      <c r="AF16" s="8"/>
      <c r="AG16" s="8"/>
    </row>
    <row r="17">
      <c r="A17" s="7" t="s">
        <v>212</v>
      </c>
      <c r="B17" s="8">
        <v>53.712</v>
      </c>
      <c r="C17" s="8">
        <v>50.544</v>
      </c>
      <c r="D17" s="8">
        <v>1.584</v>
      </c>
      <c r="E17" s="8">
        <v>1.584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22"/>
      <c r="AE17" s="22"/>
      <c r="AF17" s="8"/>
      <c r="AG17" s="8"/>
    </row>
    <row r="18">
      <c r="A18" s="7" t="s">
        <v>211</v>
      </c>
      <c r="B18" s="8">
        <v>51.5022811078</v>
      </c>
      <c r="C18" s="8">
        <v>43.1658074728</v>
      </c>
      <c r="D18" s="8">
        <v>4.1688520876</v>
      </c>
      <c r="E18" s="8">
        <v>4.1676215474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22"/>
      <c r="AE18" s="22"/>
      <c r="AF18" s="8"/>
      <c r="AG18" s="8"/>
    </row>
    <row r="19">
      <c r="A19" s="7" t="s">
        <v>205</v>
      </c>
      <c r="B19" s="8">
        <v>49.8159722454</v>
      </c>
      <c r="C19" s="8">
        <v>16.6714136032</v>
      </c>
      <c r="D19" s="8">
        <v>16.5895755993</v>
      </c>
      <c r="E19" s="8">
        <v>16.5549830429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22"/>
      <c r="AE19" s="22"/>
      <c r="AF19" s="8"/>
      <c r="AG19" s="8"/>
    </row>
    <row r="20">
      <c r="A20" s="7" t="s">
        <v>224</v>
      </c>
      <c r="B20" s="8">
        <v>19.0</v>
      </c>
      <c r="C20" s="8">
        <v>19.0</v>
      </c>
      <c r="D20" s="22"/>
      <c r="E20" s="22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22"/>
      <c r="AE20" s="22"/>
      <c r="AF20" s="8"/>
      <c r="AG20" s="8"/>
    </row>
    <row r="21">
      <c r="A21" s="7" t="s">
        <v>194</v>
      </c>
      <c r="B21" s="8">
        <v>18.4878378432</v>
      </c>
      <c r="C21" s="8">
        <v>2.6047722871</v>
      </c>
      <c r="D21" s="8">
        <v>9.983541648</v>
      </c>
      <c r="E21" s="8">
        <v>5.8995239081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22"/>
      <c r="AE21" s="22"/>
      <c r="AF21" s="8"/>
      <c r="AG21" s="8"/>
    </row>
    <row r="22">
      <c r="A22" s="7" t="s">
        <v>213</v>
      </c>
      <c r="B22" s="8">
        <v>15.3603545</v>
      </c>
      <c r="C22" s="8">
        <v>5.2375036</v>
      </c>
      <c r="D22" s="8">
        <v>5.0781484</v>
      </c>
      <c r="E22" s="8">
        <v>5.0447025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22"/>
      <c r="AE22" s="22"/>
      <c r="AF22" s="8"/>
      <c r="AG22" s="8"/>
    </row>
    <row r="23">
      <c r="A23" s="7" t="s">
        <v>209</v>
      </c>
      <c r="B23" s="8">
        <v>14.4742197628</v>
      </c>
      <c r="C23" s="8">
        <v>4.6638333352</v>
      </c>
      <c r="D23" s="8">
        <v>4.7483625322</v>
      </c>
      <c r="E23" s="8">
        <v>5.0620238954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22"/>
      <c r="AE23" s="22"/>
      <c r="AF23" s="8"/>
      <c r="AG23" s="8"/>
    </row>
    <row r="24">
      <c r="A24" s="7" t="s">
        <v>190</v>
      </c>
      <c r="B24" s="8">
        <v>12.7185381285</v>
      </c>
      <c r="C24" s="8">
        <v>4.2074009084</v>
      </c>
      <c r="D24" s="8">
        <v>4.2670035875</v>
      </c>
      <c r="E24" s="8">
        <v>4.2441336326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22"/>
      <c r="AE24" s="22"/>
      <c r="AF24" s="8"/>
      <c r="AG24" s="8"/>
    </row>
    <row r="25">
      <c r="A25" s="7" t="s">
        <v>215</v>
      </c>
      <c r="B25" s="8">
        <v>9.9800000784</v>
      </c>
      <c r="C25" s="8">
        <v>3.3266666928</v>
      </c>
      <c r="D25" s="8">
        <v>3.3266666928</v>
      </c>
      <c r="E25" s="8">
        <v>3.3266666928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22"/>
      <c r="AE25" s="22"/>
      <c r="AF25" s="8"/>
      <c r="AG25" s="8"/>
    </row>
    <row r="26">
      <c r="A26" s="7" t="s">
        <v>214</v>
      </c>
      <c r="B26" s="8">
        <v>7.826635</v>
      </c>
      <c r="C26" s="8">
        <v>2.654635</v>
      </c>
      <c r="D26" s="8">
        <v>2.571835</v>
      </c>
      <c r="E26" s="8">
        <v>2.600165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22"/>
      <c r="AE26" s="22"/>
      <c r="AF26" s="8"/>
      <c r="AG26" s="8"/>
    </row>
    <row r="27">
      <c r="A27" s="7" t="s">
        <v>218</v>
      </c>
      <c r="B27" s="8">
        <v>7.3182855504</v>
      </c>
      <c r="C27" s="8">
        <v>2.3852935168</v>
      </c>
      <c r="D27" s="8">
        <v>2.4483085168</v>
      </c>
      <c r="E27" s="8">
        <v>2.4846835168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22"/>
      <c r="AE27" s="22"/>
      <c r="AF27" s="8"/>
      <c r="AG27" s="8"/>
    </row>
    <row r="28">
      <c r="A28" s="7" t="s">
        <v>210</v>
      </c>
      <c r="B28" s="8">
        <v>5.0957681488</v>
      </c>
      <c r="C28" s="8">
        <v>1.552416</v>
      </c>
      <c r="D28" s="8">
        <v>1.822416</v>
      </c>
      <c r="E28" s="8">
        <v>1.7209361488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22"/>
      <c r="AE28" s="22"/>
      <c r="AF28" s="8"/>
      <c r="AG28" s="8"/>
    </row>
    <row r="29">
      <c r="A29" s="7" t="s">
        <v>217</v>
      </c>
      <c r="B29" s="8">
        <v>4.54632288</v>
      </c>
      <c r="C29" s="8">
        <v>1.54144144</v>
      </c>
      <c r="D29" s="8">
        <v>1.46202232</v>
      </c>
      <c r="E29" s="8">
        <v>1.54285912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22"/>
      <c r="AE29" s="22"/>
      <c r="AF29" s="8"/>
      <c r="AG29" s="8"/>
    </row>
    <row r="30">
      <c r="A30" s="7" t="s">
        <v>220</v>
      </c>
      <c r="B30" s="8">
        <v>4.4331486685</v>
      </c>
      <c r="C30" s="8">
        <v>1.4772099792</v>
      </c>
      <c r="D30" s="8">
        <v>1.47759216</v>
      </c>
      <c r="E30" s="8">
        <v>1.4783465293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22"/>
      <c r="AE30" s="22"/>
      <c r="AF30" s="8"/>
      <c r="AG30" s="8"/>
    </row>
    <row r="31">
      <c r="A31" s="7" t="s">
        <v>208</v>
      </c>
      <c r="B31" s="8">
        <v>4.3986985272</v>
      </c>
      <c r="C31" s="8">
        <v>1.3169700307</v>
      </c>
      <c r="D31" s="8">
        <v>1.3079731658</v>
      </c>
      <c r="E31" s="8">
        <v>1.7737553307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22"/>
      <c r="AE31" s="22"/>
      <c r="AF31" s="8"/>
      <c r="AG31" s="8"/>
    </row>
    <row r="32">
      <c r="A32" s="7" t="s">
        <v>221</v>
      </c>
      <c r="B32" s="8">
        <v>4.032</v>
      </c>
      <c r="C32" s="8">
        <v>1.344</v>
      </c>
      <c r="D32" s="8">
        <v>1.344</v>
      </c>
      <c r="E32" s="8">
        <v>1.344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22"/>
      <c r="AE32" s="22"/>
      <c r="AF32" s="8"/>
      <c r="AG32" s="8"/>
    </row>
    <row r="33">
      <c r="A33" s="7" t="s">
        <v>216</v>
      </c>
      <c r="B33" s="8">
        <v>3.1210166482</v>
      </c>
      <c r="C33" s="8">
        <v>0.9124258562</v>
      </c>
      <c r="D33" s="8">
        <v>0.9017411036</v>
      </c>
      <c r="E33" s="8">
        <v>1.3068496884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22"/>
      <c r="AE33" s="22"/>
      <c r="AF33" s="8"/>
      <c r="AG33" s="8"/>
    </row>
    <row r="34">
      <c r="A34" s="7" t="s">
        <v>223</v>
      </c>
      <c r="B34" s="8">
        <v>2.5586838756</v>
      </c>
      <c r="C34" s="8">
        <v>0.870327571</v>
      </c>
      <c r="D34" s="8">
        <v>0.8001659841</v>
      </c>
      <c r="E34" s="8">
        <v>0.8881903205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22"/>
      <c r="AE34" s="22"/>
      <c r="AF34" s="22"/>
      <c r="AG34" s="22"/>
    </row>
    <row r="35">
      <c r="A35" s="7" t="s">
        <v>222</v>
      </c>
      <c r="B35" s="8">
        <v>1.949527008</v>
      </c>
      <c r="C35" s="8">
        <v>0.585348336</v>
      </c>
      <c r="D35" s="8">
        <v>0.593769336</v>
      </c>
      <c r="E35" s="8">
        <v>0.770409336</v>
      </c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8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8"/>
      <c r="AG35" s="8"/>
    </row>
    <row r="36">
      <c r="A36" s="7" t="s">
        <v>234</v>
      </c>
      <c r="B36" s="8">
        <v>1.6002192</v>
      </c>
      <c r="C36" s="8">
        <v>1.6000684</v>
      </c>
      <c r="D36" s="8">
        <v>6.8E-5</v>
      </c>
      <c r="E36" s="8">
        <v>8.28E-5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22"/>
      <c r="AE36" s="22"/>
      <c r="AF36" s="8"/>
      <c r="AG36" s="8"/>
    </row>
    <row r="37">
      <c r="A37" s="7" t="s">
        <v>192</v>
      </c>
      <c r="B37" s="8">
        <v>1.374990541</v>
      </c>
      <c r="C37" s="8">
        <v>0.3498129907</v>
      </c>
      <c r="D37" s="8">
        <v>0.668877964</v>
      </c>
      <c r="E37" s="8">
        <v>0.3562995863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22"/>
      <c r="AE37" s="22"/>
      <c r="AF37" s="8"/>
      <c r="AG37" s="22"/>
    </row>
    <row r="38">
      <c r="A38" s="7" t="s">
        <v>228</v>
      </c>
      <c r="B38" s="8">
        <v>1.163925</v>
      </c>
      <c r="C38" s="8">
        <v>0.306625</v>
      </c>
      <c r="D38" s="8">
        <v>0.4455</v>
      </c>
      <c r="E38" s="8">
        <v>0.4118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22"/>
      <c r="AE38" s="22"/>
      <c r="AF38" s="22"/>
      <c r="AG38" s="22"/>
    </row>
    <row r="39">
      <c r="A39" s="7" t="s">
        <v>229</v>
      </c>
      <c r="B39" s="8">
        <v>0.8000000064</v>
      </c>
      <c r="C39" s="8">
        <v>0.2666666688</v>
      </c>
      <c r="D39" s="8">
        <v>0.2666666688</v>
      </c>
      <c r="E39" s="8">
        <v>0.2666666688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22"/>
      <c r="AE39" s="22"/>
      <c r="AF39" s="8"/>
      <c r="AG39" s="8"/>
    </row>
    <row r="40">
      <c r="A40" s="7" t="s">
        <v>230</v>
      </c>
      <c r="B40" s="8">
        <v>0.4365220437</v>
      </c>
      <c r="C40" s="8">
        <v>0.1654529771</v>
      </c>
      <c r="D40" s="8">
        <v>0.1851584668</v>
      </c>
      <c r="E40" s="8">
        <v>0.0859105998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22"/>
      <c r="AE40" s="22"/>
      <c r="AF40" s="22"/>
      <c r="AG40" s="22"/>
    </row>
    <row r="41">
      <c r="A41" s="7" t="s">
        <v>236</v>
      </c>
      <c r="B41" s="8">
        <v>0.1864315784</v>
      </c>
      <c r="C41" s="8">
        <v>0.0531181896</v>
      </c>
      <c r="D41" s="8">
        <v>0.0701824958</v>
      </c>
      <c r="E41" s="8">
        <v>0.063130893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22"/>
      <c r="AE41" s="22"/>
      <c r="AF41" s="8"/>
      <c r="AG41" s="22"/>
    </row>
    <row r="42">
      <c r="A42" s="7" t="s">
        <v>226</v>
      </c>
      <c r="B42" s="8">
        <v>0.0237248744</v>
      </c>
      <c r="C42" s="8">
        <v>0.0077080381</v>
      </c>
      <c r="D42" s="8">
        <v>0.0083087982</v>
      </c>
      <c r="E42" s="8">
        <v>0.0077080381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22"/>
      <c r="AE42" s="22"/>
      <c r="AF42" s="8"/>
      <c r="AG42" s="22"/>
    </row>
    <row r="43">
      <c r="A43" s="7" t="s">
        <v>237</v>
      </c>
      <c r="B43" s="8">
        <v>0.0100000008</v>
      </c>
      <c r="C43" s="8">
        <v>0.0033333336</v>
      </c>
      <c r="D43" s="8">
        <v>0.0033333336</v>
      </c>
      <c r="E43" s="8">
        <v>0.0033333336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22"/>
      <c r="AE43" s="22"/>
      <c r="AF43" s="8"/>
      <c r="AG43" s="22"/>
    </row>
    <row r="44">
      <c r="A44" s="7" t="s">
        <v>241</v>
      </c>
      <c r="B44" s="8">
        <v>0.0072107173</v>
      </c>
      <c r="C44" s="8">
        <v>0.0024001837</v>
      </c>
      <c r="D44" s="8">
        <v>0.002404027</v>
      </c>
      <c r="E44" s="8">
        <v>0.0024065066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22"/>
      <c r="AE44" s="22"/>
      <c r="AF44" s="8"/>
      <c r="AG44" s="22"/>
    </row>
    <row r="45">
      <c r="A45" s="7" t="s">
        <v>240</v>
      </c>
      <c r="B45" s="8">
        <v>0.0034529459</v>
      </c>
      <c r="C45" s="8">
        <v>0.0016061394</v>
      </c>
      <c r="D45" s="8">
        <v>0.0016206152</v>
      </c>
      <c r="E45" s="8">
        <v>2.261913E-4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22"/>
      <c r="AD45" s="22"/>
      <c r="AE45" s="22"/>
      <c r="AF45" s="8"/>
      <c r="AG45" s="22"/>
    </row>
    <row r="46">
      <c r="A46" s="7" t="s">
        <v>247</v>
      </c>
      <c r="B46" s="8">
        <v>5.430888E-4</v>
      </c>
      <c r="C46" s="8">
        <v>1.810296E-4</v>
      </c>
      <c r="D46" s="8">
        <v>1.810296E-4</v>
      </c>
      <c r="E46" s="8">
        <v>1.810296E-4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22"/>
      <c r="AE46" s="22"/>
      <c r="AF46" s="8"/>
      <c r="AG46" s="22"/>
    </row>
    <row r="47">
      <c r="A47" s="7" t="s">
        <v>235</v>
      </c>
      <c r="B47" s="8">
        <v>4.562318E-4</v>
      </c>
      <c r="C47" s="8">
        <v>1.15076E-5</v>
      </c>
      <c r="D47" s="8">
        <v>2.732E-5</v>
      </c>
      <c r="E47" s="8">
        <v>4.174042E-4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22"/>
      <c r="AE47" s="22"/>
      <c r="AF47" s="8"/>
      <c r="AG47" s="22"/>
    </row>
    <row r="48">
      <c r="A48" s="7" t="s">
        <v>249</v>
      </c>
      <c r="B48" s="8">
        <v>5.0E-5</v>
      </c>
      <c r="C48" s="8">
        <v>1.0E-5</v>
      </c>
      <c r="D48" s="8">
        <v>1.0E-5</v>
      </c>
      <c r="E48" s="8">
        <v>3.0E-5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22"/>
      <c r="AE48" s="22"/>
      <c r="AF48" s="8"/>
      <c r="AG48" s="22"/>
    </row>
    <row r="49">
      <c r="A49" s="7" t="s">
        <v>248</v>
      </c>
      <c r="B49" s="8">
        <v>1.0E-6</v>
      </c>
      <c r="C49" s="8">
        <v>0.0</v>
      </c>
      <c r="D49" s="8">
        <v>1.0E-6</v>
      </c>
      <c r="E49" s="8">
        <v>0.0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22"/>
      <c r="AE49" s="22"/>
      <c r="AF49" s="8"/>
      <c r="AG49" s="22"/>
    </row>
    <row r="50">
      <c r="A50" s="7" t="s">
        <v>238</v>
      </c>
      <c r="B50" s="8">
        <v>0.0</v>
      </c>
      <c r="C50" s="8">
        <v>0.0</v>
      </c>
      <c r="D50" s="8">
        <v>0.0</v>
      </c>
      <c r="E50" s="8">
        <v>0.0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22"/>
      <c r="AE50" s="22"/>
      <c r="AF50" s="8"/>
      <c r="AG50" s="22"/>
    </row>
    <row r="51">
      <c r="A51" s="7" t="s">
        <v>233</v>
      </c>
      <c r="B51" s="8">
        <v>0.0</v>
      </c>
      <c r="C51" s="8">
        <v>0.0</v>
      </c>
      <c r="D51" s="22"/>
      <c r="E51" s="8">
        <v>0.0</v>
      </c>
      <c r="F51" s="22"/>
      <c r="G51" s="22"/>
      <c r="H51" s="22"/>
      <c r="I51" s="8"/>
      <c r="J51" s="22"/>
      <c r="K51" s="22"/>
      <c r="L51" s="22"/>
      <c r="M51" s="22"/>
      <c r="N51" s="8"/>
      <c r="O51" s="22"/>
      <c r="P51" s="22"/>
      <c r="Q51" s="22"/>
      <c r="R51" s="22"/>
      <c r="S51" s="8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8"/>
      <c r="AG51" s="22"/>
    </row>
    <row r="52">
      <c r="A52" s="7" t="s">
        <v>242</v>
      </c>
      <c r="B52" s="8">
        <v>0.0</v>
      </c>
      <c r="C52" s="8">
        <v>0.0</v>
      </c>
      <c r="D52" s="8">
        <v>0.0</v>
      </c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8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8"/>
      <c r="AG52" s="22"/>
    </row>
    <row r="53">
      <c r="A53" s="7" t="s">
        <v>246</v>
      </c>
      <c r="B53" s="8">
        <v>0.0</v>
      </c>
      <c r="C53" s="8">
        <v>0.0</v>
      </c>
      <c r="D53" s="8">
        <v>0.0</v>
      </c>
      <c r="E53" s="8">
        <v>0.0</v>
      </c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8"/>
      <c r="V53" s="22"/>
      <c r="W53" s="22"/>
      <c r="X53" s="22"/>
      <c r="Y53" s="22"/>
      <c r="Z53" s="22"/>
      <c r="AA53" s="22"/>
      <c r="AB53" s="8"/>
      <c r="AC53" s="22"/>
      <c r="AD53" s="22"/>
      <c r="AE53" s="22"/>
      <c r="AF53" s="8"/>
      <c r="AG53" s="22"/>
    </row>
    <row r="54">
      <c r="A54" s="7" t="s">
        <v>263</v>
      </c>
      <c r="B54" s="8">
        <v>0.0</v>
      </c>
      <c r="C54" s="8">
        <v>0.0</v>
      </c>
      <c r="D54" s="22"/>
      <c r="E54" s="22"/>
      <c r="F54" s="22"/>
      <c r="G54" s="22"/>
      <c r="H54" s="8"/>
      <c r="I54" s="22"/>
      <c r="J54" s="22"/>
      <c r="K54" s="8"/>
      <c r="L54" s="22"/>
      <c r="M54" s="22"/>
      <c r="N54" s="22"/>
      <c r="O54" s="8"/>
      <c r="P54" s="8"/>
      <c r="Q54" s="8"/>
      <c r="R54" s="8"/>
      <c r="S54" s="22"/>
      <c r="T54" s="22"/>
      <c r="U54" s="22"/>
      <c r="V54" s="8"/>
      <c r="W54" s="22"/>
      <c r="X54" s="22"/>
      <c r="Y54" s="8"/>
      <c r="Z54" s="22"/>
      <c r="AA54" s="22"/>
      <c r="AB54" s="22"/>
      <c r="AC54" s="8"/>
      <c r="AD54" s="22"/>
      <c r="AE54" s="22"/>
      <c r="AF54" s="8"/>
      <c r="AG54" s="22"/>
    </row>
    <row r="55">
      <c r="A55" s="7" t="s">
        <v>259</v>
      </c>
      <c r="B55" s="8">
        <v>0.0</v>
      </c>
      <c r="C55" s="22"/>
      <c r="D55" s="8">
        <v>0.0</v>
      </c>
      <c r="E55" s="22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22"/>
      <c r="AE55" s="22"/>
      <c r="AF55" s="8"/>
      <c r="AG55" s="22"/>
    </row>
    <row r="56">
      <c r="A56" s="37" t="s">
        <v>197</v>
      </c>
      <c r="B56" s="58">
        <v>1771.7504617949</v>
      </c>
      <c r="C56" s="58">
        <v>1103.0472044644</v>
      </c>
      <c r="D56" s="58">
        <v>335.0852637064</v>
      </c>
      <c r="E56" s="58">
        <v>333.6179936241</v>
      </c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9"/>
      <c r="AE56" s="59"/>
      <c r="AF56" s="58"/>
      <c r="AG56" s="58"/>
    </row>
    <row r="57">
      <c r="B57" s="24"/>
      <c r="C57" s="24"/>
      <c r="D57" s="24"/>
      <c r="E57" s="24"/>
    </row>
    <row r="58">
      <c r="B58" s="24"/>
      <c r="C58" s="24"/>
      <c r="D58" s="24"/>
      <c r="E58" s="24"/>
    </row>
    <row r="59">
      <c r="B59" s="24"/>
      <c r="C59" s="24"/>
      <c r="D59" s="24"/>
      <c r="E59" s="24"/>
    </row>
    <row r="60">
      <c r="B60" s="24"/>
      <c r="C60" s="16"/>
      <c r="D60" s="24"/>
      <c r="E60" s="24"/>
    </row>
    <row r="61">
      <c r="B61" s="24"/>
      <c r="C61" s="24"/>
      <c r="D61" s="24"/>
      <c r="E61" s="24"/>
    </row>
    <row r="62">
      <c r="B62" s="24"/>
      <c r="C62" s="24"/>
      <c r="D62" s="24"/>
      <c r="E62" s="24"/>
    </row>
    <row r="63">
      <c r="B63" s="24"/>
      <c r="C63" s="24"/>
      <c r="D63" s="24"/>
      <c r="E63" s="24"/>
    </row>
    <row r="64">
      <c r="B64" s="24"/>
      <c r="C64" s="24"/>
      <c r="D64" s="24"/>
      <c r="E64" s="24"/>
    </row>
    <row r="65">
      <c r="B65" s="24"/>
      <c r="C65" s="16"/>
      <c r="D65" s="16"/>
      <c r="E65" s="24"/>
    </row>
    <row r="66">
      <c r="B66" s="24"/>
      <c r="C66" s="24"/>
      <c r="D66" s="24"/>
      <c r="E66" s="24"/>
    </row>
    <row r="67">
      <c r="B67" s="24"/>
      <c r="C67" s="24"/>
      <c r="D67" s="24"/>
      <c r="E67" s="24"/>
    </row>
    <row r="68">
      <c r="B68" s="24"/>
      <c r="C68" s="24"/>
      <c r="D68" s="16"/>
      <c r="E68" s="24"/>
    </row>
    <row r="69">
      <c r="B69" s="24"/>
      <c r="C69" s="24"/>
      <c r="D69" s="24"/>
      <c r="E69" s="24"/>
    </row>
    <row r="70">
      <c r="B70" s="24"/>
      <c r="C70" s="24"/>
      <c r="D70" s="24"/>
      <c r="E70" s="24"/>
    </row>
    <row r="71">
      <c r="B71" s="24"/>
      <c r="C71" s="24"/>
      <c r="D71" s="16"/>
      <c r="E71" s="16"/>
    </row>
    <row r="72">
      <c r="B72" s="24"/>
      <c r="C72" s="16"/>
      <c r="D72" s="24"/>
      <c r="E72" s="16"/>
    </row>
    <row r="73">
      <c r="B73" s="24"/>
      <c r="C73" s="16"/>
      <c r="D73" s="24"/>
      <c r="E73" s="24"/>
    </row>
    <row r="74">
      <c r="B74" s="24"/>
      <c r="C74" s="24"/>
      <c r="D74" s="24"/>
      <c r="E74" s="24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301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6" t="s">
        <v>190</v>
      </c>
      <c r="B3" s="27">
        <v>31090.2514187889</v>
      </c>
      <c r="C3" s="27">
        <v>33156.5218569515</v>
      </c>
      <c r="D3" s="27">
        <v>31968.6199404404</v>
      </c>
      <c r="E3" s="27">
        <v>32789.4763396599</v>
      </c>
      <c r="F3" s="27">
        <v>32524.806241901</v>
      </c>
      <c r="G3" s="27">
        <v>34284.3476247291</v>
      </c>
      <c r="H3" s="27">
        <v>36111.4705470352</v>
      </c>
      <c r="I3" s="27">
        <v>29655.246433144</v>
      </c>
      <c r="J3" s="27">
        <v>33687.2707693284</v>
      </c>
      <c r="K3" s="27">
        <v>38696.4804281232</v>
      </c>
      <c r="L3" s="27">
        <v>42522.9754324227</v>
      </c>
      <c r="M3" s="27">
        <v>4116.7811043018</v>
      </c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29" t="s">
        <v>194</v>
      </c>
      <c r="B4" s="30">
        <v>199.3582842658</v>
      </c>
      <c r="C4" s="30">
        <v>72.7432614942</v>
      </c>
      <c r="D4" s="30">
        <v>27.0214337688</v>
      </c>
      <c r="E4" s="30">
        <v>3.1537223694</v>
      </c>
      <c r="F4" s="30">
        <v>138.6243447594</v>
      </c>
      <c r="G4" s="30">
        <v>145.7897562745</v>
      </c>
      <c r="H4" s="30">
        <v>88.729455176</v>
      </c>
      <c r="I4" s="30">
        <v>83.7982042561</v>
      </c>
      <c r="J4" s="30">
        <v>164.0138586929</v>
      </c>
      <c r="K4" s="30">
        <v>84.5833850633</v>
      </c>
      <c r="L4" s="30">
        <v>79.3759376292</v>
      </c>
      <c r="M4" s="30">
        <v>3.943106522</v>
      </c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A5" s="37" t="s">
        <v>197</v>
      </c>
      <c r="B5" s="8">
        <v>31289.6097030547</v>
      </c>
      <c r="C5" s="8">
        <v>33229.2651184457</v>
      </c>
      <c r="D5" s="8">
        <v>31995.6413742092</v>
      </c>
      <c r="E5" s="8">
        <v>32792.6300620293</v>
      </c>
      <c r="F5" s="8">
        <v>32663.4305866604</v>
      </c>
      <c r="G5" s="8">
        <v>34430.1373810036</v>
      </c>
      <c r="H5" s="8">
        <v>36200.2000022112</v>
      </c>
      <c r="I5" s="8">
        <v>29739.0446374001</v>
      </c>
      <c r="J5" s="8">
        <v>33851.2846280213</v>
      </c>
      <c r="K5" s="8">
        <v>38781.0638131865</v>
      </c>
      <c r="L5" s="8">
        <v>42602.3513700519</v>
      </c>
      <c r="M5" s="8">
        <v>4120.7242108238</v>
      </c>
      <c r="N5" s="25"/>
      <c r="O5" s="28" t="s">
        <v>195</v>
      </c>
      <c r="P5" s="8">
        <f t="shared" ref="P5:AA5" si="2">P4/P3</f>
        <v>0.7073690015</v>
      </c>
      <c r="Q5" s="8">
        <f t="shared" si="2"/>
        <v>0.6897806494</v>
      </c>
      <c r="R5" s="8">
        <f t="shared" si="2"/>
        <v>0.6871751472</v>
      </c>
      <c r="S5" s="8">
        <f t="shared" si="2"/>
        <v>0.6795383338</v>
      </c>
      <c r="T5" s="8">
        <f t="shared" si="2"/>
        <v>0.6935294244</v>
      </c>
      <c r="U5" s="8">
        <f t="shared" si="2"/>
        <v>0.6842117578</v>
      </c>
      <c r="V5" s="8">
        <f t="shared" si="2"/>
        <v>0.6745223303</v>
      </c>
      <c r="W5" s="8">
        <f t="shared" si="2"/>
        <v>0.6826300706</v>
      </c>
      <c r="X5" s="8">
        <f t="shared" si="2"/>
        <v>0.6817910879</v>
      </c>
      <c r="Y5" s="8">
        <f t="shared" si="2"/>
        <v>0.6632482559</v>
      </c>
      <c r="Z5" s="8">
        <f t="shared" si="2"/>
        <v>0.6406121891</v>
      </c>
      <c r="AA5" s="8">
        <f t="shared" si="2"/>
        <v>0.6402744299</v>
      </c>
    </row>
    <row r="6"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</row>
    <row r="8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N8" s="38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</row>
    <row r="9">
      <c r="A9" s="25" t="s">
        <v>302</v>
      </c>
      <c r="N9" s="39"/>
      <c r="O9" s="25" t="s">
        <v>303</v>
      </c>
    </row>
    <row r="10">
      <c r="A10" s="19" t="s">
        <v>189</v>
      </c>
      <c r="B10" s="20">
        <f t="shared" ref="B10:M10" si="3">B$2</f>
        <v>45474</v>
      </c>
      <c r="C10" s="20">
        <f t="shared" si="3"/>
        <v>45505</v>
      </c>
      <c r="D10" s="20">
        <f t="shared" si="3"/>
        <v>45536</v>
      </c>
      <c r="E10" s="20">
        <f t="shared" si="3"/>
        <v>45566</v>
      </c>
      <c r="F10" s="20">
        <f t="shared" si="3"/>
        <v>45597</v>
      </c>
      <c r="G10" s="20">
        <f t="shared" si="3"/>
        <v>45627</v>
      </c>
      <c r="H10" s="20">
        <f t="shared" si="3"/>
        <v>45658</v>
      </c>
      <c r="I10" s="20">
        <f t="shared" si="3"/>
        <v>45689</v>
      </c>
      <c r="J10" s="20">
        <f t="shared" si="3"/>
        <v>45717</v>
      </c>
      <c r="K10" s="20">
        <f t="shared" si="3"/>
        <v>45748</v>
      </c>
      <c r="L10" s="20">
        <f t="shared" si="3"/>
        <v>45778</v>
      </c>
      <c r="M10" s="20">
        <f t="shared" si="3"/>
        <v>45809</v>
      </c>
      <c r="N10" s="39"/>
      <c r="O10" s="19" t="s">
        <v>189</v>
      </c>
      <c r="P10" s="20">
        <f t="shared" ref="P10:AA10" si="4">B10</f>
        <v>45474</v>
      </c>
      <c r="Q10" s="20">
        <f t="shared" si="4"/>
        <v>45505</v>
      </c>
      <c r="R10" s="20">
        <f t="shared" si="4"/>
        <v>45536</v>
      </c>
      <c r="S10" s="20">
        <f t="shared" si="4"/>
        <v>45566</v>
      </c>
      <c r="T10" s="20">
        <f t="shared" si="4"/>
        <v>45597</v>
      </c>
      <c r="U10" s="20">
        <f t="shared" si="4"/>
        <v>45627</v>
      </c>
      <c r="V10" s="20">
        <f t="shared" si="4"/>
        <v>45658</v>
      </c>
      <c r="W10" s="20">
        <f t="shared" si="4"/>
        <v>45689</v>
      </c>
      <c r="X10" s="20">
        <f t="shared" si="4"/>
        <v>45717</v>
      </c>
      <c r="Y10" s="20">
        <f t="shared" si="4"/>
        <v>45748</v>
      </c>
      <c r="Z10" s="20">
        <f t="shared" si="4"/>
        <v>45778</v>
      </c>
      <c r="AA10" s="20">
        <f t="shared" si="4"/>
        <v>45809</v>
      </c>
    </row>
    <row r="11">
      <c r="A11" s="7" t="s">
        <v>200</v>
      </c>
      <c r="B11" s="8">
        <v>8620.4614792035</v>
      </c>
      <c r="C11" s="8">
        <v>8515.1378226776</v>
      </c>
      <c r="D11" s="8">
        <v>8516.700984742</v>
      </c>
      <c r="E11" s="8">
        <v>8957.5093640561</v>
      </c>
      <c r="F11" s="8">
        <v>8639.8935121738</v>
      </c>
      <c r="G11" s="8">
        <v>8915.9070686796</v>
      </c>
      <c r="H11" s="8">
        <v>8987.7469771721</v>
      </c>
      <c r="I11" s="8">
        <v>9198.8401482307</v>
      </c>
      <c r="J11" s="8">
        <v>9369.196579842</v>
      </c>
      <c r="K11" s="8">
        <v>8317.0638104902</v>
      </c>
      <c r="L11" s="8">
        <v>8655.317889709</v>
      </c>
      <c r="M11" s="8">
        <v>897.0237644927</v>
      </c>
      <c r="N11" s="39"/>
      <c r="O11" s="7" t="str">
        <f t="shared" ref="O11:AA11" si="5">A11</f>
        <v>EC2-Other($)</v>
      </c>
      <c r="P11" s="40">
        <f t="shared" si="5"/>
        <v>8620.461479</v>
      </c>
      <c r="Q11" s="40">
        <f t="shared" si="5"/>
        <v>8515.137823</v>
      </c>
      <c r="R11" s="40">
        <f t="shared" si="5"/>
        <v>8516.700985</v>
      </c>
      <c r="S11" s="40">
        <f t="shared" si="5"/>
        <v>8957.509364</v>
      </c>
      <c r="T11" s="40">
        <f t="shared" si="5"/>
        <v>8639.893512</v>
      </c>
      <c r="U11" s="40">
        <f t="shared" si="5"/>
        <v>8915.907069</v>
      </c>
      <c r="V11" s="40">
        <f t="shared" si="5"/>
        <v>8987.746977</v>
      </c>
      <c r="W11" s="40">
        <f t="shared" si="5"/>
        <v>9198.840148</v>
      </c>
      <c r="X11" s="40">
        <f t="shared" si="5"/>
        <v>9369.19658</v>
      </c>
      <c r="Y11" s="40">
        <f t="shared" si="5"/>
        <v>8317.06381</v>
      </c>
      <c r="Z11" s="40">
        <f t="shared" si="5"/>
        <v>8655.31789</v>
      </c>
      <c r="AA11" s="40">
        <f t="shared" si="5"/>
        <v>897.0237645</v>
      </c>
    </row>
    <row r="12">
      <c r="A12" s="7" t="s">
        <v>205</v>
      </c>
      <c r="B12" s="8">
        <v>3380.2475558922</v>
      </c>
      <c r="C12" s="8">
        <v>3495.0980244101</v>
      </c>
      <c r="D12" s="8">
        <v>3081.6780194432</v>
      </c>
      <c r="E12" s="8">
        <v>3293.8655334249</v>
      </c>
      <c r="F12" s="8">
        <v>3442.4670316971</v>
      </c>
      <c r="G12" s="8">
        <v>3348.809720239</v>
      </c>
      <c r="H12" s="8">
        <v>3621.8642599106</v>
      </c>
      <c r="I12" s="8">
        <v>3197.3868075442</v>
      </c>
      <c r="J12" s="8">
        <v>3409.3529729323</v>
      </c>
      <c r="K12" s="8">
        <v>3321.3312650106</v>
      </c>
      <c r="L12" s="8">
        <v>3657.2300990946</v>
      </c>
      <c r="M12" s="8">
        <v>355.8687859102</v>
      </c>
      <c r="N12" s="39"/>
      <c r="O12" s="7" t="str">
        <f t="shared" ref="O12:AA12" si="6">A12</f>
        <v>Elastic Load Balancing($)</v>
      </c>
      <c r="P12" s="40">
        <f t="shared" si="6"/>
        <v>3380.247556</v>
      </c>
      <c r="Q12" s="40">
        <f t="shared" si="6"/>
        <v>3495.098024</v>
      </c>
      <c r="R12" s="40">
        <f t="shared" si="6"/>
        <v>3081.678019</v>
      </c>
      <c r="S12" s="40">
        <f t="shared" si="6"/>
        <v>3293.865533</v>
      </c>
      <c r="T12" s="40">
        <f t="shared" si="6"/>
        <v>3442.467032</v>
      </c>
      <c r="U12" s="40">
        <f t="shared" si="6"/>
        <v>3348.80972</v>
      </c>
      <c r="V12" s="40">
        <f t="shared" si="6"/>
        <v>3621.86426</v>
      </c>
      <c r="W12" s="40">
        <f t="shared" si="6"/>
        <v>3197.386808</v>
      </c>
      <c r="X12" s="40">
        <f t="shared" si="6"/>
        <v>3409.352973</v>
      </c>
      <c r="Y12" s="40">
        <f t="shared" si="6"/>
        <v>3321.331265</v>
      </c>
      <c r="Z12" s="40">
        <f t="shared" si="6"/>
        <v>3657.230099</v>
      </c>
      <c r="AA12" s="40">
        <f t="shared" si="6"/>
        <v>355.8687859</v>
      </c>
    </row>
    <row r="13">
      <c r="A13" s="7" t="s">
        <v>202</v>
      </c>
      <c r="B13" s="8">
        <v>1795.6513713995</v>
      </c>
      <c r="C13" s="8">
        <v>1855.776497322</v>
      </c>
      <c r="D13" s="8">
        <v>1929.9613771743</v>
      </c>
      <c r="E13" s="8">
        <v>2054.5389335757</v>
      </c>
      <c r="F13" s="8">
        <v>3858.1484168555</v>
      </c>
      <c r="G13" s="8">
        <v>4193.620727542</v>
      </c>
      <c r="H13" s="8">
        <v>2803.2484995552</v>
      </c>
      <c r="I13" s="8">
        <v>2693.8225559383</v>
      </c>
      <c r="J13" s="8">
        <v>2696.0046822853</v>
      </c>
      <c r="K13" s="8">
        <v>2558.4550493457</v>
      </c>
      <c r="L13" s="8">
        <v>2753.5414693377</v>
      </c>
      <c r="M13" s="8">
        <v>291.52197891</v>
      </c>
      <c r="N13" s="39"/>
      <c r="O13" s="7" t="str">
        <f t="shared" ref="O13:AA13" si="7">A13</f>
        <v>S3($)</v>
      </c>
      <c r="P13" s="40">
        <f t="shared" si="7"/>
        <v>1795.651371</v>
      </c>
      <c r="Q13" s="40">
        <f t="shared" si="7"/>
        <v>1855.776497</v>
      </c>
      <c r="R13" s="40">
        <f t="shared" si="7"/>
        <v>1929.961377</v>
      </c>
      <c r="S13" s="40">
        <f t="shared" si="7"/>
        <v>2054.538934</v>
      </c>
      <c r="T13" s="40">
        <f t="shared" si="7"/>
        <v>3858.148417</v>
      </c>
      <c r="U13" s="40">
        <f t="shared" si="7"/>
        <v>4193.620728</v>
      </c>
      <c r="V13" s="40">
        <f t="shared" si="7"/>
        <v>2803.2485</v>
      </c>
      <c r="W13" s="40">
        <f t="shared" si="7"/>
        <v>2693.822556</v>
      </c>
      <c r="X13" s="40">
        <f t="shared" si="7"/>
        <v>2696.004682</v>
      </c>
      <c r="Y13" s="40">
        <f t="shared" si="7"/>
        <v>2558.455049</v>
      </c>
      <c r="Z13" s="40">
        <f t="shared" si="7"/>
        <v>2753.541469</v>
      </c>
      <c r="AA13" s="40">
        <f t="shared" si="7"/>
        <v>291.5219789</v>
      </c>
    </row>
    <row r="14">
      <c r="A14" s="7" t="s">
        <v>235</v>
      </c>
      <c r="B14" s="8">
        <v>2166.9682223385</v>
      </c>
      <c r="C14" s="8">
        <v>2554.6318732218</v>
      </c>
      <c r="D14" s="8">
        <v>2052.9407078455</v>
      </c>
      <c r="E14" s="8">
        <v>2609.5972685092</v>
      </c>
      <c r="F14" s="8">
        <v>2492.8284846814</v>
      </c>
      <c r="G14" s="8">
        <v>2545.4729935567</v>
      </c>
      <c r="H14" s="8">
        <v>2534.42084927</v>
      </c>
      <c r="I14" s="8">
        <v>3276.0760256706</v>
      </c>
      <c r="J14" s="8">
        <v>2891.4059033792</v>
      </c>
      <c r="K14" s="8">
        <v>2860.3112602507</v>
      </c>
      <c r="L14" s="8">
        <v>2374.4108013901</v>
      </c>
      <c r="M14" s="8">
        <v>234.1406220405</v>
      </c>
      <c r="N14" s="39"/>
      <c r="O14" s="7" t="str">
        <f t="shared" ref="O14:AA14" si="8">A14</f>
        <v>CloudFront($)</v>
      </c>
      <c r="P14" s="40">
        <f t="shared" si="8"/>
        <v>2166.968222</v>
      </c>
      <c r="Q14" s="40">
        <f t="shared" si="8"/>
        <v>2554.631873</v>
      </c>
      <c r="R14" s="40">
        <f t="shared" si="8"/>
        <v>2052.940708</v>
      </c>
      <c r="S14" s="40">
        <f t="shared" si="8"/>
        <v>2609.597269</v>
      </c>
      <c r="T14" s="40">
        <f t="shared" si="8"/>
        <v>2492.828485</v>
      </c>
      <c r="U14" s="40">
        <f t="shared" si="8"/>
        <v>2545.472994</v>
      </c>
      <c r="V14" s="40">
        <f t="shared" si="8"/>
        <v>2534.420849</v>
      </c>
      <c r="W14" s="40">
        <f t="shared" si="8"/>
        <v>3276.076026</v>
      </c>
      <c r="X14" s="40">
        <f t="shared" si="8"/>
        <v>2891.405903</v>
      </c>
      <c r="Y14" s="40">
        <f t="shared" si="8"/>
        <v>2860.31126</v>
      </c>
      <c r="Z14" s="40">
        <f t="shared" si="8"/>
        <v>2374.410801</v>
      </c>
      <c r="AA14" s="40">
        <f t="shared" si="8"/>
        <v>234.140622</v>
      </c>
    </row>
    <row r="15">
      <c r="A15" s="7" t="s">
        <v>204</v>
      </c>
      <c r="B15" s="8">
        <v>1508.896422094</v>
      </c>
      <c r="C15" s="8">
        <v>1512.5607309368</v>
      </c>
      <c r="D15" s="8">
        <v>1395.5015605256</v>
      </c>
      <c r="E15" s="8">
        <v>1385.5798084031</v>
      </c>
      <c r="F15" s="8">
        <v>1320.1824574291</v>
      </c>
      <c r="G15" s="8">
        <v>1364.9459068586</v>
      </c>
      <c r="H15" s="8">
        <v>1376.0964285599</v>
      </c>
      <c r="I15" s="8">
        <v>1223.6071024546</v>
      </c>
      <c r="J15" s="8">
        <v>1377.4437936321</v>
      </c>
      <c r="K15" s="8">
        <v>1361.1816072668</v>
      </c>
      <c r="L15" s="8">
        <v>1407.2473653514</v>
      </c>
      <c r="M15" s="8">
        <v>135.9734340537</v>
      </c>
      <c r="N15" s="39"/>
      <c r="O15" s="7" t="str">
        <f t="shared" ref="O15:AA15" si="9">A15</f>
        <v>VPC($)</v>
      </c>
      <c r="P15" s="40">
        <f t="shared" si="9"/>
        <v>1508.896422</v>
      </c>
      <c r="Q15" s="40">
        <f t="shared" si="9"/>
        <v>1512.560731</v>
      </c>
      <c r="R15" s="40">
        <f t="shared" si="9"/>
        <v>1395.501561</v>
      </c>
      <c r="S15" s="40">
        <f t="shared" si="9"/>
        <v>1385.579808</v>
      </c>
      <c r="T15" s="40">
        <f t="shared" si="9"/>
        <v>1320.182457</v>
      </c>
      <c r="U15" s="40">
        <f t="shared" si="9"/>
        <v>1364.945907</v>
      </c>
      <c r="V15" s="40">
        <f t="shared" si="9"/>
        <v>1376.096429</v>
      </c>
      <c r="W15" s="40">
        <f t="shared" si="9"/>
        <v>1223.607102</v>
      </c>
      <c r="X15" s="40">
        <f t="shared" si="9"/>
        <v>1377.443794</v>
      </c>
      <c r="Y15" s="40">
        <f t="shared" si="9"/>
        <v>1361.181607</v>
      </c>
      <c r="Z15" s="40">
        <f t="shared" si="9"/>
        <v>1407.247365</v>
      </c>
      <c r="AA15" s="40">
        <f t="shared" si="9"/>
        <v>135.9734341</v>
      </c>
    </row>
    <row r="16">
      <c r="A16" s="26" t="s">
        <v>190</v>
      </c>
      <c r="B16" s="27">
        <v>92.8097838673</v>
      </c>
      <c r="C16" s="27">
        <v>803.9804852875</v>
      </c>
      <c r="D16" s="27">
        <v>1753.0636092731</v>
      </c>
      <c r="E16" s="27">
        <v>4061.1604790749</v>
      </c>
      <c r="F16" s="27">
        <v>734.090124146</v>
      </c>
      <c r="G16" s="27">
        <v>210.8240403744</v>
      </c>
      <c r="H16" s="27">
        <v>177.7947038139</v>
      </c>
      <c r="I16" s="27">
        <v>27.6734159515</v>
      </c>
      <c r="J16" s="27">
        <v>2022.960304587</v>
      </c>
      <c r="K16" s="27">
        <v>335.0083495373</v>
      </c>
      <c r="L16" s="27">
        <v>284.1775063223</v>
      </c>
      <c r="M16" s="27">
        <v>1.75067133</v>
      </c>
      <c r="N16" s="39"/>
      <c r="O16" s="26" t="str">
        <f t="shared" ref="O16:O30" si="11">A16</f>
        <v>EC2-Instances($)</v>
      </c>
      <c r="P16" s="41">
        <f t="shared" ref="P16:AA16" si="10">B16+(B3*P5)</f>
        <v>22085.08989</v>
      </c>
      <c r="Q16" s="41">
        <f t="shared" si="10"/>
        <v>23674.70766</v>
      </c>
      <c r="R16" s="41">
        <f t="shared" si="10"/>
        <v>23721.10472</v>
      </c>
      <c r="S16" s="41">
        <f t="shared" si="10"/>
        <v>26342.8666</v>
      </c>
      <c r="T16" s="41">
        <f t="shared" si="10"/>
        <v>23291.00028</v>
      </c>
      <c r="U16" s="41">
        <f t="shared" si="10"/>
        <v>23668.57779</v>
      </c>
      <c r="V16" s="41">
        <f t="shared" si="10"/>
        <v>24535.78797</v>
      </c>
      <c r="W16" s="41">
        <f t="shared" si="10"/>
        <v>20271.23638</v>
      </c>
      <c r="X16" s="41">
        <f t="shared" si="10"/>
        <v>24990.64129</v>
      </c>
      <c r="Y16" s="41">
        <f t="shared" si="10"/>
        <v>26000.3815</v>
      </c>
      <c r="Z16" s="41">
        <f t="shared" si="10"/>
        <v>27524.91389</v>
      </c>
      <c r="AA16" s="41">
        <f t="shared" si="10"/>
        <v>2637.620346</v>
      </c>
    </row>
    <row r="17">
      <c r="A17" s="7" t="s">
        <v>212</v>
      </c>
      <c r="B17" s="8">
        <v>674.064</v>
      </c>
      <c r="C17" s="8">
        <v>674.064</v>
      </c>
      <c r="D17" s="8">
        <v>652.32</v>
      </c>
      <c r="E17" s="8">
        <v>674.064</v>
      </c>
      <c r="F17" s="8">
        <v>652.32</v>
      </c>
      <c r="G17" s="8">
        <v>674.064</v>
      </c>
      <c r="H17" s="8">
        <v>674.064</v>
      </c>
      <c r="I17" s="8">
        <v>697.502005</v>
      </c>
      <c r="J17" s="8">
        <v>776.736</v>
      </c>
      <c r="K17" s="8">
        <v>732.59692</v>
      </c>
      <c r="L17" s="8">
        <v>674.064</v>
      </c>
      <c r="M17" s="8">
        <v>652.32</v>
      </c>
      <c r="N17" s="39"/>
      <c r="O17" s="7" t="str">
        <f t="shared" si="11"/>
        <v>ElastiCache($)</v>
      </c>
      <c r="P17" s="40">
        <f t="shared" ref="P17:AA17" si="12">B17</f>
        <v>674.064</v>
      </c>
      <c r="Q17" s="40">
        <f t="shared" si="12"/>
        <v>674.064</v>
      </c>
      <c r="R17" s="40">
        <f t="shared" si="12"/>
        <v>652.32</v>
      </c>
      <c r="S17" s="40">
        <f t="shared" si="12"/>
        <v>674.064</v>
      </c>
      <c r="T17" s="40">
        <f t="shared" si="12"/>
        <v>652.32</v>
      </c>
      <c r="U17" s="40">
        <f t="shared" si="12"/>
        <v>674.064</v>
      </c>
      <c r="V17" s="40">
        <f t="shared" si="12"/>
        <v>674.064</v>
      </c>
      <c r="W17" s="40">
        <f t="shared" si="12"/>
        <v>697.502005</v>
      </c>
      <c r="X17" s="40">
        <f t="shared" si="12"/>
        <v>776.736</v>
      </c>
      <c r="Y17" s="40">
        <f t="shared" si="12"/>
        <v>732.59692</v>
      </c>
      <c r="Z17" s="40">
        <f t="shared" si="12"/>
        <v>674.064</v>
      </c>
      <c r="AA17" s="40">
        <f t="shared" si="12"/>
        <v>652.32</v>
      </c>
    </row>
    <row r="18">
      <c r="A18" s="7" t="s">
        <v>196</v>
      </c>
      <c r="B18" s="8">
        <v>327.418368859</v>
      </c>
      <c r="C18" s="8">
        <v>297.6</v>
      </c>
      <c r="D18" s="8">
        <v>288.0</v>
      </c>
      <c r="E18" s="8">
        <v>297.6</v>
      </c>
      <c r="F18" s="8">
        <v>288.0</v>
      </c>
      <c r="G18" s="8">
        <v>297.6</v>
      </c>
      <c r="H18" s="8">
        <v>297.6</v>
      </c>
      <c r="I18" s="8">
        <v>268.8</v>
      </c>
      <c r="J18" s="8">
        <v>297.6</v>
      </c>
      <c r="K18" s="8">
        <v>288.0</v>
      </c>
      <c r="L18" s="8">
        <v>297.6</v>
      </c>
      <c r="M18" s="8">
        <v>28.8</v>
      </c>
      <c r="N18" s="39"/>
      <c r="O18" s="7" t="str">
        <f t="shared" si="11"/>
        <v>Elastic Container Service for Kubernetes($)</v>
      </c>
      <c r="P18" s="40">
        <f t="shared" ref="P18:AA18" si="13">B18</f>
        <v>327.4183689</v>
      </c>
      <c r="Q18" s="40">
        <f t="shared" si="13"/>
        <v>297.6</v>
      </c>
      <c r="R18" s="40">
        <f t="shared" si="13"/>
        <v>288</v>
      </c>
      <c r="S18" s="40">
        <f t="shared" si="13"/>
        <v>297.6</v>
      </c>
      <c r="T18" s="40">
        <f t="shared" si="13"/>
        <v>288</v>
      </c>
      <c r="U18" s="40">
        <f t="shared" si="13"/>
        <v>297.6</v>
      </c>
      <c r="V18" s="40">
        <f t="shared" si="13"/>
        <v>297.6</v>
      </c>
      <c r="W18" s="40">
        <f t="shared" si="13"/>
        <v>268.8</v>
      </c>
      <c r="X18" s="40">
        <f t="shared" si="13"/>
        <v>297.6</v>
      </c>
      <c r="Y18" s="40">
        <f t="shared" si="13"/>
        <v>288</v>
      </c>
      <c r="Z18" s="40">
        <f t="shared" si="13"/>
        <v>297.6</v>
      </c>
      <c r="AA18" s="40">
        <f t="shared" si="13"/>
        <v>28.8</v>
      </c>
    </row>
    <row r="19">
      <c r="A19" s="7" t="s">
        <v>304</v>
      </c>
      <c r="B19" s="8">
        <v>237.1542333431</v>
      </c>
      <c r="C19" s="8">
        <v>453.7499988408</v>
      </c>
      <c r="D19" s="8">
        <v>429.00000048</v>
      </c>
      <c r="E19" s="8">
        <v>395.9999991696</v>
      </c>
      <c r="F19" s="8">
        <v>396.000000216</v>
      </c>
      <c r="G19" s="8">
        <v>395.9999991696</v>
      </c>
      <c r="H19" s="8">
        <v>395.9999991696</v>
      </c>
      <c r="I19" s="8">
        <v>130.2321426393</v>
      </c>
      <c r="J19" s="22"/>
      <c r="K19" s="22"/>
      <c r="L19" s="22"/>
      <c r="M19" s="22"/>
      <c r="N19" s="39"/>
      <c r="O19" s="7" t="str">
        <f t="shared" si="11"/>
        <v>Billing Conductor($)</v>
      </c>
      <c r="P19" s="40">
        <f t="shared" ref="P19:AA19" si="14">B19</f>
        <v>237.1542333</v>
      </c>
      <c r="Q19" s="40">
        <f t="shared" si="14"/>
        <v>453.7499988</v>
      </c>
      <c r="R19" s="40">
        <f t="shared" si="14"/>
        <v>429.0000005</v>
      </c>
      <c r="S19" s="40">
        <f t="shared" si="14"/>
        <v>395.9999992</v>
      </c>
      <c r="T19" s="40">
        <f t="shared" si="14"/>
        <v>396.0000002</v>
      </c>
      <c r="U19" s="40">
        <f t="shared" si="14"/>
        <v>395.9999992</v>
      </c>
      <c r="V19" s="40">
        <f t="shared" si="14"/>
        <v>395.9999992</v>
      </c>
      <c r="W19" s="40">
        <f t="shared" si="14"/>
        <v>130.2321426</v>
      </c>
      <c r="X19" s="40" t="str">
        <f t="shared" si="14"/>
        <v/>
      </c>
      <c r="Y19" s="40" t="str">
        <f t="shared" si="14"/>
        <v/>
      </c>
      <c r="Z19" s="40" t="str">
        <f t="shared" si="14"/>
        <v/>
      </c>
      <c r="AA19" s="40" t="str">
        <f t="shared" si="14"/>
        <v/>
      </c>
    </row>
    <row r="20">
      <c r="A20" s="7" t="s">
        <v>220</v>
      </c>
      <c r="B20" s="8">
        <v>243.6985387695</v>
      </c>
      <c r="C20" s="8">
        <v>243.6639571912</v>
      </c>
      <c r="D20" s="8">
        <v>244.5586566764</v>
      </c>
      <c r="E20" s="8">
        <v>245.5626456905</v>
      </c>
      <c r="F20" s="8">
        <v>246.9258910166</v>
      </c>
      <c r="G20" s="8">
        <v>248.6770101627</v>
      </c>
      <c r="H20" s="8">
        <v>248.9655771876</v>
      </c>
      <c r="I20" s="8">
        <v>249.9978786466</v>
      </c>
      <c r="J20" s="8">
        <v>252.047878845</v>
      </c>
      <c r="K20" s="8">
        <v>252.8228426265</v>
      </c>
      <c r="L20" s="8">
        <v>253.308408694</v>
      </c>
      <c r="M20" s="8">
        <v>25.4004109128</v>
      </c>
      <c r="N20" s="39"/>
      <c r="O20" s="7" t="str">
        <f t="shared" si="11"/>
        <v>EC2 Container Registry (ECR)($)</v>
      </c>
      <c r="P20" s="40">
        <f t="shared" ref="P20:AA20" si="15">B20</f>
        <v>243.6985388</v>
      </c>
      <c r="Q20" s="40">
        <f t="shared" si="15"/>
        <v>243.6639572</v>
      </c>
      <c r="R20" s="40">
        <f t="shared" si="15"/>
        <v>244.5586567</v>
      </c>
      <c r="S20" s="40">
        <f t="shared" si="15"/>
        <v>245.5626457</v>
      </c>
      <c r="T20" s="40">
        <f t="shared" si="15"/>
        <v>246.925891</v>
      </c>
      <c r="U20" s="40">
        <f t="shared" si="15"/>
        <v>248.6770102</v>
      </c>
      <c r="V20" s="40">
        <f t="shared" si="15"/>
        <v>248.9655772</v>
      </c>
      <c r="W20" s="40">
        <f t="shared" si="15"/>
        <v>249.9978786</v>
      </c>
      <c r="X20" s="40">
        <f t="shared" si="15"/>
        <v>252.0478788</v>
      </c>
      <c r="Y20" s="40">
        <f t="shared" si="15"/>
        <v>252.8228426</v>
      </c>
      <c r="Z20" s="40">
        <f t="shared" si="15"/>
        <v>253.3084087</v>
      </c>
      <c r="AA20" s="40">
        <f t="shared" si="15"/>
        <v>25.40041091</v>
      </c>
    </row>
    <row r="21">
      <c r="A21" s="7" t="s">
        <v>236</v>
      </c>
      <c r="B21" s="8">
        <v>169.6299842354</v>
      </c>
      <c r="C21" s="8">
        <v>164.8332888884</v>
      </c>
      <c r="D21" s="8">
        <v>165.3636625629</v>
      </c>
      <c r="E21" s="8">
        <v>185.7115674175</v>
      </c>
      <c r="F21" s="8">
        <v>193.3924802743</v>
      </c>
      <c r="G21" s="8">
        <v>161.0368557606</v>
      </c>
      <c r="H21" s="8">
        <v>185.5160725425</v>
      </c>
      <c r="I21" s="8">
        <v>163.4437301858</v>
      </c>
      <c r="J21" s="8">
        <v>166.7389072112</v>
      </c>
      <c r="K21" s="8">
        <v>152.4325475988</v>
      </c>
      <c r="L21" s="8">
        <v>182.7975991138</v>
      </c>
      <c r="M21" s="8">
        <v>15.5177779036</v>
      </c>
      <c r="N21" s="39"/>
      <c r="O21" s="7" t="str">
        <f t="shared" si="11"/>
        <v>SNS($)</v>
      </c>
      <c r="P21" s="40">
        <f t="shared" ref="P21:AA21" si="16">B21</f>
        <v>169.6299842</v>
      </c>
      <c r="Q21" s="40">
        <f t="shared" si="16"/>
        <v>164.8332889</v>
      </c>
      <c r="R21" s="40">
        <f t="shared" si="16"/>
        <v>165.3636626</v>
      </c>
      <c r="S21" s="40">
        <f t="shared" si="16"/>
        <v>185.7115674</v>
      </c>
      <c r="T21" s="40">
        <f t="shared" si="16"/>
        <v>193.3924803</v>
      </c>
      <c r="U21" s="40">
        <f t="shared" si="16"/>
        <v>161.0368558</v>
      </c>
      <c r="V21" s="40">
        <f t="shared" si="16"/>
        <v>185.5160725</v>
      </c>
      <c r="W21" s="40">
        <f t="shared" si="16"/>
        <v>163.4437302</v>
      </c>
      <c r="X21" s="40">
        <f t="shared" si="16"/>
        <v>166.7389072</v>
      </c>
      <c r="Y21" s="40">
        <f t="shared" si="16"/>
        <v>152.4325476</v>
      </c>
      <c r="Z21" s="40">
        <f t="shared" si="16"/>
        <v>182.7975991</v>
      </c>
      <c r="AA21" s="40">
        <f t="shared" si="16"/>
        <v>15.5177779</v>
      </c>
    </row>
    <row r="22">
      <c r="A22" s="7" t="s">
        <v>207</v>
      </c>
      <c r="B22" s="8">
        <v>155.9820072338</v>
      </c>
      <c r="C22" s="8">
        <v>160.3032894321</v>
      </c>
      <c r="D22" s="8">
        <v>160.9079435799</v>
      </c>
      <c r="E22" s="8">
        <v>169.8362103419</v>
      </c>
      <c r="F22" s="8">
        <v>164.5966319791</v>
      </c>
      <c r="G22" s="8">
        <v>144.6567541676</v>
      </c>
      <c r="H22" s="8">
        <v>124.8330595324</v>
      </c>
      <c r="I22" s="8">
        <v>116.752026445</v>
      </c>
      <c r="J22" s="8">
        <v>115.9070128113</v>
      </c>
      <c r="K22" s="8">
        <v>113.040983065</v>
      </c>
      <c r="L22" s="8">
        <v>119.2160285604</v>
      </c>
      <c r="M22" s="8">
        <v>8.9389794383</v>
      </c>
      <c r="N22" s="39"/>
      <c r="O22" s="7" t="str">
        <f t="shared" si="11"/>
        <v>CloudWatch($)</v>
      </c>
      <c r="P22" s="40">
        <f t="shared" ref="P22:AA22" si="17">B22</f>
        <v>155.9820072</v>
      </c>
      <c r="Q22" s="40">
        <f t="shared" si="17"/>
        <v>160.3032894</v>
      </c>
      <c r="R22" s="40">
        <f t="shared" si="17"/>
        <v>160.9079436</v>
      </c>
      <c r="S22" s="40">
        <f t="shared" si="17"/>
        <v>169.8362103</v>
      </c>
      <c r="T22" s="40">
        <f t="shared" si="17"/>
        <v>164.596632</v>
      </c>
      <c r="U22" s="40">
        <f t="shared" si="17"/>
        <v>144.6567542</v>
      </c>
      <c r="V22" s="40">
        <f t="shared" si="17"/>
        <v>124.8330595</v>
      </c>
      <c r="W22" s="40">
        <f t="shared" si="17"/>
        <v>116.7520264</v>
      </c>
      <c r="X22" s="40">
        <f t="shared" si="17"/>
        <v>115.9070128</v>
      </c>
      <c r="Y22" s="40">
        <f t="shared" si="17"/>
        <v>113.0409831</v>
      </c>
      <c r="Z22" s="40">
        <f t="shared" si="17"/>
        <v>119.2160286</v>
      </c>
      <c r="AA22" s="40">
        <f t="shared" si="17"/>
        <v>8.938979438</v>
      </c>
    </row>
    <row r="23">
      <c r="A23" s="7" t="s">
        <v>216</v>
      </c>
      <c r="B23" s="8">
        <v>41.8294545412</v>
      </c>
      <c r="C23" s="8">
        <v>60.9835801187</v>
      </c>
      <c r="D23" s="8">
        <v>73.1824456894</v>
      </c>
      <c r="E23" s="8">
        <v>60.8700500653</v>
      </c>
      <c r="F23" s="8">
        <v>135.4507975081</v>
      </c>
      <c r="G23" s="8">
        <v>171.9156151359</v>
      </c>
      <c r="H23" s="8">
        <v>145.7129775039</v>
      </c>
      <c r="I23" s="8">
        <v>42.8769938411</v>
      </c>
      <c r="J23" s="22"/>
      <c r="K23" s="22"/>
      <c r="L23" s="22"/>
      <c r="M23" s="22"/>
      <c r="N23" s="39"/>
      <c r="O23" s="7" t="str">
        <f t="shared" si="11"/>
        <v>GuardDuty($)</v>
      </c>
      <c r="P23" s="40">
        <f t="shared" ref="P23:AA23" si="18">B23</f>
        <v>41.82945454</v>
      </c>
      <c r="Q23" s="40">
        <f t="shared" si="18"/>
        <v>60.98358012</v>
      </c>
      <c r="R23" s="40">
        <f t="shared" si="18"/>
        <v>73.18244569</v>
      </c>
      <c r="S23" s="40">
        <f t="shared" si="18"/>
        <v>60.87005007</v>
      </c>
      <c r="T23" s="40">
        <f t="shared" si="18"/>
        <v>135.4507975</v>
      </c>
      <c r="U23" s="40">
        <f t="shared" si="18"/>
        <v>171.9156151</v>
      </c>
      <c r="V23" s="40">
        <f t="shared" si="18"/>
        <v>145.7129775</v>
      </c>
      <c r="W23" s="40">
        <f t="shared" si="18"/>
        <v>42.87699384</v>
      </c>
      <c r="X23" s="40" t="str">
        <f t="shared" si="18"/>
        <v/>
      </c>
      <c r="Y23" s="40" t="str">
        <f t="shared" si="18"/>
        <v/>
      </c>
      <c r="Z23" s="40" t="str">
        <f t="shared" si="18"/>
        <v/>
      </c>
      <c r="AA23" s="40" t="str">
        <f t="shared" si="18"/>
        <v/>
      </c>
    </row>
    <row r="24">
      <c r="A24" s="7" t="s">
        <v>203</v>
      </c>
      <c r="B24" s="8">
        <v>111.2965595046</v>
      </c>
      <c r="C24" s="8">
        <v>88.4566498519</v>
      </c>
      <c r="D24" s="8">
        <v>48.1285782792</v>
      </c>
      <c r="E24" s="8">
        <v>48.8005752426</v>
      </c>
      <c r="F24" s="8">
        <v>48.1285744049</v>
      </c>
      <c r="G24" s="8">
        <v>48.8005767984</v>
      </c>
      <c r="H24" s="8">
        <v>48.8005761285</v>
      </c>
      <c r="I24" s="8">
        <v>46.7845691275</v>
      </c>
      <c r="J24" s="8">
        <v>45.0500543663</v>
      </c>
      <c r="K24" s="8">
        <v>43.8808456824</v>
      </c>
      <c r="L24" s="8">
        <v>44.410965159</v>
      </c>
      <c r="M24" s="8">
        <v>18.7088579539</v>
      </c>
      <c r="N24" s="39"/>
      <c r="O24" s="7" t="str">
        <f t="shared" si="11"/>
        <v>Relational Database Service($)</v>
      </c>
      <c r="P24" s="40">
        <f t="shared" ref="P24:AA24" si="19">B24</f>
        <v>111.2965595</v>
      </c>
      <c r="Q24" s="40">
        <f t="shared" si="19"/>
        <v>88.45664985</v>
      </c>
      <c r="R24" s="40">
        <f t="shared" si="19"/>
        <v>48.12857828</v>
      </c>
      <c r="S24" s="40">
        <f t="shared" si="19"/>
        <v>48.80057524</v>
      </c>
      <c r="T24" s="40">
        <f t="shared" si="19"/>
        <v>48.1285744</v>
      </c>
      <c r="U24" s="40">
        <f t="shared" si="19"/>
        <v>48.8005768</v>
      </c>
      <c r="V24" s="40">
        <f t="shared" si="19"/>
        <v>48.80057613</v>
      </c>
      <c r="W24" s="40">
        <f t="shared" si="19"/>
        <v>46.78456913</v>
      </c>
      <c r="X24" s="40">
        <f t="shared" si="19"/>
        <v>45.05005437</v>
      </c>
      <c r="Y24" s="40">
        <f t="shared" si="19"/>
        <v>43.88084568</v>
      </c>
      <c r="Z24" s="40">
        <f t="shared" si="19"/>
        <v>44.41096516</v>
      </c>
      <c r="AA24" s="40">
        <f t="shared" si="19"/>
        <v>18.70885795</v>
      </c>
    </row>
    <row r="25">
      <c r="A25" s="7" t="s">
        <v>244</v>
      </c>
      <c r="B25" s="8">
        <v>44.4284012904</v>
      </c>
      <c r="C25" s="8">
        <v>45.7895267313</v>
      </c>
      <c r="D25" s="8">
        <v>56.4759487527</v>
      </c>
      <c r="E25" s="8">
        <v>78.7208248281</v>
      </c>
      <c r="F25" s="8">
        <v>71.6806752903</v>
      </c>
      <c r="G25" s="8">
        <v>67.1134625805</v>
      </c>
      <c r="H25" s="8">
        <v>67.553263514</v>
      </c>
      <c r="I25" s="8">
        <v>66.0217414979</v>
      </c>
      <c r="J25" s="8">
        <v>43.2948349894</v>
      </c>
      <c r="K25" s="8">
        <v>38.2542896559</v>
      </c>
      <c r="L25" s="8">
        <v>39.7193963659</v>
      </c>
      <c r="M25" s="8">
        <v>3.9175183333</v>
      </c>
      <c r="N25" s="39"/>
      <c r="O25" s="7" t="str">
        <f t="shared" si="11"/>
        <v>Cost Explorer($)</v>
      </c>
      <c r="P25" s="40">
        <f t="shared" ref="P25:AA25" si="20">B25</f>
        <v>44.42840129</v>
      </c>
      <c r="Q25" s="40">
        <f t="shared" si="20"/>
        <v>45.78952673</v>
      </c>
      <c r="R25" s="40">
        <f t="shared" si="20"/>
        <v>56.47594875</v>
      </c>
      <c r="S25" s="40">
        <f t="shared" si="20"/>
        <v>78.72082483</v>
      </c>
      <c r="T25" s="40">
        <f t="shared" si="20"/>
        <v>71.68067529</v>
      </c>
      <c r="U25" s="40">
        <f t="shared" si="20"/>
        <v>67.11346258</v>
      </c>
      <c r="V25" s="40">
        <f t="shared" si="20"/>
        <v>67.55326351</v>
      </c>
      <c r="W25" s="40">
        <f t="shared" si="20"/>
        <v>66.0217415</v>
      </c>
      <c r="X25" s="40">
        <f t="shared" si="20"/>
        <v>43.29483499</v>
      </c>
      <c r="Y25" s="40">
        <f t="shared" si="20"/>
        <v>38.25428966</v>
      </c>
      <c r="Z25" s="40">
        <f t="shared" si="20"/>
        <v>39.71939637</v>
      </c>
      <c r="AA25" s="40">
        <f t="shared" si="20"/>
        <v>3.917518333</v>
      </c>
    </row>
    <row r="26">
      <c r="A26" s="7" t="s">
        <v>210</v>
      </c>
      <c r="B26" s="8">
        <v>65.62736</v>
      </c>
      <c r="C26" s="8">
        <v>60.69736</v>
      </c>
      <c r="D26" s="8">
        <v>56.0724374419</v>
      </c>
      <c r="E26" s="8">
        <v>72.852568</v>
      </c>
      <c r="F26" s="8">
        <v>61.92184</v>
      </c>
      <c r="G26" s="8">
        <v>56.0890495581</v>
      </c>
      <c r="H26" s="8">
        <v>65.27736</v>
      </c>
      <c r="I26" s="8">
        <v>21.1112582121</v>
      </c>
      <c r="J26" s="8">
        <v>12.3744</v>
      </c>
      <c r="K26" s="8">
        <v>11.682</v>
      </c>
      <c r="L26" s="8">
        <v>14.5944</v>
      </c>
      <c r="M26" s="8">
        <v>0.9072</v>
      </c>
      <c r="N26" s="39"/>
      <c r="O26" s="7" t="str">
        <f t="shared" si="11"/>
        <v>Inspector($)</v>
      </c>
      <c r="P26" s="40">
        <f t="shared" ref="P26:AA26" si="21">B26</f>
        <v>65.62736</v>
      </c>
      <c r="Q26" s="40">
        <f t="shared" si="21"/>
        <v>60.69736</v>
      </c>
      <c r="R26" s="40">
        <f t="shared" si="21"/>
        <v>56.07243744</v>
      </c>
      <c r="S26" s="40">
        <f t="shared" si="21"/>
        <v>72.852568</v>
      </c>
      <c r="T26" s="40">
        <f t="shared" si="21"/>
        <v>61.92184</v>
      </c>
      <c r="U26" s="40">
        <f t="shared" si="21"/>
        <v>56.08904956</v>
      </c>
      <c r="V26" s="40">
        <f t="shared" si="21"/>
        <v>65.27736</v>
      </c>
      <c r="W26" s="40">
        <f t="shared" si="21"/>
        <v>21.11125821</v>
      </c>
      <c r="X26" s="40">
        <f t="shared" si="21"/>
        <v>12.3744</v>
      </c>
      <c r="Y26" s="40">
        <f t="shared" si="21"/>
        <v>11.682</v>
      </c>
      <c r="Z26" s="40">
        <f t="shared" si="21"/>
        <v>14.5944</v>
      </c>
      <c r="AA26" s="40">
        <f t="shared" si="21"/>
        <v>0.9072</v>
      </c>
    </row>
    <row r="27">
      <c r="A27" s="29" t="s">
        <v>194</v>
      </c>
      <c r="B27" s="30">
        <v>47.323771757</v>
      </c>
      <c r="C27" s="30">
        <v>76.5808868929</v>
      </c>
      <c r="D27" s="30">
        <v>135.0313869748</v>
      </c>
      <c r="E27" s="30">
        <v>173.930981108</v>
      </c>
      <c r="F27" s="30">
        <v>39.0933093866</v>
      </c>
      <c r="G27" s="30">
        <v>0.0374804497</v>
      </c>
      <c r="H27" s="30">
        <v>0.0374088641</v>
      </c>
      <c r="I27" s="30">
        <v>0.0341405775</v>
      </c>
      <c r="J27" s="30">
        <v>0.0372001029</v>
      </c>
      <c r="K27" s="30">
        <v>0.041763121</v>
      </c>
      <c r="L27" s="30">
        <v>0.1723805221</v>
      </c>
      <c r="M27" s="30">
        <v>0.0051788398</v>
      </c>
      <c r="N27" s="39"/>
      <c r="O27" s="29" t="str">
        <f t="shared" si="11"/>
        <v>Lambda($)</v>
      </c>
      <c r="P27" s="65">
        <f t="shared" ref="P27:AA27" si="22">B27+(B4*P5)</f>
        <v>188.3436422</v>
      </c>
      <c r="Q27" s="65">
        <f t="shared" si="22"/>
        <v>126.757781</v>
      </c>
      <c r="R27" s="65">
        <f t="shared" si="22"/>
        <v>153.5998447</v>
      </c>
      <c r="S27" s="65">
        <f t="shared" si="22"/>
        <v>176.0740564</v>
      </c>
      <c r="T27" s="65">
        <f t="shared" si="22"/>
        <v>135.2333714</v>
      </c>
      <c r="U27" s="65">
        <f t="shared" si="22"/>
        <v>99.78854586</v>
      </c>
      <c r="V27" s="65">
        <f t="shared" si="22"/>
        <v>59.88740773</v>
      </c>
      <c r="W27" s="65">
        <f t="shared" si="22"/>
        <v>57.23731466</v>
      </c>
      <c r="X27" s="65">
        <f t="shared" si="22"/>
        <v>111.8603873</v>
      </c>
      <c r="Y27" s="65">
        <f t="shared" si="22"/>
        <v>56.14154574</v>
      </c>
      <c r="Z27" s="65">
        <f t="shared" si="22"/>
        <v>51.02157369</v>
      </c>
      <c r="AA27" s="65">
        <f t="shared" si="22"/>
        <v>2.52984912</v>
      </c>
    </row>
    <row r="28">
      <c r="A28" s="7" t="s">
        <v>225</v>
      </c>
      <c r="B28" s="8">
        <v>225.194</v>
      </c>
      <c r="C28" s="8">
        <v>142.875</v>
      </c>
      <c r="D28" s="8">
        <v>0.162</v>
      </c>
      <c r="E28" s="8">
        <v>0.213</v>
      </c>
      <c r="F28" s="8">
        <v>0.171</v>
      </c>
      <c r="G28" s="8">
        <v>0.006</v>
      </c>
      <c r="H28" s="8">
        <v>0.114</v>
      </c>
      <c r="I28" s="8">
        <v>0.144</v>
      </c>
      <c r="J28" s="8">
        <v>0.144</v>
      </c>
      <c r="K28" s="8">
        <v>0.165</v>
      </c>
      <c r="L28" s="8">
        <v>0.144</v>
      </c>
      <c r="M28" s="8">
        <v>0.03</v>
      </c>
      <c r="N28" s="39"/>
      <c r="O28" s="7" t="str">
        <f t="shared" si="11"/>
        <v>Config($)</v>
      </c>
      <c r="P28" s="40">
        <f t="shared" ref="P28:AA28" si="23">B28</f>
        <v>225.194</v>
      </c>
      <c r="Q28" s="40">
        <f t="shared" si="23"/>
        <v>142.875</v>
      </c>
      <c r="R28" s="40">
        <f t="shared" si="23"/>
        <v>0.162</v>
      </c>
      <c r="S28" s="40">
        <f t="shared" si="23"/>
        <v>0.213</v>
      </c>
      <c r="T28" s="40">
        <f t="shared" si="23"/>
        <v>0.171</v>
      </c>
      <c r="U28" s="40">
        <f t="shared" si="23"/>
        <v>0.006</v>
      </c>
      <c r="V28" s="40">
        <f t="shared" si="23"/>
        <v>0.114</v>
      </c>
      <c r="W28" s="40">
        <f t="shared" si="23"/>
        <v>0.144</v>
      </c>
      <c r="X28" s="40">
        <f t="shared" si="23"/>
        <v>0.144</v>
      </c>
      <c r="Y28" s="40">
        <f t="shared" si="23"/>
        <v>0.165</v>
      </c>
      <c r="Z28" s="40">
        <f t="shared" si="23"/>
        <v>0.144</v>
      </c>
      <c r="AA28" s="40">
        <f t="shared" si="23"/>
        <v>0.03</v>
      </c>
    </row>
    <row r="29">
      <c r="A29" s="7" t="s">
        <v>234</v>
      </c>
      <c r="B29" s="8">
        <v>26.6722729</v>
      </c>
      <c r="C29" s="8">
        <v>31.6852552</v>
      </c>
      <c r="D29" s="8">
        <v>26.8787428</v>
      </c>
      <c r="E29" s="8">
        <v>28.4180095</v>
      </c>
      <c r="F29" s="8">
        <v>32.654481</v>
      </c>
      <c r="G29" s="8">
        <v>36.5605327</v>
      </c>
      <c r="H29" s="8">
        <v>25.8986021</v>
      </c>
      <c r="I29" s="8">
        <v>34.2740138</v>
      </c>
      <c r="J29" s="8">
        <v>35.6686352</v>
      </c>
      <c r="K29" s="8">
        <v>34.4820464</v>
      </c>
      <c r="L29" s="8">
        <v>28.9772957</v>
      </c>
      <c r="M29" s="8">
        <v>18.8024971</v>
      </c>
      <c r="N29" s="39"/>
      <c r="O29" s="7" t="str">
        <f t="shared" si="11"/>
        <v>Route 53($)</v>
      </c>
      <c r="P29" s="40">
        <f t="shared" ref="P29:AA29" si="24">B29</f>
        <v>26.6722729</v>
      </c>
      <c r="Q29" s="40">
        <f t="shared" si="24"/>
        <v>31.6852552</v>
      </c>
      <c r="R29" s="40">
        <f t="shared" si="24"/>
        <v>26.8787428</v>
      </c>
      <c r="S29" s="40">
        <f t="shared" si="24"/>
        <v>28.4180095</v>
      </c>
      <c r="T29" s="40">
        <f t="shared" si="24"/>
        <v>32.654481</v>
      </c>
      <c r="U29" s="40">
        <f t="shared" si="24"/>
        <v>36.5605327</v>
      </c>
      <c r="V29" s="40">
        <f t="shared" si="24"/>
        <v>25.8986021</v>
      </c>
      <c r="W29" s="40">
        <f t="shared" si="24"/>
        <v>34.2740138</v>
      </c>
      <c r="X29" s="40">
        <f t="shared" si="24"/>
        <v>35.6686352</v>
      </c>
      <c r="Y29" s="40">
        <f t="shared" si="24"/>
        <v>34.4820464</v>
      </c>
      <c r="Z29" s="40">
        <f t="shared" si="24"/>
        <v>28.9772957</v>
      </c>
      <c r="AA29" s="40">
        <f t="shared" si="24"/>
        <v>18.8024971</v>
      </c>
    </row>
    <row r="30">
      <c r="A30" s="7" t="s">
        <v>219</v>
      </c>
      <c r="B30" s="8">
        <v>116.95247</v>
      </c>
      <c r="C30" s="8">
        <v>161.5659</v>
      </c>
      <c r="D30" s="8">
        <v>9.08278</v>
      </c>
      <c r="E30" s="8">
        <v>9.92117</v>
      </c>
      <c r="F30" s="8">
        <v>10.08186</v>
      </c>
      <c r="G30" s="8">
        <v>11.54406</v>
      </c>
      <c r="H30" s="8">
        <v>8.81526</v>
      </c>
      <c r="I30" s="8">
        <v>9.1548</v>
      </c>
      <c r="J30" s="8">
        <v>6.94776</v>
      </c>
      <c r="K30" s="8">
        <v>6.50958</v>
      </c>
      <c r="L30" s="8">
        <v>6.84588</v>
      </c>
      <c r="M30" s="8">
        <v>0.648</v>
      </c>
      <c r="N30" s="39"/>
      <c r="O30" s="7" t="str">
        <f t="shared" si="11"/>
        <v>Security Hub($)</v>
      </c>
      <c r="P30" s="40">
        <f t="shared" ref="P30:AA30" si="25">B30</f>
        <v>116.95247</v>
      </c>
      <c r="Q30" s="40">
        <f t="shared" si="25"/>
        <v>161.5659</v>
      </c>
      <c r="R30" s="40">
        <f t="shared" si="25"/>
        <v>9.08278</v>
      </c>
      <c r="S30" s="40">
        <f t="shared" si="25"/>
        <v>9.92117</v>
      </c>
      <c r="T30" s="40">
        <f t="shared" si="25"/>
        <v>10.08186</v>
      </c>
      <c r="U30" s="40">
        <f t="shared" si="25"/>
        <v>11.54406</v>
      </c>
      <c r="V30" s="40">
        <f t="shared" si="25"/>
        <v>8.81526</v>
      </c>
      <c r="W30" s="40">
        <f t="shared" si="25"/>
        <v>9.1548</v>
      </c>
      <c r="X30" s="40">
        <f t="shared" si="25"/>
        <v>6.94776</v>
      </c>
      <c r="Y30" s="40">
        <f t="shared" si="25"/>
        <v>6.50958</v>
      </c>
      <c r="Z30" s="40">
        <f t="shared" si="25"/>
        <v>6.84588</v>
      </c>
      <c r="AA30" s="40">
        <f t="shared" si="25"/>
        <v>0.648</v>
      </c>
    </row>
    <row r="31">
      <c r="A31" s="7" t="s">
        <v>229</v>
      </c>
      <c r="B31" s="8">
        <v>9.9999999144</v>
      </c>
      <c r="C31" s="8">
        <v>9.9999999144</v>
      </c>
      <c r="D31" s="8">
        <v>10.000000008</v>
      </c>
      <c r="E31" s="8">
        <v>9.9999999144</v>
      </c>
      <c r="F31" s="8">
        <v>10.000000008</v>
      </c>
      <c r="G31" s="8">
        <v>18.2622084245</v>
      </c>
      <c r="H31" s="8">
        <v>37.4715770769</v>
      </c>
      <c r="I31" s="8">
        <v>39.1280903376</v>
      </c>
      <c r="J31" s="8">
        <v>39.1495532736</v>
      </c>
      <c r="K31" s="8">
        <v>39.15876864</v>
      </c>
      <c r="L31" s="8">
        <v>39.2031830736</v>
      </c>
      <c r="M31" s="8">
        <v>3.918566424</v>
      </c>
      <c r="N31" s="39"/>
      <c r="O31" s="7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</row>
    <row r="32">
      <c r="A32" s="7" t="s">
        <v>209</v>
      </c>
      <c r="B32" s="8">
        <v>17.0413802921</v>
      </c>
      <c r="C32" s="8">
        <v>15.0085180159</v>
      </c>
      <c r="D32" s="8">
        <v>15.0817329655</v>
      </c>
      <c r="E32" s="8">
        <v>16.7688178283</v>
      </c>
      <c r="F32" s="8">
        <v>19.7830090348</v>
      </c>
      <c r="G32" s="8">
        <v>18.9182902273</v>
      </c>
      <c r="H32" s="8">
        <v>21.1180537571</v>
      </c>
      <c r="I32" s="8">
        <v>19.8049728353</v>
      </c>
      <c r="J32" s="8">
        <v>23.3567880343</v>
      </c>
      <c r="K32" s="8">
        <v>21.6473595695</v>
      </c>
      <c r="L32" s="8">
        <v>23.1014555699</v>
      </c>
      <c r="M32" s="8">
        <v>2.1067966163</v>
      </c>
      <c r="N32" s="39"/>
      <c r="O32" s="7" t="str">
        <f t="shared" ref="O32:AA32" si="26">A32</f>
        <v>API Gateway($)</v>
      </c>
      <c r="P32" s="40">
        <f t="shared" si="26"/>
        <v>17.04138029</v>
      </c>
      <c r="Q32" s="40">
        <f t="shared" si="26"/>
        <v>15.00851802</v>
      </c>
      <c r="R32" s="40">
        <f t="shared" si="26"/>
        <v>15.08173297</v>
      </c>
      <c r="S32" s="40">
        <f t="shared" si="26"/>
        <v>16.76881783</v>
      </c>
      <c r="T32" s="40">
        <f t="shared" si="26"/>
        <v>19.78300903</v>
      </c>
      <c r="U32" s="40">
        <f t="shared" si="26"/>
        <v>18.91829023</v>
      </c>
      <c r="V32" s="40">
        <f t="shared" si="26"/>
        <v>21.11805376</v>
      </c>
      <c r="W32" s="40">
        <f t="shared" si="26"/>
        <v>19.80497284</v>
      </c>
      <c r="X32" s="40">
        <f t="shared" si="26"/>
        <v>23.35678803</v>
      </c>
      <c r="Y32" s="40">
        <f t="shared" si="26"/>
        <v>21.64735957</v>
      </c>
      <c r="Z32" s="40">
        <f t="shared" si="26"/>
        <v>23.10145557</v>
      </c>
      <c r="AA32" s="40">
        <f t="shared" si="26"/>
        <v>2.106796616</v>
      </c>
    </row>
    <row r="33">
      <c r="A33" s="7" t="s">
        <v>305</v>
      </c>
      <c r="B33" s="8">
        <v>9.367</v>
      </c>
      <c r="C33" s="8">
        <v>8.551</v>
      </c>
      <c r="D33" s="8">
        <v>12.716</v>
      </c>
      <c r="E33" s="8">
        <v>13.243</v>
      </c>
      <c r="F33" s="8">
        <v>18.598</v>
      </c>
      <c r="G33" s="8">
        <v>11.611</v>
      </c>
      <c r="H33" s="8">
        <v>19.635</v>
      </c>
      <c r="I33" s="8">
        <v>7.497</v>
      </c>
      <c r="J33" s="8">
        <v>11.985</v>
      </c>
      <c r="K33" s="8">
        <v>15.398</v>
      </c>
      <c r="L33" s="8">
        <v>16.835</v>
      </c>
      <c r="M33" s="8">
        <v>0.629</v>
      </c>
      <c r="N33" s="39"/>
      <c r="O33" s="7" t="str">
        <f t="shared" ref="O33:AA33" si="27">A33</f>
        <v>Elastic Transcoder($)</v>
      </c>
      <c r="P33" s="40">
        <f t="shared" si="27"/>
        <v>9.367</v>
      </c>
      <c r="Q33" s="40">
        <f t="shared" si="27"/>
        <v>8.551</v>
      </c>
      <c r="R33" s="40">
        <f t="shared" si="27"/>
        <v>12.716</v>
      </c>
      <c r="S33" s="40">
        <f t="shared" si="27"/>
        <v>13.243</v>
      </c>
      <c r="T33" s="40">
        <f t="shared" si="27"/>
        <v>18.598</v>
      </c>
      <c r="U33" s="40">
        <f t="shared" si="27"/>
        <v>11.611</v>
      </c>
      <c r="V33" s="40">
        <f t="shared" si="27"/>
        <v>19.635</v>
      </c>
      <c r="W33" s="40">
        <f t="shared" si="27"/>
        <v>7.497</v>
      </c>
      <c r="X33" s="40">
        <f t="shared" si="27"/>
        <v>11.985</v>
      </c>
      <c r="Y33" s="40">
        <f t="shared" si="27"/>
        <v>15.398</v>
      </c>
      <c r="Z33" s="40">
        <f t="shared" si="27"/>
        <v>16.835</v>
      </c>
      <c r="AA33" s="40">
        <f t="shared" si="27"/>
        <v>0.629</v>
      </c>
    </row>
    <row r="34">
      <c r="A34" s="7" t="s">
        <v>215</v>
      </c>
      <c r="B34" s="8">
        <v>12.21774174</v>
      </c>
      <c r="C34" s="8">
        <v>12.249999804</v>
      </c>
      <c r="D34" s="8">
        <v>12.25000008</v>
      </c>
      <c r="E34" s="8">
        <v>12.249999804</v>
      </c>
      <c r="F34" s="8">
        <v>12.25000008</v>
      </c>
      <c r="G34" s="8">
        <v>12.249999804</v>
      </c>
      <c r="H34" s="8">
        <v>12.249999804</v>
      </c>
      <c r="I34" s="8">
        <v>8.476562283</v>
      </c>
      <c r="J34" s="22"/>
      <c r="K34" s="22"/>
      <c r="L34" s="22"/>
      <c r="M34" s="22"/>
      <c r="N34" s="39"/>
      <c r="O34" s="7" t="str">
        <f t="shared" ref="O34:AA34" si="28">A34</f>
        <v>QuickSight($)</v>
      </c>
      <c r="P34" s="40">
        <f t="shared" si="28"/>
        <v>12.21774174</v>
      </c>
      <c r="Q34" s="40">
        <f t="shared" si="28"/>
        <v>12.2499998</v>
      </c>
      <c r="R34" s="40">
        <f t="shared" si="28"/>
        <v>12.25000008</v>
      </c>
      <c r="S34" s="40">
        <f t="shared" si="28"/>
        <v>12.2499998</v>
      </c>
      <c r="T34" s="40">
        <f t="shared" si="28"/>
        <v>12.25000008</v>
      </c>
      <c r="U34" s="40">
        <f t="shared" si="28"/>
        <v>12.2499998</v>
      </c>
      <c r="V34" s="40">
        <f t="shared" si="28"/>
        <v>12.2499998</v>
      </c>
      <c r="W34" s="40">
        <f t="shared" si="28"/>
        <v>8.476562283</v>
      </c>
      <c r="X34" s="40" t="str">
        <f t="shared" si="28"/>
        <v/>
      </c>
      <c r="Y34" s="40" t="str">
        <f t="shared" si="28"/>
        <v/>
      </c>
      <c r="Z34" s="40" t="str">
        <f t="shared" si="28"/>
        <v/>
      </c>
      <c r="AA34" s="40" t="str">
        <f t="shared" si="28"/>
        <v/>
      </c>
    </row>
    <row r="35">
      <c r="A35" s="7" t="s">
        <v>217</v>
      </c>
      <c r="B35" s="8">
        <v>3.74457248</v>
      </c>
      <c r="C35" s="8">
        <v>3.30823856</v>
      </c>
      <c r="D35" s="8">
        <v>3.17467568</v>
      </c>
      <c r="E35" s="8">
        <v>5.36313492</v>
      </c>
      <c r="F35" s="8">
        <v>3.93787768</v>
      </c>
      <c r="G35" s="8">
        <v>4.1204526</v>
      </c>
      <c r="H35" s="8">
        <v>4.36650896</v>
      </c>
      <c r="I35" s="8">
        <v>3.76143856</v>
      </c>
      <c r="J35" s="8">
        <v>3.75874796</v>
      </c>
      <c r="K35" s="8">
        <v>3.46060044</v>
      </c>
      <c r="L35" s="8">
        <v>3.6537842</v>
      </c>
      <c r="M35" s="8">
        <v>0.42995348</v>
      </c>
      <c r="N35" s="39"/>
      <c r="O35" s="7" t="str">
        <f t="shared" ref="O35:AA35" si="29">A35</f>
        <v>Glue($)</v>
      </c>
      <c r="P35" s="40">
        <f t="shared" si="29"/>
        <v>3.74457248</v>
      </c>
      <c r="Q35" s="40">
        <f t="shared" si="29"/>
        <v>3.30823856</v>
      </c>
      <c r="R35" s="40">
        <f t="shared" si="29"/>
        <v>3.17467568</v>
      </c>
      <c r="S35" s="40">
        <f t="shared" si="29"/>
        <v>5.36313492</v>
      </c>
      <c r="T35" s="40">
        <f t="shared" si="29"/>
        <v>3.93787768</v>
      </c>
      <c r="U35" s="40">
        <f t="shared" si="29"/>
        <v>4.1204526</v>
      </c>
      <c r="V35" s="40">
        <f t="shared" si="29"/>
        <v>4.36650896</v>
      </c>
      <c r="W35" s="40">
        <f t="shared" si="29"/>
        <v>3.76143856</v>
      </c>
      <c r="X35" s="40">
        <f t="shared" si="29"/>
        <v>3.75874796</v>
      </c>
      <c r="Y35" s="40">
        <f t="shared" si="29"/>
        <v>3.46060044</v>
      </c>
      <c r="Z35" s="61">
        <f t="shared" si="29"/>
        <v>3.6537842</v>
      </c>
      <c r="AA35" s="40">
        <f t="shared" si="29"/>
        <v>0.42995348</v>
      </c>
    </row>
    <row r="36">
      <c r="A36" s="7" t="s">
        <v>222</v>
      </c>
      <c r="B36" s="8">
        <v>3.012374952</v>
      </c>
      <c r="C36" s="8">
        <v>3.013112952</v>
      </c>
      <c r="D36" s="8">
        <v>3.379029024</v>
      </c>
      <c r="E36" s="8">
        <v>3.606746952</v>
      </c>
      <c r="F36" s="8">
        <v>3.594477024</v>
      </c>
      <c r="G36" s="8">
        <v>3.623678952</v>
      </c>
      <c r="H36" s="8">
        <v>3.93769099</v>
      </c>
      <c r="I36" s="8">
        <v>4.4724365168</v>
      </c>
      <c r="J36" s="8">
        <v>4.000938592</v>
      </c>
      <c r="K36" s="8">
        <v>4.0000214764</v>
      </c>
      <c r="L36" s="8">
        <v>4.006035936</v>
      </c>
      <c r="M36" s="8">
        <v>0.4004620032</v>
      </c>
      <c r="N36" s="39"/>
      <c r="O36" s="7" t="str">
        <f t="shared" ref="O36:AA36" si="30">A36</f>
        <v>Key Management Service($)</v>
      </c>
      <c r="P36" s="40">
        <f t="shared" si="30"/>
        <v>3.012374952</v>
      </c>
      <c r="Q36" s="40">
        <f t="shared" si="30"/>
        <v>3.013112952</v>
      </c>
      <c r="R36" s="40">
        <f t="shared" si="30"/>
        <v>3.379029024</v>
      </c>
      <c r="S36" s="40">
        <f t="shared" si="30"/>
        <v>3.606746952</v>
      </c>
      <c r="T36" s="40">
        <f t="shared" si="30"/>
        <v>3.594477024</v>
      </c>
      <c r="U36" s="40">
        <f t="shared" si="30"/>
        <v>3.623678952</v>
      </c>
      <c r="V36" s="40">
        <f t="shared" si="30"/>
        <v>3.93769099</v>
      </c>
      <c r="W36" s="40">
        <f t="shared" si="30"/>
        <v>4.472436517</v>
      </c>
      <c r="X36" s="40">
        <f t="shared" si="30"/>
        <v>4.000938592</v>
      </c>
      <c r="Y36" s="40">
        <f t="shared" si="30"/>
        <v>4.000021476</v>
      </c>
      <c r="Z36" s="61">
        <f t="shared" si="30"/>
        <v>4.006035936</v>
      </c>
      <c r="AA36" s="40">
        <f t="shared" si="30"/>
        <v>0.4004620032</v>
      </c>
    </row>
    <row r="37">
      <c r="A37" s="7" t="s">
        <v>208</v>
      </c>
      <c r="B37" s="8">
        <v>2.472192</v>
      </c>
      <c r="C37" s="8">
        <v>2.386944</v>
      </c>
      <c r="D37" s="8">
        <v>2.301696</v>
      </c>
      <c r="E37" s="8">
        <v>2.386944</v>
      </c>
      <c r="F37" s="8">
        <v>2.301696</v>
      </c>
      <c r="G37" s="8">
        <v>2.386944</v>
      </c>
      <c r="H37" s="8">
        <v>2.472192</v>
      </c>
      <c r="I37" s="8">
        <v>2.145408</v>
      </c>
      <c r="J37" s="8">
        <v>2.457984</v>
      </c>
      <c r="K37" s="8">
        <v>2.315904</v>
      </c>
      <c r="L37" s="8">
        <v>2.401152</v>
      </c>
      <c r="M37" s="8">
        <v>0.014208</v>
      </c>
      <c r="N37" s="39"/>
      <c r="O37" s="7" t="str">
        <f t="shared" ref="O37:AA37" si="31">A37</f>
        <v>DynamoDB($)</v>
      </c>
      <c r="P37" s="40">
        <f t="shared" si="31"/>
        <v>2.472192</v>
      </c>
      <c r="Q37" s="40">
        <f t="shared" si="31"/>
        <v>2.386944</v>
      </c>
      <c r="R37" s="40">
        <f t="shared" si="31"/>
        <v>2.301696</v>
      </c>
      <c r="S37" s="40">
        <f t="shared" si="31"/>
        <v>2.386944</v>
      </c>
      <c r="T37" s="40">
        <f t="shared" si="31"/>
        <v>2.301696</v>
      </c>
      <c r="U37" s="40">
        <f t="shared" si="31"/>
        <v>2.386944</v>
      </c>
      <c r="V37" s="40">
        <f t="shared" si="31"/>
        <v>2.472192</v>
      </c>
      <c r="W37" s="40">
        <f t="shared" si="31"/>
        <v>2.145408</v>
      </c>
      <c r="X37" s="40">
        <f t="shared" si="31"/>
        <v>2.457984</v>
      </c>
      <c r="Y37" s="40">
        <f t="shared" si="31"/>
        <v>2.315904</v>
      </c>
      <c r="Z37" s="61">
        <f t="shared" si="31"/>
        <v>2.401152</v>
      </c>
      <c r="AA37" s="40">
        <f t="shared" si="31"/>
        <v>0.014208</v>
      </c>
    </row>
    <row r="38">
      <c r="A38" s="7" t="s">
        <v>218</v>
      </c>
      <c r="B38" s="8">
        <v>0.001705</v>
      </c>
      <c r="C38" s="8">
        <v>0.002085</v>
      </c>
      <c r="D38" s="8">
        <v>0.7568595048</v>
      </c>
      <c r="E38" s="8">
        <v>1.19818154</v>
      </c>
      <c r="F38" s="8">
        <v>1.1960284288</v>
      </c>
      <c r="G38" s="8">
        <v>1.2037020776</v>
      </c>
      <c r="H38" s="8">
        <v>1.2029818088</v>
      </c>
      <c r="I38" s="8">
        <v>1.4573257259</v>
      </c>
      <c r="J38" s="8">
        <v>1.5976088992</v>
      </c>
      <c r="K38" s="8">
        <v>1.593766794</v>
      </c>
      <c r="L38" s="8">
        <v>1.5965306451</v>
      </c>
      <c r="M38" s="8">
        <v>0.1602100128</v>
      </c>
      <c r="N38" s="39"/>
      <c r="O38" s="7" t="str">
        <f t="shared" ref="O38:AA38" si="32">A38</f>
        <v>Secrets Manager($)</v>
      </c>
      <c r="P38" s="40">
        <f t="shared" si="32"/>
        <v>0.001705</v>
      </c>
      <c r="Q38" s="40">
        <f t="shared" si="32"/>
        <v>0.002085</v>
      </c>
      <c r="R38" s="40">
        <f t="shared" si="32"/>
        <v>0.7568595048</v>
      </c>
      <c r="S38" s="40">
        <f t="shared" si="32"/>
        <v>1.19818154</v>
      </c>
      <c r="T38" s="40">
        <f t="shared" si="32"/>
        <v>1.196028429</v>
      </c>
      <c r="U38" s="40">
        <f t="shared" si="32"/>
        <v>1.203702078</v>
      </c>
      <c r="V38" s="40">
        <f t="shared" si="32"/>
        <v>1.202981809</v>
      </c>
      <c r="W38" s="40">
        <f t="shared" si="32"/>
        <v>1.457325726</v>
      </c>
      <c r="X38" s="40">
        <f t="shared" si="32"/>
        <v>1.597608899</v>
      </c>
      <c r="Y38" s="40">
        <f t="shared" si="32"/>
        <v>1.593766794</v>
      </c>
      <c r="Z38" s="61">
        <f t="shared" si="32"/>
        <v>1.596530645</v>
      </c>
      <c r="AA38" s="40">
        <f t="shared" si="32"/>
        <v>0.1602100128</v>
      </c>
    </row>
    <row r="39">
      <c r="A39" s="7" t="s">
        <v>213</v>
      </c>
      <c r="B39" s="8">
        <v>0.3420156</v>
      </c>
      <c r="C39" s="8">
        <v>0.3420404</v>
      </c>
      <c r="D39" s="8">
        <v>0.3411245412</v>
      </c>
      <c r="E39" s="8">
        <v>0.3572105223</v>
      </c>
      <c r="F39" s="8">
        <v>0.345762352</v>
      </c>
      <c r="G39" s="8">
        <v>0.3572746701</v>
      </c>
      <c r="H39" s="8">
        <v>0.3573143511</v>
      </c>
      <c r="I39" s="8">
        <v>0.3206604905</v>
      </c>
      <c r="J39" s="8">
        <v>0.3420554407</v>
      </c>
      <c r="K39" s="8">
        <v>0.3307932781</v>
      </c>
      <c r="L39" s="8">
        <v>0.341684</v>
      </c>
      <c r="M39" s="8">
        <v>0.0330808</v>
      </c>
      <c r="N39" s="39"/>
      <c r="O39" s="7" t="str">
        <f t="shared" ref="O39:AA39" si="33">A39</f>
        <v>SQS($)</v>
      </c>
      <c r="P39" s="40">
        <f t="shared" si="33"/>
        <v>0.3420156</v>
      </c>
      <c r="Q39" s="40">
        <f t="shared" si="33"/>
        <v>0.3420404</v>
      </c>
      <c r="R39" s="40">
        <f t="shared" si="33"/>
        <v>0.3411245412</v>
      </c>
      <c r="S39" s="40">
        <f t="shared" si="33"/>
        <v>0.3572105223</v>
      </c>
      <c r="T39" s="40">
        <f t="shared" si="33"/>
        <v>0.345762352</v>
      </c>
      <c r="U39" s="40">
        <f t="shared" si="33"/>
        <v>0.3572746701</v>
      </c>
      <c r="V39" s="40">
        <f t="shared" si="33"/>
        <v>0.3573143511</v>
      </c>
      <c r="W39" s="40">
        <f t="shared" si="33"/>
        <v>0.3206604905</v>
      </c>
      <c r="X39" s="40">
        <f t="shared" si="33"/>
        <v>0.3420554407</v>
      </c>
      <c r="Y39" s="40">
        <f t="shared" si="33"/>
        <v>0.3307932781</v>
      </c>
      <c r="Z39" s="61">
        <f t="shared" si="33"/>
        <v>0.341684</v>
      </c>
      <c r="AA39" s="40">
        <f t="shared" si="33"/>
        <v>0.0330808</v>
      </c>
    </row>
    <row r="40">
      <c r="A40" s="7" t="s">
        <v>214</v>
      </c>
      <c r="B40" s="8">
        <v>0.18103</v>
      </c>
      <c r="C40" s="8">
        <v>0.19414</v>
      </c>
      <c r="D40" s="8">
        <v>0.183125</v>
      </c>
      <c r="E40" s="8">
        <v>0.20122</v>
      </c>
      <c r="F40" s="8">
        <v>0.229215</v>
      </c>
      <c r="G40" s="8">
        <v>0.216245</v>
      </c>
      <c r="H40" s="8">
        <v>0.408265</v>
      </c>
      <c r="I40" s="8">
        <v>0.2649</v>
      </c>
      <c r="J40" s="8">
        <v>0.55498</v>
      </c>
      <c r="K40" s="8">
        <v>0.269435</v>
      </c>
      <c r="L40" s="8">
        <v>0.267555</v>
      </c>
      <c r="M40" s="8">
        <v>0.021435</v>
      </c>
      <c r="N40" s="39"/>
      <c r="O40" s="7" t="str">
        <f t="shared" ref="O40:AA40" si="34">A40</f>
        <v>Athena($)</v>
      </c>
      <c r="P40" s="40">
        <f t="shared" si="34"/>
        <v>0.18103</v>
      </c>
      <c r="Q40" s="40">
        <f t="shared" si="34"/>
        <v>0.19414</v>
      </c>
      <c r="R40" s="40">
        <f t="shared" si="34"/>
        <v>0.183125</v>
      </c>
      <c r="S40" s="40">
        <f t="shared" si="34"/>
        <v>0.20122</v>
      </c>
      <c r="T40" s="40">
        <f t="shared" si="34"/>
        <v>0.229215</v>
      </c>
      <c r="U40" s="40">
        <f t="shared" si="34"/>
        <v>0.216245</v>
      </c>
      <c r="V40" s="40">
        <f t="shared" si="34"/>
        <v>0.408265</v>
      </c>
      <c r="W40" s="40">
        <f t="shared" si="34"/>
        <v>0.2649</v>
      </c>
      <c r="X40" s="40">
        <f t="shared" si="34"/>
        <v>0.55498</v>
      </c>
      <c r="Y40" s="40">
        <f t="shared" si="34"/>
        <v>0.269435</v>
      </c>
      <c r="Z40" s="40">
        <f t="shared" si="34"/>
        <v>0.267555</v>
      </c>
      <c r="AA40" s="40">
        <f t="shared" si="34"/>
        <v>0.021435</v>
      </c>
    </row>
    <row r="41">
      <c r="A41" s="7" t="s">
        <v>246</v>
      </c>
      <c r="B41" s="8">
        <v>0.0278752968</v>
      </c>
      <c r="C41" s="8">
        <v>0.0340698072</v>
      </c>
      <c r="D41" s="8">
        <v>0.0</v>
      </c>
      <c r="E41" s="8">
        <v>0.0</v>
      </c>
      <c r="F41" s="8">
        <v>0.0</v>
      </c>
      <c r="G41" s="8">
        <v>0.0</v>
      </c>
      <c r="H41" s="8">
        <v>0.0</v>
      </c>
      <c r="I41" s="8">
        <v>0.0</v>
      </c>
      <c r="J41" s="8">
        <v>0.0</v>
      </c>
      <c r="K41" s="8">
        <v>0.0</v>
      </c>
      <c r="L41" s="8">
        <v>0.0</v>
      </c>
      <c r="M41" s="8">
        <v>0.0</v>
      </c>
      <c r="N41" s="39"/>
      <c r="O41" s="7" t="str">
        <f t="shared" ref="O41:AA41" si="35">A41</f>
        <v>Elastic Container Registry Public($)</v>
      </c>
      <c r="P41" s="40">
        <f t="shared" si="35"/>
        <v>0.0278752968</v>
      </c>
      <c r="Q41" s="40">
        <f t="shared" si="35"/>
        <v>0.0340698072</v>
      </c>
      <c r="R41" s="40">
        <f t="shared" si="35"/>
        <v>0</v>
      </c>
      <c r="S41" s="40">
        <f t="shared" si="35"/>
        <v>0</v>
      </c>
      <c r="T41" s="40">
        <f t="shared" si="35"/>
        <v>0</v>
      </c>
      <c r="U41" s="40">
        <f t="shared" si="35"/>
        <v>0</v>
      </c>
      <c r="V41" s="40">
        <f t="shared" si="35"/>
        <v>0</v>
      </c>
      <c r="W41" s="40">
        <f t="shared" si="35"/>
        <v>0</v>
      </c>
      <c r="X41" s="40">
        <f t="shared" si="35"/>
        <v>0</v>
      </c>
      <c r="Y41" s="40">
        <f t="shared" si="35"/>
        <v>0</v>
      </c>
      <c r="Z41" s="40">
        <f t="shared" si="35"/>
        <v>0</v>
      </c>
      <c r="AA41" s="40">
        <f t="shared" si="35"/>
        <v>0</v>
      </c>
    </row>
    <row r="42">
      <c r="A42" s="7" t="s">
        <v>306</v>
      </c>
      <c r="B42" s="22"/>
      <c r="C42" s="22"/>
      <c r="D42" s="22"/>
      <c r="E42" s="22"/>
      <c r="F42" s="22"/>
      <c r="G42" s="22"/>
      <c r="H42" s="22"/>
      <c r="I42" s="22"/>
      <c r="J42" s="8">
        <v>0.0202419</v>
      </c>
      <c r="K42" s="22"/>
      <c r="L42" s="22"/>
      <c r="M42" s="22"/>
      <c r="N42" s="39"/>
      <c r="O42" s="7" t="str">
        <f t="shared" ref="O42:AA42" si="36">A42</f>
        <v>Elemental MediaConvert($)</v>
      </c>
      <c r="P42" s="40" t="str">
        <f t="shared" si="36"/>
        <v/>
      </c>
      <c r="Q42" s="40" t="str">
        <f t="shared" si="36"/>
        <v/>
      </c>
      <c r="R42" s="40" t="str">
        <f t="shared" si="36"/>
        <v/>
      </c>
      <c r="S42" s="40" t="str">
        <f t="shared" si="36"/>
        <v/>
      </c>
      <c r="T42" s="40" t="str">
        <f t="shared" si="36"/>
        <v/>
      </c>
      <c r="U42" s="40" t="str">
        <f t="shared" si="36"/>
        <v/>
      </c>
      <c r="V42" s="40" t="str">
        <f t="shared" si="36"/>
        <v/>
      </c>
      <c r="W42" s="40" t="str">
        <f t="shared" si="36"/>
        <v/>
      </c>
      <c r="X42" s="40">
        <f t="shared" si="36"/>
        <v>0.0202419</v>
      </c>
      <c r="Y42" s="40" t="str">
        <f t="shared" si="36"/>
        <v/>
      </c>
      <c r="Z42" s="40" t="str">
        <f t="shared" si="36"/>
        <v/>
      </c>
      <c r="AA42" s="40" t="str">
        <f t="shared" si="36"/>
        <v/>
      </c>
    </row>
    <row r="43">
      <c r="A43" s="7" t="s">
        <v>248</v>
      </c>
      <c r="B43" s="8">
        <v>0.001199</v>
      </c>
      <c r="C43" s="8">
        <v>0.001314</v>
      </c>
      <c r="D43" s="8">
        <v>6.34E-4</v>
      </c>
      <c r="E43" s="8">
        <v>7.22E-4</v>
      </c>
      <c r="F43" s="8">
        <v>4.2E-4</v>
      </c>
      <c r="G43" s="22"/>
      <c r="H43" s="22"/>
      <c r="I43" s="22"/>
      <c r="J43" s="8">
        <v>2.02552E-5</v>
      </c>
      <c r="K43" s="22"/>
      <c r="L43" s="22"/>
      <c r="M43" s="22"/>
      <c r="N43" s="39"/>
      <c r="O43" s="7" t="str">
        <f t="shared" ref="O43:AA43" si="37">A43</f>
        <v>CloudWatch Events($)</v>
      </c>
      <c r="P43" s="40">
        <f t="shared" si="37"/>
        <v>0.001199</v>
      </c>
      <c r="Q43" s="40">
        <f t="shared" si="37"/>
        <v>0.001314</v>
      </c>
      <c r="R43" s="40">
        <f t="shared" si="37"/>
        <v>0.000634</v>
      </c>
      <c r="S43" s="40">
        <f t="shared" si="37"/>
        <v>0.000722</v>
      </c>
      <c r="T43" s="40">
        <f t="shared" si="37"/>
        <v>0.00042</v>
      </c>
      <c r="U43" s="40" t="str">
        <f t="shared" si="37"/>
        <v/>
      </c>
      <c r="V43" s="40" t="str">
        <f t="shared" si="37"/>
        <v/>
      </c>
      <c r="W43" s="40" t="str">
        <f t="shared" si="37"/>
        <v/>
      </c>
      <c r="X43" s="40">
        <f t="shared" si="37"/>
        <v>0.0000202552</v>
      </c>
      <c r="Y43" s="40" t="str">
        <f t="shared" si="37"/>
        <v/>
      </c>
      <c r="Z43" s="40" t="str">
        <f t="shared" si="37"/>
        <v/>
      </c>
      <c r="AA43" s="40" t="str">
        <f t="shared" si="37"/>
        <v/>
      </c>
    </row>
    <row r="44">
      <c r="A44" s="7" t="s">
        <v>256</v>
      </c>
      <c r="B44" s="22"/>
      <c r="C44" s="8">
        <v>1.408E-6</v>
      </c>
      <c r="D44" s="22"/>
      <c r="E44" s="22"/>
      <c r="F44" s="22"/>
      <c r="G44" s="22"/>
      <c r="H44" s="8">
        <v>3.058E-7</v>
      </c>
      <c r="I44" s="22"/>
      <c r="J44" s="8">
        <v>3.631E-7</v>
      </c>
      <c r="K44" s="22"/>
      <c r="L44" s="22"/>
      <c r="M44" s="22"/>
      <c r="N44" s="39"/>
      <c r="O44" s="7" t="str">
        <f t="shared" ref="O44:AA44" si="38">A44</f>
        <v>CloudShell($)</v>
      </c>
      <c r="P44" s="40" t="str">
        <f t="shared" si="38"/>
        <v/>
      </c>
      <c r="Q44" s="40">
        <f t="shared" si="38"/>
        <v>0.000001408</v>
      </c>
      <c r="R44" s="40" t="str">
        <f t="shared" si="38"/>
        <v/>
      </c>
      <c r="S44" s="40" t="str">
        <f t="shared" si="38"/>
        <v/>
      </c>
      <c r="T44" s="40" t="str">
        <f t="shared" si="38"/>
        <v/>
      </c>
      <c r="U44" s="40" t="str">
        <f t="shared" si="38"/>
        <v/>
      </c>
      <c r="V44" s="40">
        <f t="shared" si="38"/>
        <v>0.0000003058</v>
      </c>
      <c r="W44" s="40" t="str">
        <f t="shared" si="38"/>
        <v/>
      </c>
      <c r="X44" s="40">
        <f t="shared" si="38"/>
        <v>0.0000003631</v>
      </c>
      <c r="Y44" s="40" t="str">
        <f t="shared" si="38"/>
        <v/>
      </c>
      <c r="Z44" s="40" t="str">
        <f t="shared" si="38"/>
        <v/>
      </c>
      <c r="AA44" s="40" t="str">
        <f t="shared" si="38"/>
        <v/>
      </c>
    </row>
    <row r="45">
      <c r="A45" s="7" t="s">
        <v>228</v>
      </c>
      <c r="B45" s="22"/>
      <c r="C45" s="22"/>
      <c r="D45" s="22"/>
      <c r="E45" s="22"/>
      <c r="F45" s="22"/>
      <c r="G45" s="22"/>
      <c r="H45" s="8">
        <v>1.5E-9</v>
      </c>
      <c r="I45" s="22"/>
      <c r="J45" s="22"/>
      <c r="K45" s="22"/>
      <c r="L45" s="22"/>
      <c r="M45" s="22"/>
      <c r="N45" s="39"/>
      <c r="O45" s="7" t="str">
        <f t="shared" ref="O45:AA45" si="39">A45</f>
        <v>Step Functions($)</v>
      </c>
      <c r="P45" s="40" t="str">
        <f t="shared" si="39"/>
        <v/>
      </c>
      <c r="Q45" s="40" t="str">
        <f t="shared" si="39"/>
        <v/>
      </c>
      <c r="R45" s="40" t="str">
        <f t="shared" si="39"/>
        <v/>
      </c>
      <c r="S45" s="40" t="str">
        <f t="shared" si="39"/>
        <v/>
      </c>
      <c r="T45" s="40" t="str">
        <f t="shared" si="39"/>
        <v/>
      </c>
      <c r="U45" s="40" t="str">
        <f t="shared" si="39"/>
        <v/>
      </c>
      <c r="V45" s="40">
        <f t="shared" si="39"/>
        <v>0.0000000015</v>
      </c>
      <c r="W45" s="40" t="str">
        <f t="shared" si="39"/>
        <v/>
      </c>
      <c r="X45" s="40" t="str">
        <f t="shared" si="39"/>
        <v/>
      </c>
      <c r="Y45" s="40" t="str">
        <f t="shared" si="39"/>
        <v/>
      </c>
      <c r="Z45" s="40" t="str">
        <f t="shared" si="39"/>
        <v/>
      </c>
      <c r="AA45" s="40" t="str">
        <f t="shared" si="39"/>
        <v/>
      </c>
    </row>
    <row r="46">
      <c r="A46" s="7" t="s">
        <v>254</v>
      </c>
      <c r="B46" s="8">
        <v>0.0</v>
      </c>
      <c r="C46" s="8">
        <v>0.0</v>
      </c>
      <c r="D46" s="8">
        <v>0.0</v>
      </c>
      <c r="E46" s="8">
        <v>0.0</v>
      </c>
      <c r="F46" s="8">
        <v>0.0</v>
      </c>
      <c r="G46" s="8">
        <v>0.0</v>
      </c>
      <c r="H46" s="8">
        <v>0.0</v>
      </c>
      <c r="I46" s="8">
        <v>0.0</v>
      </c>
      <c r="J46" s="8">
        <v>0.0</v>
      </c>
      <c r="K46" s="8">
        <v>0.0</v>
      </c>
      <c r="L46" s="8">
        <v>0.0</v>
      </c>
      <c r="M46" s="22"/>
      <c r="N46" s="39"/>
      <c r="O46" s="7" t="str">
        <f t="shared" ref="O46:AA46" si="40">A46</f>
        <v>Systems Manager($)</v>
      </c>
      <c r="P46" s="40">
        <f t="shared" si="40"/>
        <v>0</v>
      </c>
      <c r="Q46" s="40">
        <f t="shared" si="40"/>
        <v>0</v>
      </c>
      <c r="R46" s="40">
        <f t="shared" si="40"/>
        <v>0</v>
      </c>
      <c r="S46" s="40">
        <f t="shared" si="40"/>
        <v>0</v>
      </c>
      <c r="T46" s="40">
        <f t="shared" si="40"/>
        <v>0</v>
      </c>
      <c r="U46" s="40">
        <f t="shared" si="40"/>
        <v>0</v>
      </c>
      <c r="V46" s="40">
        <f t="shared" si="40"/>
        <v>0</v>
      </c>
      <c r="W46" s="40">
        <f t="shared" si="40"/>
        <v>0</v>
      </c>
      <c r="X46" s="40">
        <f t="shared" si="40"/>
        <v>0</v>
      </c>
      <c r="Y46" s="40">
        <f t="shared" si="40"/>
        <v>0</v>
      </c>
      <c r="Z46" s="40">
        <f t="shared" si="40"/>
        <v>0</v>
      </c>
      <c r="AA46" s="40" t="str">
        <f t="shared" si="40"/>
        <v/>
      </c>
    </row>
    <row r="47">
      <c r="A47" s="7" t="s">
        <v>263</v>
      </c>
      <c r="B47" s="8">
        <v>0.0</v>
      </c>
      <c r="C47" s="8">
        <v>0.0</v>
      </c>
      <c r="D47" s="8">
        <v>0.0</v>
      </c>
      <c r="E47" s="8">
        <v>0.0</v>
      </c>
      <c r="F47" s="8">
        <v>0.0</v>
      </c>
      <c r="G47" s="8">
        <v>0.0</v>
      </c>
      <c r="H47" s="8">
        <v>0.0</v>
      </c>
      <c r="I47" s="8">
        <v>0.0</v>
      </c>
      <c r="J47" s="8">
        <v>0.0</v>
      </c>
      <c r="K47" s="8">
        <v>0.0</v>
      </c>
      <c r="L47" s="8">
        <v>0.0</v>
      </c>
      <c r="M47" s="8">
        <v>0.0</v>
      </c>
      <c r="N47" s="39"/>
      <c r="O47" s="7" t="str">
        <f t="shared" ref="O47:AA47" si="41">A47</f>
        <v>Tax($)</v>
      </c>
      <c r="P47" s="40">
        <f t="shared" si="41"/>
        <v>0</v>
      </c>
      <c r="Q47" s="40">
        <f t="shared" si="41"/>
        <v>0</v>
      </c>
      <c r="R47" s="40">
        <f t="shared" si="41"/>
        <v>0</v>
      </c>
      <c r="S47" s="40">
        <f t="shared" si="41"/>
        <v>0</v>
      </c>
      <c r="T47" s="40">
        <f t="shared" si="41"/>
        <v>0</v>
      </c>
      <c r="U47" s="40">
        <f t="shared" si="41"/>
        <v>0</v>
      </c>
      <c r="V47" s="40">
        <f t="shared" si="41"/>
        <v>0</v>
      </c>
      <c r="W47" s="40">
        <f t="shared" si="41"/>
        <v>0</v>
      </c>
      <c r="X47" s="40">
        <f t="shared" si="41"/>
        <v>0</v>
      </c>
      <c r="Y47" s="40">
        <f t="shared" si="41"/>
        <v>0</v>
      </c>
      <c r="Z47" s="40">
        <f t="shared" si="41"/>
        <v>0</v>
      </c>
      <c r="AA47" s="40">
        <f t="shared" si="41"/>
        <v>0</v>
      </c>
    </row>
    <row r="48">
      <c r="A48" s="7" t="s">
        <v>259</v>
      </c>
      <c r="B48" s="22"/>
      <c r="C48" s="22"/>
      <c r="D48" s="8">
        <v>0.0</v>
      </c>
      <c r="E48" s="22"/>
      <c r="F48" s="22"/>
      <c r="G48" s="22"/>
      <c r="H48" s="22"/>
      <c r="I48" s="8">
        <v>0.0</v>
      </c>
      <c r="J48" s="22"/>
      <c r="K48" s="22"/>
      <c r="L48" s="22"/>
      <c r="M48" s="22"/>
      <c r="N48" s="39"/>
      <c r="O48" s="7" t="str">
        <f t="shared" ref="O48:AA48" si="42">A48</f>
        <v>CloudFormation($)</v>
      </c>
      <c r="P48" s="40" t="str">
        <f t="shared" si="42"/>
        <v/>
      </c>
      <c r="Q48" s="40" t="str">
        <f t="shared" si="42"/>
        <v/>
      </c>
      <c r="R48" s="40">
        <f t="shared" si="42"/>
        <v>0</v>
      </c>
      <c r="S48" s="40" t="str">
        <f t="shared" si="42"/>
        <v/>
      </c>
      <c r="T48" s="40" t="str">
        <f t="shared" si="42"/>
        <v/>
      </c>
      <c r="U48" s="40" t="str">
        <f t="shared" si="42"/>
        <v/>
      </c>
      <c r="V48" s="40" t="str">
        <f t="shared" si="42"/>
        <v/>
      </c>
      <c r="W48" s="40">
        <f t="shared" si="42"/>
        <v>0</v>
      </c>
      <c r="X48" s="40" t="str">
        <f t="shared" si="42"/>
        <v/>
      </c>
      <c r="Y48" s="40" t="str">
        <f t="shared" si="42"/>
        <v/>
      </c>
      <c r="Z48" s="40" t="str">
        <f t="shared" si="42"/>
        <v/>
      </c>
      <c r="AA48" s="40" t="str">
        <f t="shared" si="42"/>
        <v/>
      </c>
    </row>
    <row r="49">
      <c r="A49" s="7" t="s">
        <v>233</v>
      </c>
      <c r="B49" s="22"/>
      <c r="C49" s="22"/>
      <c r="D49" s="22"/>
      <c r="E49" s="22"/>
      <c r="F49" s="22"/>
      <c r="G49" s="22"/>
      <c r="H49" s="8">
        <v>0.0</v>
      </c>
      <c r="I49" s="22"/>
      <c r="J49" s="22"/>
      <c r="K49" s="22"/>
      <c r="L49" s="22"/>
      <c r="M49" s="22"/>
      <c r="N49" s="67"/>
      <c r="O49" s="7" t="str">
        <f t="shared" ref="O49:AA49" si="43">A49</f>
        <v>X-Ray($)</v>
      </c>
      <c r="P49" s="40" t="str">
        <f t="shared" si="43"/>
        <v/>
      </c>
      <c r="Q49" s="40" t="str">
        <f t="shared" si="43"/>
        <v/>
      </c>
      <c r="R49" s="40" t="str">
        <f t="shared" si="43"/>
        <v/>
      </c>
      <c r="S49" s="40" t="str">
        <f t="shared" si="43"/>
        <v/>
      </c>
      <c r="T49" s="40" t="str">
        <f t="shared" si="43"/>
        <v/>
      </c>
      <c r="U49" s="40" t="str">
        <f t="shared" si="43"/>
        <v/>
      </c>
      <c r="V49" s="40">
        <f t="shared" si="43"/>
        <v>0</v>
      </c>
      <c r="W49" s="40" t="str">
        <f t="shared" si="43"/>
        <v/>
      </c>
      <c r="X49" s="40" t="str">
        <f t="shared" si="43"/>
        <v/>
      </c>
      <c r="Y49" s="40" t="str">
        <f t="shared" si="43"/>
        <v/>
      </c>
      <c r="Z49" s="40" t="str">
        <f t="shared" si="43"/>
        <v/>
      </c>
      <c r="AA49" s="40" t="str">
        <f t="shared" si="43"/>
        <v/>
      </c>
    </row>
    <row r="50">
      <c r="A50" s="7" t="s">
        <v>242</v>
      </c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8">
        <v>0.0</v>
      </c>
      <c r="M50" s="22"/>
      <c r="N50" s="39"/>
      <c r="O50" s="7" t="str">
        <f t="shared" ref="O50:AA50" si="44">A50</f>
        <v>Cognito($)</v>
      </c>
      <c r="P50" s="40" t="str">
        <f t="shared" si="44"/>
        <v/>
      </c>
      <c r="Q50" s="40" t="str">
        <f t="shared" si="44"/>
        <v/>
      </c>
      <c r="R50" s="40" t="str">
        <f t="shared" si="44"/>
        <v/>
      </c>
      <c r="S50" s="40" t="str">
        <f t="shared" si="44"/>
        <v/>
      </c>
      <c r="T50" s="40" t="str">
        <f t="shared" si="44"/>
        <v/>
      </c>
      <c r="U50" s="40" t="str">
        <f t="shared" si="44"/>
        <v/>
      </c>
      <c r="V50" s="40" t="str">
        <f t="shared" si="44"/>
        <v/>
      </c>
      <c r="W50" s="40" t="str">
        <f t="shared" si="44"/>
        <v/>
      </c>
      <c r="X50" s="40" t="str">
        <f t="shared" si="44"/>
        <v/>
      </c>
      <c r="Y50" s="40" t="str">
        <f t="shared" si="44"/>
        <v/>
      </c>
      <c r="Z50" s="40">
        <f t="shared" si="44"/>
        <v>0</v>
      </c>
      <c r="AA50" s="40" t="str">
        <f t="shared" si="44"/>
        <v/>
      </c>
    </row>
    <row r="51">
      <c r="A51" s="28" t="s">
        <v>197</v>
      </c>
      <c r="B51" s="52">
        <v>20110.7153435043</v>
      </c>
      <c r="C51" s="52">
        <v>21455.1255908646</v>
      </c>
      <c r="D51" s="52">
        <v>21135.1957190444</v>
      </c>
      <c r="E51" s="52">
        <v>24870.1289658884</v>
      </c>
      <c r="F51" s="52">
        <v>22900.2640536664</v>
      </c>
      <c r="G51" s="52">
        <v>22966.6316494889</v>
      </c>
      <c r="H51" s="52">
        <v>21893.5794588795</v>
      </c>
      <c r="I51" s="52">
        <v>21551.8641505118</v>
      </c>
      <c r="J51" s="52">
        <v>23606.1348389021</v>
      </c>
      <c r="K51" s="52">
        <v>20515.4348092489</v>
      </c>
      <c r="L51" s="52">
        <v>20885.1818657449</v>
      </c>
      <c r="M51" s="52">
        <v>2697.9893895551</v>
      </c>
      <c r="N51" s="24"/>
      <c r="O51" s="28" t="str">
        <f>A51</f>
        <v>Total costs($)</v>
      </c>
      <c r="P51" s="53">
        <f t="shared" ref="P51:AA51" si="45">SUM(P11:P50)</f>
        <v>42234.01532</v>
      </c>
      <c r="Q51" s="53">
        <f t="shared" si="45"/>
        <v>44366.02966</v>
      </c>
      <c r="R51" s="53">
        <f t="shared" si="45"/>
        <v>43111.80529</v>
      </c>
      <c r="S51" s="53">
        <f t="shared" si="45"/>
        <v>47143.97816</v>
      </c>
      <c r="T51" s="53">
        <f t="shared" si="45"/>
        <v>45543.31427</v>
      </c>
      <c r="U51" s="53">
        <f t="shared" si="45"/>
        <v>46505.87426</v>
      </c>
      <c r="V51" s="53">
        <f t="shared" si="45"/>
        <v>46273.95114</v>
      </c>
      <c r="W51" s="53">
        <f t="shared" si="45"/>
        <v>41813.5022</v>
      </c>
      <c r="X51" s="53">
        <f t="shared" si="45"/>
        <v>46646.48946</v>
      </c>
      <c r="Y51" s="53">
        <f t="shared" si="45"/>
        <v>46197.74898</v>
      </c>
      <c r="Z51" s="53">
        <f t="shared" si="45"/>
        <v>48137.56425</v>
      </c>
      <c r="AA51" s="53">
        <f t="shared" si="45"/>
        <v>5332.465168</v>
      </c>
    </row>
    <row r="52"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</row>
    <row r="53">
      <c r="B53" s="24"/>
      <c r="C53" s="16"/>
      <c r="D53" s="16"/>
      <c r="E53" s="16"/>
      <c r="F53" s="16"/>
      <c r="G53" s="16"/>
      <c r="H53" s="16"/>
      <c r="I53" s="16"/>
      <c r="J53" s="24"/>
      <c r="K53" s="24"/>
      <c r="L53" s="24"/>
      <c r="M53" s="24"/>
      <c r="N53" s="24"/>
    </row>
    <row r="54"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</row>
    <row r="55">
      <c r="B55" s="24"/>
      <c r="C55" s="24"/>
      <c r="D55" s="24"/>
      <c r="E55" s="24"/>
      <c r="F55" s="16"/>
      <c r="G55" s="24"/>
      <c r="H55" s="24"/>
      <c r="I55" s="24"/>
      <c r="J55" s="24"/>
      <c r="K55" s="24"/>
      <c r="L55" s="24"/>
      <c r="M55" s="16"/>
      <c r="N55" s="16"/>
    </row>
    <row r="56"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</row>
    <row r="57">
      <c r="B57" s="24"/>
      <c r="C57" s="16"/>
      <c r="D57" s="16"/>
      <c r="E57" s="16"/>
      <c r="F57" s="24"/>
      <c r="G57" s="24"/>
      <c r="H57" s="24"/>
      <c r="I57" s="24"/>
      <c r="J57" s="24"/>
      <c r="K57" s="24"/>
      <c r="L57" s="24"/>
      <c r="M57" s="24"/>
      <c r="N57" s="24"/>
    </row>
    <row r="58"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</row>
    <row r="59"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</row>
    <row r="60">
      <c r="B60" s="24"/>
      <c r="C60" s="16"/>
      <c r="D60" s="16"/>
      <c r="E60" s="16"/>
      <c r="F60" s="16"/>
      <c r="G60" s="16"/>
      <c r="H60" s="16"/>
      <c r="I60" s="16"/>
      <c r="J60" s="24"/>
      <c r="K60" s="24"/>
      <c r="L60" s="24"/>
      <c r="M60" s="24"/>
      <c r="N60" s="24"/>
    </row>
    <row r="61">
      <c r="B61" s="24"/>
      <c r="C61" s="16"/>
      <c r="D61" s="16"/>
      <c r="E61" s="16"/>
      <c r="F61" s="16"/>
      <c r="G61" s="16"/>
      <c r="H61" s="24"/>
      <c r="I61" s="16"/>
      <c r="J61" s="16"/>
      <c r="K61" s="24"/>
      <c r="L61" s="24"/>
      <c r="M61" s="16"/>
      <c r="N61" s="16"/>
    </row>
    <row r="62">
      <c r="B62" s="24"/>
      <c r="C62" s="16"/>
      <c r="D62" s="16"/>
      <c r="E62" s="16"/>
      <c r="F62" s="16"/>
      <c r="G62" s="16"/>
      <c r="H62" s="24"/>
      <c r="I62" s="16"/>
      <c r="J62" s="16"/>
      <c r="K62" s="16"/>
      <c r="L62" s="16"/>
      <c r="M62" s="16"/>
      <c r="N62" s="16"/>
    </row>
    <row r="63"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16"/>
    </row>
    <row r="64"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</row>
    <row r="65">
      <c r="B65" s="24"/>
      <c r="C65" s="24"/>
      <c r="D65" s="24"/>
      <c r="E65" s="16"/>
      <c r="F65" s="16"/>
      <c r="G65" s="24"/>
      <c r="H65" s="24"/>
      <c r="I65" s="24"/>
      <c r="J65" s="24"/>
      <c r="K65" s="24"/>
      <c r="L65" s="24"/>
      <c r="M65" s="24"/>
      <c r="N65" s="24"/>
    </row>
    <row r="66">
      <c r="B66" s="24"/>
      <c r="C66" s="16"/>
      <c r="D66" s="16"/>
      <c r="E66" s="16"/>
      <c r="F66" s="16"/>
      <c r="G66" s="16"/>
      <c r="H66" s="16"/>
      <c r="I66" s="16"/>
      <c r="J66" s="16"/>
      <c r="K66" s="16"/>
      <c r="L66" s="24"/>
      <c r="M66" s="16"/>
      <c r="N66" s="16"/>
    </row>
    <row r="67"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</row>
    <row r="68"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</row>
    <row r="69"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</row>
    <row r="70">
      <c r="B70" s="24"/>
      <c r="C70" s="16"/>
      <c r="D70" s="16"/>
      <c r="E70" s="24"/>
      <c r="F70" s="16"/>
      <c r="G70" s="16"/>
      <c r="H70" s="16"/>
      <c r="I70" s="24"/>
      <c r="J70" s="24"/>
      <c r="K70" s="16"/>
      <c r="L70" s="16"/>
      <c r="M70" s="16"/>
      <c r="N70" s="16"/>
    </row>
    <row r="71">
      <c r="B71" s="24"/>
      <c r="C71" s="16"/>
      <c r="D71" s="16"/>
      <c r="E71" s="16"/>
      <c r="F71" s="16"/>
      <c r="G71" s="16"/>
      <c r="H71" s="16"/>
      <c r="I71" s="24"/>
      <c r="J71" s="24"/>
      <c r="K71" s="24"/>
      <c r="L71" s="24"/>
      <c r="M71" s="24"/>
      <c r="N71" s="24"/>
    </row>
    <row r="72"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</row>
  </sheetData>
  <mergeCells count="4">
    <mergeCell ref="A1:K1"/>
    <mergeCell ref="O1:Y1"/>
    <mergeCell ref="A9:K9"/>
    <mergeCell ref="O9:Y9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9.25"/>
    <col customWidth="1" min="2" max="2" width="12.88"/>
    <col customWidth="1" min="3" max="33" width="10.13"/>
  </cols>
  <sheetData>
    <row r="1">
      <c r="A1" s="25" t="s">
        <v>264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>
      <c r="A2" s="19" t="s">
        <v>189</v>
      </c>
      <c r="B2" s="54" t="s">
        <v>265</v>
      </c>
      <c r="C2" s="55">
        <v>45352.0</v>
      </c>
      <c r="D2" s="55">
        <v>45353.0</v>
      </c>
      <c r="E2" s="55">
        <v>45354.0</v>
      </c>
      <c r="F2" s="55">
        <v>45355.0</v>
      </c>
      <c r="G2" s="55">
        <v>45356.0</v>
      </c>
      <c r="H2" s="55">
        <v>45357.0</v>
      </c>
      <c r="I2" s="55">
        <v>45358.0</v>
      </c>
      <c r="J2" s="55">
        <v>45359.0</v>
      </c>
      <c r="K2" s="55">
        <v>45360.0</v>
      </c>
      <c r="L2" s="55">
        <v>45361.0</v>
      </c>
      <c r="M2" s="55">
        <f t="shared" ref="M2:AG2" si="1">L2+1</f>
        <v>45362</v>
      </c>
      <c r="N2" s="55">
        <f t="shared" si="1"/>
        <v>45363</v>
      </c>
      <c r="O2" s="55">
        <f t="shared" si="1"/>
        <v>45364</v>
      </c>
      <c r="P2" s="55">
        <f t="shared" si="1"/>
        <v>45365</v>
      </c>
      <c r="Q2" s="55">
        <f t="shared" si="1"/>
        <v>45366</v>
      </c>
      <c r="R2" s="55">
        <f t="shared" si="1"/>
        <v>45367</v>
      </c>
      <c r="S2" s="55">
        <f t="shared" si="1"/>
        <v>45368</v>
      </c>
      <c r="T2" s="55">
        <f t="shared" si="1"/>
        <v>45369</v>
      </c>
      <c r="U2" s="55">
        <f t="shared" si="1"/>
        <v>45370</v>
      </c>
      <c r="V2" s="55">
        <f t="shared" si="1"/>
        <v>45371</v>
      </c>
      <c r="W2" s="55">
        <f t="shared" si="1"/>
        <v>45372</v>
      </c>
      <c r="X2" s="55">
        <f t="shared" si="1"/>
        <v>45373</v>
      </c>
      <c r="Y2" s="55">
        <f t="shared" si="1"/>
        <v>45374</v>
      </c>
      <c r="Z2" s="55">
        <f t="shared" si="1"/>
        <v>45375</v>
      </c>
      <c r="AA2" s="55">
        <f t="shared" si="1"/>
        <v>45376</v>
      </c>
      <c r="AB2" s="55">
        <f t="shared" si="1"/>
        <v>45377</v>
      </c>
      <c r="AC2" s="55">
        <f t="shared" si="1"/>
        <v>45378</v>
      </c>
      <c r="AD2" s="55">
        <f t="shared" si="1"/>
        <v>45379</v>
      </c>
      <c r="AE2" s="55">
        <f t="shared" si="1"/>
        <v>45380</v>
      </c>
      <c r="AF2" s="55">
        <f t="shared" si="1"/>
        <v>45381</v>
      </c>
      <c r="AG2" s="55">
        <f t="shared" si="1"/>
        <v>45382</v>
      </c>
    </row>
    <row r="3">
      <c r="A3" s="56" t="s">
        <v>190</v>
      </c>
      <c r="B3" s="8">
        <v>4116.7811043018</v>
      </c>
      <c r="C3" s="8">
        <v>1383.91676014</v>
      </c>
      <c r="D3" s="8">
        <v>1373.5754021874</v>
      </c>
      <c r="E3" s="8">
        <v>1359.2889419744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</row>
    <row r="4">
      <c r="A4" s="56" t="s">
        <v>194</v>
      </c>
      <c r="B4" s="8">
        <v>3.943106522</v>
      </c>
      <c r="C4" s="8">
        <v>0.5449128335</v>
      </c>
      <c r="D4" s="8">
        <v>1.8486366798</v>
      </c>
      <c r="E4" s="8">
        <v>1.5495570087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</row>
    <row r="5">
      <c r="A5" s="57" t="s">
        <v>197</v>
      </c>
      <c r="B5" s="58">
        <v>4120.7242108238</v>
      </c>
      <c r="C5" s="58">
        <v>1384.4616729735</v>
      </c>
      <c r="D5" s="58">
        <v>1375.4240388672</v>
      </c>
      <c r="E5" s="58">
        <v>1360.8384989831</v>
      </c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</row>
    <row r="6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O6" s="38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</row>
    <row r="7">
      <c r="A7" s="25" t="s">
        <v>270</v>
      </c>
      <c r="B7" s="25"/>
      <c r="C7" s="25"/>
      <c r="D7" s="25"/>
      <c r="E7" s="25"/>
      <c r="F7" s="25"/>
      <c r="G7" s="25"/>
      <c r="H7" s="25"/>
      <c r="I7" s="25"/>
      <c r="J7" s="25"/>
      <c r="K7" s="25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</row>
    <row r="8">
      <c r="A8" s="19" t="s">
        <v>189</v>
      </c>
      <c r="B8" s="54" t="s">
        <v>265</v>
      </c>
      <c r="C8" s="55">
        <v>45352.0</v>
      </c>
      <c r="D8" s="55">
        <v>45353.0</v>
      </c>
      <c r="E8" s="55">
        <v>45354.0</v>
      </c>
      <c r="F8" s="55">
        <v>45355.0</v>
      </c>
      <c r="G8" s="55">
        <v>45356.0</v>
      </c>
      <c r="H8" s="55">
        <v>45357.0</v>
      </c>
      <c r="I8" s="55">
        <v>45358.0</v>
      </c>
      <c r="J8" s="55">
        <v>45359.0</v>
      </c>
      <c r="K8" s="55">
        <v>45360.0</v>
      </c>
      <c r="L8" s="55">
        <v>45361.0</v>
      </c>
      <c r="M8" s="55">
        <f t="shared" ref="M8:AG8" si="2">L8+1</f>
        <v>45362</v>
      </c>
      <c r="N8" s="55">
        <f t="shared" si="2"/>
        <v>45363</v>
      </c>
      <c r="O8" s="55">
        <f t="shared" si="2"/>
        <v>45364</v>
      </c>
      <c r="P8" s="55">
        <f t="shared" si="2"/>
        <v>45365</v>
      </c>
      <c r="Q8" s="55">
        <f t="shared" si="2"/>
        <v>45366</v>
      </c>
      <c r="R8" s="55">
        <f t="shared" si="2"/>
        <v>45367</v>
      </c>
      <c r="S8" s="55">
        <f t="shared" si="2"/>
        <v>45368</v>
      </c>
      <c r="T8" s="55">
        <f t="shared" si="2"/>
        <v>45369</v>
      </c>
      <c r="U8" s="55">
        <f t="shared" si="2"/>
        <v>45370</v>
      </c>
      <c r="V8" s="55">
        <f t="shared" si="2"/>
        <v>45371</v>
      </c>
      <c r="W8" s="55">
        <f t="shared" si="2"/>
        <v>45372</v>
      </c>
      <c r="X8" s="55">
        <f t="shared" si="2"/>
        <v>45373</v>
      </c>
      <c r="Y8" s="55">
        <f t="shared" si="2"/>
        <v>45374</v>
      </c>
      <c r="Z8" s="55">
        <f t="shared" si="2"/>
        <v>45375</v>
      </c>
      <c r="AA8" s="55">
        <f t="shared" si="2"/>
        <v>45376</v>
      </c>
      <c r="AB8" s="55">
        <f t="shared" si="2"/>
        <v>45377</v>
      </c>
      <c r="AC8" s="55">
        <f t="shared" si="2"/>
        <v>45378</v>
      </c>
      <c r="AD8" s="55">
        <f t="shared" si="2"/>
        <v>45379</v>
      </c>
      <c r="AE8" s="55">
        <f t="shared" si="2"/>
        <v>45380</v>
      </c>
      <c r="AF8" s="55">
        <f t="shared" si="2"/>
        <v>45381</v>
      </c>
      <c r="AG8" s="55">
        <f t="shared" si="2"/>
        <v>45382</v>
      </c>
    </row>
    <row r="9">
      <c r="A9" s="7" t="s">
        <v>200</v>
      </c>
      <c r="B9" s="8">
        <v>897.0237644927</v>
      </c>
      <c r="C9" s="8">
        <v>263.4542961784</v>
      </c>
      <c r="D9" s="8">
        <v>316.6963225629</v>
      </c>
      <c r="E9" s="8">
        <v>316.8731457514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>
      <c r="A10" s="7" t="s">
        <v>212</v>
      </c>
      <c r="B10" s="8">
        <v>652.32</v>
      </c>
      <c r="C10" s="8">
        <v>652.32</v>
      </c>
      <c r="D10" s="8">
        <v>0.0</v>
      </c>
      <c r="E10" s="8">
        <v>0.0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>
      <c r="A11" s="7" t="s">
        <v>205</v>
      </c>
      <c r="B11" s="8">
        <v>355.8687859102</v>
      </c>
      <c r="C11" s="8">
        <v>105.7968973577</v>
      </c>
      <c r="D11" s="8">
        <v>133.1438459601</v>
      </c>
      <c r="E11" s="8">
        <v>116.9280425924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>
      <c r="A12" s="7" t="s">
        <v>202</v>
      </c>
      <c r="B12" s="8">
        <v>291.52197891</v>
      </c>
      <c r="C12" s="8">
        <v>94.0332112994</v>
      </c>
      <c r="D12" s="8">
        <v>103.9318982854</v>
      </c>
      <c r="E12" s="8">
        <v>93.5568693252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>
      <c r="A13" s="7" t="s">
        <v>235</v>
      </c>
      <c r="B13" s="8">
        <v>234.1406220405</v>
      </c>
      <c r="C13" s="8">
        <v>43.6462950816</v>
      </c>
      <c r="D13" s="8">
        <v>97.6631539526</v>
      </c>
      <c r="E13" s="8">
        <v>92.8311730063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>
      <c r="A14" s="7" t="s">
        <v>204</v>
      </c>
      <c r="B14" s="8">
        <v>135.9734340537</v>
      </c>
      <c r="C14" s="8">
        <v>45.3167981647</v>
      </c>
      <c r="D14" s="8">
        <v>45.2514228214</v>
      </c>
      <c r="E14" s="8">
        <v>45.4052130676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>
      <c r="A15" s="7" t="s">
        <v>196</v>
      </c>
      <c r="B15" s="8">
        <v>28.8</v>
      </c>
      <c r="C15" s="8">
        <v>9.6</v>
      </c>
      <c r="D15" s="8">
        <v>9.6</v>
      </c>
      <c r="E15" s="8">
        <v>9.6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>
      <c r="A16" s="7" t="s">
        <v>220</v>
      </c>
      <c r="B16" s="8">
        <v>25.4004109128</v>
      </c>
      <c r="C16" s="8">
        <v>8.4668036376</v>
      </c>
      <c r="D16" s="8">
        <v>8.4668036376</v>
      </c>
      <c r="E16" s="8">
        <v>8.4668036376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>
      <c r="A17" s="7" t="s">
        <v>234</v>
      </c>
      <c r="B17" s="8">
        <v>18.8024971</v>
      </c>
      <c r="C17" s="8">
        <v>17.7607458</v>
      </c>
      <c r="D17" s="8">
        <v>0.5471157</v>
      </c>
      <c r="E17" s="8">
        <v>0.4946356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>
      <c r="A18" s="7" t="s">
        <v>203</v>
      </c>
      <c r="B18" s="8">
        <v>18.7088579539</v>
      </c>
      <c r="C18" s="8">
        <v>16.8442859903</v>
      </c>
      <c r="D18" s="8">
        <v>0.9322859818</v>
      </c>
      <c r="E18" s="8">
        <v>0.9322859818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>
      <c r="A19" s="7" t="s">
        <v>236</v>
      </c>
      <c r="B19" s="8">
        <v>15.5177779036</v>
      </c>
      <c r="C19" s="8">
        <v>2.8146850441</v>
      </c>
      <c r="D19" s="8">
        <v>8.6403115285</v>
      </c>
      <c r="E19" s="8">
        <v>4.062781331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>
      <c r="A20" s="7" t="s">
        <v>207</v>
      </c>
      <c r="B20" s="8">
        <v>8.9389794383</v>
      </c>
      <c r="C20" s="8">
        <v>2.0689697114</v>
      </c>
      <c r="D20" s="8">
        <v>4.1067973262</v>
      </c>
      <c r="E20" s="8">
        <v>2.7632124007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>
      <c r="A21" s="7" t="s">
        <v>229</v>
      </c>
      <c r="B21" s="8">
        <v>3.918566424</v>
      </c>
      <c r="C21" s="8">
        <v>1.306238808</v>
      </c>
      <c r="D21" s="8">
        <v>1.305875208</v>
      </c>
      <c r="E21" s="8">
        <v>1.306452408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>
      <c r="A22" s="7" t="s">
        <v>244</v>
      </c>
      <c r="B22" s="8">
        <v>3.9175183333</v>
      </c>
      <c r="C22" s="8">
        <v>1.2941766667</v>
      </c>
      <c r="D22" s="8">
        <v>1.3251903333</v>
      </c>
      <c r="E22" s="8">
        <v>1.2981513333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>
      <c r="A23" s="7" t="s">
        <v>209</v>
      </c>
      <c r="B23" s="8">
        <v>2.1067966163</v>
      </c>
      <c r="C23" s="8">
        <v>0.6713504493</v>
      </c>
      <c r="D23" s="8">
        <v>0.7568585682</v>
      </c>
      <c r="E23" s="8">
        <v>0.6785875988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>
      <c r="A24" s="7" t="s">
        <v>190</v>
      </c>
      <c r="B24" s="8">
        <v>1.75067133</v>
      </c>
      <c r="C24" s="8">
        <v>0.1799999781</v>
      </c>
      <c r="D24" s="8">
        <v>1.31811286</v>
      </c>
      <c r="E24" s="8">
        <v>0.2525584919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</row>
    <row r="25">
      <c r="A25" s="7" t="s">
        <v>210</v>
      </c>
      <c r="B25" s="8">
        <v>0.9072</v>
      </c>
      <c r="C25" s="8">
        <v>0.3024</v>
      </c>
      <c r="D25" s="8">
        <v>0.3024</v>
      </c>
      <c r="E25" s="8">
        <v>0.3024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22"/>
      <c r="AB25" s="8"/>
      <c r="AC25" s="8"/>
      <c r="AD25" s="8"/>
      <c r="AE25" s="8"/>
      <c r="AF25" s="8"/>
      <c r="AG25" s="8"/>
    </row>
    <row r="26">
      <c r="A26" s="7" t="s">
        <v>219</v>
      </c>
      <c r="B26" s="8">
        <v>0.648</v>
      </c>
      <c r="C26" s="8">
        <v>0.216</v>
      </c>
      <c r="D26" s="8">
        <v>0.216</v>
      </c>
      <c r="E26" s="8">
        <v>0.216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>
      <c r="A27" s="7" t="s">
        <v>305</v>
      </c>
      <c r="B27" s="8">
        <v>0.629</v>
      </c>
      <c r="C27" s="8">
        <v>0.0</v>
      </c>
      <c r="D27" s="8">
        <v>0.272</v>
      </c>
      <c r="E27" s="8">
        <v>0.357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>
      <c r="A28" s="7" t="s">
        <v>217</v>
      </c>
      <c r="B28" s="8">
        <v>0.42995348</v>
      </c>
      <c r="C28" s="8">
        <v>0.14884232</v>
      </c>
      <c r="D28" s="8">
        <v>0.16712652</v>
      </c>
      <c r="E28" s="8">
        <v>0.11398464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>
      <c r="A29" s="7" t="s">
        <v>222</v>
      </c>
      <c r="B29" s="8">
        <v>0.4004620032</v>
      </c>
      <c r="C29" s="8">
        <v>0.1334353344</v>
      </c>
      <c r="D29" s="8">
        <v>0.1335133344</v>
      </c>
      <c r="E29" s="8">
        <v>0.1335133344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>
      <c r="A30" s="7" t="s">
        <v>218</v>
      </c>
      <c r="B30" s="8">
        <v>0.1602100128</v>
      </c>
      <c r="C30" s="8">
        <v>0.0534033376</v>
      </c>
      <c r="D30" s="8">
        <v>0.0534033376</v>
      </c>
      <c r="E30" s="8">
        <v>0.0534033376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</row>
    <row r="31">
      <c r="A31" s="7" t="s">
        <v>213</v>
      </c>
      <c r="B31" s="8">
        <v>0.0330808</v>
      </c>
      <c r="C31" s="8">
        <v>0.0110272</v>
      </c>
      <c r="D31" s="8">
        <v>0.0110248</v>
      </c>
      <c r="E31" s="8">
        <v>0.0110288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</row>
    <row r="32">
      <c r="A32" s="7" t="s">
        <v>225</v>
      </c>
      <c r="B32" s="8">
        <v>0.03</v>
      </c>
      <c r="C32" s="22"/>
      <c r="D32" s="22"/>
      <c r="E32" s="8">
        <v>0.03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>
      <c r="A33" s="7" t="s">
        <v>214</v>
      </c>
      <c r="B33" s="8">
        <v>0.021435</v>
      </c>
      <c r="C33" s="8">
        <v>0.007115</v>
      </c>
      <c r="D33" s="8">
        <v>0.007135</v>
      </c>
      <c r="E33" s="8">
        <v>0.007185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</row>
    <row r="34">
      <c r="A34" s="7" t="s">
        <v>208</v>
      </c>
      <c r="B34" s="8">
        <v>0.014208</v>
      </c>
      <c r="C34" s="8">
        <v>0.0</v>
      </c>
      <c r="D34" s="8">
        <v>0.0</v>
      </c>
      <c r="E34" s="8">
        <v>0.014208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>
      <c r="A35" s="7" t="s">
        <v>194</v>
      </c>
      <c r="B35" s="8">
        <v>0.0051788398</v>
      </c>
      <c r="C35" s="8">
        <v>0.0017259289</v>
      </c>
      <c r="D35" s="8">
        <v>0.0017245959</v>
      </c>
      <c r="E35" s="8">
        <v>0.001728315</v>
      </c>
      <c r="F35" s="22"/>
      <c r="G35" s="22"/>
      <c r="H35" s="22"/>
      <c r="I35" s="8"/>
      <c r="J35" s="8"/>
      <c r="K35" s="8"/>
      <c r="L35" s="8"/>
      <c r="M35" s="22"/>
      <c r="N35" s="22"/>
      <c r="O35" s="8"/>
      <c r="P35" s="22"/>
      <c r="Q35" s="22"/>
      <c r="R35" s="22"/>
      <c r="S35" s="22"/>
      <c r="T35" s="8"/>
      <c r="U35" s="8"/>
      <c r="V35" s="8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</row>
    <row r="36">
      <c r="A36" s="7" t="s">
        <v>246</v>
      </c>
      <c r="B36" s="8">
        <v>0.0</v>
      </c>
      <c r="C36" s="8">
        <v>0.0</v>
      </c>
      <c r="D36" s="8">
        <v>0.0</v>
      </c>
      <c r="E36" s="8">
        <v>0.0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>
      <c r="A37" s="7" t="s">
        <v>263</v>
      </c>
      <c r="B37" s="8">
        <v>0.0</v>
      </c>
      <c r="C37" s="8">
        <v>0.0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8"/>
      <c r="AE37" s="8"/>
      <c r="AF37" s="8"/>
      <c r="AG37" s="8"/>
    </row>
    <row r="38">
      <c r="A38" s="37" t="s">
        <v>197</v>
      </c>
      <c r="B38" s="58">
        <v>2697.9893895551</v>
      </c>
      <c r="C38" s="58">
        <v>1266.4487032882</v>
      </c>
      <c r="D38" s="58">
        <v>734.8503223139</v>
      </c>
      <c r="E38" s="58">
        <v>696.690363953</v>
      </c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307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6" t="s">
        <v>190</v>
      </c>
      <c r="B3" s="27">
        <v>3387.0246744518</v>
      </c>
      <c r="C3" s="27">
        <v>3053.9927455631</v>
      </c>
      <c r="D3" s="27">
        <v>1849.8609046479</v>
      </c>
      <c r="E3" s="27">
        <v>912.5752245533</v>
      </c>
      <c r="F3" s="27">
        <v>3105.818460248</v>
      </c>
      <c r="G3" s="27">
        <v>3393.6084577723</v>
      </c>
      <c r="H3" s="27">
        <v>3414.5854513035</v>
      </c>
      <c r="I3" s="27">
        <v>3100.2190904801</v>
      </c>
      <c r="J3" s="27">
        <v>3420.8555831828</v>
      </c>
      <c r="K3" s="27">
        <v>3269.9159207662</v>
      </c>
      <c r="L3" s="27">
        <v>3374.605926754</v>
      </c>
      <c r="M3" s="27">
        <v>332.009641732</v>
      </c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37" t="s">
        <v>197</v>
      </c>
      <c r="B4" s="8">
        <v>3387.0246744518</v>
      </c>
      <c r="C4" s="8">
        <v>3053.9927455631</v>
      </c>
      <c r="D4" s="8">
        <v>1849.8609046479</v>
      </c>
      <c r="E4" s="8">
        <v>912.5752245533</v>
      </c>
      <c r="F4" s="8">
        <v>3105.818460248</v>
      </c>
      <c r="G4" s="8">
        <v>3393.6084577723</v>
      </c>
      <c r="H4" s="8">
        <v>3414.5854513035</v>
      </c>
      <c r="I4" s="8">
        <v>3100.2190904801</v>
      </c>
      <c r="J4" s="8">
        <v>3420.8555831828</v>
      </c>
      <c r="K4" s="8">
        <v>3269.9159207662</v>
      </c>
      <c r="L4" s="8">
        <v>3374.605926754</v>
      </c>
      <c r="M4" s="8">
        <v>332.009641732</v>
      </c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25"/>
      <c r="O5" s="28" t="s">
        <v>195</v>
      </c>
      <c r="P5" s="8">
        <f t="shared" ref="P5:AA5" si="2">P4/P3</f>
        <v>0.7073690015</v>
      </c>
      <c r="Q5" s="8">
        <f t="shared" si="2"/>
        <v>0.6897806494</v>
      </c>
      <c r="R5" s="8">
        <f t="shared" si="2"/>
        <v>0.6871751472</v>
      </c>
      <c r="S5" s="8">
        <f t="shared" si="2"/>
        <v>0.6795383338</v>
      </c>
      <c r="T5" s="8">
        <f t="shared" si="2"/>
        <v>0.6935294244</v>
      </c>
      <c r="U5" s="8">
        <f t="shared" si="2"/>
        <v>0.6842117578</v>
      </c>
      <c r="V5" s="8">
        <f t="shared" si="2"/>
        <v>0.6745223303</v>
      </c>
      <c r="W5" s="8">
        <f t="shared" si="2"/>
        <v>0.6826300706</v>
      </c>
      <c r="X5" s="8">
        <f t="shared" si="2"/>
        <v>0.6817910879</v>
      </c>
      <c r="Y5" s="8">
        <f t="shared" si="2"/>
        <v>0.6632482559</v>
      </c>
      <c r="Z5" s="8">
        <f t="shared" si="2"/>
        <v>0.6406121891</v>
      </c>
      <c r="AA5" s="8">
        <f t="shared" si="2"/>
        <v>0.6402744299</v>
      </c>
    </row>
    <row r="6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A7" s="25" t="s">
        <v>308</v>
      </c>
      <c r="N7" s="25"/>
      <c r="O7" s="25" t="s">
        <v>309</v>
      </c>
    </row>
    <row r="8">
      <c r="A8" s="19" t="s">
        <v>189</v>
      </c>
      <c r="B8" s="20">
        <f t="shared" ref="B8:M8" si="3">B$2</f>
        <v>45474</v>
      </c>
      <c r="C8" s="20">
        <f t="shared" si="3"/>
        <v>45505</v>
      </c>
      <c r="D8" s="20">
        <f t="shared" si="3"/>
        <v>45536</v>
      </c>
      <c r="E8" s="20">
        <f t="shared" si="3"/>
        <v>45566</v>
      </c>
      <c r="F8" s="20">
        <f t="shared" si="3"/>
        <v>45597</v>
      </c>
      <c r="G8" s="20">
        <f t="shared" si="3"/>
        <v>45627</v>
      </c>
      <c r="H8" s="20">
        <f t="shared" si="3"/>
        <v>45658</v>
      </c>
      <c r="I8" s="20">
        <f t="shared" si="3"/>
        <v>45689</v>
      </c>
      <c r="J8" s="20">
        <f t="shared" si="3"/>
        <v>45717</v>
      </c>
      <c r="K8" s="20">
        <f t="shared" si="3"/>
        <v>45748</v>
      </c>
      <c r="L8" s="20">
        <f t="shared" si="3"/>
        <v>45778</v>
      </c>
      <c r="M8" s="20">
        <f t="shared" si="3"/>
        <v>45809</v>
      </c>
      <c r="N8" s="38"/>
      <c r="O8" s="19" t="s">
        <v>189</v>
      </c>
      <c r="P8" s="20">
        <f t="shared" ref="P8:AA8" si="4">B8</f>
        <v>45474</v>
      </c>
      <c r="Q8" s="20">
        <f t="shared" si="4"/>
        <v>45505</v>
      </c>
      <c r="R8" s="20">
        <f t="shared" si="4"/>
        <v>45536</v>
      </c>
      <c r="S8" s="20">
        <f t="shared" si="4"/>
        <v>45566</v>
      </c>
      <c r="T8" s="20">
        <f t="shared" si="4"/>
        <v>45597</v>
      </c>
      <c r="U8" s="20">
        <f t="shared" si="4"/>
        <v>45627</v>
      </c>
      <c r="V8" s="20">
        <f t="shared" si="4"/>
        <v>45658</v>
      </c>
      <c r="W8" s="20">
        <f t="shared" si="4"/>
        <v>45689</v>
      </c>
      <c r="X8" s="20">
        <f t="shared" si="4"/>
        <v>45717</v>
      </c>
      <c r="Y8" s="20">
        <f t="shared" si="4"/>
        <v>45748</v>
      </c>
      <c r="Z8" s="20">
        <f t="shared" si="4"/>
        <v>45778</v>
      </c>
      <c r="AA8" s="20">
        <f t="shared" si="4"/>
        <v>45809</v>
      </c>
    </row>
    <row r="9">
      <c r="A9" s="26" t="s">
        <v>190</v>
      </c>
      <c r="B9" s="27">
        <v>19.837563</v>
      </c>
      <c r="C9" s="27">
        <v>375.3809579242</v>
      </c>
      <c r="D9" s="27">
        <v>1487.8324993205</v>
      </c>
      <c r="E9" s="27">
        <v>2534.2529712778</v>
      </c>
      <c r="F9" s="27">
        <v>230.2300464428</v>
      </c>
      <c r="G9" s="27">
        <v>52.3872759794</v>
      </c>
      <c r="H9" s="27">
        <v>33.7434261551</v>
      </c>
      <c r="I9" s="27">
        <v>14.3288620594</v>
      </c>
      <c r="J9" s="27">
        <v>27.213258966</v>
      </c>
      <c r="K9" s="27">
        <v>66.9916017408</v>
      </c>
      <c r="L9" s="27">
        <v>74.0869366106</v>
      </c>
      <c r="M9" s="27">
        <v>1.0074962522</v>
      </c>
      <c r="N9" s="39"/>
      <c r="O9" s="26" t="str">
        <f t="shared" ref="O9:O32" si="6">A9</f>
        <v>EC2-Instances($)</v>
      </c>
      <c r="P9" s="41">
        <f t="shared" ref="P9:AA9" si="5">B9+(B3*P5)</f>
        <v>2415.713825</v>
      </c>
      <c r="Q9" s="41">
        <f t="shared" si="5"/>
        <v>2481.966057</v>
      </c>
      <c r="R9" s="41">
        <f t="shared" si="5"/>
        <v>2759.010939</v>
      </c>
      <c r="S9" s="41">
        <f t="shared" si="5"/>
        <v>3154.382819</v>
      </c>
      <c r="T9" s="41">
        <f t="shared" si="5"/>
        <v>2384.206536</v>
      </c>
      <c r="U9" s="41">
        <f t="shared" si="5"/>
        <v>2374.334084</v>
      </c>
      <c r="V9" s="41">
        <f t="shared" si="5"/>
        <v>2336.957562</v>
      </c>
      <c r="W9" s="41">
        <f t="shared" si="5"/>
        <v>2130.631639</v>
      </c>
      <c r="X9" s="41">
        <f t="shared" si="5"/>
        <v>2359.522109</v>
      </c>
      <c r="Y9" s="41">
        <f t="shared" si="5"/>
        <v>2235.757633</v>
      </c>
      <c r="Z9" s="41">
        <f t="shared" si="5"/>
        <v>2235.900627</v>
      </c>
      <c r="AA9" s="41">
        <f t="shared" si="5"/>
        <v>213.5847803</v>
      </c>
    </row>
    <row r="10">
      <c r="A10" s="7" t="s">
        <v>200</v>
      </c>
      <c r="B10" s="8">
        <v>191.0074817272</v>
      </c>
      <c r="C10" s="8">
        <v>191.3067070045</v>
      </c>
      <c r="D10" s="8">
        <v>190.9006508626</v>
      </c>
      <c r="E10" s="8">
        <v>192.3449489349</v>
      </c>
      <c r="F10" s="8">
        <v>190.8640956935</v>
      </c>
      <c r="G10" s="8">
        <v>192.1991069014</v>
      </c>
      <c r="H10" s="8">
        <v>192.2748260419</v>
      </c>
      <c r="I10" s="8">
        <v>187.9142439959</v>
      </c>
      <c r="J10" s="8">
        <v>192.3065472003</v>
      </c>
      <c r="K10" s="8">
        <v>190.8275114844</v>
      </c>
      <c r="L10" s="8">
        <v>192.2936099502</v>
      </c>
      <c r="M10" s="8">
        <v>19.0622779655</v>
      </c>
      <c r="N10" s="39"/>
      <c r="O10" s="7" t="str">
        <f t="shared" si="6"/>
        <v>EC2-Other($)</v>
      </c>
      <c r="P10" s="40">
        <f t="shared" ref="P10:AA10" si="7">B10</f>
        <v>191.0074817</v>
      </c>
      <c r="Q10" s="40">
        <f t="shared" si="7"/>
        <v>191.306707</v>
      </c>
      <c r="R10" s="40">
        <f t="shared" si="7"/>
        <v>190.9006509</v>
      </c>
      <c r="S10" s="40">
        <f t="shared" si="7"/>
        <v>192.3449489</v>
      </c>
      <c r="T10" s="40">
        <f t="shared" si="7"/>
        <v>190.8640957</v>
      </c>
      <c r="U10" s="40">
        <f t="shared" si="7"/>
        <v>192.1991069</v>
      </c>
      <c r="V10" s="40">
        <f t="shared" si="7"/>
        <v>192.274826</v>
      </c>
      <c r="W10" s="40">
        <f t="shared" si="7"/>
        <v>187.914244</v>
      </c>
      <c r="X10" s="40">
        <f t="shared" si="7"/>
        <v>192.3065472</v>
      </c>
      <c r="Y10" s="40">
        <f t="shared" si="7"/>
        <v>190.8275115</v>
      </c>
      <c r="Z10" s="40">
        <f t="shared" si="7"/>
        <v>192.29361</v>
      </c>
      <c r="AA10" s="40">
        <f t="shared" si="7"/>
        <v>19.06227797</v>
      </c>
    </row>
    <row r="11">
      <c r="A11" s="7" t="s">
        <v>205</v>
      </c>
      <c r="B11" s="8">
        <v>152.6946003812</v>
      </c>
      <c r="C11" s="8">
        <v>153.7865641733</v>
      </c>
      <c r="D11" s="8">
        <v>148.839053066</v>
      </c>
      <c r="E11" s="8">
        <v>153.5015884492</v>
      </c>
      <c r="F11" s="8">
        <v>148.6064849885</v>
      </c>
      <c r="G11" s="8">
        <v>153.2133382639</v>
      </c>
      <c r="H11" s="8">
        <v>153.4632286585</v>
      </c>
      <c r="I11" s="8">
        <v>138.8445754014</v>
      </c>
      <c r="J11" s="8">
        <v>153.4448592103</v>
      </c>
      <c r="K11" s="8">
        <v>148.400154726</v>
      </c>
      <c r="L11" s="8">
        <v>153.5448681017</v>
      </c>
      <c r="M11" s="8">
        <v>14.7767097643</v>
      </c>
      <c r="N11" s="39"/>
      <c r="O11" s="7" t="str">
        <f t="shared" si="6"/>
        <v>Elastic Load Balancing($)</v>
      </c>
      <c r="P11" s="40">
        <f t="shared" ref="P11:AA11" si="8">B11</f>
        <v>152.6946004</v>
      </c>
      <c r="Q11" s="40">
        <f t="shared" si="8"/>
        <v>153.7865642</v>
      </c>
      <c r="R11" s="40">
        <f t="shared" si="8"/>
        <v>148.8390531</v>
      </c>
      <c r="S11" s="40">
        <f t="shared" si="8"/>
        <v>153.5015884</v>
      </c>
      <c r="T11" s="40">
        <f t="shared" si="8"/>
        <v>148.606485</v>
      </c>
      <c r="U11" s="40">
        <f t="shared" si="8"/>
        <v>153.2133383</v>
      </c>
      <c r="V11" s="40">
        <f t="shared" si="8"/>
        <v>153.4632287</v>
      </c>
      <c r="W11" s="40">
        <f t="shared" si="8"/>
        <v>138.8445754</v>
      </c>
      <c r="X11" s="40">
        <f t="shared" si="8"/>
        <v>153.4448592</v>
      </c>
      <c r="Y11" s="40">
        <f t="shared" si="8"/>
        <v>148.4001547</v>
      </c>
      <c r="Z11" s="40">
        <f t="shared" si="8"/>
        <v>153.5448681</v>
      </c>
      <c r="AA11" s="40">
        <f t="shared" si="8"/>
        <v>14.77670976</v>
      </c>
    </row>
    <row r="12">
      <c r="A12" s="7" t="s">
        <v>204</v>
      </c>
      <c r="B12" s="8">
        <v>94.231888905</v>
      </c>
      <c r="C12" s="8">
        <v>93.293369425</v>
      </c>
      <c r="D12" s="8">
        <v>90.65890557</v>
      </c>
      <c r="E12" s="8">
        <v>93.769216715</v>
      </c>
      <c r="F12" s="8">
        <v>90.075056935</v>
      </c>
      <c r="G12" s="8">
        <v>93.001256945</v>
      </c>
      <c r="H12" s="8">
        <v>93.053969435</v>
      </c>
      <c r="I12" s="8">
        <v>84.093052805</v>
      </c>
      <c r="J12" s="8">
        <v>93.12964721</v>
      </c>
      <c r="K12" s="8">
        <v>90.73628611</v>
      </c>
      <c r="L12" s="8">
        <v>93.038148615</v>
      </c>
      <c r="M12" s="8">
        <v>9.01150278</v>
      </c>
      <c r="N12" s="39"/>
      <c r="O12" s="7" t="str">
        <f t="shared" si="6"/>
        <v>VPC($)</v>
      </c>
      <c r="P12" s="40">
        <f t="shared" ref="P12:AA12" si="9">B12</f>
        <v>94.23188891</v>
      </c>
      <c r="Q12" s="40">
        <f t="shared" si="9"/>
        <v>93.29336943</v>
      </c>
      <c r="R12" s="40">
        <f t="shared" si="9"/>
        <v>90.65890557</v>
      </c>
      <c r="S12" s="40">
        <f t="shared" si="9"/>
        <v>93.76921672</v>
      </c>
      <c r="T12" s="40">
        <f t="shared" si="9"/>
        <v>90.07505694</v>
      </c>
      <c r="U12" s="40">
        <f t="shared" si="9"/>
        <v>93.00125695</v>
      </c>
      <c r="V12" s="40">
        <f t="shared" si="9"/>
        <v>93.05396944</v>
      </c>
      <c r="W12" s="40">
        <f t="shared" si="9"/>
        <v>84.09305281</v>
      </c>
      <c r="X12" s="40">
        <f t="shared" si="9"/>
        <v>93.12964721</v>
      </c>
      <c r="Y12" s="40">
        <f t="shared" si="9"/>
        <v>90.73628611</v>
      </c>
      <c r="Z12" s="40">
        <f t="shared" si="9"/>
        <v>93.03814862</v>
      </c>
      <c r="AA12" s="40">
        <f t="shared" si="9"/>
        <v>9.01150278</v>
      </c>
    </row>
    <row r="13">
      <c r="A13" s="7" t="s">
        <v>207</v>
      </c>
      <c r="B13" s="8">
        <v>15.159274347</v>
      </c>
      <c r="C13" s="8">
        <v>15.1423390108</v>
      </c>
      <c r="D13" s="8">
        <v>15.2791589802</v>
      </c>
      <c r="E13" s="8">
        <v>15.1744996394</v>
      </c>
      <c r="F13" s="8">
        <v>15.2920568735</v>
      </c>
      <c r="G13" s="8">
        <v>15.4392013556</v>
      </c>
      <c r="H13" s="8">
        <v>15.5196473758</v>
      </c>
      <c r="I13" s="8">
        <v>15.3733807743</v>
      </c>
      <c r="J13" s="8">
        <v>15.7943551254</v>
      </c>
      <c r="K13" s="8">
        <v>15.3579168288</v>
      </c>
      <c r="L13" s="8">
        <v>15.341129313</v>
      </c>
      <c r="M13" s="8">
        <v>1.1608333479</v>
      </c>
      <c r="N13" s="39"/>
      <c r="O13" s="7" t="str">
        <f t="shared" si="6"/>
        <v>CloudWatch($)</v>
      </c>
      <c r="P13" s="40">
        <f t="shared" ref="P13:AA13" si="10">B13</f>
        <v>15.15927435</v>
      </c>
      <c r="Q13" s="40">
        <f t="shared" si="10"/>
        <v>15.14233901</v>
      </c>
      <c r="R13" s="40">
        <f t="shared" si="10"/>
        <v>15.27915898</v>
      </c>
      <c r="S13" s="40">
        <f t="shared" si="10"/>
        <v>15.17449964</v>
      </c>
      <c r="T13" s="40">
        <f t="shared" si="10"/>
        <v>15.29205687</v>
      </c>
      <c r="U13" s="40">
        <f t="shared" si="10"/>
        <v>15.43920136</v>
      </c>
      <c r="V13" s="40">
        <f t="shared" si="10"/>
        <v>15.51964738</v>
      </c>
      <c r="W13" s="40">
        <f t="shared" si="10"/>
        <v>15.37338077</v>
      </c>
      <c r="X13" s="40">
        <f t="shared" si="10"/>
        <v>15.79435513</v>
      </c>
      <c r="Y13" s="40">
        <f t="shared" si="10"/>
        <v>15.35791683</v>
      </c>
      <c r="Z13" s="40">
        <f t="shared" si="10"/>
        <v>15.34112931</v>
      </c>
      <c r="AA13" s="40">
        <f t="shared" si="10"/>
        <v>1.160833348</v>
      </c>
    </row>
    <row r="14">
      <c r="A14" s="7" t="s">
        <v>216</v>
      </c>
      <c r="B14" s="8">
        <v>5.4220277087</v>
      </c>
      <c r="C14" s="8">
        <v>5.9086889259</v>
      </c>
      <c r="D14" s="8">
        <v>8.3115448333</v>
      </c>
      <c r="E14" s="8">
        <v>9.7796989113</v>
      </c>
      <c r="F14" s="8">
        <v>9.3613640312</v>
      </c>
      <c r="G14" s="8">
        <v>9.2351515302</v>
      </c>
      <c r="H14" s="8">
        <v>9.3132145314</v>
      </c>
      <c r="I14" s="8">
        <v>7.5331264219</v>
      </c>
      <c r="J14" s="8">
        <v>5.5461171222</v>
      </c>
      <c r="K14" s="8">
        <v>5.597614795</v>
      </c>
      <c r="L14" s="8">
        <v>5.1331309461</v>
      </c>
      <c r="M14" s="8">
        <v>0.3133658062</v>
      </c>
      <c r="N14" s="39"/>
      <c r="O14" s="7" t="str">
        <f t="shared" si="6"/>
        <v>GuardDuty($)</v>
      </c>
      <c r="P14" s="40">
        <f t="shared" ref="P14:AA14" si="11">B14</f>
        <v>5.422027709</v>
      </c>
      <c r="Q14" s="40">
        <f t="shared" si="11"/>
        <v>5.908688926</v>
      </c>
      <c r="R14" s="40">
        <f t="shared" si="11"/>
        <v>8.311544833</v>
      </c>
      <c r="S14" s="40">
        <f t="shared" si="11"/>
        <v>9.779698911</v>
      </c>
      <c r="T14" s="40">
        <f t="shared" si="11"/>
        <v>9.361364031</v>
      </c>
      <c r="U14" s="40">
        <f t="shared" si="11"/>
        <v>9.23515153</v>
      </c>
      <c r="V14" s="40">
        <f t="shared" si="11"/>
        <v>9.313214531</v>
      </c>
      <c r="W14" s="40">
        <f t="shared" si="11"/>
        <v>7.533126422</v>
      </c>
      <c r="X14" s="40">
        <f t="shared" si="11"/>
        <v>5.546117122</v>
      </c>
      <c r="Y14" s="40">
        <f t="shared" si="11"/>
        <v>5.597614795</v>
      </c>
      <c r="Z14" s="40">
        <f t="shared" si="11"/>
        <v>5.133130946</v>
      </c>
      <c r="AA14" s="40">
        <f t="shared" si="11"/>
        <v>0.3133658062</v>
      </c>
    </row>
    <row r="15">
      <c r="A15" s="7" t="s">
        <v>310</v>
      </c>
      <c r="B15" s="22"/>
      <c r="C15" s="22"/>
      <c r="D15" s="22"/>
      <c r="E15" s="22"/>
      <c r="F15" s="22"/>
      <c r="G15" s="8">
        <v>13.392</v>
      </c>
      <c r="H15" s="8">
        <v>13.38</v>
      </c>
      <c r="I15" s="8">
        <v>12.084</v>
      </c>
      <c r="J15" s="8">
        <v>13.374</v>
      </c>
      <c r="K15" s="8">
        <v>12.96</v>
      </c>
      <c r="L15" s="8">
        <v>13.392</v>
      </c>
      <c r="M15" s="8">
        <v>1.296</v>
      </c>
      <c r="N15" s="39"/>
      <c r="O15" s="7" t="str">
        <f t="shared" si="6"/>
        <v>Ubuntu 18.04 with GUI Desktop($)</v>
      </c>
      <c r="P15" s="40" t="str">
        <f t="shared" ref="P15:AA15" si="12">B15</f>
        <v/>
      </c>
      <c r="Q15" s="40" t="str">
        <f t="shared" si="12"/>
        <v/>
      </c>
      <c r="R15" s="40" t="str">
        <f t="shared" si="12"/>
        <v/>
      </c>
      <c r="S15" s="40" t="str">
        <f t="shared" si="12"/>
        <v/>
      </c>
      <c r="T15" s="40" t="str">
        <f t="shared" si="12"/>
        <v/>
      </c>
      <c r="U15" s="40">
        <f t="shared" si="12"/>
        <v>13.392</v>
      </c>
      <c r="V15" s="40">
        <f t="shared" si="12"/>
        <v>13.38</v>
      </c>
      <c r="W15" s="40">
        <f t="shared" si="12"/>
        <v>12.084</v>
      </c>
      <c r="X15" s="40">
        <f t="shared" si="12"/>
        <v>13.374</v>
      </c>
      <c r="Y15" s="40">
        <f t="shared" si="12"/>
        <v>12.96</v>
      </c>
      <c r="Z15" s="40">
        <f t="shared" si="12"/>
        <v>13.392</v>
      </c>
      <c r="AA15" s="40">
        <f t="shared" si="12"/>
        <v>1.296</v>
      </c>
    </row>
    <row r="16">
      <c r="A16" s="7" t="s">
        <v>311</v>
      </c>
      <c r="B16" s="8">
        <v>13.392</v>
      </c>
      <c r="C16" s="8">
        <v>13.392</v>
      </c>
      <c r="D16" s="8">
        <v>12.948</v>
      </c>
      <c r="E16" s="8">
        <v>13.392</v>
      </c>
      <c r="F16" s="8">
        <v>12.954</v>
      </c>
      <c r="G16" s="22"/>
      <c r="H16" s="22"/>
      <c r="I16" s="22"/>
      <c r="J16" s="22"/>
      <c r="K16" s="22"/>
      <c r="L16" s="22"/>
      <c r="M16" s="22"/>
      <c r="N16" s="39"/>
      <c r="O16" s="7" t="str">
        <f t="shared" si="6"/>
        <v>Ubuntu (18.04 LTS) with GUI Desktop($)</v>
      </c>
      <c r="P16" s="40">
        <f t="shared" ref="P16:AA16" si="13">B16</f>
        <v>13.392</v>
      </c>
      <c r="Q16" s="40">
        <f t="shared" si="13"/>
        <v>13.392</v>
      </c>
      <c r="R16" s="40">
        <f t="shared" si="13"/>
        <v>12.948</v>
      </c>
      <c r="S16" s="40">
        <f t="shared" si="13"/>
        <v>13.392</v>
      </c>
      <c r="T16" s="40">
        <f t="shared" si="13"/>
        <v>12.954</v>
      </c>
      <c r="U16" s="40" t="str">
        <f t="shared" si="13"/>
        <v/>
      </c>
      <c r="V16" s="40" t="str">
        <f t="shared" si="13"/>
        <v/>
      </c>
      <c r="W16" s="40" t="str">
        <f t="shared" si="13"/>
        <v/>
      </c>
      <c r="X16" s="40" t="str">
        <f t="shared" si="13"/>
        <v/>
      </c>
      <c r="Y16" s="40" t="str">
        <f t="shared" si="13"/>
        <v/>
      </c>
      <c r="Z16" s="40" t="str">
        <f t="shared" si="13"/>
        <v/>
      </c>
      <c r="AA16" s="40" t="str">
        <f t="shared" si="13"/>
        <v/>
      </c>
    </row>
    <row r="17">
      <c r="A17" s="7" t="s">
        <v>219</v>
      </c>
      <c r="B17" s="8">
        <v>20.78582</v>
      </c>
      <c r="C17" s="8">
        <v>16.63369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39"/>
      <c r="O17" s="7" t="str">
        <f t="shared" si="6"/>
        <v>Security Hub($)</v>
      </c>
      <c r="P17" s="40">
        <f t="shared" ref="P17:AA17" si="14">B17</f>
        <v>20.78582</v>
      </c>
      <c r="Q17" s="40">
        <f t="shared" si="14"/>
        <v>16.63369</v>
      </c>
      <c r="R17" s="40" t="str">
        <f t="shared" si="14"/>
        <v/>
      </c>
      <c r="S17" s="40" t="str">
        <f t="shared" si="14"/>
        <v/>
      </c>
      <c r="T17" s="40" t="str">
        <f t="shared" si="14"/>
        <v/>
      </c>
      <c r="U17" s="40" t="str">
        <f t="shared" si="14"/>
        <v/>
      </c>
      <c r="V17" s="40" t="str">
        <f t="shared" si="14"/>
        <v/>
      </c>
      <c r="W17" s="40" t="str">
        <f t="shared" si="14"/>
        <v/>
      </c>
      <c r="X17" s="40" t="str">
        <f t="shared" si="14"/>
        <v/>
      </c>
      <c r="Y17" s="40" t="str">
        <f t="shared" si="14"/>
        <v/>
      </c>
      <c r="Z17" s="40" t="str">
        <f t="shared" si="14"/>
        <v/>
      </c>
      <c r="AA17" s="40" t="str">
        <f t="shared" si="14"/>
        <v/>
      </c>
    </row>
    <row r="18">
      <c r="A18" s="7" t="s">
        <v>241</v>
      </c>
      <c r="B18" s="8">
        <v>2.7409818336</v>
      </c>
      <c r="C18" s="8">
        <v>2.8349877641</v>
      </c>
      <c r="D18" s="8">
        <v>2.8779129026</v>
      </c>
      <c r="E18" s="8">
        <v>2.8769720134</v>
      </c>
      <c r="F18" s="8">
        <v>2.8861730494</v>
      </c>
      <c r="G18" s="8">
        <v>2.8735835469</v>
      </c>
      <c r="H18" s="8">
        <v>2.9130720232</v>
      </c>
      <c r="I18" s="8">
        <v>2.9395158809</v>
      </c>
      <c r="J18" s="8">
        <v>2.9473986917</v>
      </c>
      <c r="K18" s="8">
        <v>2.942951787</v>
      </c>
      <c r="L18" s="8">
        <v>2.9697239119</v>
      </c>
      <c r="M18" s="8">
        <v>0.2814476614</v>
      </c>
      <c r="N18" s="39"/>
      <c r="O18" s="7" t="str">
        <f t="shared" si="6"/>
        <v>Elastic File System($)</v>
      </c>
      <c r="P18" s="40">
        <f t="shared" ref="P18:AA18" si="15">B18</f>
        <v>2.740981834</v>
      </c>
      <c r="Q18" s="40">
        <f t="shared" si="15"/>
        <v>2.834987764</v>
      </c>
      <c r="R18" s="40">
        <f t="shared" si="15"/>
        <v>2.877912903</v>
      </c>
      <c r="S18" s="40">
        <f t="shared" si="15"/>
        <v>2.876972013</v>
      </c>
      <c r="T18" s="40">
        <f t="shared" si="15"/>
        <v>2.886173049</v>
      </c>
      <c r="U18" s="40">
        <f t="shared" si="15"/>
        <v>2.873583547</v>
      </c>
      <c r="V18" s="40">
        <f t="shared" si="15"/>
        <v>2.913072023</v>
      </c>
      <c r="W18" s="40">
        <f t="shared" si="15"/>
        <v>2.939515881</v>
      </c>
      <c r="X18" s="40">
        <f t="shared" si="15"/>
        <v>2.947398692</v>
      </c>
      <c r="Y18" s="40">
        <f t="shared" si="15"/>
        <v>2.942951787</v>
      </c>
      <c r="Z18" s="40">
        <f t="shared" si="15"/>
        <v>2.969723912</v>
      </c>
      <c r="AA18" s="40">
        <f t="shared" si="15"/>
        <v>0.2814476614</v>
      </c>
    </row>
    <row r="19">
      <c r="A19" s="7" t="s">
        <v>225</v>
      </c>
      <c r="B19" s="8">
        <v>8.683</v>
      </c>
      <c r="C19" s="8">
        <v>7.364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39"/>
      <c r="O19" s="7" t="str">
        <f t="shared" si="6"/>
        <v>Config($)</v>
      </c>
      <c r="P19" s="40">
        <f t="shared" ref="P19:AA19" si="16">B19</f>
        <v>8.683</v>
      </c>
      <c r="Q19" s="40">
        <f t="shared" si="16"/>
        <v>7.364</v>
      </c>
      <c r="R19" s="40" t="str">
        <f t="shared" si="16"/>
        <v/>
      </c>
      <c r="S19" s="40" t="str">
        <f t="shared" si="16"/>
        <v/>
      </c>
      <c r="T19" s="40" t="str">
        <f t="shared" si="16"/>
        <v/>
      </c>
      <c r="U19" s="40" t="str">
        <f t="shared" si="16"/>
        <v/>
      </c>
      <c r="V19" s="40" t="str">
        <f t="shared" si="16"/>
        <v/>
      </c>
      <c r="W19" s="40" t="str">
        <f t="shared" si="16"/>
        <v/>
      </c>
      <c r="X19" s="40" t="str">
        <f t="shared" si="16"/>
        <v/>
      </c>
      <c r="Y19" s="40" t="str">
        <f t="shared" si="16"/>
        <v/>
      </c>
      <c r="Z19" s="40" t="str">
        <f t="shared" si="16"/>
        <v/>
      </c>
      <c r="AA19" s="40" t="str">
        <f t="shared" si="16"/>
        <v/>
      </c>
    </row>
    <row r="20">
      <c r="A20" s="7" t="s">
        <v>234</v>
      </c>
      <c r="B20" s="8">
        <v>0.7444096</v>
      </c>
      <c r="C20" s="8">
        <v>0.7600632</v>
      </c>
      <c r="D20" s="8">
        <v>0.7290424</v>
      </c>
      <c r="E20" s="8">
        <v>0.7439632</v>
      </c>
      <c r="F20" s="8">
        <v>0.7764092</v>
      </c>
      <c r="G20" s="8">
        <v>0.8063364</v>
      </c>
      <c r="H20" s="8">
        <v>0.8050004</v>
      </c>
      <c r="I20" s="8">
        <v>0.779244</v>
      </c>
      <c r="J20" s="8">
        <v>0.7784504</v>
      </c>
      <c r="K20" s="8">
        <v>0.7501964</v>
      </c>
      <c r="L20" s="8">
        <v>0.7684664</v>
      </c>
      <c r="M20" s="8">
        <v>0.3393984</v>
      </c>
      <c r="N20" s="39"/>
      <c r="O20" s="7" t="str">
        <f t="shared" si="6"/>
        <v>Route 53($)</v>
      </c>
      <c r="P20" s="40">
        <f t="shared" ref="P20:AA20" si="17">B20</f>
        <v>0.7444096</v>
      </c>
      <c r="Q20" s="40">
        <f t="shared" si="17"/>
        <v>0.7600632</v>
      </c>
      <c r="R20" s="40">
        <f t="shared" si="17"/>
        <v>0.7290424</v>
      </c>
      <c r="S20" s="40">
        <f t="shared" si="17"/>
        <v>0.7439632</v>
      </c>
      <c r="T20" s="40">
        <f t="shared" si="17"/>
        <v>0.7764092</v>
      </c>
      <c r="U20" s="40">
        <f t="shared" si="17"/>
        <v>0.8063364</v>
      </c>
      <c r="V20" s="40">
        <f t="shared" si="17"/>
        <v>0.8050004</v>
      </c>
      <c r="W20" s="40">
        <f t="shared" si="17"/>
        <v>0.779244</v>
      </c>
      <c r="X20" s="40">
        <f t="shared" si="17"/>
        <v>0.7784504</v>
      </c>
      <c r="Y20" s="40">
        <f t="shared" si="17"/>
        <v>0.7501964</v>
      </c>
      <c r="Z20" s="40">
        <f t="shared" si="17"/>
        <v>0.7684664</v>
      </c>
      <c r="AA20" s="40">
        <f t="shared" si="17"/>
        <v>0.3393984</v>
      </c>
    </row>
    <row r="21">
      <c r="A21" s="7" t="s">
        <v>218</v>
      </c>
      <c r="B21" s="8">
        <v>7.75E-4</v>
      </c>
      <c r="C21" s="8">
        <v>6.95E-4</v>
      </c>
      <c r="D21" s="8">
        <v>0.2534422424</v>
      </c>
      <c r="E21" s="8">
        <v>0.4011173592</v>
      </c>
      <c r="F21" s="8">
        <v>0.4001033652</v>
      </c>
      <c r="G21" s="8">
        <v>0.4012773592</v>
      </c>
      <c r="H21" s="8">
        <v>0.4011873592</v>
      </c>
      <c r="I21" s="8">
        <v>0.4009047651</v>
      </c>
      <c r="J21" s="8">
        <v>0.3993897248</v>
      </c>
      <c r="K21" s="8">
        <v>0.3982278096</v>
      </c>
      <c r="L21" s="8">
        <v>0.399036832</v>
      </c>
      <c r="M21" s="8">
        <v>0.0400450032</v>
      </c>
      <c r="N21" s="39"/>
      <c r="O21" s="7" t="str">
        <f t="shared" si="6"/>
        <v>Secrets Manager($)</v>
      </c>
      <c r="P21" s="40">
        <f t="shared" ref="P21:AA21" si="18">B21</f>
        <v>0.000775</v>
      </c>
      <c r="Q21" s="40">
        <f t="shared" si="18"/>
        <v>0.000695</v>
      </c>
      <c r="R21" s="40">
        <f t="shared" si="18"/>
        <v>0.2534422424</v>
      </c>
      <c r="S21" s="40">
        <f t="shared" si="18"/>
        <v>0.4011173592</v>
      </c>
      <c r="T21" s="40">
        <f t="shared" si="18"/>
        <v>0.4001033652</v>
      </c>
      <c r="U21" s="40">
        <f t="shared" si="18"/>
        <v>0.4012773592</v>
      </c>
      <c r="V21" s="40">
        <f t="shared" si="18"/>
        <v>0.4011873592</v>
      </c>
      <c r="W21" s="40">
        <f t="shared" si="18"/>
        <v>0.4009047651</v>
      </c>
      <c r="X21" s="40">
        <f t="shared" si="18"/>
        <v>0.3993897248</v>
      </c>
      <c r="Y21" s="40">
        <f t="shared" si="18"/>
        <v>0.3982278096</v>
      </c>
      <c r="Z21" s="40">
        <f t="shared" si="18"/>
        <v>0.399036832</v>
      </c>
      <c r="AA21" s="40">
        <f t="shared" si="18"/>
        <v>0.0400450032</v>
      </c>
    </row>
    <row r="22">
      <c r="A22" s="7" t="s">
        <v>235</v>
      </c>
      <c r="B22" s="8">
        <v>0.1575578329</v>
      </c>
      <c r="C22" s="8">
        <v>0.1302064852</v>
      </c>
      <c r="D22" s="8">
        <v>0.125803381</v>
      </c>
      <c r="E22" s="8">
        <v>0.0391769605</v>
      </c>
      <c r="F22" s="8">
        <v>0.0250846983</v>
      </c>
      <c r="G22" s="8">
        <v>0.0401369309</v>
      </c>
      <c r="H22" s="8">
        <v>0.0273795584</v>
      </c>
      <c r="I22" s="8">
        <v>0.0225871043</v>
      </c>
      <c r="J22" s="8">
        <v>0.0324794141</v>
      </c>
      <c r="K22" s="8">
        <v>0.1087610385</v>
      </c>
      <c r="L22" s="8">
        <v>0.123392264</v>
      </c>
      <c r="M22" s="8">
        <v>0.0147406401</v>
      </c>
      <c r="N22" s="39"/>
      <c r="O22" s="7" t="str">
        <f t="shared" si="6"/>
        <v>CloudFront($)</v>
      </c>
      <c r="P22" s="40">
        <f t="shared" ref="P22:AA22" si="19">B22</f>
        <v>0.1575578329</v>
      </c>
      <c r="Q22" s="40">
        <f t="shared" si="19"/>
        <v>0.1302064852</v>
      </c>
      <c r="R22" s="40">
        <f t="shared" si="19"/>
        <v>0.125803381</v>
      </c>
      <c r="S22" s="40">
        <f t="shared" si="19"/>
        <v>0.0391769605</v>
      </c>
      <c r="T22" s="40">
        <f t="shared" si="19"/>
        <v>0.0250846983</v>
      </c>
      <c r="U22" s="40">
        <f t="shared" si="19"/>
        <v>0.0401369309</v>
      </c>
      <c r="V22" s="40">
        <f t="shared" si="19"/>
        <v>0.0273795584</v>
      </c>
      <c r="W22" s="40">
        <f t="shared" si="19"/>
        <v>0.0225871043</v>
      </c>
      <c r="X22" s="40">
        <f t="shared" si="19"/>
        <v>0.0324794141</v>
      </c>
      <c r="Y22" s="40">
        <f t="shared" si="19"/>
        <v>0.1087610385</v>
      </c>
      <c r="Z22" s="40">
        <f t="shared" si="19"/>
        <v>0.123392264</v>
      </c>
      <c r="AA22" s="40">
        <f t="shared" si="19"/>
        <v>0.0147406401</v>
      </c>
    </row>
    <row r="23">
      <c r="A23" s="7" t="s">
        <v>222</v>
      </c>
      <c r="B23" s="8">
        <v>0.002046</v>
      </c>
      <c r="C23" s="8">
        <v>0.001839</v>
      </c>
      <c r="D23" s="8">
        <v>0.071727</v>
      </c>
      <c r="E23" s="8">
        <v>0.114498</v>
      </c>
      <c r="F23" s="8">
        <v>0.112833</v>
      </c>
      <c r="G23" s="8">
        <v>0.11709</v>
      </c>
      <c r="H23" s="8">
        <v>0.116484</v>
      </c>
      <c r="I23" s="8">
        <v>0.075675</v>
      </c>
      <c r="J23" s="8">
        <v>5.58E-4</v>
      </c>
      <c r="K23" s="8">
        <v>5.4E-4</v>
      </c>
      <c r="L23" s="8">
        <v>5.58E-4</v>
      </c>
      <c r="M23" s="8">
        <v>5.4E-5</v>
      </c>
      <c r="N23" s="39"/>
      <c r="O23" s="7" t="str">
        <f t="shared" si="6"/>
        <v>Key Management Service($)</v>
      </c>
      <c r="P23" s="40">
        <f t="shared" ref="P23:AA23" si="20">B23</f>
        <v>0.002046</v>
      </c>
      <c r="Q23" s="40">
        <f t="shared" si="20"/>
        <v>0.001839</v>
      </c>
      <c r="R23" s="40">
        <f t="shared" si="20"/>
        <v>0.071727</v>
      </c>
      <c r="S23" s="40">
        <f t="shared" si="20"/>
        <v>0.114498</v>
      </c>
      <c r="T23" s="40">
        <f t="shared" si="20"/>
        <v>0.112833</v>
      </c>
      <c r="U23" s="40">
        <f t="shared" si="20"/>
        <v>0.11709</v>
      </c>
      <c r="V23" s="40">
        <f t="shared" si="20"/>
        <v>0.116484</v>
      </c>
      <c r="W23" s="40">
        <f t="shared" si="20"/>
        <v>0.075675</v>
      </c>
      <c r="X23" s="40">
        <f t="shared" si="20"/>
        <v>0.000558</v>
      </c>
      <c r="Y23" s="40">
        <f t="shared" si="20"/>
        <v>0.00054</v>
      </c>
      <c r="Z23" s="40">
        <f t="shared" si="20"/>
        <v>0.000558</v>
      </c>
      <c r="AA23" s="40">
        <f t="shared" si="20"/>
        <v>0.000054</v>
      </c>
    </row>
    <row r="24">
      <c r="A24" s="7" t="s">
        <v>202</v>
      </c>
      <c r="B24" s="8">
        <v>0.027945533</v>
      </c>
      <c r="C24" s="8">
        <v>0.0244739825</v>
      </c>
      <c r="D24" s="8">
        <v>0.0310295568</v>
      </c>
      <c r="E24" s="8">
        <v>0.0377868547</v>
      </c>
      <c r="F24" s="8">
        <v>0.037239312</v>
      </c>
      <c r="G24" s="8">
        <v>0.0361693037</v>
      </c>
      <c r="H24" s="8">
        <v>0.036003626</v>
      </c>
      <c r="I24" s="8">
        <v>0.0320639517</v>
      </c>
      <c r="J24" s="8">
        <v>0.0188338864</v>
      </c>
      <c r="K24" s="8">
        <v>0.0189705454</v>
      </c>
      <c r="L24" s="8">
        <v>0.0193368693</v>
      </c>
      <c r="M24" s="8">
        <v>0.0019761773</v>
      </c>
      <c r="N24" s="39"/>
      <c r="O24" s="7" t="str">
        <f t="shared" si="6"/>
        <v>S3($)</v>
      </c>
      <c r="P24" s="40">
        <f t="shared" ref="P24:AA24" si="21">B24</f>
        <v>0.027945533</v>
      </c>
      <c r="Q24" s="40">
        <f t="shared" si="21"/>
        <v>0.0244739825</v>
      </c>
      <c r="R24" s="40">
        <f t="shared" si="21"/>
        <v>0.0310295568</v>
      </c>
      <c r="S24" s="40">
        <f t="shared" si="21"/>
        <v>0.0377868547</v>
      </c>
      <c r="T24" s="40">
        <f t="shared" si="21"/>
        <v>0.037239312</v>
      </c>
      <c r="U24" s="40">
        <f t="shared" si="21"/>
        <v>0.0361693037</v>
      </c>
      <c r="V24" s="40">
        <f t="shared" si="21"/>
        <v>0.036003626</v>
      </c>
      <c r="W24" s="40">
        <f t="shared" si="21"/>
        <v>0.0320639517</v>
      </c>
      <c r="X24" s="40">
        <f t="shared" si="21"/>
        <v>0.0188338864</v>
      </c>
      <c r="Y24" s="40">
        <f t="shared" si="21"/>
        <v>0.0189705454</v>
      </c>
      <c r="Z24" s="40">
        <f t="shared" si="21"/>
        <v>0.0193368693</v>
      </c>
      <c r="AA24" s="40">
        <f t="shared" si="21"/>
        <v>0.0019761773</v>
      </c>
    </row>
    <row r="25">
      <c r="A25" s="7" t="s">
        <v>213</v>
      </c>
      <c r="B25" s="8">
        <v>2.48E-5</v>
      </c>
      <c r="C25" s="8">
        <v>2.32E-5</v>
      </c>
      <c r="D25" s="8">
        <v>0.0030924</v>
      </c>
      <c r="E25" s="8">
        <v>0.0050536</v>
      </c>
      <c r="F25" s="8">
        <v>0.0049076</v>
      </c>
      <c r="G25" s="8">
        <v>0.0050712</v>
      </c>
      <c r="H25" s="8">
        <v>0.0050224</v>
      </c>
      <c r="I25" s="8">
        <v>0.0032772</v>
      </c>
      <c r="J25" s="8">
        <v>1.24E-5</v>
      </c>
      <c r="K25" s="8">
        <v>1.2E-5</v>
      </c>
      <c r="L25" s="8">
        <v>1.24E-5</v>
      </c>
      <c r="M25" s="8">
        <v>1.2E-6</v>
      </c>
      <c r="N25" s="39"/>
      <c r="O25" s="7" t="str">
        <f t="shared" si="6"/>
        <v>SQS($)</v>
      </c>
      <c r="P25" s="40">
        <f t="shared" ref="P25:AA25" si="22">B25</f>
        <v>0.0000248</v>
      </c>
      <c r="Q25" s="40">
        <f t="shared" si="22"/>
        <v>0.0000232</v>
      </c>
      <c r="R25" s="40">
        <f t="shared" si="22"/>
        <v>0.0030924</v>
      </c>
      <c r="S25" s="40">
        <f t="shared" si="22"/>
        <v>0.0050536</v>
      </c>
      <c r="T25" s="40">
        <f t="shared" si="22"/>
        <v>0.0049076</v>
      </c>
      <c r="U25" s="40">
        <f t="shared" si="22"/>
        <v>0.0050712</v>
      </c>
      <c r="V25" s="40">
        <f t="shared" si="22"/>
        <v>0.0050224</v>
      </c>
      <c r="W25" s="40">
        <f t="shared" si="22"/>
        <v>0.0032772</v>
      </c>
      <c r="X25" s="40">
        <f t="shared" si="22"/>
        <v>0.0000124</v>
      </c>
      <c r="Y25" s="40">
        <f t="shared" si="22"/>
        <v>0.000012</v>
      </c>
      <c r="Z25" s="40">
        <f t="shared" si="22"/>
        <v>0.0000124</v>
      </c>
      <c r="AA25" s="40">
        <f t="shared" si="22"/>
        <v>0.0000012</v>
      </c>
    </row>
    <row r="26">
      <c r="A26" s="7" t="s">
        <v>236</v>
      </c>
      <c r="B26" s="8">
        <v>3.1E-5</v>
      </c>
      <c r="C26" s="8">
        <v>2.9E-5</v>
      </c>
      <c r="D26" s="8">
        <v>7.01E-4</v>
      </c>
      <c r="E26" s="8">
        <v>9.675E-4</v>
      </c>
      <c r="F26" s="8">
        <v>9.195E-4</v>
      </c>
      <c r="G26" s="8">
        <v>7.35E-4</v>
      </c>
      <c r="H26" s="8">
        <v>7.14E-4</v>
      </c>
      <c r="I26" s="8">
        <v>4.355E-4</v>
      </c>
      <c r="J26" s="8">
        <v>1.55E-5</v>
      </c>
      <c r="K26" s="8">
        <v>1.5E-5</v>
      </c>
      <c r="L26" s="8">
        <v>1.55E-5</v>
      </c>
      <c r="M26" s="8">
        <v>1.5E-6</v>
      </c>
      <c r="N26" s="39"/>
      <c r="O26" s="7" t="str">
        <f t="shared" si="6"/>
        <v>SNS($)</v>
      </c>
      <c r="P26" s="40">
        <f t="shared" ref="P26:AA26" si="23">B26</f>
        <v>0.000031</v>
      </c>
      <c r="Q26" s="40">
        <f t="shared" si="23"/>
        <v>0.000029</v>
      </c>
      <c r="R26" s="40">
        <f t="shared" si="23"/>
        <v>0.000701</v>
      </c>
      <c r="S26" s="40">
        <f t="shared" si="23"/>
        <v>0.0009675</v>
      </c>
      <c r="T26" s="40">
        <f t="shared" si="23"/>
        <v>0.0009195</v>
      </c>
      <c r="U26" s="40">
        <f t="shared" si="23"/>
        <v>0.000735</v>
      </c>
      <c r="V26" s="40">
        <f t="shared" si="23"/>
        <v>0.000714</v>
      </c>
      <c r="W26" s="40">
        <f t="shared" si="23"/>
        <v>0.0004355</v>
      </c>
      <c r="X26" s="40">
        <f t="shared" si="23"/>
        <v>0.0000155</v>
      </c>
      <c r="Y26" s="40">
        <f t="shared" si="23"/>
        <v>0.000015</v>
      </c>
      <c r="Z26" s="40">
        <f t="shared" si="23"/>
        <v>0.0000155</v>
      </c>
      <c r="AA26" s="40">
        <f t="shared" si="23"/>
        <v>0.0000015</v>
      </c>
    </row>
    <row r="27">
      <c r="A27" s="7" t="s">
        <v>194</v>
      </c>
      <c r="B27" s="22"/>
      <c r="C27" s="22"/>
      <c r="D27" s="8">
        <v>9.001E-6</v>
      </c>
      <c r="E27" s="22"/>
      <c r="F27" s="22"/>
      <c r="G27" s="22"/>
      <c r="H27" s="22"/>
      <c r="I27" s="22"/>
      <c r="J27" s="22"/>
      <c r="K27" s="22"/>
      <c r="L27" s="22"/>
      <c r="M27" s="22"/>
      <c r="N27" s="39"/>
      <c r="O27" s="7" t="str">
        <f t="shared" si="6"/>
        <v>Lambda($)</v>
      </c>
      <c r="P27" s="40" t="str">
        <f t="shared" ref="P27:AA27" si="24">B27</f>
        <v/>
      </c>
      <c r="Q27" s="40" t="str">
        <f t="shared" si="24"/>
        <v/>
      </c>
      <c r="R27" s="40">
        <f t="shared" si="24"/>
        <v>0.000009001</v>
      </c>
      <c r="S27" s="40" t="str">
        <f t="shared" si="24"/>
        <v/>
      </c>
      <c r="T27" s="40" t="str">
        <f t="shared" si="24"/>
        <v/>
      </c>
      <c r="U27" s="40" t="str">
        <f t="shared" si="24"/>
        <v/>
      </c>
      <c r="V27" s="40" t="str">
        <f t="shared" si="24"/>
        <v/>
      </c>
      <c r="W27" s="40" t="str">
        <f t="shared" si="24"/>
        <v/>
      </c>
      <c r="X27" s="40" t="str">
        <f t="shared" si="24"/>
        <v/>
      </c>
      <c r="Y27" s="40" t="str">
        <f t="shared" si="24"/>
        <v/>
      </c>
      <c r="Z27" s="40" t="str">
        <f t="shared" si="24"/>
        <v/>
      </c>
      <c r="AA27" s="40" t="str">
        <f t="shared" si="24"/>
        <v/>
      </c>
    </row>
    <row r="28">
      <c r="A28" s="7" t="s">
        <v>256</v>
      </c>
      <c r="B28" s="22"/>
      <c r="C28" s="22"/>
      <c r="D28" s="22"/>
      <c r="E28" s="22"/>
      <c r="F28" s="22"/>
      <c r="G28" s="8">
        <v>1.812E-7</v>
      </c>
      <c r="H28" s="22"/>
      <c r="I28" s="22"/>
      <c r="J28" s="22"/>
      <c r="K28" s="22"/>
      <c r="L28" s="22"/>
      <c r="M28" s="22"/>
      <c r="N28" s="39"/>
      <c r="O28" s="7" t="str">
        <f t="shared" si="6"/>
        <v>CloudShell($)</v>
      </c>
      <c r="P28" s="40" t="str">
        <f t="shared" ref="P28:AA28" si="25">B28</f>
        <v/>
      </c>
      <c r="Q28" s="40" t="str">
        <f t="shared" si="25"/>
        <v/>
      </c>
      <c r="R28" s="40" t="str">
        <f t="shared" si="25"/>
        <v/>
      </c>
      <c r="S28" s="40" t="str">
        <f t="shared" si="25"/>
        <v/>
      </c>
      <c r="T28" s="40" t="str">
        <f t="shared" si="25"/>
        <v/>
      </c>
      <c r="U28" s="40">
        <f t="shared" si="25"/>
        <v>0.0000001812</v>
      </c>
      <c r="V28" s="40" t="str">
        <f t="shared" si="25"/>
        <v/>
      </c>
      <c r="W28" s="40" t="str">
        <f t="shared" si="25"/>
        <v/>
      </c>
      <c r="X28" s="40" t="str">
        <f t="shared" si="25"/>
        <v/>
      </c>
      <c r="Y28" s="40" t="str">
        <f t="shared" si="25"/>
        <v/>
      </c>
      <c r="Z28" s="40" t="str">
        <f t="shared" si="25"/>
        <v/>
      </c>
      <c r="AA28" s="40" t="str">
        <f t="shared" si="25"/>
        <v/>
      </c>
    </row>
    <row r="29">
      <c r="A29" s="7" t="s">
        <v>254</v>
      </c>
      <c r="B29" s="8">
        <v>0.0</v>
      </c>
      <c r="C29" s="8">
        <v>0.0</v>
      </c>
      <c r="D29" s="8">
        <v>0.0</v>
      </c>
      <c r="E29" s="8">
        <v>0.0</v>
      </c>
      <c r="F29" s="8">
        <v>0.0</v>
      </c>
      <c r="G29" s="8">
        <v>0.0</v>
      </c>
      <c r="H29" s="8">
        <v>0.0</v>
      </c>
      <c r="I29" s="8">
        <v>0.0</v>
      </c>
      <c r="J29" s="8">
        <v>0.0</v>
      </c>
      <c r="K29" s="8">
        <v>0.0</v>
      </c>
      <c r="L29" s="8">
        <v>0.0</v>
      </c>
      <c r="M29" s="22"/>
      <c r="N29" s="39"/>
      <c r="O29" s="7" t="str">
        <f t="shared" si="6"/>
        <v>Systems Manager($)</v>
      </c>
      <c r="P29" s="40">
        <f t="shared" ref="P29:AA29" si="26">B29</f>
        <v>0</v>
      </c>
      <c r="Q29" s="40">
        <f t="shared" si="26"/>
        <v>0</v>
      </c>
      <c r="R29" s="40">
        <f t="shared" si="26"/>
        <v>0</v>
      </c>
      <c r="S29" s="40">
        <f t="shared" si="26"/>
        <v>0</v>
      </c>
      <c r="T29" s="40">
        <f t="shared" si="26"/>
        <v>0</v>
      </c>
      <c r="U29" s="40">
        <f t="shared" si="26"/>
        <v>0</v>
      </c>
      <c r="V29" s="40">
        <f t="shared" si="26"/>
        <v>0</v>
      </c>
      <c r="W29" s="40">
        <f t="shared" si="26"/>
        <v>0</v>
      </c>
      <c r="X29" s="40">
        <f t="shared" si="26"/>
        <v>0</v>
      </c>
      <c r="Y29" s="40">
        <f t="shared" si="26"/>
        <v>0</v>
      </c>
      <c r="Z29" s="40">
        <f t="shared" si="26"/>
        <v>0</v>
      </c>
      <c r="AA29" s="40" t="str">
        <f t="shared" si="26"/>
        <v/>
      </c>
    </row>
    <row r="30">
      <c r="A30" s="7" t="s">
        <v>263</v>
      </c>
      <c r="B30" s="8">
        <v>0.0</v>
      </c>
      <c r="C30" s="8">
        <v>0.0</v>
      </c>
      <c r="D30" s="8">
        <v>0.0</v>
      </c>
      <c r="E30" s="8">
        <v>0.0</v>
      </c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39"/>
      <c r="O30" s="7" t="str">
        <f t="shared" si="6"/>
        <v>Tax($)</v>
      </c>
      <c r="P30" s="40">
        <f t="shared" ref="P30:AA30" si="27">B30</f>
        <v>0</v>
      </c>
      <c r="Q30" s="40">
        <f t="shared" si="27"/>
        <v>0</v>
      </c>
      <c r="R30" s="40">
        <f t="shared" si="27"/>
        <v>0</v>
      </c>
      <c r="S30" s="40">
        <f t="shared" si="27"/>
        <v>0</v>
      </c>
      <c r="T30" s="40">
        <f t="shared" si="27"/>
        <v>0</v>
      </c>
      <c r="U30" s="40">
        <f t="shared" si="27"/>
        <v>0</v>
      </c>
      <c r="V30" s="40">
        <f t="shared" si="27"/>
        <v>0</v>
      </c>
      <c r="W30" s="40">
        <f t="shared" si="27"/>
        <v>0</v>
      </c>
      <c r="X30" s="40">
        <f t="shared" si="27"/>
        <v>0</v>
      </c>
      <c r="Y30" s="40">
        <f t="shared" si="27"/>
        <v>0</v>
      </c>
      <c r="Z30" s="40">
        <f t="shared" si="27"/>
        <v>0</v>
      </c>
      <c r="AA30" s="40">
        <f t="shared" si="27"/>
        <v>0</v>
      </c>
    </row>
    <row r="31">
      <c r="A31" s="7" t="s">
        <v>259</v>
      </c>
      <c r="B31" s="22"/>
      <c r="C31" s="22"/>
      <c r="D31" s="8">
        <v>0.0</v>
      </c>
      <c r="E31" s="22"/>
      <c r="F31" s="22"/>
      <c r="G31" s="22"/>
      <c r="H31" s="22"/>
      <c r="I31" s="22"/>
      <c r="J31" s="22"/>
      <c r="K31" s="22"/>
      <c r="L31" s="22"/>
      <c r="M31" s="22"/>
      <c r="N31" s="39"/>
      <c r="O31" s="7" t="str">
        <f t="shared" si="6"/>
        <v>CloudFormation($)</v>
      </c>
      <c r="P31" s="40" t="str">
        <f t="shared" ref="P31:AA31" si="28">B31</f>
        <v/>
      </c>
      <c r="Q31" s="40" t="str">
        <f t="shared" si="28"/>
        <v/>
      </c>
      <c r="R31" s="40">
        <f t="shared" si="28"/>
        <v>0</v>
      </c>
      <c r="S31" s="40" t="str">
        <f t="shared" si="28"/>
        <v/>
      </c>
      <c r="T31" s="40" t="str">
        <f t="shared" si="28"/>
        <v/>
      </c>
      <c r="U31" s="40" t="str">
        <f t="shared" si="28"/>
        <v/>
      </c>
      <c r="V31" s="40" t="str">
        <f t="shared" si="28"/>
        <v/>
      </c>
      <c r="W31" s="40" t="str">
        <f t="shared" si="28"/>
        <v/>
      </c>
      <c r="X31" s="40" t="str">
        <f t="shared" si="28"/>
        <v/>
      </c>
      <c r="Y31" s="40" t="str">
        <f t="shared" si="28"/>
        <v/>
      </c>
      <c r="Z31" s="40" t="str">
        <f t="shared" si="28"/>
        <v/>
      </c>
      <c r="AA31" s="40" t="str">
        <f t="shared" si="28"/>
        <v/>
      </c>
    </row>
    <row r="32">
      <c r="A32" s="28" t="s">
        <v>197</v>
      </c>
      <c r="B32" s="52">
        <v>524.8874276686</v>
      </c>
      <c r="C32" s="52">
        <v>875.9606340955</v>
      </c>
      <c r="D32" s="52">
        <v>1958.8625725164</v>
      </c>
      <c r="E32" s="52">
        <v>3016.4344594154</v>
      </c>
      <c r="F32" s="52">
        <v>701.6267746894</v>
      </c>
      <c r="G32" s="52">
        <v>533.1477308974</v>
      </c>
      <c r="H32" s="52">
        <v>515.0531755645</v>
      </c>
      <c r="I32" s="52">
        <v>464.4249448599</v>
      </c>
      <c r="J32" s="52">
        <v>504.9859228512</v>
      </c>
      <c r="K32" s="52">
        <v>535.0907602655</v>
      </c>
      <c r="L32" s="52">
        <v>551.1103657138</v>
      </c>
      <c r="M32" s="52">
        <v>47.3058504981</v>
      </c>
      <c r="N32" s="67"/>
      <c r="O32" s="28" t="str">
        <f t="shared" si="6"/>
        <v>Total costs($)</v>
      </c>
      <c r="P32" s="53">
        <f t="shared" ref="P32:AA32" si="29">SUM(P9:P31)</f>
        <v>2920.76369</v>
      </c>
      <c r="Q32" s="53">
        <f t="shared" si="29"/>
        <v>2982.545733</v>
      </c>
      <c r="R32" s="53">
        <f t="shared" si="29"/>
        <v>3230.041012</v>
      </c>
      <c r="S32" s="53">
        <f t="shared" si="29"/>
        <v>3636.564307</v>
      </c>
      <c r="T32" s="53">
        <f t="shared" si="29"/>
        <v>2855.603264</v>
      </c>
      <c r="U32" s="53">
        <f t="shared" si="29"/>
        <v>2855.094539</v>
      </c>
      <c r="V32" s="53">
        <f t="shared" si="29"/>
        <v>2818.267311</v>
      </c>
      <c r="W32" s="53">
        <f t="shared" si="29"/>
        <v>2580.727721</v>
      </c>
      <c r="X32" s="53">
        <f t="shared" si="29"/>
        <v>2837.294773</v>
      </c>
      <c r="Y32" s="53">
        <f t="shared" si="29"/>
        <v>2703.856792</v>
      </c>
      <c r="Z32" s="53">
        <f t="shared" si="29"/>
        <v>2712.924056</v>
      </c>
      <c r="AA32" s="53">
        <f t="shared" si="29"/>
        <v>259.8831346</v>
      </c>
    </row>
    <row r="33"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39"/>
    </row>
    <row r="34">
      <c r="B34" s="24"/>
      <c r="C34" s="16"/>
      <c r="D34" s="16"/>
      <c r="E34" s="16"/>
      <c r="F34" s="16"/>
      <c r="G34" s="16"/>
      <c r="H34" s="16"/>
      <c r="I34" s="16"/>
      <c r="J34" s="24"/>
      <c r="K34" s="24"/>
      <c r="L34" s="24"/>
      <c r="M34" s="24"/>
      <c r="N34" s="24"/>
    </row>
    <row r="35"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</row>
    <row r="36">
      <c r="B36" s="24"/>
      <c r="C36" s="24"/>
      <c r="D36" s="24"/>
      <c r="E36" s="24"/>
      <c r="F36" s="16"/>
      <c r="G36" s="24"/>
      <c r="H36" s="24"/>
      <c r="I36" s="24"/>
      <c r="J36" s="24"/>
      <c r="K36" s="24"/>
      <c r="L36" s="24"/>
      <c r="M36" s="16"/>
      <c r="N36" s="24"/>
    </row>
    <row r="37"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</row>
    <row r="38">
      <c r="B38" s="24"/>
      <c r="C38" s="16"/>
      <c r="D38" s="16"/>
      <c r="E38" s="16"/>
      <c r="F38" s="24"/>
      <c r="G38" s="24"/>
      <c r="H38" s="24"/>
      <c r="I38" s="24"/>
      <c r="J38" s="24"/>
      <c r="K38" s="24"/>
      <c r="L38" s="24"/>
      <c r="M38" s="24"/>
      <c r="N38" s="16"/>
    </row>
    <row r="39"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</row>
    <row r="40"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</row>
    <row r="41">
      <c r="B41" s="24"/>
      <c r="C41" s="16"/>
      <c r="D41" s="16"/>
      <c r="E41" s="16"/>
      <c r="F41" s="16"/>
      <c r="G41" s="16"/>
      <c r="H41" s="16"/>
      <c r="I41" s="16"/>
      <c r="J41" s="24"/>
      <c r="K41" s="24"/>
      <c r="L41" s="24"/>
      <c r="M41" s="24"/>
      <c r="N41" s="24"/>
    </row>
    <row r="42">
      <c r="B42" s="24"/>
      <c r="C42" s="16"/>
      <c r="D42" s="16"/>
      <c r="E42" s="16"/>
      <c r="F42" s="16"/>
      <c r="G42" s="16"/>
      <c r="H42" s="24"/>
      <c r="I42" s="16"/>
      <c r="J42" s="16"/>
      <c r="K42" s="24"/>
      <c r="L42" s="24"/>
      <c r="M42" s="16"/>
      <c r="N42" s="24"/>
    </row>
    <row r="43">
      <c r="B43" s="24"/>
      <c r="C43" s="16"/>
      <c r="D43" s="16"/>
      <c r="E43" s="16"/>
      <c r="F43" s="16"/>
      <c r="G43" s="16"/>
      <c r="H43" s="24"/>
      <c r="I43" s="16"/>
      <c r="J43" s="16"/>
      <c r="K43" s="16"/>
      <c r="L43" s="16"/>
      <c r="M43" s="16"/>
      <c r="N43" s="24"/>
    </row>
    <row r="44"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16"/>
    </row>
    <row r="45"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16"/>
    </row>
    <row r="46">
      <c r="B46" s="24"/>
      <c r="C46" s="24"/>
      <c r="D46" s="24"/>
      <c r="E46" s="16"/>
      <c r="F46" s="16"/>
      <c r="G46" s="24"/>
      <c r="H46" s="24"/>
      <c r="I46" s="24"/>
      <c r="J46" s="24"/>
      <c r="K46" s="24"/>
      <c r="L46" s="24"/>
      <c r="M46" s="24"/>
      <c r="N46" s="16"/>
    </row>
    <row r="47">
      <c r="B47" s="24"/>
      <c r="C47" s="16"/>
      <c r="D47" s="16"/>
      <c r="E47" s="16"/>
      <c r="F47" s="16"/>
      <c r="G47" s="16"/>
      <c r="H47" s="16"/>
      <c r="I47" s="16"/>
      <c r="J47" s="16"/>
      <c r="K47" s="16"/>
      <c r="L47" s="24"/>
      <c r="M47" s="16"/>
      <c r="N47" s="24"/>
    </row>
    <row r="48"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16"/>
    </row>
    <row r="50"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</row>
    <row r="51">
      <c r="B51" s="24"/>
      <c r="C51" s="16"/>
      <c r="D51" s="16"/>
      <c r="E51" s="24"/>
      <c r="F51" s="16"/>
      <c r="G51" s="16"/>
      <c r="H51" s="16"/>
      <c r="I51" s="24"/>
      <c r="J51" s="24"/>
      <c r="K51" s="16"/>
      <c r="L51" s="16"/>
      <c r="M51" s="16"/>
      <c r="N51" s="24"/>
    </row>
    <row r="52">
      <c r="B52" s="24"/>
      <c r="C52" s="16"/>
      <c r="D52" s="16"/>
      <c r="E52" s="16"/>
      <c r="F52" s="16"/>
      <c r="G52" s="16"/>
      <c r="H52" s="16"/>
      <c r="I52" s="24"/>
      <c r="J52" s="24"/>
      <c r="K52" s="24"/>
      <c r="L52" s="24"/>
      <c r="M52" s="24"/>
      <c r="N52" s="24"/>
    </row>
    <row r="53"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16"/>
    </row>
    <row r="54">
      <c r="N54" s="24"/>
    </row>
    <row r="55">
      <c r="N55" s="24"/>
    </row>
  </sheetData>
  <mergeCells count="4">
    <mergeCell ref="A1:K1"/>
    <mergeCell ref="O1:Y1"/>
    <mergeCell ref="A7:K7"/>
    <mergeCell ref="O7:Y7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9.25"/>
    <col customWidth="1" min="2" max="2" width="12.88"/>
    <col customWidth="1" min="3" max="33" width="10.13"/>
  </cols>
  <sheetData>
    <row r="1">
      <c r="A1" s="25" t="s">
        <v>264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>
      <c r="A2" s="19" t="s">
        <v>189</v>
      </c>
      <c r="B2" s="54" t="s">
        <v>265</v>
      </c>
      <c r="C2" s="55">
        <v>45352.0</v>
      </c>
      <c r="D2" s="55">
        <v>45353.0</v>
      </c>
      <c r="E2" s="55">
        <v>45354.0</v>
      </c>
      <c r="F2" s="55">
        <v>45355.0</v>
      </c>
      <c r="G2" s="55">
        <v>45356.0</v>
      </c>
      <c r="H2" s="55">
        <v>45357.0</v>
      </c>
      <c r="I2" s="55">
        <v>45358.0</v>
      </c>
      <c r="J2" s="55">
        <v>45359.0</v>
      </c>
      <c r="K2" s="55">
        <v>45360.0</v>
      </c>
      <c r="L2" s="55">
        <v>45361.0</v>
      </c>
      <c r="M2" s="55">
        <f t="shared" ref="M2:AG2" si="1">L2+1</f>
        <v>45362</v>
      </c>
      <c r="N2" s="55">
        <f t="shared" si="1"/>
        <v>45363</v>
      </c>
      <c r="O2" s="55">
        <f t="shared" si="1"/>
        <v>45364</v>
      </c>
      <c r="P2" s="55">
        <f t="shared" si="1"/>
        <v>45365</v>
      </c>
      <c r="Q2" s="55">
        <f t="shared" si="1"/>
        <v>45366</v>
      </c>
      <c r="R2" s="55">
        <f t="shared" si="1"/>
        <v>45367</v>
      </c>
      <c r="S2" s="55">
        <f t="shared" si="1"/>
        <v>45368</v>
      </c>
      <c r="T2" s="55">
        <f t="shared" si="1"/>
        <v>45369</v>
      </c>
      <c r="U2" s="55">
        <f t="shared" si="1"/>
        <v>45370</v>
      </c>
      <c r="V2" s="55">
        <f t="shared" si="1"/>
        <v>45371</v>
      </c>
      <c r="W2" s="55">
        <f t="shared" si="1"/>
        <v>45372</v>
      </c>
      <c r="X2" s="55">
        <f t="shared" si="1"/>
        <v>45373</v>
      </c>
      <c r="Y2" s="55">
        <f t="shared" si="1"/>
        <v>45374</v>
      </c>
      <c r="Z2" s="55">
        <f t="shared" si="1"/>
        <v>45375</v>
      </c>
      <c r="AA2" s="55">
        <f t="shared" si="1"/>
        <v>45376</v>
      </c>
      <c r="AB2" s="55">
        <f t="shared" si="1"/>
        <v>45377</v>
      </c>
      <c r="AC2" s="55">
        <f t="shared" si="1"/>
        <v>45378</v>
      </c>
      <c r="AD2" s="55">
        <f t="shared" si="1"/>
        <v>45379</v>
      </c>
      <c r="AE2" s="55">
        <f t="shared" si="1"/>
        <v>45380</v>
      </c>
      <c r="AF2" s="55">
        <f t="shared" si="1"/>
        <v>45381</v>
      </c>
      <c r="AG2" s="55">
        <f t="shared" si="1"/>
        <v>45382</v>
      </c>
    </row>
    <row r="3">
      <c r="A3" s="56" t="s">
        <v>190</v>
      </c>
      <c r="B3" s="8">
        <v>332.009641732</v>
      </c>
      <c r="C3" s="8">
        <v>110.5211040184</v>
      </c>
      <c r="D3" s="8">
        <v>110.7567292736</v>
      </c>
      <c r="E3" s="8">
        <v>110.73180844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</row>
    <row r="4">
      <c r="A4" s="57" t="s">
        <v>197</v>
      </c>
      <c r="B4" s="58">
        <v>332.009641732</v>
      </c>
      <c r="C4" s="58">
        <v>110.5211040184</v>
      </c>
      <c r="D4" s="58">
        <v>110.7567292736</v>
      </c>
      <c r="E4" s="58">
        <v>110.73180844</v>
      </c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</row>
    <row r="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O5" s="38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</row>
    <row r="6">
      <c r="A6" s="25" t="s">
        <v>270</v>
      </c>
      <c r="B6" s="25"/>
      <c r="C6" s="25"/>
      <c r="D6" s="25"/>
      <c r="E6" s="25"/>
      <c r="F6" s="25"/>
      <c r="G6" s="25"/>
      <c r="H6" s="25"/>
      <c r="I6" s="25"/>
      <c r="J6" s="25"/>
      <c r="K6" s="25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</row>
    <row r="7">
      <c r="A7" s="19" t="s">
        <v>189</v>
      </c>
      <c r="B7" s="54" t="s">
        <v>265</v>
      </c>
      <c r="C7" s="55">
        <v>45352.0</v>
      </c>
      <c r="D7" s="55">
        <v>45353.0</v>
      </c>
      <c r="E7" s="55">
        <v>45354.0</v>
      </c>
      <c r="F7" s="55">
        <v>45355.0</v>
      </c>
      <c r="G7" s="55">
        <v>45356.0</v>
      </c>
      <c r="H7" s="55">
        <v>45357.0</v>
      </c>
      <c r="I7" s="55">
        <v>45358.0</v>
      </c>
      <c r="J7" s="55">
        <v>45359.0</v>
      </c>
      <c r="K7" s="55">
        <v>45360.0</v>
      </c>
      <c r="L7" s="55">
        <v>45361.0</v>
      </c>
      <c r="M7" s="55">
        <f t="shared" ref="M7:AG7" si="2">L7+1</f>
        <v>45362</v>
      </c>
      <c r="N7" s="55">
        <f t="shared" si="2"/>
        <v>45363</v>
      </c>
      <c r="O7" s="55">
        <f t="shared" si="2"/>
        <v>45364</v>
      </c>
      <c r="P7" s="55">
        <f t="shared" si="2"/>
        <v>45365</v>
      </c>
      <c r="Q7" s="55">
        <f t="shared" si="2"/>
        <v>45366</v>
      </c>
      <c r="R7" s="55">
        <f t="shared" si="2"/>
        <v>45367</v>
      </c>
      <c r="S7" s="55">
        <f t="shared" si="2"/>
        <v>45368</v>
      </c>
      <c r="T7" s="55">
        <f t="shared" si="2"/>
        <v>45369</v>
      </c>
      <c r="U7" s="55">
        <f t="shared" si="2"/>
        <v>45370</v>
      </c>
      <c r="V7" s="55">
        <f t="shared" si="2"/>
        <v>45371</v>
      </c>
      <c r="W7" s="55">
        <f t="shared" si="2"/>
        <v>45372</v>
      </c>
      <c r="X7" s="55">
        <f t="shared" si="2"/>
        <v>45373</v>
      </c>
      <c r="Y7" s="55">
        <f t="shared" si="2"/>
        <v>45374</v>
      </c>
      <c r="Z7" s="55">
        <f t="shared" si="2"/>
        <v>45375</v>
      </c>
      <c r="AA7" s="55">
        <f t="shared" si="2"/>
        <v>45376</v>
      </c>
      <c r="AB7" s="55">
        <f t="shared" si="2"/>
        <v>45377</v>
      </c>
      <c r="AC7" s="55">
        <f t="shared" si="2"/>
        <v>45378</v>
      </c>
      <c r="AD7" s="55">
        <f t="shared" si="2"/>
        <v>45379</v>
      </c>
      <c r="AE7" s="55">
        <f t="shared" si="2"/>
        <v>45380</v>
      </c>
      <c r="AF7" s="55">
        <f t="shared" si="2"/>
        <v>45381</v>
      </c>
      <c r="AG7" s="55">
        <f t="shared" si="2"/>
        <v>45382</v>
      </c>
    </row>
    <row r="8">
      <c r="A8" s="7" t="s">
        <v>200</v>
      </c>
      <c r="B8" s="8">
        <v>19.0622779655</v>
      </c>
      <c r="C8" s="8">
        <v>6.3530032247</v>
      </c>
      <c r="D8" s="8">
        <v>6.355387798</v>
      </c>
      <c r="E8" s="8">
        <v>6.3538869428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>
      <c r="A9" s="7" t="s">
        <v>205</v>
      </c>
      <c r="B9" s="8">
        <v>14.7767097643</v>
      </c>
      <c r="C9" s="8">
        <v>4.9292784921</v>
      </c>
      <c r="D9" s="8">
        <v>4.9197088298</v>
      </c>
      <c r="E9" s="8">
        <v>4.9277224424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>
      <c r="A10" s="7" t="s">
        <v>204</v>
      </c>
      <c r="B10" s="8">
        <v>9.01150278</v>
      </c>
      <c r="C10" s="8">
        <v>3.000241665</v>
      </c>
      <c r="D10" s="8">
        <v>3.00398889</v>
      </c>
      <c r="E10" s="8">
        <v>3.007272225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>
      <c r="A11" s="7" t="s">
        <v>310</v>
      </c>
      <c r="B11" s="8">
        <v>1.296</v>
      </c>
      <c r="C11" s="8">
        <v>0.432</v>
      </c>
      <c r="D11" s="8">
        <v>0.432</v>
      </c>
      <c r="E11" s="8">
        <v>0.432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>
      <c r="A12" s="7" t="s">
        <v>207</v>
      </c>
      <c r="B12" s="8">
        <v>1.1608333479</v>
      </c>
      <c r="C12" s="8">
        <v>0.1000000051</v>
      </c>
      <c r="D12" s="8">
        <v>0.5304166714</v>
      </c>
      <c r="E12" s="8">
        <v>0.5304166714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>
      <c r="A13" s="7" t="s">
        <v>190</v>
      </c>
      <c r="B13" s="8">
        <v>1.0074962522</v>
      </c>
      <c r="C13" s="8">
        <v>0.3365251211</v>
      </c>
      <c r="D13" s="8">
        <v>0.3108418198</v>
      </c>
      <c r="E13" s="8">
        <v>0.3601293113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>
      <c r="A14" s="7" t="s">
        <v>234</v>
      </c>
      <c r="B14" s="8">
        <v>0.3393984</v>
      </c>
      <c r="C14" s="8">
        <v>0.3131644</v>
      </c>
      <c r="D14" s="8">
        <v>0.012928</v>
      </c>
      <c r="E14" s="8">
        <v>0.013306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>
      <c r="A15" s="7" t="s">
        <v>216</v>
      </c>
      <c r="B15" s="8">
        <v>0.3133658062</v>
      </c>
      <c r="C15" s="8">
        <v>0.0662893467</v>
      </c>
      <c r="D15" s="8">
        <v>0.0812007572</v>
      </c>
      <c r="E15" s="8">
        <v>0.1658757023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>
      <c r="A16" s="7" t="s">
        <v>241</v>
      </c>
      <c r="B16" s="8">
        <v>0.2814476614</v>
      </c>
      <c r="C16" s="8">
        <v>0.0937817858</v>
      </c>
      <c r="D16" s="8">
        <v>0.0935934274</v>
      </c>
      <c r="E16" s="8">
        <v>0.0940724482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>
      <c r="A17" s="7" t="s">
        <v>218</v>
      </c>
      <c r="B17" s="8">
        <v>0.0400450032</v>
      </c>
      <c r="C17" s="8">
        <v>0.0133483344</v>
      </c>
      <c r="D17" s="8">
        <v>0.0133483344</v>
      </c>
      <c r="E17" s="8">
        <v>0.0133483344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>
      <c r="A18" s="7" t="s">
        <v>235</v>
      </c>
      <c r="B18" s="8">
        <v>0.0147406401</v>
      </c>
      <c r="C18" s="8">
        <v>0.006103694</v>
      </c>
      <c r="D18" s="8">
        <v>0.0052112331</v>
      </c>
      <c r="E18" s="8">
        <v>0.003425713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>
      <c r="A19" s="7" t="s">
        <v>202</v>
      </c>
      <c r="B19" s="8">
        <v>0.0019761773</v>
      </c>
      <c r="C19" s="8">
        <v>6.585664E-4</v>
      </c>
      <c r="D19" s="8">
        <v>6.680546E-4</v>
      </c>
      <c r="E19" s="8">
        <v>6.495563E-4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>
      <c r="A20" s="7" t="s">
        <v>222</v>
      </c>
      <c r="B20" s="8">
        <v>5.4E-5</v>
      </c>
      <c r="C20" s="8">
        <v>1.8E-5</v>
      </c>
      <c r="D20" s="8">
        <v>1.8E-5</v>
      </c>
      <c r="E20" s="8">
        <v>1.8E-5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>
      <c r="A21" s="7" t="s">
        <v>236</v>
      </c>
      <c r="B21" s="8">
        <v>1.5E-6</v>
      </c>
      <c r="C21" s="8">
        <v>5.0E-7</v>
      </c>
      <c r="D21" s="8">
        <v>5.0E-7</v>
      </c>
      <c r="E21" s="8">
        <v>5.0E-7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>
      <c r="A22" s="7" t="s">
        <v>213</v>
      </c>
      <c r="B22" s="8">
        <v>1.2E-6</v>
      </c>
      <c r="C22" s="8">
        <v>4.0E-7</v>
      </c>
      <c r="D22" s="8">
        <v>4.0E-7</v>
      </c>
      <c r="E22" s="8">
        <v>4.0E-7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>
      <c r="A23" s="7" t="s">
        <v>263</v>
      </c>
      <c r="B23" s="8">
        <v>0.0</v>
      </c>
      <c r="C23" s="8">
        <v>0.0</v>
      </c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8"/>
      <c r="AE23" s="22"/>
      <c r="AF23" s="8"/>
      <c r="AG23" s="8"/>
    </row>
    <row r="24">
      <c r="A24" s="37" t="s">
        <v>197</v>
      </c>
      <c r="B24" s="58">
        <v>47.3058504981</v>
      </c>
      <c r="C24" s="58">
        <v>15.6444135353</v>
      </c>
      <c r="D24" s="58">
        <v>15.7593127157</v>
      </c>
      <c r="E24" s="58">
        <v>15.9021242471</v>
      </c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312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6" t="s">
        <v>190</v>
      </c>
      <c r="B3" s="63"/>
      <c r="C3" s="27">
        <v>1.155341736</v>
      </c>
      <c r="D3" s="63"/>
      <c r="E3" s="63"/>
      <c r="F3" s="63"/>
      <c r="G3" s="63"/>
      <c r="H3" s="63"/>
      <c r="I3" s="63"/>
      <c r="J3" s="63"/>
      <c r="K3" s="63"/>
      <c r="L3" s="63"/>
      <c r="M3" s="63"/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37" t="s">
        <v>197</v>
      </c>
      <c r="B4" s="8">
        <v>0.0</v>
      </c>
      <c r="C4" s="8">
        <v>1.155341736</v>
      </c>
      <c r="D4" s="8">
        <v>0.0</v>
      </c>
      <c r="E4" s="8">
        <v>0.0</v>
      </c>
      <c r="F4" s="8">
        <v>0.0</v>
      </c>
      <c r="G4" s="8">
        <v>0.0</v>
      </c>
      <c r="H4" s="8">
        <v>0.0</v>
      </c>
      <c r="I4" s="8">
        <v>0.0</v>
      </c>
      <c r="J4" s="8">
        <v>0.0</v>
      </c>
      <c r="K4" s="8">
        <v>0.0</v>
      </c>
      <c r="L4" s="8">
        <v>0.0</v>
      </c>
      <c r="M4" s="8">
        <v>0.0</v>
      </c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25"/>
      <c r="O5" s="28" t="s">
        <v>195</v>
      </c>
      <c r="P5" s="8">
        <f t="shared" ref="P5:AA5" si="2">P4/P3</f>
        <v>0.7073690015</v>
      </c>
      <c r="Q5" s="8">
        <f t="shared" si="2"/>
        <v>0.6897806494</v>
      </c>
      <c r="R5" s="8">
        <f t="shared" si="2"/>
        <v>0.6871751472</v>
      </c>
      <c r="S5" s="8">
        <f t="shared" si="2"/>
        <v>0.6795383338</v>
      </c>
      <c r="T5" s="8">
        <f t="shared" si="2"/>
        <v>0.6935294244</v>
      </c>
      <c r="U5" s="8">
        <f t="shared" si="2"/>
        <v>0.6842117578</v>
      </c>
      <c r="V5" s="8">
        <f t="shared" si="2"/>
        <v>0.6745223303</v>
      </c>
      <c r="W5" s="8">
        <f t="shared" si="2"/>
        <v>0.6826300706</v>
      </c>
      <c r="X5" s="8">
        <f t="shared" si="2"/>
        <v>0.6817910879</v>
      </c>
      <c r="Y5" s="8">
        <f t="shared" si="2"/>
        <v>0.6632482559</v>
      </c>
      <c r="Z5" s="8">
        <f t="shared" si="2"/>
        <v>0.6406121891</v>
      </c>
      <c r="AA5" s="8">
        <f t="shared" si="2"/>
        <v>0.6402744299</v>
      </c>
    </row>
    <row r="6"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A7" s="25" t="s">
        <v>313</v>
      </c>
      <c r="N7" s="25"/>
      <c r="O7" s="25" t="s">
        <v>314</v>
      </c>
    </row>
    <row r="8">
      <c r="A8" s="19" t="s">
        <v>189</v>
      </c>
      <c r="B8" s="20">
        <f t="shared" ref="B8:M8" si="3">B$2</f>
        <v>45474</v>
      </c>
      <c r="C8" s="20">
        <f t="shared" si="3"/>
        <v>45505</v>
      </c>
      <c r="D8" s="20">
        <f t="shared" si="3"/>
        <v>45536</v>
      </c>
      <c r="E8" s="20">
        <f t="shared" si="3"/>
        <v>45566</v>
      </c>
      <c r="F8" s="20">
        <f t="shared" si="3"/>
        <v>45597</v>
      </c>
      <c r="G8" s="20">
        <f t="shared" si="3"/>
        <v>45627</v>
      </c>
      <c r="H8" s="20">
        <f t="shared" si="3"/>
        <v>45658</v>
      </c>
      <c r="I8" s="20">
        <f t="shared" si="3"/>
        <v>45689</v>
      </c>
      <c r="J8" s="20">
        <f t="shared" si="3"/>
        <v>45717</v>
      </c>
      <c r="K8" s="20">
        <f t="shared" si="3"/>
        <v>45748</v>
      </c>
      <c r="L8" s="20">
        <f t="shared" si="3"/>
        <v>45778</v>
      </c>
      <c r="M8" s="20">
        <f t="shared" si="3"/>
        <v>45809</v>
      </c>
      <c r="N8" s="38"/>
      <c r="O8" s="19" t="s">
        <v>189</v>
      </c>
      <c r="P8" s="20">
        <f t="shared" ref="P8:AA8" si="4">B8</f>
        <v>45474</v>
      </c>
      <c r="Q8" s="20">
        <f t="shared" si="4"/>
        <v>45505</v>
      </c>
      <c r="R8" s="20">
        <f t="shared" si="4"/>
        <v>45536</v>
      </c>
      <c r="S8" s="20">
        <f t="shared" si="4"/>
        <v>45566</v>
      </c>
      <c r="T8" s="20">
        <f t="shared" si="4"/>
        <v>45597</v>
      </c>
      <c r="U8" s="20">
        <f t="shared" si="4"/>
        <v>45627</v>
      </c>
      <c r="V8" s="20">
        <f t="shared" si="4"/>
        <v>45658</v>
      </c>
      <c r="W8" s="20">
        <f t="shared" si="4"/>
        <v>45689</v>
      </c>
      <c r="X8" s="20">
        <f t="shared" si="4"/>
        <v>45717</v>
      </c>
      <c r="Y8" s="20">
        <f t="shared" si="4"/>
        <v>45748</v>
      </c>
      <c r="Z8" s="20">
        <f t="shared" si="4"/>
        <v>45778</v>
      </c>
      <c r="AA8" s="20">
        <f t="shared" si="4"/>
        <v>45809</v>
      </c>
    </row>
    <row r="9">
      <c r="A9" s="7" t="s">
        <v>252</v>
      </c>
      <c r="B9" s="8">
        <v>1.6508235</v>
      </c>
      <c r="C9" s="8">
        <v>8.02286575</v>
      </c>
      <c r="D9" s="8">
        <v>7.36806975</v>
      </c>
      <c r="E9" s="8">
        <v>3.78081325</v>
      </c>
      <c r="F9" s="8">
        <v>4.76583725</v>
      </c>
      <c r="G9" s="8">
        <v>10.94349875</v>
      </c>
      <c r="H9" s="8">
        <v>60.36687975</v>
      </c>
      <c r="I9" s="8">
        <v>259.93277275</v>
      </c>
      <c r="J9" s="8">
        <v>103.6560355</v>
      </c>
      <c r="K9" s="8">
        <v>99.89146375</v>
      </c>
      <c r="L9" s="8">
        <v>55.62137775</v>
      </c>
      <c r="M9" s="8">
        <v>4.08037925</v>
      </c>
      <c r="N9" s="39"/>
      <c r="O9" s="7" t="str">
        <f t="shared" ref="O9:AA9" si="5">A9</f>
        <v>Claude 3 Haiku ( Bedrock Edition)($)</v>
      </c>
      <c r="P9" s="40">
        <f t="shared" si="5"/>
        <v>1.6508235</v>
      </c>
      <c r="Q9" s="40">
        <f t="shared" si="5"/>
        <v>8.02286575</v>
      </c>
      <c r="R9" s="40">
        <f t="shared" si="5"/>
        <v>7.36806975</v>
      </c>
      <c r="S9" s="40">
        <f t="shared" si="5"/>
        <v>3.78081325</v>
      </c>
      <c r="T9" s="40">
        <f t="shared" si="5"/>
        <v>4.76583725</v>
      </c>
      <c r="U9" s="40">
        <f t="shared" si="5"/>
        <v>10.94349875</v>
      </c>
      <c r="V9" s="40">
        <f t="shared" si="5"/>
        <v>60.36687975</v>
      </c>
      <c r="W9" s="40">
        <f t="shared" si="5"/>
        <v>259.9327728</v>
      </c>
      <c r="X9" s="40">
        <f t="shared" si="5"/>
        <v>103.6560355</v>
      </c>
      <c r="Y9" s="40">
        <f t="shared" si="5"/>
        <v>99.89146375</v>
      </c>
      <c r="Z9" s="40">
        <f t="shared" si="5"/>
        <v>55.62137775</v>
      </c>
      <c r="AA9" s="40">
        <f t="shared" si="5"/>
        <v>4.08037925</v>
      </c>
    </row>
    <row r="10">
      <c r="A10" s="7" t="s">
        <v>285</v>
      </c>
      <c r="B10" s="8">
        <v>1.278351</v>
      </c>
      <c r="C10" s="8">
        <v>0.268401</v>
      </c>
      <c r="D10" s="22"/>
      <c r="E10" s="8">
        <v>14.364288</v>
      </c>
      <c r="F10" s="22"/>
      <c r="G10" s="22"/>
      <c r="H10" s="22"/>
      <c r="I10" s="22"/>
      <c r="J10" s="22"/>
      <c r="K10" s="22"/>
      <c r="L10" s="22"/>
      <c r="M10" s="22"/>
      <c r="N10" s="39"/>
      <c r="O10" s="7" t="str">
        <f t="shared" ref="O10:AA10" si="6">A10</f>
        <v>Claude 3.5 Sonnet ( Bedrock Edition)($)</v>
      </c>
      <c r="P10" s="40">
        <f t="shared" si="6"/>
        <v>1.278351</v>
      </c>
      <c r="Q10" s="40">
        <f t="shared" si="6"/>
        <v>0.268401</v>
      </c>
      <c r="R10" s="40" t="str">
        <f t="shared" si="6"/>
        <v/>
      </c>
      <c r="S10" s="40">
        <f t="shared" si="6"/>
        <v>14.364288</v>
      </c>
      <c r="T10" s="40" t="str">
        <f t="shared" si="6"/>
        <v/>
      </c>
      <c r="U10" s="40" t="str">
        <f t="shared" si="6"/>
        <v/>
      </c>
      <c r="V10" s="40" t="str">
        <f t="shared" si="6"/>
        <v/>
      </c>
      <c r="W10" s="40" t="str">
        <f t="shared" si="6"/>
        <v/>
      </c>
      <c r="X10" s="40" t="str">
        <f t="shared" si="6"/>
        <v/>
      </c>
      <c r="Y10" s="40" t="str">
        <f t="shared" si="6"/>
        <v/>
      </c>
      <c r="Z10" s="40" t="str">
        <f t="shared" si="6"/>
        <v/>
      </c>
      <c r="AA10" s="40" t="str">
        <f t="shared" si="6"/>
        <v/>
      </c>
    </row>
    <row r="11">
      <c r="A11" s="7" t="s">
        <v>219</v>
      </c>
      <c r="B11" s="8">
        <v>7.5788</v>
      </c>
      <c r="C11" s="8">
        <v>4.704</v>
      </c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39"/>
      <c r="O11" s="7" t="str">
        <f t="shared" ref="O11:AA11" si="7">A11</f>
        <v>Security Hub($)</v>
      </c>
      <c r="P11" s="40">
        <f t="shared" si="7"/>
        <v>7.5788</v>
      </c>
      <c r="Q11" s="40">
        <f t="shared" si="7"/>
        <v>4.704</v>
      </c>
      <c r="R11" s="40" t="str">
        <f t="shared" si="7"/>
        <v/>
      </c>
      <c r="S11" s="40" t="str">
        <f t="shared" si="7"/>
        <v/>
      </c>
      <c r="T11" s="40" t="str">
        <f t="shared" si="7"/>
        <v/>
      </c>
      <c r="U11" s="40" t="str">
        <f t="shared" si="7"/>
        <v/>
      </c>
      <c r="V11" s="40" t="str">
        <f t="shared" si="7"/>
        <v/>
      </c>
      <c r="W11" s="40" t="str">
        <f t="shared" si="7"/>
        <v/>
      </c>
      <c r="X11" s="40" t="str">
        <f t="shared" si="7"/>
        <v/>
      </c>
      <c r="Y11" s="40" t="str">
        <f t="shared" si="7"/>
        <v/>
      </c>
      <c r="Z11" s="40" t="str">
        <f t="shared" si="7"/>
        <v/>
      </c>
      <c r="AA11" s="40" t="str">
        <f t="shared" si="7"/>
        <v/>
      </c>
    </row>
    <row r="12">
      <c r="A12" s="7" t="s">
        <v>218</v>
      </c>
      <c r="B12" s="8">
        <v>1.55E-4</v>
      </c>
      <c r="C12" s="8">
        <v>1.55E-4</v>
      </c>
      <c r="D12" s="8">
        <v>0.2534422424</v>
      </c>
      <c r="E12" s="8">
        <v>0.4009473592</v>
      </c>
      <c r="F12" s="8">
        <v>0.4000783652</v>
      </c>
      <c r="G12" s="8">
        <v>0.4015273592</v>
      </c>
      <c r="H12" s="8">
        <v>0.4010697248</v>
      </c>
      <c r="I12" s="8">
        <v>0.4010247651</v>
      </c>
      <c r="J12" s="8">
        <v>0.3999273592</v>
      </c>
      <c r="K12" s="8">
        <v>0.3998944764</v>
      </c>
      <c r="L12" s="8">
        <v>0.3997069693</v>
      </c>
      <c r="M12" s="8">
        <v>0.0400450032</v>
      </c>
      <c r="N12" s="39"/>
      <c r="O12" s="7" t="str">
        <f t="shared" ref="O12:AA12" si="8">A12</f>
        <v>Secrets Manager($)</v>
      </c>
      <c r="P12" s="40">
        <f t="shared" si="8"/>
        <v>0.000155</v>
      </c>
      <c r="Q12" s="40">
        <f t="shared" si="8"/>
        <v>0.000155</v>
      </c>
      <c r="R12" s="40">
        <f t="shared" si="8"/>
        <v>0.2534422424</v>
      </c>
      <c r="S12" s="40">
        <f t="shared" si="8"/>
        <v>0.4009473592</v>
      </c>
      <c r="T12" s="40">
        <f t="shared" si="8"/>
        <v>0.4000783652</v>
      </c>
      <c r="U12" s="40">
        <f t="shared" si="8"/>
        <v>0.4015273592</v>
      </c>
      <c r="V12" s="40">
        <f t="shared" si="8"/>
        <v>0.4010697248</v>
      </c>
      <c r="W12" s="40">
        <f t="shared" si="8"/>
        <v>0.4010247651</v>
      </c>
      <c r="X12" s="40">
        <f t="shared" si="8"/>
        <v>0.3999273592</v>
      </c>
      <c r="Y12" s="40">
        <f t="shared" si="8"/>
        <v>0.3998944764</v>
      </c>
      <c r="Z12" s="40">
        <f t="shared" si="8"/>
        <v>0.3997069693</v>
      </c>
      <c r="AA12" s="40">
        <f t="shared" si="8"/>
        <v>0.0400450032</v>
      </c>
    </row>
    <row r="13">
      <c r="A13" s="7" t="s">
        <v>315</v>
      </c>
      <c r="B13" s="8">
        <v>2.5405435561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39"/>
      <c r="O13" s="7" t="str">
        <f t="shared" ref="O13:AA13" si="9">A13</f>
        <v>SageMaker($)</v>
      </c>
      <c r="P13" s="40">
        <f t="shared" si="9"/>
        <v>2.540543556</v>
      </c>
      <c r="Q13" s="40" t="str">
        <f t="shared" si="9"/>
        <v/>
      </c>
      <c r="R13" s="40" t="str">
        <f t="shared" si="9"/>
        <v/>
      </c>
      <c r="S13" s="40" t="str">
        <f t="shared" si="9"/>
        <v/>
      </c>
      <c r="T13" s="40" t="str">
        <f t="shared" si="9"/>
        <v/>
      </c>
      <c r="U13" s="40" t="str">
        <f t="shared" si="9"/>
        <v/>
      </c>
      <c r="V13" s="40" t="str">
        <f t="shared" si="9"/>
        <v/>
      </c>
      <c r="W13" s="40" t="str">
        <f t="shared" si="9"/>
        <v/>
      </c>
      <c r="X13" s="40" t="str">
        <f t="shared" si="9"/>
        <v/>
      </c>
      <c r="Y13" s="40" t="str">
        <f t="shared" si="9"/>
        <v/>
      </c>
      <c r="Z13" s="40" t="str">
        <f t="shared" si="9"/>
        <v/>
      </c>
      <c r="AA13" s="40" t="str">
        <f t="shared" si="9"/>
        <v/>
      </c>
    </row>
    <row r="14">
      <c r="A14" s="7" t="s">
        <v>222</v>
      </c>
      <c r="B14" s="8">
        <v>1.98E-4</v>
      </c>
      <c r="C14" s="8">
        <v>2.04E-4</v>
      </c>
      <c r="D14" s="8">
        <v>0.1113</v>
      </c>
      <c r="E14" s="8">
        <v>0.178749</v>
      </c>
      <c r="F14" s="8">
        <v>0.182007</v>
      </c>
      <c r="G14" s="8">
        <v>0.201456</v>
      </c>
      <c r="H14" s="8">
        <v>0.212016</v>
      </c>
      <c r="I14" s="8">
        <v>0.178257</v>
      </c>
      <c r="J14" s="8">
        <v>3.72E-4</v>
      </c>
      <c r="K14" s="8">
        <v>3.6E-4</v>
      </c>
      <c r="L14" s="8">
        <v>3.72E-4</v>
      </c>
      <c r="M14" s="8">
        <v>3.6E-5</v>
      </c>
      <c r="N14" s="39"/>
      <c r="O14" s="7" t="str">
        <f t="shared" ref="O14:AA14" si="10">A14</f>
        <v>Key Management Service($)</v>
      </c>
      <c r="P14" s="40">
        <f t="shared" si="10"/>
        <v>0.000198</v>
      </c>
      <c r="Q14" s="40">
        <f t="shared" si="10"/>
        <v>0.000204</v>
      </c>
      <c r="R14" s="40">
        <f t="shared" si="10"/>
        <v>0.1113</v>
      </c>
      <c r="S14" s="40">
        <f t="shared" si="10"/>
        <v>0.178749</v>
      </c>
      <c r="T14" s="40">
        <f t="shared" si="10"/>
        <v>0.182007</v>
      </c>
      <c r="U14" s="40">
        <f t="shared" si="10"/>
        <v>0.201456</v>
      </c>
      <c r="V14" s="40">
        <f t="shared" si="10"/>
        <v>0.212016</v>
      </c>
      <c r="W14" s="40">
        <f t="shared" si="10"/>
        <v>0.178257</v>
      </c>
      <c r="X14" s="40">
        <f t="shared" si="10"/>
        <v>0.000372</v>
      </c>
      <c r="Y14" s="40">
        <f t="shared" si="10"/>
        <v>0.00036</v>
      </c>
      <c r="Z14" s="40">
        <f t="shared" si="10"/>
        <v>0.000372</v>
      </c>
      <c r="AA14" s="40">
        <f t="shared" si="10"/>
        <v>0.000036</v>
      </c>
    </row>
    <row r="15">
      <c r="A15" s="7" t="s">
        <v>207</v>
      </c>
      <c r="B15" s="8">
        <v>0.0023419764</v>
      </c>
      <c r="C15" s="8">
        <v>0.0018985919</v>
      </c>
      <c r="D15" s="8">
        <v>0.0912721958</v>
      </c>
      <c r="E15" s="8">
        <v>0.1411788376</v>
      </c>
      <c r="F15" s="8">
        <v>0.1535805935</v>
      </c>
      <c r="G15" s="8">
        <v>0.1445765868</v>
      </c>
      <c r="H15" s="8">
        <v>0.1444576508</v>
      </c>
      <c r="I15" s="8">
        <v>0.1128315216</v>
      </c>
      <c r="J15" s="8">
        <v>0.0021914198</v>
      </c>
      <c r="K15" s="8">
        <v>0.002191233</v>
      </c>
      <c r="L15" s="8">
        <v>0.002191235</v>
      </c>
      <c r="M15" s="8">
        <v>2.105325E-4</v>
      </c>
      <c r="N15" s="39"/>
      <c r="O15" s="7" t="str">
        <f t="shared" ref="O15:AA15" si="11">A15</f>
        <v>CloudWatch($)</v>
      </c>
      <c r="P15" s="40">
        <f t="shared" si="11"/>
        <v>0.0023419764</v>
      </c>
      <c r="Q15" s="40">
        <f t="shared" si="11"/>
        <v>0.0018985919</v>
      </c>
      <c r="R15" s="40">
        <f t="shared" si="11"/>
        <v>0.0912721958</v>
      </c>
      <c r="S15" s="40">
        <f t="shared" si="11"/>
        <v>0.1411788376</v>
      </c>
      <c r="T15" s="40">
        <f t="shared" si="11"/>
        <v>0.1535805935</v>
      </c>
      <c r="U15" s="40">
        <f t="shared" si="11"/>
        <v>0.1445765868</v>
      </c>
      <c r="V15" s="40">
        <f t="shared" si="11"/>
        <v>0.1444576508</v>
      </c>
      <c r="W15" s="40">
        <f t="shared" si="11"/>
        <v>0.1128315216</v>
      </c>
      <c r="X15" s="40">
        <f t="shared" si="11"/>
        <v>0.0021914198</v>
      </c>
      <c r="Y15" s="40">
        <f t="shared" si="11"/>
        <v>0.002191233</v>
      </c>
      <c r="Z15" s="40">
        <f t="shared" si="11"/>
        <v>0.002191235</v>
      </c>
      <c r="AA15" s="40">
        <f t="shared" si="11"/>
        <v>0.0002105325</v>
      </c>
    </row>
    <row r="16">
      <c r="A16" s="7" t="s">
        <v>202</v>
      </c>
      <c r="B16" s="8">
        <v>0.0126386966</v>
      </c>
      <c r="C16" s="8">
        <v>0.0069600423</v>
      </c>
      <c r="D16" s="8">
        <v>0.0223060287</v>
      </c>
      <c r="E16" s="8">
        <v>0.0299858964</v>
      </c>
      <c r="F16" s="8">
        <v>0.0295206881</v>
      </c>
      <c r="G16" s="8">
        <v>0.0271540112</v>
      </c>
      <c r="H16" s="8">
        <v>0.0269957211</v>
      </c>
      <c r="I16" s="8">
        <v>0.0219924565</v>
      </c>
      <c r="J16" s="8">
        <v>0.0067013178</v>
      </c>
      <c r="K16" s="8">
        <v>0.0067256687</v>
      </c>
      <c r="L16" s="8">
        <v>0.0069643936</v>
      </c>
      <c r="M16" s="8">
        <v>6.709719E-4</v>
      </c>
      <c r="N16" s="39"/>
      <c r="O16" s="7" t="str">
        <f t="shared" ref="O16:AA16" si="12">A16</f>
        <v>S3($)</v>
      </c>
      <c r="P16" s="40">
        <f t="shared" si="12"/>
        <v>0.0126386966</v>
      </c>
      <c r="Q16" s="40">
        <f t="shared" si="12"/>
        <v>0.0069600423</v>
      </c>
      <c r="R16" s="40">
        <f t="shared" si="12"/>
        <v>0.0223060287</v>
      </c>
      <c r="S16" s="40">
        <f t="shared" si="12"/>
        <v>0.0299858964</v>
      </c>
      <c r="T16" s="40">
        <f t="shared" si="12"/>
        <v>0.0295206881</v>
      </c>
      <c r="U16" s="40">
        <f t="shared" si="12"/>
        <v>0.0271540112</v>
      </c>
      <c r="V16" s="40">
        <f t="shared" si="12"/>
        <v>0.0269957211</v>
      </c>
      <c r="W16" s="40">
        <f t="shared" si="12"/>
        <v>0.0219924565</v>
      </c>
      <c r="X16" s="40">
        <f t="shared" si="12"/>
        <v>0.0067013178</v>
      </c>
      <c r="Y16" s="40">
        <f t="shared" si="12"/>
        <v>0.0067256687</v>
      </c>
      <c r="Z16" s="40">
        <f t="shared" si="12"/>
        <v>0.0069643936</v>
      </c>
      <c r="AA16" s="40">
        <f t="shared" si="12"/>
        <v>0.0006709719</v>
      </c>
    </row>
    <row r="17">
      <c r="A17" s="7" t="s">
        <v>253</v>
      </c>
      <c r="B17" s="8">
        <v>0.0029586</v>
      </c>
      <c r="C17" s="8">
        <v>0.18224882</v>
      </c>
      <c r="D17" s="22"/>
      <c r="E17" s="22"/>
      <c r="F17" s="22"/>
      <c r="G17" s="8">
        <v>0.01052786</v>
      </c>
      <c r="H17" s="22"/>
      <c r="I17" s="22"/>
      <c r="J17" s="22"/>
      <c r="K17" s="22"/>
      <c r="L17" s="22"/>
      <c r="M17" s="22"/>
      <c r="N17" s="39"/>
      <c r="O17" s="7" t="str">
        <f t="shared" ref="O17:AA17" si="13">A17</f>
        <v>Bedrock($)</v>
      </c>
      <c r="P17" s="40">
        <f t="shared" si="13"/>
        <v>0.0029586</v>
      </c>
      <c r="Q17" s="40">
        <f t="shared" si="13"/>
        <v>0.18224882</v>
      </c>
      <c r="R17" s="40" t="str">
        <f t="shared" si="13"/>
        <v/>
      </c>
      <c r="S17" s="40" t="str">
        <f t="shared" si="13"/>
        <v/>
      </c>
      <c r="T17" s="40" t="str">
        <f t="shared" si="13"/>
        <v/>
      </c>
      <c r="U17" s="40">
        <f t="shared" si="13"/>
        <v>0.01052786</v>
      </c>
      <c r="V17" s="40" t="str">
        <f t="shared" si="13"/>
        <v/>
      </c>
      <c r="W17" s="40" t="str">
        <f t="shared" si="13"/>
        <v/>
      </c>
      <c r="X17" s="40" t="str">
        <f t="shared" si="13"/>
        <v/>
      </c>
      <c r="Y17" s="40" t="str">
        <f t="shared" si="13"/>
        <v/>
      </c>
      <c r="Z17" s="40" t="str">
        <f t="shared" si="13"/>
        <v/>
      </c>
      <c r="AA17" s="40" t="str">
        <f t="shared" si="13"/>
        <v/>
      </c>
    </row>
    <row r="18">
      <c r="A18" s="7" t="s">
        <v>196</v>
      </c>
      <c r="B18" s="22"/>
      <c r="C18" s="8">
        <v>0.091758556</v>
      </c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39"/>
      <c r="O18" s="7" t="str">
        <f t="shared" ref="O18:AA18" si="14">A18</f>
        <v>Elastic Container Service for Kubernetes($)</v>
      </c>
      <c r="P18" s="40" t="str">
        <f t="shared" si="14"/>
        <v/>
      </c>
      <c r="Q18" s="40">
        <f t="shared" si="14"/>
        <v>0.091758556</v>
      </c>
      <c r="R18" s="40" t="str">
        <f t="shared" si="14"/>
        <v/>
      </c>
      <c r="S18" s="40" t="str">
        <f t="shared" si="14"/>
        <v/>
      </c>
      <c r="T18" s="40" t="str">
        <f t="shared" si="14"/>
        <v/>
      </c>
      <c r="U18" s="40" t="str">
        <f t="shared" si="14"/>
        <v/>
      </c>
      <c r="V18" s="40" t="str">
        <f t="shared" si="14"/>
        <v/>
      </c>
      <c r="W18" s="40" t="str">
        <f t="shared" si="14"/>
        <v/>
      </c>
      <c r="X18" s="40" t="str">
        <f t="shared" si="14"/>
        <v/>
      </c>
      <c r="Y18" s="40" t="str">
        <f t="shared" si="14"/>
        <v/>
      </c>
      <c r="Z18" s="40" t="str">
        <f t="shared" si="14"/>
        <v/>
      </c>
      <c r="AA18" s="40" t="str">
        <f t="shared" si="14"/>
        <v/>
      </c>
    </row>
    <row r="19">
      <c r="A19" s="7" t="s">
        <v>200</v>
      </c>
      <c r="B19" s="22"/>
      <c r="C19" s="8">
        <v>0.0502346921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39"/>
      <c r="O19" s="7" t="str">
        <f t="shared" ref="O19:AA19" si="15">A19</f>
        <v>EC2-Other($)</v>
      </c>
      <c r="P19" s="40" t="str">
        <f t="shared" si="15"/>
        <v/>
      </c>
      <c r="Q19" s="40">
        <f t="shared" si="15"/>
        <v>0.0502346921</v>
      </c>
      <c r="R19" s="40" t="str">
        <f t="shared" si="15"/>
        <v/>
      </c>
      <c r="S19" s="40" t="str">
        <f t="shared" si="15"/>
        <v/>
      </c>
      <c r="T19" s="40" t="str">
        <f t="shared" si="15"/>
        <v/>
      </c>
      <c r="U19" s="40" t="str">
        <f t="shared" si="15"/>
        <v/>
      </c>
      <c r="V19" s="40" t="str">
        <f t="shared" si="15"/>
        <v/>
      </c>
      <c r="W19" s="40" t="str">
        <f t="shared" si="15"/>
        <v/>
      </c>
      <c r="X19" s="40" t="str">
        <f t="shared" si="15"/>
        <v/>
      </c>
      <c r="Y19" s="40" t="str">
        <f t="shared" si="15"/>
        <v/>
      </c>
      <c r="Z19" s="40" t="str">
        <f t="shared" si="15"/>
        <v/>
      </c>
      <c r="AA19" s="40" t="str">
        <f t="shared" si="15"/>
        <v/>
      </c>
    </row>
    <row r="20">
      <c r="A20" s="7" t="s">
        <v>213</v>
      </c>
      <c r="B20" s="8">
        <v>1.24E-5</v>
      </c>
      <c r="C20" s="8">
        <v>1.24E-5</v>
      </c>
      <c r="D20" s="8">
        <v>0.0030856</v>
      </c>
      <c r="E20" s="8">
        <v>0.0050456</v>
      </c>
      <c r="F20" s="8">
        <v>0.004908</v>
      </c>
      <c r="G20" s="8">
        <v>0.005054</v>
      </c>
      <c r="H20" s="8">
        <v>0.0049968</v>
      </c>
      <c r="I20" s="8">
        <v>0.003274</v>
      </c>
      <c r="J20" s="8">
        <v>1.24E-5</v>
      </c>
      <c r="K20" s="8">
        <v>1.2E-5</v>
      </c>
      <c r="L20" s="8">
        <v>1.24E-5</v>
      </c>
      <c r="M20" s="8">
        <v>1.2E-6</v>
      </c>
      <c r="N20" s="39"/>
      <c r="O20" s="7" t="str">
        <f t="shared" ref="O20:AA20" si="16">A20</f>
        <v>SQS($)</v>
      </c>
      <c r="P20" s="40">
        <f t="shared" si="16"/>
        <v>0.0000124</v>
      </c>
      <c r="Q20" s="40">
        <f t="shared" si="16"/>
        <v>0.0000124</v>
      </c>
      <c r="R20" s="40">
        <f t="shared" si="16"/>
        <v>0.0030856</v>
      </c>
      <c r="S20" s="40">
        <f t="shared" si="16"/>
        <v>0.0050456</v>
      </c>
      <c r="T20" s="40">
        <f t="shared" si="16"/>
        <v>0.004908</v>
      </c>
      <c r="U20" s="40">
        <f t="shared" si="16"/>
        <v>0.005054</v>
      </c>
      <c r="V20" s="40">
        <f t="shared" si="16"/>
        <v>0.0049968</v>
      </c>
      <c r="W20" s="40">
        <f t="shared" si="16"/>
        <v>0.003274</v>
      </c>
      <c r="X20" s="40">
        <f t="shared" si="16"/>
        <v>0.0000124</v>
      </c>
      <c r="Y20" s="40">
        <f t="shared" si="16"/>
        <v>0.000012</v>
      </c>
      <c r="Z20" s="40">
        <f t="shared" si="16"/>
        <v>0.0000124</v>
      </c>
      <c r="AA20" s="40">
        <f t="shared" si="16"/>
        <v>0.0000012</v>
      </c>
    </row>
    <row r="21">
      <c r="A21" s="7" t="s">
        <v>241</v>
      </c>
      <c r="B21" s="8">
        <v>0.0022110056</v>
      </c>
      <c r="C21" s="8">
        <v>0.0022114656</v>
      </c>
      <c r="D21" s="8">
        <v>0.00221148</v>
      </c>
      <c r="E21" s="8">
        <v>0.0022114656</v>
      </c>
      <c r="F21" s="8">
        <v>0.00221148</v>
      </c>
      <c r="G21" s="8">
        <v>0.0022114656</v>
      </c>
      <c r="H21" s="8">
        <v>0.0022114656</v>
      </c>
      <c r="I21" s="8">
        <v>0.0022114848</v>
      </c>
      <c r="J21" s="8">
        <v>0.0022114656</v>
      </c>
      <c r="K21" s="8">
        <v>0.00221148</v>
      </c>
      <c r="L21" s="8">
        <v>0.0022114656</v>
      </c>
      <c r="M21" s="8">
        <v>2.21148E-4</v>
      </c>
      <c r="N21" s="39"/>
      <c r="O21" s="7" t="str">
        <f t="shared" ref="O21:AA21" si="17">A21</f>
        <v>Elastic File System($)</v>
      </c>
      <c r="P21" s="40">
        <f t="shared" si="17"/>
        <v>0.0022110056</v>
      </c>
      <c r="Q21" s="40">
        <f t="shared" si="17"/>
        <v>0.0022114656</v>
      </c>
      <c r="R21" s="40">
        <f t="shared" si="17"/>
        <v>0.00221148</v>
      </c>
      <c r="S21" s="40">
        <f t="shared" si="17"/>
        <v>0.0022114656</v>
      </c>
      <c r="T21" s="40">
        <f t="shared" si="17"/>
        <v>0.00221148</v>
      </c>
      <c r="U21" s="40">
        <f t="shared" si="17"/>
        <v>0.0022114656</v>
      </c>
      <c r="V21" s="40">
        <f t="shared" si="17"/>
        <v>0.0022114656</v>
      </c>
      <c r="W21" s="40">
        <f t="shared" si="17"/>
        <v>0.0022114848</v>
      </c>
      <c r="X21" s="40">
        <f t="shared" si="17"/>
        <v>0.0022114656</v>
      </c>
      <c r="Y21" s="40">
        <f t="shared" si="17"/>
        <v>0.00221148</v>
      </c>
      <c r="Z21" s="40">
        <f t="shared" si="17"/>
        <v>0.0022114656</v>
      </c>
      <c r="AA21" s="40">
        <f t="shared" si="17"/>
        <v>0.000221148</v>
      </c>
    </row>
    <row r="22">
      <c r="A22" s="7" t="s">
        <v>204</v>
      </c>
      <c r="B22" s="22"/>
      <c r="C22" s="8">
        <v>0.010001385</v>
      </c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39"/>
      <c r="O22" s="7" t="str">
        <f t="shared" ref="O22:AA22" si="18">A22</f>
        <v>VPC($)</v>
      </c>
      <c r="P22" s="40" t="str">
        <f t="shared" si="18"/>
        <v/>
      </c>
      <c r="Q22" s="40">
        <f t="shared" si="18"/>
        <v>0.010001385</v>
      </c>
      <c r="R22" s="40" t="str">
        <f t="shared" si="18"/>
        <v/>
      </c>
      <c r="S22" s="40" t="str">
        <f t="shared" si="18"/>
        <v/>
      </c>
      <c r="T22" s="40" t="str">
        <f t="shared" si="18"/>
        <v/>
      </c>
      <c r="U22" s="40" t="str">
        <f t="shared" si="18"/>
        <v/>
      </c>
      <c r="V22" s="40" t="str">
        <f t="shared" si="18"/>
        <v/>
      </c>
      <c r="W22" s="40" t="str">
        <f t="shared" si="18"/>
        <v/>
      </c>
      <c r="X22" s="40" t="str">
        <f t="shared" si="18"/>
        <v/>
      </c>
      <c r="Y22" s="40" t="str">
        <f t="shared" si="18"/>
        <v/>
      </c>
      <c r="Z22" s="40" t="str">
        <f t="shared" si="18"/>
        <v/>
      </c>
      <c r="AA22" s="40" t="str">
        <f t="shared" si="18"/>
        <v/>
      </c>
    </row>
    <row r="23">
      <c r="A23" s="7" t="s">
        <v>247</v>
      </c>
      <c r="B23" s="22"/>
      <c r="C23" s="22"/>
      <c r="D23" s="22"/>
      <c r="E23" s="22"/>
      <c r="F23" s="22"/>
      <c r="G23" s="22"/>
      <c r="H23" s="22"/>
      <c r="I23" s="8">
        <v>9.75192E-4</v>
      </c>
      <c r="J23" s="8">
        <v>0.002874816</v>
      </c>
      <c r="K23" s="8">
        <v>0.00288576</v>
      </c>
      <c r="L23" s="8">
        <v>0.002874816</v>
      </c>
      <c r="M23" s="8">
        <v>2.88576E-4</v>
      </c>
      <c r="N23" s="39"/>
      <c r="O23" s="7" t="str">
        <f t="shared" ref="O23:AA23" si="19">A23</f>
        <v>Redshift($)</v>
      </c>
      <c r="P23" s="40" t="str">
        <f t="shared" si="19"/>
        <v/>
      </c>
      <c r="Q23" s="40" t="str">
        <f t="shared" si="19"/>
        <v/>
      </c>
      <c r="R23" s="40" t="str">
        <f t="shared" si="19"/>
        <v/>
      </c>
      <c r="S23" s="40" t="str">
        <f t="shared" si="19"/>
        <v/>
      </c>
      <c r="T23" s="40" t="str">
        <f t="shared" si="19"/>
        <v/>
      </c>
      <c r="U23" s="40" t="str">
        <f t="shared" si="19"/>
        <v/>
      </c>
      <c r="V23" s="40" t="str">
        <f t="shared" si="19"/>
        <v/>
      </c>
      <c r="W23" s="40">
        <f t="shared" si="19"/>
        <v>0.000975192</v>
      </c>
      <c r="X23" s="40">
        <f t="shared" si="19"/>
        <v>0.002874816</v>
      </c>
      <c r="Y23" s="40">
        <f t="shared" si="19"/>
        <v>0.00288576</v>
      </c>
      <c r="Z23" s="40">
        <f t="shared" si="19"/>
        <v>0.002874816</v>
      </c>
      <c r="AA23" s="40">
        <f t="shared" si="19"/>
        <v>0.000288576</v>
      </c>
    </row>
    <row r="24">
      <c r="A24" s="7" t="s">
        <v>236</v>
      </c>
      <c r="B24" s="8">
        <v>1.55E-5</v>
      </c>
      <c r="C24" s="8">
        <v>1.55E-5</v>
      </c>
      <c r="D24" s="8">
        <v>7.01E-4</v>
      </c>
      <c r="E24" s="8">
        <v>9.515E-4</v>
      </c>
      <c r="F24" s="8">
        <v>9.305E-4</v>
      </c>
      <c r="G24" s="8">
        <v>7.64E-4</v>
      </c>
      <c r="H24" s="8">
        <v>7.31E-4</v>
      </c>
      <c r="I24" s="8">
        <v>4.07E-4</v>
      </c>
      <c r="J24" s="8">
        <v>1.55E-5</v>
      </c>
      <c r="K24" s="8">
        <v>1.5E-5</v>
      </c>
      <c r="L24" s="8">
        <v>1.55E-5</v>
      </c>
      <c r="M24" s="8">
        <v>1.5E-6</v>
      </c>
      <c r="N24" s="39"/>
      <c r="O24" s="7" t="str">
        <f t="shared" ref="O24:AA24" si="20">A24</f>
        <v>SNS($)</v>
      </c>
      <c r="P24" s="40">
        <f t="shared" si="20"/>
        <v>0.0000155</v>
      </c>
      <c r="Q24" s="40">
        <f t="shared" si="20"/>
        <v>0.0000155</v>
      </c>
      <c r="R24" s="40">
        <f t="shared" si="20"/>
        <v>0.000701</v>
      </c>
      <c r="S24" s="40">
        <f t="shared" si="20"/>
        <v>0.0009515</v>
      </c>
      <c r="T24" s="40">
        <f t="shared" si="20"/>
        <v>0.0009305</v>
      </c>
      <c r="U24" s="40">
        <f t="shared" si="20"/>
        <v>0.000764</v>
      </c>
      <c r="V24" s="40">
        <f t="shared" si="20"/>
        <v>0.000731</v>
      </c>
      <c r="W24" s="40">
        <f t="shared" si="20"/>
        <v>0.000407</v>
      </c>
      <c r="X24" s="40">
        <f t="shared" si="20"/>
        <v>0.0000155</v>
      </c>
      <c r="Y24" s="40">
        <f t="shared" si="20"/>
        <v>0.000015</v>
      </c>
      <c r="Z24" s="40">
        <f t="shared" si="20"/>
        <v>0.0000155</v>
      </c>
      <c r="AA24" s="40">
        <f t="shared" si="20"/>
        <v>0.0000015</v>
      </c>
    </row>
    <row r="25">
      <c r="A25" s="7" t="s">
        <v>316</v>
      </c>
      <c r="B25" s="8">
        <v>8.13E-4</v>
      </c>
      <c r="C25" s="8">
        <v>9.9E-5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39"/>
      <c r="O25" s="7" t="str">
        <f t="shared" ref="O25:AA25" si="21">A25</f>
        <v>Claude 3 Sonnet ( Bedrock Edition)($)</v>
      </c>
      <c r="P25" s="40">
        <f t="shared" si="21"/>
        <v>0.000813</v>
      </c>
      <c r="Q25" s="40">
        <f t="shared" si="21"/>
        <v>0.000099</v>
      </c>
      <c r="R25" s="40" t="str">
        <f t="shared" si="21"/>
        <v/>
      </c>
      <c r="S25" s="40" t="str">
        <f t="shared" si="21"/>
        <v/>
      </c>
      <c r="T25" s="40" t="str">
        <f t="shared" si="21"/>
        <v/>
      </c>
      <c r="U25" s="40" t="str">
        <f t="shared" si="21"/>
        <v/>
      </c>
      <c r="V25" s="40" t="str">
        <f t="shared" si="21"/>
        <v/>
      </c>
      <c r="W25" s="40" t="str">
        <f t="shared" si="21"/>
        <v/>
      </c>
      <c r="X25" s="40" t="str">
        <f t="shared" si="21"/>
        <v/>
      </c>
      <c r="Y25" s="40" t="str">
        <f t="shared" si="21"/>
        <v/>
      </c>
      <c r="Z25" s="40" t="str">
        <f t="shared" si="21"/>
        <v/>
      </c>
      <c r="AA25" s="40" t="str">
        <f t="shared" si="21"/>
        <v/>
      </c>
    </row>
    <row r="26">
      <c r="A26" s="7" t="s">
        <v>190</v>
      </c>
      <c r="B26" s="22"/>
      <c r="C26" s="8">
        <v>5.052788E-4</v>
      </c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39"/>
      <c r="O26" s="7" t="str">
        <f t="shared" ref="O26:AA26" si="22">A26</f>
        <v>EC2-Instances($)</v>
      </c>
      <c r="P26" s="40" t="str">
        <f t="shared" si="22"/>
        <v/>
      </c>
      <c r="Q26" s="40">
        <f t="shared" si="22"/>
        <v>0.0005052788</v>
      </c>
      <c r="R26" s="40" t="str">
        <f t="shared" si="22"/>
        <v/>
      </c>
      <c r="S26" s="40" t="str">
        <f t="shared" si="22"/>
        <v/>
      </c>
      <c r="T26" s="40" t="str">
        <f t="shared" si="22"/>
        <v/>
      </c>
      <c r="U26" s="40" t="str">
        <f t="shared" si="22"/>
        <v/>
      </c>
      <c r="V26" s="40" t="str">
        <f t="shared" si="22"/>
        <v/>
      </c>
      <c r="W26" s="40" t="str">
        <f t="shared" si="22"/>
        <v/>
      </c>
      <c r="X26" s="40" t="str">
        <f t="shared" si="22"/>
        <v/>
      </c>
      <c r="Y26" s="40" t="str">
        <f t="shared" si="22"/>
        <v/>
      </c>
      <c r="Z26" s="40" t="str">
        <f t="shared" si="22"/>
        <v/>
      </c>
      <c r="AA26" s="40" t="str">
        <f t="shared" si="22"/>
        <v/>
      </c>
    </row>
    <row r="27">
      <c r="A27" s="26" t="s">
        <v>317</v>
      </c>
      <c r="B27" s="63"/>
      <c r="C27" s="63"/>
      <c r="D27" s="63"/>
      <c r="E27" s="63"/>
      <c r="F27" s="63"/>
      <c r="G27" s="27">
        <v>2.19E-4</v>
      </c>
      <c r="H27" s="63"/>
      <c r="I27" s="63"/>
      <c r="J27" s="63"/>
      <c r="K27" s="63"/>
      <c r="L27" s="63"/>
      <c r="M27" s="63"/>
      <c r="N27" s="39"/>
      <c r="O27" s="26" t="str">
        <f t="shared" ref="O27:O36" si="24">A27</f>
        <v>Claude 3.5 Sonnet v2 ( Bedrock Edition)($)</v>
      </c>
      <c r="P27" s="41">
        <f t="shared" ref="P27:AA27" si="23">B27+(B3*P5)</f>
        <v>0</v>
      </c>
      <c r="Q27" s="41">
        <f t="shared" si="23"/>
        <v>0.7969323729</v>
      </c>
      <c r="R27" s="41">
        <f t="shared" si="23"/>
        <v>0</v>
      </c>
      <c r="S27" s="41">
        <f t="shared" si="23"/>
        <v>0</v>
      </c>
      <c r="T27" s="41">
        <f t="shared" si="23"/>
        <v>0</v>
      </c>
      <c r="U27" s="41">
        <f t="shared" si="23"/>
        <v>0.000219</v>
      </c>
      <c r="V27" s="41">
        <f t="shared" si="23"/>
        <v>0</v>
      </c>
      <c r="W27" s="41">
        <f t="shared" si="23"/>
        <v>0</v>
      </c>
      <c r="X27" s="41">
        <f t="shared" si="23"/>
        <v>0</v>
      </c>
      <c r="Y27" s="41">
        <f t="shared" si="23"/>
        <v>0</v>
      </c>
      <c r="Z27" s="41">
        <f t="shared" si="23"/>
        <v>0</v>
      </c>
      <c r="AA27" s="41">
        <f t="shared" si="23"/>
        <v>0</v>
      </c>
    </row>
    <row r="28">
      <c r="A28" s="7" t="s">
        <v>194</v>
      </c>
      <c r="B28" s="22"/>
      <c r="C28" s="22"/>
      <c r="D28" s="8">
        <v>8.9234E-6</v>
      </c>
      <c r="E28" s="22"/>
      <c r="F28" s="22"/>
      <c r="G28" s="22"/>
      <c r="H28" s="8">
        <v>1.30908E-5</v>
      </c>
      <c r="I28" s="22"/>
      <c r="J28" s="22"/>
      <c r="K28" s="22"/>
      <c r="L28" s="22"/>
      <c r="M28" s="22"/>
      <c r="N28" s="39"/>
      <c r="O28" s="7" t="str">
        <f t="shared" si="24"/>
        <v>Lambda($)</v>
      </c>
      <c r="P28" s="40" t="str">
        <f t="shared" ref="P28:AA28" si="25">B28</f>
        <v/>
      </c>
      <c r="Q28" s="40" t="str">
        <f t="shared" si="25"/>
        <v/>
      </c>
      <c r="R28" s="40">
        <f t="shared" si="25"/>
        <v>0.0000089234</v>
      </c>
      <c r="S28" s="40" t="str">
        <f t="shared" si="25"/>
        <v/>
      </c>
      <c r="T28" s="40" t="str">
        <f t="shared" si="25"/>
        <v/>
      </c>
      <c r="U28" s="40" t="str">
        <f t="shared" si="25"/>
        <v/>
      </c>
      <c r="V28" s="40">
        <f t="shared" si="25"/>
        <v>0.0000130908</v>
      </c>
      <c r="W28" s="40" t="str">
        <f t="shared" si="25"/>
        <v/>
      </c>
      <c r="X28" s="40" t="str">
        <f t="shared" si="25"/>
        <v/>
      </c>
      <c r="Y28" s="40" t="str">
        <f t="shared" si="25"/>
        <v/>
      </c>
      <c r="Z28" s="40" t="str">
        <f t="shared" si="25"/>
        <v/>
      </c>
      <c r="AA28" s="40" t="str">
        <f t="shared" si="25"/>
        <v/>
      </c>
    </row>
    <row r="29">
      <c r="A29" s="7" t="s">
        <v>256</v>
      </c>
      <c r="B29" s="8">
        <v>1.146E-7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39"/>
      <c r="O29" s="7" t="str">
        <f t="shared" si="24"/>
        <v>CloudShell($)</v>
      </c>
      <c r="P29" s="40">
        <f t="shared" ref="P29:AA29" si="26">B29</f>
        <v>0.0000001146</v>
      </c>
      <c r="Q29" s="40" t="str">
        <f t="shared" si="26"/>
        <v/>
      </c>
      <c r="R29" s="40" t="str">
        <f t="shared" si="26"/>
        <v/>
      </c>
      <c r="S29" s="40" t="str">
        <f t="shared" si="26"/>
        <v/>
      </c>
      <c r="T29" s="40" t="str">
        <f t="shared" si="26"/>
        <v/>
      </c>
      <c r="U29" s="40" t="str">
        <f t="shared" si="26"/>
        <v/>
      </c>
      <c r="V29" s="40" t="str">
        <f t="shared" si="26"/>
        <v/>
      </c>
      <c r="W29" s="40" t="str">
        <f t="shared" si="26"/>
        <v/>
      </c>
      <c r="X29" s="40" t="str">
        <f t="shared" si="26"/>
        <v/>
      </c>
      <c r="Y29" s="40" t="str">
        <f t="shared" si="26"/>
        <v/>
      </c>
      <c r="Z29" s="40" t="str">
        <f t="shared" si="26"/>
        <v/>
      </c>
      <c r="AA29" s="40" t="str">
        <f t="shared" si="26"/>
        <v/>
      </c>
    </row>
    <row r="30">
      <c r="A30" s="7" t="s">
        <v>260</v>
      </c>
      <c r="B30" s="8">
        <v>0.0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39"/>
      <c r="O30" s="7" t="str">
        <f t="shared" si="24"/>
        <v>Service Catalog($)</v>
      </c>
      <c r="P30" s="40">
        <f t="shared" ref="P30:AA30" si="27">B30</f>
        <v>0</v>
      </c>
      <c r="Q30" s="40" t="str">
        <f t="shared" si="27"/>
        <v/>
      </c>
      <c r="R30" s="40" t="str">
        <f t="shared" si="27"/>
        <v/>
      </c>
      <c r="S30" s="40" t="str">
        <f t="shared" si="27"/>
        <v/>
      </c>
      <c r="T30" s="40" t="str">
        <f t="shared" si="27"/>
        <v/>
      </c>
      <c r="U30" s="40" t="str">
        <f t="shared" si="27"/>
        <v/>
      </c>
      <c r="V30" s="40" t="str">
        <f t="shared" si="27"/>
        <v/>
      </c>
      <c r="W30" s="40" t="str">
        <f t="shared" si="27"/>
        <v/>
      </c>
      <c r="X30" s="40" t="str">
        <f t="shared" si="27"/>
        <v/>
      </c>
      <c r="Y30" s="40" t="str">
        <f t="shared" si="27"/>
        <v/>
      </c>
      <c r="Z30" s="40" t="str">
        <f t="shared" si="27"/>
        <v/>
      </c>
      <c r="AA30" s="40" t="str">
        <f t="shared" si="27"/>
        <v/>
      </c>
    </row>
    <row r="31">
      <c r="A31" s="7" t="s">
        <v>210</v>
      </c>
      <c r="B31" s="8">
        <v>0.0</v>
      </c>
      <c r="C31" s="8">
        <v>0.0</v>
      </c>
      <c r="D31" s="8">
        <v>0.0</v>
      </c>
      <c r="E31" s="8">
        <v>0.0</v>
      </c>
      <c r="F31" s="8">
        <v>0.0</v>
      </c>
      <c r="G31" s="8">
        <v>0.0</v>
      </c>
      <c r="H31" s="8">
        <v>0.0</v>
      </c>
      <c r="I31" s="8">
        <v>0.0</v>
      </c>
      <c r="J31" s="8">
        <v>0.0</v>
      </c>
      <c r="K31" s="8">
        <v>0.0</v>
      </c>
      <c r="L31" s="8">
        <v>0.0</v>
      </c>
      <c r="M31" s="8">
        <v>0.0</v>
      </c>
      <c r="N31" s="39"/>
      <c r="O31" s="7" t="str">
        <f t="shared" si="24"/>
        <v>Inspector($)</v>
      </c>
      <c r="P31" s="40">
        <f t="shared" ref="P31:AA31" si="28">B31</f>
        <v>0</v>
      </c>
      <c r="Q31" s="40">
        <f t="shared" si="28"/>
        <v>0</v>
      </c>
      <c r="R31" s="40">
        <f t="shared" si="28"/>
        <v>0</v>
      </c>
      <c r="S31" s="40">
        <f t="shared" si="28"/>
        <v>0</v>
      </c>
      <c r="T31" s="40">
        <f t="shared" si="28"/>
        <v>0</v>
      </c>
      <c r="U31" s="40">
        <f t="shared" si="28"/>
        <v>0</v>
      </c>
      <c r="V31" s="40">
        <f t="shared" si="28"/>
        <v>0</v>
      </c>
      <c r="W31" s="40">
        <f t="shared" si="28"/>
        <v>0</v>
      </c>
      <c r="X31" s="40">
        <f t="shared" si="28"/>
        <v>0</v>
      </c>
      <c r="Y31" s="40">
        <f t="shared" si="28"/>
        <v>0</v>
      </c>
      <c r="Z31" s="40">
        <f t="shared" si="28"/>
        <v>0</v>
      </c>
      <c r="AA31" s="40">
        <f t="shared" si="28"/>
        <v>0</v>
      </c>
    </row>
    <row r="32">
      <c r="A32" s="7" t="s">
        <v>263</v>
      </c>
      <c r="B32" s="8">
        <v>0.0</v>
      </c>
      <c r="C32" s="8">
        <v>0.0</v>
      </c>
      <c r="D32" s="8">
        <v>0.0</v>
      </c>
      <c r="E32" s="8">
        <v>0.0</v>
      </c>
      <c r="F32" s="8">
        <v>0.0</v>
      </c>
      <c r="G32" s="8">
        <v>0.0</v>
      </c>
      <c r="H32" s="8">
        <v>0.0</v>
      </c>
      <c r="I32" s="8">
        <v>0.0</v>
      </c>
      <c r="J32" s="8">
        <v>0.0</v>
      </c>
      <c r="K32" s="8">
        <v>0.0</v>
      </c>
      <c r="L32" s="8">
        <v>0.0</v>
      </c>
      <c r="M32" s="8">
        <v>0.0</v>
      </c>
      <c r="N32" s="39"/>
      <c r="O32" s="7" t="str">
        <f t="shared" si="24"/>
        <v>Tax($)</v>
      </c>
      <c r="P32" s="40">
        <f t="shared" ref="P32:AA32" si="29">B32</f>
        <v>0</v>
      </c>
      <c r="Q32" s="40">
        <f t="shared" si="29"/>
        <v>0</v>
      </c>
      <c r="R32" s="40">
        <f t="shared" si="29"/>
        <v>0</v>
      </c>
      <c r="S32" s="40">
        <f t="shared" si="29"/>
        <v>0</v>
      </c>
      <c r="T32" s="40">
        <f t="shared" si="29"/>
        <v>0</v>
      </c>
      <c r="U32" s="40">
        <f t="shared" si="29"/>
        <v>0</v>
      </c>
      <c r="V32" s="40">
        <f t="shared" si="29"/>
        <v>0</v>
      </c>
      <c r="W32" s="40">
        <f t="shared" si="29"/>
        <v>0</v>
      </c>
      <c r="X32" s="40">
        <f t="shared" si="29"/>
        <v>0</v>
      </c>
      <c r="Y32" s="40">
        <f t="shared" si="29"/>
        <v>0</v>
      </c>
      <c r="Z32" s="40">
        <f t="shared" si="29"/>
        <v>0</v>
      </c>
      <c r="AA32" s="40">
        <f t="shared" si="29"/>
        <v>0</v>
      </c>
    </row>
    <row r="33">
      <c r="A33" s="7" t="s">
        <v>259</v>
      </c>
      <c r="B33" s="22"/>
      <c r="C33" s="22"/>
      <c r="D33" s="8">
        <v>0.0</v>
      </c>
      <c r="E33" s="22"/>
      <c r="F33" s="22"/>
      <c r="G33" s="22"/>
      <c r="H33" s="8">
        <v>0.0</v>
      </c>
      <c r="I33" s="22"/>
      <c r="J33" s="22"/>
      <c r="K33" s="22"/>
      <c r="L33" s="22"/>
      <c r="M33" s="22"/>
      <c r="N33" s="39"/>
      <c r="O33" s="7" t="str">
        <f t="shared" si="24"/>
        <v>CloudFormation($)</v>
      </c>
      <c r="P33" s="40" t="str">
        <f t="shared" ref="P33:AA33" si="30">B33</f>
        <v/>
      </c>
      <c r="Q33" s="40" t="str">
        <f t="shared" si="30"/>
        <v/>
      </c>
      <c r="R33" s="40">
        <f t="shared" si="30"/>
        <v>0</v>
      </c>
      <c r="S33" s="40" t="str">
        <f t="shared" si="30"/>
        <v/>
      </c>
      <c r="T33" s="40" t="str">
        <f t="shared" si="30"/>
        <v/>
      </c>
      <c r="U33" s="40" t="str">
        <f t="shared" si="30"/>
        <v/>
      </c>
      <c r="V33" s="40">
        <f t="shared" si="30"/>
        <v>0</v>
      </c>
      <c r="W33" s="40" t="str">
        <f t="shared" si="30"/>
        <v/>
      </c>
      <c r="X33" s="40" t="str">
        <f t="shared" si="30"/>
        <v/>
      </c>
      <c r="Y33" s="40" t="str">
        <f t="shared" si="30"/>
        <v/>
      </c>
      <c r="Z33" s="40" t="str">
        <f t="shared" si="30"/>
        <v/>
      </c>
      <c r="AA33" s="40" t="str">
        <f t="shared" si="30"/>
        <v/>
      </c>
    </row>
    <row r="34">
      <c r="A34" s="7" t="s">
        <v>217</v>
      </c>
      <c r="B34" s="22"/>
      <c r="C34" s="22"/>
      <c r="D34" s="22"/>
      <c r="E34" s="22"/>
      <c r="F34" s="8">
        <v>0.0</v>
      </c>
      <c r="G34" s="22"/>
      <c r="H34" s="22"/>
      <c r="I34" s="22"/>
      <c r="J34" s="22"/>
      <c r="K34" s="22"/>
      <c r="L34" s="22"/>
      <c r="M34" s="22"/>
      <c r="N34" s="39"/>
      <c r="O34" s="7" t="str">
        <f t="shared" si="24"/>
        <v>Glue($)</v>
      </c>
      <c r="P34" s="40" t="str">
        <f t="shared" ref="P34:AA34" si="31">B34</f>
        <v/>
      </c>
      <c r="Q34" s="40" t="str">
        <f t="shared" si="31"/>
        <v/>
      </c>
      <c r="R34" s="40" t="str">
        <f t="shared" si="31"/>
        <v/>
      </c>
      <c r="S34" s="40" t="str">
        <f t="shared" si="31"/>
        <v/>
      </c>
      <c r="T34" s="40">
        <f t="shared" si="31"/>
        <v>0</v>
      </c>
      <c r="U34" s="40" t="str">
        <f t="shared" si="31"/>
        <v/>
      </c>
      <c r="V34" s="40" t="str">
        <f t="shared" si="31"/>
        <v/>
      </c>
      <c r="W34" s="40" t="str">
        <f t="shared" si="31"/>
        <v/>
      </c>
      <c r="X34" s="40" t="str">
        <f t="shared" si="31"/>
        <v/>
      </c>
      <c r="Y34" s="40" t="str">
        <f t="shared" si="31"/>
        <v/>
      </c>
      <c r="Z34" s="40" t="str">
        <f t="shared" si="31"/>
        <v/>
      </c>
      <c r="AA34" s="40" t="str">
        <f t="shared" si="31"/>
        <v/>
      </c>
    </row>
    <row r="35">
      <c r="A35" s="7" t="s">
        <v>254</v>
      </c>
      <c r="B35" s="22"/>
      <c r="C35" s="22"/>
      <c r="D35" s="22"/>
      <c r="E35" s="22"/>
      <c r="F35" s="22"/>
      <c r="G35" s="22"/>
      <c r="H35" s="8">
        <v>0.0</v>
      </c>
      <c r="I35" s="22"/>
      <c r="J35" s="22"/>
      <c r="K35" s="22"/>
      <c r="L35" s="22"/>
      <c r="M35" s="22"/>
      <c r="N35" s="39"/>
      <c r="O35" s="7" t="str">
        <f t="shared" si="24"/>
        <v>Systems Manager($)</v>
      </c>
      <c r="P35" s="40" t="str">
        <f t="shared" ref="P35:AA35" si="32">B35</f>
        <v/>
      </c>
      <c r="Q35" s="40" t="str">
        <f t="shared" si="32"/>
        <v/>
      </c>
      <c r="R35" s="40" t="str">
        <f t="shared" si="32"/>
        <v/>
      </c>
      <c r="S35" s="40" t="str">
        <f t="shared" si="32"/>
        <v/>
      </c>
      <c r="T35" s="40" t="str">
        <f t="shared" si="32"/>
        <v/>
      </c>
      <c r="U35" s="40" t="str">
        <f t="shared" si="32"/>
        <v/>
      </c>
      <c r="V35" s="40">
        <f t="shared" si="32"/>
        <v>0</v>
      </c>
      <c r="W35" s="40" t="str">
        <f t="shared" si="32"/>
        <v/>
      </c>
      <c r="X35" s="40" t="str">
        <f t="shared" si="32"/>
        <v/>
      </c>
      <c r="Y35" s="40" t="str">
        <f t="shared" si="32"/>
        <v/>
      </c>
      <c r="Z35" s="40" t="str">
        <f t="shared" si="32"/>
        <v/>
      </c>
      <c r="AA35" s="40" t="str">
        <f t="shared" si="32"/>
        <v/>
      </c>
    </row>
    <row r="36">
      <c r="A36" s="28" t="s">
        <v>197</v>
      </c>
      <c r="B36" s="52">
        <v>13.0698623493</v>
      </c>
      <c r="C36" s="52">
        <v>13.3415714817</v>
      </c>
      <c r="D36" s="52">
        <v>7.8523972203</v>
      </c>
      <c r="E36" s="52">
        <v>18.9041709088</v>
      </c>
      <c r="F36" s="52">
        <v>5.5390738768</v>
      </c>
      <c r="G36" s="52">
        <v>11.7369890328</v>
      </c>
      <c r="H36" s="52">
        <v>61.1593712031</v>
      </c>
      <c r="I36" s="52">
        <v>260.65374617</v>
      </c>
      <c r="J36" s="52">
        <v>104.0703417784</v>
      </c>
      <c r="K36" s="52">
        <v>100.3057593681</v>
      </c>
      <c r="L36" s="52">
        <v>56.0357265295</v>
      </c>
      <c r="M36" s="52">
        <v>4.1218541816</v>
      </c>
      <c r="N36" s="67"/>
      <c r="O36" s="28" t="str">
        <f t="shared" si="24"/>
        <v>Total costs($)</v>
      </c>
      <c r="P36" s="53">
        <f t="shared" ref="P36:AA36" si="33">SUM(P9:P35)</f>
        <v>13.06986235</v>
      </c>
      <c r="Q36" s="53">
        <f t="shared" si="33"/>
        <v>14.13850385</v>
      </c>
      <c r="R36" s="53">
        <f t="shared" si="33"/>
        <v>7.85239722</v>
      </c>
      <c r="S36" s="53">
        <f t="shared" si="33"/>
        <v>18.90417091</v>
      </c>
      <c r="T36" s="53">
        <f t="shared" si="33"/>
        <v>5.539073877</v>
      </c>
      <c r="U36" s="53">
        <f t="shared" si="33"/>
        <v>11.73698903</v>
      </c>
      <c r="V36" s="53">
        <f t="shared" si="33"/>
        <v>61.1593712</v>
      </c>
      <c r="W36" s="53">
        <f t="shared" si="33"/>
        <v>260.6537462</v>
      </c>
      <c r="X36" s="53">
        <f t="shared" si="33"/>
        <v>104.0703418</v>
      </c>
      <c r="Y36" s="53">
        <f t="shared" si="33"/>
        <v>100.3057594</v>
      </c>
      <c r="Z36" s="53">
        <f t="shared" si="33"/>
        <v>56.03572653</v>
      </c>
      <c r="AA36" s="53">
        <f t="shared" si="33"/>
        <v>4.121854182</v>
      </c>
    </row>
    <row r="37"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39"/>
    </row>
    <row r="38">
      <c r="B38" s="24"/>
      <c r="C38" s="16"/>
      <c r="D38" s="16"/>
      <c r="E38" s="16"/>
      <c r="F38" s="16"/>
      <c r="G38" s="16"/>
      <c r="H38" s="16"/>
      <c r="I38" s="16"/>
      <c r="J38" s="24"/>
      <c r="K38" s="24"/>
      <c r="L38" s="24"/>
      <c r="M38" s="24"/>
      <c r="N38" s="24"/>
    </row>
    <row r="39"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</row>
    <row r="40">
      <c r="B40" s="24"/>
      <c r="C40" s="24"/>
      <c r="D40" s="24"/>
      <c r="E40" s="24"/>
      <c r="F40" s="16"/>
      <c r="G40" s="24"/>
      <c r="H40" s="24"/>
      <c r="I40" s="24"/>
      <c r="J40" s="24"/>
      <c r="K40" s="24"/>
      <c r="L40" s="24"/>
      <c r="M40" s="16"/>
      <c r="N40" s="24"/>
    </row>
    <row r="41"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</row>
    <row r="42">
      <c r="B42" s="24"/>
      <c r="C42" s="16"/>
      <c r="D42" s="16"/>
      <c r="E42" s="16"/>
      <c r="F42" s="24"/>
      <c r="G42" s="24"/>
      <c r="H42" s="24"/>
      <c r="I42" s="24"/>
      <c r="J42" s="24"/>
      <c r="K42" s="24"/>
      <c r="L42" s="24"/>
      <c r="M42" s="24"/>
      <c r="N42" s="16"/>
    </row>
    <row r="43"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</row>
    <row r="44"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</row>
    <row r="45">
      <c r="B45" s="24"/>
      <c r="C45" s="16"/>
      <c r="D45" s="16"/>
      <c r="E45" s="16"/>
      <c r="F45" s="16"/>
      <c r="G45" s="16"/>
      <c r="H45" s="16"/>
      <c r="I45" s="16"/>
      <c r="J45" s="24"/>
      <c r="K45" s="24"/>
      <c r="L45" s="24"/>
      <c r="M45" s="24"/>
      <c r="N45" s="24"/>
    </row>
    <row r="46">
      <c r="B46" s="24"/>
      <c r="C46" s="16"/>
      <c r="D46" s="16"/>
      <c r="E46" s="16"/>
      <c r="F46" s="16"/>
      <c r="G46" s="16"/>
      <c r="H46" s="24"/>
      <c r="I46" s="16"/>
      <c r="J46" s="16"/>
      <c r="K46" s="24"/>
      <c r="L46" s="24"/>
      <c r="M46" s="16"/>
      <c r="N46" s="24"/>
    </row>
    <row r="47">
      <c r="B47" s="24"/>
      <c r="C47" s="16"/>
      <c r="D47" s="16"/>
      <c r="E47" s="16"/>
      <c r="F47" s="16"/>
      <c r="G47" s="16"/>
      <c r="H47" s="24"/>
      <c r="I47" s="16"/>
      <c r="J47" s="16"/>
      <c r="K47" s="16"/>
      <c r="L47" s="16"/>
      <c r="M47" s="16"/>
      <c r="N47" s="24"/>
    </row>
    <row r="48"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16"/>
    </row>
    <row r="49"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16"/>
    </row>
    <row r="50">
      <c r="B50" s="24"/>
      <c r="C50" s="24"/>
      <c r="D50" s="24"/>
      <c r="E50" s="16"/>
      <c r="F50" s="16"/>
      <c r="G50" s="24"/>
      <c r="H50" s="24"/>
      <c r="I50" s="24"/>
      <c r="J50" s="24"/>
      <c r="K50" s="24"/>
      <c r="L50" s="24"/>
      <c r="M50" s="24"/>
      <c r="N50" s="16"/>
    </row>
    <row r="51">
      <c r="B51" s="24"/>
      <c r="C51" s="16"/>
      <c r="D51" s="16"/>
      <c r="E51" s="16"/>
      <c r="F51" s="16"/>
      <c r="G51" s="16"/>
      <c r="H51" s="16"/>
      <c r="I51" s="16"/>
      <c r="J51" s="16"/>
      <c r="K51" s="16"/>
      <c r="L51" s="24"/>
      <c r="M51" s="16"/>
      <c r="N51" s="24"/>
    </row>
    <row r="52"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</row>
    <row r="53"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16"/>
    </row>
    <row r="54"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</row>
    <row r="55">
      <c r="B55" s="24"/>
      <c r="C55" s="16"/>
      <c r="D55" s="16"/>
      <c r="E55" s="24"/>
      <c r="F55" s="16"/>
      <c r="G55" s="16"/>
      <c r="H55" s="16"/>
      <c r="I55" s="24"/>
      <c r="J55" s="24"/>
      <c r="K55" s="16"/>
      <c r="L55" s="16"/>
      <c r="M55" s="16"/>
      <c r="N55" s="24"/>
    </row>
    <row r="56">
      <c r="B56" s="24"/>
      <c r="C56" s="16"/>
      <c r="D56" s="16"/>
      <c r="E56" s="16"/>
      <c r="F56" s="16"/>
      <c r="G56" s="16"/>
      <c r="H56" s="16"/>
      <c r="I56" s="24"/>
      <c r="J56" s="24"/>
      <c r="K56" s="24"/>
      <c r="L56" s="24"/>
      <c r="M56" s="24"/>
      <c r="N56" s="24"/>
    </row>
    <row r="57"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16"/>
    </row>
    <row r="58">
      <c r="N58" s="24"/>
    </row>
    <row r="59">
      <c r="N59" s="24"/>
    </row>
  </sheetData>
  <mergeCells count="4">
    <mergeCell ref="A1:K1"/>
    <mergeCell ref="O1:Y1"/>
    <mergeCell ref="A7:K7"/>
    <mergeCell ref="O7:Y7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9.25"/>
    <col customWidth="1" min="2" max="2" width="12.88"/>
    <col customWidth="1" min="3" max="33" width="10.13"/>
  </cols>
  <sheetData>
    <row r="1">
      <c r="A1" s="25" t="s">
        <v>264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>
      <c r="A2" s="19" t="s">
        <v>189</v>
      </c>
      <c r="B2" s="54" t="s">
        <v>265</v>
      </c>
      <c r="C2" s="55">
        <v>45352.0</v>
      </c>
      <c r="D2" s="55">
        <v>45353.0</v>
      </c>
      <c r="E2" s="55">
        <v>45354.0</v>
      </c>
      <c r="F2" s="55">
        <v>45355.0</v>
      </c>
      <c r="G2" s="55">
        <v>45356.0</v>
      </c>
      <c r="H2" s="55">
        <v>45357.0</v>
      </c>
      <c r="I2" s="55">
        <v>45358.0</v>
      </c>
      <c r="J2" s="55">
        <v>45359.0</v>
      </c>
      <c r="K2" s="55">
        <v>45360.0</v>
      </c>
      <c r="L2" s="55">
        <v>45361.0</v>
      </c>
      <c r="M2" s="55">
        <f t="shared" ref="M2:AG2" si="1">L2+1</f>
        <v>45362</v>
      </c>
      <c r="N2" s="55">
        <f t="shared" si="1"/>
        <v>45363</v>
      </c>
      <c r="O2" s="55">
        <f t="shared" si="1"/>
        <v>45364</v>
      </c>
      <c r="P2" s="55">
        <f t="shared" si="1"/>
        <v>45365</v>
      </c>
      <c r="Q2" s="55">
        <f t="shared" si="1"/>
        <v>45366</v>
      </c>
      <c r="R2" s="55">
        <f t="shared" si="1"/>
        <v>45367</v>
      </c>
      <c r="S2" s="55">
        <f t="shared" si="1"/>
        <v>45368</v>
      </c>
      <c r="T2" s="55">
        <f t="shared" si="1"/>
        <v>45369</v>
      </c>
      <c r="U2" s="55">
        <f t="shared" si="1"/>
        <v>45370</v>
      </c>
      <c r="V2" s="55">
        <f t="shared" si="1"/>
        <v>45371</v>
      </c>
      <c r="W2" s="55">
        <f t="shared" si="1"/>
        <v>45372</v>
      </c>
      <c r="X2" s="55">
        <f t="shared" si="1"/>
        <v>45373</v>
      </c>
      <c r="Y2" s="55">
        <f t="shared" si="1"/>
        <v>45374</v>
      </c>
      <c r="Z2" s="55">
        <f t="shared" si="1"/>
        <v>45375</v>
      </c>
      <c r="AA2" s="55">
        <f t="shared" si="1"/>
        <v>45376</v>
      </c>
      <c r="AB2" s="55">
        <f t="shared" si="1"/>
        <v>45377</v>
      </c>
      <c r="AC2" s="55">
        <f t="shared" si="1"/>
        <v>45378</v>
      </c>
      <c r="AD2" s="55">
        <f t="shared" si="1"/>
        <v>45379</v>
      </c>
      <c r="AE2" s="55">
        <f t="shared" si="1"/>
        <v>45380</v>
      </c>
      <c r="AF2" s="55">
        <f t="shared" si="1"/>
        <v>45381</v>
      </c>
      <c r="AG2" s="55">
        <f t="shared" si="1"/>
        <v>45382</v>
      </c>
    </row>
    <row r="3">
      <c r="A3" s="57" t="s">
        <v>197</v>
      </c>
      <c r="B3" s="58">
        <v>0.0</v>
      </c>
      <c r="C3" s="58">
        <v>0.0</v>
      </c>
      <c r="D3" s="58">
        <v>0.0</v>
      </c>
      <c r="E3" s="58">
        <v>0.0</v>
      </c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</row>
    <row r="4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O4" s="38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</row>
    <row r="5">
      <c r="A5" s="25" t="s">
        <v>270</v>
      </c>
      <c r="B5" s="25"/>
      <c r="C5" s="25"/>
      <c r="D5" s="25"/>
      <c r="E5" s="25"/>
      <c r="F5" s="25"/>
      <c r="G5" s="25"/>
      <c r="H5" s="25"/>
      <c r="I5" s="25"/>
      <c r="J5" s="25"/>
      <c r="K5" s="25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</row>
    <row r="6">
      <c r="A6" s="19" t="s">
        <v>189</v>
      </c>
      <c r="B6" s="54" t="s">
        <v>265</v>
      </c>
      <c r="C6" s="55">
        <v>45352.0</v>
      </c>
      <c r="D6" s="55">
        <v>45353.0</v>
      </c>
      <c r="E6" s="55">
        <v>45354.0</v>
      </c>
      <c r="F6" s="55">
        <v>45355.0</v>
      </c>
      <c r="G6" s="55">
        <v>45356.0</v>
      </c>
      <c r="H6" s="55">
        <v>45357.0</v>
      </c>
      <c r="I6" s="55">
        <v>45358.0</v>
      </c>
      <c r="J6" s="55">
        <v>45359.0</v>
      </c>
      <c r="K6" s="55">
        <v>45360.0</v>
      </c>
      <c r="L6" s="55">
        <v>45361.0</v>
      </c>
      <c r="M6" s="55">
        <f t="shared" ref="M6:AG6" si="2">L6+1</f>
        <v>45362</v>
      </c>
      <c r="N6" s="55">
        <f t="shared" si="2"/>
        <v>45363</v>
      </c>
      <c r="O6" s="55">
        <f t="shared" si="2"/>
        <v>45364</v>
      </c>
      <c r="P6" s="55">
        <f t="shared" si="2"/>
        <v>45365</v>
      </c>
      <c r="Q6" s="55">
        <f t="shared" si="2"/>
        <v>45366</v>
      </c>
      <c r="R6" s="55">
        <f t="shared" si="2"/>
        <v>45367</v>
      </c>
      <c r="S6" s="55">
        <f t="shared" si="2"/>
        <v>45368</v>
      </c>
      <c r="T6" s="55">
        <f t="shared" si="2"/>
        <v>45369</v>
      </c>
      <c r="U6" s="55">
        <f t="shared" si="2"/>
        <v>45370</v>
      </c>
      <c r="V6" s="55">
        <f t="shared" si="2"/>
        <v>45371</v>
      </c>
      <c r="W6" s="55">
        <f t="shared" si="2"/>
        <v>45372</v>
      </c>
      <c r="X6" s="55">
        <f t="shared" si="2"/>
        <v>45373</v>
      </c>
      <c r="Y6" s="55">
        <f t="shared" si="2"/>
        <v>45374</v>
      </c>
      <c r="Z6" s="55">
        <f t="shared" si="2"/>
        <v>45375</v>
      </c>
      <c r="AA6" s="55">
        <f t="shared" si="2"/>
        <v>45376</v>
      </c>
      <c r="AB6" s="55">
        <f t="shared" si="2"/>
        <v>45377</v>
      </c>
      <c r="AC6" s="55">
        <f t="shared" si="2"/>
        <v>45378</v>
      </c>
      <c r="AD6" s="55">
        <f t="shared" si="2"/>
        <v>45379</v>
      </c>
      <c r="AE6" s="55">
        <f t="shared" si="2"/>
        <v>45380</v>
      </c>
      <c r="AF6" s="55">
        <f t="shared" si="2"/>
        <v>45381</v>
      </c>
      <c r="AG6" s="55">
        <f t="shared" si="2"/>
        <v>45382</v>
      </c>
    </row>
    <row r="7">
      <c r="A7" s="56" t="s">
        <v>252</v>
      </c>
      <c r="B7" s="8">
        <v>4.08037925</v>
      </c>
      <c r="C7" s="8">
        <v>1.49108525</v>
      </c>
      <c r="D7" s="8">
        <v>1.29818125</v>
      </c>
      <c r="E7" s="8">
        <v>1.29111275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</row>
    <row r="8">
      <c r="A8" s="56" t="s">
        <v>218</v>
      </c>
      <c r="B8" s="8">
        <v>0.0400450032</v>
      </c>
      <c r="C8" s="8">
        <v>0.0133483344</v>
      </c>
      <c r="D8" s="8">
        <v>0.0133333344</v>
      </c>
      <c r="E8" s="8">
        <v>0.0133633344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>
      <c r="A9" s="56" t="s">
        <v>202</v>
      </c>
      <c r="B9" s="8">
        <v>6.709719E-4</v>
      </c>
      <c r="C9" s="8">
        <v>2.244512E-4</v>
      </c>
      <c r="D9" s="8">
        <v>1.847247E-4</v>
      </c>
      <c r="E9" s="8">
        <v>2.61796E-4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>
      <c r="A10" s="56" t="s">
        <v>247</v>
      </c>
      <c r="B10" s="8">
        <v>2.88576E-4</v>
      </c>
      <c r="C10" s="8">
        <v>9.6192E-5</v>
      </c>
      <c r="D10" s="8">
        <v>9.6192E-5</v>
      </c>
      <c r="E10" s="8">
        <v>9.6192E-5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>
      <c r="A11" s="56" t="s">
        <v>241</v>
      </c>
      <c r="B11" s="8">
        <v>2.21148E-4</v>
      </c>
      <c r="C11" s="8">
        <v>7.3716E-5</v>
      </c>
      <c r="D11" s="8">
        <v>7.3716E-5</v>
      </c>
      <c r="E11" s="8">
        <v>7.3716E-5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>
      <c r="A12" s="56" t="s">
        <v>207</v>
      </c>
      <c r="B12" s="8">
        <v>2.105325E-4</v>
      </c>
      <c r="C12" s="8">
        <v>6.44503E-5</v>
      </c>
      <c r="D12" s="8">
        <v>7.30411E-5</v>
      </c>
      <c r="E12" s="8">
        <v>7.30411E-5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>
      <c r="A13" s="56" t="s">
        <v>222</v>
      </c>
      <c r="B13" s="8">
        <v>3.6E-5</v>
      </c>
      <c r="C13" s="8">
        <v>1.2E-5</v>
      </c>
      <c r="D13" s="22"/>
      <c r="E13" s="8">
        <v>2.4E-5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>
      <c r="A14" s="56" t="s">
        <v>236</v>
      </c>
      <c r="B14" s="8">
        <v>1.5E-6</v>
      </c>
      <c r="C14" s="8">
        <v>5.0E-7</v>
      </c>
      <c r="D14" s="22"/>
      <c r="E14" s="8">
        <v>1.0E-6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>
      <c r="A15" s="56" t="s">
        <v>213</v>
      </c>
      <c r="B15" s="8">
        <v>1.2E-6</v>
      </c>
      <c r="C15" s="8">
        <v>4.0E-7</v>
      </c>
      <c r="D15" s="22"/>
      <c r="E15" s="8">
        <v>8.0E-7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>
      <c r="A16" s="56" t="s">
        <v>210</v>
      </c>
      <c r="B16" s="8">
        <v>0.0</v>
      </c>
      <c r="C16" s="8">
        <v>0.0</v>
      </c>
      <c r="D16" s="8">
        <v>0.0</v>
      </c>
      <c r="E16" s="8">
        <v>0.0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>
      <c r="A17" s="56" t="s">
        <v>263</v>
      </c>
      <c r="B17" s="8">
        <v>0.0</v>
      </c>
      <c r="C17" s="8">
        <v>0.0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8"/>
      <c r="AG17" s="8"/>
    </row>
    <row r="18">
      <c r="A18" s="57" t="s">
        <v>197</v>
      </c>
      <c r="B18" s="58">
        <v>4.1218541816</v>
      </c>
      <c r="C18" s="58">
        <v>1.5049052939</v>
      </c>
      <c r="D18" s="58">
        <v>1.3119422582</v>
      </c>
      <c r="E18" s="58">
        <v>1.3050066295</v>
      </c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318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6" t="s">
        <v>190</v>
      </c>
      <c r="B3" s="63"/>
      <c r="C3" s="27">
        <v>12.5608</v>
      </c>
      <c r="D3" s="27">
        <v>624.6565803312</v>
      </c>
      <c r="E3" s="27">
        <v>762.8540831748</v>
      </c>
      <c r="F3" s="27">
        <v>697.7278702666</v>
      </c>
      <c r="G3" s="27">
        <v>937.5258</v>
      </c>
      <c r="H3" s="27">
        <v>711.03236672</v>
      </c>
      <c r="I3" s="27">
        <v>3001.2746488592</v>
      </c>
      <c r="J3" s="27">
        <v>2661.5654946538</v>
      </c>
      <c r="K3" s="27">
        <v>2390.6413672596</v>
      </c>
      <c r="L3" s="27">
        <v>2308.1074579096</v>
      </c>
      <c r="M3" s="27">
        <v>206.8384366764</v>
      </c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29" t="s">
        <v>194</v>
      </c>
      <c r="B4" s="64"/>
      <c r="C4" s="64"/>
      <c r="D4" s="64"/>
      <c r="E4" s="64"/>
      <c r="F4" s="64"/>
      <c r="G4" s="30">
        <v>0.0050628251</v>
      </c>
      <c r="H4" s="30">
        <v>0.0054638747</v>
      </c>
      <c r="I4" s="30">
        <v>0.0185211069</v>
      </c>
      <c r="J4" s="30">
        <v>0.0138018346</v>
      </c>
      <c r="K4" s="64"/>
      <c r="L4" s="30">
        <v>0.0050834411</v>
      </c>
      <c r="M4" s="30">
        <v>0.0017954519</v>
      </c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A5" s="37" t="s">
        <v>197</v>
      </c>
      <c r="B5" s="8">
        <v>0.0</v>
      </c>
      <c r="C5" s="8">
        <v>12.5608</v>
      </c>
      <c r="D5" s="8">
        <v>624.6565803312</v>
      </c>
      <c r="E5" s="8">
        <v>762.8540831748</v>
      </c>
      <c r="F5" s="8">
        <v>697.7278702666</v>
      </c>
      <c r="G5" s="8">
        <v>937.5308628251</v>
      </c>
      <c r="H5" s="8">
        <v>711.0378305947</v>
      </c>
      <c r="I5" s="8">
        <v>3001.2931699661</v>
      </c>
      <c r="J5" s="8">
        <v>2661.5792964884</v>
      </c>
      <c r="K5" s="8">
        <v>2390.6413672596</v>
      </c>
      <c r="L5" s="8">
        <v>2308.1125413507</v>
      </c>
      <c r="M5" s="8">
        <v>206.8402321283</v>
      </c>
      <c r="N5" s="25"/>
      <c r="O5" s="28" t="s">
        <v>195</v>
      </c>
      <c r="P5" s="8">
        <f t="shared" ref="P5:AA5" si="2">P4/P3</f>
        <v>0.7073690015</v>
      </c>
      <c r="Q5" s="8">
        <f t="shared" si="2"/>
        <v>0.6897806494</v>
      </c>
      <c r="R5" s="8">
        <f t="shared" si="2"/>
        <v>0.6871751472</v>
      </c>
      <c r="S5" s="8">
        <f t="shared" si="2"/>
        <v>0.6795383338</v>
      </c>
      <c r="T5" s="8">
        <f t="shared" si="2"/>
        <v>0.6935294244</v>
      </c>
      <c r="U5" s="8">
        <f t="shared" si="2"/>
        <v>0.6842117578</v>
      </c>
      <c r="V5" s="8">
        <f t="shared" si="2"/>
        <v>0.6745223303</v>
      </c>
      <c r="W5" s="8">
        <f t="shared" si="2"/>
        <v>0.6826300706</v>
      </c>
      <c r="X5" s="8">
        <f t="shared" si="2"/>
        <v>0.6817910879</v>
      </c>
      <c r="Y5" s="8">
        <f t="shared" si="2"/>
        <v>0.6632482559</v>
      </c>
      <c r="Z5" s="8">
        <f t="shared" si="2"/>
        <v>0.6406121891</v>
      </c>
      <c r="AA5" s="8">
        <f t="shared" si="2"/>
        <v>0.6402744299</v>
      </c>
    </row>
    <row r="6"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</row>
    <row r="8">
      <c r="A8" s="25" t="s">
        <v>319</v>
      </c>
      <c r="N8" s="25"/>
      <c r="O8" s="25" t="s">
        <v>320</v>
      </c>
    </row>
    <row r="9">
      <c r="A9" s="19" t="s">
        <v>189</v>
      </c>
      <c r="B9" s="20">
        <f t="shared" ref="B9:M9" si="3">B$2</f>
        <v>45474</v>
      </c>
      <c r="C9" s="20">
        <f t="shared" si="3"/>
        <v>45505</v>
      </c>
      <c r="D9" s="20">
        <f t="shared" si="3"/>
        <v>45536</v>
      </c>
      <c r="E9" s="20">
        <f t="shared" si="3"/>
        <v>45566</v>
      </c>
      <c r="F9" s="20">
        <f t="shared" si="3"/>
        <v>45597</v>
      </c>
      <c r="G9" s="20">
        <f t="shared" si="3"/>
        <v>45627</v>
      </c>
      <c r="H9" s="20">
        <f t="shared" si="3"/>
        <v>45658</v>
      </c>
      <c r="I9" s="20">
        <f t="shared" si="3"/>
        <v>45689</v>
      </c>
      <c r="J9" s="20">
        <f t="shared" si="3"/>
        <v>45717</v>
      </c>
      <c r="K9" s="20">
        <f t="shared" si="3"/>
        <v>45748</v>
      </c>
      <c r="L9" s="20">
        <f t="shared" si="3"/>
        <v>45778</v>
      </c>
      <c r="M9" s="20">
        <f t="shared" si="3"/>
        <v>45809</v>
      </c>
      <c r="N9" s="38"/>
      <c r="O9" s="19" t="s">
        <v>189</v>
      </c>
      <c r="P9" s="20">
        <f t="shared" ref="P9:AA9" si="4">B9</f>
        <v>45474</v>
      </c>
      <c r="Q9" s="20">
        <f t="shared" si="4"/>
        <v>45505</v>
      </c>
      <c r="R9" s="20">
        <f t="shared" si="4"/>
        <v>45536</v>
      </c>
      <c r="S9" s="20">
        <f t="shared" si="4"/>
        <v>45566</v>
      </c>
      <c r="T9" s="20">
        <f t="shared" si="4"/>
        <v>45597</v>
      </c>
      <c r="U9" s="20">
        <f t="shared" si="4"/>
        <v>45627</v>
      </c>
      <c r="V9" s="20">
        <f t="shared" si="4"/>
        <v>45658</v>
      </c>
      <c r="W9" s="20">
        <f t="shared" si="4"/>
        <v>45689</v>
      </c>
      <c r="X9" s="20">
        <f t="shared" si="4"/>
        <v>45717</v>
      </c>
      <c r="Y9" s="20">
        <f t="shared" si="4"/>
        <v>45748</v>
      </c>
      <c r="Z9" s="20">
        <f t="shared" si="4"/>
        <v>45778</v>
      </c>
      <c r="AA9" s="20">
        <f t="shared" si="4"/>
        <v>45809</v>
      </c>
    </row>
    <row r="10">
      <c r="A10" s="7" t="s">
        <v>205</v>
      </c>
      <c r="B10" s="22"/>
      <c r="C10" s="22"/>
      <c r="D10" s="22"/>
      <c r="E10" s="8">
        <v>172.9147566918</v>
      </c>
      <c r="F10" s="8">
        <v>213.9508152236</v>
      </c>
      <c r="G10" s="8">
        <v>238.5363397023</v>
      </c>
      <c r="H10" s="8">
        <v>251.3433472732</v>
      </c>
      <c r="I10" s="8">
        <v>223.8333653258</v>
      </c>
      <c r="J10" s="8">
        <v>184.8864417338</v>
      </c>
      <c r="K10" s="8">
        <v>155.9715181906</v>
      </c>
      <c r="L10" s="8">
        <v>161.2742296513</v>
      </c>
      <c r="M10" s="8">
        <v>15.5968198589</v>
      </c>
      <c r="N10" s="39"/>
      <c r="O10" s="7" t="str">
        <f t="shared" ref="O10:AA10" si="5">A10</f>
        <v>Elastic Load Balancing($)</v>
      </c>
      <c r="P10" s="40" t="str">
        <f t="shared" si="5"/>
        <v/>
      </c>
      <c r="Q10" s="40" t="str">
        <f t="shared" si="5"/>
        <v/>
      </c>
      <c r="R10" s="40" t="str">
        <f t="shared" si="5"/>
        <v/>
      </c>
      <c r="S10" s="40">
        <f t="shared" si="5"/>
        <v>172.9147567</v>
      </c>
      <c r="T10" s="40">
        <f t="shared" si="5"/>
        <v>213.9508152</v>
      </c>
      <c r="U10" s="40">
        <f t="shared" si="5"/>
        <v>238.5363397</v>
      </c>
      <c r="V10" s="40">
        <f t="shared" si="5"/>
        <v>251.3433473</v>
      </c>
      <c r="W10" s="40">
        <f t="shared" si="5"/>
        <v>223.8333653</v>
      </c>
      <c r="X10" s="40">
        <f t="shared" si="5"/>
        <v>184.8864417</v>
      </c>
      <c r="Y10" s="40">
        <f t="shared" si="5"/>
        <v>155.9715182</v>
      </c>
      <c r="Z10" s="40">
        <f t="shared" si="5"/>
        <v>161.2742297</v>
      </c>
      <c r="AA10" s="40">
        <f t="shared" si="5"/>
        <v>15.59681986</v>
      </c>
    </row>
    <row r="11">
      <c r="A11" s="7" t="s">
        <v>202</v>
      </c>
      <c r="B11" s="22"/>
      <c r="C11" s="22"/>
      <c r="D11" s="22"/>
      <c r="E11" s="22"/>
      <c r="F11" s="8">
        <v>69.1304054577</v>
      </c>
      <c r="G11" s="8">
        <v>127.1085485935</v>
      </c>
      <c r="H11" s="8">
        <v>130.6050038236</v>
      </c>
      <c r="I11" s="8">
        <v>128.2156772244</v>
      </c>
      <c r="J11" s="8">
        <v>127.5756458458</v>
      </c>
      <c r="K11" s="8">
        <v>116.8207095082</v>
      </c>
      <c r="L11" s="8">
        <v>119.8128722197</v>
      </c>
      <c r="M11" s="8">
        <v>12.7561751554</v>
      </c>
      <c r="N11" s="39"/>
      <c r="O11" s="7" t="str">
        <f t="shared" ref="O11:AA11" si="6">A11</f>
        <v>S3($)</v>
      </c>
      <c r="P11" s="40" t="str">
        <f t="shared" si="6"/>
        <v/>
      </c>
      <c r="Q11" s="40" t="str">
        <f t="shared" si="6"/>
        <v/>
      </c>
      <c r="R11" s="40" t="str">
        <f t="shared" si="6"/>
        <v/>
      </c>
      <c r="S11" s="40" t="str">
        <f t="shared" si="6"/>
        <v/>
      </c>
      <c r="T11" s="40">
        <f t="shared" si="6"/>
        <v>69.13040546</v>
      </c>
      <c r="U11" s="40">
        <f t="shared" si="6"/>
        <v>127.1085486</v>
      </c>
      <c r="V11" s="40">
        <f t="shared" si="6"/>
        <v>130.6050038</v>
      </c>
      <c r="W11" s="40">
        <f t="shared" si="6"/>
        <v>128.2156772</v>
      </c>
      <c r="X11" s="40">
        <f t="shared" si="6"/>
        <v>127.5756458</v>
      </c>
      <c r="Y11" s="40">
        <f t="shared" si="6"/>
        <v>116.8207095</v>
      </c>
      <c r="Z11" s="40">
        <f t="shared" si="6"/>
        <v>119.8128722</v>
      </c>
      <c r="AA11" s="40">
        <f t="shared" si="6"/>
        <v>12.75617516</v>
      </c>
    </row>
    <row r="12">
      <c r="A12" s="7" t="s">
        <v>200</v>
      </c>
      <c r="B12" s="22"/>
      <c r="C12" s="8">
        <v>0.7402474057</v>
      </c>
      <c r="D12" s="8">
        <v>42.0779391913</v>
      </c>
      <c r="E12" s="8">
        <v>96.9613127197</v>
      </c>
      <c r="F12" s="8">
        <v>79.8118194247</v>
      </c>
      <c r="G12" s="8">
        <v>85.3644788447</v>
      </c>
      <c r="H12" s="8">
        <v>90.8287675027</v>
      </c>
      <c r="I12" s="8">
        <v>137.3586522132</v>
      </c>
      <c r="J12" s="8">
        <v>79.7333826419</v>
      </c>
      <c r="K12" s="8">
        <v>69.6061290476</v>
      </c>
      <c r="L12" s="8">
        <v>75.4891592468</v>
      </c>
      <c r="M12" s="8">
        <v>6.4866215944</v>
      </c>
      <c r="N12" s="39"/>
      <c r="O12" s="7" t="str">
        <f t="shared" ref="O12:AA12" si="7">A12</f>
        <v>EC2-Other($)</v>
      </c>
      <c r="P12" s="40" t="str">
        <f t="shared" si="7"/>
        <v/>
      </c>
      <c r="Q12" s="40">
        <f t="shared" si="7"/>
        <v>0.7402474057</v>
      </c>
      <c r="R12" s="40">
        <f t="shared" si="7"/>
        <v>42.07793919</v>
      </c>
      <c r="S12" s="40">
        <f t="shared" si="7"/>
        <v>96.96131272</v>
      </c>
      <c r="T12" s="40">
        <f t="shared" si="7"/>
        <v>79.81181942</v>
      </c>
      <c r="U12" s="40">
        <f t="shared" si="7"/>
        <v>85.36447884</v>
      </c>
      <c r="V12" s="40">
        <f t="shared" si="7"/>
        <v>90.8287675</v>
      </c>
      <c r="W12" s="40">
        <f t="shared" si="7"/>
        <v>137.3586522</v>
      </c>
      <c r="X12" s="40">
        <f t="shared" si="7"/>
        <v>79.73338264</v>
      </c>
      <c r="Y12" s="40">
        <f t="shared" si="7"/>
        <v>69.60612905</v>
      </c>
      <c r="Z12" s="40">
        <f t="shared" si="7"/>
        <v>75.48915925</v>
      </c>
      <c r="AA12" s="40">
        <f t="shared" si="7"/>
        <v>6.486621594</v>
      </c>
    </row>
    <row r="13">
      <c r="A13" s="26" t="s">
        <v>190</v>
      </c>
      <c r="B13" s="63"/>
      <c r="C13" s="27">
        <v>1.0190268654</v>
      </c>
      <c r="D13" s="27">
        <v>46.2487057213</v>
      </c>
      <c r="E13" s="27">
        <v>50.2297122698</v>
      </c>
      <c r="F13" s="27">
        <v>0.8029277493</v>
      </c>
      <c r="G13" s="27">
        <v>11.9659048433</v>
      </c>
      <c r="H13" s="27">
        <v>0.9450736824</v>
      </c>
      <c r="I13" s="27">
        <v>62.6998229189</v>
      </c>
      <c r="J13" s="27">
        <v>100.2404064815</v>
      </c>
      <c r="K13" s="27">
        <v>7.829906587</v>
      </c>
      <c r="L13" s="27">
        <v>7.1857476101</v>
      </c>
      <c r="M13" s="27">
        <v>0.0715903408</v>
      </c>
      <c r="N13" s="39"/>
      <c r="O13" s="26" t="str">
        <f t="shared" ref="O13:O21" si="9">A13</f>
        <v>EC2-Instances($)</v>
      </c>
      <c r="P13" s="41">
        <f t="shared" ref="P13:AA13" si="8">B13+(B3*P5)</f>
        <v>0</v>
      </c>
      <c r="Q13" s="41">
        <f t="shared" si="8"/>
        <v>9.683223646</v>
      </c>
      <c r="R13" s="41">
        <f t="shared" si="8"/>
        <v>475.4971833</v>
      </c>
      <c r="S13" s="41">
        <f t="shared" si="8"/>
        <v>568.6183049</v>
      </c>
      <c r="T13" s="41">
        <f t="shared" si="8"/>
        <v>484.697736</v>
      </c>
      <c r="U13" s="41">
        <f t="shared" si="8"/>
        <v>653.4320805</v>
      </c>
      <c r="V13" s="41">
        <f t="shared" si="8"/>
        <v>480.5522826</v>
      </c>
      <c r="W13" s="41">
        <f t="shared" si="8"/>
        <v>2111.460148</v>
      </c>
      <c r="X13" s="41">
        <f t="shared" si="8"/>
        <v>1914.872041</v>
      </c>
      <c r="Y13" s="41">
        <f t="shared" si="8"/>
        <v>1593.418624</v>
      </c>
      <c r="Z13" s="41">
        <f t="shared" si="8"/>
        <v>1485.787519</v>
      </c>
      <c r="AA13" s="41">
        <f t="shared" si="8"/>
        <v>132.5049525</v>
      </c>
    </row>
    <row r="14">
      <c r="A14" s="7" t="s">
        <v>208</v>
      </c>
      <c r="B14" s="22"/>
      <c r="C14" s="22"/>
      <c r="D14" s="22"/>
      <c r="E14" s="8">
        <v>11.9395107957</v>
      </c>
      <c r="F14" s="8">
        <v>18.9201551509</v>
      </c>
      <c r="G14" s="8">
        <v>19.4426286011</v>
      </c>
      <c r="H14" s="8">
        <v>19.4742051919</v>
      </c>
      <c r="I14" s="8">
        <v>17.4383457501</v>
      </c>
      <c r="J14" s="8">
        <v>19.4892023143</v>
      </c>
      <c r="K14" s="8">
        <v>18.8236008656</v>
      </c>
      <c r="L14" s="8">
        <v>19.5117776101</v>
      </c>
      <c r="M14" s="8">
        <v>1.23277E-5</v>
      </c>
      <c r="N14" s="39"/>
      <c r="O14" s="7" t="str">
        <f t="shared" si="9"/>
        <v>DynamoDB($)</v>
      </c>
      <c r="P14" s="40" t="str">
        <f t="shared" ref="P14:AA14" si="10">B14</f>
        <v/>
      </c>
      <c r="Q14" s="40" t="str">
        <f t="shared" si="10"/>
        <v/>
      </c>
      <c r="R14" s="40" t="str">
        <f t="shared" si="10"/>
        <v/>
      </c>
      <c r="S14" s="40">
        <f t="shared" si="10"/>
        <v>11.9395108</v>
      </c>
      <c r="T14" s="40">
        <f t="shared" si="10"/>
        <v>18.92015515</v>
      </c>
      <c r="U14" s="40">
        <f t="shared" si="10"/>
        <v>19.4426286</v>
      </c>
      <c r="V14" s="40">
        <f t="shared" si="10"/>
        <v>19.47420519</v>
      </c>
      <c r="W14" s="40">
        <f t="shared" si="10"/>
        <v>17.43834575</v>
      </c>
      <c r="X14" s="40">
        <f t="shared" si="10"/>
        <v>19.48920231</v>
      </c>
      <c r="Y14" s="40">
        <f t="shared" si="10"/>
        <v>18.82360087</v>
      </c>
      <c r="Z14" s="40">
        <f t="shared" si="10"/>
        <v>19.51177761</v>
      </c>
      <c r="AA14" s="40">
        <f t="shared" si="10"/>
        <v>0.0000123277</v>
      </c>
    </row>
    <row r="15">
      <c r="A15" s="7" t="s">
        <v>207</v>
      </c>
      <c r="B15" s="22"/>
      <c r="C15" s="8">
        <v>0.0483870975</v>
      </c>
      <c r="D15" s="8">
        <v>2.3199999768</v>
      </c>
      <c r="E15" s="8">
        <v>2.400000036</v>
      </c>
      <c r="F15" s="8">
        <v>2.3199999768</v>
      </c>
      <c r="G15" s="8">
        <v>2.32258068</v>
      </c>
      <c r="H15" s="8">
        <v>2.400000036</v>
      </c>
      <c r="I15" s="8">
        <v>2.3142857328</v>
      </c>
      <c r="J15" s="8">
        <v>2.400000036</v>
      </c>
      <c r="K15" s="8">
        <v>2.399999976</v>
      </c>
      <c r="L15" s="8">
        <v>2.32258068</v>
      </c>
      <c r="M15" s="8">
        <v>0.1599999984</v>
      </c>
      <c r="N15" s="39"/>
      <c r="O15" s="7" t="str">
        <f t="shared" si="9"/>
        <v>CloudWatch($)</v>
      </c>
      <c r="P15" s="40" t="str">
        <f t="shared" ref="P15:AA15" si="11">B15</f>
        <v/>
      </c>
      <c r="Q15" s="40">
        <f t="shared" si="11"/>
        <v>0.0483870975</v>
      </c>
      <c r="R15" s="40">
        <f t="shared" si="11"/>
        <v>2.319999977</v>
      </c>
      <c r="S15" s="40">
        <f t="shared" si="11"/>
        <v>2.400000036</v>
      </c>
      <c r="T15" s="40">
        <f t="shared" si="11"/>
        <v>2.319999977</v>
      </c>
      <c r="U15" s="40">
        <f t="shared" si="11"/>
        <v>2.32258068</v>
      </c>
      <c r="V15" s="40">
        <f t="shared" si="11"/>
        <v>2.400000036</v>
      </c>
      <c r="W15" s="40">
        <f t="shared" si="11"/>
        <v>2.314285733</v>
      </c>
      <c r="X15" s="40">
        <f t="shared" si="11"/>
        <v>2.400000036</v>
      </c>
      <c r="Y15" s="40">
        <f t="shared" si="11"/>
        <v>2.399999976</v>
      </c>
      <c r="Z15" s="40">
        <f t="shared" si="11"/>
        <v>2.32258068</v>
      </c>
      <c r="AA15" s="40">
        <f t="shared" si="11"/>
        <v>0.1599999984</v>
      </c>
    </row>
    <row r="16">
      <c r="A16" s="7" t="s">
        <v>213</v>
      </c>
      <c r="B16" s="22"/>
      <c r="C16" s="22"/>
      <c r="D16" s="8">
        <v>0.5058984152</v>
      </c>
      <c r="E16" s="8">
        <v>1.1404392</v>
      </c>
      <c r="F16" s="8">
        <v>1.1035512</v>
      </c>
      <c r="G16" s="8">
        <v>1.1406724</v>
      </c>
      <c r="H16" s="8">
        <v>1.1410864</v>
      </c>
      <c r="I16" s="8">
        <v>1.0308436</v>
      </c>
      <c r="J16" s="8">
        <v>1.1396204</v>
      </c>
      <c r="K16" s="8">
        <v>1.1028244</v>
      </c>
      <c r="L16" s="8">
        <v>1.140148</v>
      </c>
      <c r="M16" s="8">
        <v>0.1102156</v>
      </c>
      <c r="N16" s="39"/>
      <c r="O16" s="7" t="str">
        <f t="shared" si="9"/>
        <v>SQS($)</v>
      </c>
      <c r="P16" s="40" t="str">
        <f t="shared" ref="P16:AA16" si="12">B16</f>
        <v/>
      </c>
      <c r="Q16" s="40" t="str">
        <f t="shared" si="12"/>
        <v/>
      </c>
      <c r="R16" s="40">
        <f t="shared" si="12"/>
        <v>0.5058984152</v>
      </c>
      <c r="S16" s="40">
        <f t="shared" si="12"/>
        <v>1.1404392</v>
      </c>
      <c r="T16" s="40">
        <f t="shared" si="12"/>
        <v>1.1035512</v>
      </c>
      <c r="U16" s="40">
        <f t="shared" si="12"/>
        <v>1.1406724</v>
      </c>
      <c r="V16" s="40">
        <f t="shared" si="12"/>
        <v>1.1410864</v>
      </c>
      <c r="W16" s="40">
        <f t="shared" si="12"/>
        <v>1.0308436</v>
      </c>
      <c r="X16" s="40">
        <f t="shared" si="12"/>
        <v>1.1396204</v>
      </c>
      <c r="Y16" s="40">
        <f t="shared" si="12"/>
        <v>1.1028244</v>
      </c>
      <c r="Z16" s="40">
        <f t="shared" si="12"/>
        <v>1.140148</v>
      </c>
      <c r="AA16" s="40">
        <f t="shared" si="12"/>
        <v>0.1102156</v>
      </c>
    </row>
    <row r="17">
      <c r="A17" s="7" t="s">
        <v>234</v>
      </c>
      <c r="B17" s="22"/>
      <c r="C17" s="22"/>
      <c r="D17" s="8">
        <v>0.001298</v>
      </c>
      <c r="E17" s="8">
        <v>0.8026936</v>
      </c>
      <c r="F17" s="8">
        <v>0.802348</v>
      </c>
      <c r="G17" s="8">
        <v>0.8025396</v>
      </c>
      <c r="H17" s="8">
        <v>0.8025352</v>
      </c>
      <c r="I17" s="8">
        <v>0.8062692</v>
      </c>
      <c r="J17" s="8">
        <v>0.8024588</v>
      </c>
      <c r="K17" s="8">
        <v>0.80265</v>
      </c>
      <c r="L17" s="8">
        <v>0.8027752</v>
      </c>
      <c r="M17" s="8">
        <v>0.80029</v>
      </c>
      <c r="N17" s="39"/>
      <c r="O17" s="7" t="str">
        <f t="shared" si="9"/>
        <v>Route 53($)</v>
      </c>
      <c r="P17" s="40" t="str">
        <f t="shared" ref="P17:AA17" si="13">B17</f>
        <v/>
      </c>
      <c r="Q17" s="40" t="str">
        <f t="shared" si="13"/>
        <v/>
      </c>
      <c r="R17" s="40">
        <f t="shared" si="13"/>
        <v>0.001298</v>
      </c>
      <c r="S17" s="40">
        <f t="shared" si="13"/>
        <v>0.8026936</v>
      </c>
      <c r="T17" s="40">
        <f t="shared" si="13"/>
        <v>0.802348</v>
      </c>
      <c r="U17" s="40">
        <f t="shared" si="13"/>
        <v>0.8025396</v>
      </c>
      <c r="V17" s="40">
        <f t="shared" si="13"/>
        <v>0.8025352</v>
      </c>
      <c r="W17" s="40">
        <f t="shared" si="13"/>
        <v>0.8062692</v>
      </c>
      <c r="X17" s="40">
        <f t="shared" si="13"/>
        <v>0.8024588</v>
      </c>
      <c r="Y17" s="40">
        <f t="shared" si="13"/>
        <v>0.80265</v>
      </c>
      <c r="Z17" s="40">
        <f t="shared" si="13"/>
        <v>0.8027752</v>
      </c>
      <c r="AA17" s="40">
        <f t="shared" si="13"/>
        <v>0.80029</v>
      </c>
    </row>
    <row r="18">
      <c r="A18" s="7" t="s">
        <v>210</v>
      </c>
      <c r="B18" s="22"/>
      <c r="C18" s="22"/>
      <c r="D18" s="8">
        <v>0.0522000001</v>
      </c>
      <c r="E18" s="22"/>
      <c r="F18" s="8">
        <v>0.8873223599</v>
      </c>
      <c r="G18" s="8">
        <v>6.2479376402</v>
      </c>
      <c r="H18" s="22"/>
      <c r="I18" s="22"/>
      <c r="J18" s="22"/>
      <c r="K18" s="22"/>
      <c r="L18" s="22"/>
      <c r="M18" s="22"/>
      <c r="N18" s="39"/>
      <c r="O18" s="7" t="str">
        <f t="shared" si="9"/>
        <v>Inspector($)</v>
      </c>
      <c r="P18" s="40" t="str">
        <f t="shared" ref="P18:AA18" si="14">B18</f>
        <v/>
      </c>
      <c r="Q18" s="40" t="str">
        <f t="shared" si="14"/>
        <v/>
      </c>
      <c r="R18" s="40">
        <f t="shared" si="14"/>
        <v>0.0522000001</v>
      </c>
      <c r="S18" s="40" t="str">
        <f t="shared" si="14"/>
        <v/>
      </c>
      <c r="T18" s="40">
        <f t="shared" si="14"/>
        <v>0.8873223599</v>
      </c>
      <c r="U18" s="40">
        <f t="shared" si="14"/>
        <v>6.24793764</v>
      </c>
      <c r="V18" s="40" t="str">
        <f t="shared" si="14"/>
        <v/>
      </c>
      <c r="W18" s="40" t="str">
        <f t="shared" si="14"/>
        <v/>
      </c>
      <c r="X18" s="40" t="str">
        <f t="shared" si="14"/>
        <v/>
      </c>
      <c r="Y18" s="40" t="str">
        <f t="shared" si="14"/>
        <v/>
      </c>
      <c r="Z18" s="40" t="str">
        <f t="shared" si="14"/>
        <v/>
      </c>
      <c r="AA18" s="40" t="str">
        <f t="shared" si="14"/>
        <v/>
      </c>
    </row>
    <row r="19">
      <c r="A19" s="29" t="s">
        <v>194</v>
      </c>
      <c r="B19" s="64"/>
      <c r="C19" s="64"/>
      <c r="D19" s="64"/>
      <c r="E19" s="64"/>
      <c r="F19" s="30">
        <v>0.0394840467</v>
      </c>
      <c r="G19" s="30">
        <v>0.0224941414</v>
      </c>
      <c r="H19" s="30">
        <v>0.0227848713</v>
      </c>
      <c r="I19" s="30">
        <v>0.0070785053</v>
      </c>
      <c r="J19" s="30">
        <v>0.0118887095</v>
      </c>
      <c r="K19" s="30">
        <v>0.0212109403</v>
      </c>
      <c r="L19" s="30">
        <v>0.0220906514</v>
      </c>
      <c r="M19" s="30">
        <v>5.233667E-4</v>
      </c>
      <c r="N19" s="39"/>
      <c r="O19" s="29" t="str">
        <f t="shared" si="9"/>
        <v>Lambda($)</v>
      </c>
      <c r="P19" s="45">
        <f t="shared" ref="P19:AA19" si="15">B19+(B4*P5)</f>
        <v>0</v>
      </c>
      <c r="Q19" s="45">
        <f t="shared" si="15"/>
        <v>0</v>
      </c>
      <c r="R19" s="45">
        <f t="shared" si="15"/>
        <v>0</v>
      </c>
      <c r="S19" s="45">
        <f t="shared" si="15"/>
        <v>0</v>
      </c>
      <c r="T19" s="45">
        <f t="shared" si="15"/>
        <v>0.0394840467</v>
      </c>
      <c r="U19" s="45">
        <f t="shared" si="15"/>
        <v>0.02595818586</v>
      </c>
      <c r="V19" s="45">
        <f t="shared" si="15"/>
        <v>0.02647037679</v>
      </c>
      <c r="W19" s="45">
        <f t="shared" si="15"/>
        <v>0.01972156981</v>
      </c>
      <c r="X19" s="45">
        <f t="shared" si="15"/>
        <v>0.02129867733</v>
      </c>
      <c r="Y19" s="45">
        <f t="shared" si="15"/>
        <v>0.0212109403</v>
      </c>
      <c r="Z19" s="45">
        <f t="shared" si="15"/>
        <v>0.02534716573</v>
      </c>
      <c r="AA19" s="45">
        <f t="shared" si="15"/>
        <v>0.001672948642</v>
      </c>
    </row>
    <row r="20">
      <c r="A20" s="7" t="s">
        <v>236</v>
      </c>
      <c r="B20" s="22"/>
      <c r="C20" s="22"/>
      <c r="D20" s="8">
        <v>0.0010588292</v>
      </c>
      <c r="E20" s="8">
        <v>0.0022968913</v>
      </c>
      <c r="F20" s="8">
        <v>0.0022664103</v>
      </c>
      <c r="G20" s="8">
        <v>0.0022849068</v>
      </c>
      <c r="H20" s="8">
        <v>0.0015218201</v>
      </c>
      <c r="I20" s="8">
        <v>6.36839E-5</v>
      </c>
      <c r="J20" s="8">
        <v>3.0E-5</v>
      </c>
      <c r="K20" s="8">
        <v>2.95E-5</v>
      </c>
      <c r="L20" s="8">
        <v>3.05E-5</v>
      </c>
      <c r="M20" s="8">
        <v>3.0E-6</v>
      </c>
      <c r="N20" s="39"/>
      <c r="O20" s="7" t="str">
        <f t="shared" si="9"/>
        <v>SNS($)</v>
      </c>
      <c r="P20" s="40" t="str">
        <f t="shared" ref="P20:AA20" si="16">B20</f>
        <v/>
      </c>
      <c r="Q20" s="40" t="str">
        <f t="shared" si="16"/>
        <v/>
      </c>
      <c r="R20" s="40">
        <f t="shared" si="16"/>
        <v>0.0010588292</v>
      </c>
      <c r="S20" s="40">
        <f t="shared" si="16"/>
        <v>0.0022968913</v>
      </c>
      <c r="T20" s="40">
        <f t="shared" si="16"/>
        <v>0.0022664103</v>
      </c>
      <c r="U20" s="40">
        <f t="shared" si="16"/>
        <v>0.0022849068</v>
      </c>
      <c r="V20" s="40">
        <f t="shared" si="16"/>
        <v>0.0015218201</v>
      </c>
      <c r="W20" s="40">
        <f t="shared" si="16"/>
        <v>0.0000636839</v>
      </c>
      <c r="X20" s="40">
        <f t="shared" si="16"/>
        <v>0.00003</v>
      </c>
      <c r="Y20" s="40">
        <f t="shared" si="16"/>
        <v>0.0000295</v>
      </c>
      <c r="Z20" s="40">
        <f t="shared" si="16"/>
        <v>0.0000305</v>
      </c>
      <c r="AA20" s="40">
        <f t="shared" si="16"/>
        <v>0.000003</v>
      </c>
    </row>
    <row r="21">
      <c r="A21" s="28" t="s">
        <v>197</v>
      </c>
      <c r="B21" s="52">
        <v>0.0</v>
      </c>
      <c r="C21" s="52">
        <v>1.8076613686</v>
      </c>
      <c r="D21" s="52">
        <v>91.2071001339</v>
      </c>
      <c r="E21" s="52">
        <v>336.3907222043</v>
      </c>
      <c r="F21" s="52">
        <v>387.7710949999</v>
      </c>
      <c r="G21" s="52">
        <v>492.9564099533</v>
      </c>
      <c r="H21" s="52">
        <v>497.5643258012</v>
      </c>
      <c r="I21" s="52">
        <v>573.7044041544</v>
      </c>
      <c r="J21" s="52">
        <v>516.2790769628</v>
      </c>
      <c r="K21" s="52">
        <v>373.3785790153</v>
      </c>
      <c r="L21" s="52">
        <v>387.5614113694</v>
      </c>
      <c r="M21" s="52">
        <v>35.9822512423</v>
      </c>
      <c r="O21" s="28" t="str">
        <f t="shared" si="9"/>
        <v>Total costs($)</v>
      </c>
      <c r="P21" s="53">
        <f t="shared" ref="P21:AA21" si="17">SUM(P10:P20)</f>
        <v>0</v>
      </c>
      <c r="Q21" s="53">
        <f t="shared" si="17"/>
        <v>10.47185815</v>
      </c>
      <c r="R21" s="53">
        <f t="shared" si="17"/>
        <v>520.4555777</v>
      </c>
      <c r="S21" s="53">
        <f t="shared" si="17"/>
        <v>854.7793148</v>
      </c>
      <c r="T21" s="53">
        <f t="shared" si="17"/>
        <v>871.6659033</v>
      </c>
      <c r="U21" s="53">
        <f t="shared" si="17"/>
        <v>1134.42605</v>
      </c>
      <c r="V21" s="53">
        <f t="shared" si="17"/>
        <v>977.1752202</v>
      </c>
      <c r="W21" s="53">
        <f t="shared" si="17"/>
        <v>2622.477373</v>
      </c>
      <c r="X21" s="53">
        <f t="shared" si="17"/>
        <v>2330.920121</v>
      </c>
      <c r="Y21" s="53">
        <f t="shared" si="17"/>
        <v>1958.967296</v>
      </c>
      <c r="Z21" s="53">
        <f t="shared" si="17"/>
        <v>1866.166439</v>
      </c>
      <c r="AA21" s="53">
        <f t="shared" si="17"/>
        <v>168.4167629</v>
      </c>
    </row>
  </sheetData>
  <mergeCells count="4">
    <mergeCell ref="A1:K1"/>
    <mergeCell ref="O1:Y1"/>
    <mergeCell ref="A8:K8"/>
    <mergeCell ref="O8:Y8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318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6" t="s">
        <v>190</v>
      </c>
      <c r="B3" s="27">
        <v>2284.7030538888</v>
      </c>
      <c r="C3" s="27">
        <v>2749.4196104758</v>
      </c>
      <c r="D3" s="27">
        <v>2194.0099823944</v>
      </c>
      <c r="E3" s="27">
        <v>2020.1642256693</v>
      </c>
      <c r="F3" s="27">
        <v>2014.3815298843</v>
      </c>
      <c r="G3" s="27">
        <v>2692.477987762</v>
      </c>
      <c r="H3" s="27">
        <v>2749.3284383748</v>
      </c>
      <c r="I3" s="27">
        <v>2510.9058894826</v>
      </c>
      <c r="J3" s="27">
        <v>3343.3334965532</v>
      </c>
      <c r="K3" s="27">
        <v>2792.7734718467</v>
      </c>
      <c r="L3" s="27">
        <v>2011.4796263764</v>
      </c>
      <c r="M3" s="27">
        <v>159.0725738148</v>
      </c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29" t="s">
        <v>192</v>
      </c>
      <c r="B4" s="30">
        <v>3.0290626223</v>
      </c>
      <c r="C4" s="30">
        <v>1.2355365273</v>
      </c>
      <c r="D4" s="30">
        <v>0.3475051163</v>
      </c>
      <c r="E4" s="30">
        <v>0.0014746668</v>
      </c>
      <c r="F4" s="64"/>
      <c r="G4" s="30">
        <v>1.2548311191</v>
      </c>
      <c r="H4" s="30">
        <v>1.209690813</v>
      </c>
      <c r="I4" s="30">
        <v>2.7347150981</v>
      </c>
      <c r="J4" s="30">
        <v>2.4480281175</v>
      </c>
      <c r="K4" s="64"/>
      <c r="L4" s="30">
        <v>1.0843191863</v>
      </c>
      <c r="M4" s="30">
        <v>0.3252693334</v>
      </c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A5" s="31" t="s">
        <v>194</v>
      </c>
      <c r="B5" s="32">
        <v>0.0236111197</v>
      </c>
      <c r="C5" s="32">
        <v>0.0064228499</v>
      </c>
      <c r="D5" s="32">
        <v>0.002395461</v>
      </c>
      <c r="E5" s="33"/>
      <c r="F5" s="33"/>
      <c r="G5" s="32">
        <v>0.0146745256</v>
      </c>
      <c r="H5" s="32">
        <v>0.0091447625</v>
      </c>
      <c r="I5" s="32">
        <v>0.0379450349</v>
      </c>
      <c r="J5" s="32">
        <v>0.0381045123</v>
      </c>
      <c r="K5" s="33"/>
      <c r="L5" s="32">
        <v>0.0162311399</v>
      </c>
      <c r="M5" s="32">
        <v>0.0053428802</v>
      </c>
      <c r="N5" s="25"/>
      <c r="O5" s="2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>
      <c r="A6" s="37" t="s">
        <v>197</v>
      </c>
      <c r="B6" s="8">
        <v>2287.7557276308</v>
      </c>
      <c r="C6" s="8">
        <v>2750.661569853</v>
      </c>
      <c r="D6" s="8">
        <v>2194.3598829717</v>
      </c>
      <c r="E6" s="8">
        <v>2020.1657003361</v>
      </c>
      <c r="F6" s="8">
        <v>2014.3815298843</v>
      </c>
      <c r="G6" s="8">
        <v>2693.7474934067</v>
      </c>
      <c r="H6" s="8">
        <v>2750.5472739503</v>
      </c>
      <c r="I6" s="8">
        <v>2513.6785496156</v>
      </c>
      <c r="J6" s="8">
        <v>3345.819629183</v>
      </c>
      <c r="K6" s="8">
        <v>2792.7734718467</v>
      </c>
      <c r="L6" s="8">
        <v>2012.5801767026</v>
      </c>
      <c r="M6" s="8">
        <v>159.4031860284</v>
      </c>
      <c r="N6" s="25"/>
      <c r="O6" s="28" t="s">
        <v>195</v>
      </c>
      <c r="P6" s="8">
        <f t="shared" ref="P6:AA6" si="2">P4/P3</f>
        <v>0.7073690015</v>
      </c>
      <c r="Q6" s="8">
        <f t="shared" si="2"/>
        <v>0.6897806494</v>
      </c>
      <c r="R6" s="8">
        <f t="shared" si="2"/>
        <v>0.6871751472</v>
      </c>
      <c r="S6" s="8">
        <f t="shared" si="2"/>
        <v>0.6795383338</v>
      </c>
      <c r="T6" s="8">
        <f t="shared" si="2"/>
        <v>0.6935294244</v>
      </c>
      <c r="U6" s="8">
        <f t="shared" si="2"/>
        <v>0.6842117578</v>
      </c>
      <c r="V6" s="8">
        <f t="shared" si="2"/>
        <v>0.6745223303</v>
      </c>
      <c r="W6" s="8">
        <f t="shared" si="2"/>
        <v>0.6826300706</v>
      </c>
      <c r="X6" s="8">
        <f t="shared" si="2"/>
        <v>0.6817910879</v>
      </c>
      <c r="Y6" s="8">
        <f t="shared" si="2"/>
        <v>0.6632482559</v>
      </c>
      <c r="Z6" s="8">
        <f t="shared" si="2"/>
        <v>0.6406121891</v>
      </c>
      <c r="AA6" s="8">
        <f t="shared" si="2"/>
        <v>0.6402744299</v>
      </c>
    </row>
    <row r="7"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</row>
    <row r="8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</row>
    <row r="9">
      <c r="A9" s="25" t="s">
        <v>319</v>
      </c>
      <c r="N9" s="25"/>
      <c r="O9" s="25" t="s">
        <v>320</v>
      </c>
    </row>
    <row r="10">
      <c r="A10" s="19" t="s">
        <v>189</v>
      </c>
      <c r="B10" s="20">
        <f t="shared" ref="B10:M10" si="3">B$2</f>
        <v>45474</v>
      </c>
      <c r="C10" s="20">
        <f t="shared" si="3"/>
        <v>45505</v>
      </c>
      <c r="D10" s="20">
        <f t="shared" si="3"/>
        <v>45536</v>
      </c>
      <c r="E10" s="20">
        <f t="shared" si="3"/>
        <v>45566</v>
      </c>
      <c r="F10" s="20">
        <f t="shared" si="3"/>
        <v>45597</v>
      </c>
      <c r="G10" s="20">
        <f t="shared" si="3"/>
        <v>45627</v>
      </c>
      <c r="H10" s="20">
        <f t="shared" si="3"/>
        <v>45658</v>
      </c>
      <c r="I10" s="20">
        <f t="shared" si="3"/>
        <v>45689</v>
      </c>
      <c r="J10" s="20">
        <f t="shared" si="3"/>
        <v>45717</v>
      </c>
      <c r="K10" s="20">
        <f t="shared" si="3"/>
        <v>45748</v>
      </c>
      <c r="L10" s="20">
        <f t="shared" si="3"/>
        <v>45778</v>
      </c>
      <c r="M10" s="20">
        <f t="shared" si="3"/>
        <v>45809</v>
      </c>
      <c r="N10" s="38"/>
      <c r="O10" s="19" t="s">
        <v>189</v>
      </c>
      <c r="P10" s="20">
        <f t="shared" ref="P10:AA10" si="4">B10</f>
        <v>45474</v>
      </c>
      <c r="Q10" s="20">
        <f t="shared" si="4"/>
        <v>45505</v>
      </c>
      <c r="R10" s="20">
        <f t="shared" si="4"/>
        <v>45536</v>
      </c>
      <c r="S10" s="20">
        <f t="shared" si="4"/>
        <v>45566</v>
      </c>
      <c r="T10" s="20">
        <f t="shared" si="4"/>
        <v>45597</v>
      </c>
      <c r="U10" s="20">
        <f t="shared" si="4"/>
        <v>45627</v>
      </c>
      <c r="V10" s="20">
        <f t="shared" si="4"/>
        <v>45658</v>
      </c>
      <c r="W10" s="20">
        <f t="shared" si="4"/>
        <v>45689</v>
      </c>
      <c r="X10" s="20">
        <f t="shared" si="4"/>
        <v>45717</v>
      </c>
      <c r="Y10" s="20">
        <f t="shared" si="4"/>
        <v>45748</v>
      </c>
      <c r="Z10" s="20">
        <f t="shared" si="4"/>
        <v>45778</v>
      </c>
      <c r="AA10" s="20">
        <f t="shared" si="4"/>
        <v>45809</v>
      </c>
    </row>
    <row r="11">
      <c r="A11" s="7" t="s">
        <v>200</v>
      </c>
      <c r="B11" s="8">
        <v>1019.9855213772</v>
      </c>
      <c r="C11" s="8">
        <v>1128.8903448708</v>
      </c>
      <c r="D11" s="8">
        <v>1130.7764707574</v>
      </c>
      <c r="E11" s="8">
        <v>1102.7462693201</v>
      </c>
      <c r="F11" s="8">
        <v>1141.7369891536</v>
      </c>
      <c r="G11" s="8">
        <v>1143.4782455854</v>
      </c>
      <c r="H11" s="8">
        <v>1130.3519180372</v>
      </c>
      <c r="I11" s="8">
        <v>1100.5957686841</v>
      </c>
      <c r="J11" s="8">
        <v>1080.1401213354</v>
      </c>
      <c r="K11" s="8">
        <v>911.3176052148</v>
      </c>
      <c r="L11" s="8">
        <v>716.5808463722</v>
      </c>
      <c r="M11" s="8">
        <v>59.3776059407</v>
      </c>
      <c r="N11" s="39"/>
      <c r="O11" s="7" t="str">
        <f t="shared" ref="O11:AA11" si="5">A11</f>
        <v>EC2-Other($)</v>
      </c>
      <c r="P11" s="40">
        <f t="shared" si="5"/>
        <v>1019.985521</v>
      </c>
      <c r="Q11" s="40">
        <f t="shared" si="5"/>
        <v>1128.890345</v>
      </c>
      <c r="R11" s="40">
        <f t="shared" si="5"/>
        <v>1130.776471</v>
      </c>
      <c r="S11" s="40">
        <f t="shared" si="5"/>
        <v>1102.746269</v>
      </c>
      <c r="T11" s="40">
        <f t="shared" si="5"/>
        <v>1141.736989</v>
      </c>
      <c r="U11" s="40">
        <f t="shared" si="5"/>
        <v>1143.478246</v>
      </c>
      <c r="V11" s="40">
        <f t="shared" si="5"/>
        <v>1130.351918</v>
      </c>
      <c r="W11" s="40">
        <f t="shared" si="5"/>
        <v>1100.595769</v>
      </c>
      <c r="X11" s="40">
        <f t="shared" si="5"/>
        <v>1080.140121</v>
      </c>
      <c r="Y11" s="40">
        <f t="shared" si="5"/>
        <v>911.3176052</v>
      </c>
      <c r="Z11" s="40">
        <f t="shared" si="5"/>
        <v>716.5808464</v>
      </c>
      <c r="AA11" s="40">
        <f t="shared" si="5"/>
        <v>59.37760594</v>
      </c>
    </row>
    <row r="12">
      <c r="A12" s="7" t="s">
        <v>205</v>
      </c>
      <c r="B12" s="8">
        <v>566.88655305</v>
      </c>
      <c r="C12" s="8">
        <v>574.6264925779</v>
      </c>
      <c r="D12" s="8">
        <v>549.4040545956</v>
      </c>
      <c r="E12" s="8">
        <v>570.0851008321</v>
      </c>
      <c r="F12" s="8">
        <v>566.8057620389</v>
      </c>
      <c r="G12" s="8">
        <v>588.7066409773</v>
      </c>
      <c r="H12" s="8">
        <v>584.8019076073</v>
      </c>
      <c r="I12" s="8">
        <v>528.1822389022</v>
      </c>
      <c r="J12" s="8">
        <v>588.34766851</v>
      </c>
      <c r="K12" s="8">
        <v>571.7257437001</v>
      </c>
      <c r="L12" s="8">
        <v>586.6142789479</v>
      </c>
      <c r="M12" s="8">
        <v>56.2854845353</v>
      </c>
      <c r="N12" s="39"/>
      <c r="O12" s="7" t="str">
        <f t="shared" ref="O12:AA12" si="6">A12</f>
        <v>Elastic Load Balancing($)</v>
      </c>
      <c r="P12" s="40">
        <f t="shared" si="6"/>
        <v>566.8865531</v>
      </c>
      <c r="Q12" s="40">
        <f t="shared" si="6"/>
        <v>574.6264926</v>
      </c>
      <c r="R12" s="40">
        <f t="shared" si="6"/>
        <v>549.4040546</v>
      </c>
      <c r="S12" s="40">
        <f t="shared" si="6"/>
        <v>570.0851008</v>
      </c>
      <c r="T12" s="40">
        <f t="shared" si="6"/>
        <v>566.805762</v>
      </c>
      <c r="U12" s="40">
        <f t="shared" si="6"/>
        <v>588.706641</v>
      </c>
      <c r="V12" s="40">
        <f t="shared" si="6"/>
        <v>584.8019076</v>
      </c>
      <c r="W12" s="40">
        <f t="shared" si="6"/>
        <v>528.1822389</v>
      </c>
      <c r="X12" s="40">
        <f t="shared" si="6"/>
        <v>588.3476685</v>
      </c>
      <c r="Y12" s="40">
        <f t="shared" si="6"/>
        <v>571.7257437</v>
      </c>
      <c r="Z12" s="40">
        <f t="shared" si="6"/>
        <v>586.6142789</v>
      </c>
      <c r="AA12" s="40">
        <f t="shared" si="6"/>
        <v>56.28548454</v>
      </c>
    </row>
    <row r="13">
      <c r="A13" s="7" t="s">
        <v>204</v>
      </c>
      <c r="B13" s="8">
        <v>516.327148625</v>
      </c>
      <c r="C13" s="8">
        <v>535.57197371</v>
      </c>
      <c r="D13" s="8">
        <v>512.50620966</v>
      </c>
      <c r="E13" s="8">
        <v>528.0095493247</v>
      </c>
      <c r="F13" s="8">
        <v>539.2635613498</v>
      </c>
      <c r="G13" s="8">
        <v>557.666775005</v>
      </c>
      <c r="H13" s="8">
        <v>554.39223069</v>
      </c>
      <c r="I13" s="8">
        <v>504.6825171373</v>
      </c>
      <c r="J13" s="8">
        <v>567.1961455717</v>
      </c>
      <c r="K13" s="8">
        <v>535.12124593</v>
      </c>
      <c r="L13" s="8">
        <v>484.84384741</v>
      </c>
      <c r="M13" s="8">
        <v>41.207001355</v>
      </c>
      <c r="N13" s="39"/>
      <c r="O13" s="7" t="str">
        <f t="shared" ref="O13:AA13" si="7">A13</f>
        <v>VPC($)</v>
      </c>
      <c r="P13" s="40">
        <f t="shared" si="7"/>
        <v>516.3271486</v>
      </c>
      <c r="Q13" s="40">
        <f t="shared" si="7"/>
        <v>535.5719737</v>
      </c>
      <c r="R13" s="40">
        <f t="shared" si="7"/>
        <v>512.5062097</v>
      </c>
      <c r="S13" s="40">
        <f t="shared" si="7"/>
        <v>528.0095493</v>
      </c>
      <c r="T13" s="40">
        <f t="shared" si="7"/>
        <v>539.2635613</v>
      </c>
      <c r="U13" s="40">
        <f t="shared" si="7"/>
        <v>557.666775</v>
      </c>
      <c r="V13" s="40">
        <f t="shared" si="7"/>
        <v>554.3922307</v>
      </c>
      <c r="W13" s="40">
        <f t="shared" si="7"/>
        <v>504.6825171</v>
      </c>
      <c r="X13" s="40">
        <f t="shared" si="7"/>
        <v>567.1961456</v>
      </c>
      <c r="Y13" s="40">
        <f t="shared" si="7"/>
        <v>535.1212459</v>
      </c>
      <c r="Z13" s="40">
        <f t="shared" si="7"/>
        <v>484.8438474</v>
      </c>
      <c r="AA13" s="40">
        <f t="shared" si="7"/>
        <v>41.20700136</v>
      </c>
    </row>
    <row r="14">
      <c r="A14" s="7" t="s">
        <v>206</v>
      </c>
      <c r="B14" s="8">
        <v>410.688</v>
      </c>
      <c r="C14" s="8">
        <v>410.688</v>
      </c>
      <c r="D14" s="8">
        <v>397.44</v>
      </c>
      <c r="E14" s="8">
        <v>410.688</v>
      </c>
      <c r="F14" s="8">
        <v>397.44</v>
      </c>
      <c r="G14" s="8">
        <v>410.688</v>
      </c>
      <c r="H14" s="8">
        <v>410.688</v>
      </c>
      <c r="I14" s="8">
        <v>370.944</v>
      </c>
      <c r="J14" s="8">
        <v>410.688</v>
      </c>
      <c r="K14" s="8">
        <v>397.44</v>
      </c>
      <c r="L14" s="8">
        <v>410.9711660186</v>
      </c>
      <c r="M14" s="8">
        <v>39.744</v>
      </c>
      <c r="N14" s="39"/>
      <c r="O14" s="7" t="str">
        <f t="shared" ref="O14:AA14" si="8">A14</f>
        <v>Kinesis($)</v>
      </c>
      <c r="P14" s="40">
        <f t="shared" si="8"/>
        <v>410.688</v>
      </c>
      <c r="Q14" s="40">
        <f t="shared" si="8"/>
        <v>410.688</v>
      </c>
      <c r="R14" s="40">
        <f t="shared" si="8"/>
        <v>397.44</v>
      </c>
      <c r="S14" s="40">
        <f t="shared" si="8"/>
        <v>410.688</v>
      </c>
      <c r="T14" s="40">
        <f t="shared" si="8"/>
        <v>397.44</v>
      </c>
      <c r="U14" s="40">
        <f t="shared" si="8"/>
        <v>410.688</v>
      </c>
      <c r="V14" s="40">
        <f t="shared" si="8"/>
        <v>410.688</v>
      </c>
      <c r="W14" s="40">
        <f t="shared" si="8"/>
        <v>370.944</v>
      </c>
      <c r="X14" s="40">
        <f t="shared" si="8"/>
        <v>410.688</v>
      </c>
      <c r="Y14" s="40">
        <f t="shared" si="8"/>
        <v>397.44</v>
      </c>
      <c r="Z14" s="40">
        <f t="shared" si="8"/>
        <v>410.971166</v>
      </c>
      <c r="AA14" s="40">
        <f t="shared" si="8"/>
        <v>39.744</v>
      </c>
    </row>
    <row r="15">
      <c r="A15" s="7" t="s">
        <v>207</v>
      </c>
      <c r="B15" s="8">
        <v>248.2263829616</v>
      </c>
      <c r="C15" s="8">
        <v>260.5626821188</v>
      </c>
      <c r="D15" s="8">
        <v>321.915755034</v>
      </c>
      <c r="E15" s="8">
        <v>365.1767413844</v>
      </c>
      <c r="F15" s="8">
        <v>362.430532377</v>
      </c>
      <c r="G15" s="8">
        <v>365.3148305098</v>
      </c>
      <c r="H15" s="8">
        <v>370.0361756311</v>
      </c>
      <c r="I15" s="8">
        <v>314.9626611258</v>
      </c>
      <c r="J15" s="8">
        <v>244.3237510954</v>
      </c>
      <c r="K15" s="8">
        <v>121.6315558552</v>
      </c>
      <c r="L15" s="8">
        <v>90.9045182037</v>
      </c>
      <c r="M15" s="8">
        <v>3.6068247234</v>
      </c>
      <c r="N15" s="39"/>
      <c r="O15" s="7" t="str">
        <f t="shared" ref="O15:AA15" si="9">A15</f>
        <v>CloudWatch($)</v>
      </c>
      <c r="P15" s="40">
        <f t="shared" si="9"/>
        <v>248.226383</v>
      </c>
      <c r="Q15" s="40">
        <f t="shared" si="9"/>
        <v>260.5626821</v>
      </c>
      <c r="R15" s="40">
        <f t="shared" si="9"/>
        <v>321.915755</v>
      </c>
      <c r="S15" s="40">
        <f t="shared" si="9"/>
        <v>365.1767414</v>
      </c>
      <c r="T15" s="40">
        <f t="shared" si="9"/>
        <v>362.4305324</v>
      </c>
      <c r="U15" s="40">
        <f t="shared" si="9"/>
        <v>365.3148305</v>
      </c>
      <c r="V15" s="40">
        <f t="shared" si="9"/>
        <v>370.0361756</v>
      </c>
      <c r="W15" s="40">
        <f t="shared" si="9"/>
        <v>314.9626611</v>
      </c>
      <c r="X15" s="40">
        <f t="shared" si="9"/>
        <v>244.3237511</v>
      </c>
      <c r="Y15" s="40">
        <f t="shared" si="9"/>
        <v>121.6315559</v>
      </c>
      <c r="Z15" s="40">
        <f t="shared" si="9"/>
        <v>90.9045182</v>
      </c>
      <c r="AA15" s="40">
        <f t="shared" si="9"/>
        <v>3.606824723</v>
      </c>
    </row>
    <row r="16">
      <c r="A16" s="26" t="s">
        <v>190</v>
      </c>
      <c r="B16" s="27">
        <v>12.5506995447</v>
      </c>
      <c r="C16" s="27">
        <v>78.1108644334</v>
      </c>
      <c r="D16" s="27">
        <v>349.8797971412</v>
      </c>
      <c r="E16" s="27">
        <v>398.2724743562</v>
      </c>
      <c r="F16" s="27">
        <v>482.6949084525</v>
      </c>
      <c r="G16" s="27">
        <v>156.6514765795</v>
      </c>
      <c r="H16" s="27">
        <v>67.9158887078</v>
      </c>
      <c r="I16" s="27">
        <v>55.3201640435</v>
      </c>
      <c r="J16" s="27">
        <v>206.4208353221</v>
      </c>
      <c r="K16" s="27">
        <v>438.6438187786</v>
      </c>
      <c r="L16" s="27">
        <v>358.3463981762</v>
      </c>
      <c r="M16" s="27">
        <v>1.0170265218</v>
      </c>
      <c r="N16" s="39"/>
      <c r="O16" s="26" t="str">
        <f t="shared" ref="O16:O63" si="11">A16</f>
        <v>EC2-Instances($)</v>
      </c>
      <c r="P16" s="41">
        <f t="shared" ref="P16:AA16" si="10">B16+(B3*P6)</f>
        <v>1628.678818</v>
      </c>
      <c r="Q16" s="41">
        <f t="shared" si="10"/>
        <v>1974.607309</v>
      </c>
      <c r="R16" s="41">
        <f t="shared" si="10"/>
        <v>1857.54893</v>
      </c>
      <c r="S16" s="41">
        <f t="shared" si="10"/>
        <v>1771.051506</v>
      </c>
      <c r="T16" s="41">
        <f t="shared" si="10"/>
        <v>1879.727771</v>
      </c>
      <c r="U16" s="41">
        <f t="shared" si="10"/>
        <v>1998.876573</v>
      </c>
      <c r="V16" s="41">
        <f t="shared" si="10"/>
        <v>1922.399314</v>
      </c>
      <c r="W16" s="41">
        <f t="shared" si="10"/>
        <v>1769.340029</v>
      </c>
      <c r="X16" s="41">
        <f t="shared" si="10"/>
        <v>2485.875817</v>
      </c>
      <c r="Y16" s="41">
        <f t="shared" si="10"/>
        <v>2290.945953</v>
      </c>
      <c r="Z16" s="41">
        <f t="shared" si="10"/>
        <v>1646.924765</v>
      </c>
      <c r="AA16" s="41">
        <f t="shared" si="10"/>
        <v>102.867128</v>
      </c>
    </row>
    <row r="17">
      <c r="A17" s="7" t="s">
        <v>212</v>
      </c>
      <c r="B17" s="8">
        <v>148.8000005393</v>
      </c>
      <c r="C17" s="8">
        <v>148.800000571</v>
      </c>
      <c r="D17" s="8">
        <v>144.0000005818</v>
      </c>
      <c r="E17" s="8">
        <v>148.80000054</v>
      </c>
      <c r="F17" s="8">
        <v>144.0000006131</v>
      </c>
      <c r="G17" s="8">
        <v>103.8231915957</v>
      </c>
      <c r="H17" s="8">
        <v>101.1840005654</v>
      </c>
      <c r="I17" s="8">
        <v>93.0182894479</v>
      </c>
      <c r="J17" s="8">
        <v>101.1840005066</v>
      </c>
      <c r="K17" s="8">
        <v>100.9490774465</v>
      </c>
      <c r="L17" s="8">
        <v>105.7676457849</v>
      </c>
      <c r="M17" s="8">
        <v>97.92</v>
      </c>
      <c r="N17" s="39"/>
      <c r="O17" s="7" t="str">
        <f t="shared" si="11"/>
        <v>ElastiCache($)</v>
      </c>
      <c r="P17" s="40">
        <f t="shared" ref="P17:AA17" si="12">B17</f>
        <v>148.8000005</v>
      </c>
      <c r="Q17" s="40">
        <f t="shared" si="12"/>
        <v>148.8000006</v>
      </c>
      <c r="R17" s="40">
        <f t="shared" si="12"/>
        <v>144.0000006</v>
      </c>
      <c r="S17" s="40">
        <f t="shared" si="12"/>
        <v>148.8000005</v>
      </c>
      <c r="T17" s="40">
        <f t="shared" si="12"/>
        <v>144.0000006</v>
      </c>
      <c r="U17" s="40">
        <f t="shared" si="12"/>
        <v>103.8231916</v>
      </c>
      <c r="V17" s="40">
        <f t="shared" si="12"/>
        <v>101.1840006</v>
      </c>
      <c r="W17" s="40">
        <f t="shared" si="12"/>
        <v>93.01828945</v>
      </c>
      <c r="X17" s="40">
        <f t="shared" si="12"/>
        <v>101.1840005</v>
      </c>
      <c r="Y17" s="40">
        <f t="shared" si="12"/>
        <v>100.9490774</v>
      </c>
      <c r="Z17" s="40">
        <f t="shared" si="12"/>
        <v>105.7676458</v>
      </c>
      <c r="AA17" s="40">
        <f t="shared" si="12"/>
        <v>97.92</v>
      </c>
    </row>
    <row r="18">
      <c r="A18" s="7" t="s">
        <v>196</v>
      </c>
      <c r="B18" s="8">
        <v>74.4</v>
      </c>
      <c r="C18" s="8">
        <v>74.4</v>
      </c>
      <c r="D18" s="8">
        <v>72.522375336</v>
      </c>
      <c r="E18" s="8">
        <v>115.9985459409</v>
      </c>
      <c r="F18" s="8">
        <v>261.468563334</v>
      </c>
      <c r="G18" s="8">
        <v>74.92778725</v>
      </c>
      <c r="H18" s="8">
        <v>74.4</v>
      </c>
      <c r="I18" s="8">
        <v>67.2</v>
      </c>
      <c r="J18" s="8">
        <v>74.4</v>
      </c>
      <c r="K18" s="8">
        <v>72.0</v>
      </c>
      <c r="L18" s="8">
        <v>74.4</v>
      </c>
      <c r="M18" s="8">
        <v>7.2</v>
      </c>
      <c r="N18" s="39"/>
      <c r="O18" s="7" t="str">
        <f t="shared" si="11"/>
        <v>Elastic Container Service for Kubernetes($)</v>
      </c>
      <c r="P18" s="40">
        <f t="shared" ref="P18:AA18" si="13">B18</f>
        <v>74.4</v>
      </c>
      <c r="Q18" s="40">
        <f t="shared" si="13"/>
        <v>74.4</v>
      </c>
      <c r="R18" s="40">
        <f t="shared" si="13"/>
        <v>72.52237534</v>
      </c>
      <c r="S18" s="40">
        <f t="shared" si="13"/>
        <v>115.9985459</v>
      </c>
      <c r="T18" s="40">
        <f t="shared" si="13"/>
        <v>261.4685633</v>
      </c>
      <c r="U18" s="40">
        <f t="shared" si="13"/>
        <v>74.92778725</v>
      </c>
      <c r="V18" s="40">
        <f t="shared" si="13"/>
        <v>74.4</v>
      </c>
      <c r="W18" s="40">
        <f t="shared" si="13"/>
        <v>67.2</v>
      </c>
      <c r="X18" s="40">
        <f t="shared" si="13"/>
        <v>74.4</v>
      </c>
      <c r="Y18" s="40">
        <f t="shared" si="13"/>
        <v>72</v>
      </c>
      <c r="Z18" s="40">
        <f t="shared" si="13"/>
        <v>74.4</v>
      </c>
      <c r="AA18" s="40">
        <f t="shared" si="13"/>
        <v>7.2</v>
      </c>
    </row>
    <row r="19">
      <c r="A19" s="7" t="s">
        <v>210</v>
      </c>
      <c r="B19" s="8">
        <v>59.3501148051</v>
      </c>
      <c r="C19" s="8">
        <v>62.9021509226</v>
      </c>
      <c r="D19" s="8">
        <v>63.6332976911</v>
      </c>
      <c r="E19" s="8">
        <v>68.7479082811</v>
      </c>
      <c r="F19" s="8">
        <v>70.0764097931</v>
      </c>
      <c r="G19" s="8">
        <v>70.9980118684</v>
      </c>
      <c r="H19" s="8">
        <v>67.0159171222</v>
      </c>
      <c r="I19" s="8">
        <v>29.4051680954</v>
      </c>
      <c r="J19" s="8">
        <v>13.73796</v>
      </c>
      <c r="K19" s="8">
        <v>13.2948</v>
      </c>
      <c r="L19" s="8">
        <v>10.6467420857</v>
      </c>
      <c r="M19" s="8">
        <v>0.82836</v>
      </c>
      <c r="N19" s="39"/>
      <c r="O19" s="7" t="str">
        <f t="shared" si="11"/>
        <v>Inspector($)</v>
      </c>
      <c r="P19" s="40">
        <f t="shared" ref="P19:AA19" si="14">B19</f>
        <v>59.35011481</v>
      </c>
      <c r="Q19" s="40">
        <f t="shared" si="14"/>
        <v>62.90215092</v>
      </c>
      <c r="R19" s="40">
        <f t="shared" si="14"/>
        <v>63.63329769</v>
      </c>
      <c r="S19" s="40">
        <f t="shared" si="14"/>
        <v>68.74790828</v>
      </c>
      <c r="T19" s="40">
        <f t="shared" si="14"/>
        <v>70.07640979</v>
      </c>
      <c r="U19" s="40">
        <f t="shared" si="14"/>
        <v>70.99801187</v>
      </c>
      <c r="V19" s="40">
        <f t="shared" si="14"/>
        <v>67.01591712</v>
      </c>
      <c r="W19" s="40">
        <f t="shared" si="14"/>
        <v>29.4051681</v>
      </c>
      <c r="X19" s="40">
        <f t="shared" si="14"/>
        <v>13.73796</v>
      </c>
      <c r="Y19" s="40">
        <f t="shared" si="14"/>
        <v>13.2948</v>
      </c>
      <c r="Z19" s="40">
        <f t="shared" si="14"/>
        <v>10.64674209</v>
      </c>
      <c r="AA19" s="40">
        <f t="shared" si="14"/>
        <v>0.82836</v>
      </c>
    </row>
    <row r="20">
      <c r="A20" s="7" t="s">
        <v>219</v>
      </c>
      <c r="B20" s="8">
        <v>171.35149</v>
      </c>
      <c r="C20" s="8">
        <v>147.90098</v>
      </c>
      <c r="D20" s="8">
        <v>6.50295</v>
      </c>
      <c r="E20" s="8">
        <v>6.69948</v>
      </c>
      <c r="F20" s="8">
        <v>6.49161</v>
      </c>
      <c r="G20" s="8">
        <v>6.70854</v>
      </c>
      <c r="H20" s="8">
        <v>6.70548</v>
      </c>
      <c r="I20" s="8">
        <v>6.0495</v>
      </c>
      <c r="J20" s="8">
        <v>6.696</v>
      </c>
      <c r="K20" s="8">
        <v>6.48</v>
      </c>
      <c r="L20" s="8">
        <v>6.696</v>
      </c>
      <c r="M20" s="8">
        <v>0.648</v>
      </c>
      <c r="N20" s="39"/>
      <c r="O20" s="7" t="str">
        <f t="shared" si="11"/>
        <v>Security Hub($)</v>
      </c>
      <c r="P20" s="40">
        <f t="shared" ref="P20:AA20" si="15">B20</f>
        <v>171.35149</v>
      </c>
      <c r="Q20" s="40">
        <f t="shared" si="15"/>
        <v>147.90098</v>
      </c>
      <c r="R20" s="40">
        <f t="shared" si="15"/>
        <v>6.50295</v>
      </c>
      <c r="S20" s="40">
        <f t="shared" si="15"/>
        <v>6.69948</v>
      </c>
      <c r="T20" s="40">
        <f t="shared" si="15"/>
        <v>6.49161</v>
      </c>
      <c r="U20" s="40">
        <f t="shared" si="15"/>
        <v>6.70854</v>
      </c>
      <c r="V20" s="40">
        <f t="shared" si="15"/>
        <v>6.70548</v>
      </c>
      <c r="W20" s="40">
        <f t="shared" si="15"/>
        <v>6.0495</v>
      </c>
      <c r="X20" s="40">
        <f t="shared" si="15"/>
        <v>6.696</v>
      </c>
      <c r="Y20" s="40">
        <f t="shared" si="15"/>
        <v>6.48</v>
      </c>
      <c r="Z20" s="40">
        <f t="shared" si="15"/>
        <v>6.696</v>
      </c>
      <c r="AA20" s="40">
        <f t="shared" si="15"/>
        <v>0.648</v>
      </c>
    </row>
    <row r="21">
      <c r="A21" s="7" t="s">
        <v>202</v>
      </c>
      <c r="B21" s="8">
        <v>22.3310955044</v>
      </c>
      <c r="C21" s="8">
        <v>22.7428863463</v>
      </c>
      <c r="D21" s="8">
        <v>31.4016554994</v>
      </c>
      <c r="E21" s="8">
        <v>25.0774896697</v>
      </c>
      <c r="F21" s="8">
        <v>25.2843342243</v>
      </c>
      <c r="G21" s="8">
        <v>24.5894779881</v>
      </c>
      <c r="H21" s="8">
        <v>24.6836928951</v>
      </c>
      <c r="I21" s="8">
        <v>23.400611876</v>
      </c>
      <c r="J21" s="8">
        <v>22.2902533266</v>
      </c>
      <c r="K21" s="8">
        <v>21.7256164888</v>
      </c>
      <c r="L21" s="8">
        <v>21.777156972</v>
      </c>
      <c r="M21" s="8">
        <v>2.2998642605</v>
      </c>
      <c r="N21" s="39"/>
      <c r="O21" s="7" t="str">
        <f t="shared" si="11"/>
        <v>S3($)</v>
      </c>
      <c r="P21" s="40">
        <f t="shared" ref="P21:AA21" si="16">B21</f>
        <v>22.3310955</v>
      </c>
      <c r="Q21" s="40">
        <f t="shared" si="16"/>
        <v>22.74288635</v>
      </c>
      <c r="R21" s="40">
        <f t="shared" si="16"/>
        <v>31.4016555</v>
      </c>
      <c r="S21" s="40">
        <f t="shared" si="16"/>
        <v>25.07748967</v>
      </c>
      <c r="T21" s="40">
        <f t="shared" si="16"/>
        <v>25.28433422</v>
      </c>
      <c r="U21" s="40">
        <f t="shared" si="16"/>
        <v>24.58947799</v>
      </c>
      <c r="V21" s="40">
        <f t="shared" si="16"/>
        <v>24.6836929</v>
      </c>
      <c r="W21" s="40">
        <f t="shared" si="16"/>
        <v>23.40061188</v>
      </c>
      <c r="X21" s="40">
        <f t="shared" si="16"/>
        <v>22.29025333</v>
      </c>
      <c r="Y21" s="40">
        <f t="shared" si="16"/>
        <v>21.72561649</v>
      </c>
      <c r="Z21" s="40">
        <f t="shared" si="16"/>
        <v>21.77715697</v>
      </c>
      <c r="AA21" s="40">
        <f t="shared" si="16"/>
        <v>2.299864261</v>
      </c>
    </row>
    <row r="22">
      <c r="A22" s="7" t="s">
        <v>216</v>
      </c>
      <c r="B22" s="8">
        <v>8.9050778696</v>
      </c>
      <c r="C22" s="8">
        <v>8.8231113461</v>
      </c>
      <c r="D22" s="8">
        <v>25.1996222986</v>
      </c>
      <c r="E22" s="8">
        <v>39.9140617753</v>
      </c>
      <c r="F22" s="8">
        <v>35.198322146</v>
      </c>
      <c r="G22" s="8">
        <v>32.7084432624</v>
      </c>
      <c r="H22" s="8">
        <v>32.5529706715</v>
      </c>
      <c r="I22" s="8">
        <v>19.3434686431</v>
      </c>
      <c r="J22" s="8">
        <v>4.6233655072</v>
      </c>
      <c r="K22" s="8">
        <v>4.2160649385</v>
      </c>
      <c r="L22" s="8">
        <v>2.6775529883</v>
      </c>
      <c r="M22" s="8">
        <v>0.124270137</v>
      </c>
      <c r="N22" s="39"/>
      <c r="O22" s="7" t="str">
        <f t="shared" si="11"/>
        <v>GuardDuty($)</v>
      </c>
      <c r="P22" s="40">
        <f t="shared" ref="P22:AA22" si="17">B22</f>
        <v>8.90507787</v>
      </c>
      <c r="Q22" s="40">
        <f t="shared" si="17"/>
        <v>8.823111346</v>
      </c>
      <c r="R22" s="40">
        <f t="shared" si="17"/>
        <v>25.1996223</v>
      </c>
      <c r="S22" s="40">
        <f t="shared" si="17"/>
        <v>39.91406178</v>
      </c>
      <c r="T22" s="40">
        <f t="shared" si="17"/>
        <v>35.19832215</v>
      </c>
      <c r="U22" s="40">
        <f t="shared" si="17"/>
        <v>32.70844326</v>
      </c>
      <c r="V22" s="40">
        <f t="shared" si="17"/>
        <v>32.55297067</v>
      </c>
      <c r="W22" s="40">
        <f t="shared" si="17"/>
        <v>19.34346864</v>
      </c>
      <c r="X22" s="40">
        <f t="shared" si="17"/>
        <v>4.623365507</v>
      </c>
      <c r="Y22" s="40">
        <f t="shared" si="17"/>
        <v>4.216064939</v>
      </c>
      <c r="Z22" s="40">
        <f t="shared" si="17"/>
        <v>2.677552988</v>
      </c>
      <c r="AA22" s="40">
        <f t="shared" si="17"/>
        <v>0.124270137</v>
      </c>
    </row>
    <row r="23">
      <c r="A23" s="7" t="s">
        <v>222</v>
      </c>
      <c r="B23" s="8">
        <v>15.19164065</v>
      </c>
      <c r="C23" s="8">
        <v>17.021127954</v>
      </c>
      <c r="D23" s="8">
        <v>17.7888511359</v>
      </c>
      <c r="E23" s="8">
        <v>18.44159332</v>
      </c>
      <c r="F23" s="8">
        <v>18.4977514692</v>
      </c>
      <c r="G23" s="8">
        <v>18.579913298</v>
      </c>
      <c r="H23" s="8">
        <v>18.58234218</v>
      </c>
      <c r="I23" s="8">
        <v>18.2284356128</v>
      </c>
      <c r="J23" s="8">
        <v>16.98436818</v>
      </c>
      <c r="K23" s="8">
        <v>16.9898405803</v>
      </c>
      <c r="L23" s="8">
        <v>16.99271461</v>
      </c>
      <c r="M23" s="8">
        <v>1.6965233469</v>
      </c>
      <c r="N23" s="39"/>
      <c r="O23" s="7" t="str">
        <f t="shared" si="11"/>
        <v>Key Management Service($)</v>
      </c>
      <c r="P23" s="40">
        <f t="shared" ref="P23:AA23" si="18">B23</f>
        <v>15.19164065</v>
      </c>
      <c r="Q23" s="40">
        <f t="shared" si="18"/>
        <v>17.02112795</v>
      </c>
      <c r="R23" s="40">
        <f t="shared" si="18"/>
        <v>17.78885114</v>
      </c>
      <c r="S23" s="40">
        <f t="shared" si="18"/>
        <v>18.44159332</v>
      </c>
      <c r="T23" s="40">
        <f t="shared" si="18"/>
        <v>18.49775147</v>
      </c>
      <c r="U23" s="40">
        <f t="shared" si="18"/>
        <v>18.5799133</v>
      </c>
      <c r="V23" s="40">
        <f t="shared" si="18"/>
        <v>18.58234218</v>
      </c>
      <c r="W23" s="40">
        <f t="shared" si="18"/>
        <v>18.22843561</v>
      </c>
      <c r="X23" s="40">
        <f t="shared" si="18"/>
        <v>16.98436818</v>
      </c>
      <c r="Y23" s="40">
        <f t="shared" si="18"/>
        <v>16.98984058</v>
      </c>
      <c r="Z23" s="40">
        <f t="shared" si="18"/>
        <v>16.99271461</v>
      </c>
      <c r="AA23" s="40">
        <f t="shared" si="18"/>
        <v>1.696523347</v>
      </c>
    </row>
    <row r="24">
      <c r="A24" s="7" t="s">
        <v>225</v>
      </c>
      <c r="B24" s="8">
        <v>78.702</v>
      </c>
      <c r="C24" s="8">
        <v>90.699</v>
      </c>
      <c r="D24" s="22"/>
      <c r="E24" s="22"/>
      <c r="F24" s="8">
        <v>0.024</v>
      </c>
      <c r="G24" s="8">
        <v>0.003</v>
      </c>
      <c r="H24" s="22"/>
      <c r="I24" s="22"/>
      <c r="J24" s="22"/>
      <c r="K24" s="8">
        <v>0.006</v>
      </c>
      <c r="L24" s="8">
        <v>0.003</v>
      </c>
      <c r="M24" s="22"/>
      <c r="N24" s="39"/>
      <c r="O24" s="7" t="str">
        <f t="shared" si="11"/>
        <v>Config($)</v>
      </c>
      <c r="P24" s="40">
        <f t="shared" ref="P24:AA24" si="19">B24</f>
        <v>78.702</v>
      </c>
      <c r="Q24" s="40">
        <f t="shared" si="19"/>
        <v>90.699</v>
      </c>
      <c r="R24" s="40" t="str">
        <f t="shared" si="19"/>
        <v/>
      </c>
      <c r="S24" s="40" t="str">
        <f t="shared" si="19"/>
        <v/>
      </c>
      <c r="T24" s="40">
        <f t="shared" si="19"/>
        <v>0.024</v>
      </c>
      <c r="U24" s="40">
        <f t="shared" si="19"/>
        <v>0.003</v>
      </c>
      <c r="V24" s="40" t="str">
        <f t="shared" si="19"/>
        <v/>
      </c>
      <c r="W24" s="40" t="str">
        <f t="shared" si="19"/>
        <v/>
      </c>
      <c r="X24" s="40" t="str">
        <f t="shared" si="19"/>
        <v/>
      </c>
      <c r="Y24" s="40">
        <f t="shared" si="19"/>
        <v>0.006</v>
      </c>
      <c r="Z24" s="40">
        <f t="shared" si="19"/>
        <v>0.003</v>
      </c>
      <c r="AA24" s="40" t="str">
        <f t="shared" si="19"/>
        <v/>
      </c>
    </row>
    <row r="25">
      <c r="A25" s="7" t="s">
        <v>234</v>
      </c>
      <c r="B25" s="8">
        <v>15.0015595995</v>
      </c>
      <c r="C25" s="8">
        <v>10.6076395995</v>
      </c>
      <c r="D25" s="8">
        <v>15.016937999</v>
      </c>
      <c r="E25" s="8">
        <v>15.1203343995</v>
      </c>
      <c r="F25" s="8">
        <v>10.699587199</v>
      </c>
      <c r="G25" s="8">
        <v>5.0820651995</v>
      </c>
      <c r="H25" s="8">
        <v>15.0846313995</v>
      </c>
      <c r="I25" s="8">
        <v>5.0860107996</v>
      </c>
      <c r="J25" s="8">
        <v>5.0888239995</v>
      </c>
      <c r="K25" s="8">
        <v>5.084591999</v>
      </c>
      <c r="L25" s="8">
        <v>10.6935911995</v>
      </c>
      <c r="M25" s="8">
        <v>4.2078227999</v>
      </c>
      <c r="N25" s="39"/>
      <c r="O25" s="7" t="str">
        <f t="shared" si="11"/>
        <v>Route 53($)</v>
      </c>
      <c r="P25" s="40">
        <f t="shared" ref="P25:AA25" si="20">B25</f>
        <v>15.0015596</v>
      </c>
      <c r="Q25" s="40">
        <f t="shared" si="20"/>
        <v>10.6076396</v>
      </c>
      <c r="R25" s="40">
        <f t="shared" si="20"/>
        <v>15.016938</v>
      </c>
      <c r="S25" s="40">
        <f t="shared" si="20"/>
        <v>15.1203344</v>
      </c>
      <c r="T25" s="40">
        <f t="shared" si="20"/>
        <v>10.6995872</v>
      </c>
      <c r="U25" s="40">
        <f t="shared" si="20"/>
        <v>5.0820652</v>
      </c>
      <c r="V25" s="40">
        <f t="shared" si="20"/>
        <v>15.0846314</v>
      </c>
      <c r="W25" s="40">
        <f t="shared" si="20"/>
        <v>5.0860108</v>
      </c>
      <c r="X25" s="40">
        <f t="shared" si="20"/>
        <v>5.088824</v>
      </c>
      <c r="Y25" s="40">
        <f t="shared" si="20"/>
        <v>5.084591999</v>
      </c>
      <c r="Z25" s="40">
        <f t="shared" si="20"/>
        <v>10.6935912</v>
      </c>
      <c r="AA25" s="40">
        <f t="shared" si="20"/>
        <v>4.2078228</v>
      </c>
    </row>
    <row r="26">
      <c r="A26" s="7" t="s">
        <v>321</v>
      </c>
      <c r="B26" s="8">
        <v>11.110152</v>
      </c>
      <c r="C26" s="8">
        <v>11.110152</v>
      </c>
      <c r="D26" s="8">
        <v>10.75176</v>
      </c>
      <c r="E26" s="8">
        <v>10.853688</v>
      </c>
      <c r="F26" s="8">
        <v>10.3572</v>
      </c>
      <c r="G26" s="8">
        <v>10.70244</v>
      </c>
      <c r="H26" s="8">
        <v>10.70244</v>
      </c>
      <c r="I26" s="8">
        <v>3.4524</v>
      </c>
      <c r="J26" s="22"/>
      <c r="K26" s="22"/>
      <c r="L26" s="22"/>
      <c r="M26" s="22"/>
      <c r="N26" s="39"/>
      <c r="O26" s="7" t="str">
        <f t="shared" si="11"/>
        <v>Macie($)</v>
      </c>
      <c r="P26" s="40">
        <f t="shared" ref="P26:AA26" si="21">B26</f>
        <v>11.110152</v>
      </c>
      <c r="Q26" s="40">
        <f t="shared" si="21"/>
        <v>11.110152</v>
      </c>
      <c r="R26" s="40">
        <f t="shared" si="21"/>
        <v>10.75176</v>
      </c>
      <c r="S26" s="40">
        <f t="shared" si="21"/>
        <v>10.853688</v>
      </c>
      <c r="T26" s="40">
        <f t="shared" si="21"/>
        <v>10.3572</v>
      </c>
      <c r="U26" s="40">
        <f t="shared" si="21"/>
        <v>10.70244</v>
      </c>
      <c r="V26" s="40">
        <f t="shared" si="21"/>
        <v>10.70244</v>
      </c>
      <c r="W26" s="40">
        <f t="shared" si="21"/>
        <v>3.4524</v>
      </c>
      <c r="X26" s="40" t="str">
        <f t="shared" si="21"/>
        <v/>
      </c>
      <c r="Y26" s="40" t="str">
        <f t="shared" si="21"/>
        <v/>
      </c>
      <c r="Z26" s="40" t="str">
        <f t="shared" si="21"/>
        <v/>
      </c>
      <c r="AA26" s="40" t="str">
        <f t="shared" si="21"/>
        <v/>
      </c>
    </row>
    <row r="27">
      <c r="A27" s="29" t="s">
        <v>218</v>
      </c>
      <c r="B27" s="30">
        <v>0.4162697248</v>
      </c>
      <c r="C27" s="30">
        <v>0.4137418216</v>
      </c>
      <c r="D27" s="30">
        <v>1.673539532</v>
      </c>
      <c r="E27" s="30">
        <v>2.4125888864</v>
      </c>
      <c r="F27" s="30">
        <v>2.4086212307</v>
      </c>
      <c r="G27" s="30">
        <v>2.414726252</v>
      </c>
      <c r="H27" s="30">
        <v>2.417754424</v>
      </c>
      <c r="I27" s="30">
        <v>2.6695257355</v>
      </c>
      <c r="J27" s="30">
        <v>2.8047283424</v>
      </c>
      <c r="K27" s="30">
        <v>2.8030073737</v>
      </c>
      <c r="L27" s="30">
        <v>2.8053696196</v>
      </c>
      <c r="M27" s="30">
        <v>0.2810800224</v>
      </c>
      <c r="N27" s="39"/>
      <c r="O27" s="29" t="str">
        <f t="shared" si="11"/>
        <v>Secrets Manager($)</v>
      </c>
      <c r="P27" s="75">
        <f t="shared" ref="P27:AA27" si="22">B27+(B4*P6)</f>
        <v>2.558934727</v>
      </c>
      <c r="Q27" s="75">
        <f t="shared" si="22"/>
        <v>1.26599101</v>
      </c>
      <c r="R27" s="75">
        <f t="shared" si="22"/>
        <v>1.912336411</v>
      </c>
      <c r="S27" s="75">
        <f t="shared" si="22"/>
        <v>2.413590979</v>
      </c>
      <c r="T27" s="75">
        <f t="shared" si="22"/>
        <v>2.408621231</v>
      </c>
      <c r="U27" s="75">
        <f t="shared" si="22"/>
        <v>3.273296458</v>
      </c>
      <c r="V27" s="75">
        <f t="shared" si="22"/>
        <v>3.23371789</v>
      </c>
      <c r="W27" s="75">
        <f t="shared" si="22"/>
        <v>4.536324496</v>
      </c>
      <c r="X27" s="75">
        <f t="shared" si="22"/>
        <v>4.473772096</v>
      </c>
      <c r="Y27" s="75">
        <f t="shared" si="22"/>
        <v>2.803007374</v>
      </c>
      <c r="Z27" s="75">
        <f t="shared" si="22"/>
        <v>3.499997707</v>
      </c>
      <c r="AA27" s="75">
        <f t="shared" si="22"/>
        <v>0.4893416594</v>
      </c>
    </row>
    <row r="28">
      <c r="A28" s="7" t="s">
        <v>192</v>
      </c>
      <c r="B28" s="8">
        <v>0.3718695763</v>
      </c>
      <c r="C28" s="8">
        <v>2.1654003683</v>
      </c>
      <c r="D28" s="8">
        <v>2.9460181853</v>
      </c>
      <c r="E28" s="8">
        <v>3.3940743159</v>
      </c>
      <c r="F28" s="8">
        <v>3.2926898519</v>
      </c>
      <c r="G28" s="8">
        <v>2.1509432514</v>
      </c>
      <c r="H28" s="8">
        <v>2.1898803579</v>
      </c>
      <c r="I28" s="8">
        <v>0.3337404087</v>
      </c>
      <c r="J28" s="8">
        <v>0.9453658081</v>
      </c>
      <c r="K28" s="8">
        <v>3.2948390333</v>
      </c>
      <c r="L28" s="8">
        <v>2.3253265306</v>
      </c>
      <c r="M28" s="8">
        <v>0.0041645089</v>
      </c>
      <c r="N28" s="39"/>
      <c r="O28" s="7" t="str">
        <f t="shared" si="11"/>
        <v>Elastic Container Service($)</v>
      </c>
      <c r="P28" s="40">
        <f t="shared" ref="P28:AA28" si="23">B28</f>
        <v>0.3718695763</v>
      </c>
      <c r="Q28" s="40">
        <f t="shared" si="23"/>
        <v>2.165400368</v>
      </c>
      <c r="R28" s="40">
        <f t="shared" si="23"/>
        <v>2.946018185</v>
      </c>
      <c r="S28" s="40">
        <f t="shared" si="23"/>
        <v>3.394074316</v>
      </c>
      <c r="T28" s="40">
        <f t="shared" si="23"/>
        <v>3.292689852</v>
      </c>
      <c r="U28" s="40">
        <f t="shared" si="23"/>
        <v>2.150943251</v>
      </c>
      <c r="V28" s="40">
        <f t="shared" si="23"/>
        <v>2.189880358</v>
      </c>
      <c r="W28" s="40">
        <f t="shared" si="23"/>
        <v>0.3337404087</v>
      </c>
      <c r="X28" s="40">
        <f t="shared" si="23"/>
        <v>0.9453658081</v>
      </c>
      <c r="Y28" s="40">
        <f t="shared" si="23"/>
        <v>3.294839033</v>
      </c>
      <c r="Z28" s="40">
        <f t="shared" si="23"/>
        <v>2.325326531</v>
      </c>
      <c r="AA28" s="40">
        <f t="shared" si="23"/>
        <v>0.0041645089</v>
      </c>
    </row>
    <row r="29">
      <c r="A29" s="7" t="s">
        <v>220</v>
      </c>
      <c r="B29" s="8">
        <v>0.7140873312</v>
      </c>
      <c r="C29" s="8">
        <v>0.7140873312</v>
      </c>
      <c r="D29" s="8">
        <v>0.71408736</v>
      </c>
      <c r="E29" s="8">
        <v>0.7140873312</v>
      </c>
      <c r="F29" s="8">
        <v>1.0170124055</v>
      </c>
      <c r="G29" s="8">
        <v>1.2007686816</v>
      </c>
      <c r="H29" s="8">
        <v>1.5903972636</v>
      </c>
      <c r="I29" s="8">
        <v>2.0534065166</v>
      </c>
      <c r="J29" s="8">
        <v>4.3425252973</v>
      </c>
      <c r="K29" s="8">
        <v>4.14352015</v>
      </c>
      <c r="L29" s="8">
        <v>4.6086269784</v>
      </c>
      <c r="M29" s="8">
        <v>0.4608627048</v>
      </c>
      <c r="N29" s="39"/>
      <c r="O29" s="7" t="str">
        <f t="shared" si="11"/>
        <v>EC2 Container Registry (ECR)($)</v>
      </c>
      <c r="P29" s="40">
        <f t="shared" ref="P29:AA29" si="24">B29</f>
        <v>0.7140873312</v>
      </c>
      <c r="Q29" s="40">
        <f t="shared" si="24"/>
        <v>0.7140873312</v>
      </c>
      <c r="R29" s="40">
        <f t="shared" si="24"/>
        <v>0.71408736</v>
      </c>
      <c r="S29" s="40">
        <f t="shared" si="24"/>
        <v>0.7140873312</v>
      </c>
      <c r="T29" s="40">
        <f t="shared" si="24"/>
        <v>1.017012406</v>
      </c>
      <c r="U29" s="40">
        <f t="shared" si="24"/>
        <v>1.200768682</v>
      </c>
      <c r="V29" s="40">
        <f t="shared" si="24"/>
        <v>1.590397264</v>
      </c>
      <c r="W29" s="40">
        <f t="shared" si="24"/>
        <v>2.053406517</v>
      </c>
      <c r="X29" s="40">
        <f t="shared" si="24"/>
        <v>4.342525297</v>
      </c>
      <c r="Y29" s="40">
        <f t="shared" si="24"/>
        <v>4.14352015</v>
      </c>
      <c r="Z29" s="40">
        <f t="shared" si="24"/>
        <v>4.608626978</v>
      </c>
      <c r="AA29" s="40">
        <f t="shared" si="24"/>
        <v>0.4608627048</v>
      </c>
    </row>
    <row r="30">
      <c r="A30" s="7" t="s">
        <v>242</v>
      </c>
      <c r="B30" s="8">
        <v>0.0</v>
      </c>
      <c r="C30" s="22"/>
      <c r="D30" s="8">
        <v>0.0</v>
      </c>
      <c r="E30" s="8">
        <v>0.0</v>
      </c>
      <c r="F30" s="8">
        <v>0.0</v>
      </c>
      <c r="G30" s="22"/>
      <c r="H30" s="8">
        <v>0.0</v>
      </c>
      <c r="I30" s="22"/>
      <c r="J30" s="8">
        <v>0.0</v>
      </c>
      <c r="K30" s="8">
        <v>0.0</v>
      </c>
      <c r="L30" s="8">
        <v>8.90322576</v>
      </c>
      <c r="M30" s="8">
        <v>12.0</v>
      </c>
      <c r="N30" s="39"/>
      <c r="O30" s="7" t="str">
        <f t="shared" si="11"/>
        <v>Cognito($)</v>
      </c>
      <c r="P30" s="40">
        <f t="shared" ref="P30:AA30" si="25">B30</f>
        <v>0</v>
      </c>
      <c r="Q30" s="40" t="str">
        <f t="shared" si="25"/>
        <v/>
      </c>
      <c r="R30" s="40">
        <f t="shared" si="25"/>
        <v>0</v>
      </c>
      <c r="S30" s="40">
        <f t="shared" si="25"/>
        <v>0</v>
      </c>
      <c r="T30" s="40">
        <f t="shared" si="25"/>
        <v>0</v>
      </c>
      <c r="U30" s="40" t="str">
        <f t="shared" si="25"/>
        <v/>
      </c>
      <c r="V30" s="40">
        <f t="shared" si="25"/>
        <v>0</v>
      </c>
      <c r="W30" s="40" t="str">
        <f t="shared" si="25"/>
        <v/>
      </c>
      <c r="X30" s="40">
        <f t="shared" si="25"/>
        <v>0</v>
      </c>
      <c r="Y30" s="40">
        <f t="shared" si="25"/>
        <v>0</v>
      </c>
      <c r="Z30" s="40">
        <f t="shared" si="25"/>
        <v>8.90322576</v>
      </c>
      <c r="AA30" s="40">
        <f t="shared" si="25"/>
        <v>12</v>
      </c>
    </row>
    <row r="31">
      <c r="A31" s="7" t="s">
        <v>322</v>
      </c>
      <c r="B31" s="8">
        <v>0.4938010915</v>
      </c>
      <c r="C31" s="8">
        <v>0.4721157394</v>
      </c>
      <c r="D31" s="8">
        <v>2.214910471</v>
      </c>
      <c r="E31" s="8">
        <v>3.4000733256</v>
      </c>
      <c r="F31" s="8">
        <v>3.2441120538</v>
      </c>
      <c r="G31" s="8">
        <v>3.0349605118</v>
      </c>
      <c r="H31" s="8">
        <v>3.0400105603</v>
      </c>
      <c r="I31" s="8">
        <v>2.2637321638</v>
      </c>
      <c r="J31" s="8">
        <v>0.1726294124</v>
      </c>
      <c r="K31" s="8">
        <v>0.1756683067</v>
      </c>
      <c r="L31" s="8">
        <v>0.1744922781</v>
      </c>
      <c r="M31" s="8">
        <v>0.0166074145</v>
      </c>
      <c r="N31" s="39"/>
      <c r="O31" s="7" t="str">
        <f t="shared" si="11"/>
        <v>Detective($)</v>
      </c>
      <c r="P31" s="40">
        <f t="shared" ref="P31:AA31" si="26">B31</f>
        <v>0.4938010915</v>
      </c>
      <c r="Q31" s="40">
        <f t="shared" si="26"/>
        <v>0.4721157394</v>
      </c>
      <c r="R31" s="40">
        <f t="shared" si="26"/>
        <v>2.214910471</v>
      </c>
      <c r="S31" s="40">
        <f t="shared" si="26"/>
        <v>3.400073326</v>
      </c>
      <c r="T31" s="40">
        <f t="shared" si="26"/>
        <v>3.244112054</v>
      </c>
      <c r="U31" s="40">
        <f t="shared" si="26"/>
        <v>3.034960512</v>
      </c>
      <c r="V31" s="40">
        <f t="shared" si="26"/>
        <v>3.04001056</v>
      </c>
      <c r="W31" s="40">
        <f t="shared" si="26"/>
        <v>2.263732164</v>
      </c>
      <c r="X31" s="40">
        <f t="shared" si="26"/>
        <v>0.1726294124</v>
      </c>
      <c r="Y31" s="40">
        <f t="shared" si="26"/>
        <v>0.1756683067</v>
      </c>
      <c r="Z31" s="40">
        <f t="shared" si="26"/>
        <v>0.1744922781</v>
      </c>
      <c r="AA31" s="40">
        <f t="shared" si="26"/>
        <v>0.0166074145</v>
      </c>
    </row>
    <row r="32">
      <c r="A32" s="7" t="s">
        <v>213</v>
      </c>
      <c r="B32" s="8">
        <v>0.4086462104</v>
      </c>
      <c r="C32" s="8">
        <v>0.4087316942</v>
      </c>
      <c r="D32" s="8">
        <v>0.4188946175</v>
      </c>
      <c r="E32" s="8">
        <v>0.4447254005</v>
      </c>
      <c r="F32" s="8">
        <v>0.4306285536</v>
      </c>
      <c r="G32" s="8">
        <v>0.4448100647</v>
      </c>
      <c r="H32" s="8">
        <v>0.4445578642</v>
      </c>
      <c r="I32" s="8">
        <v>0.3972660135</v>
      </c>
      <c r="J32" s="8">
        <v>0.4189980344</v>
      </c>
      <c r="K32" s="8">
        <v>0.3861916</v>
      </c>
      <c r="L32" s="8">
        <v>0.3986896</v>
      </c>
      <c r="M32" s="8">
        <v>0.038574</v>
      </c>
      <c r="N32" s="39"/>
      <c r="O32" s="7" t="str">
        <f t="shared" si="11"/>
        <v>SQS($)</v>
      </c>
      <c r="P32" s="40">
        <f t="shared" ref="P32:AA32" si="27">B32</f>
        <v>0.4086462104</v>
      </c>
      <c r="Q32" s="40">
        <f t="shared" si="27"/>
        <v>0.4087316942</v>
      </c>
      <c r="R32" s="40">
        <f t="shared" si="27"/>
        <v>0.4188946175</v>
      </c>
      <c r="S32" s="40">
        <f t="shared" si="27"/>
        <v>0.4447254005</v>
      </c>
      <c r="T32" s="40">
        <f t="shared" si="27"/>
        <v>0.4306285536</v>
      </c>
      <c r="U32" s="40">
        <f t="shared" si="27"/>
        <v>0.4448100647</v>
      </c>
      <c r="V32" s="40">
        <f t="shared" si="27"/>
        <v>0.4445578642</v>
      </c>
      <c r="W32" s="40">
        <f t="shared" si="27"/>
        <v>0.3972660135</v>
      </c>
      <c r="X32" s="40">
        <f t="shared" si="27"/>
        <v>0.4189980344</v>
      </c>
      <c r="Y32" s="40">
        <f t="shared" si="27"/>
        <v>0.3861916</v>
      </c>
      <c r="Z32" s="40">
        <f t="shared" si="27"/>
        <v>0.3986896</v>
      </c>
      <c r="AA32" s="40">
        <f t="shared" si="27"/>
        <v>0.038574</v>
      </c>
    </row>
    <row r="33">
      <c r="A33" s="7" t="s">
        <v>201</v>
      </c>
      <c r="B33" s="8">
        <v>1.8316552778</v>
      </c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39"/>
      <c r="O33" s="7" t="str">
        <f t="shared" si="11"/>
        <v>OpenSearch Service($)</v>
      </c>
      <c r="P33" s="40">
        <f t="shared" ref="P33:AA33" si="28">B33</f>
        <v>1.831655278</v>
      </c>
      <c r="Q33" s="40" t="str">
        <f t="shared" si="28"/>
        <v/>
      </c>
      <c r="R33" s="40" t="str">
        <f t="shared" si="28"/>
        <v/>
      </c>
      <c r="S33" s="40" t="str">
        <f t="shared" si="28"/>
        <v/>
      </c>
      <c r="T33" s="40" t="str">
        <f t="shared" si="28"/>
        <v/>
      </c>
      <c r="U33" s="40" t="str">
        <f t="shared" si="28"/>
        <v/>
      </c>
      <c r="V33" s="40" t="str">
        <f t="shared" si="28"/>
        <v/>
      </c>
      <c r="W33" s="40" t="str">
        <f t="shared" si="28"/>
        <v/>
      </c>
      <c r="X33" s="40" t="str">
        <f t="shared" si="28"/>
        <v/>
      </c>
      <c r="Y33" s="40" t="str">
        <f t="shared" si="28"/>
        <v/>
      </c>
      <c r="Z33" s="40" t="str">
        <f t="shared" si="28"/>
        <v/>
      </c>
      <c r="AA33" s="40" t="str">
        <f t="shared" si="28"/>
        <v/>
      </c>
    </row>
    <row r="34">
      <c r="A34" s="31" t="s">
        <v>241</v>
      </c>
      <c r="B34" s="32">
        <v>0.0584730432</v>
      </c>
      <c r="C34" s="32">
        <v>0.0584741443</v>
      </c>
      <c r="D34" s="32">
        <v>0.0584952426</v>
      </c>
      <c r="E34" s="32">
        <v>0.058472658</v>
      </c>
      <c r="F34" s="32">
        <v>0.0584463879</v>
      </c>
      <c r="G34" s="32">
        <v>0.0584527108</v>
      </c>
      <c r="H34" s="32">
        <v>0.0584569302</v>
      </c>
      <c r="I34" s="32">
        <v>0.058458624</v>
      </c>
      <c r="J34" s="32">
        <v>0.0584611215</v>
      </c>
      <c r="K34" s="32">
        <v>0.0584664097</v>
      </c>
      <c r="L34" s="32">
        <v>0.0584730432</v>
      </c>
      <c r="M34" s="32">
        <v>0.0058472928</v>
      </c>
      <c r="N34" s="39"/>
      <c r="O34" s="31" t="str">
        <f t="shared" si="11"/>
        <v>Elastic File System($)</v>
      </c>
      <c r="P34" s="70">
        <f t="shared" ref="P34:AA34" si="29">B34+(B5*P6)</f>
        <v>0.07517481737</v>
      </c>
      <c r="Q34" s="70">
        <f t="shared" si="29"/>
        <v>0.06290450187</v>
      </c>
      <c r="R34" s="70">
        <f t="shared" si="29"/>
        <v>0.06014134387</v>
      </c>
      <c r="S34" s="70">
        <f t="shared" si="29"/>
        <v>0.058472658</v>
      </c>
      <c r="T34" s="70">
        <f t="shared" si="29"/>
        <v>0.0584463879</v>
      </c>
      <c r="U34" s="70">
        <f t="shared" si="29"/>
        <v>0.06849319376</v>
      </c>
      <c r="V34" s="70">
        <f t="shared" si="29"/>
        <v>0.06462527671</v>
      </c>
      <c r="W34" s="70">
        <f t="shared" si="29"/>
        <v>0.08436104585</v>
      </c>
      <c r="X34" s="70">
        <f t="shared" si="29"/>
        <v>0.0844404384</v>
      </c>
      <c r="Y34" s="70">
        <f t="shared" si="29"/>
        <v>0.0584664097</v>
      </c>
      <c r="Z34" s="70">
        <f t="shared" si="29"/>
        <v>0.06887090926</v>
      </c>
      <c r="AA34" s="70">
        <f t="shared" si="29"/>
        <v>0.009268202374</v>
      </c>
    </row>
    <row r="35">
      <c r="A35" s="7" t="s">
        <v>194</v>
      </c>
      <c r="B35" s="8">
        <v>0.0089594671</v>
      </c>
      <c r="C35" s="8">
        <v>0.0304813938</v>
      </c>
      <c r="D35" s="8">
        <v>0.040860115</v>
      </c>
      <c r="E35" s="8">
        <v>0.0345147218</v>
      </c>
      <c r="F35" s="8">
        <v>0.0513532432</v>
      </c>
      <c r="G35" s="8">
        <v>0.0635288432</v>
      </c>
      <c r="H35" s="8">
        <v>0.0736580054</v>
      </c>
      <c r="I35" s="8">
        <v>0.0331619914</v>
      </c>
      <c r="J35" s="8">
        <v>0.0425101669</v>
      </c>
      <c r="K35" s="8">
        <v>0.0893307851</v>
      </c>
      <c r="L35" s="8">
        <v>0.0617100519</v>
      </c>
      <c r="M35" s="8">
        <v>4.145708E-4</v>
      </c>
      <c r="N35" s="39"/>
      <c r="O35" s="7" t="str">
        <f t="shared" si="11"/>
        <v>Lambda($)</v>
      </c>
      <c r="P35" s="40">
        <f t="shared" ref="P35:AA35" si="30">B35</f>
        <v>0.0089594671</v>
      </c>
      <c r="Q35" s="40">
        <f t="shared" si="30"/>
        <v>0.0304813938</v>
      </c>
      <c r="R35" s="40">
        <f t="shared" si="30"/>
        <v>0.040860115</v>
      </c>
      <c r="S35" s="40">
        <f t="shared" si="30"/>
        <v>0.0345147218</v>
      </c>
      <c r="T35" s="40">
        <f t="shared" si="30"/>
        <v>0.0513532432</v>
      </c>
      <c r="U35" s="40">
        <f t="shared" si="30"/>
        <v>0.0635288432</v>
      </c>
      <c r="V35" s="40">
        <f t="shared" si="30"/>
        <v>0.0736580054</v>
      </c>
      <c r="W35" s="40">
        <f t="shared" si="30"/>
        <v>0.0331619914</v>
      </c>
      <c r="X35" s="40">
        <f t="shared" si="30"/>
        <v>0.0425101669</v>
      </c>
      <c r="Y35" s="40">
        <f t="shared" si="30"/>
        <v>0.0893307851</v>
      </c>
      <c r="Z35" s="40">
        <f t="shared" si="30"/>
        <v>0.0617100519</v>
      </c>
      <c r="AA35" s="40">
        <f t="shared" si="30"/>
        <v>0.0004145708</v>
      </c>
    </row>
    <row r="36">
      <c r="A36" s="7" t="s">
        <v>323</v>
      </c>
      <c r="B36" s="22"/>
      <c r="C36" s="22"/>
      <c r="D36" s="22"/>
      <c r="E36" s="22"/>
      <c r="F36" s="22"/>
      <c r="G36" s="22"/>
      <c r="H36" s="8">
        <v>0.49</v>
      </c>
      <c r="I36" s="22"/>
      <c r="J36" s="22"/>
      <c r="K36" s="22"/>
      <c r="L36" s="22"/>
      <c r="M36" s="22"/>
      <c r="N36" s="39"/>
      <c r="O36" s="7" t="str">
        <f t="shared" si="11"/>
        <v>Ubuntu 18 (Ubuntu 18.04 LTS) with Support by Bansir($)</v>
      </c>
      <c r="P36" s="40" t="str">
        <f t="shared" ref="P36:AA36" si="31">B36</f>
        <v/>
      </c>
      <c r="Q36" s="40" t="str">
        <f t="shared" si="31"/>
        <v/>
      </c>
      <c r="R36" s="40" t="str">
        <f t="shared" si="31"/>
        <v/>
      </c>
      <c r="S36" s="40" t="str">
        <f t="shared" si="31"/>
        <v/>
      </c>
      <c r="T36" s="40" t="str">
        <f t="shared" si="31"/>
        <v/>
      </c>
      <c r="U36" s="40" t="str">
        <f t="shared" si="31"/>
        <v/>
      </c>
      <c r="V36" s="40">
        <f t="shared" si="31"/>
        <v>0.49</v>
      </c>
      <c r="W36" s="40" t="str">
        <f t="shared" si="31"/>
        <v/>
      </c>
      <c r="X36" s="40" t="str">
        <f t="shared" si="31"/>
        <v/>
      </c>
      <c r="Y36" s="40" t="str">
        <f t="shared" si="31"/>
        <v/>
      </c>
      <c r="Z36" s="40" t="str">
        <f t="shared" si="31"/>
        <v/>
      </c>
      <c r="AA36" s="40" t="str">
        <f t="shared" si="31"/>
        <v/>
      </c>
    </row>
    <row r="37">
      <c r="A37" s="7" t="s">
        <v>235</v>
      </c>
      <c r="B37" s="8">
        <v>1.215428E-4</v>
      </c>
      <c r="C37" s="8">
        <v>3.897681E-4</v>
      </c>
      <c r="D37" s="8">
        <v>1.654492E-4</v>
      </c>
      <c r="E37" s="8">
        <v>1.501999E-4</v>
      </c>
      <c r="F37" s="8">
        <v>7.0578E-5</v>
      </c>
      <c r="G37" s="8">
        <v>2.027486E-4</v>
      </c>
      <c r="H37" s="8">
        <v>8.027312E-4</v>
      </c>
      <c r="I37" s="8">
        <v>0.0718878124</v>
      </c>
      <c r="J37" s="8">
        <v>0.1019563654</v>
      </c>
      <c r="K37" s="8">
        <v>0.0516051313</v>
      </c>
      <c r="L37" s="8">
        <v>0.1374439019</v>
      </c>
      <c r="M37" s="8">
        <v>0.0020695113</v>
      </c>
      <c r="N37" s="39"/>
      <c r="O37" s="7" t="str">
        <f t="shared" si="11"/>
        <v>CloudFront($)</v>
      </c>
      <c r="P37" s="40">
        <f t="shared" ref="P37:AA37" si="32">B37</f>
        <v>0.0001215428</v>
      </c>
      <c r="Q37" s="40">
        <f t="shared" si="32"/>
        <v>0.0003897681</v>
      </c>
      <c r="R37" s="40">
        <f t="shared" si="32"/>
        <v>0.0001654492</v>
      </c>
      <c r="S37" s="40">
        <f t="shared" si="32"/>
        <v>0.0001501999</v>
      </c>
      <c r="T37" s="40">
        <f t="shared" si="32"/>
        <v>0.000070578</v>
      </c>
      <c r="U37" s="40">
        <f t="shared" si="32"/>
        <v>0.0002027486</v>
      </c>
      <c r="V37" s="40">
        <f t="shared" si="32"/>
        <v>0.0008027312</v>
      </c>
      <c r="W37" s="40">
        <f t="shared" si="32"/>
        <v>0.0718878124</v>
      </c>
      <c r="X37" s="40">
        <f t="shared" si="32"/>
        <v>0.1019563654</v>
      </c>
      <c r="Y37" s="40">
        <f t="shared" si="32"/>
        <v>0.0516051313</v>
      </c>
      <c r="Z37" s="40">
        <f t="shared" si="32"/>
        <v>0.1374439019</v>
      </c>
      <c r="AA37" s="40">
        <f t="shared" si="32"/>
        <v>0.0020695113</v>
      </c>
    </row>
    <row r="38">
      <c r="A38" s="7" t="s">
        <v>230</v>
      </c>
      <c r="B38" s="22"/>
      <c r="C38" s="22"/>
      <c r="D38" s="22"/>
      <c r="E38" s="8">
        <v>0.2050775829</v>
      </c>
      <c r="F38" s="22"/>
      <c r="G38" s="22"/>
      <c r="H38" s="22"/>
      <c r="I38" s="22"/>
      <c r="J38" s="22"/>
      <c r="K38" s="22"/>
      <c r="L38" s="22"/>
      <c r="M38" s="22"/>
      <c r="N38" s="39"/>
      <c r="O38" s="7" t="str">
        <f t="shared" si="11"/>
        <v>Amplify($)</v>
      </c>
      <c r="P38" s="40" t="str">
        <f t="shared" ref="P38:AA38" si="33">B38</f>
        <v/>
      </c>
      <c r="Q38" s="40" t="str">
        <f t="shared" si="33"/>
        <v/>
      </c>
      <c r="R38" s="40" t="str">
        <f t="shared" si="33"/>
        <v/>
      </c>
      <c r="S38" s="40">
        <f t="shared" si="33"/>
        <v>0.2050775829</v>
      </c>
      <c r="T38" s="40" t="str">
        <f t="shared" si="33"/>
        <v/>
      </c>
      <c r="U38" s="40" t="str">
        <f t="shared" si="33"/>
        <v/>
      </c>
      <c r="V38" s="40" t="str">
        <f t="shared" si="33"/>
        <v/>
      </c>
      <c r="W38" s="40" t="str">
        <f t="shared" si="33"/>
        <v/>
      </c>
      <c r="X38" s="40" t="str">
        <f t="shared" si="33"/>
        <v/>
      </c>
      <c r="Y38" s="40" t="str">
        <f t="shared" si="33"/>
        <v/>
      </c>
      <c r="Z38" s="40" t="str">
        <f t="shared" si="33"/>
        <v/>
      </c>
      <c r="AA38" s="40" t="str">
        <f t="shared" si="33"/>
        <v/>
      </c>
    </row>
    <row r="39">
      <c r="A39" s="7" t="s">
        <v>209</v>
      </c>
      <c r="B39" s="8">
        <v>0.0293123843</v>
      </c>
      <c r="C39" s="8">
        <v>0.0240523484</v>
      </c>
      <c r="D39" s="8">
        <v>0.0337313813</v>
      </c>
      <c r="E39" s="8">
        <v>0.0129375158</v>
      </c>
      <c r="F39" s="8">
        <v>0.0077526386</v>
      </c>
      <c r="G39" s="8">
        <v>0.0072400915</v>
      </c>
      <c r="H39" s="8">
        <v>0.0074819414</v>
      </c>
      <c r="I39" s="8">
        <v>0.0074290153</v>
      </c>
      <c r="J39" s="8">
        <v>0.0127093664</v>
      </c>
      <c r="K39" s="8">
        <v>0.0217554727</v>
      </c>
      <c r="L39" s="8">
        <v>0.0099941753</v>
      </c>
      <c r="M39" s="8">
        <v>7.704865E-4</v>
      </c>
      <c r="N39" s="39"/>
      <c r="O39" s="7" t="str">
        <f t="shared" si="11"/>
        <v>API Gateway($)</v>
      </c>
      <c r="P39" s="40">
        <f t="shared" ref="P39:AA39" si="34">B39</f>
        <v>0.0293123843</v>
      </c>
      <c r="Q39" s="40">
        <f t="shared" si="34"/>
        <v>0.0240523484</v>
      </c>
      <c r="R39" s="40">
        <f t="shared" si="34"/>
        <v>0.0337313813</v>
      </c>
      <c r="S39" s="40">
        <f t="shared" si="34"/>
        <v>0.0129375158</v>
      </c>
      <c r="T39" s="40">
        <f t="shared" si="34"/>
        <v>0.0077526386</v>
      </c>
      <c r="U39" s="40">
        <f t="shared" si="34"/>
        <v>0.0072400915</v>
      </c>
      <c r="V39" s="40">
        <f t="shared" si="34"/>
        <v>0.0074819414</v>
      </c>
      <c r="W39" s="40">
        <f t="shared" si="34"/>
        <v>0.0074290153</v>
      </c>
      <c r="X39" s="40">
        <f t="shared" si="34"/>
        <v>0.0127093664</v>
      </c>
      <c r="Y39" s="40">
        <f t="shared" si="34"/>
        <v>0.0217554727</v>
      </c>
      <c r="Z39" s="40">
        <f t="shared" si="34"/>
        <v>0.0099941753</v>
      </c>
      <c r="AA39" s="40">
        <f t="shared" si="34"/>
        <v>0.0007704865</v>
      </c>
    </row>
    <row r="40">
      <c r="A40" s="7" t="s">
        <v>324</v>
      </c>
      <c r="B40" s="22"/>
      <c r="C40" s="22"/>
      <c r="D40" s="22"/>
      <c r="E40" s="22"/>
      <c r="F40" s="22"/>
      <c r="G40" s="22"/>
      <c r="H40" s="8">
        <v>0.14</v>
      </c>
      <c r="I40" s="22"/>
      <c r="J40" s="22"/>
      <c r="K40" s="22"/>
      <c r="L40" s="22"/>
      <c r="M40" s="22"/>
      <c r="N40" s="39"/>
      <c r="O40" s="7" t="str">
        <f t="shared" si="11"/>
        <v>Ubuntu 18 (Ubuntu 18.04 LTS) | Support by SupportedImages($)</v>
      </c>
      <c r="P40" s="40" t="str">
        <f t="shared" ref="P40:AA40" si="35">B40</f>
        <v/>
      </c>
      <c r="Q40" s="40" t="str">
        <f t="shared" si="35"/>
        <v/>
      </c>
      <c r="R40" s="40" t="str">
        <f t="shared" si="35"/>
        <v/>
      </c>
      <c r="S40" s="40" t="str">
        <f t="shared" si="35"/>
        <v/>
      </c>
      <c r="T40" s="40" t="str">
        <f t="shared" si="35"/>
        <v/>
      </c>
      <c r="U40" s="40" t="str">
        <f t="shared" si="35"/>
        <v/>
      </c>
      <c r="V40" s="40">
        <f t="shared" si="35"/>
        <v>0.14</v>
      </c>
      <c r="W40" s="40" t="str">
        <f t="shared" si="35"/>
        <v/>
      </c>
      <c r="X40" s="40" t="str">
        <f t="shared" si="35"/>
        <v/>
      </c>
      <c r="Y40" s="40" t="str">
        <f t="shared" si="35"/>
        <v/>
      </c>
      <c r="Z40" s="40" t="str">
        <f t="shared" si="35"/>
        <v/>
      </c>
      <c r="AA40" s="40" t="str">
        <f t="shared" si="35"/>
        <v/>
      </c>
    </row>
    <row r="41">
      <c r="A41" s="7" t="s">
        <v>236</v>
      </c>
      <c r="B41" s="8">
        <v>0.0039635875</v>
      </c>
      <c r="C41" s="8">
        <v>0.0039315656</v>
      </c>
      <c r="D41" s="8">
        <v>0.0112487425</v>
      </c>
      <c r="E41" s="8">
        <v>0.0152470784</v>
      </c>
      <c r="F41" s="8">
        <v>0.0146916148</v>
      </c>
      <c r="G41" s="8">
        <v>0.0131573838</v>
      </c>
      <c r="H41" s="8">
        <v>0.0116435027</v>
      </c>
      <c r="I41" s="8">
        <v>0.0068531993</v>
      </c>
      <c r="J41" s="8">
        <v>0.0029818695</v>
      </c>
      <c r="K41" s="8">
        <v>1.752152E-4</v>
      </c>
      <c r="L41" s="8">
        <v>2.10522E-4</v>
      </c>
      <c r="M41" s="8">
        <v>1.8E-5</v>
      </c>
      <c r="N41" s="39"/>
      <c r="O41" s="7" t="str">
        <f t="shared" si="11"/>
        <v>SNS($)</v>
      </c>
      <c r="P41" s="40">
        <f t="shared" ref="P41:AA41" si="36">B41</f>
        <v>0.0039635875</v>
      </c>
      <c r="Q41" s="40">
        <f t="shared" si="36"/>
        <v>0.0039315656</v>
      </c>
      <c r="R41" s="40">
        <f t="shared" si="36"/>
        <v>0.0112487425</v>
      </c>
      <c r="S41" s="40">
        <f t="shared" si="36"/>
        <v>0.0152470784</v>
      </c>
      <c r="T41" s="40">
        <f t="shared" si="36"/>
        <v>0.0146916148</v>
      </c>
      <c r="U41" s="40">
        <f t="shared" si="36"/>
        <v>0.0131573838</v>
      </c>
      <c r="V41" s="40">
        <f t="shared" si="36"/>
        <v>0.0116435027</v>
      </c>
      <c r="W41" s="40">
        <f t="shared" si="36"/>
        <v>0.0068531993</v>
      </c>
      <c r="X41" s="40">
        <f t="shared" si="36"/>
        <v>0.0029818695</v>
      </c>
      <c r="Y41" s="40">
        <f t="shared" si="36"/>
        <v>0.0001752152</v>
      </c>
      <c r="Z41" s="40">
        <f t="shared" si="36"/>
        <v>0.000210522</v>
      </c>
      <c r="AA41" s="40">
        <f t="shared" si="36"/>
        <v>0.000018</v>
      </c>
    </row>
    <row r="42">
      <c r="A42" s="7" t="s">
        <v>325</v>
      </c>
      <c r="B42" s="8">
        <v>0.0019306056</v>
      </c>
      <c r="C42" s="8">
        <v>0.0019306056</v>
      </c>
      <c r="D42" s="8">
        <v>0.001930608</v>
      </c>
      <c r="E42" s="8">
        <v>0.0019306056</v>
      </c>
      <c r="F42" s="8">
        <v>0.001930608</v>
      </c>
      <c r="G42" s="8">
        <v>0.0019306056</v>
      </c>
      <c r="H42" s="8">
        <v>0.0019306056</v>
      </c>
      <c r="I42" s="8">
        <v>0.0019305888</v>
      </c>
      <c r="J42" s="8">
        <v>0.0019306056</v>
      </c>
      <c r="K42" s="8">
        <v>0.001930608</v>
      </c>
      <c r="L42" s="8">
        <v>0.0019306056</v>
      </c>
      <c r="M42" s="8">
        <v>1.930608E-4</v>
      </c>
      <c r="N42" s="39"/>
      <c r="O42" s="7" t="str">
        <f t="shared" si="11"/>
        <v>Neptune($)</v>
      </c>
      <c r="P42" s="40">
        <f t="shared" ref="P42:AA42" si="37">B42</f>
        <v>0.0019306056</v>
      </c>
      <c r="Q42" s="40">
        <f t="shared" si="37"/>
        <v>0.0019306056</v>
      </c>
      <c r="R42" s="40">
        <f t="shared" si="37"/>
        <v>0.001930608</v>
      </c>
      <c r="S42" s="40">
        <f t="shared" si="37"/>
        <v>0.0019306056</v>
      </c>
      <c r="T42" s="40">
        <f t="shared" si="37"/>
        <v>0.001930608</v>
      </c>
      <c r="U42" s="40">
        <f t="shared" si="37"/>
        <v>0.0019306056</v>
      </c>
      <c r="V42" s="40">
        <f t="shared" si="37"/>
        <v>0.0019306056</v>
      </c>
      <c r="W42" s="40">
        <f t="shared" si="37"/>
        <v>0.0019305888</v>
      </c>
      <c r="X42" s="40">
        <f t="shared" si="37"/>
        <v>0.0019306056</v>
      </c>
      <c r="Y42" s="40">
        <f t="shared" si="37"/>
        <v>0.001930608</v>
      </c>
      <c r="Z42" s="40">
        <f t="shared" si="37"/>
        <v>0.0019306056</v>
      </c>
      <c r="AA42" s="40">
        <f t="shared" si="37"/>
        <v>0.0001930608</v>
      </c>
    </row>
    <row r="43">
      <c r="A43" s="7" t="s">
        <v>228</v>
      </c>
      <c r="B43" s="8">
        <v>5.460335E-4</v>
      </c>
      <c r="C43" s="8">
        <v>5.455752E-4</v>
      </c>
      <c r="D43" s="8">
        <v>0.0012321316</v>
      </c>
      <c r="E43" s="8">
        <v>0.0018987843</v>
      </c>
      <c r="F43" s="8">
        <v>0.00164376</v>
      </c>
      <c r="G43" s="8">
        <v>0.001698552</v>
      </c>
      <c r="H43" s="8">
        <v>0.0016985521</v>
      </c>
      <c r="I43" s="8">
        <v>0.0015344614</v>
      </c>
      <c r="J43" s="8">
        <v>0.0016986218</v>
      </c>
      <c r="K43" s="8">
        <v>2.34755E-5</v>
      </c>
      <c r="L43" s="22"/>
      <c r="M43" s="22"/>
      <c r="N43" s="39"/>
      <c r="O43" s="7" t="str">
        <f t="shared" si="11"/>
        <v>Step Functions($)</v>
      </c>
      <c r="P43" s="40">
        <f t="shared" ref="P43:AA43" si="38">B43</f>
        <v>0.0005460335</v>
      </c>
      <c r="Q43" s="40">
        <f t="shared" si="38"/>
        <v>0.0005455752</v>
      </c>
      <c r="R43" s="40">
        <f t="shared" si="38"/>
        <v>0.0012321316</v>
      </c>
      <c r="S43" s="40">
        <f t="shared" si="38"/>
        <v>0.0018987843</v>
      </c>
      <c r="T43" s="40">
        <f t="shared" si="38"/>
        <v>0.00164376</v>
      </c>
      <c r="U43" s="40">
        <f t="shared" si="38"/>
        <v>0.001698552</v>
      </c>
      <c r="V43" s="40">
        <f t="shared" si="38"/>
        <v>0.0016985521</v>
      </c>
      <c r="W43" s="40">
        <f t="shared" si="38"/>
        <v>0.0015344614</v>
      </c>
      <c r="X43" s="40">
        <f t="shared" si="38"/>
        <v>0.0016986218</v>
      </c>
      <c r="Y43" s="40">
        <f t="shared" si="38"/>
        <v>0.0000234755</v>
      </c>
      <c r="Z43" s="40" t="str">
        <f t="shared" si="38"/>
        <v/>
      </c>
      <c r="AA43" s="40" t="str">
        <f t="shared" si="38"/>
        <v/>
      </c>
    </row>
    <row r="44">
      <c r="A44" s="7" t="s">
        <v>252</v>
      </c>
      <c r="B44" s="8">
        <v>0.0081425</v>
      </c>
      <c r="C44" s="22"/>
      <c r="D44" s="22"/>
      <c r="E44" s="22"/>
      <c r="F44" s="8">
        <v>0.00420525</v>
      </c>
      <c r="G44" s="22"/>
      <c r="H44" s="22"/>
      <c r="I44" s="22"/>
      <c r="J44" s="22"/>
      <c r="K44" s="22"/>
      <c r="L44" s="22"/>
      <c r="M44" s="22"/>
      <c r="N44" s="39"/>
      <c r="O44" s="7" t="str">
        <f t="shared" si="11"/>
        <v>Claude 3 Haiku ( Bedrock Edition)($)</v>
      </c>
      <c r="P44" s="40">
        <f t="shared" ref="P44:AA44" si="39">B44</f>
        <v>0.0081425</v>
      </c>
      <c r="Q44" s="40" t="str">
        <f t="shared" si="39"/>
        <v/>
      </c>
      <c r="R44" s="40" t="str">
        <f t="shared" si="39"/>
        <v/>
      </c>
      <c r="S44" s="40" t="str">
        <f t="shared" si="39"/>
        <v/>
      </c>
      <c r="T44" s="40">
        <f t="shared" si="39"/>
        <v>0.00420525</v>
      </c>
      <c r="U44" s="40" t="str">
        <f t="shared" si="39"/>
        <v/>
      </c>
      <c r="V44" s="40" t="str">
        <f t="shared" si="39"/>
        <v/>
      </c>
      <c r="W44" s="40" t="str">
        <f t="shared" si="39"/>
        <v/>
      </c>
      <c r="X44" s="40" t="str">
        <f t="shared" si="39"/>
        <v/>
      </c>
      <c r="Y44" s="40" t="str">
        <f t="shared" si="39"/>
        <v/>
      </c>
      <c r="Z44" s="40" t="str">
        <f t="shared" si="39"/>
        <v/>
      </c>
      <c r="AA44" s="40" t="str">
        <f t="shared" si="39"/>
        <v/>
      </c>
    </row>
    <row r="45">
      <c r="A45" s="7" t="s">
        <v>248</v>
      </c>
      <c r="B45" s="8">
        <v>0.001813</v>
      </c>
      <c r="C45" s="8">
        <v>0.003079</v>
      </c>
      <c r="D45" s="8">
        <v>0.002084</v>
      </c>
      <c r="E45" s="8">
        <v>0.0025830428</v>
      </c>
      <c r="F45" s="8">
        <v>0.002002</v>
      </c>
      <c r="G45" s="8">
        <v>0.0</v>
      </c>
      <c r="H45" s="8">
        <v>1.1808E-6</v>
      </c>
      <c r="I45" s="8">
        <v>0.0</v>
      </c>
      <c r="J45" s="8">
        <v>0.0</v>
      </c>
      <c r="K45" s="8">
        <v>0.0</v>
      </c>
      <c r="L45" s="8">
        <v>0.0</v>
      </c>
      <c r="M45" s="8">
        <v>0.0</v>
      </c>
      <c r="N45" s="39"/>
      <c r="O45" s="7" t="str">
        <f t="shared" si="11"/>
        <v>CloudWatch Events($)</v>
      </c>
      <c r="P45" s="40">
        <f t="shared" ref="P45:AA45" si="40">B45</f>
        <v>0.001813</v>
      </c>
      <c r="Q45" s="40">
        <f t="shared" si="40"/>
        <v>0.003079</v>
      </c>
      <c r="R45" s="40">
        <f t="shared" si="40"/>
        <v>0.002084</v>
      </c>
      <c r="S45" s="40">
        <f t="shared" si="40"/>
        <v>0.0025830428</v>
      </c>
      <c r="T45" s="40">
        <f t="shared" si="40"/>
        <v>0.002002</v>
      </c>
      <c r="U45" s="40">
        <f t="shared" si="40"/>
        <v>0</v>
      </c>
      <c r="V45" s="40">
        <f t="shared" si="40"/>
        <v>0.0000011808</v>
      </c>
      <c r="W45" s="40">
        <f t="shared" si="40"/>
        <v>0</v>
      </c>
      <c r="X45" s="40">
        <f t="shared" si="40"/>
        <v>0</v>
      </c>
      <c r="Y45" s="40">
        <f t="shared" si="40"/>
        <v>0</v>
      </c>
      <c r="Z45" s="40">
        <f t="shared" si="40"/>
        <v>0</v>
      </c>
      <c r="AA45" s="40">
        <f t="shared" si="40"/>
        <v>0</v>
      </c>
    </row>
    <row r="46">
      <c r="A46" s="7" t="s">
        <v>208</v>
      </c>
      <c r="B46" s="8">
        <v>9.194819E-4</v>
      </c>
      <c r="C46" s="8">
        <v>9.194786E-4</v>
      </c>
      <c r="D46" s="8">
        <v>9.146559E-4</v>
      </c>
      <c r="E46" s="8">
        <v>9.310161E-4</v>
      </c>
      <c r="F46" s="8">
        <v>8.33481E-4</v>
      </c>
      <c r="G46" s="8">
        <v>0.0023761737</v>
      </c>
      <c r="H46" s="8">
        <v>6.238491E-4</v>
      </c>
      <c r="I46" s="8">
        <v>6.249152E-4</v>
      </c>
      <c r="J46" s="8">
        <v>6.486666E-4</v>
      </c>
      <c r="K46" s="8">
        <v>6.411822E-4</v>
      </c>
      <c r="L46" s="8">
        <v>6.486678E-4</v>
      </c>
      <c r="M46" s="8">
        <v>5.1336E-6</v>
      </c>
      <c r="N46" s="39"/>
      <c r="O46" s="7" t="str">
        <f t="shared" si="11"/>
        <v>DynamoDB($)</v>
      </c>
      <c r="P46" s="40">
        <f t="shared" ref="P46:AA46" si="41">B46</f>
        <v>0.0009194819</v>
      </c>
      <c r="Q46" s="40">
        <f t="shared" si="41"/>
        <v>0.0009194786</v>
      </c>
      <c r="R46" s="40">
        <f t="shared" si="41"/>
        <v>0.0009146559</v>
      </c>
      <c r="S46" s="40">
        <f t="shared" si="41"/>
        <v>0.0009310161</v>
      </c>
      <c r="T46" s="40">
        <f t="shared" si="41"/>
        <v>0.000833481</v>
      </c>
      <c r="U46" s="40">
        <f t="shared" si="41"/>
        <v>0.0023761737</v>
      </c>
      <c r="V46" s="40">
        <f t="shared" si="41"/>
        <v>0.0006238491</v>
      </c>
      <c r="W46" s="40">
        <f t="shared" si="41"/>
        <v>0.0006249152</v>
      </c>
      <c r="X46" s="40">
        <f t="shared" si="41"/>
        <v>0.0006486666</v>
      </c>
      <c r="Y46" s="40">
        <f t="shared" si="41"/>
        <v>0.0006411822</v>
      </c>
      <c r="Z46" s="40">
        <f t="shared" si="41"/>
        <v>0.0006486678</v>
      </c>
      <c r="AA46" s="40">
        <f t="shared" si="41"/>
        <v>0.0000051336</v>
      </c>
    </row>
    <row r="47">
      <c r="A47" s="7" t="s">
        <v>244</v>
      </c>
      <c r="B47" s="22"/>
      <c r="C47" s="22"/>
      <c r="D47" s="22"/>
      <c r="E47" s="8">
        <v>0.01</v>
      </c>
      <c r="F47" s="22"/>
      <c r="G47" s="22"/>
      <c r="H47" s="22"/>
      <c r="I47" s="22"/>
      <c r="J47" s="22"/>
      <c r="K47" s="22"/>
      <c r="L47" s="22"/>
      <c r="M47" s="22"/>
      <c r="N47" s="39"/>
      <c r="O47" s="7" t="str">
        <f t="shared" si="11"/>
        <v>Cost Explorer($)</v>
      </c>
      <c r="P47" s="40" t="str">
        <f t="shared" ref="P47:AA47" si="42">B47</f>
        <v/>
      </c>
      <c r="Q47" s="40" t="str">
        <f t="shared" si="42"/>
        <v/>
      </c>
      <c r="R47" s="40" t="str">
        <f t="shared" si="42"/>
        <v/>
      </c>
      <c r="S47" s="40">
        <f t="shared" si="42"/>
        <v>0.01</v>
      </c>
      <c r="T47" s="40" t="str">
        <f t="shared" si="42"/>
        <v/>
      </c>
      <c r="U47" s="40" t="str">
        <f t="shared" si="42"/>
        <v/>
      </c>
      <c r="V47" s="40" t="str">
        <f t="shared" si="42"/>
        <v/>
      </c>
      <c r="W47" s="40" t="str">
        <f t="shared" si="42"/>
        <v/>
      </c>
      <c r="X47" s="40" t="str">
        <f t="shared" si="42"/>
        <v/>
      </c>
      <c r="Y47" s="40" t="str">
        <f t="shared" si="42"/>
        <v/>
      </c>
      <c r="Z47" s="40" t="str">
        <f t="shared" si="42"/>
        <v/>
      </c>
      <c r="AA47" s="40" t="str">
        <f t="shared" si="42"/>
        <v/>
      </c>
    </row>
    <row r="48">
      <c r="A48" s="7" t="s">
        <v>253</v>
      </c>
      <c r="B48" s="8">
        <v>0.00454</v>
      </c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39"/>
      <c r="O48" s="7" t="str">
        <f t="shared" si="11"/>
        <v>Bedrock($)</v>
      </c>
      <c r="P48" s="40">
        <f t="shared" ref="P48:AA48" si="43">B48</f>
        <v>0.00454</v>
      </c>
      <c r="Q48" s="40" t="str">
        <f t="shared" si="43"/>
        <v/>
      </c>
      <c r="R48" s="40" t="str">
        <f t="shared" si="43"/>
        <v/>
      </c>
      <c r="S48" s="40" t="str">
        <f t="shared" si="43"/>
        <v/>
      </c>
      <c r="T48" s="40" t="str">
        <f t="shared" si="43"/>
        <v/>
      </c>
      <c r="U48" s="40" t="str">
        <f t="shared" si="43"/>
        <v/>
      </c>
      <c r="V48" s="40" t="str">
        <f t="shared" si="43"/>
        <v/>
      </c>
      <c r="W48" s="40" t="str">
        <f t="shared" si="43"/>
        <v/>
      </c>
      <c r="X48" s="40" t="str">
        <f t="shared" si="43"/>
        <v/>
      </c>
      <c r="Y48" s="40" t="str">
        <f t="shared" si="43"/>
        <v/>
      </c>
      <c r="Z48" s="40" t="str">
        <f t="shared" si="43"/>
        <v/>
      </c>
      <c r="AA48" s="40" t="str">
        <f t="shared" si="43"/>
        <v/>
      </c>
    </row>
    <row r="49">
      <c r="A49" s="7" t="s">
        <v>255</v>
      </c>
      <c r="B49" s="8">
        <v>0.0010086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39"/>
      <c r="O49" s="7" t="str">
        <f t="shared" si="11"/>
        <v>Cohere Generate Model - Command-Light ( Bedrock Edition)($)</v>
      </c>
      <c r="P49" s="40">
        <f t="shared" ref="P49:AA49" si="44">B49</f>
        <v>0.0010086</v>
      </c>
      <c r="Q49" s="40" t="str">
        <f t="shared" si="44"/>
        <v/>
      </c>
      <c r="R49" s="40" t="str">
        <f t="shared" si="44"/>
        <v/>
      </c>
      <c r="S49" s="40" t="str">
        <f t="shared" si="44"/>
        <v/>
      </c>
      <c r="T49" s="40" t="str">
        <f t="shared" si="44"/>
        <v/>
      </c>
      <c r="U49" s="40" t="str">
        <f t="shared" si="44"/>
        <v/>
      </c>
      <c r="V49" s="40" t="str">
        <f t="shared" si="44"/>
        <v/>
      </c>
      <c r="W49" s="40" t="str">
        <f t="shared" si="44"/>
        <v/>
      </c>
      <c r="X49" s="40" t="str">
        <f t="shared" si="44"/>
        <v/>
      </c>
      <c r="Y49" s="40" t="str">
        <f t="shared" si="44"/>
        <v/>
      </c>
      <c r="Z49" s="40" t="str">
        <f t="shared" si="44"/>
        <v/>
      </c>
      <c r="AA49" s="40" t="str">
        <f t="shared" si="44"/>
        <v/>
      </c>
    </row>
    <row r="50">
      <c r="A50" s="7" t="s">
        <v>226</v>
      </c>
      <c r="B50" s="22"/>
      <c r="C50" s="8">
        <v>1.009335E-4</v>
      </c>
      <c r="D50" s="22"/>
      <c r="E50" s="22"/>
      <c r="F50" s="22"/>
      <c r="G50" s="22"/>
      <c r="H50" s="22"/>
      <c r="I50" s="22"/>
      <c r="J50" s="22"/>
      <c r="K50" s="22"/>
      <c r="L50" s="8">
        <v>7.007862E-4</v>
      </c>
      <c r="M50" s="22"/>
      <c r="N50" s="39"/>
      <c r="O50" s="7" t="str">
        <f t="shared" si="11"/>
        <v>SES($)</v>
      </c>
      <c r="P50" s="40" t="str">
        <f t="shared" ref="P50:AA50" si="45">B50</f>
        <v/>
      </c>
      <c r="Q50" s="40">
        <f t="shared" si="45"/>
        <v>0.0001009335</v>
      </c>
      <c r="R50" s="40" t="str">
        <f t="shared" si="45"/>
        <v/>
      </c>
      <c r="S50" s="40" t="str">
        <f t="shared" si="45"/>
        <v/>
      </c>
      <c r="T50" s="40" t="str">
        <f t="shared" si="45"/>
        <v/>
      </c>
      <c r="U50" s="40" t="str">
        <f t="shared" si="45"/>
        <v/>
      </c>
      <c r="V50" s="40" t="str">
        <f t="shared" si="45"/>
        <v/>
      </c>
      <c r="W50" s="40" t="str">
        <f t="shared" si="45"/>
        <v/>
      </c>
      <c r="X50" s="40" t="str">
        <f t="shared" si="45"/>
        <v/>
      </c>
      <c r="Y50" s="40" t="str">
        <f t="shared" si="45"/>
        <v/>
      </c>
      <c r="Z50" s="40">
        <f t="shared" si="45"/>
        <v>0.0007007862</v>
      </c>
      <c r="AA50" s="40" t="str">
        <f t="shared" si="45"/>
        <v/>
      </c>
    </row>
    <row r="51">
      <c r="A51" s="7" t="s">
        <v>250</v>
      </c>
      <c r="B51" s="22"/>
      <c r="C51" s="22"/>
      <c r="D51" s="22"/>
      <c r="E51" s="8">
        <v>2.552611E-4</v>
      </c>
      <c r="F51" s="22"/>
      <c r="G51" s="22"/>
      <c r="H51" s="22"/>
      <c r="I51" s="22"/>
      <c r="J51" s="22"/>
      <c r="K51" s="22"/>
      <c r="L51" s="22"/>
      <c r="M51" s="22"/>
      <c r="N51" s="39"/>
      <c r="O51" s="7" t="str">
        <f t="shared" si="11"/>
        <v>AppSync($)</v>
      </c>
      <c r="P51" s="40" t="str">
        <f t="shared" ref="P51:AA51" si="46">B51</f>
        <v/>
      </c>
      <c r="Q51" s="40" t="str">
        <f t="shared" si="46"/>
        <v/>
      </c>
      <c r="R51" s="40" t="str">
        <f t="shared" si="46"/>
        <v/>
      </c>
      <c r="S51" s="40">
        <f t="shared" si="46"/>
        <v>0.0002552611</v>
      </c>
      <c r="T51" s="40" t="str">
        <f t="shared" si="46"/>
        <v/>
      </c>
      <c r="U51" s="40" t="str">
        <f t="shared" si="46"/>
        <v/>
      </c>
      <c r="V51" s="40" t="str">
        <f t="shared" si="46"/>
        <v/>
      </c>
      <c r="W51" s="40" t="str">
        <f t="shared" si="46"/>
        <v/>
      </c>
      <c r="X51" s="40" t="str">
        <f t="shared" si="46"/>
        <v/>
      </c>
      <c r="Y51" s="40" t="str">
        <f t="shared" si="46"/>
        <v/>
      </c>
      <c r="Z51" s="40" t="str">
        <f t="shared" si="46"/>
        <v/>
      </c>
      <c r="AA51" s="40" t="str">
        <f t="shared" si="46"/>
        <v/>
      </c>
    </row>
    <row r="52">
      <c r="A52" s="7" t="s">
        <v>223</v>
      </c>
      <c r="B52" s="22"/>
      <c r="C52" s="22"/>
      <c r="D52" s="22"/>
      <c r="E52" s="8">
        <v>3.7683E-6</v>
      </c>
      <c r="F52" s="22"/>
      <c r="G52" s="8">
        <v>8.391E-7</v>
      </c>
      <c r="H52" s="22"/>
      <c r="I52" s="22"/>
      <c r="J52" s="22"/>
      <c r="K52" s="22"/>
      <c r="L52" s="22"/>
      <c r="M52" s="22"/>
      <c r="N52" s="39"/>
      <c r="O52" s="7" t="str">
        <f t="shared" si="11"/>
        <v>Kinesis Firehose($)</v>
      </c>
      <c r="P52" s="40" t="str">
        <f t="shared" ref="P52:AA52" si="47">B52</f>
        <v/>
      </c>
      <c r="Q52" s="40" t="str">
        <f t="shared" si="47"/>
        <v/>
      </c>
      <c r="R52" s="40" t="str">
        <f t="shared" si="47"/>
        <v/>
      </c>
      <c r="S52" s="40">
        <f t="shared" si="47"/>
        <v>0.0000037683</v>
      </c>
      <c r="T52" s="40" t="str">
        <f t="shared" si="47"/>
        <v/>
      </c>
      <c r="U52" s="40">
        <f t="shared" si="47"/>
        <v>0.0000008391</v>
      </c>
      <c r="V52" s="40" t="str">
        <f t="shared" si="47"/>
        <v/>
      </c>
      <c r="W52" s="40" t="str">
        <f t="shared" si="47"/>
        <v/>
      </c>
      <c r="X52" s="40" t="str">
        <f t="shared" si="47"/>
        <v/>
      </c>
      <c r="Y52" s="40" t="str">
        <f t="shared" si="47"/>
        <v/>
      </c>
      <c r="Z52" s="40" t="str">
        <f t="shared" si="47"/>
        <v/>
      </c>
      <c r="AA52" s="40" t="str">
        <f t="shared" si="47"/>
        <v/>
      </c>
    </row>
    <row r="53">
      <c r="A53" s="7" t="s">
        <v>256</v>
      </c>
      <c r="B53" s="22"/>
      <c r="C53" s="22"/>
      <c r="D53" s="22"/>
      <c r="E53" s="8">
        <v>1.3768E-6</v>
      </c>
      <c r="F53" s="22"/>
      <c r="G53" s="22"/>
      <c r="H53" s="22"/>
      <c r="I53" s="8">
        <v>5.001E-7</v>
      </c>
      <c r="J53" s="22"/>
      <c r="K53" s="22"/>
      <c r="L53" s="8">
        <v>0.0</v>
      </c>
      <c r="M53" s="22"/>
      <c r="N53" s="39"/>
      <c r="O53" s="7" t="str">
        <f t="shared" si="11"/>
        <v>CloudShell($)</v>
      </c>
      <c r="P53" s="40" t="str">
        <f t="shared" ref="P53:AA53" si="48">B53</f>
        <v/>
      </c>
      <c r="Q53" s="40" t="str">
        <f t="shared" si="48"/>
        <v/>
      </c>
      <c r="R53" s="40" t="str">
        <f t="shared" si="48"/>
        <v/>
      </c>
      <c r="S53" s="40">
        <f t="shared" si="48"/>
        <v>0.0000013768</v>
      </c>
      <c r="T53" s="40" t="str">
        <f t="shared" si="48"/>
        <v/>
      </c>
      <c r="U53" s="40" t="str">
        <f t="shared" si="48"/>
        <v/>
      </c>
      <c r="V53" s="40" t="str">
        <f t="shared" si="48"/>
        <v/>
      </c>
      <c r="W53" s="40">
        <f t="shared" si="48"/>
        <v>0.0000005001</v>
      </c>
      <c r="X53" s="40" t="str">
        <f t="shared" si="48"/>
        <v/>
      </c>
      <c r="Y53" s="40" t="str">
        <f t="shared" si="48"/>
        <v/>
      </c>
      <c r="Z53" s="40">
        <f t="shared" si="48"/>
        <v>0</v>
      </c>
      <c r="AA53" s="40" t="str">
        <f t="shared" si="48"/>
        <v/>
      </c>
    </row>
    <row r="54">
      <c r="A54" s="7" t="s">
        <v>257</v>
      </c>
      <c r="B54" s="22"/>
      <c r="C54" s="22"/>
      <c r="D54" s="22"/>
      <c r="E54" s="22"/>
      <c r="F54" s="22"/>
      <c r="G54" s="22"/>
      <c r="H54" s="22"/>
      <c r="I54" s="22"/>
      <c r="J54" s="8">
        <v>4.0E-8</v>
      </c>
      <c r="K54" s="8">
        <v>2.818E-7</v>
      </c>
      <c r="L54" s="22"/>
      <c r="M54" s="22"/>
      <c r="N54" s="39"/>
      <c r="O54" s="7" t="str">
        <f t="shared" si="11"/>
        <v>Glacier($)</v>
      </c>
      <c r="P54" s="40" t="str">
        <f t="shared" ref="P54:AA54" si="49">B54</f>
        <v/>
      </c>
      <c r="Q54" s="40" t="str">
        <f t="shared" si="49"/>
        <v/>
      </c>
      <c r="R54" s="40" t="str">
        <f t="shared" si="49"/>
        <v/>
      </c>
      <c r="S54" s="40" t="str">
        <f t="shared" si="49"/>
        <v/>
      </c>
      <c r="T54" s="40" t="str">
        <f t="shared" si="49"/>
        <v/>
      </c>
      <c r="U54" s="40" t="str">
        <f t="shared" si="49"/>
        <v/>
      </c>
      <c r="V54" s="40" t="str">
        <f t="shared" si="49"/>
        <v/>
      </c>
      <c r="W54" s="40" t="str">
        <f t="shared" si="49"/>
        <v/>
      </c>
      <c r="X54" s="40">
        <f t="shared" si="49"/>
        <v>0.00000004</v>
      </c>
      <c r="Y54" s="40">
        <f t="shared" si="49"/>
        <v>0.0000002818</v>
      </c>
      <c r="Z54" s="40" t="str">
        <f t="shared" si="49"/>
        <v/>
      </c>
      <c r="AA54" s="40" t="str">
        <f t="shared" si="49"/>
        <v/>
      </c>
    </row>
    <row r="55">
      <c r="A55" s="7" t="s">
        <v>259</v>
      </c>
      <c r="B55" s="8">
        <v>0.0</v>
      </c>
      <c r="C55" s="8">
        <v>0.0</v>
      </c>
      <c r="D55" s="8">
        <v>0.0</v>
      </c>
      <c r="E55" s="8">
        <v>0.0</v>
      </c>
      <c r="F55" s="8">
        <v>0.0</v>
      </c>
      <c r="G55" s="22"/>
      <c r="H55" s="8">
        <v>0.0</v>
      </c>
      <c r="I55" s="8">
        <v>0.0</v>
      </c>
      <c r="J55" s="8">
        <v>0.0</v>
      </c>
      <c r="K55" s="22"/>
      <c r="L55" s="22"/>
      <c r="M55" s="8">
        <v>0.0</v>
      </c>
      <c r="N55" s="39"/>
      <c r="O55" s="7" t="str">
        <f t="shared" si="11"/>
        <v>CloudFormation($)</v>
      </c>
      <c r="P55" s="40">
        <f t="shared" ref="P55:AA55" si="50">B55</f>
        <v>0</v>
      </c>
      <c r="Q55" s="40">
        <f t="shared" si="50"/>
        <v>0</v>
      </c>
      <c r="R55" s="40">
        <f t="shared" si="50"/>
        <v>0</v>
      </c>
      <c r="S55" s="40">
        <f t="shared" si="50"/>
        <v>0</v>
      </c>
      <c r="T55" s="40">
        <f t="shared" si="50"/>
        <v>0</v>
      </c>
      <c r="U55" s="40" t="str">
        <f t="shared" si="50"/>
        <v/>
      </c>
      <c r="V55" s="40">
        <f t="shared" si="50"/>
        <v>0</v>
      </c>
      <c r="W55" s="40">
        <f t="shared" si="50"/>
        <v>0</v>
      </c>
      <c r="X55" s="40">
        <f t="shared" si="50"/>
        <v>0</v>
      </c>
      <c r="Y55" s="40" t="str">
        <f t="shared" si="50"/>
        <v/>
      </c>
      <c r="Z55" s="40" t="str">
        <f t="shared" si="50"/>
        <v/>
      </c>
      <c r="AA55" s="40">
        <f t="shared" si="50"/>
        <v>0</v>
      </c>
    </row>
    <row r="56">
      <c r="A56" s="7" t="s">
        <v>238</v>
      </c>
      <c r="B56" s="8">
        <v>0.0</v>
      </c>
      <c r="C56" s="8">
        <v>0.0</v>
      </c>
      <c r="D56" s="8">
        <v>0.0</v>
      </c>
      <c r="E56" s="8">
        <v>0.0</v>
      </c>
      <c r="F56" s="8">
        <v>0.0</v>
      </c>
      <c r="G56" s="8">
        <v>0.0</v>
      </c>
      <c r="H56" s="8">
        <v>0.0</v>
      </c>
      <c r="I56" s="8">
        <v>0.0</v>
      </c>
      <c r="J56" s="8">
        <v>0.0</v>
      </c>
      <c r="K56" s="8">
        <v>0.0</v>
      </c>
      <c r="L56" s="8">
        <v>0.0</v>
      </c>
      <c r="M56" s="8">
        <v>0.0</v>
      </c>
      <c r="N56" s="39"/>
      <c r="O56" s="7" t="str">
        <f t="shared" si="11"/>
        <v>CloudTrail($)</v>
      </c>
      <c r="P56" s="40">
        <f t="shared" ref="P56:AA56" si="51">B56</f>
        <v>0</v>
      </c>
      <c r="Q56" s="40">
        <f t="shared" si="51"/>
        <v>0</v>
      </c>
      <c r="R56" s="40">
        <f t="shared" si="51"/>
        <v>0</v>
      </c>
      <c r="S56" s="40">
        <f t="shared" si="51"/>
        <v>0</v>
      </c>
      <c r="T56" s="40">
        <f t="shared" si="51"/>
        <v>0</v>
      </c>
      <c r="U56" s="40">
        <f t="shared" si="51"/>
        <v>0</v>
      </c>
      <c r="V56" s="40">
        <f t="shared" si="51"/>
        <v>0</v>
      </c>
      <c r="W56" s="40">
        <f t="shared" si="51"/>
        <v>0</v>
      </c>
      <c r="X56" s="40">
        <f t="shared" si="51"/>
        <v>0</v>
      </c>
      <c r="Y56" s="40">
        <f t="shared" si="51"/>
        <v>0</v>
      </c>
      <c r="Z56" s="40">
        <f t="shared" si="51"/>
        <v>0</v>
      </c>
      <c r="AA56" s="40">
        <f t="shared" si="51"/>
        <v>0</v>
      </c>
    </row>
    <row r="57">
      <c r="A57" s="7" t="s">
        <v>217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39"/>
      <c r="O57" s="7" t="str">
        <f t="shared" si="11"/>
        <v>Glue($)</v>
      </c>
      <c r="P57" s="40">
        <f t="shared" ref="P57:AA57" si="52">B57</f>
        <v>0</v>
      </c>
      <c r="Q57" s="40">
        <f t="shared" si="52"/>
        <v>0</v>
      </c>
      <c r="R57" s="40">
        <f t="shared" si="52"/>
        <v>0</v>
      </c>
      <c r="S57" s="40">
        <f t="shared" si="52"/>
        <v>0</v>
      </c>
      <c r="T57" s="40">
        <f t="shared" si="52"/>
        <v>0</v>
      </c>
      <c r="U57" s="40">
        <f t="shared" si="52"/>
        <v>0</v>
      </c>
      <c r="V57" s="40">
        <f t="shared" si="52"/>
        <v>0</v>
      </c>
      <c r="W57" s="40">
        <f t="shared" si="52"/>
        <v>0</v>
      </c>
      <c r="X57" s="40">
        <f t="shared" si="52"/>
        <v>0</v>
      </c>
      <c r="Y57" s="40">
        <f t="shared" si="52"/>
        <v>0</v>
      </c>
      <c r="Z57" s="40">
        <f t="shared" si="52"/>
        <v>0</v>
      </c>
      <c r="AA57" s="40">
        <f t="shared" si="52"/>
        <v>0</v>
      </c>
    </row>
    <row r="58">
      <c r="A58" s="7" t="s">
        <v>260</v>
      </c>
      <c r="B58" s="8">
        <v>0.0</v>
      </c>
      <c r="C58" s="22"/>
      <c r="D58" s="22"/>
      <c r="E58" s="8">
        <v>0.0</v>
      </c>
      <c r="F58" s="22"/>
      <c r="G58" s="22"/>
      <c r="H58" s="22"/>
      <c r="I58" s="22"/>
      <c r="J58" s="22"/>
      <c r="K58" s="22"/>
      <c r="L58" s="22"/>
      <c r="M58" s="22"/>
      <c r="N58" s="39"/>
      <c r="O58" s="7" t="str">
        <f t="shared" si="11"/>
        <v>Service Catalog($)</v>
      </c>
      <c r="P58" s="40">
        <f t="shared" ref="P58:AA58" si="53">B58</f>
        <v>0</v>
      </c>
      <c r="Q58" s="40" t="str">
        <f t="shared" si="53"/>
        <v/>
      </c>
      <c r="R58" s="40" t="str">
        <f t="shared" si="53"/>
        <v/>
      </c>
      <c r="S58" s="40">
        <f t="shared" si="53"/>
        <v>0</v>
      </c>
      <c r="T58" s="40" t="str">
        <f t="shared" si="53"/>
        <v/>
      </c>
      <c r="U58" s="40" t="str">
        <f t="shared" si="53"/>
        <v/>
      </c>
      <c r="V58" s="40" t="str">
        <f t="shared" si="53"/>
        <v/>
      </c>
      <c r="W58" s="40" t="str">
        <f t="shared" si="53"/>
        <v/>
      </c>
      <c r="X58" s="40" t="str">
        <f t="shared" si="53"/>
        <v/>
      </c>
      <c r="Y58" s="40" t="str">
        <f t="shared" si="53"/>
        <v/>
      </c>
      <c r="Z58" s="40" t="str">
        <f t="shared" si="53"/>
        <v/>
      </c>
      <c r="AA58" s="40" t="str">
        <f t="shared" si="53"/>
        <v/>
      </c>
    </row>
    <row r="59">
      <c r="A59" s="7" t="s">
        <v>254</v>
      </c>
      <c r="B59" s="8">
        <v>0.0</v>
      </c>
      <c r="C59" s="8">
        <v>0.0</v>
      </c>
      <c r="D59" s="8">
        <v>0.0</v>
      </c>
      <c r="E59" s="8">
        <v>0.0</v>
      </c>
      <c r="F59" s="8">
        <v>0.0</v>
      </c>
      <c r="G59" s="8">
        <v>0.0</v>
      </c>
      <c r="H59" s="8">
        <v>0.0</v>
      </c>
      <c r="I59" s="8">
        <v>0.0</v>
      </c>
      <c r="J59" s="8">
        <v>0.0</v>
      </c>
      <c r="K59" s="8">
        <v>0.0</v>
      </c>
      <c r="L59" s="8">
        <v>0.0</v>
      </c>
      <c r="M59" s="8">
        <v>0.0</v>
      </c>
      <c r="N59" s="39"/>
      <c r="O59" s="7" t="str">
        <f t="shared" si="11"/>
        <v>Systems Manager($)</v>
      </c>
      <c r="P59" s="40">
        <f t="shared" ref="P59:AA59" si="54">B59</f>
        <v>0</v>
      </c>
      <c r="Q59" s="40">
        <f t="shared" si="54"/>
        <v>0</v>
      </c>
      <c r="R59" s="40">
        <f t="shared" si="54"/>
        <v>0</v>
      </c>
      <c r="S59" s="40">
        <f t="shared" si="54"/>
        <v>0</v>
      </c>
      <c r="T59" s="40">
        <f t="shared" si="54"/>
        <v>0</v>
      </c>
      <c r="U59" s="40">
        <f t="shared" si="54"/>
        <v>0</v>
      </c>
      <c r="V59" s="40">
        <f t="shared" si="54"/>
        <v>0</v>
      </c>
      <c r="W59" s="40">
        <f t="shared" si="54"/>
        <v>0</v>
      </c>
      <c r="X59" s="40">
        <f t="shared" si="54"/>
        <v>0</v>
      </c>
      <c r="Y59" s="40">
        <f t="shared" si="54"/>
        <v>0</v>
      </c>
      <c r="Z59" s="40">
        <f t="shared" si="54"/>
        <v>0</v>
      </c>
      <c r="AA59" s="40">
        <f t="shared" si="54"/>
        <v>0</v>
      </c>
    </row>
    <row r="60">
      <c r="A60" s="7" t="s">
        <v>263</v>
      </c>
      <c r="B60" s="8">
        <v>0.0</v>
      </c>
      <c r="C60" s="8">
        <v>0.0</v>
      </c>
      <c r="D60" s="8">
        <v>0.0</v>
      </c>
      <c r="E60" s="8">
        <v>0.0</v>
      </c>
      <c r="F60" s="8">
        <v>0.0</v>
      </c>
      <c r="G60" s="8">
        <v>0.0</v>
      </c>
      <c r="H60" s="8">
        <v>0.0</v>
      </c>
      <c r="I60" s="8">
        <v>0.0</v>
      </c>
      <c r="J60" s="8">
        <v>0.0</v>
      </c>
      <c r="K60" s="8">
        <v>0.0</v>
      </c>
      <c r="L60" s="8">
        <v>0.0</v>
      </c>
      <c r="M60" s="8">
        <v>0.0</v>
      </c>
      <c r="N60" s="39"/>
      <c r="O60" s="7" t="str">
        <f t="shared" si="11"/>
        <v>Tax($)</v>
      </c>
      <c r="P60" s="40">
        <f t="shared" ref="P60:AA60" si="55">B60</f>
        <v>0</v>
      </c>
      <c r="Q60" s="40">
        <f t="shared" si="55"/>
        <v>0</v>
      </c>
      <c r="R60" s="40">
        <f t="shared" si="55"/>
        <v>0</v>
      </c>
      <c r="S60" s="40">
        <f t="shared" si="55"/>
        <v>0</v>
      </c>
      <c r="T60" s="40">
        <f t="shared" si="55"/>
        <v>0</v>
      </c>
      <c r="U60" s="40">
        <f t="shared" si="55"/>
        <v>0</v>
      </c>
      <c r="V60" s="40">
        <f t="shared" si="55"/>
        <v>0</v>
      </c>
      <c r="W60" s="40">
        <f t="shared" si="55"/>
        <v>0</v>
      </c>
      <c r="X60" s="40">
        <f t="shared" si="55"/>
        <v>0</v>
      </c>
      <c r="Y60" s="40">
        <f t="shared" si="55"/>
        <v>0</v>
      </c>
      <c r="Z60" s="40">
        <f t="shared" si="55"/>
        <v>0</v>
      </c>
      <c r="AA60" s="40">
        <f t="shared" si="55"/>
        <v>0</v>
      </c>
    </row>
    <row r="61">
      <c r="A61" s="7" t="s">
        <v>233</v>
      </c>
      <c r="B61" s="22"/>
      <c r="C61" s="22"/>
      <c r="D61" s="22"/>
      <c r="E61" s="8">
        <v>0.0</v>
      </c>
      <c r="F61" s="22"/>
      <c r="G61" s="22"/>
      <c r="H61" s="22"/>
      <c r="I61" s="22"/>
      <c r="J61" s="22"/>
      <c r="K61" s="22"/>
      <c r="L61" s="22"/>
      <c r="M61" s="22"/>
      <c r="N61" s="39"/>
      <c r="O61" s="7" t="str">
        <f t="shared" si="11"/>
        <v>X-Ray($)</v>
      </c>
      <c r="P61" s="40" t="str">
        <f t="shared" ref="P61:AA61" si="56">B61</f>
        <v/>
      </c>
      <c r="Q61" s="40" t="str">
        <f t="shared" si="56"/>
        <v/>
      </c>
      <c r="R61" s="40" t="str">
        <f t="shared" si="56"/>
        <v/>
      </c>
      <c r="S61" s="40">
        <f t="shared" si="56"/>
        <v>0</v>
      </c>
      <c r="T61" s="40" t="str">
        <f t="shared" si="56"/>
        <v/>
      </c>
      <c r="U61" s="40" t="str">
        <f t="shared" si="56"/>
        <v/>
      </c>
      <c r="V61" s="40" t="str">
        <f t="shared" si="56"/>
        <v/>
      </c>
      <c r="W61" s="40" t="str">
        <f t="shared" si="56"/>
        <v/>
      </c>
      <c r="X61" s="40" t="str">
        <f t="shared" si="56"/>
        <v/>
      </c>
      <c r="Y61" s="40" t="str">
        <f t="shared" si="56"/>
        <v/>
      </c>
      <c r="Z61" s="40" t="str">
        <f t="shared" si="56"/>
        <v/>
      </c>
      <c r="AA61" s="40" t="str">
        <f t="shared" si="56"/>
        <v/>
      </c>
    </row>
    <row r="62">
      <c r="A62" s="7" t="s">
        <v>246</v>
      </c>
      <c r="B62" s="22"/>
      <c r="C62" s="22"/>
      <c r="D62" s="22"/>
      <c r="E62" s="22"/>
      <c r="F62" s="22"/>
      <c r="G62" s="8">
        <v>0.0</v>
      </c>
      <c r="H62" s="22"/>
      <c r="I62" s="22"/>
      <c r="J62" s="22"/>
      <c r="K62" s="22"/>
      <c r="L62" s="22"/>
      <c r="M62" s="22"/>
      <c r="N62" s="39"/>
      <c r="O62" s="7" t="str">
        <f t="shared" si="11"/>
        <v>Elastic Container Registry Public($)</v>
      </c>
      <c r="P62" s="40" t="str">
        <f t="shared" ref="P62:AA62" si="57">B62</f>
        <v/>
      </c>
      <c r="Q62" s="40" t="str">
        <f t="shared" si="57"/>
        <v/>
      </c>
      <c r="R62" s="40" t="str">
        <f t="shared" si="57"/>
        <v/>
      </c>
      <c r="S62" s="40" t="str">
        <f t="shared" si="57"/>
        <v/>
      </c>
      <c r="T62" s="40" t="str">
        <f t="shared" si="57"/>
        <v/>
      </c>
      <c r="U62" s="40">
        <f t="shared" si="57"/>
        <v>0</v>
      </c>
      <c r="V62" s="40" t="str">
        <f t="shared" si="57"/>
        <v/>
      </c>
      <c r="W62" s="40" t="str">
        <f t="shared" si="57"/>
        <v/>
      </c>
      <c r="X62" s="40" t="str">
        <f t="shared" si="57"/>
        <v/>
      </c>
      <c r="Y62" s="40" t="str">
        <f t="shared" si="57"/>
        <v/>
      </c>
      <c r="Z62" s="40" t="str">
        <f t="shared" si="57"/>
        <v/>
      </c>
      <c r="AA62" s="40" t="str">
        <f t="shared" si="57"/>
        <v/>
      </c>
    </row>
    <row r="63">
      <c r="A63" s="28" t="s">
        <v>197</v>
      </c>
      <c r="B63" s="52">
        <v>3384.1634959843</v>
      </c>
      <c r="C63" s="52">
        <v>3587.7553882182</v>
      </c>
      <c r="D63" s="52">
        <v>3656.8578502219</v>
      </c>
      <c r="E63" s="52">
        <v>3835.3407900154</v>
      </c>
      <c r="F63" s="52">
        <v>4083.0055258075</v>
      </c>
      <c r="G63" s="52">
        <v>3580.0236358289</v>
      </c>
      <c r="H63" s="52">
        <v>3479.5664932756</v>
      </c>
      <c r="I63" s="52">
        <v>3147.7707863137</v>
      </c>
      <c r="J63" s="52">
        <v>3351.0284370728</v>
      </c>
      <c r="K63" s="52">
        <v>3227.653115957</v>
      </c>
      <c r="L63" s="52">
        <v>2917.4023012896</v>
      </c>
      <c r="M63" s="52">
        <v>328.9733903269</v>
      </c>
      <c r="O63" s="28" t="str">
        <f t="shared" si="11"/>
        <v>Total costs($)</v>
      </c>
      <c r="P63" s="53">
        <f t="shared" ref="P63:AA63" si="58">SUM(P11:P62)</f>
        <v>5002.450981</v>
      </c>
      <c r="Q63" s="53">
        <f t="shared" si="58"/>
        <v>5485.108512</v>
      </c>
      <c r="R63" s="53">
        <f t="shared" si="58"/>
        <v>5164.767426</v>
      </c>
      <c r="S63" s="53">
        <f t="shared" si="58"/>
        <v>5208.120824</v>
      </c>
      <c r="T63" s="53">
        <f t="shared" si="58"/>
        <v>5480.038389</v>
      </c>
      <c r="U63" s="53">
        <f t="shared" si="58"/>
        <v>5423.117343</v>
      </c>
      <c r="V63" s="53">
        <f t="shared" si="58"/>
        <v>5334.87205</v>
      </c>
      <c r="W63" s="53">
        <f t="shared" si="58"/>
        <v>4863.683352</v>
      </c>
      <c r="X63" s="53">
        <f t="shared" si="58"/>
        <v>5632.178442</v>
      </c>
      <c r="Y63" s="53">
        <f t="shared" si="58"/>
        <v>5079.95525</v>
      </c>
      <c r="Z63" s="53">
        <f t="shared" si="58"/>
        <v>4206.685694</v>
      </c>
      <c r="AA63" s="53">
        <f t="shared" si="58"/>
        <v>431.0351744</v>
      </c>
    </row>
  </sheetData>
  <mergeCells count="4">
    <mergeCell ref="A1:K1"/>
    <mergeCell ref="O1:Y1"/>
    <mergeCell ref="A9:K9"/>
    <mergeCell ref="O9:Y9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9.25"/>
    <col customWidth="1" min="2" max="2" width="12.88"/>
    <col customWidth="1" min="3" max="33" width="10.13"/>
  </cols>
  <sheetData>
    <row r="1">
      <c r="A1" s="25" t="s">
        <v>264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>
      <c r="A2" s="19" t="s">
        <v>189</v>
      </c>
      <c r="B2" s="54" t="s">
        <v>265</v>
      </c>
      <c r="C2" s="55">
        <v>45352.0</v>
      </c>
      <c r="D2" s="55">
        <v>45353.0</v>
      </c>
      <c r="E2" s="55">
        <v>45354.0</v>
      </c>
      <c r="F2" s="55">
        <v>45355.0</v>
      </c>
      <c r="G2" s="55">
        <v>45356.0</v>
      </c>
      <c r="H2" s="55">
        <v>45357.0</v>
      </c>
      <c r="I2" s="55">
        <v>45358.0</v>
      </c>
      <c r="J2" s="55">
        <v>45359.0</v>
      </c>
      <c r="K2" s="55">
        <v>45360.0</v>
      </c>
      <c r="L2" s="55">
        <v>45361.0</v>
      </c>
      <c r="M2" s="55">
        <f t="shared" ref="M2:AG2" si="1">L2+1</f>
        <v>45362</v>
      </c>
      <c r="N2" s="55">
        <f t="shared" si="1"/>
        <v>45363</v>
      </c>
      <c r="O2" s="55">
        <f t="shared" si="1"/>
        <v>45364</v>
      </c>
      <c r="P2" s="55">
        <f t="shared" si="1"/>
        <v>45365</v>
      </c>
      <c r="Q2" s="55">
        <f t="shared" si="1"/>
        <v>45366</v>
      </c>
      <c r="R2" s="55">
        <f t="shared" si="1"/>
        <v>45367</v>
      </c>
      <c r="S2" s="55">
        <f t="shared" si="1"/>
        <v>45368</v>
      </c>
      <c r="T2" s="55">
        <f t="shared" si="1"/>
        <v>45369</v>
      </c>
      <c r="U2" s="55">
        <f t="shared" si="1"/>
        <v>45370</v>
      </c>
      <c r="V2" s="55">
        <f t="shared" si="1"/>
        <v>45371</v>
      </c>
      <c r="W2" s="55">
        <f t="shared" si="1"/>
        <v>45372</v>
      </c>
      <c r="X2" s="55">
        <f t="shared" si="1"/>
        <v>45373</v>
      </c>
      <c r="Y2" s="55">
        <f t="shared" si="1"/>
        <v>45374</v>
      </c>
      <c r="Z2" s="55">
        <f t="shared" si="1"/>
        <v>45375</v>
      </c>
      <c r="AA2" s="55">
        <f t="shared" si="1"/>
        <v>45376</v>
      </c>
      <c r="AB2" s="55">
        <f t="shared" si="1"/>
        <v>45377</v>
      </c>
      <c r="AC2" s="55">
        <f t="shared" si="1"/>
        <v>45378</v>
      </c>
      <c r="AD2" s="55">
        <f t="shared" si="1"/>
        <v>45379</v>
      </c>
      <c r="AE2" s="55">
        <f t="shared" si="1"/>
        <v>45380</v>
      </c>
      <c r="AF2" s="55">
        <f t="shared" si="1"/>
        <v>45381</v>
      </c>
      <c r="AG2" s="55">
        <f t="shared" si="1"/>
        <v>45382</v>
      </c>
    </row>
    <row r="3">
      <c r="A3" s="56" t="s">
        <v>190</v>
      </c>
      <c r="B3" s="8">
        <v>206.8384366764</v>
      </c>
      <c r="C3" s="8">
        <v>68.9440366764</v>
      </c>
      <c r="D3" s="8">
        <v>68.9472</v>
      </c>
      <c r="E3" s="8">
        <v>68.9472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8"/>
      <c r="AE3" s="8"/>
      <c r="AF3" s="8"/>
      <c r="AG3" s="8"/>
    </row>
    <row r="4">
      <c r="A4" s="56" t="s">
        <v>194</v>
      </c>
      <c r="B4" s="8">
        <v>0.0017954519</v>
      </c>
      <c r="C4" s="8">
        <v>5.286503E-4</v>
      </c>
      <c r="D4" s="8">
        <v>5.572008E-4</v>
      </c>
      <c r="E4" s="8">
        <v>7.096008E-4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8"/>
      <c r="AE4" s="8"/>
      <c r="AF4" s="8"/>
      <c r="AG4" s="8"/>
    </row>
    <row r="5">
      <c r="A5" s="57" t="s">
        <v>197</v>
      </c>
      <c r="B5" s="58">
        <v>206.8402321283</v>
      </c>
      <c r="C5" s="58">
        <v>68.9445653267</v>
      </c>
      <c r="D5" s="58">
        <v>68.9477572008</v>
      </c>
      <c r="E5" s="58">
        <v>68.9479096008</v>
      </c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8"/>
      <c r="AE5" s="58"/>
      <c r="AF5" s="58"/>
      <c r="AG5" s="58"/>
    </row>
    <row r="6">
      <c r="A6" s="25"/>
      <c r="B6" s="25"/>
      <c r="C6" s="25"/>
      <c r="D6" s="25"/>
      <c r="E6" s="25"/>
      <c r="F6" s="25"/>
      <c r="G6" s="25"/>
      <c r="H6" s="25"/>
      <c r="I6" s="25"/>
      <c r="J6" s="25"/>
      <c r="K6" s="25"/>
      <c r="O6" s="38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</row>
    <row r="7">
      <c r="A7" s="25" t="s">
        <v>266</v>
      </c>
      <c r="B7" s="25"/>
      <c r="C7" s="25"/>
      <c r="D7" s="25"/>
      <c r="E7" s="25"/>
      <c r="F7" s="25"/>
      <c r="G7" s="25"/>
      <c r="H7" s="25"/>
      <c r="I7" s="25"/>
      <c r="J7" s="25"/>
      <c r="K7" s="25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</row>
    <row r="8">
      <c r="A8" s="19" t="s">
        <v>189</v>
      </c>
      <c r="B8" s="54" t="s">
        <v>265</v>
      </c>
      <c r="C8" s="55">
        <v>45352.0</v>
      </c>
      <c r="D8" s="55">
        <v>45353.0</v>
      </c>
      <c r="E8" s="55">
        <v>45354.0</v>
      </c>
      <c r="F8" s="55">
        <v>45355.0</v>
      </c>
      <c r="G8" s="55">
        <v>45356.0</v>
      </c>
      <c r="H8" s="55">
        <v>45357.0</v>
      </c>
      <c r="I8" s="55">
        <v>45358.0</v>
      </c>
      <c r="J8" s="55">
        <v>45359.0</v>
      </c>
      <c r="K8" s="55">
        <v>45360.0</v>
      </c>
      <c r="L8" s="55">
        <v>45361.0</v>
      </c>
      <c r="M8" s="55">
        <f t="shared" ref="M8:AG8" si="2">L8+1</f>
        <v>45362</v>
      </c>
      <c r="N8" s="55">
        <f t="shared" si="2"/>
        <v>45363</v>
      </c>
      <c r="O8" s="55">
        <f t="shared" si="2"/>
        <v>45364</v>
      </c>
      <c r="P8" s="55">
        <f t="shared" si="2"/>
        <v>45365</v>
      </c>
      <c r="Q8" s="55">
        <f t="shared" si="2"/>
        <v>45366</v>
      </c>
      <c r="R8" s="55">
        <f t="shared" si="2"/>
        <v>45367</v>
      </c>
      <c r="S8" s="55">
        <f t="shared" si="2"/>
        <v>45368</v>
      </c>
      <c r="T8" s="55">
        <f t="shared" si="2"/>
        <v>45369</v>
      </c>
      <c r="U8" s="55">
        <f t="shared" si="2"/>
        <v>45370</v>
      </c>
      <c r="V8" s="55">
        <f t="shared" si="2"/>
        <v>45371</v>
      </c>
      <c r="W8" s="55">
        <f t="shared" si="2"/>
        <v>45372</v>
      </c>
      <c r="X8" s="55">
        <f t="shared" si="2"/>
        <v>45373</v>
      </c>
      <c r="Y8" s="55">
        <f t="shared" si="2"/>
        <v>45374</v>
      </c>
      <c r="Z8" s="55">
        <f t="shared" si="2"/>
        <v>45375</v>
      </c>
      <c r="AA8" s="55">
        <f t="shared" si="2"/>
        <v>45376</v>
      </c>
      <c r="AB8" s="55">
        <f t="shared" si="2"/>
        <v>45377</v>
      </c>
      <c r="AC8" s="55">
        <f t="shared" si="2"/>
        <v>45378</v>
      </c>
      <c r="AD8" s="55">
        <f t="shared" si="2"/>
        <v>45379</v>
      </c>
      <c r="AE8" s="55">
        <f t="shared" si="2"/>
        <v>45380</v>
      </c>
      <c r="AF8" s="55">
        <f t="shared" si="2"/>
        <v>45381</v>
      </c>
      <c r="AG8" s="55">
        <f t="shared" si="2"/>
        <v>45382</v>
      </c>
    </row>
    <row r="9">
      <c r="A9" s="7" t="s">
        <v>205</v>
      </c>
      <c r="B9" s="8">
        <v>15.5968198589</v>
      </c>
      <c r="C9" s="8">
        <v>5.1931163246</v>
      </c>
      <c r="D9" s="8">
        <v>5.2086612383</v>
      </c>
      <c r="E9" s="8">
        <v>5.195042296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>
      <c r="A10" s="7" t="s">
        <v>202</v>
      </c>
      <c r="B10" s="8">
        <v>12.7561751554</v>
      </c>
      <c r="C10" s="8">
        <v>4.2387130391</v>
      </c>
      <c r="D10" s="8">
        <v>4.2548503974</v>
      </c>
      <c r="E10" s="8">
        <v>4.2626117189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>
      <c r="A11" s="7" t="s">
        <v>200</v>
      </c>
      <c r="B11" s="8">
        <v>6.4866215944</v>
      </c>
      <c r="C11" s="8">
        <v>2.033244542</v>
      </c>
      <c r="D11" s="8">
        <v>2.059582149</v>
      </c>
      <c r="E11" s="8">
        <v>2.3937949034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>
      <c r="A12" s="7" t="s">
        <v>234</v>
      </c>
      <c r="B12" s="8">
        <v>0.80029</v>
      </c>
      <c r="C12" s="8">
        <v>0.8000976</v>
      </c>
      <c r="D12" s="8">
        <v>9.16E-5</v>
      </c>
      <c r="E12" s="8">
        <v>1.008E-4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>
      <c r="A13" s="7" t="s">
        <v>207</v>
      </c>
      <c r="B13" s="8">
        <v>0.1599999984</v>
      </c>
      <c r="C13" s="8">
        <v>0.0</v>
      </c>
      <c r="D13" s="8">
        <v>0.0799999992</v>
      </c>
      <c r="E13" s="8">
        <v>0.0799999992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>
      <c r="A14" s="7" t="s">
        <v>213</v>
      </c>
      <c r="B14" s="8">
        <v>0.1102156</v>
      </c>
      <c r="C14" s="8">
        <v>0.0367372</v>
      </c>
      <c r="D14" s="8">
        <v>0.0367408</v>
      </c>
      <c r="E14" s="8">
        <v>0.0367376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22"/>
      <c r="AG14" s="22"/>
    </row>
    <row r="15">
      <c r="A15" s="7" t="s">
        <v>190</v>
      </c>
      <c r="B15" s="8">
        <v>0.0715903408</v>
      </c>
      <c r="C15" s="8">
        <v>3.203966E-4</v>
      </c>
      <c r="D15" s="8">
        <v>0.0357564971</v>
      </c>
      <c r="E15" s="8">
        <v>0.0355134471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>
      <c r="A16" s="7" t="s">
        <v>194</v>
      </c>
      <c r="B16" s="8">
        <v>5.233667E-4</v>
      </c>
      <c r="C16" s="8">
        <v>5.08E-5</v>
      </c>
      <c r="D16" s="8">
        <v>3.029667E-4</v>
      </c>
      <c r="E16" s="8">
        <v>1.696E-4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>
      <c r="A17" s="7" t="s">
        <v>208</v>
      </c>
      <c r="B17" s="8">
        <v>1.23277E-5</v>
      </c>
      <c r="C17" s="8">
        <v>4.133E-6</v>
      </c>
      <c r="D17" s="8">
        <v>4.0617E-6</v>
      </c>
      <c r="E17" s="8">
        <v>4.133E-6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>
      <c r="A18" s="7" t="s">
        <v>236</v>
      </c>
      <c r="B18" s="8">
        <v>3.0E-6</v>
      </c>
      <c r="C18" s="8">
        <v>1.0E-6</v>
      </c>
      <c r="D18" s="8">
        <v>1.0E-6</v>
      </c>
      <c r="E18" s="8">
        <v>1.0E-6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>
      <c r="A19" s="37" t="s">
        <v>197</v>
      </c>
      <c r="B19" s="58">
        <v>35.9822512423</v>
      </c>
      <c r="C19" s="58">
        <v>12.3022850353</v>
      </c>
      <c r="D19" s="58">
        <v>11.6759907094</v>
      </c>
      <c r="E19" s="58">
        <v>12.0039754976</v>
      </c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9.25"/>
    <col customWidth="1" min="2" max="2" width="12.88"/>
    <col customWidth="1" min="3" max="33" width="10.13"/>
  </cols>
  <sheetData>
    <row r="1">
      <c r="A1" s="25" t="s">
        <v>264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>
      <c r="A2" s="19" t="s">
        <v>189</v>
      </c>
      <c r="B2" s="54" t="s">
        <v>265</v>
      </c>
      <c r="C2" s="55">
        <v>45352.0</v>
      </c>
      <c r="D2" s="55">
        <v>45353.0</v>
      </c>
      <c r="E2" s="55">
        <v>45354.0</v>
      </c>
      <c r="F2" s="55">
        <v>45355.0</v>
      </c>
      <c r="G2" s="55">
        <v>45356.0</v>
      </c>
      <c r="H2" s="55">
        <v>45357.0</v>
      </c>
      <c r="I2" s="55">
        <v>45358.0</v>
      </c>
      <c r="J2" s="55">
        <v>45359.0</v>
      </c>
      <c r="K2" s="55">
        <v>45360.0</v>
      </c>
      <c r="L2" s="55">
        <v>45361.0</v>
      </c>
      <c r="M2" s="55">
        <f t="shared" ref="M2:AG2" si="1">L2+1</f>
        <v>45362</v>
      </c>
      <c r="N2" s="55">
        <f t="shared" si="1"/>
        <v>45363</v>
      </c>
      <c r="O2" s="55">
        <f t="shared" si="1"/>
        <v>45364</v>
      </c>
      <c r="P2" s="55">
        <f t="shared" si="1"/>
        <v>45365</v>
      </c>
      <c r="Q2" s="55">
        <f t="shared" si="1"/>
        <v>45366</v>
      </c>
      <c r="R2" s="55">
        <f t="shared" si="1"/>
        <v>45367</v>
      </c>
      <c r="S2" s="55">
        <f t="shared" si="1"/>
        <v>45368</v>
      </c>
      <c r="T2" s="55">
        <f t="shared" si="1"/>
        <v>45369</v>
      </c>
      <c r="U2" s="55">
        <f t="shared" si="1"/>
        <v>45370</v>
      </c>
      <c r="V2" s="55">
        <f t="shared" si="1"/>
        <v>45371</v>
      </c>
      <c r="W2" s="55">
        <f t="shared" si="1"/>
        <v>45372</v>
      </c>
      <c r="X2" s="55">
        <f t="shared" si="1"/>
        <v>45373</v>
      </c>
      <c r="Y2" s="55">
        <f t="shared" si="1"/>
        <v>45374</v>
      </c>
      <c r="Z2" s="55">
        <f t="shared" si="1"/>
        <v>45375</v>
      </c>
      <c r="AA2" s="55">
        <f t="shared" si="1"/>
        <v>45376</v>
      </c>
      <c r="AB2" s="55">
        <f t="shared" si="1"/>
        <v>45377</v>
      </c>
      <c r="AC2" s="55">
        <f t="shared" si="1"/>
        <v>45378</v>
      </c>
      <c r="AD2" s="55">
        <f t="shared" si="1"/>
        <v>45379</v>
      </c>
      <c r="AE2" s="55">
        <f t="shared" si="1"/>
        <v>45380</v>
      </c>
      <c r="AF2" s="55">
        <f t="shared" si="1"/>
        <v>45381</v>
      </c>
      <c r="AG2" s="55">
        <f t="shared" si="1"/>
        <v>45382</v>
      </c>
    </row>
    <row r="3">
      <c r="A3" s="56" t="s">
        <v>190</v>
      </c>
      <c r="B3" s="8">
        <v>159.0725738148</v>
      </c>
      <c r="C3" s="8">
        <v>41.434279114</v>
      </c>
      <c r="D3" s="8">
        <v>58.9288036076</v>
      </c>
      <c r="E3" s="8">
        <v>58.7094910932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8"/>
      <c r="AE3" s="8"/>
      <c r="AF3" s="8"/>
      <c r="AG3" s="8"/>
    </row>
    <row r="4">
      <c r="A4" s="56" t="s">
        <v>192</v>
      </c>
      <c r="B4" s="8">
        <v>0.3252693334</v>
      </c>
      <c r="C4" s="8">
        <v>0.110916</v>
      </c>
      <c r="D4" s="8">
        <v>0.1054913333</v>
      </c>
      <c r="E4" s="8">
        <v>0.1088620001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8"/>
      <c r="AE4" s="8"/>
      <c r="AF4" s="8"/>
      <c r="AG4" s="8"/>
    </row>
    <row r="5">
      <c r="A5" s="56" t="s">
        <v>194</v>
      </c>
      <c r="B5" s="8">
        <v>0.0053428802</v>
      </c>
      <c r="C5" s="8">
        <v>4.054377E-4</v>
      </c>
      <c r="D5" s="8">
        <v>0.002487185</v>
      </c>
      <c r="E5" s="8">
        <v>0.0024502575</v>
      </c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8"/>
      <c r="AE5" s="8"/>
      <c r="AF5" s="8"/>
      <c r="AG5" s="8"/>
    </row>
    <row r="6">
      <c r="A6" s="57" t="s">
        <v>197</v>
      </c>
      <c r="B6" s="58">
        <v>159.4031860284</v>
      </c>
      <c r="C6" s="58">
        <v>41.5456005517</v>
      </c>
      <c r="D6" s="58">
        <v>59.0367821259</v>
      </c>
      <c r="E6" s="58">
        <v>58.8208033508</v>
      </c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8"/>
      <c r="AE6" s="58"/>
      <c r="AF6" s="58"/>
      <c r="AG6" s="58"/>
    </row>
    <row r="7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O7" s="38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</row>
    <row r="8">
      <c r="A8" s="25" t="s">
        <v>266</v>
      </c>
      <c r="B8" s="25"/>
      <c r="C8" s="25"/>
      <c r="D8" s="25"/>
      <c r="E8" s="25"/>
      <c r="F8" s="25"/>
      <c r="G8" s="25"/>
      <c r="H8" s="25"/>
      <c r="I8" s="25"/>
      <c r="J8" s="25"/>
      <c r="K8" s="25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</row>
    <row r="9">
      <c r="A9" s="19" t="s">
        <v>189</v>
      </c>
      <c r="B9" s="54" t="s">
        <v>265</v>
      </c>
      <c r="C9" s="55">
        <v>45352.0</v>
      </c>
      <c r="D9" s="55">
        <v>45353.0</v>
      </c>
      <c r="E9" s="55">
        <v>45354.0</v>
      </c>
      <c r="F9" s="55">
        <v>45355.0</v>
      </c>
      <c r="G9" s="55">
        <v>45356.0</v>
      </c>
      <c r="H9" s="55">
        <v>45357.0</v>
      </c>
      <c r="I9" s="55">
        <v>45358.0</v>
      </c>
      <c r="J9" s="55">
        <v>45359.0</v>
      </c>
      <c r="K9" s="55">
        <v>45360.0</v>
      </c>
      <c r="L9" s="55">
        <v>45361.0</v>
      </c>
      <c r="M9" s="55">
        <f t="shared" ref="M9:AG9" si="2">L9+1</f>
        <v>45362</v>
      </c>
      <c r="N9" s="55">
        <f t="shared" si="2"/>
        <v>45363</v>
      </c>
      <c r="O9" s="55">
        <f t="shared" si="2"/>
        <v>45364</v>
      </c>
      <c r="P9" s="55">
        <f t="shared" si="2"/>
        <v>45365</v>
      </c>
      <c r="Q9" s="55">
        <f t="shared" si="2"/>
        <v>45366</v>
      </c>
      <c r="R9" s="55">
        <f t="shared" si="2"/>
        <v>45367</v>
      </c>
      <c r="S9" s="55">
        <f t="shared" si="2"/>
        <v>45368</v>
      </c>
      <c r="T9" s="55">
        <f t="shared" si="2"/>
        <v>45369</v>
      </c>
      <c r="U9" s="55">
        <f t="shared" si="2"/>
        <v>45370</v>
      </c>
      <c r="V9" s="55">
        <f t="shared" si="2"/>
        <v>45371</v>
      </c>
      <c r="W9" s="55">
        <f t="shared" si="2"/>
        <v>45372</v>
      </c>
      <c r="X9" s="55">
        <f t="shared" si="2"/>
        <v>45373</v>
      </c>
      <c r="Y9" s="55">
        <f t="shared" si="2"/>
        <v>45374</v>
      </c>
      <c r="Z9" s="55">
        <f t="shared" si="2"/>
        <v>45375</v>
      </c>
      <c r="AA9" s="55">
        <f t="shared" si="2"/>
        <v>45376</v>
      </c>
      <c r="AB9" s="55">
        <f t="shared" si="2"/>
        <v>45377</v>
      </c>
      <c r="AC9" s="55">
        <f t="shared" si="2"/>
        <v>45378</v>
      </c>
      <c r="AD9" s="55">
        <f t="shared" si="2"/>
        <v>45379</v>
      </c>
      <c r="AE9" s="55">
        <f t="shared" si="2"/>
        <v>45380</v>
      </c>
      <c r="AF9" s="55">
        <f t="shared" si="2"/>
        <v>45381</v>
      </c>
      <c r="AG9" s="55">
        <f t="shared" si="2"/>
        <v>45382</v>
      </c>
    </row>
    <row r="10">
      <c r="A10" s="7" t="s">
        <v>212</v>
      </c>
      <c r="B10" s="8">
        <v>97.92</v>
      </c>
      <c r="C10" s="8">
        <v>97.92</v>
      </c>
      <c r="D10" s="8">
        <v>0.0</v>
      </c>
      <c r="E10" s="8">
        <v>0.0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>
      <c r="A11" s="7" t="s">
        <v>200</v>
      </c>
      <c r="B11" s="8">
        <v>59.3776059407</v>
      </c>
      <c r="C11" s="8">
        <v>19.5894812805</v>
      </c>
      <c r="D11" s="8">
        <v>19.9145174808</v>
      </c>
      <c r="E11" s="8">
        <v>19.8736071794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>
      <c r="A12" s="7" t="s">
        <v>205</v>
      </c>
      <c r="B12" s="8">
        <v>56.2854845353</v>
      </c>
      <c r="C12" s="8">
        <v>18.7174211526</v>
      </c>
      <c r="D12" s="8">
        <v>18.8050470631</v>
      </c>
      <c r="E12" s="8">
        <v>18.7630163196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>
      <c r="A13" s="7" t="s">
        <v>204</v>
      </c>
      <c r="B13" s="8">
        <v>41.207001355</v>
      </c>
      <c r="C13" s="8">
        <v>13.112602755</v>
      </c>
      <c r="D13" s="8">
        <v>14.04889305</v>
      </c>
      <c r="E13" s="8">
        <v>14.04550555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>
      <c r="A14" s="7" t="s">
        <v>206</v>
      </c>
      <c r="B14" s="8">
        <v>39.744</v>
      </c>
      <c r="C14" s="8">
        <v>13.248</v>
      </c>
      <c r="D14" s="8">
        <v>13.248</v>
      </c>
      <c r="E14" s="8">
        <v>13.248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>
      <c r="A15" s="7" t="s">
        <v>242</v>
      </c>
      <c r="B15" s="8">
        <v>12.0</v>
      </c>
      <c r="C15" s="8">
        <v>12.0</v>
      </c>
      <c r="D15" s="8">
        <v>0.0</v>
      </c>
      <c r="E15" s="22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22"/>
      <c r="AG15" s="22"/>
    </row>
    <row r="16">
      <c r="A16" s="7" t="s">
        <v>196</v>
      </c>
      <c r="B16" s="8">
        <v>7.2</v>
      </c>
      <c r="C16" s="8">
        <v>2.4</v>
      </c>
      <c r="D16" s="8">
        <v>2.4</v>
      </c>
      <c r="E16" s="8">
        <v>2.4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>
      <c r="A17" s="7" t="s">
        <v>234</v>
      </c>
      <c r="B17" s="8">
        <v>4.2078227999</v>
      </c>
      <c r="C17" s="8">
        <v>4.0356441333</v>
      </c>
      <c r="D17" s="8">
        <v>0.0363013333</v>
      </c>
      <c r="E17" s="8">
        <v>0.1358773333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>
      <c r="A18" s="7" t="s">
        <v>207</v>
      </c>
      <c r="B18" s="8">
        <v>3.6068247234</v>
      </c>
      <c r="C18" s="8">
        <v>0.6845049085</v>
      </c>
      <c r="D18" s="8">
        <v>1.4667828268</v>
      </c>
      <c r="E18" s="8">
        <v>1.4555369881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>
      <c r="A19" s="7" t="s">
        <v>202</v>
      </c>
      <c r="B19" s="8">
        <v>2.2998642605</v>
      </c>
      <c r="C19" s="8">
        <v>0.740125761</v>
      </c>
      <c r="D19" s="8">
        <v>0.8188953631</v>
      </c>
      <c r="E19" s="8">
        <v>0.7408431364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>
      <c r="A20" s="7" t="s">
        <v>222</v>
      </c>
      <c r="B20" s="8">
        <v>1.6965233469</v>
      </c>
      <c r="C20" s="8">
        <v>0.5669036712</v>
      </c>
      <c r="D20" s="8">
        <v>0.5668826712</v>
      </c>
      <c r="E20" s="8">
        <v>0.5627370045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>
      <c r="A21" s="7" t="s">
        <v>190</v>
      </c>
      <c r="B21" s="8">
        <v>1.0170265218</v>
      </c>
      <c r="C21" s="8">
        <v>0.1046999859</v>
      </c>
      <c r="D21" s="8">
        <v>0.4402939538</v>
      </c>
      <c r="E21" s="8">
        <v>0.4720325821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>
      <c r="A22" s="7" t="s">
        <v>210</v>
      </c>
      <c r="B22" s="8">
        <v>0.82836</v>
      </c>
      <c r="C22" s="8">
        <v>0.27612</v>
      </c>
      <c r="D22" s="8">
        <v>0.27612</v>
      </c>
      <c r="E22" s="8">
        <v>0.27612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>
      <c r="A23" s="7" t="s">
        <v>219</v>
      </c>
      <c r="B23" s="8">
        <v>0.648</v>
      </c>
      <c r="C23" s="8">
        <v>0.216</v>
      </c>
      <c r="D23" s="8">
        <v>0.216</v>
      </c>
      <c r="E23" s="8">
        <v>0.216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>
      <c r="A24" s="7" t="s">
        <v>220</v>
      </c>
      <c r="B24" s="8">
        <v>0.4608627048</v>
      </c>
      <c r="C24" s="8">
        <v>0.1536209016</v>
      </c>
      <c r="D24" s="8">
        <v>0.1536209016</v>
      </c>
      <c r="E24" s="8">
        <v>0.1536209016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</row>
    <row r="25">
      <c r="A25" s="7" t="s">
        <v>218</v>
      </c>
      <c r="B25" s="8">
        <v>0.2810800224</v>
      </c>
      <c r="C25" s="8">
        <v>0.0936983408</v>
      </c>
      <c r="D25" s="8">
        <v>0.0936883408</v>
      </c>
      <c r="E25" s="8">
        <v>0.0936933408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>
      <c r="A26" s="7" t="s">
        <v>216</v>
      </c>
      <c r="B26" s="8">
        <v>0.124270137</v>
      </c>
      <c r="C26" s="8">
        <v>0.0313659284</v>
      </c>
      <c r="D26" s="8">
        <v>0.0356291888</v>
      </c>
      <c r="E26" s="8">
        <v>0.0572750198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>
      <c r="A27" s="7" t="s">
        <v>213</v>
      </c>
      <c r="B27" s="8">
        <v>0.038574</v>
      </c>
      <c r="C27" s="8">
        <v>0.0128572</v>
      </c>
      <c r="D27" s="8">
        <v>0.0128544</v>
      </c>
      <c r="E27" s="8">
        <v>0.0128624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>
      <c r="A28" s="7" t="s">
        <v>322</v>
      </c>
      <c r="B28" s="8">
        <v>0.0166074145</v>
      </c>
      <c r="C28" s="8">
        <v>0.005499885</v>
      </c>
      <c r="D28" s="8">
        <v>0.0055734029</v>
      </c>
      <c r="E28" s="8">
        <v>0.0055341266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>
      <c r="A29" s="7" t="s">
        <v>241</v>
      </c>
      <c r="B29" s="8">
        <v>0.0058472928</v>
      </c>
      <c r="C29" s="8">
        <v>0.0019490976</v>
      </c>
      <c r="D29" s="8">
        <v>0.0019490976</v>
      </c>
      <c r="E29" s="8">
        <v>0.0019490976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>
      <c r="A30" s="7" t="s">
        <v>192</v>
      </c>
      <c r="B30" s="8">
        <v>0.0041645089</v>
      </c>
      <c r="C30" s="8">
        <v>2.68078E-4</v>
      </c>
      <c r="D30" s="8">
        <v>0.0036335706</v>
      </c>
      <c r="E30" s="8">
        <v>2.628603E-4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</row>
    <row r="31">
      <c r="A31" s="7" t="s">
        <v>235</v>
      </c>
      <c r="B31" s="8">
        <v>0.0020695113</v>
      </c>
      <c r="C31" s="8">
        <v>0.0011324695</v>
      </c>
      <c r="D31" s="8">
        <v>9.276396E-4</v>
      </c>
      <c r="E31" s="8">
        <v>9.4022E-6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</row>
    <row r="32">
      <c r="A32" s="7" t="s">
        <v>209</v>
      </c>
      <c r="B32" s="8">
        <v>7.704865E-4</v>
      </c>
      <c r="C32" s="8">
        <v>2.252686E-4</v>
      </c>
      <c r="D32" s="8">
        <v>2.986378E-4</v>
      </c>
      <c r="E32" s="8">
        <v>2.465801E-4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>
      <c r="A33" s="7" t="s">
        <v>194</v>
      </c>
      <c r="B33" s="8">
        <v>4.145708E-4</v>
      </c>
      <c r="C33" s="8">
        <v>1.301201E-4</v>
      </c>
      <c r="D33" s="8">
        <v>1.455879E-4</v>
      </c>
      <c r="E33" s="8">
        <v>1.388628E-4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8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8"/>
      <c r="AG33" s="8"/>
    </row>
    <row r="34">
      <c r="A34" s="7" t="s">
        <v>325</v>
      </c>
      <c r="B34" s="8">
        <v>1.930608E-4</v>
      </c>
      <c r="C34" s="8">
        <v>6.43536E-5</v>
      </c>
      <c r="D34" s="8">
        <v>6.43536E-5</v>
      </c>
      <c r="E34" s="8">
        <v>6.43536E-5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>
      <c r="A35" s="7" t="s">
        <v>236</v>
      </c>
      <c r="B35" s="8">
        <v>1.8E-5</v>
      </c>
      <c r="C35" s="8">
        <v>6.0E-6</v>
      </c>
      <c r="D35" s="8">
        <v>6.0E-6</v>
      </c>
      <c r="E35" s="8">
        <v>6.0E-6</v>
      </c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8"/>
      <c r="X35" s="22"/>
      <c r="Y35" s="22"/>
      <c r="Z35" s="22"/>
      <c r="AA35" s="22"/>
      <c r="AB35" s="22"/>
      <c r="AC35" s="22"/>
      <c r="AD35" s="8"/>
      <c r="AE35" s="8"/>
      <c r="AF35" s="8"/>
      <c r="AG35" s="8"/>
    </row>
    <row r="36">
      <c r="A36" s="7" t="s">
        <v>208</v>
      </c>
      <c r="B36" s="8">
        <v>5.1336E-6</v>
      </c>
      <c r="C36" s="8">
        <v>1.7112E-6</v>
      </c>
      <c r="D36" s="8">
        <v>1.7112E-6</v>
      </c>
      <c r="E36" s="8">
        <v>1.7112E-6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>
      <c r="A37" s="7" t="s">
        <v>238</v>
      </c>
      <c r="B37" s="8">
        <v>0.0</v>
      </c>
      <c r="C37" s="8">
        <v>0.0</v>
      </c>
      <c r="D37" s="8">
        <v>0.0</v>
      </c>
      <c r="E37" s="8">
        <v>0.0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22"/>
      <c r="AE37" s="22"/>
      <c r="AF37" s="8"/>
      <c r="AG37" s="8"/>
    </row>
    <row r="38">
      <c r="A38" s="7" t="s">
        <v>217</v>
      </c>
      <c r="B38" s="8">
        <v>0.0</v>
      </c>
      <c r="C38" s="8">
        <v>0.0</v>
      </c>
      <c r="D38" s="8">
        <v>0.0</v>
      </c>
      <c r="E38" s="8">
        <v>0.0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22"/>
      <c r="AE38" s="22"/>
      <c r="AF38" s="8"/>
      <c r="AG38" s="8"/>
    </row>
    <row r="39">
      <c r="A39" s="7" t="s">
        <v>254</v>
      </c>
      <c r="B39" s="8">
        <v>0.0</v>
      </c>
      <c r="C39" s="8">
        <v>0.0</v>
      </c>
      <c r="D39" s="8">
        <v>0.0</v>
      </c>
      <c r="E39" s="8">
        <v>0.0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</row>
    <row r="40">
      <c r="A40" s="7" t="s">
        <v>248</v>
      </c>
      <c r="B40" s="8">
        <v>0.0</v>
      </c>
      <c r="C40" s="8">
        <v>0.0</v>
      </c>
      <c r="D40" s="8">
        <v>0.0</v>
      </c>
      <c r="E40" s="8">
        <v>0.0</v>
      </c>
      <c r="F40" s="8"/>
      <c r="G40" s="8"/>
      <c r="H40" s="8"/>
      <c r="I40" s="8"/>
      <c r="J40" s="8"/>
      <c r="K40" s="8"/>
      <c r="L40" s="22"/>
      <c r="M40" s="22"/>
      <c r="N40" s="8"/>
      <c r="O40" s="8"/>
      <c r="P40" s="8"/>
      <c r="Q40" s="8"/>
      <c r="R40" s="8"/>
      <c r="S40" s="22"/>
      <c r="T40" s="22"/>
      <c r="U40" s="8"/>
      <c r="V40" s="8"/>
      <c r="W40" s="8"/>
      <c r="X40" s="8"/>
      <c r="Y40" s="8"/>
      <c r="Z40" s="22"/>
      <c r="AA40" s="22"/>
      <c r="AB40" s="8"/>
      <c r="AC40" s="8"/>
      <c r="AD40" s="8"/>
      <c r="AE40" s="8"/>
      <c r="AF40" s="8"/>
      <c r="AG40" s="8"/>
    </row>
    <row r="41">
      <c r="A41" s="7" t="s">
        <v>263</v>
      </c>
      <c r="B41" s="8">
        <v>0.0</v>
      </c>
      <c r="C41" s="8">
        <v>0.0</v>
      </c>
      <c r="D41" s="22"/>
      <c r="E41" s="22"/>
      <c r="F41" s="22"/>
      <c r="G41" s="8"/>
      <c r="H41" s="22"/>
      <c r="I41" s="22"/>
      <c r="J41" s="22"/>
      <c r="K41" s="22"/>
      <c r="L41" s="22"/>
      <c r="M41" s="22"/>
      <c r="N41" s="22"/>
      <c r="O41" s="8"/>
      <c r="P41" s="22"/>
      <c r="Q41" s="22"/>
      <c r="R41" s="22"/>
      <c r="S41" s="22"/>
      <c r="T41" s="22"/>
      <c r="U41" s="8"/>
      <c r="V41" s="8"/>
      <c r="W41" s="22"/>
      <c r="X41" s="22"/>
      <c r="Y41" s="22"/>
      <c r="Z41" s="22"/>
      <c r="AA41" s="22"/>
      <c r="AB41" s="22"/>
      <c r="AC41" s="22"/>
      <c r="AD41" s="8"/>
      <c r="AE41" s="8"/>
      <c r="AF41" s="8"/>
      <c r="AG41" s="8"/>
    </row>
    <row r="42">
      <c r="A42" s="7" t="s">
        <v>259</v>
      </c>
      <c r="B42" s="8">
        <v>0.0</v>
      </c>
      <c r="C42" s="22"/>
      <c r="D42" s="8">
        <v>0.0</v>
      </c>
      <c r="E42" s="22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>
      <c r="A43" s="37" t="s">
        <v>197</v>
      </c>
      <c r="B43" s="58">
        <v>328.9733903269</v>
      </c>
      <c r="C43" s="58">
        <v>183.9123230024</v>
      </c>
      <c r="D43" s="58">
        <v>72.5461265745</v>
      </c>
      <c r="E43" s="58">
        <v>72.51494075</v>
      </c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282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9" t="s">
        <v>194</v>
      </c>
      <c r="B3" s="64"/>
      <c r="C3" s="64"/>
      <c r="D3" s="30">
        <v>7.27272E-5</v>
      </c>
      <c r="E3" s="64"/>
      <c r="F3" s="64"/>
      <c r="G3" s="30">
        <v>0.1128033595</v>
      </c>
      <c r="H3" s="30">
        <v>0.1530069572</v>
      </c>
      <c r="I3" s="30">
        <v>1.0119816334</v>
      </c>
      <c r="J3" s="30">
        <v>0.9207111794</v>
      </c>
      <c r="K3" s="64"/>
      <c r="L3" s="30">
        <v>0.3113493897</v>
      </c>
      <c r="M3" s="30">
        <v>0.0628306335</v>
      </c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37" t="s">
        <v>197</v>
      </c>
      <c r="B4" s="8">
        <v>0.0</v>
      </c>
      <c r="C4" s="8">
        <v>0.0</v>
      </c>
      <c r="D4" s="8">
        <v>7.27272E-5</v>
      </c>
      <c r="E4" s="8">
        <v>0.0</v>
      </c>
      <c r="F4" s="8">
        <v>0.0</v>
      </c>
      <c r="G4" s="8">
        <v>0.1128033595</v>
      </c>
      <c r="H4" s="8">
        <v>0.1530069572</v>
      </c>
      <c r="I4" s="8">
        <v>1.0119816334</v>
      </c>
      <c r="J4" s="8">
        <v>0.9207111794</v>
      </c>
      <c r="K4" s="8">
        <v>0.0</v>
      </c>
      <c r="L4" s="8">
        <v>0.3113493897</v>
      </c>
      <c r="M4" s="8">
        <v>0.0628306335</v>
      </c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25"/>
      <c r="O5" s="28" t="s">
        <v>195</v>
      </c>
      <c r="P5" s="8">
        <f t="shared" ref="P5:AA5" si="2">P4/P3</f>
        <v>0.7073690015</v>
      </c>
      <c r="Q5" s="8">
        <f t="shared" si="2"/>
        <v>0.6897806494</v>
      </c>
      <c r="R5" s="8">
        <f t="shared" si="2"/>
        <v>0.6871751472</v>
      </c>
      <c r="S5" s="8">
        <f t="shared" si="2"/>
        <v>0.6795383338</v>
      </c>
      <c r="T5" s="8">
        <f t="shared" si="2"/>
        <v>0.6935294244</v>
      </c>
      <c r="U5" s="8">
        <f t="shared" si="2"/>
        <v>0.6842117578</v>
      </c>
      <c r="V5" s="8">
        <f t="shared" si="2"/>
        <v>0.6745223303</v>
      </c>
      <c r="W5" s="8">
        <f t="shared" si="2"/>
        <v>0.6826300706</v>
      </c>
      <c r="X5" s="8">
        <f t="shared" si="2"/>
        <v>0.6817910879</v>
      </c>
      <c r="Y5" s="8">
        <f t="shared" si="2"/>
        <v>0.6632482559</v>
      </c>
      <c r="Z5" s="8">
        <f t="shared" si="2"/>
        <v>0.6406121891</v>
      </c>
      <c r="AA5" s="8">
        <f t="shared" si="2"/>
        <v>0.6402744299</v>
      </c>
    </row>
    <row r="6"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A7" s="25" t="s">
        <v>283</v>
      </c>
      <c r="N7" s="25"/>
      <c r="O7" s="25" t="s">
        <v>284</v>
      </c>
    </row>
    <row r="8">
      <c r="A8" s="19" t="s">
        <v>189</v>
      </c>
      <c r="B8" s="20">
        <f t="shared" ref="B8:M8" si="3">B$2</f>
        <v>45474</v>
      </c>
      <c r="C8" s="20">
        <f t="shared" si="3"/>
        <v>45505</v>
      </c>
      <c r="D8" s="20">
        <f t="shared" si="3"/>
        <v>45536</v>
      </c>
      <c r="E8" s="20">
        <f t="shared" si="3"/>
        <v>45566</v>
      </c>
      <c r="F8" s="20">
        <f t="shared" si="3"/>
        <v>45597</v>
      </c>
      <c r="G8" s="20">
        <f t="shared" si="3"/>
        <v>45627</v>
      </c>
      <c r="H8" s="20">
        <f t="shared" si="3"/>
        <v>45658</v>
      </c>
      <c r="I8" s="20">
        <f t="shared" si="3"/>
        <v>45689</v>
      </c>
      <c r="J8" s="20">
        <f t="shared" si="3"/>
        <v>45717</v>
      </c>
      <c r="K8" s="20">
        <f t="shared" si="3"/>
        <v>45748</v>
      </c>
      <c r="L8" s="20">
        <f t="shared" si="3"/>
        <v>45778</v>
      </c>
      <c r="M8" s="20">
        <f t="shared" si="3"/>
        <v>45809</v>
      </c>
      <c r="N8" s="38"/>
      <c r="O8" s="19" t="s">
        <v>189</v>
      </c>
      <c r="P8" s="20">
        <f t="shared" ref="P8:AA8" si="4">B8</f>
        <v>45474</v>
      </c>
      <c r="Q8" s="20">
        <f t="shared" si="4"/>
        <v>45505</v>
      </c>
      <c r="R8" s="20">
        <f t="shared" si="4"/>
        <v>45536</v>
      </c>
      <c r="S8" s="20">
        <f t="shared" si="4"/>
        <v>45566</v>
      </c>
      <c r="T8" s="20">
        <f t="shared" si="4"/>
        <v>45597</v>
      </c>
      <c r="U8" s="20">
        <f t="shared" si="4"/>
        <v>45627</v>
      </c>
      <c r="V8" s="20">
        <f t="shared" si="4"/>
        <v>45658</v>
      </c>
      <c r="W8" s="20">
        <f t="shared" si="4"/>
        <v>45689</v>
      </c>
      <c r="X8" s="20">
        <f t="shared" si="4"/>
        <v>45717</v>
      </c>
      <c r="Y8" s="20">
        <f t="shared" si="4"/>
        <v>45748</v>
      </c>
      <c r="Z8" s="20">
        <f t="shared" si="4"/>
        <v>45778</v>
      </c>
      <c r="AA8" s="20">
        <f t="shared" si="4"/>
        <v>45809</v>
      </c>
    </row>
    <row r="9">
      <c r="A9" s="7" t="s">
        <v>208</v>
      </c>
      <c r="B9" s="22"/>
      <c r="C9" s="8">
        <v>0.0010455966</v>
      </c>
      <c r="D9" s="8">
        <v>0.0484562773</v>
      </c>
      <c r="E9" s="8">
        <v>1.0561176977</v>
      </c>
      <c r="F9" s="8">
        <v>7.8174187646</v>
      </c>
      <c r="G9" s="8">
        <v>7.0508773985</v>
      </c>
      <c r="H9" s="8">
        <v>19.8032228571</v>
      </c>
      <c r="I9" s="8">
        <v>25.7749155348</v>
      </c>
      <c r="J9" s="8">
        <v>44.7371589798</v>
      </c>
      <c r="K9" s="8">
        <v>82.5076243349</v>
      </c>
      <c r="L9" s="8">
        <v>54.3163313427</v>
      </c>
      <c r="M9" s="8">
        <v>1.3415514969</v>
      </c>
      <c r="N9" s="39"/>
      <c r="O9" s="7" t="str">
        <f t="shared" ref="O9:AA9" si="5">A9</f>
        <v>DynamoDB($)</v>
      </c>
      <c r="P9" s="40" t="str">
        <f t="shared" si="5"/>
        <v/>
      </c>
      <c r="Q9" s="40">
        <f t="shared" si="5"/>
        <v>0.0010455966</v>
      </c>
      <c r="R9" s="40">
        <f t="shared" si="5"/>
        <v>0.0484562773</v>
      </c>
      <c r="S9" s="40">
        <f t="shared" si="5"/>
        <v>1.056117698</v>
      </c>
      <c r="T9" s="40">
        <f t="shared" si="5"/>
        <v>7.817418765</v>
      </c>
      <c r="U9" s="40">
        <f t="shared" si="5"/>
        <v>7.050877399</v>
      </c>
      <c r="V9" s="40">
        <f t="shared" si="5"/>
        <v>19.80322286</v>
      </c>
      <c r="W9" s="40">
        <f t="shared" si="5"/>
        <v>25.77491553</v>
      </c>
      <c r="X9" s="40">
        <f t="shared" si="5"/>
        <v>44.73715898</v>
      </c>
      <c r="Y9" s="40">
        <f t="shared" si="5"/>
        <v>82.50762433</v>
      </c>
      <c r="Z9" s="40">
        <f t="shared" si="5"/>
        <v>54.31633134</v>
      </c>
      <c r="AA9" s="40">
        <f t="shared" si="5"/>
        <v>1.341551497</v>
      </c>
    </row>
    <row r="10">
      <c r="A10" s="7" t="s">
        <v>218</v>
      </c>
      <c r="B10" s="22"/>
      <c r="C10" s="8">
        <v>0.4302069824</v>
      </c>
      <c r="D10" s="8">
        <v>1.688902789</v>
      </c>
      <c r="E10" s="8">
        <v>4.130364152</v>
      </c>
      <c r="F10" s="8">
        <v>5.4243772109</v>
      </c>
      <c r="G10" s="8">
        <v>14.7691768734</v>
      </c>
      <c r="H10" s="8">
        <v>21.9253611352</v>
      </c>
      <c r="I10" s="8">
        <v>21.4476186066</v>
      </c>
      <c r="J10" s="8">
        <v>20.9505102175</v>
      </c>
      <c r="K10" s="8">
        <v>15.0214594757</v>
      </c>
      <c r="L10" s="8">
        <v>13.4281865889</v>
      </c>
      <c r="M10" s="8">
        <v>1.0094550448</v>
      </c>
      <c r="N10" s="39"/>
      <c r="O10" s="7" t="str">
        <f t="shared" ref="O10:AA10" si="6">A10</f>
        <v>Secrets Manager($)</v>
      </c>
      <c r="P10" s="40" t="str">
        <f t="shared" si="6"/>
        <v/>
      </c>
      <c r="Q10" s="40">
        <f t="shared" si="6"/>
        <v>0.4302069824</v>
      </c>
      <c r="R10" s="40">
        <f t="shared" si="6"/>
        <v>1.688902789</v>
      </c>
      <c r="S10" s="40">
        <f t="shared" si="6"/>
        <v>4.130364152</v>
      </c>
      <c r="T10" s="40">
        <f t="shared" si="6"/>
        <v>5.424377211</v>
      </c>
      <c r="U10" s="40">
        <f t="shared" si="6"/>
        <v>14.76917687</v>
      </c>
      <c r="V10" s="40">
        <f t="shared" si="6"/>
        <v>21.92536114</v>
      </c>
      <c r="W10" s="40">
        <f t="shared" si="6"/>
        <v>21.44761861</v>
      </c>
      <c r="X10" s="40">
        <f t="shared" si="6"/>
        <v>20.95051022</v>
      </c>
      <c r="Y10" s="40">
        <f t="shared" si="6"/>
        <v>15.02145948</v>
      </c>
      <c r="Z10" s="40">
        <f t="shared" si="6"/>
        <v>13.42818659</v>
      </c>
      <c r="AA10" s="40">
        <f t="shared" si="6"/>
        <v>1.009455045</v>
      </c>
    </row>
    <row r="11">
      <c r="A11" s="7" t="s">
        <v>202</v>
      </c>
      <c r="B11" s="22"/>
      <c r="C11" s="8">
        <v>0.0383724268</v>
      </c>
      <c r="D11" s="8">
        <v>2.0188743916</v>
      </c>
      <c r="E11" s="8">
        <v>3.1321863078</v>
      </c>
      <c r="F11" s="8">
        <v>0.9966266402</v>
      </c>
      <c r="G11" s="8">
        <v>2.0790343027</v>
      </c>
      <c r="H11" s="8">
        <v>2.1165598724</v>
      </c>
      <c r="I11" s="8">
        <v>1.5115943998</v>
      </c>
      <c r="J11" s="8">
        <v>2.6260754578</v>
      </c>
      <c r="K11" s="8">
        <v>6.2505008903</v>
      </c>
      <c r="L11" s="8">
        <v>5.3973417345</v>
      </c>
      <c r="M11" s="8">
        <v>0.4150603071</v>
      </c>
      <c r="N11" s="39"/>
      <c r="O11" s="7" t="str">
        <f t="shared" ref="O11:AA11" si="7">A11</f>
        <v>S3($)</v>
      </c>
      <c r="P11" s="40" t="str">
        <f t="shared" si="7"/>
        <v/>
      </c>
      <c r="Q11" s="40">
        <f t="shared" si="7"/>
        <v>0.0383724268</v>
      </c>
      <c r="R11" s="40">
        <f t="shared" si="7"/>
        <v>2.018874392</v>
      </c>
      <c r="S11" s="40">
        <f t="shared" si="7"/>
        <v>3.132186308</v>
      </c>
      <c r="T11" s="40">
        <f t="shared" si="7"/>
        <v>0.9966266402</v>
      </c>
      <c r="U11" s="40">
        <f t="shared" si="7"/>
        <v>2.079034303</v>
      </c>
      <c r="V11" s="40">
        <f t="shared" si="7"/>
        <v>2.116559872</v>
      </c>
      <c r="W11" s="40">
        <f t="shared" si="7"/>
        <v>1.5115944</v>
      </c>
      <c r="X11" s="40">
        <f t="shared" si="7"/>
        <v>2.626075458</v>
      </c>
      <c r="Y11" s="40">
        <f t="shared" si="7"/>
        <v>6.25050089</v>
      </c>
      <c r="Z11" s="40">
        <f t="shared" si="7"/>
        <v>5.397341735</v>
      </c>
      <c r="AA11" s="40">
        <f t="shared" si="7"/>
        <v>0.4150603071</v>
      </c>
    </row>
    <row r="12">
      <c r="A12" s="7" t="s">
        <v>209</v>
      </c>
      <c r="B12" s="22"/>
      <c r="C12" s="8">
        <v>6.974657E-4</v>
      </c>
      <c r="D12" s="8">
        <v>0.0560627736</v>
      </c>
      <c r="E12" s="8">
        <v>0.445450385</v>
      </c>
      <c r="F12" s="8">
        <v>0.6961499818</v>
      </c>
      <c r="G12" s="8">
        <v>2.7828894509</v>
      </c>
      <c r="H12" s="8">
        <v>4.5147381405</v>
      </c>
      <c r="I12" s="8">
        <v>4.3761311957</v>
      </c>
      <c r="J12" s="8">
        <v>4.2180438794</v>
      </c>
      <c r="K12" s="8">
        <v>2.6757468577</v>
      </c>
      <c r="L12" s="8">
        <v>2.1251769787</v>
      </c>
      <c r="M12" s="8">
        <v>0.1170518501</v>
      </c>
      <c r="N12" s="39"/>
      <c r="O12" s="7" t="str">
        <f t="shared" ref="O12:AA12" si="8">A12</f>
        <v>API Gateway($)</v>
      </c>
      <c r="P12" s="40" t="str">
        <f t="shared" si="8"/>
        <v/>
      </c>
      <c r="Q12" s="40">
        <f t="shared" si="8"/>
        <v>0.0006974657</v>
      </c>
      <c r="R12" s="40">
        <f t="shared" si="8"/>
        <v>0.0560627736</v>
      </c>
      <c r="S12" s="40">
        <f t="shared" si="8"/>
        <v>0.445450385</v>
      </c>
      <c r="T12" s="40">
        <f t="shared" si="8"/>
        <v>0.6961499818</v>
      </c>
      <c r="U12" s="40">
        <f t="shared" si="8"/>
        <v>2.782889451</v>
      </c>
      <c r="V12" s="40">
        <f t="shared" si="8"/>
        <v>4.514738141</v>
      </c>
      <c r="W12" s="40">
        <f t="shared" si="8"/>
        <v>4.376131196</v>
      </c>
      <c r="X12" s="40">
        <f t="shared" si="8"/>
        <v>4.218043879</v>
      </c>
      <c r="Y12" s="40">
        <f t="shared" si="8"/>
        <v>2.675746858</v>
      </c>
      <c r="Z12" s="40">
        <f t="shared" si="8"/>
        <v>2.125176979</v>
      </c>
      <c r="AA12" s="40">
        <f t="shared" si="8"/>
        <v>0.1170518501</v>
      </c>
    </row>
    <row r="13">
      <c r="A13" s="7" t="s">
        <v>207</v>
      </c>
      <c r="B13" s="22"/>
      <c r="C13" s="8">
        <v>1.422171E-4</v>
      </c>
      <c r="D13" s="8">
        <v>0.379558886</v>
      </c>
      <c r="E13" s="8">
        <v>0.9588405152</v>
      </c>
      <c r="F13" s="8">
        <v>1.4219128899</v>
      </c>
      <c r="G13" s="8">
        <v>3.2273168896</v>
      </c>
      <c r="H13" s="8">
        <v>4.2369717669</v>
      </c>
      <c r="I13" s="8">
        <v>3.1711347853</v>
      </c>
      <c r="J13" s="8">
        <v>2.2812014162</v>
      </c>
      <c r="K13" s="8">
        <v>2.3654077707</v>
      </c>
      <c r="L13" s="8">
        <v>3.1713255372</v>
      </c>
      <c r="M13" s="8">
        <v>0.1650142181</v>
      </c>
      <c r="N13" s="39"/>
      <c r="O13" s="7" t="str">
        <f t="shared" ref="O13:AA13" si="9">A13</f>
        <v>CloudWatch($)</v>
      </c>
      <c r="P13" s="40" t="str">
        <f t="shared" si="9"/>
        <v/>
      </c>
      <c r="Q13" s="40">
        <f t="shared" si="9"/>
        <v>0.0001422171</v>
      </c>
      <c r="R13" s="40">
        <f t="shared" si="9"/>
        <v>0.379558886</v>
      </c>
      <c r="S13" s="40">
        <f t="shared" si="9"/>
        <v>0.9588405152</v>
      </c>
      <c r="T13" s="40">
        <f t="shared" si="9"/>
        <v>1.42191289</v>
      </c>
      <c r="U13" s="40">
        <f t="shared" si="9"/>
        <v>3.22731689</v>
      </c>
      <c r="V13" s="40">
        <f t="shared" si="9"/>
        <v>4.236971767</v>
      </c>
      <c r="W13" s="40">
        <f t="shared" si="9"/>
        <v>3.171134785</v>
      </c>
      <c r="X13" s="40">
        <f t="shared" si="9"/>
        <v>2.281201416</v>
      </c>
      <c r="Y13" s="40">
        <f t="shared" si="9"/>
        <v>2.365407771</v>
      </c>
      <c r="Z13" s="40">
        <f t="shared" si="9"/>
        <v>3.171325537</v>
      </c>
      <c r="AA13" s="40">
        <f t="shared" si="9"/>
        <v>0.1650142181</v>
      </c>
    </row>
    <row r="14">
      <c r="A14" s="7" t="s">
        <v>230</v>
      </c>
      <c r="B14" s="22"/>
      <c r="C14" s="22"/>
      <c r="D14" s="8">
        <v>1.0512087307</v>
      </c>
      <c r="E14" s="8">
        <v>2.4079157258</v>
      </c>
      <c r="F14" s="8">
        <v>1.1624558893</v>
      </c>
      <c r="G14" s="8">
        <v>0.7978530115</v>
      </c>
      <c r="H14" s="8">
        <v>5.3070353191</v>
      </c>
      <c r="I14" s="8">
        <v>1.7794533385</v>
      </c>
      <c r="J14" s="8">
        <v>2.7325960538</v>
      </c>
      <c r="K14" s="8">
        <v>1.8271424267</v>
      </c>
      <c r="L14" s="8">
        <v>2.7845156375</v>
      </c>
      <c r="M14" s="8">
        <v>0.0156521875</v>
      </c>
      <c r="N14" s="39"/>
      <c r="O14" s="7" t="str">
        <f t="shared" ref="O14:AA14" si="10">A14</f>
        <v>Amplify($)</v>
      </c>
      <c r="P14" s="40" t="str">
        <f t="shared" si="10"/>
        <v/>
      </c>
      <c r="Q14" s="40" t="str">
        <f t="shared" si="10"/>
        <v/>
      </c>
      <c r="R14" s="40">
        <f t="shared" si="10"/>
        <v>1.051208731</v>
      </c>
      <c r="S14" s="40">
        <f t="shared" si="10"/>
        <v>2.407915726</v>
      </c>
      <c r="T14" s="40">
        <f t="shared" si="10"/>
        <v>1.162455889</v>
      </c>
      <c r="U14" s="40">
        <f t="shared" si="10"/>
        <v>0.7978530115</v>
      </c>
      <c r="V14" s="40">
        <f t="shared" si="10"/>
        <v>5.307035319</v>
      </c>
      <c r="W14" s="40">
        <f t="shared" si="10"/>
        <v>1.779453339</v>
      </c>
      <c r="X14" s="40">
        <f t="shared" si="10"/>
        <v>2.732596054</v>
      </c>
      <c r="Y14" s="40">
        <f t="shared" si="10"/>
        <v>1.827142427</v>
      </c>
      <c r="Z14" s="40">
        <f t="shared" si="10"/>
        <v>2.784515638</v>
      </c>
      <c r="AA14" s="40">
        <f t="shared" si="10"/>
        <v>0.0156521875</v>
      </c>
    </row>
    <row r="15">
      <c r="A15" s="29" t="s">
        <v>194</v>
      </c>
      <c r="B15" s="64"/>
      <c r="C15" s="30">
        <v>7.085786E-4</v>
      </c>
      <c r="D15" s="30">
        <v>0.0187258467</v>
      </c>
      <c r="E15" s="30">
        <v>0.1799426599</v>
      </c>
      <c r="F15" s="30">
        <v>0.615868733</v>
      </c>
      <c r="G15" s="30">
        <v>0.7329962873</v>
      </c>
      <c r="H15" s="30">
        <v>1.5540743349</v>
      </c>
      <c r="I15" s="30">
        <v>0.7489875119</v>
      </c>
      <c r="J15" s="30">
        <v>0.9079761351</v>
      </c>
      <c r="K15" s="30">
        <v>1.8207335238</v>
      </c>
      <c r="L15" s="30">
        <v>1.4048677491</v>
      </c>
      <c r="M15" s="30">
        <v>0.0155629936</v>
      </c>
      <c r="N15" s="39"/>
      <c r="O15" s="29" t="str">
        <f t="shared" ref="O15:O16" si="12">A15</f>
        <v>Lambda($)</v>
      </c>
      <c r="P15" s="45">
        <f t="shared" ref="P15:AA15" si="11">B15+(B3*P5)</f>
        <v>0</v>
      </c>
      <c r="Q15" s="45">
        <f t="shared" si="11"/>
        <v>0.0007085786</v>
      </c>
      <c r="R15" s="45">
        <f t="shared" si="11"/>
        <v>0.01877582302</v>
      </c>
      <c r="S15" s="45">
        <f t="shared" si="11"/>
        <v>0.1799426599</v>
      </c>
      <c r="T15" s="45">
        <f t="shared" si="11"/>
        <v>0.615868733</v>
      </c>
      <c r="U15" s="45">
        <f t="shared" si="11"/>
        <v>0.8101776722</v>
      </c>
      <c r="V15" s="45">
        <f t="shared" si="11"/>
        <v>1.657280944</v>
      </c>
      <c r="W15" s="45">
        <f t="shared" si="11"/>
        <v>1.439796606</v>
      </c>
      <c r="X15" s="45">
        <f t="shared" si="11"/>
        <v>1.535708812</v>
      </c>
      <c r="Y15" s="45">
        <f t="shared" si="11"/>
        <v>1.820733524</v>
      </c>
      <c r="Z15" s="45">
        <f t="shared" si="11"/>
        <v>1.604321963</v>
      </c>
      <c r="AA15" s="45">
        <f t="shared" si="11"/>
        <v>0.05579184164</v>
      </c>
    </row>
    <row r="16">
      <c r="A16" s="7" t="s">
        <v>213</v>
      </c>
      <c r="B16" s="22"/>
      <c r="C16" s="8">
        <v>1.28E-5</v>
      </c>
      <c r="D16" s="8">
        <v>0.0061912</v>
      </c>
      <c r="E16" s="8">
        <v>0.0101076</v>
      </c>
      <c r="F16" s="8">
        <v>0.0803420055</v>
      </c>
      <c r="G16" s="8">
        <v>0.411996555</v>
      </c>
      <c r="H16" s="8">
        <v>0.7954554694</v>
      </c>
      <c r="I16" s="8">
        <v>0.8192443996</v>
      </c>
      <c r="J16" s="8">
        <v>0.9263258256</v>
      </c>
      <c r="K16" s="8">
        <v>0.8918169872</v>
      </c>
      <c r="L16" s="8">
        <v>0.9326549346</v>
      </c>
      <c r="M16" s="8">
        <v>0.04322</v>
      </c>
      <c r="N16" s="39"/>
      <c r="O16" s="7" t="str">
        <f t="shared" si="12"/>
        <v>SQS($)</v>
      </c>
      <c r="P16" s="40" t="str">
        <f t="shared" ref="P16:AA16" si="13">B16</f>
        <v/>
      </c>
      <c r="Q16" s="40">
        <f t="shared" si="13"/>
        <v>0.0000128</v>
      </c>
      <c r="R16" s="40">
        <f t="shared" si="13"/>
        <v>0.0061912</v>
      </c>
      <c r="S16" s="40">
        <f t="shared" si="13"/>
        <v>0.0101076</v>
      </c>
      <c r="T16" s="40">
        <f t="shared" si="13"/>
        <v>0.0803420055</v>
      </c>
      <c r="U16" s="40">
        <f t="shared" si="13"/>
        <v>0.411996555</v>
      </c>
      <c r="V16" s="40">
        <f t="shared" si="13"/>
        <v>0.7954554694</v>
      </c>
      <c r="W16" s="40">
        <f t="shared" si="13"/>
        <v>0.8192443996</v>
      </c>
      <c r="X16" s="40">
        <f t="shared" si="13"/>
        <v>0.9263258256</v>
      </c>
      <c r="Y16" s="40">
        <f t="shared" si="13"/>
        <v>0.8918169872</v>
      </c>
      <c r="Z16" s="40">
        <f t="shared" si="13"/>
        <v>0.9326549346</v>
      </c>
      <c r="AA16" s="40">
        <f t="shared" si="13"/>
        <v>0.04322</v>
      </c>
    </row>
    <row r="17">
      <c r="A17" s="7" t="s">
        <v>226</v>
      </c>
      <c r="B17" s="22"/>
      <c r="C17" s="22"/>
      <c r="D17" s="22"/>
      <c r="E17" s="8">
        <v>0.0036051588</v>
      </c>
      <c r="F17" s="8">
        <v>0.0675618627</v>
      </c>
      <c r="G17" s="8">
        <v>0.7732351259</v>
      </c>
      <c r="H17" s="8">
        <v>0.5538017972</v>
      </c>
      <c r="I17" s="8">
        <v>0.1961199477</v>
      </c>
      <c r="J17" s="8">
        <v>0.4105659024</v>
      </c>
      <c r="K17" s="8">
        <v>0.2842291668</v>
      </c>
      <c r="L17" s="8">
        <v>0.4316110704</v>
      </c>
      <c r="M17" s="8">
        <v>0.0360235168</v>
      </c>
      <c r="N17" s="39"/>
      <c r="O17" s="7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</row>
    <row r="18">
      <c r="A18" s="7" t="s">
        <v>222</v>
      </c>
      <c r="B18" s="22"/>
      <c r="C18" s="8">
        <v>3.12E-4</v>
      </c>
      <c r="D18" s="8">
        <v>0.137415</v>
      </c>
      <c r="E18" s="8">
        <v>0.221217</v>
      </c>
      <c r="F18" s="8">
        <v>0.192588</v>
      </c>
      <c r="G18" s="8">
        <v>0.127233</v>
      </c>
      <c r="H18" s="8">
        <v>0.130473</v>
      </c>
      <c r="I18" s="8">
        <v>0.092343</v>
      </c>
      <c r="J18" s="8">
        <v>7.62E-4</v>
      </c>
      <c r="K18" s="8">
        <v>7.47E-4</v>
      </c>
      <c r="L18" s="8">
        <v>7.65E-4</v>
      </c>
      <c r="M18" s="8">
        <v>7.2E-5</v>
      </c>
      <c r="N18" s="39"/>
      <c r="O18" s="7" t="str">
        <f t="shared" ref="O18:AA18" si="14">A18</f>
        <v>Key Management Service($)</v>
      </c>
      <c r="P18" s="40" t="str">
        <f t="shared" si="14"/>
        <v/>
      </c>
      <c r="Q18" s="40">
        <f t="shared" si="14"/>
        <v>0.000312</v>
      </c>
      <c r="R18" s="40">
        <f t="shared" si="14"/>
        <v>0.137415</v>
      </c>
      <c r="S18" s="40">
        <f t="shared" si="14"/>
        <v>0.221217</v>
      </c>
      <c r="T18" s="40">
        <f t="shared" si="14"/>
        <v>0.192588</v>
      </c>
      <c r="U18" s="40">
        <f t="shared" si="14"/>
        <v>0.127233</v>
      </c>
      <c r="V18" s="40">
        <f t="shared" si="14"/>
        <v>0.130473</v>
      </c>
      <c r="W18" s="40">
        <f t="shared" si="14"/>
        <v>0.092343</v>
      </c>
      <c r="X18" s="40">
        <f t="shared" si="14"/>
        <v>0.000762</v>
      </c>
      <c r="Y18" s="40">
        <f t="shared" si="14"/>
        <v>0.000747</v>
      </c>
      <c r="Z18" s="40">
        <f t="shared" si="14"/>
        <v>0.000765</v>
      </c>
      <c r="AA18" s="40">
        <f t="shared" si="14"/>
        <v>0.000072</v>
      </c>
    </row>
    <row r="19">
      <c r="A19" s="7" t="s">
        <v>326</v>
      </c>
      <c r="B19" s="22"/>
      <c r="C19" s="22"/>
      <c r="D19" s="22"/>
      <c r="E19" s="22"/>
      <c r="F19" s="22"/>
      <c r="G19" s="22"/>
      <c r="H19" s="22"/>
      <c r="I19" s="22"/>
      <c r="J19" s="8">
        <v>0.0230584</v>
      </c>
      <c r="K19" s="22"/>
      <c r="L19" s="22"/>
      <c r="M19" s="22"/>
      <c r="N19" s="39"/>
      <c r="O19" s="7" t="str">
        <f t="shared" ref="O19:AA19" si="15">A19</f>
        <v>Transcribe($)</v>
      </c>
      <c r="P19" s="40" t="str">
        <f t="shared" si="15"/>
        <v/>
      </c>
      <c r="Q19" s="40" t="str">
        <f t="shared" si="15"/>
        <v/>
      </c>
      <c r="R19" s="40" t="str">
        <f t="shared" si="15"/>
        <v/>
      </c>
      <c r="S19" s="40" t="str">
        <f t="shared" si="15"/>
        <v/>
      </c>
      <c r="T19" s="40" t="str">
        <f t="shared" si="15"/>
        <v/>
      </c>
      <c r="U19" s="40" t="str">
        <f t="shared" si="15"/>
        <v/>
      </c>
      <c r="V19" s="40" t="str">
        <f t="shared" si="15"/>
        <v/>
      </c>
      <c r="W19" s="40" t="str">
        <f t="shared" si="15"/>
        <v/>
      </c>
      <c r="X19" s="40">
        <f t="shared" si="15"/>
        <v>0.0230584</v>
      </c>
      <c r="Y19" s="40" t="str">
        <f t="shared" si="15"/>
        <v/>
      </c>
      <c r="Z19" s="40" t="str">
        <f t="shared" si="15"/>
        <v/>
      </c>
      <c r="AA19" s="40" t="str">
        <f t="shared" si="15"/>
        <v/>
      </c>
    </row>
    <row r="20">
      <c r="A20" s="7" t="s">
        <v>206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8">
        <v>0.0078855895</v>
      </c>
      <c r="M20" s="22"/>
      <c r="N20" s="39"/>
      <c r="O20" s="7" t="str">
        <f t="shared" ref="O20:AA20" si="16">A20</f>
        <v>Kinesis($)</v>
      </c>
      <c r="P20" s="40" t="str">
        <f t="shared" si="16"/>
        <v/>
      </c>
      <c r="Q20" s="40" t="str">
        <f t="shared" si="16"/>
        <v/>
      </c>
      <c r="R20" s="40" t="str">
        <f t="shared" si="16"/>
        <v/>
      </c>
      <c r="S20" s="40" t="str">
        <f t="shared" si="16"/>
        <v/>
      </c>
      <c r="T20" s="40" t="str">
        <f t="shared" si="16"/>
        <v/>
      </c>
      <c r="U20" s="40" t="str">
        <f t="shared" si="16"/>
        <v/>
      </c>
      <c r="V20" s="40" t="str">
        <f t="shared" si="16"/>
        <v/>
      </c>
      <c r="W20" s="40" t="str">
        <f t="shared" si="16"/>
        <v/>
      </c>
      <c r="X20" s="40" t="str">
        <f t="shared" si="16"/>
        <v/>
      </c>
      <c r="Y20" s="40" t="str">
        <f t="shared" si="16"/>
        <v/>
      </c>
      <c r="Z20" s="40">
        <f t="shared" si="16"/>
        <v>0.0078855895</v>
      </c>
      <c r="AA20" s="40" t="str">
        <f t="shared" si="16"/>
        <v/>
      </c>
    </row>
    <row r="21">
      <c r="A21" s="7" t="s">
        <v>236</v>
      </c>
      <c r="B21" s="22"/>
      <c r="C21" s="8">
        <v>1.85E-5</v>
      </c>
      <c r="D21" s="8">
        <v>0.001402</v>
      </c>
      <c r="E21" s="8">
        <v>0.0019435</v>
      </c>
      <c r="F21" s="8">
        <v>0.001594011</v>
      </c>
      <c r="G21" s="8">
        <v>7.680648E-4</v>
      </c>
      <c r="H21" s="8">
        <v>7.430299E-4</v>
      </c>
      <c r="I21" s="8">
        <v>4.335E-4</v>
      </c>
      <c r="J21" s="8">
        <v>3.4011E-5</v>
      </c>
      <c r="K21" s="8">
        <v>3.0E-5</v>
      </c>
      <c r="L21" s="8">
        <v>3.1E-5</v>
      </c>
      <c r="M21" s="8">
        <v>3.0E-6</v>
      </c>
      <c r="N21" s="39"/>
      <c r="O21" s="7" t="str">
        <f t="shared" ref="O21:AA21" si="17">A21</f>
        <v>SNS($)</v>
      </c>
      <c r="P21" s="40" t="str">
        <f t="shared" si="17"/>
        <v/>
      </c>
      <c r="Q21" s="40">
        <f t="shared" si="17"/>
        <v>0.0000185</v>
      </c>
      <c r="R21" s="40">
        <f t="shared" si="17"/>
        <v>0.001402</v>
      </c>
      <c r="S21" s="40">
        <f t="shared" si="17"/>
        <v>0.0019435</v>
      </c>
      <c r="T21" s="40">
        <f t="shared" si="17"/>
        <v>0.001594011</v>
      </c>
      <c r="U21" s="40">
        <f t="shared" si="17"/>
        <v>0.0007680648</v>
      </c>
      <c r="V21" s="40">
        <f t="shared" si="17"/>
        <v>0.0007430299</v>
      </c>
      <c r="W21" s="40">
        <f t="shared" si="17"/>
        <v>0.0004335</v>
      </c>
      <c r="X21" s="40">
        <f t="shared" si="17"/>
        <v>0.000034011</v>
      </c>
      <c r="Y21" s="40">
        <f t="shared" si="17"/>
        <v>0.00003</v>
      </c>
      <c r="Z21" s="40">
        <f t="shared" si="17"/>
        <v>0.000031</v>
      </c>
      <c r="AA21" s="40">
        <f t="shared" si="17"/>
        <v>0.000003</v>
      </c>
    </row>
    <row r="22">
      <c r="A22" s="7" t="s">
        <v>259</v>
      </c>
      <c r="B22" s="22"/>
      <c r="C22" s="8">
        <v>0.0</v>
      </c>
      <c r="D22" s="8">
        <v>0.0</v>
      </c>
      <c r="E22" s="8">
        <v>0.0</v>
      </c>
      <c r="F22" s="8">
        <v>0.0</v>
      </c>
      <c r="G22" s="8">
        <v>0.0</v>
      </c>
      <c r="H22" s="8">
        <v>0.0</v>
      </c>
      <c r="I22" s="8">
        <v>0.0</v>
      </c>
      <c r="J22" s="8">
        <v>0.0</v>
      </c>
      <c r="K22" s="8">
        <v>0.0</v>
      </c>
      <c r="L22" s="8">
        <v>0.0</v>
      </c>
      <c r="M22" s="22"/>
      <c r="N22" s="39"/>
      <c r="O22" s="7" t="str">
        <f t="shared" ref="O22:AA22" si="18">A22</f>
        <v>CloudFormation($)</v>
      </c>
      <c r="P22" s="40" t="str">
        <f t="shared" si="18"/>
        <v/>
      </c>
      <c r="Q22" s="40">
        <f t="shared" si="18"/>
        <v>0</v>
      </c>
      <c r="R22" s="40">
        <f t="shared" si="18"/>
        <v>0</v>
      </c>
      <c r="S22" s="40">
        <f t="shared" si="18"/>
        <v>0</v>
      </c>
      <c r="T22" s="40">
        <f t="shared" si="18"/>
        <v>0</v>
      </c>
      <c r="U22" s="40">
        <f t="shared" si="18"/>
        <v>0</v>
      </c>
      <c r="V22" s="40">
        <f t="shared" si="18"/>
        <v>0</v>
      </c>
      <c r="W22" s="40">
        <f t="shared" si="18"/>
        <v>0</v>
      </c>
      <c r="X22" s="40">
        <f t="shared" si="18"/>
        <v>0</v>
      </c>
      <c r="Y22" s="40">
        <f t="shared" si="18"/>
        <v>0</v>
      </c>
      <c r="Z22" s="40">
        <f t="shared" si="18"/>
        <v>0</v>
      </c>
      <c r="AA22" s="40" t="str">
        <f t="shared" si="18"/>
        <v/>
      </c>
    </row>
    <row r="23">
      <c r="A23" s="7" t="s">
        <v>219</v>
      </c>
      <c r="B23" s="22"/>
      <c r="C23" s="8">
        <v>0.0</v>
      </c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39"/>
      <c r="O23" s="7" t="str">
        <f t="shared" ref="O23:AA23" si="19">A23</f>
        <v>Security Hub($)</v>
      </c>
      <c r="P23" s="40" t="str">
        <f t="shared" si="19"/>
        <v/>
      </c>
      <c r="Q23" s="40">
        <f t="shared" si="19"/>
        <v>0</v>
      </c>
      <c r="R23" s="40" t="str">
        <f t="shared" si="19"/>
        <v/>
      </c>
      <c r="S23" s="40" t="str">
        <f t="shared" si="19"/>
        <v/>
      </c>
      <c r="T23" s="40" t="str">
        <f t="shared" si="19"/>
        <v/>
      </c>
      <c r="U23" s="40" t="str">
        <f t="shared" si="19"/>
        <v/>
      </c>
      <c r="V23" s="40" t="str">
        <f t="shared" si="19"/>
        <v/>
      </c>
      <c r="W23" s="40" t="str">
        <f t="shared" si="19"/>
        <v/>
      </c>
      <c r="X23" s="40" t="str">
        <f t="shared" si="19"/>
        <v/>
      </c>
      <c r="Y23" s="40" t="str">
        <f t="shared" si="19"/>
        <v/>
      </c>
      <c r="Z23" s="40" t="str">
        <f t="shared" si="19"/>
        <v/>
      </c>
      <c r="AA23" s="40" t="str">
        <f t="shared" si="19"/>
        <v/>
      </c>
    </row>
    <row r="24">
      <c r="A24" s="7" t="s">
        <v>254</v>
      </c>
      <c r="B24" s="22"/>
      <c r="C24" s="8">
        <v>0.0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39"/>
      <c r="O24" s="7" t="str">
        <f t="shared" ref="O24:AA24" si="20">A24</f>
        <v>Systems Manager($)</v>
      </c>
      <c r="P24" s="40" t="str">
        <f t="shared" si="20"/>
        <v/>
      </c>
      <c r="Q24" s="40">
        <f t="shared" si="20"/>
        <v>0</v>
      </c>
      <c r="R24" s="40" t="str">
        <f t="shared" si="20"/>
        <v/>
      </c>
      <c r="S24" s="40" t="str">
        <f t="shared" si="20"/>
        <v/>
      </c>
      <c r="T24" s="40" t="str">
        <f t="shared" si="20"/>
        <v/>
      </c>
      <c r="U24" s="40" t="str">
        <f t="shared" si="20"/>
        <v/>
      </c>
      <c r="V24" s="40" t="str">
        <f t="shared" si="20"/>
        <v/>
      </c>
      <c r="W24" s="40" t="str">
        <f t="shared" si="20"/>
        <v/>
      </c>
      <c r="X24" s="40" t="str">
        <f t="shared" si="20"/>
        <v/>
      </c>
      <c r="Y24" s="40" t="str">
        <f t="shared" si="20"/>
        <v/>
      </c>
      <c r="Z24" s="40" t="str">
        <f t="shared" si="20"/>
        <v/>
      </c>
      <c r="AA24" s="40" t="str">
        <f t="shared" si="20"/>
        <v/>
      </c>
    </row>
    <row r="25">
      <c r="A25" s="7" t="s">
        <v>242</v>
      </c>
      <c r="B25" s="22"/>
      <c r="C25" s="8">
        <v>0.0</v>
      </c>
      <c r="D25" s="8">
        <v>0.0</v>
      </c>
      <c r="E25" s="8">
        <v>0.0</v>
      </c>
      <c r="F25" s="8">
        <v>0.0</v>
      </c>
      <c r="G25" s="8">
        <v>0.0</v>
      </c>
      <c r="H25" s="8">
        <v>0.0</v>
      </c>
      <c r="I25" s="8">
        <v>0.0</v>
      </c>
      <c r="J25" s="8">
        <v>0.0</v>
      </c>
      <c r="K25" s="8">
        <v>0.0</v>
      </c>
      <c r="L25" s="8">
        <v>0.0</v>
      </c>
      <c r="M25" s="8">
        <v>0.0</v>
      </c>
      <c r="N25" s="39"/>
      <c r="O25" s="7" t="str">
        <f t="shared" ref="O25:AA25" si="21">A25</f>
        <v>Cognito($)</v>
      </c>
      <c r="P25" s="40" t="str">
        <f t="shared" si="21"/>
        <v/>
      </c>
      <c r="Q25" s="40">
        <f t="shared" si="21"/>
        <v>0</v>
      </c>
      <c r="R25" s="40">
        <f t="shared" si="21"/>
        <v>0</v>
      </c>
      <c r="S25" s="40">
        <f t="shared" si="21"/>
        <v>0</v>
      </c>
      <c r="T25" s="40">
        <f t="shared" si="21"/>
        <v>0</v>
      </c>
      <c r="U25" s="40">
        <f t="shared" si="21"/>
        <v>0</v>
      </c>
      <c r="V25" s="40">
        <f t="shared" si="21"/>
        <v>0</v>
      </c>
      <c r="W25" s="40">
        <f t="shared" si="21"/>
        <v>0</v>
      </c>
      <c r="X25" s="40">
        <f t="shared" si="21"/>
        <v>0</v>
      </c>
      <c r="Y25" s="40">
        <f t="shared" si="21"/>
        <v>0</v>
      </c>
      <c r="Z25" s="40">
        <f t="shared" si="21"/>
        <v>0</v>
      </c>
      <c r="AA25" s="40">
        <f t="shared" si="21"/>
        <v>0</v>
      </c>
    </row>
    <row r="26">
      <c r="A26" s="7" t="s">
        <v>210</v>
      </c>
      <c r="B26" s="22"/>
      <c r="C26" s="8">
        <v>0.0</v>
      </c>
      <c r="D26" s="8">
        <v>0.0</v>
      </c>
      <c r="E26" s="8">
        <v>0.0</v>
      </c>
      <c r="F26" s="8">
        <v>0.0</v>
      </c>
      <c r="G26" s="8">
        <v>0.0</v>
      </c>
      <c r="H26" s="8">
        <v>0.0</v>
      </c>
      <c r="I26" s="8">
        <v>0.0</v>
      </c>
      <c r="J26" s="8">
        <v>0.0</v>
      </c>
      <c r="K26" s="8">
        <v>0.0</v>
      </c>
      <c r="L26" s="8">
        <v>0.0</v>
      </c>
      <c r="M26" s="8">
        <v>0.0</v>
      </c>
      <c r="N26" s="39"/>
      <c r="O26" s="7" t="str">
        <f t="shared" ref="O26:AA26" si="22">A26</f>
        <v>Inspector($)</v>
      </c>
      <c r="P26" s="40" t="str">
        <f t="shared" si="22"/>
        <v/>
      </c>
      <c r="Q26" s="40">
        <f t="shared" si="22"/>
        <v>0</v>
      </c>
      <c r="R26" s="40">
        <f t="shared" si="22"/>
        <v>0</v>
      </c>
      <c r="S26" s="40">
        <f t="shared" si="22"/>
        <v>0</v>
      </c>
      <c r="T26" s="40">
        <f t="shared" si="22"/>
        <v>0</v>
      </c>
      <c r="U26" s="40">
        <f t="shared" si="22"/>
        <v>0</v>
      </c>
      <c r="V26" s="40">
        <f t="shared" si="22"/>
        <v>0</v>
      </c>
      <c r="W26" s="40">
        <f t="shared" si="22"/>
        <v>0</v>
      </c>
      <c r="X26" s="40">
        <f t="shared" si="22"/>
        <v>0</v>
      </c>
      <c r="Y26" s="40">
        <f t="shared" si="22"/>
        <v>0</v>
      </c>
      <c r="Z26" s="40">
        <f t="shared" si="22"/>
        <v>0</v>
      </c>
      <c r="AA26" s="40">
        <f t="shared" si="22"/>
        <v>0</v>
      </c>
    </row>
    <row r="27">
      <c r="A27" s="7" t="s">
        <v>263</v>
      </c>
      <c r="B27" s="22"/>
      <c r="C27" s="8">
        <v>0.0</v>
      </c>
      <c r="D27" s="8">
        <v>0.0</v>
      </c>
      <c r="E27" s="8">
        <v>0.0</v>
      </c>
      <c r="F27" s="8">
        <v>0.0</v>
      </c>
      <c r="G27" s="8">
        <v>0.0</v>
      </c>
      <c r="H27" s="8">
        <v>0.0</v>
      </c>
      <c r="I27" s="8">
        <v>0.0</v>
      </c>
      <c r="J27" s="8">
        <v>0.0</v>
      </c>
      <c r="K27" s="8">
        <v>0.0</v>
      </c>
      <c r="L27" s="8">
        <v>0.0</v>
      </c>
      <c r="M27" s="8">
        <v>0.0</v>
      </c>
      <c r="N27" s="39"/>
      <c r="O27" s="7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</row>
    <row r="28">
      <c r="A28" s="7" t="s">
        <v>233</v>
      </c>
      <c r="B28" s="22"/>
      <c r="C28" s="22"/>
      <c r="D28" s="22"/>
      <c r="E28" s="8">
        <v>0.0</v>
      </c>
      <c r="F28" s="22"/>
      <c r="G28" s="8">
        <v>0.0</v>
      </c>
      <c r="H28" s="22"/>
      <c r="I28" s="22"/>
      <c r="J28" s="8">
        <v>0.0</v>
      </c>
      <c r="K28" s="22"/>
      <c r="L28" s="22"/>
      <c r="M28" s="22"/>
      <c r="N28" s="39"/>
      <c r="O28" s="7" t="str">
        <f t="shared" ref="O28:AA28" si="23">A28</f>
        <v>X-Ray($)</v>
      </c>
      <c r="P28" s="40" t="str">
        <f t="shared" si="23"/>
        <v/>
      </c>
      <c r="Q28" s="40" t="str">
        <f t="shared" si="23"/>
        <v/>
      </c>
      <c r="R28" s="40" t="str">
        <f t="shared" si="23"/>
        <v/>
      </c>
      <c r="S28" s="40">
        <f t="shared" si="23"/>
        <v>0</v>
      </c>
      <c r="T28" s="40" t="str">
        <f t="shared" si="23"/>
        <v/>
      </c>
      <c r="U28" s="40">
        <f t="shared" si="23"/>
        <v>0</v>
      </c>
      <c r="V28" s="40" t="str">
        <f t="shared" si="23"/>
        <v/>
      </c>
      <c r="W28" s="40" t="str">
        <f t="shared" si="23"/>
        <v/>
      </c>
      <c r="X28" s="40">
        <f t="shared" si="23"/>
        <v>0</v>
      </c>
      <c r="Y28" s="40" t="str">
        <f t="shared" si="23"/>
        <v/>
      </c>
      <c r="Z28" s="40" t="str">
        <f t="shared" si="23"/>
        <v/>
      </c>
      <c r="AA28" s="40" t="str">
        <f t="shared" si="23"/>
        <v/>
      </c>
    </row>
    <row r="29">
      <c r="A29" s="7" t="s">
        <v>217</v>
      </c>
      <c r="B29" s="22"/>
      <c r="C29" s="22"/>
      <c r="D29" s="22"/>
      <c r="E29" s="22"/>
      <c r="F29" s="8">
        <v>0.0</v>
      </c>
      <c r="G29" s="22"/>
      <c r="H29" s="22"/>
      <c r="I29" s="22"/>
      <c r="J29" s="22"/>
      <c r="K29" s="22"/>
      <c r="L29" s="8">
        <v>0.0</v>
      </c>
      <c r="M29" s="22"/>
      <c r="N29" s="39"/>
      <c r="O29" s="7" t="str">
        <f t="shared" ref="O29:AA29" si="24">A29</f>
        <v>Glue($)</v>
      </c>
      <c r="P29" s="40" t="str">
        <f t="shared" si="24"/>
        <v/>
      </c>
      <c r="Q29" s="40" t="str">
        <f t="shared" si="24"/>
        <v/>
      </c>
      <c r="R29" s="40" t="str">
        <f t="shared" si="24"/>
        <v/>
      </c>
      <c r="S29" s="40" t="str">
        <f t="shared" si="24"/>
        <v/>
      </c>
      <c r="T29" s="40">
        <f t="shared" si="24"/>
        <v>0</v>
      </c>
      <c r="U29" s="40" t="str">
        <f t="shared" si="24"/>
        <v/>
      </c>
      <c r="V29" s="40" t="str">
        <f t="shared" si="24"/>
        <v/>
      </c>
      <c r="W29" s="40" t="str">
        <f t="shared" si="24"/>
        <v/>
      </c>
      <c r="X29" s="40" t="str">
        <f t="shared" si="24"/>
        <v/>
      </c>
      <c r="Y29" s="40" t="str">
        <f t="shared" si="24"/>
        <v/>
      </c>
      <c r="Z29" s="40">
        <f t="shared" si="24"/>
        <v>0</v>
      </c>
      <c r="AA29" s="40" t="str">
        <f t="shared" si="24"/>
        <v/>
      </c>
    </row>
    <row r="30">
      <c r="A30" s="7" t="s">
        <v>248</v>
      </c>
      <c r="B30" s="22"/>
      <c r="C30" s="22"/>
      <c r="D30" s="22"/>
      <c r="E30" s="22"/>
      <c r="F30" s="8">
        <v>0.0</v>
      </c>
      <c r="G30" s="8">
        <v>0.0</v>
      </c>
      <c r="H30" s="8">
        <v>0.0</v>
      </c>
      <c r="I30" s="8">
        <v>0.0</v>
      </c>
      <c r="J30" s="8">
        <v>0.0</v>
      </c>
      <c r="K30" s="8">
        <v>0.0</v>
      </c>
      <c r="L30" s="8">
        <v>0.0</v>
      </c>
      <c r="M30" s="8">
        <v>0.0</v>
      </c>
      <c r="N30" s="39"/>
      <c r="O30" s="7" t="str">
        <f t="shared" ref="O30:AA30" si="25">A30</f>
        <v>CloudWatch Events($)</v>
      </c>
      <c r="P30" s="40" t="str">
        <f t="shared" si="25"/>
        <v/>
      </c>
      <c r="Q30" s="40" t="str">
        <f t="shared" si="25"/>
        <v/>
      </c>
      <c r="R30" s="40" t="str">
        <f t="shared" si="25"/>
        <v/>
      </c>
      <c r="S30" s="40" t="str">
        <f t="shared" si="25"/>
        <v/>
      </c>
      <c r="T30" s="40">
        <f t="shared" si="25"/>
        <v>0</v>
      </c>
      <c r="U30" s="40">
        <f t="shared" si="25"/>
        <v>0</v>
      </c>
      <c r="V30" s="40">
        <f t="shared" si="25"/>
        <v>0</v>
      </c>
      <c r="W30" s="40">
        <f t="shared" si="25"/>
        <v>0</v>
      </c>
      <c r="X30" s="40">
        <f t="shared" si="25"/>
        <v>0</v>
      </c>
      <c r="Y30" s="40">
        <f t="shared" si="25"/>
        <v>0</v>
      </c>
      <c r="Z30" s="40">
        <f t="shared" si="25"/>
        <v>0</v>
      </c>
      <c r="AA30" s="40">
        <f t="shared" si="25"/>
        <v>0</v>
      </c>
    </row>
    <row r="31">
      <c r="A31" s="28" t="s">
        <v>197</v>
      </c>
      <c r="B31" s="52">
        <v>0.0</v>
      </c>
      <c r="C31" s="52">
        <v>0.4715165672</v>
      </c>
      <c r="D31" s="52">
        <v>5.4067978949</v>
      </c>
      <c r="E31" s="52">
        <v>12.5476907022</v>
      </c>
      <c r="F31" s="52">
        <v>18.4768959889</v>
      </c>
      <c r="G31" s="52">
        <v>32.7533769596</v>
      </c>
      <c r="H31" s="52">
        <v>60.9384367226</v>
      </c>
      <c r="I31" s="52">
        <v>59.9179762199</v>
      </c>
      <c r="J31" s="52">
        <v>79.8143082786</v>
      </c>
      <c r="K31" s="52">
        <v>113.6454384338</v>
      </c>
      <c r="L31" s="52">
        <v>84.0006931631</v>
      </c>
      <c r="M31" s="52">
        <v>3.1586666149</v>
      </c>
      <c r="N31" s="67"/>
      <c r="O31" s="28" t="str">
        <f>A31</f>
        <v>Total costs($)</v>
      </c>
      <c r="P31" s="53">
        <f t="shared" ref="P31:AA31" si="26">SUM(P9:P30)</f>
        <v>0</v>
      </c>
      <c r="Q31" s="53">
        <f t="shared" si="26"/>
        <v>0.4715165672</v>
      </c>
      <c r="R31" s="53">
        <f t="shared" si="26"/>
        <v>5.406847871</v>
      </c>
      <c r="S31" s="53">
        <f t="shared" si="26"/>
        <v>12.54408554</v>
      </c>
      <c r="T31" s="53">
        <f t="shared" si="26"/>
        <v>18.40933413</v>
      </c>
      <c r="U31" s="53">
        <f t="shared" si="26"/>
        <v>32.05732322</v>
      </c>
      <c r="V31" s="53">
        <f t="shared" si="26"/>
        <v>60.48784153</v>
      </c>
      <c r="W31" s="53">
        <f t="shared" si="26"/>
        <v>60.41266537</v>
      </c>
      <c r="X31" s="53">
        <f t="shared" si="26"/>
        <v>80.03147505</v>
      </c>
      <c r="Y31" s="53">
        <f t="shared" si="26"/>
        <v>113.3612093</v>
      </c>
      <c r="Z31" s="53">
        <f t="shared" si="26"/>
        <v>83.76853631</v>
      </c>
      <c r="AA31" s="53">
        <f t="shared" si="26"/>
        <v>3.162871946</v>
      </c>
    </row>
    <row r="32"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39"/>
    </row>
    <row r="33">
      <c r="B33" s="24"/>
      <c r="C33" s="16"/>
      <c r="D33" s="16"/>
      <c r="E33" s="16"/>
      <c r="F33" s="16"/>
      <c r="G33" s="16"/>
      <c r="H33" s="16"/>
      <c r="I33" s="16"/>
      <c r="J33" s="24"/>
      <c r="K33" s="24"/>
      <c r="L33" s="24"/>
      <c r="M33" s="24"/>
      <c r="N33" s="24"/>
    </row>
    <row r="34"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</row>
    <row r="35">
      <c r="B35" s="24"/>
      <c r="C35" s="24"/>
      <c r="D35" s="24"/>
      <c r="E35" s="24"/>
      <c r="F35" s="16"/>
      <c r="G35" s="24"/>
      <c r="H35" s="24"/>
      <c r="I35" s="24"/>
      <c r="J35" s="24"/>
      <c r="K35" s="24"/>
      <c r="L35" s="24"/>
      <c r="M35" s="16"/>
      <c r="N35" s="24"/>
    </row>
    <row r="36"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</row>
    <row r="37">
      <c r="B37" s="24"/>
      <c r="C37" s="16"/>
      <c r="D37" s="16"/>
      <c r="E37" s="16"/>
      <c r="F37" s="24"/>
      <c r="G37" s="24"/>
      <c r="H37" s="24"/>
      <c r="I37" s="24"/>
      <c r="J37" s="24"/>
      <c r="K37" s="24"/>
      <c r="L37" s="24"/>
      <c r="M37" s="24"/>
      <c r="N37" s="16"/>
    </row>
    <row r="38"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</row>
    <row r="39"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</row>
    <row r="40">
      <c r="B40" s="24"/>
      <c r="C40" s="16"/>
      <c r="D40" s="16"/>
      <c r="E40" s="16"/>
      <c r="F40" s="16"/>
      <c r="G40" s="16"/>
      <c r="H40" s="16"/>
      <c r="I40" s="16"/>
      <c r="J40" s="24"/>
      <c r="K40" s="24"/>
      <c r="L40" s="24"/>
      <c r="M40" s="24"/>
      <c r="N40" s="24"/>
    </row>
    <row r="41">
      <c r="B41" s="24"/>
      <c r="C41" s="16"/>
      <c r="D41" s="16"/>
      <c r="E41" s="16"/>
      <c r="F41" s="16"/>
      <c r="G41" s="16"/>
      <c r="H41" s="24"/>
      <c r="I41" s="16"/>
      <c r="J41" s="16"/>
      <c r="K41" s="24"/>
      <c r="L41" s="24"/>
      <c r="M41" s="16"/>
      <c r="N41" s="24"/>
    </row>
    <row r="42">
      <c r="B42" s="24"/>
      <c r="C42" s="16"/>
      <c r="D42" s="16"/>
      <c r="E42" s="16"/>
      <c r="F42" s="16"/>
      <c r="G42" s="16"/>
      <c r="H42" s="24"/>
      <c r="I42" s="16"/>
      <c r="J42" s="16"/>
      <c r="K42" s="16"/>
      <c r="L42" s="16"/>
      <c r="M42" s="16"/>
      <c r="N42" s="24"/>
    </row>
    <row r="43"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16"/>
    </row>
    <row r="44"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16"/>
    </row>
    <row r="45">
      <c r="B45" s="24"/>
      <c r="C45" s="24"/>
      <c r="D45" s="24"/>
      <c r="E45" s="16"/>
      <c r="F45" s="16"/>
      <c r="G45" s="24"/>
      <c r="H45" s="24"/>
      <c r="I45" s="24"/>
      <c r="J45" s="24"/>
      <c r="K45" s="24"/>
      <c r="L45" s="24"/>
      <c r="M45" s="24"/>
      <c r="N45" s="16"/>
    </row>
    <row r="46">
      <c r="B46" s="24"/>
      <c r="C46" s="16"/>
      <c r="D46" s="16"/>
      <c r="E46" s="16"/>
      <c r="F46" s="16"/>
      <c r="G46" s="16"/>
      <c r="H46" s="16"/>
      <c r="I46" s="16"/>
      <c r="J46" s="16"/>
      <c r="K46" s="16"/>
      <c r="L46" s="24"/>
      <c r="M46" s="16"/>
      <c r="N46" s="24"/>
    </row>
    <row r="47"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</row>
    <row r="48"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16"/>
    </row>
    <row r="49"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</row>
    <row r="50">
      <c r="B50" s="24"/>
      <c r="C50" s="16"/>
      <c r="D50" s="16"/>
      <c r="E50" s="24"/>
      <c r="F50" s="16"/>
      <c r="G50" s="16"/>
      <c r="H50" s="16"/>
      <c r="I50" s="24"/>
      <c r="J50" s="24"/>
      <c r="K50" s="16"/>
      <c r="L50" s="16"/>
      <c r="M50" s="16"/>
      <c r="N50" s="24"/>
    </row>
    <row r="51">
      <c r="B51" s="24"/>
      <c r="C51" s="16"/>
      <c r="D51" s="16"/>
      <c r="E51" s="16"/>
      <c r="F51" s="16"/>
      <c r="G51" s="16"/>
      <c r="H51" s="16"/>
      <c r="I51" s="24"/>
      <c r="J51" s="24"/>
      <c r="K51" s="24"/>
      <c r="L51" s="24"/>
      <c r="M51" s="24"/>
      <c r="N51" s="24"/>
    </row>
    <row r="52"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16"/>
    </row>
    <row r="53">
      <c r="N53" s="24"/>
    </row>
    <row r="54">
      <c r="N54" s="24"/>
    </row>
  </sheetData>
  <mergeCells count="4">
    <mergeCell ref="A1:K1"/>
    <mergeCell ref="O1:Y1"/>
    <mergeCell ref="A7:K7"/>
    <mergeCell ref="O7:Y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9.25"/>
    <col customWidth="1" min="2" max="2" width="12.88"/>
    <col customWidth="1" min="3" max="33" width="10.13"/>
  </cols>
  <sheetData>
    <row r="1">
      <c r="A1" s="25" t="s">
        <v>264</v>
      </c>
      <c r="B1" s="25"/>
      <c r="C1" s="25"/>
      <c r="D1" s="25"/>
      <c r="E1" s="25"/>
      <c r="F1" s="25"/>
      <c r="G1" s="25"/>
      <c r="H1" s="25"/>
      <c r="I1" s="25"/>
      <c r="J1" s="25"/>
      <c r="K1" s="25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>
      <c r="A2" s="19" t="s">
        <v>189</v>
      </c>
      <c r="B2" s="54" t="s">
        <v>265</v>
      </c>
      <c r="C2" s="55">
        <v>45352.0</v>
      </c>
      <c r="D2" s="55">
        <v>45353.0</v>
      </c>
      <c r="E2" s="55">
        <v>45354.0</v>
      </c>
      <c r="F2" s="55">
        <v>45355.0</v>
      </c>
      <c r="G2" s="55">
        <v>45356.0</v>
      </c>
      <c r="H2" s="55">
        <v>45357.0</v>
      </c>
      <c r="I2" s="55">
        <v>45358.0</v>
      </c>
      <c r="J2" s="55">
        <v>45359.0</v>
      </c>
      <c r="K2" s="55">
        <v>45360.0</v>
      </c>
      <c r="L2" s="55">
        <v>45361.0</v>
      </c>
      <c r="M2" s="55">
        <f t="shared" ref="M2:AG2" si="1">L2+1</f>
        <v>45362</v>
      </c>
      <c r="N2" s="55">
        <f t="shared" si="1"/>
        <v>45363</v>
      </c>
      <c r="O2" s="55">
        <f t="shared" si="1"/>
        <v>45364</v>
      </c>
      <c r="P2" s="55">
        <f t="shared" si="1"/>
        <v>45365</v>
      </c>
      <c r="Q2" s="55">
        <f t="shared" si="1"/>
        <v>45366</v>
      </c>
      <c r="R2" s="55">
        <f t="shared" si="1"/>
        <v>45367</v>
      </c>
      <c r="S2" s="55">
        <f t="shared" si="1"/>
        <v>45368</v>
      </c>
      <c r="T2" s="55">
        <f t="shared" si="1"/>
        <v>45369</v>
      </c>
      <c r="U2" s="55">
        <f t="shared" si="1"/>
        <v>45370</v>
      </c>
      <c r="V2" s="55">
        <f t="shared" si="1"/>
        <v>45371</v>
      </c>
      <c r="W2" s="55">
        <f t="shared" si="1"/>
        <v>45372</v>
      </c>
      <c r="X2" s="55">
        <f t="shared" si="1"/>
        <v>45373</v>
      </c>
      <c r="Y2" s="55">
        <f t="shared" si="1"/>
        <v>45374</v>
      </c>
      <c r="Z2" s="55">
        <f t="shared" si="1"/>
        <v>45375</v>
      </c>
      <c r="AA2" s="55">
        <f t="shared" si="1"/>
        <v>45376</v>
      </c>
      <c r="AB2" s="55">
        <f t="shared" si="1"/>
        <v>45377</v>
      </c>
      <c r="AC2" s="55">
        <f t="shared" si="1"/>
        <v>45378</v>
      </c>
      <c r="AD2" s="55">
        <f t="shared" si="1"/>
        <v>45379</v>
      </c>
      <c r="AE2" s="55">
        <f t="shared" si="1"/>
        <v>45380</v>
      </c>
      <c r="AF2" s="55">
        <f t="shared" si="1"/>
        <v>45381</v>
      </c>
      <c r="AG2" s="55">
        <f t="shared" si="1"/>
        <v>45382</v>
      </c>
    </row>
    <row r="3">
      <c r="A3" s="56" t="s">
        <v>194</v>
      </c>
      <c r="B3" s="8">
        <v>0.0628306335</v>
      </c>
      <c r="C3" s="8">
        <v>0.0160623905</v>
      </c>
      <c r="D3" s="8">
        <v>0.0250463167</v>
      </c>
      <c r="E3" s="8">
        <v>0.0217219263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8"/>
      <c r="AE3" s="8"/>
      <c r="AF3" s="8"/>
      <c r="AG3" s="8"/>
    </row>
    <row r="4">
      <c r="A4" s="57" t="s">
        <v>197</v>
      </c>
      <c r="B4" s="58">
        <v>0.0628306335</v>
      </c>
      <c r="C4" s="58">
        <v>0.0160623905</v>
      </c>
      <c r="D4" s="58">
        <v>0.0250463167</v>
      </c>
      <c r="E4" s="58">
        <v>0.0217219263</v>
      </c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8"/>
      <c r="AE4" s="58"/>
      <c r="AF4" s="58"/>
      <c r="AG4" s="58"/>
    </row>
    <row r="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O5" s="38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</row>
    <row r="6">
      <c r="A6" s="25" t="s">
        <v>270</v>
      </c>
      <c r="B6" s="25"/>
      <c r="C6" s="25"/>
      <c r="D6" s="25"/>
      <c r="E6" s="25"/>
      <c r="F6" s="25"/>
      <c r="G6" s="25"/>
      <c r="H6" s="25"/>
      <c r="I6" s="25"/>
      <c r="J6" s="25"/>
      <c r="K6" s="25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</row>
    <row r="7">
      <c r="A7" s="19" t="s">
        <v>189</v>
      </c>
      <c r="B7" s="54" t="s">
        <v>265</v>
      </c>
      <c r="C7" s="55">
        <v>45352.0</v>
      </c>
      <c r="D7" s="55">
        <v>45353.0</v>
      </c>
      <c r="E7" s="55">
        <v>45354.0</v>
      </c>
      <c r="F7" s="55">
        <v>45355.0</v>
      </c>
      <c r="G7" s="55">
        <v>45356.0</v>
      </c>
      <c r="H7" s="55">
        <v>45357.0</v>
      </c>
      <c r="I7" s="55">
        <v>45358.0</v>
      </c>
      <c r="J7" s="55">
        <v>45359.0</v>
      </c>
      <c r="K7" s="55">
        <v>45360.0</v>
      </c>
      <c r="L7" s="55">
        <v>45361.0</v>
      </c>
      <c r="M7" s="55">
        <f t="shared" ref="M7:AG7" si="2">L7+1</f>
        <v>45362</v>
      </c>
      <c r="N7" s="55">
        <f t="shared" si="2"/>
        <v>45363</v>
      </c>
      <c r="O7" s="55">
        <f t="shared" si="2"/>
        <v>45364</v>
      </c>
      <c r="P7" s="55">
        <f t="shared" si="2"/>
        <v>45365</v>
      </c>
      <c r="Q7" s="55">
        <f t="shared" si="2"/>
        <v>45366</v>
      </c>
      <c r="R7" s="55">
        <f t="shared" si="2"/>
        <v>45367</v>
      </c>
      <c r="S7" s="55">
        <f t="shared" si="2"/>
        <v>45368</v>
      </c>
      <c r="T7" s="55">
        <f t="shared" si="2"/>
        <v>45369</v>
      </c>
      <c r="U7" s="55">
        <f t="shared" si="2"/>
        <v>45370</v>
      </c>
      <c r="V7" s="55">
        <f t="shared" si="2"/>
        <v>45371</v>
      </c>
      <c r="W7" s="55">
        <f t="shared" si="2"/>
        <v>45372</v>
      </c>
      <c r="X7" s="55">
        <f t="shared" si="2"/>
        <v>45373</v>
      </c>
      <c r="Y7" s="55">
        <f t="shared" si="2"/>
        <v>45374</v>
      </c>
      <c r="Z7" s="55">
        <f t="shared" si="2"/>
        <v>45375</v>
      </c>
      <c r="AA7" s="55">
        <f t="shared" si="2"/>
        <v>45376</v>
      </c>
      <c r="AB7" s="55">
        <f t="shared" si="2"/>
        <v>45377</v>
      </c>
      <c r="AC7" s="55">
        <f t="shared" si="2"/>
        <v>45378</v>
      </c>
      <c r="AD7" s="55">
        <f t="shared" si="2"/>
        <v>45379</v>
      </c>
      <c r="AE7" s="55">
        <f t="shared" si="2"/>
        <v>45380</v>
      </c>
      <c r="AF7" s="55">
        <f t="shared" si="2"/>
        <v>45381</v>
      </c>
      <c r="AG7" s="55">
        <f t="shared" si="2"/>
        <v>45382</v>
      </c>
    </row>
    <row r="8">
      <c r="A8" s="7" t="s">
        <v>208</v>
      </c>
      <c r="B8" s="8">
        <v>1.3415514969</v>
      </c>
      <c r="C8" s="8">
        <v>0.4214557155</v>
      </c>
      <c r="D8" s="8">
        <v>0.4848029431</v>
      </c>
      <c r="E8" s="8">
        <v>0.4352928383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>
      <c r="A9" s="7" t="s">
        <v>218</v>
      </c>
      <c r="B9" s="8">
        <v>1.0094550448</v>
      </c>
      <c r="C9" s="8">
        <v>0.3454316816</v>
      </c>
      <c r="D9" s="8">
        <v>0.3614216816</v>
      </c>
      <c r="E9" s="8">
        <v>0.3026016816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>
      <c r="A10" s="7" t="s">
        <v>202</v>
      </c>
      <c r="B10" s="8">
        <v>0.4150603071</v>
      </c>
      <c r="C10" s="8">
        <v>0.0885260701</v>
      </c>
      <c r="D10" s="8">
        <v>0.1869616055</v>
      </c>
      <c r="E10" s="8">
        <v>0.1395726315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>
      <c r="A11" s="7" t="s">
        <v>207</v>
      </c>
      <c r="B11" s="8">
        <v>0.1650142181</v>
      </c>
      <c r="C11" s="8">
        <v>0.0517742454</v>
      </c>
      <c r="D11" s="8">
        <v>0.064744559</v>
      </c>
      <c r="E11" s="8">
        <v>0.0484954137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22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>
      <c r="A12" s="7" t="s">
        <v>209</v>
      </c>
      <c r="B12" s="8">
        <v>0.1170518501</v>
      </c>
      <c r="C12" s="8">
        <v>0.0409863087</v>
      </c>
      <c r="D12" s="8">
        <v>0.0459325081</v>
      </c>
      <c r="E12" s="8">
        <v>0.0301330333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>
      <c r="A13" s="7" t="s">
        <v>213</v>
      </c>
      <c r="B13" s="8">
        <v>0.04322</v>
      </c>
      <c r="C13" s="8">
        <v>0.0057512</v>
      </c>
      <c r="D13" s="8">
        <v>0.0058232</v>
      </c>
      <c r="E13" s="8">
        <v>0.0316456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>
      <c r="A14" s="7" t="s">
        <v>226</v>
      </c>
      <c r="B14" s="8">
        <v>0.0360235168</v>
      </c>
      <c r="C14" s="22"/>
      <c r="D14" s="8">
        <v>0.0360235168</v>
      </c>
      <c r="E14" s="22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>
      <c r="A15" s="7" t="s">
        <v>230</v>
      </c>
      <c r="B15" s="8">
        <v>0.0156521875</v>
      </c>
      <c r="C15" s="8">
        <v>0.0115112916</v>
      </c>
      <c r="D15" s="8">
        <v>0.0031883895</v>
      </c>
      <c r="E15" s="8">
        <v>9.525064E-4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>
      <c r="A16" s="7" t="s">
        <v>194</v>
      </c>
      <c r="B16" s="8">
        <v>0.0155629936</v>
      </c>
      <c r="C16" s="8">
        <v>0.0012805948</v>
      </c>
      <c r="D16" s="8">
        <v>0.0097010618</v>
      </c>
      <c r="E16" s="8">
        <v>0.004581337</v>
      </c>
      <c r="F16" s="8"/>
      <c r="G16" s="8"/>
      <c r="H16" s="8"/>
      <c r="I16" s="8"/>
      <c r="J16" s="22"/>
      <c r="K16" s="8"/>
      <c r="L16" s="8"/>
      <c r="M16" s="8"/>
      <c r="N16" s="8"/>
      <c r="O16" s="8"/>
      <c r="P16" s="22"/>
      <c r="Q16" s="22"/>
      <c r="R16" s="8"/>
      <c r="S16" s="8"/>
      <c r="T16" s="8"/>
      <c r="U16" s="8"/>
      <c r="V16" s="8"/>
      <c r="W16" s="8"/>
      <c r="X16" s="8"/>
      <c r="Y16" s="22"/>
      <c r="Z16" s="22"/>
      <c r="AA16" s="8"/>
      <c r="AB16" s="8"/>
      <c r="AC16" s="22"/>
      <c r="AD16" s="8"/>
      <c r="AE16" s="8"/>
      <c r="AF16" s="8"/>
      <c r="AG16" s="8"/>
    </row>
    <row r="17">
      <c r="A17" s="7" t="s">
        <v>222</v>
      </c>
      <c r="B17" s="8">
        <v>7.2E-5</v>
      </c>
      <c r="C17" s="8">
        <v>2.4E-5</v>
      </c>
      <c r="D17" s="8">
        <v>2.4E-5</v>
      </c>
      <c r="E17" s="8">
        <v>2.4E-5</v>
      </c>
      <c r="F17" s="22"/>
      <c r="G17" s="22"/>
      <c r="H17" s="22"/>
      <c r="I17" s="22"/>
      <c r="J17" s="22"/>
      <c r="K17" s="22"/>
      <c r="L17" s="8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8"/>
      <c r="AE17" s="8"/>
      <c r="AF17" s="8"/>
      <c r="AG17" s="8"/>
    </row>
    <row r="18">
      <c r="A18" s="7" t="s">
        <v>236</v>
      </c>
      <c r="B18" s="8">
        <v>3.0E-6</v>
      </c>
      <c r="C18" s="8">
        <v>1.0E-6</v>
      </c>
      <c r="D18" s="8">
        <v>1.0E-6</v>
      </c>
      <c r="E18" s="8">
        <v>1.0E-6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>
      <c r="A19" s="7" t="s">
        <v>242</v>
      </c>
      <c r="B19" s="8">
        <v>0.0</v>
      </c>
      <c r="C19" s="8">
        <v>0.0</v>
      </c>
      <c r="D19" s="8">
        <v>0.0</v>
      </c>
      <c r="E19" s="22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>
      <c r="A20" s="7" t="s">
        <v>210</v>
      </c>
      <c r="B20" s="8">
        <v>0.0</v>
      </c>
      <c r="C20" s="8">
        <v>0.0</v>
      </c>
      <c r="D20" s="8">
        <v>0.0</v>
      </c>
      <c r="E20" s="8">
        <v>0.0</v>
      </c>
      <c r="F20" s="22"/>
      <c r="G20" s="22"/>
      <c r="H20" s="8"/>
      <c r="I20" s="8"/>
      <c r="J20" s="8"/>
      <c r="K20" s="8"/>
      <c r="L20" s="8"/>
      <c r="M20" s="8"/>
      <c r="N20" s="8"/>
      <c r="O20" s="8"/>
      <c r="P20" s="8"/>
      <c r="Q20" s="22"/>
      <c r="R20" s="22"/>
      <c r="S20" s="22"/>
      <c r="T20" s="22"/>
      <c r="U20" s="8"/>
      <c r="V20" s="8"/>
      <c r="W20" s="22"/>
      <c r="X20" s="22"/>
      <c r="Y20" s="22"/>
      <c r="Z20" s="8"/>
      <c r="AA20" s="8"/>
      <c r="AB20" s="22"/>
      <c r="AC20" s="22"/>
      <c r="AD20" s="8"/>
      <c r="AE20" s="22"/>
      <c r="AF20" s="8"/>
      <c r="AG20" s="8"/>
    </row>
    <row r="21">
      <c r="A21" s="7" t="s">
        <v>248</v>
      </c>
      <c r="B21" s="8">
        <v>0.0</v>
      </c>
      <c r="C21" s="8">
        <v>0.0</v>
      </c>
      <c r="D21" s="8">
        <v>0.0</v>
      </c>
      <c r="E21" s="8">
        <v>0.0</v>
      </c>
      <c r="F21" s="8"/>
      <c r="G21" s="22"/>
      <c r="H21" s="8"/>
      <c r="I21" s="22"/>
      <c r="J21" s="22"/>
      <c r="K21" s="22"/>
      <c r="L21" s="22"/>
      <c r="M21" s="22"/>
      <c r="N21" s="22"/>
      <c r="O21" s="8"/>
      <c r="P21" s="22"/>
      <c r="Q21" s="22"/>
      <c r="R21" s="8"/>
      <c r="S21" s="22"/>
      <c r="T21" s="22"/>
      <c r="U21" s="22"/>
      <c r="V21" s="22"/>
      <c r="W21" s="8"/>
      <c r="X21" s="22"/>
      <c r="Y21" s="22"/>
      <c r="Z21" s="8"/>
      <c r="AA21" s="22"/>
      <c r="AB21" s="8"/>
      <c r="AC21" s="8"/>
      <c r="AD21" s="8"/>
      <c r="AE21" s="22"/>
      <c r="AF21" s="8"/>
      <c r="AG21" s="8"/>
    </row>
    <row r="22">
      <c r="A22" s="7" t="s">
        <v>263</v>
      </c>
      <c r="B22" s="8">
        <v>0.0</v>
      </c>
      <c r="C22" s="8">
        <v>0.0</v>
      </c>
      <c r="D22" s="22"/>
      <c r="E22" s="22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22"/>
      <c r="AF22" s="8"/>
      <c r="AG22" s="8"/>
    </row>
    <row r="23">
      <c r="A23" s="37" t="s">
        <v>197</v>
      </c>
      <c r="B23" s="58">
        <v>3.1586666149</v>
      </c>
      <c r="C23" s="58">
        <v>0.9667421077</v>
      </c>
      <c r="D23" s="58">
        <v>1.1986244654</v>
      </c>
      <c r="E23" s="58">
        <v>0.9933000418</v>
      </c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76" t="s">
        <v>327</v>
      </c>
    </row>
    <row r="2">
      <c r="A2" s="73" t="s">
        <v>328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</row>
    <row r="3">
      <c r="A3" s="77" t="s">
        <v>329</v>
      </c>
      <c r="B3" s="78">
        <v>0.0</v>
      </c>
      <c r="C3" s="78">
        <v>0.0</v>
      </c>
      <c r="D3" s="78">
        <v>0.0</v>
      </c>
      <c r="E3" s="78">
        <v>0.0</v>
      </c>
      <c r="F3" s="78">
        <v>0.0</v>
      </c>
      <c r="G3" s="78">
        <v>0.0</v>
      </c>
      <c r="H3" s="78">
        <v>0.0</v>
      </c>
      <c r="I3" s="78">
        <v>0.0</v>
      </c>
      <c r="J3" s="78">
        <v>0.0</v>
      </c>
      <c r="K3" s="78">
        <v>0.0</v>
      </c>
      <c r="L3" s="78">
        <v>0.0</v>
      </c>
      <c r="M3" s="78">
        <v>0.0</v>
      </c>
    </row>
    <row r="4">
      <c r="A4" s="79" t="s">
        <v>9</v>
      </c>
      <c r="B4" s="80">
        <v>16000.0</v>
      </c>
      <c r="C4" s="80">
        <v>175.26</v>
      </c>
      <c r="D4" s="80">
        <v>229.69</v>
      </c>
      <c r="E4" s="80">
        <v>312.58</v>
      </c>
      <c r="F4" s="80">
        <v>35.76</v>
      </c>
      <c r="G4" s="80"/>
      <c r="H4" s="80"/>
      <c r="I4" s="80"/>
      <c r="J4" s="80"/>
      <c r="K4" s="80"/>
      <c r="L4" s="80" t="str">
        <f t="shared" ref="L4:M4" si="1">K4</f>
        <v/>
      </c>
      <c r="M4" s="80" t="str">
        <f t="shared" si="1"/>
        <v/>
      </c>
    </row>
    <row r="5">
      <c r="A5" s="79" t="s">
        <v>15</v>
      </c>
      <c r="B5" s="80"/>
      <c r="C5" s="80">
        <v>88.57</v>
      </c>
      <c r="D5" s="80">
        <v>4.97</v>
      </c>
      <c r="E5" s="80"/>
      <c r="F5" s="80">
        <v>2.36</v>
      </c>
      <c r="G5" s="80"/>
      <c r="H5" s="80">
        <v>0.12</v>
      </c>
      <c r="I5" s="80">
        <v>1.13</v>
      </c>
      <c r="J5" s="80"/>
      <c r="K5" s="80"/>
      <c r="L5" s="80" t="str">
        <f t="shared" ref="L5:M5" si="2">K5</f>
        <v/>
      </c>
      <c r="M5" s="80" t="str">
        <f t="shared" si="2"/>
        <v/>
      </c>
    </row>
    <row r="6">
      <c r="A6" s="79" t="s">
        <v>174</v>
      </c>
      <c r="B6" s="80">
        <v>13.4</v>
      </c>
      <c r="C6" s="80">
        <v>13.4</v>
      </c>
      <c r="D6" s="80">
        <v>12.95</v>
      </c>
      <c r="E6" s="80">
        <v>13.4</v>
      </c>
      <c r="F6" s="80">
        <v>12.96</v>
      </c>
      <c r="G6" s="80">
        <v>13.39</v>
      </c>
      <c r="H6" s="80">
        <v>13.38</v>
      </c>
      <c r="I6" s="80"/>
      <c r="J6" s="80"/>
      <c r="K6" s="80"/>
      <c r="L6" s="80" t="str">
        <f t="shared" ref="L6:M6" si="3">K6</f>
        <v/>
      </c>
      <c r="M6" s="80" t="str">
        <f t="shared" si="3"/>
        <v/>
      </c>
    </row>
    <row r="7">
      <c r="A7" s="79" t="s">
        <v>27</v>
      </c>
      <c r="B7" s="80">
        <v>2.93</v>
      </c>
      <c r="C7" s="80">
        <v>8.29</v>
      </c>
      <c r="D7" s="80">
        <v>7.37</v>
      </c>
      <c r="E7" s="80">
        <v>18.14</v>
      </c>
      <c r="F7" s="80">
        <v>4.77</v>
      </c>
      <c r="G7" s="80">
        <v>10.95</v>
      </c>
      <c r="H7" s="80">
        <v>60.37</v>
      </c>
      <c r="I7" s="80">
        <v>259.94</v>
      </c>
      <c r="J7" s="80">
        <v>103.66</v>
      </c>
      <c r="K7" s="80">
        <v>99.89</v>
      </c>
      <c r="L7" s="80">
        <v>55.62</v>
      </c>
      <c r="M7" s="80">
        <f t="shared" ref="M7:M8" si="4">L7</f>
        <v>55.62</v>
      </c>
    </row>
    <row r="8">
      <c r="A8" s="79" t="s">
        <v>11</v>
      </c>
      <c r="B8" s="80"/>
      <c r="C8" s="80"/>
      <c r="D8" s="80"/>
      <c r="E8" s="80"/>
      <c r="F8" s="80"/>
      <c r="G8" s="80"/>
      <c r="H8" s="80">
        <v>0.63</v>
      </c>
      <c r="I8" s="80">
        <v>12.08</v>
      </c>
      <c r="J8" s="80">
        <v>13.37</v>
      </c>
      <c r="K8" s="80">
        <v>12.96</v>
      </c>
      <c r="L8" s="80">
        <v>13.39</v>
      </c>
      <c r="M8" s="80">
        <f t="shared" si="4"/>
        <v>13.39</v>
      </c>
    </row>
    <row r="9">
      <c r="A9" s="81" t="s">
        <v>330</v>
      </c>
      <c r="B9" s="82">
        <v>16016.33</v>
      </c>
      <c r="C9" s="82">
        <v>285.52</v>
      </c>
      <c r="D9" s="82">
        <v>254.98</v>
      </c>
      <c r="E9" s="82">
        <v>344.11999999999995</v>
      </c>
      <c r="F9" s="82">
        <v>55.849999999999994</v>
      </c>
      <c r="G9" s="82">
        <v>24.34</v>
      </c>
      <c r="H9" s="82">
        <v>74.5</v>
      </c>
      <c r="I9" s="82">
        <v>273.15</v>
      </c>
      <c r="J9" s="82">
        <v>117.03</v>
      </c>
      <c r="K9" s="82">
        <v>112.85</v>
      </c>
      <c r="L9" s="82">
        <f t="shared" ref="L9:M9" si="5">SUM(L4:L8)-L3</f>
        <v>69.01</v>
      </c>
      <c r="M9" s="82">
        <f t="shared" si="5"/>
        <v>69.01</v>
      </c>
    </row>
  </sheetData>
  <mergeCells count="1">
    <mergeCell ref="B1:M1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13"/>
    <col customWidth="1" min="2" max="2" width="17.38"/>
    <col customWidth="1" min="3" max="33" width="12.88"/>
  </cols>
  <sheetData>
    <row r="1">
      <c r="A1" s="83" t="s">
        <v>188</v>
      </c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</row>
    <row r="2">
      <c r="A2" s="19"/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</row>
    <row r="3">
      <c r="A3" s="28" t="s">
        <v>191</v>
      </c>
      <c r="B3" s="84">
        <f>'BOT AWS Total'!P3</f>
        <v>77222.04378</v>
      </c>
      <c r="C3" s="84">
        <f>'BOT AWS Total'!Q3</f>
        <v>79133.0984</v>
      </c>
      <c r="D3" s="84">
        <f>'BOT AWS Total'!R3</f>
        <v>74116.85391</v>
      </c>
      <c r="E3" s="84">
        <f>'BOT AWS Total'!S3</f>
        <v>76958.83719</v>
      </c>
      <c r="F3" s="84">
        <f>'BOT AWS Total'!T3</f>
        <v>64014.93352</v>
      </c>
      <c r="G3" s="84">
        <f>'BOT AWS Total'!U3</f>
        <v>67542.53997</v>
      </c>
      <c r="H3" s="84">
        <f>'BOT AWS Total'!V3</f>
        <v>70136.744</v>
      </c>
      <c r="I3" s="84">
        <f>'BOT AWS Total'!W3</f>
        <v>62737.34757</v>
      </c>
      <c r="J3" s="84">
        <f>'BOT AWS Total'!X3</f>
        <v>69512.20226</v>
      </c>
      <c r="K3" s="84">
        <f>'BOT AWS Total'!Y3</f>
        <v>71765.67684</v>
      </c>
      <c r="L3" s="84">
        <f>'BOT AWS Total'!Z3</f>
        <v>79478.02253</v>
      </c>
      <c r="M3" s="84">
        <f>'BOT AWS Total'!AA3</f>
        <v>7952.137025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>
      <c r="A4" s="28" t="s">
        <v>331</v>
      </c>
      <c r="B4" s="84">
        <f>'All AWS savings plan'!B60</f>
        <v>54624.48</v>
      </c>
      <c r="C4" s="84">
        <f>'All AWS savings plan'!C60</f>
        <v>54584.48</v>
      </c>
      <c r="D4" s="84">
        <f>'All AWS savings plan'!D60</f>
        <v>50931.26</v>
      </c>
      <c r="E4" s="84">
        <f>'All AWS savings plan'!E60</f>
        <v>52296.48</v>
      </c>
      <c r="F4" s="84">
        <f>'All AWS savings plan'!F60</f>
        <v>44396.24</v>
      </c>
      <c r="G4" s="84">
        <f>'All AWS savings plan'!G60</f>
        <v>46213.4</v>
      </c>
      <c r="H4" s="84">
        <f>'All AWS savings plan'!H60</f>
        <v>47308.8</v>
      </c>
      <c r="I4" s="84">
        <f>'All AWS savings plan'!I60</f>
        <v>42826.4</v>
      </c>
      <c r="J4" s="84">
        <f>'All AWS savings plan'!J60</f>
        <v>47392.8</v>
      </c>
      <c r="K4" s="84">
        <f>'All AWS savings plan'!K60</f>
        <v>47598.46</v>
      </c>
      <c r="L4" s="84">
        <f>'All AWS savings plan'!L60</f>
        <v>50914.59</v>
      </c>
      <c r="M4" s="84">
        <f>'All AWS savings plan'!M60</f>
        <v>5091.55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>
      <c r="A5" s="28" t="s">
        <v>195</v>
      </c>
      <c r="B5" s="84">
        <f t="shared" ref="B5:M5" si="1">B4/B3</f>
        <v>0.7073690015</v>
      </c>
      <c r="C5" s="84">
        <f t="shared" si="1"/>
        <v>0.6897806494</v>
      </c>
      <c r="D5" s="84">
        <f t="shared" si="1"/>
        <v>0.6871751472</v>
      </c>
      <c r="E5" s="84">
        <f t="shared" si="1"/>
        <v>0.6795383338</v>
      </c>
      <c r="F5" s="84">
        <f t="shared" si="1"/>
        <v>0.6935294244</v>
      </c>
      <c r="G5" s="84">
        <f t="shared" si="1"/>
        <v>0.6842117578</v>
      </c>
      <c r="H5" s="84">
        <f t="shared" si="1"/>
        <v>0.6745223303</v>
      </c>
      <c r="I5" s="84">
        <f t="shared" si="1"/>
        <v>0.6826300706</v>
      </c>
      <c r="J5" s="84">
        <f t="shared" si="1"/>
        <v>0.6817910879</v>
      </c>
      <c r="K5" s="84">
        <f t="shared" si="1"/>
        <v>0.6632482559</v>
      </c>
      <c r="L5" s="84">
        <f t="shared" si="1"/>
        <v>0.6406121891</v>
      </c>
      <c r="M5" s="84">
        <f t="shared" si="1"/>
        <v>0.6402744299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>
      <c r="A6" s="4"/>
      <c r="B6" s="4"/>
      <c r="C6" s="38"/>
      <c r="D6" s="38"/>
      <c r="E6" s="38"/>
      <c r="F6" s="38"/>
      <c r="G6" s="38"/>
      <c r="H6" s="38"/>
      <c r="I6" s="38"/>
      <c r="J6" s="38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>
      <c r="A7" s="83" t="s">
        <v>332</v>
      </c>
      <c r="H7" s="38"/>
      <c r="I7" s="38"/>
      <c r="J7" s="38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>
      <c r="A8" s="19" t="s">
        <v>333</v>
      </c>
      <c r="B8" s="73" t="s">
        <v>334</v>
      </c>
      <c r="C8" s="85">
        <f>M2</f>
        <v>45809</v>
      </c>
      <c r="D8" s="85">
        <f t="shared" ref="D8:AG8" si="2">C8+1</f>
        <v>45810</v>
      </c>
      <c r="E8" s="85">
        <f t="shared" si="2"/>
        <v>45811</v>
      </c>
      <c r="F8" s="85">
        <f t="shared" si="2"/>
        <v>45812</v>
      </c>
      <c r="G8" s="85">
        <f t="shared" si="2"/>
        <v>45813</v>
      </c>
      <c r="H8" s="85">
        <f t="shared" si="2"/>
        <v>45814</v>
      </c>
      <c r="I8" s="85">
        <f t="shared" si="2"/>
        <v>45815</v>
      </c>
      <c r="J8" s="85">
        <f t="shared" si="2"/>
        <v>45816</v>
      </c>
      <c r="K8" s="85">
        <f t="shared" si="2"/>
        <v>45817</v>
      </c>
      <c r="L8" s="85">
        <f t="shared" si="2"/>
        <v>45818</v>
      </c>
      <c r="M8" s="85">
        <f t="shared" si="2"/>
        <v>45819</v>
      </c>
      <c r="N8" s="85">
        <f t="shared" si="2"/>
        <v>45820</v>
      </c>
      <c r="O8" s="85">
        <f t="shared" si="2"/>
        <v>45821</v>
      </c>
      <c r="P8" s="85">
        <f t="shared" si="2"/>
        <v>45822</v>
      </c>
      <c r="Q8" s="85">
        <f t="shared" si="2"/>
        <v>45823</v>
      </c>
      <c r="R8" s="85">
        <f t="shared" si="2"/>
        <v>45824</v>
      </c>
      <c r="S8" s="85">
        <f t="shared" si="2"/>
        <v>45825</v>
      </c>
      <c r="T8" s="85">
        <f t="shared" si="2"/>
        <v>45826</v>
      </c>
      <c r="U8" s="85">
        <f t="shared" si="2"/>
        <v>45827</v>
      </c>
      <c r="V8" s="85">
        <f t="shared" si="2"/>
        <v>45828</v>
      </c>
      <c r="W8" s="85">
        <f t="shared" si="2"/>
        <v>45829</v>
      </c>
      <c r="X8" s="85">
        <f t="shared" si="2"/>
        <v>45830</v>
      </c>
      <c r="Y8" s="85">
        <f t="shared" si="2"/>
        <v>45831</v>
      </c>
      <c r="Z8" s="85">
        <f t="shared" si="2"/>
        <v>45832</v>
      </c>
      <c r="AA8" s="85">
        <f t="shared" si="2"/>
        <v>45833</v>
      </c>
      <c r="AB8" s="85">
        <f t="shared" si="2"/>
        <v>45834</v>
      </c>
      <c r="AC8" s="85">
        <f t="shared" si="2"/>
        <v>45835</v>
      </c>
      <c r="AD8" s="85">
        <f t="shared" si="2"/>
        <v>45836</v>
      </c>
      <c r="AE8" s="85">
        <f t="shared" si="2"/>
        <v>45837</v>
      </c>
      <c r="AF8" s="85">
        <f t="shared" si="2"/>
        <v>45838</v>
      </c>
      <c r="AG8" s="85">
        <f t="shared" si="2"/>
        <v>45839</v>
      </c>
    </row>
    <row r="9">
      <c r="A9" s="86" t="s">
        <v>335</v>
      </c>
      <c r="B9" s="87">
        <f t="shared" ref="B9:B21" si="3">SUM(C9:AG9)</f>
        <v>2822.559987</v>
      </c>
      <c r="C9" s="87">
        <f>'BOT1 AWS Daily cost'!C36</f>
        <v>1732.208404</v>
      </c>
      <c r="D9" s="87">
        <f>'BOT1 AWS Daily cost'!D36</f>
        <v>528.013237</v>
      </c>
      <c r="E9" s="87">
        <f>'BOT1 AWS Daily cost'!E36</f>
        <v>562.3383467</v>
      </c>
      <c r="F9" s="87" t="str">
        <f>'BOT1 AWS Daily cost'!F36</f>
        <v/>
      </c>
      <c r="G9" s="87" t="str">
        <f>'BOT1 AWS Daily cost'!G36</f>
        <v/>
      </c>
      <c r="H9" s="87" t="str">
        <f>'BOT1 AWS Daily cost'!H36</f>
        <v/>
      </c>
      <c r="I9" s="87" t="str">
        <f>'BOT1 AWS Daily cost'!I36</f>
        <v/>
      </c>
      <c r="J9" s="87" t="str">
        <f>'BOT1 AWS Daily cost'!J36</f>
        <v/>
      </c>
      <c r="K9" s="87" t="str">
        <f>'BOT1 AWS Daily cost'!K36</f>
        <v/>
      </c>
      <c r="L9" s="87" t="str">
        <f>'BOT1 AWS Daily cost'!L36</f>
        <v/>
      </c>
      <c r="M9" s="87" t="str">
        <f>'BOT1 AWS Daily cost'!M36</f>
        <v/>
      </c>
      <c r="N9" s="87" t="str">
        <f>'BOT1 AWS Daily cost'!N36</f>
        <v/>
      </c>
      <c r="O9" s="87" t="str">
        <f>'BOT1 AWS Daily cost'!O36</f>
        <v/>
      </c>
      <c r="P9" s="87" t="str">
        <f>'BOT1 AWS Daily cost'!P36</f>
        <v/>
      </c>
      <c r="Q9" s="87" t="str">
        <f>'BOT1 AWS Daily cost'!Q36</f>
        <v/>
      </c>
      <c r="R9" s="87" t="str">
        <f>'BOT1 AWS Daily cost'!R36</f>
        <v/>
      </c>
      <c r="S9" s="87" t="str">
        <f>'BOT1 AWS Daily cost'!S36</f>
        <v/>
      </c>
      <c r="T9" s="87" t="str">
        <f>'BOT1 AWS Daily cost'!T36</f>
        <v/>
      </c>
      <c r="U9" s="87" t="str">
        <f>'BOT1 AWS Daily cost'!U36</f>
        <v/>
      </c>
      <c r="V9" s="87" t="str">
        <f>'BOT1 AWS Daily cost'!V36</f>
        <v/>
      </c>
      <c r="W9" s="87" t="str">
        <f>'BOT1 AWS Daily cost'!W36</f>
        <v/>
      </c>
      <c r="X9" s="87" t="str">
        <f>'BOT1 AWS Daily cost'!X36</f>
        <v/>
      </c>
      <c r="Y9" s="87" t="str">
        <f>'BOT1 AWS Daily cost'!Y36</f>
        <v/>
      </c>
      <c r="Z9" s="87" t="str">
        <f>'BOT1 AWS Daily cost'!Z36</f>
        <v/>
      </c>
      <c r="AA9" s="87" t="str">
        <f>'BOT1 AWS Daily cost'!AA36</f>
        <v/>
      </c>
      <c r="AB9" s="87" t="str">
        <f>'BOT1 AWS Daily cost'!AB36</f>
        <v/>
      </c>
      <c r="AC9" s="87" t="str">
        <f>'BOT1 AWS Daily cost'!AC36</f>
        <v/>
      </c>
      <c r="AD9" s="87" t="str">
        <f>'BOT1 AWS Daily cost'!AD36</f>
        <v/>
      </c>
      <c r="AE9" s="87" t="str">
        <f>'BOT1 AWS Daily cost'!AE36</f>
        <v/>
      </c>
      <c r="AF9" s="87" t="str">
        <f>'BOT1 AWS Daily cost'!AF36</f>
        <v/>
      </c>
      <c r="AG9" s="87" t="str">
        <f>'BOT1 AWS Daily cost'!AG36</f>
        <v/>
      </c>
    </row>
    <row r="10">
      <c r="A10" s="86" t="s">
        <v>336</v>
      </c>
      <c r="B10" s="87">
        <f t="shared" si="3"/>
        <v>16.09066994</v>
      </c>
      <c r="C10" s="87">
        <f>'BOT2 AWS Daily cost (Part 1)'!C12</f>
        <v>5.372324734</v>
      </c>
      <c r="D10" s="87">
        <f>'BOT2 AWS Daily cost (Part 1)'!D12</f>
        <v>5.345482442</v>
      </c>
      <c r="E10" s="87">
        <f>'BOT2 AWS Daily cost (Part 1)'!E12</f>
        <v>5.37286276</v>
      </c>
      <c r="F10" s="87" t="str">
        <f>'BOT2 AWS Daily cost (Part 1)'!F12</f>
        <v/>
      </c>
      <c r="G10" s="87" t="str">
        <f>'BOT2 AWS Daily cost (Part 1)'!G12</f>
        <v/>
      </c>
      <c r="H10" s="87" t="str">
        <f>'BOT2 AWS Daily cost (Part 1)'!H12</f>
        <v/>
      </c>
      <c r="I10" s="87" t="str">
        <f>'BOT2 AWS Daily cost (Part 1)'!I12</f>
        <v/>
      </c>
      <c r="J10" s="87" t="str">
        <f>'BOT2 AWS Daily cost (Part 1)'!J12</f>
        <v/>
      </c>
      <c r="K10" s="87" t="str">
        <f>'BOT2 AWS Daily cost (Part 1)'!K12</f>
        <v/>
      </c>
      <c r="L10" s="87" t="str">
        <f>'BOT2 AWS Daily cost (Part 1)'!L12</f>
        <v/>
      </c>
      <c r="M10" s="87" t="str">
        <f>'BOT2 AWS Daily cost (Part 1)'!M12</f>
        <v/>
      </c>
      <c r="N10" s="87" t="str">
        <f>'BOT2 AWS Daily cost (Part 1)'!N12</f>
        <v/>
      </c>
      <c r="O10" s="87" t="str">
        <f>'BOT2 AWS Daily cost (Part 1)'!O12</f>
        <v/>
      </c>
      <c r="P10" s="87" t="str">
        <f>'BOT2 AWS Daily cost (Part 1)'!P12</f>
        <v/>
      </c>
      <c r="Q10" s="87" t="str">
        <f>'BOT2 AWS Daily cost (Part 1)'!Q12</f>
        <v/>
      </c>
      <c r="R10" s="87" t="str">
        <f>'BOT2 AWS Daily cost (Part 1)'!R12</f>
        <v/>
      </c>
      <c r="S10" s="87" t="str">
        <f>'BOT2 AWS Daily cost (Part 1)'!S12</f>
        <v/>
      </c>
      <c r="T10" s="87" t="str">
        <f>'BOT2 AWS Daily cost (Part 1)'!T12</f>
        <v/>
      </c>
      <c r="U10" s="87" t="str">
        <f>'BOT2 AWS Daily cost (Part 1)'!U12</f>
        <v/>
      </c>
      <c r="V10" s="87" t="str">
        <f>'BOT2 AWS Daily cost (Part 1)'!V12</f>
        <v/>
      </c>
      <c r="W10" s="87" t="str">
        <f>'BOT2 AWS Daily cost (Part 1)'!W12</f>
        <v/>
      </c>
      <c r="X10" s="87" t="str">
        <f>'BOT2 AWS Daily cost (Part 1)'!X12</f>
        <v/>
      </c>
      <c r="Y10" s="87" t="str">
        <f>'BOT2 AWS Daily cost (Part 1)'!Y12</f>
        <v/>
      </c>
      <c r="Z10" s="87" t="str">
        <f>'BOT2 AWS Daily cost (Part 1)'!Z12</f>
        <v/>
      </c>
      <c r="AA10" s="87" t="str">
        <f>'BOT2 AWS Daily cost (Part 1)'!AA12</f>
        <v/>
      </c>
      <c r="AB10" s="87" t="str">
        <f>'BOT2 AWS Daily cost (Part 1)'!AB12</f>
        <v/>
      </c>
      <c r="AC10" s="87" t="str">
        <f>'BOT2 AWS Daily cost (Part 1)'!AC12</f>
        <v/>
      </c>
      <c r="AD10" s="87" t="str">
        <f>'BOT2 AWS Daily cost (Part 1)'!AD12</f>
        <v/>
      </c>
      <c r="AE10" s="87" t="str">
        <f>'BOT2 AWS Daily cost (Part 1)'!AE12</f>
        <v/>
      </c>
      <c r="AF10" s="87" t="str">
        <f>'BOT2 AWS Daily cost (Part 1)'!AF12</f>
        <v/>
      </c>
      <c r="AG10" s="87" t="str">
        <f>'BOT2 AWS Daily cost (Part 1)'!AG12</f>
        <v/>
      </c>
    </row>
    <row r="11">
      <c r="A11" s="86" t="s">
        <v>337</v>
      </c>
      <c r="B11" s="87">
        <f t="shared" si="3"/>
        <v>18.53608122</v>
      </c>
      <c r="C11" s="87">
        <f>'BOT2 AWS Daily cost (Part 2)'!C12</f>
        <v>4.82900174</v>
      </c>
      <c r="D11" s="87">
        <f>'BOT2 AWS Daily cost (Part 2)'!D12</f>
        <v>6.90776744</v>
      </c>
      <c r="E11" s="87">
        <f>'BOT2 AWS Daily cost (Part 2)'!E12</f>
        <v>6.799312044</v>
      </c>
      <c r="F11" s="87" t="str">
        <f>'BOT2 AWS Daily cost (Part 2)'!F12</f>
        <v/>
      </c>
      <c r="G11" s="87" t="str">
        <f>'BOT2 AWS Daily cost (Part 2)'!G12</f>
        <v/>
      </c>
      <c r="H11" s="87" t="str">
        <f>'BOT2 AWS Daily cost (Part 2)'!H12</f>
        <v/>
      </c>
      <c r="I11" s="87" t="str">
        <f>'BOT2 AWS Daily cost (Part 2)'!I12</f>
        <v/>
      </c>
      <c r="J11" s="87" t="str">
        <f>'BOT2 AWS Daily cost (Part 2)'!J12</f>
        <v/>
      </c>
      <c r="K11" s="87" t="str">
        <f>'BOT2 AWS Daily cost (Part 2)'!K12</f>
        <v/>
      </c>
      <c r="L11" s="87" t="str">
        <f>'BOT2 AWS Daily cost (Part 2)'!L12</f>
        <v/>
      </c>
      <c r="M11" s="87" t="str">
        <f>'BOT2 AWS Daily cost (Part 2)'!M12</f>
        <v/>
      </c>
      <c r="N11" s="87" t="str">
        <f>'BOT2 AWS Daily cost (Part 2)'!N12</f>
        <v/>
      </c>
      <c r="O11" s="87" t="str">
        <f>'BOT2 AWS Daily cost (Part 2)'!O12</f>
        <v/>
      </c>
      <c r="P11" s="87" t="str">
        <f>'BOT2 AWS Daily cost (Part 2)'!P12</f>
        <v/>
      </c>
      <c r="Q11" s="87" t="str">
        <f>'BOT2 AWS Daily cost (Part 2)'!Q12</f>
        <v/>
      </c>
      <c r="R11" s="87" t="str">
        <f>'BOT2 AWS Daily cost (Part 2)'!R12</f>
        <v/>
      </c>
      <c r="S11" s="87" t="str">
        <f>'BOT2 AWS Daily cost (Part 2)'!S12</f>
        <v/>
      </c>
      <c r="T11" s="87" t="str">
        <f>'BOT2 AWS Daily cost (Part 2)'!T12</f>
        <v/>
      </c>
      <c r="U11" s="87" t="str">
        <f>'BOT2 AWS Daily cost (Part 2)'!U12</f>
        <v/>
      </c>
      <c r="V11" s="87" t="str">
        <f>'BOT2 AWS Daily cost (Part 2)'!V12</f>
        <v/>
      </c>
      <c r="W11" s="87" t="str">
        <f>'BOT2 AWS Daily cost (Part 2)'!W12</f>
        <v/>
      </c>
      <c r="X11" s="87" t="str">
        <f>'BOT2 AWS Daily cost (Part 2)'!X12</f>
        <v/>
      </c>
      <c r="Y11" s="87" t="str">
        <f>'BOT2 AWS Daily cost (Part 2)'!Y12</f>
        <v/>
      </c>
      <c r="Z11" s="87" t="str">
        <f>'BOT2 AWS Daily cost (Part 2)'!Z12</f>
        <v/>
      </c>
      <c r="AA11" s="87" t="str">
        <f>'BOT2 AWS Daily cost (Part 2)'!AA12</f>
        <v/>
      </c>
      <c r="AB11" s="87" t="str">
        <f>'BOT2 AWS Daily cost (Part 2)'!AB12</f>
        <v/>
      </c>
      <c r="AC11" s="87" t="str">
        <f>'BOT2 AWS Daily cost (Part 2)'!AC12</f>
        <v/>
      </c>
      <c r="AD11" s="87" t="str">
        <f>'BOT2 AWS Daily cost (Part 2)'!AD12</f>
        <v/>
      </c>
      <c r="AE11" s="87" t="str">
        <f>'BOT2 AWS Daily cost (Part 2)'!AE12</f>
        <v/>
      </c>
      <c r="AF11" s="87" t="str">
        <f>'BOT2 AWS Daily cost (Part 2)'!AF12</f>
        <v/>
      </c>
      <c r="AG11" s="87" t="str">
        <f>'BOT2 AWS Daily cost (Part 2)'!AG12</f>
        <v/>
      </c>
    </row>
    <row r="12">
      <c r="A12" s="86" t="s">
        <v>338</v>
      </c>
      <c r="B12" s="87">
        <f t="shared" si="3"/>
        <v>24.17773559</v>
      </c>
      <c r="C12" s="87">
        <f>'BOT2 AWS Daily cost (Part 3)'!C10</f>
        <v>6.152135654</v>
      </c>
      <c r="D12" s="87">
        <f>'BOT2 AWS Daily cost (Part 3)'!D10</f>
        <v>8.872724202</v>
      </c>
      <c r="E12" s="87">
        <f>'BOT2 AWS Daily cost (Part 3)'!E10</f>
        <v>9.152875731</v>
      </c>
      <c r="F12" s="87" t="str">
        <f>'BOT2 AWS Daily cost (Part 3)'!F10</f>
        <v/>
      </c>
      <c r="G12" s="87" t="str">
        <f>'BOT2 AWS Daily cost (Part 3)'!G10</f>
        <v/>
      </c>
      <c r="H12" s="87" t="str">
        <f>'BOT2 AWS Daily cost (Part 3)'!H10</f>
        <v/>
      </c>
      <c r="I12" s="87" t="str">
        <f>'BOT2 AWS Daily cost (Part 3)'!I10</f>
        <v/>
      </c>
      <c r="J12" s="87" t="str">
        <f>'BOT2 AWS Daily cost (Part 3)'!J10</f>
        <v/>
      </c>
      <c r="K12" s="87" t="str">
        <f>'BOT2 AWS Daily cost (Part 3)'!K10</f>
        <v/>
      </c>
      <c r="L12" s="87" t="str">
        <f>'BOT2 AWS Daily cost (Part 3)'!L10</f>
        <v/>
      </c>
      <c r="M12" s="87" t="str">
        <f>'BOT2 AWS Daily cost (Part 3)'!M10</f>
        <v/>
      </c>
      <c r="N12" s="87" t="str">
        <f>'BOT2 AWS Daily cost (Part 3)'!N10</f>
        <v/>
      </c>
      <c r="O12" s="87" t="str">
        <f>'BOT2 AWS Daily cost (Part 3)'!O10</f>
        <v/>
      </c>
      <c r="P12" s="87" t="str">
        <f>'BOT2 AWS Daily cost (Part 3)'!P10</f>
        <v/>
      </c>
      <c r="Q12" s="87" t="str">
        <f>'BOT2 AWS Daily cost (Part 3)'!Q10</f>
        <v/>
      </c>
      <c r="R12" s="87" t="str">
        <f>'BOT2 AWS Daily cost (Part 3)'!R10</f>
        <v/>
      </c>
      <c r="S12" s="87" t="str">
        <f>'BOT2 AWS Daily cost (Part 3)'!S10</f>
        <v/>
      </c>
      <c r="T12" s="87" t="str">
        <f>'BOT2 AWS Daily cost (Part 3)'!T10</f>
        <v/>
      </c>
      <c r="U12" s="87" t="str">
        <f>'BOT2 AWS Daily cost (Part 3)'!U10</f>
        <v/>
      </c>
      <c r="V12" s="87" t="str">
        <f>'BOT2 AWS Daily cost (Part 3)'!V10</f>
        <v/>
      </c>
      <c r="W12" s="87" t="str">
        <f>'BOT2 AWS Daily cost (Part 3)'!W10</f>
        <v/>
      </c>
      <c r="X12" s="87" t="str">
        <f>'BOT2 AWS Daily cost (Part 3)'!X10</f>
        <v/>
      </c>
      <c r="Y12" s="87" t="str">
        <f>'BOT2 AWS Daily cost (Part 3)'!Y10</f>
        <v/>
      </c>
      <c r="Z12" s="87" t="str">
        <f>'BOT2 AWS Daily cost (Part 3)'!Z10</f>
        <v/>
      </c>
      <c r="AA12" s="87" t="str">
        <f>'BOT2 AWS Daily cost (Part 3)'!AA10</f>
        <v/>
      </c>
      <c r="AB12" s="87" t="str">
        <f>'BOT2 AWS Daily cost (Part 3)'!AB10</f>
        <v/>
      </c>
      <c r="AC12" s="87" t="str">
        <f>'BOT2 AWS Daily cost (Part 3)'!AC10</f>
        <v/>
      </c>
      <c r="AD12" s="87" t="str">
        <f>'BOT2 AWS Daily cost (Part 3)'!AD10</f>
        <v/>
      </c>
      <c r="AE12" s="87" t="str">
        <f>'BOT2 AWS Daily cost (Part 3)'!AE10</f>
        <v/>
      </c>
      <c r="AF12" s="87" t="str">
        <f>'BOT2 AWS Daily cost (Part 3)'!AF10</f>
        <v/>
      </c>
      <c r="AG12" s="87" t="str">
        <f>'BOT2 AWS Daily cost (Part 3)'!AG10</f>
        <v/>
      </c>
    </row>
    <row r="13">
      <c r="A13" s="86" t="s">
        <v>339</v>
      </c>
      <c r="B13" s="87">
        <f t="shared" si="3"/>
        <v>382.4320884</v>
      </c>
      <c r="C13" s="87">
        <f>'BOT2 AWS Daily cost (Part 4)'!C15</f>
        <v>303.7714312</v>
      </c>
      <c r="D13" s="87">
        <f>'BOT2 AWS Daily cost (Part 4)'!D15</f>
        <v>45.90410712</v>
      </c>
      <c r="E13" s="87">
        <f>'BOT2 AWS Daily cost (Part 4)'!E15</f>
        <v>32.75655001</v>
      </c>
      <c r="F13" s="87" t="str">
        <f>'BOT2 AWS Daily cost (Part 4)'!F15</f>
        <v/>
      </c>
      <c r="G13" s="87" t="str">
        <f>'BOT2 AWS Daily cost (Part 4)'!G15</f>
        <v/>
      </c>
      <c r="H13" s="87" t="str">
        <f>'BOT2 AWS Daily cost (Part 4)'!H15</f>
        <v/>
      </c>
      <c r="I13" s="87" t="str">
        <f>'BOT2 AWS Daily cost (Part 4)'!I15</f>
        <v/>
      </c>
      <c r="J13" s="87" t="str">
        <f>'BOT2 AWS Daily cost (Part 4)'!J15</f>
        <v/>
      </c>
      <c r="K13" s="87" t="str">
        <f>'BOT2 AWS Daily cost (Part 4)'!K15</f>
        <v/>
      </c>
      <c r="L13" s="87" t="str">
        <f>'BOT2 AWS Daily cost (Part 4)'!L15</f>
        <v/>
      </c>
      <c r="M13" s="87" t="str">
        <f>'BOT2 AWS Daily cost (Part 4)'!M15</f>
        <v/>
      </c>
      <c r="N13" s="87" t="str">
        <f>'BOT2 AWS Daily cost (Part 4)'!N15</f>
        <v/>
      </c>
      <c r="O13" s="87" t="str">
        <f>'BOT2 AWS Daily cost (Part 4)'!O15</f>
        <v/>
      </c>
      <c r="P13" s="87" t="str">
        <f>'BOT2 AWS Daily cost (Part 4)'!P15</f>
        <v/>
      </c>
      <c r="Q13" s="87" t="str">
        <f>'BOT2 AWS Daily cost (Part 4)'!Q15</f>
        <v/>
      </c>
      <c r="R13" s="87" t="str">
        <f>'BOT2 AWS Daily cost (Part 4)'!R15</f>
        <v/>
      </c>
      <c r="S13" s="87" t="str">
        <f>'BOT2 AWS Daily cost (Part 4)'!S15</f>
        <v/>
      </c>
      <c r="T13" s="87" t="str">
        <f>'BOT2 AWS Daily cost (Part 4)'!T15</f>
        <v/>
      </c>
      <c r="U13" s="87" t="str">
        <f>'BOT2 AWS Daily cost (Part 4)'!U15</f>
        <v/>
      </c>
      <c r="V13" s="87" t="str">
        <f>'BOT2 AWS Daily cost (Part 4)'!V15</f>
        <v/>
      </c>
      <c r="W13" s="87" t="str">
        <f>'BOT2 AWS Daily cost (Part 4)'!W15</f>
        <v/>
      </c>
      <c r="X13" s="87" t="str">
        <f>'BOT2 AWS Daily cost (Part 4)'!X15</f>
        <v/>
      </c>
      <c r="Y13" s="87" t="str">
        <f>'BOT2 AWS Daily cost (Part 4)'!Y15</f>
        <v/>
      </c>
      <c r="Z13" s="87" t="str">
        <f>'BOT2 AWS Daily cost (Part 4)'!Z15</f>
        <v/>
      </c>
      <c r="AA13" s="87" t="str">
        <f>'BOT2 AWS Daily cost (Part 4)'!AA15</f>
        <v/>
      </c>
      <c r="AB13" s="87" t="str">
        <f>'BOT2 AWS Daily cost (Part 4)'!AB15</f>
        <v/>
      </c>
      <c r="AC13" s="87" t="str">
        <f>'BOT2 AWS Daily cost (Part 4)'!AC15</f>
        <v/>
      </c>
      <c r="AD13" s="87" t="str">
        <f>'BOT2 AWS Daily cost (Part 4)'!AD15</f>
        <v/>
      </c>
      <c r="AE13" s="87" t="str">
        <f>'BOT2 AWS Daily cost (Part 4)'!AE15</f>
        <v/>
      </c>
      <c r="AF13" s="87" t="str">
        <f>'BOT2 AWS Daily cost (Part 4)'!AF15</f>
        <v/>
      </c>
      <c r="AG13" s="87" t="str">
        <f>'BOT2 AWS Daily cost (Part 4)'!AG15</f>
        <v/>
      </c>
    </row>
    <row r="14">
      <c r="A14" s="86" t="s">
        <v>340</v>
      </c>
      <c r="B14" s="87">
        <f t="shared" si="3"/>
        <v>63.648</v>
      </c>
      <c r="C14" s="87">
        <f>'BOT2 AWS Daily cost (Part 5)'!C10</f>
        <v>63.648</v>
      </c>
      <c r="D14" s="87">
        <f>'BOT2 AWS Daily cost (Part 5)'!D10</f>
        <v>0</v>
      </c>
      <c r="E14" s="87">
        <f>'BOT2 AWS Daily cost (Part 5)'!E10</f>
        <v>0</v>
      </c>
      <c r="F14" s="87" t="str">
        <f>'BOT2 AWS Daily cost (Part 5)'!F10</f>
        <v/>
      </c>
      <c r="G14" s="87" t="str">
        <f>'BOT2 AWS Daily cost (Part 5)'!G10</f>
        <v/>
      </c>
      <c r="H14" s="87" t="str">
        <f>'BOT2 AWS Daily cost (Part 5)'!H10</f>
        <v/>
      </c>
      <c r="I14" s="87" t="str">
        <f>'BOT2 AWS Daily cost (Part 5)'!I10</f>
        <v/>
      </c>
      <c r="J14" s="87" t="str">
        <f>'BOT2 AWS Daily cost (Part 5)'!J10</f>
        <v/>
      </c>
      <c r="K14" s="87" t="str">
        <f>'BOT2 AWS Daily cost (Part 5)'!K10</f>
        <v/>
      </c>
      <c r="L14" s="87" t="str">
        <f>'BOT2 AWS Daily cost (Part 5)'!L10</f>
        <v/>
      </c>
      <c r="M14" s="87" t="str">
        <f>'BOT2 AWS Daily cost (Part 5)'!M10</f>
        <v/>
      </c>
      <c r="N14" s="87" t="str">
        <f>'BOT2 AWS Daily cost (Part 5)'!N10</f>
        <v/>
      </c>
      <c r="O14" s="87" t="str">
        <f>'BOT2 AWS Daily cost (Part 5)'!O10</f>
        <v/>
      </c>
      <c r="P14" s="87" t="str">
        <f>'BOT2 AWS Daily cost (Part 5)'!P10</f>
        <v/>
      </c>
      <c r="Q14" s="87" t="str">
        <f>'BOT2 AWS Daily cost (Part 5)'!Q10</f>
        <v/>
      </c>
      <c r="R14" s="87" t="str">
        <f>'BOT2 AWS Daily cost (Part 5)'!R10</f>
        <v/>
      </c>
      <c r="S14" s="87" t="str">
        <f>'BOT2 AWS Daily cost (Part 5)'!S10</f>
        <v/>
      </c>
      <c r="T14" s="87" t="str">
        <f>'BOT2 AWS Daily cost (Part 5)'!T10</f>
        <v/>
      </c>
      <c r="U14" s="87" t="str">
        <f>'BOT2 AWS Daily cost (Part 5)'!U10</f>
        <v/>
      </c>
      <c r="V14" s="87" t="str">
        <f>'BOT2 AWS Daily cost (Part 5)'!V10</f>
        <v/>
      </c>
      <c r="W14" s="87" t="str">
        <f>'BOT2 AWS Daily cost (Part 5)'!W10</f>
        <v/>
      </c>
      <c r="X14" s="87" t="str">
        <f>'BOT2 AWS Daily cost (Part 5)'!X10</f>
        <v/>
      </c>
      <c r="Y14" s="87" t="str">
        <f>'BOT2 AWS Daily cost (Part 5)'!Y10</f>
        <v/>
      </c>
      <c r="Z14" s="87" t="str">
        <f>'BOT2 AWS Daily cost (Part 5)'!Z10</f>
        <v/>
      </c>
      <c r="AA14" s="87" t="str">
        <f>'BOT2 AWS Daily cost (Part 5)'!AA10</f>
        <v/>
      </c>
      <c r="AB14" s="87" t="str">
        <f>'BOT2 AWS Daily cost (Part 5)'!AB10</f>
        <v/>
      </c>
      <c r="AC14" s="87" t="str">
        <f>'BOT2 AWS Daily cost (Part 5)'!AC10</f>
        <v/>
      </c>
      <c r="AD14" s="87" t="str">
        <f>'BOT2 AWS Daily cost (Part 5)'!AD10</f>
        <v/>
      </c>
      <c r="AE14" s="87" t="str">
        <f>'BOT2 AWS Daily cost (Part 5)'!AE10</f>
        <v/>
      </c>
      <c r="AF14" s="87" t="str">
        <f>'BOT2 AWS Daily cost (Part 5)'!AF10</f>
        <v/>
      </c>
      <c r="AG14" s="87" t="str">
        <f>'BOT2 AWS Daily cost (Part 5)'!AG10</f>
        <v/>
      </c>
    </row>
    <row r="15">
      <c r="A15" s="86" t="s">
        <v>29</v>
      </c>
      <c r="B15" s="87">
        <f t="shared" si="3"/>
        <v>1771.750462</v>
      </c>
      <c r="C15" s="87">
        <f>'Custom Backend AWS Daily cost'!C56</f>
        <v>1103.047204</v>
      </c>
      <c r="D15" s="87">
        <f>'Custom Backend AWS Daily cost'!D56</f>
        <v>335.0852637</v>
      </c>
      <c r="E15" s="87">
        <f>'Custom Backend AWS Daily cost'!E56</f>
        <v>333.6179936</v>
      </c>
      <c r="F15" s="87" t="str">
        <f>'Custom Backend AWS Daily cost'!F56</f>
        <v/>
      </c>
      <c r="G15" s="87" t="str">
        <f>'Custom Backend AWS Daily cost'!G56</f>
        <v/>
      </c>
      <c r="H15" s="87" t="str">
        <f>'Custom Backend AWS Daily cost'!H56</f>
        <v/>
      </c>
      <c r="I15" s="87" t="str">
        <f>'Custom Backend AWS Daily cost'!I56</f>
        <v/>
      </c>
      <c r="J15" s="87" t="str">
        <f>'Custom Backend AWS Daily cost'!J56</f>
        <v/>
      </c>
      <c r="K15" s="87" t="str">
        <f>'Custom Backend AWS Daily cost'!K56</f>
        <v/>
      </c>
      <c r="L15" s="87" t="str">
        <f>'Custom Backend AWS Daily cost'!L56</f>
        <v/>
      </c>
      <c r="M15" s="87" t="str">
        <f>'Custom Backend AWS Daily cost'!M56</f>
        <v/>
      </c>
      <c r="N15" s="87" t="str">
        <f>'Custom Backend AWS Daily cost'!N56</f>
        <v/>
      </c>
      <c r="O15" s="87" t="str">
        <f>'Custom Backend AWS Daily cost'!O56</f>
        <v/>
      </c>
      <c r="P15" s="87" t="str">
        <f>'Custom Backend AWS Daily cost'!P56</f>
        <v/>
      </c>
      <c r="Q15" s="87" t="str">
        <f>'Custom Backend AWS Daily cost'!Q56</f>
        <v/>
      </c>
      <c r="R15" s="87" t="str">
        <f>'Custom Backend AWS Daily cost'!R56</f>
        <v/>
      </c>
      <c r="S15" s="87" t="str">
        <f>'Custom Backend AWS Daily cost'!S56</f>
        <v/>
      </c>
      <c r="T15" s="87" t="str">
        <f>'Custom Backend AWS Daily cost'!T56</f>
        <v/>
      </c>
      <c r="U15" s="87" t="str">
        <f>'Custom Backend AWS Daily cost'!U56</f>
        <v/>
      </c>
      <c r="V15" s="87" t="str">
        <f>'Custom Backend AWS Daily cost'!V56</f>
        <v/>
      </c>
      <c r="W15" s="87" t="str">
        <f>'Custom Backend AWS Daily cost'!W56</f>
        <v/>
      </c>
      <c r="X15" s="87" t="str">
        <f>'Custom Backend AWS Daily cost'!X56</f>
        <v/>
      </c>
      <c r="Y15" s="87" t="str">
        <f>'Custom Backend AWS Daily cost'!Y56</f>
        <v/>
      </c>
      <c r="Z15" s="87" t="str">
        <f>'Custom Backend AWS Daily cost'!Z56</f>
        <v/>
      </c>
      <c r="AA15" s="87" t="str">
        <f>'Custom Backend AWS Daily cost'!AA56</f>
        <v/>
      </c>
      <c r="AB15" s="87" t="str">
        <f>'Custom Backend AWS Daily cost'!AB56</f>
        <v/>
      </c>
      <c r="AC15" s="87" t="str">
        <f>'Custom Backend AWS Daily cost'!AC56</f>
        <v/>
      </c>
      <c r="AD15" s="87" t="str">
        <f>'Custom Backend AWS Daily cost'!AD56</f>
        <v/>
      </c>
      <c r="AE15" s="87" t="str">
        <f>'Custom Backend AWS Daily cost'!AE56</f>
        <v/>
      </c>
      <c r="AF15" s="87" t="str">
        <f>'Custom Backend AWS Daily cost'!AF56</f>
        <v/>
      </c>
      <c r="AG15" s="87" t="str">
        <f>'Custom Backend AWS Daily cost'!AG56</f>
        <v/>
      </c>
    </row>
    <row r="16">
      <c r="A16" s="86" t="s">
        <v>341</v>
      </c>
      <c r="B16" s="87">
        <f t="shared" si="3"/>
        <v>2697.98939</v>
      </c>
      <c r="C16" s="87">
        <f>'Eko AWS Daily cost'!C38</f>
        <v>1266.448703</v>
      </c>
      <c r="D16" s="87">
        <f>'Eko AWS Daily cost'!D38</f>
        <v>734.8503223</v>
      </c>
      <c r="E16" s="87">
        <f>'Eko AWS Daily cost'!E38</f>
        <v>696.690364</v>
      </c>
      <c r="F16" s="87" t="str">
        <f>'Eko AWS Daily cost'!F38</f>
        <v/>
      </c>
      <c r="G16" s="87" t="str">
        <f>'Eko AWS Daily cost'!G38</f>
        <v/>
      </c>
      <c r="H16" s="87" t="str">
        <f>'Eko AWS Daily cost'!H38</f>
        <v/>
      </c>
      <c r="I16" s="87" t="str">
        <f>'Eko AWS Daily cost'!I38</f>
        <v/>
      </c>
      <c r="J16" s="87" t="str">
        <f>'Eko AWS Daily cost'!J38</f>
        <v/>
      </c>
      <c r="K16" s="87" t="str">
        <f>'Eko AWS Daily cost'!K38</f>
        <v/>
      </c>
      <c r="L16" s="87" t="str">
        <f>'Eko AWS Daily cost'!L38</f>
        <v/>
      </c>
      <c r="M16" s="87" t="str">
        <f>'Eko AWS Daily cost'!M38</f>
        <v/>
      </c>
      <c r="N16" s="87" t="str">
        <f>'Eko AWS Daily cost'!N38</f>
        <v/>
      </c>
      <c r="O16" s="87" t="str">
        <f>'Eko AWS Daily cost'!O38</f>
        <v/>
      </c>
      <c r="P16" s="87" t="str">
        <f>'Eko AWS Daily cost'!P38</f>
        <v/>
      </c>
      <c r="Q16" s="87" t="str">
        <f>'Eko AWS Daily cost'!Q38</f>
        <v/>
      </c>
      <c r="R16" s="87" t="str">
        <f>'Eko AWS Daily cost'!R38</f>
        <v/>
      </c>
      <c r="S16" s="87" t="str">
        <f>'Eko AWS Daily cost'!S38</f>
        <v/>
      </c>
      <c r="T16" s="87" t="str">
        <f>'Eko AWS Daily cost'!T38</f>
        <v/>
      </c>
      <c r="U16" s="87" t="str">
        <f>'Eko AWS Daily cost'!U38</f>
        <v/>
      </c>
      <c r="V16" s="87" t="str">
        <f>'Eko AWS Daily cost'!V38</f>
        <v/>
      </c>
      <c r="W16" s="87" t="str">
        <f>'Eko AWS Daily cost'!W38</f>
        <v/>
      </c>
      <c r="X16" s="87" t="str">
        <f>'Eko AWS Daily cost'!X38</f>
        <v/>
      </c>
      <c r="Y16" s="87" t="str">
        <f>'Eko AWS Daily cost'!Y38</f>
        <v/>
      </c>
      <c r="Z16" s="87" t="str">
        <f>'Eko AWS Daily cost'!Z38</f>
        <v/>
      </c>
      <c r="AA16" s="87" t="str">
        <f>'Eko AWS Daily cost'!AA38</f>
        <v/>
      </c>
      <c r="AB16" s="87" t="str">
        <f>'Eko AWS Daily cost'!AB38</f>
        <v/>
      </c>
      <c r="AC16" s="87" t="str">
        <f>'Eko AWS Daily cost'!AC38</f>
        <v/>
      </c>
      <c r="AD16" s="87" t="str">
        <f>'Eko AWS Daily cost'!AD38</f>
        <v/>
      </c>
      <c r="AE16" s="87" t="str">
        <f>'Eko AWS Daily cost'!AE38</f>
        <v/>
      </c>
      <c r="AF16" s="87" t="str">
        <f>'Eko AWS Daily cost'!AF38</f>
        <v/>
      </c>
      <c r="AG16" s="87" t="str">
        <f>'Eko AWS Daily cost'!AG38</f>
        <v/>
      </c>
    </row>
    <row r="17">
      <c r="A17" s="86" t="s">
        <v>174</v>
      </c>
      <c r="B17" s="87">
        <f t="shared" si="3"/>
        <v>47.3058505</v>
      </c>
      <c r="C17" s="87">
        <f>'Eko Call AWS Daily cost'!C24</f>
        <v>15.64441354</v>
      </c>
      <c r="D17" s="87">
        <f>'Eko Call AWS Daily cost'!D24</f>
        <v>15.75931272</v>
      </c>
      <c r="E17" s="87">
        <f>'Eko Call AWS Daily cost'!E24</f>
        <v>15.90212425</v>
      </c>
      <c r="F17" s="87" t="str">
        <f>'Eko Call AWS Daily cost'!F24</f>
        <v/>
      </c>
      <c r="G17" s="87" t="str">
        <f>'Eko Call AWS Daily cost'!G24</f>
        <v/>
      </c>
      <c r="H17" s="87" t="str">
        <f>'Eko Call AWS Daily cost'!H24</f>
        <v/>
      </c>
      <c r="I17" s="87" t="str">
        <f>'Eko Call AWS Daily cost'!I24</f>
        <v/>
      </c>
      <c r="J17" s="87" t="str">
        <f>'Eko Call AWS Daily cost'!J24</f>
        <v/>
      </c>
      <c r="K17" s="87" t="str">
        <f>'Eko Call AWS Daily cost'!K24</f>
        <v/>
      </c>
      <c r="L17" s="87" t="str">
        <f>'Eko Call AWS Daily cost'!L24</f>
        <v/>
      </c>
      <c r="M17" s="87" t="str">
        <f>'Eko Call AWS Daily cost'!M24</f>
        <v/>
      </c>
      <c r="N17" s="87" t="str">
        <f>'Eko Call AWS Daily cost'!N24</f>
        <v/>
      </c>
      <c r="O17" s="87" t="str">
        <f>'Eko Call AWS Daily cost'!O24</f>
        <v/>
      </c>
      <c r="P17" s="87" t="str">
        <f>'Eko Call AWS Daily cost'!P24</f>
        <v/>
      </c>
      <c r="Q17" s="87" t="str">
        <f>'Eko Call AWS Daily cost'!Q24</f>
        <v/>
      </c>
      <c r="R17" s="87" t="str">
        <f>'Eko Call AWS Daily cost'!R24</f>
        <v/>
      </c>
      <c r="S17" s="87" t="str">
        <f>'Eko Call AWS Daily cost'!S24</f>
        <v/>
      </c>
      <c r="T17" s="87" t="str">
        <f>'Eko Call AWS Daily cost'!T24</f>
        <v/>
      </c>
      <c r="U17" s="87" t="str">
        <f>'Eko Call AWS Daily cost'!U24</f>
        <v/>
      </c>
      <c r="V17" s="87" t="str">
        <f>'Eko Call AWS Daily cost'!V24</f>
        <v/>
      </c>
      <c r="W17" s="87" t="str">
        <f>'Eko Call AWS Daily cost'!W24</f>
        <v/>
      </c>
      <c r="X17" s="87" t="str">
        <f>'Eko Call AWS Daily cost'!X24</f>
        <v/>
      </c>
      <c r="Y17" s="87" t="str">
        <f>'Eko Call AWS Daily cost'!Y24</f>
        <v/>
      </c>
      <c r="Z17" s="87" t="str">
        <f>'Eko Call AWS Daily cost'!Z24</f>
        <v/>
      </c>
      <c r="AA17" s="87" t="str">
        <f>'Eko Call AWS Daily cost'!AA24</f>
        <v/>
      </c>
      <c r="AB17" s="87" t="str">
        <f>'Eko Call AWS Daily cost'!AB24</f>
        <v/>
      </c>
      <c r="AC17" s="87" t="str">
        <f>'Eko Call AWS Daily cost'!AC24</f>
        <v/>
      </c>
      <c r="AD17" s="87" t="str">
        <f>'Eko Call AWS Daily cost'!AD24</f>
        <v/>
      </c>
      <c r="AE17" s="87" t="str">
        <f>'Eko Call AWS Daily cost'!AE24</f>
        <v/>
      </c>
      <c r="AF17" s="87" t="str">
        <f>'Eko Call AWS Daily cost'!AF24</f>
        <v/>
      </c>
      <c r="AG17" s="87" t="str">
        <f>'Eko Call AWS Daily cost'!AG24</f>
        <v/>
      </c>
    </row>
    <row r="18">
      <c r="A18" s="86" t="s">
        <v>27</v>
      </c>
      <c r="B18" s="87">
        <f t="shared" si="3"/>
        <v>4.121854182</v>
      </c>
      <c r="C18" s="87">
        <f>'Gen AI AWS Daily cost'!C18</f>
        <v>1.504905294</v>
      </c>
      <c r="D18" s="87">
        <f>'Gen AI AWS Daily cost'!D18</f>
        <v>1.311942258</v>
      </c>
      <c r="E18" s="87">
        <f>'Gen AI AWS Daily cost'!E18</f>
        <v>1.30500663</v>
      </c>
      <c r="F18" s="87" t="str">
        <f>'Gen AI AWS Daily cost'!F18</f>
        <v/>
      </c>
      <c r="G18" s="87" t="str">
        <f>'Gen AI AWS Daily cost'!G18</f>
        <v/>
      </c>
      <c r="H18" s="87" t="str">
        <f>'Gen AI AWS Daily cost'!H18</f>
        <v/>
      </c>
      <c r="I18" s="87" t="str">
        <f>'Gen AI AWS Daily cost'!I18</f>
        <v/>
      </c>
      <c r="J18" s="87" t="str">
        <f>'Gen AI AWS Daily cost'!J18</f>
        <v/>
      </c>
      <c r="K18" s="87" t="str">
        <f>'Gen AI AWS Daily cost'!K18</f>
        <v/>
      </c>
      <c r="L18" s="87" t="str">
        <f>'Gen AI AWS Daily cost'!L18</f>
        <v/>
      </c>
      <c r="M18" s="87" t="str">
        <f>'Gen AI AWS Daily cost'!M18</f>
        <v/>
      </c>
      <c r="N18" s="87" t="str">
        <f>'Gen AI AWS Daily cost'!N18</f>
        <v/>
      </c>
      <c r="O18" s="87" t="str">
        <f>'Gen AI AWS Daily cost'!O18</f>
        <v/>
      </c>
      <c r="P18" s="87" t="str">
        <f>'Gen AI AWS Daily cost'!P18</f>
        <v/>
      </c>
      <c r="Q18" s="87" t="str">
        <f>'Gen AI AWS Daily cost'!Q18</f>
        <v/>
      </c>
      <c r="R18" s="87" t="str">
        <f>'Gen AI AWS Daily cost'!R18</f>
        <v/>
      </c>
      <c r="S18" s="87" t="str">
        <f>'Gen AI AWS Daily cost'!S18</f>
        <v/>
      </c>
      <c r="T18" s="87" t="str">
        <f>'Gen AI AWS Daily cost'!T18</f>
        <v/>
      </c>
      <c r="U18" s="87" t="str">
        <f>'Gen AI AWS Daily cost'!U18</f>
        <v/>
      </c>
      <c r="V18" s="87" t="str">
        <f>'Gen AI AWS Daily cost'!V18</f>
        <v/>
      </c>
      <c r="W18" s="87" t="str">
        <f>'Gen AI AWS Daily cost'!W18</f>
        <v/>
      </c>
      <c r="X18" s="87" t="str">
        <f>'Gen AI AWS Daily cost'!X18</f>
        <v/>
      </c>
      <c r="Y18" s="87" t="str">
        <f>'Gen AI AWS Daily cost'!Y18</f>
        <v/>
      </c>
      <c r="Z18" s="87" t="str">
        <f>'Gen AI AWS Daily cost'!Z18</f>
        <v/>
      </c>
      <c r="AA18" s="87" t="str">
        <f>'Gen AI AWS Daily cost'!AA18</f>
        <v/>
      </c>
      <c r="AB18" s="87" t="str">
        <f>'Gen AI AWS Daily cost'!AB18</f>
        <v/>
      </c>
      <c r="AC18" s="87" t="str">
        <f>'Gen AI AWS Daily cost'!AC18</f>
        <v/>
      </c>
      <c r="AD18" s="87" t="str">
        <f>'Gen AI AWS Daily cost'!AD18</f>
        <v/>
      </c>
      <c r="AE18" s="87" t="str">
        <f>'Gen AI AWS Daily cost'!AE18</f>
        <v/>
      </c>
      <c r="AF18" s="87" t="str">
        <f>'Gen AI AWS Daily cost'!AF18</f>
        <v/>
      </c>
      <c r="AG18" s="87" t="str">
        <f>'Gen AI AWS Daily cost'!AG18</f>
        <v/>
      </c>
    </row>
    <row r="19">
      <c r="A19" s="88" t="s">
        <v>342</v>
      </c>
      <c r="B19" s="89">
        <f t="shared" si="3"/>
        <v>35.98225124</v>
      </c>
      <c r="C19" s="89">
        <f>'R&amp;D AWS Daily cost (Part 1)'!C19</f>
        <v>12.30228504</v>
      </c>
      <c r="D19" s="89">
        <f>'R&amp;D AWS Daily cost (Part 1)'!D19</f>
        <v>11.67599071</v>
      </c>
      <c r="E19" s="89">
        <f>'R&amp;D AWS Daily cost (Part 1)'!E19</f>
        <v>12.0039755</v>
      </c>
      <c r="F19" s="89" t="str">
        <f>'R&amp;D AWS Daily cost (Part 1)'!F19</f>
        <v/>
      </c>
      <c r="G19" s="89" t="str">
        <f>'R&amp;D AWS Daily cost (Part 1)'!G19</f>
        <v/>
      </c>
      <c r="H19" s="89" t="str">
        <f>'R&amp;D AWS Daily cost (Part 1)'!H19</f>
        <v/>
      </c>
      <c r="I19" s="89" t="str">
        <f>'R&amp;D AWS Daily cost (Part 1)'!I19</f>
        <v/>
      </c>
      <c r="J19" s="89" t="str">
        <f>'R&amp;D AWS Daily cost (Part 1)'!J19</f>
        <v/>
      </c>
      <c r="K19" s="89" t="str">
        <f>'R&amp;D AWS Daily cost (Part 1)'!K19</f>
        <v/>
      </c>
      <c r="L19" s="89" t="str">
        <f>'R&amp;D AWS Daily cost (Part 1)'!L19</f>
        <v/>
      </c>
      <c r="M19" s="89" t="str">
        <f>'R&amp;D AWS Daily cost (Part 1)'!M19</f>
        <v/>
      </c>
      <c r="N19" s="89" t="str">
        <f>'R&amp;D AWS Daily cost (Part 1)'!N19</f>
        <v/>
      </c>
      <c r="O19" s="89" t="str">
        <f>'R&amp;D AWS Daily cost (Part 1)'!O19</f>
        <v/>
      </c>
      <c r="P19" s="89" t="str">
        <f>'R&amp;D AWS Daily cost (Part 1)'!P19</f>
        <v/>
      </c>
      <c r="Q19" s="89" t="str">
        <f>'R&amp;D AWS Daily cost (Part 1)'!Q19</f>
        <v/>
      </c>
      <c r="R19" s="89" t="str">
        <f>'R&amp;D AWS Daily cost (Part 1)'!R19</f>
        <v/>
      </c>
      <c r="S19" s="89" t="str">
        <f>'R&amp;D AWS Daily cost (Part 1)'!S19</f>
        <v/>
      </c>
      <c r="T19" s="89" t="str">
        <f>'R&amp;D AWS Daily cost (Part 1)'!T19</f>
        <v/>
      </c>
      <c r="U19" s="89" t="str">
        <f>'R&amp;D AWS Daily cost (Part 1)'!U19</f>
        <v/>
      </c>
      <c r="V19" s="89" t="str">
        <f>'R&amp;D AWS Daily cost (Part 1)'!V19</f>
        <v/>
      </c>
      <c r="W19" s="89" t="str">
        <f>'R&amp;D AWS Daily cost (Part 1)'!W19</f>
        <v/>
      </c>
      <c r="X19" s="89" t="str">
        <f>'R&amp;D AWS Daily cost (Part 1)'!X19</f>
        <v/>
      </c>
      <c r="Y19" s="89" t="str">
        <f>'R&amp;D AWS Daily cost (Part 1)'!Y19</f>
        <v/>
      </c>
      <c r="Z19" s="89" t="str">
        <f>'R&amp;D AWS Daily cost (Part 1)'!Z19</f>
        <v/>
      </c>
      <c r="AA19" s="89" t="str">
        <f>'R&amp;D AWS Daily cost (Part 1)'!AA19</f>
        <v/>
      </c>
      <c r="AB19" s="89" t="str">
        <f>'R&amp;D AWS Daily cost (Part 1)'!AB19</f>
        <v/>
      </c>
      <c r="AC19" s="89" t="str">
        <f>'R&amp;D AWS Daily cost (Part 1)'!AC19</f>
        <v/>
      </c>
      <c r="AD19" s="89" t="str">
        <f>'R&amp;D AWS Daily cost (Part 1)'!AD19</f>
        <v/>
      </c>
      <c r="AE19" s="89" t="str">
        <f>'R&amp;D AWS Daily cost (Part 1)'!AE19</f>
        <v/>
      </c>
      <c r="AF19" s="89" t="str">
        <f>'R&amp;D AWS Daily cost (Part 1)'!AF19</f>
        <v/>
      </c>
      <c r="AG19" s="89" t="str">
        <f>'R&amp;D AWS Daily cost (Part 1)'!AG19</f>
        <v/>
      </c>
    </row>
    <row r="20">
      <c r="A20" s="88" t="s">
        <v>343</v>
      </c>
      <c r="B20" s="89">
        <f t="shared" si="3"/>
        <v>328.9733903</v>
      </c>
      <c r="C20" s="89">
        <f>'R&amp;D AWS Daily cost (Part 2)'!C43</f>
        <v>183.912323</v>
      </c>
      <c r="D20" s="89">
        <f>'R&amp;D AWS Daily cost (Part 2)'!D43</f>
        <v>72.54612657</v>
      </c>
      <c r="E20" s="89">
        <f>'R&amp;D AWS Daily cost (Part 2)'!E43</f>
        <v>72.51494075</v>
      </c>
      <c r="F20" s="89" t="str">
        <f>'R&amp;D AWS Daily cost (Part 2)'!F43</f>
        <v/>
      </c>
      <c r="G20" s="89" t="str">
        <f>'R&amp;D AWS Daily cost (Part 2)'!G43</f>
        <v/>
      </c>
      <c r="H20" s="89" t="str">
        <f>'R&amp;D AWS Daily cost (Part 2)'!H43</f>
        <v/>
      </c>
      <c r="I20" s="89" t="str">
        <f>'R&amp;D AWS Daily cost (Part 2)'!I43</f>
        <v/>
      </c>
      <c r="J20" s="89" t="str">
        <f>'R&amp;D AWS Daily cost (Part 2)'!J43</f>
        <v/>
      </c>
      <c r="K20" s="89" t="str">
        <f>'R&amp;D AWS Daily cost (Part 2)'!K43</f>
        <v/>
      </c>
      <c r="L20" s="89" t="str">
        <f>'R&amp;D AWS Daily cost (Part 2)'!L43</f>
        <v/>
      </c>
      <c r="M20" s="89" t="str">
        <f>'R&amp;D AWS Daily cost (Part 2)'!M43</f>
        <v/>
      </c>
      <c r="N20" s="89" t="str">
        <f>'R&amp;D AWS Daily cost (Part 2)'!N43</f>
        <v/>
      </c>
      <c r="O20" s="89" t="str">
        <f>'R&amp;D AWS Daily cost (Part 2)'!O43</f>
        <v/>
      </c>
      <c r="P20" s="89" t="str">
        <f>'R&amp;D AWS Daily cost (Part 2)'!P43</f>
        <v/>
      </c>
      <c r="Q20" s="89" t="str">
        <f>'R&amp;D AWS Daily cost (Part 2)'!Q43</f>
        <v/>
      </c>
      <c r="R20" s="89" t="str">
        <f>'R&amp;D AWS Daily cost (Part 2)'!R43</f>
        <v/>
      </c>
      <c r="S20" s="89" t="str">
        <f>'R&amp;D AWS Daily cost (Part 2)'!S43</f>
        <v/>
      </c>
      <c r="T20" s="89" t="str">
        <f>'R&amp;D AWS Daily cost (Part 2)'!T43</f>
        <v/>
      </c>
      <c r="U20" s="89" t="str">
        <f>'R&amp;D AWS Daily cost (Part 2)'!U43</f>
        <v/>
      </c>
      <c r="V20" s="89" t="str">
        <f>'R&amp;D AWS Daily cost (Part 2)'!V43</f>
        <v/>
      </c>
      <c r="W20" s="89" t="str">
        <f>'R&amp;D AWS Daily cost (Part 2)'!W43</f>
        <v/>
      </c>
      <c r="X20" s="89" t="str">
        <f>'R&amp;D AWS Daily cost (Part 2)'!X43</f>
        <v/>
      </c>
      <c r="Y20" s="89" t="str">
        <f>'R&amp;D AWS Daily cost (Part 2)'!Y43</f>
        <v/>
      </c>
      <c r="Z20" s="89" t="str">
        <f>'R&amp;D AWS Daily cost (Part 2)'!Z43</f>
        <v/>
      </c>
      <c r="AA20" s="89" t="str">
        <f>'R&amp;D AWS Daily cost (Part 2)'!AA43</f>
        <v/>
      </c>
      <c r="AB20" s="89" t="str">
        <f>'R&amp;D AWS Daily cost (Part 2)'!AB43</f>
        <v/>
      </c>
      <c r="AC20" s="89" t="str">
        <f>'R&amp;D AWS Daily cost (Part 2)'!AC43</f>
        <v/>
      </c>
      <c r="AD20" s="89" t="str">
        <f>'R&amp;D AWS Daily cost (Part 2)'!AD43</f>
        <v/>
      </c>
      <c r="AE20" s="89" t="str">
        <f>'R&amp;D AWS Daily cost (Part 2)'!AE43</f>
        <v/>
      </c>
      <c r="AF20" s="89" t="str">
        <f>'R&amp;D AWS Daily cost (Part 2)'!AF43</f>
        <v/>
      </c>
      <c r="AG20" s="89" t="str">
        <f>'R&amp;D AWS Daily cost (Part 2)'!AG43</f>
        <v/>
      </c>
    </row>
    <row r="21">
      <c r="A21" s="90" t="s">
        <v>20</v>
      </c>
      <c r="B21" s="91">
        <f t="shared" si="3"/>
        <v>3.158666615</v>
      </c>
      <c r="C21" s="91">
        <f>'Robotics AWS Daily cost'!C23</f>
        <v>0.9667421077</v>
      </c>
      <c r="D21" s="91">
        <f>'Robotics AWS Daily cost'!D23</f>
        <v>1.198624465</v>
      </c>
      <c r="E21" s="91">
        <f>'Robotics AWS Daily cost'!E23</f>
        <v>0.9933000418</v>
      </c>
      <c r="F21" s="91" t="str">
        <f>'Robotics AWS Daily cost'!F23</f>
        <v/>
      </c>
      <c r="G21" s="91" t="str">
        <f>'Robotics AWS Daily cost'!G23</f>
        <v/>
      </c>
      <c r="H21" s="91" t="str">
        <f>'Robotics AWS Daily cost'!H23</f>
        <v/>
      </c>
      <c r="I21" s="91" t="str">
        <f>'Robotics AWS Daily cost'!I23</f>
        <v/>
      </c>
      <c r="J21" s="91" t="str">
        <f>'Robotics AWS Daily cost'!J23</f>
        <v/>
      </c>
      <c r="K21" s="91" t="str">
        <f>'Robotics AWS Daily cost'!K23</f>
        <v/>
      </c>
      <c r="L21" s="91" t="str">
        <f>'Robotics AWS Daily cost'!L23</f>
        <v/>
      </c>
      <c r="M21" s="91" t="str">
        <f>'Robotics AWS Daily cost'!M23</f>
        <v/>
      </c>
      <c r="N21" s="91" t="str">
        <f>'Robotics AWS Daily cost'!N23</f>
        <v/>
      </c>
      <c r="O21" s="91" t="str">
        <f>'Robotics AWS Daily cost'!O23</f>
        <v/>
      </c>
      <c r="P21" s="91" t="str">
        <f>'Robotics AWS Daily cost'!P23</f>
        <v/>
      </c>
      <c r="Q21" s="91" t="str">
        <f>'Robotics AWS Daily cost'!Q23</f>
        <v/>
      </c>
      <c r="R21" s="91" t="str">
        <f>'Robotics AWS Daily cost'!R23</f>
        <v/>
      </c>
      <c r="S21" s="91" t="str">
        <f>'Robotics AWS Daily cost'!S23</f>
        <v/>
      </c>
      <c r="T21" s="91" t="str">
        <f>'Robotics AWS Daily cost'!T23</f>
        <v/>
      </c>
      <c r="U21" s="91" t="str">
        <f>'Robotics AWS Daily cost'!U23</f>
        <v/>
      </c>
      <c r="V21" s="91" t="str">
        <f>'Robotics AWS Daily cost'!V23</f>
        <v/>
      </c>
      <c r="W21" s="91" t="str">
        <f>'Robotics AWS Daily cost'!W23</f>
        <v/>
      </c>
      <c r="X21" s="91" t="str">
        <f>'Robotics AWS Daily cost'!X23</f>
        <v/>
      </c>
      <c r="Y21" s="91" t="str">
        <f>'Robotics AWS Daily cost'!Y23</f>
        <v/>
      </c>
      <c r="Z21" s="91" t="str">
        <f>'Robotics AWS Daily cost'!Z23</f>
        <v/>
      </c>
      <c r="AA21" s="91" t="str">
        <f>'Robotics AWS Daily cost'!AA23</f>
        <v/>
      </c>
      <c r="AB21" s="91" t="str">
        <f>'Robotics AWS Daily cost'!AB23</f>
        <v/>
      </c>
      <c r="AC21" s="91" t="str">
        <f>'Robotics AWS Daily cost'!AC23</f>
        <v/>
      </c>
      <c r="AD21" s="91" t="str">
        <f>'Robotics AWS Daily cost'!AD23</f>
        <v/>
      </c>
      <c r="AE21" s="91" t="str">
        <f>'Robotics AWS Daily cost'!AE23</f>
        <v/>
      </c>
      <c r="AF21" s="91" t="str">
        <f>'Robotics AWS Daily cost'!AF23</f>
        <v/>
      </c>
      <c r="AG21" s="91" t="str">
        <f>'Robotics AWS Daily cost'!AG23</f>
        <v/>
      </c>
    </row>
    <row r="22">
      <c r="A22" s="28" t="s">
        <v>197</v>
      </c>
      <c r="B22" s="52">
        <f t="shared" ref="B22:AG22" si="4">SUM(B9:B21)</f>
        <v>8216.726427</v>
      </c>
      <c r="C22" s="52">
        <f t="shared" si="4"/>
        <v>4699.807874</v>
      </c>
      <c r="D22" s="52">
        <f t="shared" si="4"/>
        <v>1767.470901</v>
      </c>
      <c r="E22" s="52">
        <f t="shared" si="4"/>
        <v>1749.447652</v>
      </c>
      <c r="F22" s="52">
        <f t="shared" si="4"/>
        <v>0</v>
      </c>
      <c r="G22" s="52">
        <f t="shared" si="4"/>
        <v>0</v>
      </c>
      <c r="H22" s="52">
        <f t="shared" si="4"/>
        <v>0</v>
      </c>
      <c r="I22" s="52">
        <f t="shared" si="4"/>
        <v>0</v>
      </c>
      <c r="J22" s="52">
        <f t="shared" si="4"/>
        <v>0</v>
      </c>
      <c r="K22" s="52">
        <f t="shared" si="4"/>
        <v>0</v>
      </c>
      <c r="L22" s="52">
        <f t="shared" si="4"/>
        <v>0</v>
      </c>
      <c r="M22" s="52">
        <f t="shared" si="4"/>
        <v>0</v>
      </c>
      <c r="N22" s="52">
        <f t="shared" si="4"/>
        <v>0</v>
      </c>
      <c r="O22" s="52">
        <f t="shared" si="4"/>
        <v>0</v>
      </c>
      <c r="P22" s="52">
        <f t="shared" si="4"/>
        <v>0</v>
      </c>
      <c r="Q22" s="52">
        <f t="shared" si="4"/>
        <v>0</v>
      </c>
      <c r="R22" s="52">
        <f t="shared" si="4"/>
        <v>0</v>
      </c>
      <c r="S22" s="52">
        <f t="shared" si="4"/>
        <v>0</v>
      </c>
      <c r="T22" s="52">
        <f t="shared" si="4"/>
        <v>0</v>
      </c>
      <c r="U22" s="52">
        <f t="shared" si="4"/>
        <v>0</v>
      </c>
      <c r="V22" s="52">
        <f t="shared" si="4"/>
        <v>0</v>
      </c>
      <c r="W22" s="52">
        <f t="shared" si="4"/>
        <v>0</v>
      </c>
      <c r="X22" s="52">
        <f t="shared" si="4"/>
        <v>0</v>
      </c>
      <c r="Y22" s="52">
        <f t="shared" si="4"/>
        <v>0</v>
      </c>
      <c r="Z22" s="52">
        <f t="shared" si="4"/>
        <v>0</v>
      </c>
      <c r="AA22" s="52">
        <f t="shared" si="4"/>
        <v>0</v>
      </c>
      <c r="AB22" s="52">
        <f t="shared" si="4"/>
        <v>0</v>
      </c>
      <c r="AC22" s="52">
        <f t="shared" si="4"/>
        <v>0</v>
      </c>
      <c r="AD22" s="52">
        <f t="shared" si="4"/>
        <v>0</v>
      </c>
      <c r="AE22" s="52">
        <f t="shared" si="4"/>
        <v>0</v>
      </c>
      <c r="AF22" s="52">
        <f t="shared" si="4"/>
        <v>0</v>
      </c>
      <c r="AG22" s="52">
        <f t="shared" si="4"/>
        <v>0</v>
      </c>
    </row>
    <row r="23">
      <c r="A23" s="92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</row>
    <row r="24">
      <c r="A24" s="19" t="s">
        <v>333</v>
      </c>
      <c r="B24" s="73" t="s">
        <v>334</v>
      </c>
      <c r="C24" s="73" t="s">
        <v>344</v>
      </c>
      <c r="D24" s="73" t="s">
        <v>345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</row>
    <row r="25">
      <c r="A25" s="93" t="s">
        <v>335</v>
      </c>
      <c r="B25" s="87">
        <f t="shared" ref="B25:B37" si="5">B9</f>
        <v>2822.559987</v>
      </c>
      <c r="C25" s="87">
        <f t="shared" ref="C25:C37" si="6">MAX(D9:AG9)</f>
        <v>562.3383467</v>
      </c>
      <c r="D25" s="87">
        <f t="shared" ref="D25:D37" si="7">AVERAGE(D9:AG9)</f>
        <v>545.1757919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</row>
    <row r="26">
      <c r="A26" s="93" t="s">
        <v>336</v>
      </c>
      <c r="B26" s="87">
        <f t="shared" si="5"/>
        <v>16.09066994</v>
      </c>
      <c r="C26" s="87">
        <f t="shared" si="6"/>
        <v>5.37286276</v>
      </c>
      <c r="D26" s="87">
        <f t="shared" si="7"/>
        <v>5.359172601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</row>
    <row r="27">
      <c r="A27" s="93" t="s">
        <v>337</v>
      </c>
      <c r="B27" s="87">
        <f t="shared" si="5"/>
        <v>18.53608122</v>
      </c>
      <c r="C27" s="87">
        <f t="shared" si="6"/>
        <v>6.90776744</v>
      </c>
      <c r="D27" s="87">
        <f t="shared" si="7"/>
        <v>6.853539742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</row>
    <row r="28">
      <c r="A28" s="93" t="s">
        <v>338</v>
      </c>
      <c r="B28" s="87">
        <f t="shared" si="5"/>
        <v>24.17773559</v>
      </c>
      <c r="C28" s="87">
        <f t="shared" si="6"/>
        <v>9.152875731</v>
      </c>
      <c r="D28" s="87">
        <f t="shared" si="7"/>
        <v>9.012799966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</row>
    <row r="29">
      <c r="A29" s="93" t="s">
        <v>339</v>
      </c>
      <c r="B29" s="87">
        <f t="shared" si="5"/>
        <v>382.4320884</v>
      </c>
      <c r="C29" s="87">
        <f t="shared" si="6"/>
        <v>45.90410712</v>
      </c>
      <c r="D29" s="87">
        <f t="shared" si="7"/>
        <v>39.33032856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</row>
    <row r="30">
      <c r="A30" s="93" t="s">
        <v>340</v>
      </c>
      <c r="B30" s="87">
        <f t="shared" si="5"/>
        <v>63.648</v>
      </c>
      <c r="C30" s="87">
        <f t="shared" si="6"/>
        <v>0</v>
      </c>
      <c r="D30" s="87">
        <f t="shared" si="7"/>
        <v>0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</row>
    <row r="31">
      <c r="A31" s="93" t="s">
        <v>29</v>
      </c>
      <c r="B31" s="87">
        <f t="shared" si="5"/>
        <v>1771.750462</v>
      </c>
      <c r="C31" s="87">
        <f t="shared" si="6"/>
        <v>335.0852637</v>
      </c>
      <c r="D31" s="87">
        <f t="shared" si="7"/>
        <v>334.3516287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</row>
    <row r="32">
      <c r="A32" s="93" t="s">
        <v>341</v>
      </c>
      <c r="B32" s="87">
        <f t="shared" si="5"/>
        <v>2697.98939</v>
      </c>
      <c r="C32" s="87">
        <f t="shared" si="6"/>
        <v>734.8503223</v>
      </c>
      <c r="D32" s="87">
        <f t="shared" si="7"/>
        <v>715.7703431</v>
      </c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</row>
    <row r="33">
      <c r="A33" s="93" t="s">
        <v>174</v>
      </c>
      <c r="B33" s="87">
        <f t="shared" si="5"/>
        <v>47.3058505</v>
      </c>
      <c r="C33" s="87">
        <f t="shared" si="6"/>
        <v>15.90212425</v>
      </c>
      <c r="D33" s="87">
        <f t="shared" si="7"/>
        <v>15.83071848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</row>
    <row r="34">
      <c r="A34" s="93" t="s">
        <v>27</v>
      </c>
      <c r="B34" s="87">
        <f t="shared" si="5"/>
        <v>4.121854182</v>
      </c>
      <c r="C34" s="87">
        <f t="shared" si="6"/>
        <v>1.311942258</v>
      </c>
      <c r="D34" s="87">
        <f t="shared" si="7"/>
        <v>1.308474444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</row>
    <row r="35">
      <c r="A35" s="88" t="s">
        <v>342</v>
      </c>
      <c r="B35" s="89">
        <f t="shared" si="5"/>
        <v>35.98225124</v>
      </c>
      <c r="C35" s="89">
        <f t="shared" si="6"/>
        <v>12.0039755</v>
      </c>
      <c r="D35" s="89">
        <f t="shared" si="7"/>
        <v>11.8399831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</row>
    <row r="36">
      <c r="A36" s="88" t="s">
        <v>343</v>
      </c>
      <c r="B36" s="89">
        <f t="shared" si="5"/>
        <v>328.9733903</v>
      </c>
      <c r="C36" s="89">
        <f t="shared" si="6"/>
        <v>72.54612657</v>
      </c>
      <c r="D36" s="89">
        <f t="shared" si="7"/>
        <v>72.53053366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</row>
    <row r="37">
      <c r="A37" s="90" t="s">
        <v>20</v>
      </c>
      <c r="B37" s="91">
        <f t="shared" si="5"/>
        <v>3.158666615</v>
      </c>
      <c r="C37" s="91">
        <f t="shared" si="6"/>
        <v>1.198624465</v>
      </c>
      <c r="D37" s="91">
        <f t="shared" si="7"/>
        <v>1.095962254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</row>
    <row r="38">
      <c r="A38" s="37" t="s">
        <v>185</v>
      </c>
      <c r="B38" s="94">
        <f t="shared" ref="B38:D38" si="8">SUM(B25:B37)</f>
        <v>8216.726427</v>
      </c>
      <c r="C38" s="94">
        <f t="shared" si="8"/>
        <v>1802.574339</v>
      </c>
      <c r="D38" s="94">
        <f t="shared" si="8"/>
        <v>1758.459276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</row>
    <row r="39">
      <c r="A39" s="92"/>
      <c r="B39" s="4"/>
      <c r="C39" s="38"/>
      <c r="D39" s="38"/>
      <c r="E39" s="38"/>
      <c r="F39" s="38"/>
      <c r="G39" s="38"/>
      <c r="H39" s="38"/>
      <c r="I39" s="38"/>
      <c r="J39" s="38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>
      <c r="A40" s="95" t="s">
        <v>346</v>
      </c>
      <c r="B40" s="4"/>
      <c r="C40" s="38"/>
      <c r="D40" s="38"/>
      <c r="E40" s="38"/>
      <c r="F40" s="38"/>
      <c r="G40" s="38"/>
      <c r="H40" s="38"/>
      <c r="I40" s="38"/>
      <c r="J40" s="38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>
      <c r="A41" s="19" t="s">
        <v>333</v>
      </c>
      <c r="B41" s="73" t="s">
        <v>334</v>
      </c>
      <c r="C41" s="85">
        <f>C8</f>
        <v>45809</v>
      </c>
      <c r="D41" s="85">
        <f t="shared" ref="D41:AG41" si="9">C41+1</f>
        <v>45810</v>
      </c>
      <c r="E41" s="85">
        <f t="shared" si="9"/>
        <v>45811</v>
      </c>
      <c r="F41" s="85">
        <f t="shared" si="9"/>
        <v>45812</v>
      </c>
      <c r="G41" s="85">
        <f t="shared" si="9"/>
        <v>45813</v>
      </c>
      <c r="H41" s="85">
        <f t="shared" si="9"/>
        <v>45814</v>
      </c>
      <c r="I41" s="85">
        <f t="shared" si="9"/>
        <v>45815</v>
      </c>
      <c r="J41" s="85">
        <f t="shared" si="9"/>
        <v>45816</v>
      </c>
      <c r="K41" s="85">
        <f t="shared" si="9"/>
        <v>45817</v>
      </c>
      <c r="L41" s="85">
        <f t="shared" si="9"/>
        <v>45818</v>
      </c>
      <c r="M41" s="85">
        <f t="shared" si="9"/>
        <v>45819</v>
      </c>
      <c r="N41" s="85">
        <f t="shared" si="9"/>
        <v>45820</v>
      </c>
      <c r="O41" s="85">
        <f t="shared" si="9"/>
        <v>45821</v>
      </c>
      <c r="P41" s="85">
        <f t="shared" si="9"/>
        <v>45822</v>
      </c>
      <c r="Q41" s="85">
        <f t="shared" si="9"/>
        <v>45823</v>
      </c>
      <c r="R41" s="85">
        <f t="shared" si="9"/>
        <v>45824</v>
      </c>
      <c r="S41" s="85">
        <f t="shared" si="9"/>
        <v>45825</v>
      </c>
      <c r="T41" s="85">
        <f t="shared" si="9"/>
        <v>45826</v>
      </c>
      <c r="U41" s="85">
        <f t="shared" si="9"/>
        <v>45827</v>
      </c>
      <c r="V41" s="85">
        <f t="shared" si="9"/>
        <v>45828</v>
      </c>
      <c r="W41" s="85">
        <f t="shared" si="9"/>
        <v>45829</v>
      </c>
      <c r="X41" s="85">
        <f t="shared" si="9"/>
        <v>45830</v>
      </c>
      <c r="Y41" s="85">
        <f t="shared" si="9"/>
        <v>45831</v>
      </c>
      <c r="Z41" s="85">
        <f t="shared" si="9"/>
        <v>45832</v>
      </c>
      <c r="AA41" s="85">
        <f t="shared" si="9"/>
        <v>45833</v>
      </c>
      <c r="AB41" s="85">
        <f t="shared" si="9"/>
        <v>45834</v>
      </c>
      <c r="AC41" s="85">
        <f t="shared" si="9"/>
        <v>45835</v>
      </c>
      <c r="AD41" s="85">
        <f t="shared" si="9"/>
        <v>45836</v>
      </c>
      <c r="AE41" s="85">
        <f t="shared" si="9"/>
        <v>45837</v>
      </c>
      <c r="AF41" s="85">
        <f t="shared" si="9"/>
        <v>45838</v>
      </c>
      <c r="AG41" s="85">
        <f t="shared" si="9"/>
        <v>45839</v>
      </c>
    </row>
    <row r="42">
      <c r="A42" s="96" t="s">
        <v>335</v>
      </c>
      <c r="B42" s="97">
        <f t="shared" ref="B42:B54" si="10">SUM(C42:AE42)</f>
        <v>2239.307758</v>
      </c>
      <c r="C42" s="97">
        <f>'BOT1 AWS Daily cost'!C4</f>
        <v>741.8009666</v>
      </c>
      <c r="D42" s="97">
        <f>'BOT1 AWS Daily cost'!D4</f>
        <v>748.6712446</v>
      </c>
      <c r="E42" s="97">
        <f>'BOT1 AWS Daily cost'!E4</f>
        <v>748.8355464</v>
      </c>
      <c r="F42" s="97" t="str">
        <f>'BOT1 AWS Daily cost'!F4</f>
        <v/>
      </c>
      <c r="G42" s="97" t="str">
        <f>'BOT1 AWS Daily cost'!G4</f>
        <v/>
      </c>
      <c r="H42" s="97" t="str">
        <f>'BOT1 AWS Daily cost'!H4</f>
        <v/>
      </c>
      <c r="I42" s="97" t="str">
        <f>'BOT1 AWS Daily cost'!I4</f>
        <v/>
      </c>
      <c r="J42" s="97" t="str">
        <f>'BOT1 AWS Daily cost'!J4</f>
        <v/>
      </c>
      <c r="K42" s="97" t="str">
        <f>'BOT1 AWS Daily cost'!K4</f>
        <v/>
      </c>
      <c r="L42" s="97" t="str">
        <f>'BOT1 AWS Daily cost'!L4</f>
        <v/>
      </c>
      <c r="M42" s="97" t="str">
        <f>'BOT1 AWS Daily cost'!M4</f>
        <v/>
      </c>
      <c r="N42" s="97" t="str">
        <f>'BOT1 AWS Daily cost'!N4</f>
        <v/>
      </c>
      <c r="O42" s="97" t="str">
        <f>'BOT1 AWS Daily cost'!O4</f>
        <v/>
      </c>
      <c r="P42" s="97" t="str">
        <f>'BOT1 AWS Daily cost'!P4</f>
        <v/>
      </c>
      <c r="Q42" s="97" t="str">
        <f>'BOT1 AWS Daily cost'!Q4</f>
        <v/>
      </c>
      <c r="R42" s="97" t="str">
        <f>'BOT1 AWS Daily cost'!R4</f>
        <v/>
      </c>
      <c r="S42" s="97" t="str">
        <f>'BOT1 AWS Daily cost'!S4</f>
        <v/>
      </c>
      <c r="T42" s="97" t="str">
        <f>'BOT1 AWS Daily cost'!T4</f>
        <v/>
      </c>
      <c r="U42" s="97" t="str">
        <f>'BOT1 AWS Daily cost'!U4</f>
        <v/>
      </c>
      <c r="V42" s="97" t="str">
        <f>'BOT1 AWS Daily cost'!V4</f>
        <v/>
      </c>
      <c r="W42" s="97" t="str">
        <f>'BOT1 AWS Daily cost'!W4</f>
        <v/>
      </c>
      <c r="X42" s="97" t="str">
        <f>'BOT1 AWS Daily cost'!X4</f>
        <v/>
      </c>
      <c r="Y42" s="97" t="str">
        <f>'BOT1 AWS Daily cost'!Y4</f>
        <v/>
      </c>
      <c r="Z42" s="97" t="str">
        <f>'BOT1 AWS Daily cost'!Z4</f>
        <v/>
      </c>
      <c r="AA42" s="97" t="str">
        <f>'BOT1 AWS Daily cost'!AA4</f>
        <v/>
      </c>
      <c r="AB42" s="97" t="str">
        <f>'BOT1 AWS Daily cost'!AB4</f>
        <v/>
      </c>
      <c r="AC42" s="97" t="str">
        <f>'BOT1 AWS Daily cost'!AC4</f>
        <v/>
      </c>
      <c r="AD42" s="97" t="str">
        <f>'BOT1 AWS Daily cost'!AD4</f>
        <v/>
      </c>
      <c r="AE42" s="97" t="str">
        <f>'BOT1 AWS Daily cost'!AE4</f>
        <v/>
      </c>
      <c r="AF42" s="97" t="str">
        <f>'BOT1 AWS Daily cost'!AF4</f>
        <v/>
      </c>
      <c r="AG42" s="97" t="str">
        <f>'BOT1 AWS Daily cost'!AG4</f>
        <v/>
      </c>
    </row>
    <row r="43">
      <c r="A43" s="96" t="s">
        <v>336</v>
      </c>
      <c r="B43" s="97">
        <f t="shared" si="10"/>
        <v>90.0864</v>
      </c>
      <c r="C43" s="97">
        <f>'BOT2 AWS Daily cost (Part 1)'!C4</f>
        <v>30.0288</v>
      </c>
      <c r="D43" s="97">
        <f>'BOT2 AWS Daily cost (Part 1)'!D4</f>
        <v>30.0288</v>
      </c>
      <c r="E43" s="97">
        <f>'BOT2 AWS Daily cost (Part 1)'!E4</f>
        <v>30.0288</v>
      </c>
      <c r="F43" s="97" t="str">
        <f>'BOT2 AWS Daily cost (Part 1)'!F4</f>
        <v/>
      </c>
      <c r="G43" s="97" t="str">
        <f>'BOT2 AWS Daily cost (Part 1)'!G4</f>
        <v/>
      </c>
      <c r="H43" s="97" t="str">
        <f>'BOT2 AWS Daily cost (Part 1)'!H4</f>
        <v/>
      </c>
      <c r="I43" s="97" t="str">
        <f>'BOT2 AWS Daily cost (Part 1)'!I4</f>
        <v/>
      </c>
      <c r="J43" s="97" t="str">
        <f>'BOT2 AWS Daily cost (Part 1)'!J4</f>
        <v/>
      </c>
      <c r="K43" s="97" t="str">
        <f>'BOT2 AWS Daily cost (Part 1)'!K4</f>
        <v/>
      </c>
      <c r="L43" s="97" t="str">
        <f>'BOT2 AWS Daily cost (Part 1)'!L4</f>
        <v/>
      </c>
      <c r="M43" s="97" t="str">
        <f>'BOT2 AWS Daily cost (Part 1)'!M4</f>
        <v/>
      </c>
      <c r="N43" s="97" t="str">
        <f>'BOT2 AWS Daily cost (Part 1)'!N4</f>
        <v/>
      </c>
      <c r="O43" s="97" t="str">
        <f>'BOT2 AWS Daily cost (Part 1)'!O4</f>
        <v/>
      </c>
      <c r="P43" s="97" t="str">
        <f>'BOT2 AWS Daily cost (Part 1)'!P4</f>
        <v/>
      </c>
      <c r="Q43" s="97" t="str">
        <f>'BOT2 AWS Daily cost (Part 1)'!Q4</f>
        <v/>
      </c>
      <c r="R43" s="97" t="str">
        <f>'BOT2 AWS Daily cost (Part 1)'!R4</f>
        <v/>
      </c>
      <c r="S43" s="97" t="str">
        <f>'BOT2 AWS Daily cost (Part 1)'!S4</f>
        <v/>
      </c>
      <c r="T43" s="97" t="str">
        <f>'BOT2 AWS Daily cost (Part 1)'!T4</f>
        <v/>
      </c>
      <c r="U43" s="97" t="str">
        <f>'BOT2 AWS Daily cost (Part 1)'!U4</f>
        <v/>
      </c>
      <c r="V43" s="97" t="str">
        <f>'BOT2 AWS Daily cost (Part 1)'!V4</f>
        <v/>
      </c>
      <c r="W43" s="97" t="str">
        <f>'BOT2 AWS Daily cost (Part 1)'!W4</f>
        <v/>
      </c>
      <c r="X43" s="97" t="str">
        <f>'BOT2 AWS Daily cost (Part 1)'!X4</f>
        <v/>
      </c>
      <c r="Y43" s="97" t="str">
        <f>'BOT2 AWS Daily cost (Part 1)'!Y4</f>
        <v/>
      </c>
      <c r="Z43" s="97" t="str">
        <f>'BOT2 AWS Daily cost (Part 1)'!Z4</f>
        <v/>
      </c>
      <c r="AA43" s="97" t="str">
        <f>'BOT2 AWS Daily cost (Part 1)'!AA4</f>
        <v/>
      </c>
      <c r="AB43" s="97" t="str">
        <f>'BOT2 AWS Daily cost (Part 1)'!AB4</f>
        <v/>
      </c>
      <c r="AC43" s="97" t="str">
        <f>'BOT2 AWS Daily cost (Part 1)'!AC4</f>
        <v/>
      </c>
      <c r="AD43" s="97" t="str">
        <f>'BOT2 AWS Daily cost (Part 1)'!AD4</f>
        <v/>
      </c>
      <c r="AE43" s="97" t="str">
        <f>'BOT2 AWS Daily cost (Part 1)'!AE4</f>
        <v/>
      </c>
      <c r="AF43" s="97" t="str">
        <f>'BOT2 AWS Daily cost (Part 1)'!AF4</f>
        <v/>
      </c>
      <c r="AG43" s="97" t="str">
        <f>'BOT2 AWS Daily cost (Part 1)'!AG4</f>
        <v/>
      </c>
    </row>
    <row r="44">
      <c r="A44" s="96" t="s">
        <v>337</v>
      </c>
      <c r="B44" s="97">
        <f t="shared" si="10"/>
        <v>177.8112</v>
      </c>
      <c r="C44" s="97">
        <f>'BOT2 AWS Daily cost (Part 2)'!C4</f>
        <v>59.2704</v>
      </c>
      <c r="D44" s="97">
        <f>'BOT2 AWS Daily cost (Part 2)'!D4</f>
        <v>59.2704</v>
      </c>
      <c r="E44" s="97">
        <f>'BOT2 AWS Daily cost (Part 2)'!E4</f>
        <v>59.2704</v>
      </c>
      <c r="F44" s="97" t="str">
        <f>'BOT2 AWS Daily cost (Part 2)'!F4</f>
        <v/>
      </c>
      <c r="G44" s="97" t="str">
        <f>'BOT2 AWS Daily cost (Part 2)'!G4</f>
        <v/>
      </c>
      <c r="H44" s="97" t="str">
        <f>'BOT2 AWS Daily cost (Part 2)'!H4</f>
        <v/>
      </c>
      <c r="I44" s="97" t="str">
        <f>'BOT2 AWS Daily cost (Part 2)'!I4</f>
        <v/>
      </c>
      <c r="J44" s="97" t="str">
        <f>'BOT2 AWS Daily cost (Part 2)'!J4</f>
        <v/>
      </c>
      <c r="K44" s="97" t="str">
        <f>'BOT2 AWS Daily cost (Part 2)'!K4</f>
        <v/>
      </c>
      <c r="L44" s="97" t="str">
        <f>'BOT2 AWS Daily cost (Part 2)'!L4</f>
        <v/>
      </c>
      <c r="M44" s="97" t="str">
        <f>'BOT2 AWS Daily cost (Part 2)'!M4</f>
        <v/>
      </c>
      <c r="N44" s="97" t="str">
        <f>'BOT2 AWS Daily cost (Part 2)'!N4</f>
        <v/>
      </c>
      <c r="O44" s="97" t="str">
        <f>'BOT2 AWS Daily cost (Part 2)'!O4</f>
        <v/>
      </c>
      <c r="P44" s="97" t="str">
        <f>'BOT2 AWS Daily cost (Part 2)'!P4</f>
        <v/>
      </c>
      <c r="Q44" s="97" t="str">
        <f>'BOT2 AWS Daily cost (Part 2)'!Q4</f>
        <v/>
      </c>
      <c r="R44" s="97" t="str">
        <f>'BOT2 AWS Daily cost (Part 2)'!R4</f>
        <v/>
      </c>
      <c r="S44" s="97" t="str">
        <f>'BOT2 AWS Daily cost (Part 2)'!S4</f>
        <v/>
      </c>
      <c r="T44" s="97" t="str">
        <f>'BOT2 AWS Daily cost (Part 2)'!T4</f>
        <v/>
      </c>
      <c r="U44" s="97" t="str">
        <f>'BOT2 AWS Daily cost (Part 2)'!U4</f>
        <v/>
      </c>
      <c r="V44" s="97" t="str">
        <f>'BOT2 AWS Daily cost (Part 2)'!V4</f>
        <v/>
      </c>
      <c r="W44" s="97" t="str">
        <f>'BOT2 AWS Daily cost (Part 2)'!W4</f>
        <v/>
      </c>
      <c r="X44" s="97" t="str">
        <f>'BOT2 AWS Daily cost (Part 2)'!X4</f>
        <v/>
      </c>
      <c r="Y44" s="97" t="str">
        <f>'BOT2 AWS Daily cost (Part 2)'!Y4</f>
        <v/>
      </c>
      <c r="Z44" s="97" t="str">
        <f>'BOT2 AWS Daily cost (Part 2)'!Z4</f>
        <v/>
      </c>
      <c r="AA44" s="97" t="str">
        <f>'BOT2 AWS Daily cost (Part 2)'!AA4</f>
        <v/>
      </c>
      <c r="AB44" s="97" t="str">
        <f>'BOT2 AWS Daily cost (Part 2)'!AB4</f>
        <v/>
      </c>
      <c r="AC44" s="97" t="str">
        <f>'BOT2 AWS Daily cost (Part 2)'!AC4</f>
        <v/>
      </c>
      <c r="AD44" s="97" t="str">
        <f>'BOT2 AWS Daily cost (Part 2)'!AD4</f>
        <v/>
      </c>
      <c r="AE44" s="97" t="str">
        <f>'BOT2 AWS Daily cost (Part 2)'!AE4</f>
        <v/>
      </c>
      <c r="AF44" s="97" t="str">
        <f>'BOT2 AWS Daily cost (Part 2)'!AF4</f>
        <v/>
      </c>
      <c r="AG44" s="97" t="str">
        <f>'BOT2 AWS Daily cost (Part 2)'!AG4</f>
        <v/>
      </c>
    </row>
    <row r="45">
      <c r="A45" s="96" t="s">
        <v>338</v>
      </c>
      <c r="B45" s="97">
        <f t="shared" si="10"/>
        <v>236.16</v>
      </c>
      <c r="C45" s="97">
        <f>'BOT2 AWS Daily cost (Part 3)'!C4</f>
        <v>78.72</v>
      </c>
      <c r="D45" s="97">
        <f>'BOT2 AWS Daily cost (Part 3)'!D4</f>
        <v>78.72</v>
      </c>
      <c r="E45" s="97">
        <f>'BOT2 AWS Daily cost (Part 3)'!E4</f>
        <v>78.72</v>
      </c>
      <c r="F45" s="97" t="str">
        <f>'BOT2 AWS Daily cost (Part 3)'!F4</f>
        <v/>
      </c>
      <c r="G45" s="97" t="str">
        <f>'BOT2 AWS Daily cost (Part 3)'!G4</f>
        <v/>
      </c>
      <c r="H45" s="97" t="str">
        <f>'BOT2 AWS Daily cost (Part 3)'!H4</f>
        <v/>
      </c>
      <c r="I45" s="97" t="str">
        <f>'BOT2 AWS Daily cost (Part 3)'!I4</f>
        <v/>
      </c>
      <c r="J45" s="97" t="str">
        <f>'BOT2 AWS Daily cost (Part 3)'!J4</f>
        <v/>
      </c>
      <c r="K45" s="97" t="str">
        <f>'BOT2 AWS Daily cost (Part 3)'!K4</f>
        <v/>
      </c>
      <c r="L45" s="97" t="str">
        <f>'BOT2 AWS Daily cost (Part 3)'!L4</f>
        <v/>
      </c>
      <c r="M45" s="97" t="str">
        <f>'BOT2 AWS Daily cost (Part 3)'!M4</f>
        <v/>
      </c>
      <c r="N45" s="97" t="str">
        <f>'BOT2 AWS Daily cost (Part 3)'!N4</f>
        <v/>
      </c>
      <c r="O45" s="97" t="str">
        <f>'BOT2 AWS Daily cost (Part 3)'!O4</f>
        <v/>
      </c>
      <c r="P45" s="97" t="str">
        <f>'BOT2 AWS Daily cost (Part 3)'!P4</f>
        <v/>
      </c>
      <c r="Q45" s="97" t="str">
        <f>'BOT2 AWS Daily cost (Part 3)'!Q4</f>
        <v/>
      </c>
      <c r="R45" s="97" t="str">
        <f>'BOT2 AWS Daily cost (Part 3)'!R4</f>
        <v/>
      </c>
      <c r="S45" s="97" t="str">
        <f>'BOT2 AWS Daily cost (Part 3)'!S4</f>
        <v/>
      </c>
      <c r="T45" s="97" t="str">
        <f>'BOT2 AWS Daily cost (Part 3)'!T4</f>
        <v/>
      </c>
      <c r="U45" s="97" t="str">
        <f>'BOT2 AWS Daily cost (Part 3)'!U4</f>
        <v/>
      </c>
      <c r="V45" s="97" t="str">
        <f>'BOT2 AWS Daily cost (Part 3)'!V4</f>
        <v/>
      </c>
      <c r="W45" s="97" t="str">
        <f>'BOT2 AWS Daily cost (Part 3)'!W4</f>
        <v/>
      </c>
      <c r="X45" s="97" t="str">
        <f>'BOT2 AWS Daily cost (Part 3)'!X4</f>
        <v/>
      </c>
      <c r="Y45" s="97" t="str">
        <f>'BOT2 AWS Daily cost (Part 3)'!Y4</f>
        <v/>
      </c>
      <c r="Z45" s="97" t="str">
        <f>'BOT2 AWS Daily cost (Part 3)'!Z4</f>
        <v/>
      </c>
      <c r="AA45" s="97" t="str">
        <f>'BOT2 AWS Daily cost (Part 3)'!AA4</f>
        <v/>
      </c>
      <c r="AB45" s="97" t="str">
        <f>'BOT2 AWS Daily cost (Part 3)'!AB4</f>
        <v/>
      </c>
      <c r="AC45" s="97" t="str">
        <f>'BOT2 AWS Daily cost (Part 3)'!AC4</f>
        <v/>
      </c>
      <c r="AD45" s="97" t="str">
        <f>'BOT2 AWS Daily cost (Part 3)'!AD4</f>
        <v/>
      </c>
      <c r="AE45" s="97" t="str">
        <f>'BOT2 AWS Daily cost (Part 3)'!AE4</f>
        <v/>
      </c>
      <c r="AF45" s="97" t="str">
        <f>'BOT2 AWS Daily cost (Part 3)'!AF4</f>
        <v/>
      </c>
      <c r="AG45" s="97" t="str">
        <f>'BOT2 AWS Daily cost (Part 3)'!AG4</f>
        <v/>
      </c>
    </row>
    <row r="46">
      <c r="A46" s="96" t="s">
        <v>339</v>
      </c>
      <c r="B46" s="97">
        <f t="shared" si="10"/>
        <v>77.19739943</v>
      </c>
      <c r="C46" s="98">
        <f>'BOT2 AWS Daily cost (Part 4)'!C5</f>
        <v>34.2260595</v>
      </c>
      <c r="D46" s="98">
        <f>'BOT2 AWS Daily cost (Part 4)'!D5</f>
        <v>15.01187522</v>
      </c>
      <c r="E46" s="98">
        <f>'BOT2 AWS Daily cost (Part 4)'!E5</f>
        <v>27.95946472</v>
      </c>
      <c r="F46" s="98" t="str">
        <f>'BOT2 AWS Daily cost (Part 4)'!F5</f>
        <v/>
      </c>
      <c r="G46" s="98" t="str">
        <f>'BOT2 AWS Daily cost (Part 4)'!G5</f>
        <v/>
      </c>
      <c r="H46" s="98" t="str">
        <f>'BOT2 AWS Daily cost (Part 4)'!H5</f>
        <v/>
      </c>
      <c r="I46" s="98" t="str">
        <f>'BOT2 AWS Daily cost (Part 4)'!I5</f>
        <v/>
      </c>
      <c r="J46" s="98" t="str">
        <f>'BOT2 AWS Daily cost (Part 4)'!J5</f>
        <v/>
      </c>
      <c r="K46" s="98" t="str">
        <f>'BOT2 AWS Daily cost (Part 4)'!K5</f>
        <v/>
      </c>
      <c r="L46" s="98" t="str">
        <f>'BOT2 AWS Daily cost (Part 4)'!L5</f>
        <v/>
      </c>
      <c r="M46" s="98" t="str">
        <f>'BOT2 AWS Daily cost (Part 4)'!M5</f>
        <v/>
      </c>
      <c r="N46" s="98" t="str">
        <f>'BOT2 AWS Daily cost (Part 4)'!N5</f>
        <v/>
      </c>
      <c r="O46" s="98" t="str">
        <f>'BOT2 AWS Daily cost (Part 4)'!O5</f>
        <v/>
      </c>
      <c r="P46" s="98" t="str">
        <f>'BOT2 AWS Daily cost (Part 4)'!P5</f>
        <v/>
      </c>
      <c r="Q46" s="98" t="str">
        <f>'BOT2 AWS Daily cost (Part 4)'!Q5</f>
        <v/>
      </c>
      <c r="R46" s="98" t="str">
        <f>'BOT2 AWS Daily cost (Part 4)'!R5</f>
        <v/>
      </c>
      <c r="S46" s="98" t="str">
        <f>'BOT2 AWS Daily cost (Part 4)'!S5</f>
        <v/>
      </c>
      <c r="T46" s="98" t="str">
        <f>'BOT2 AWS Daily cost (Part 4)'!T5</f>
        <v/>
      </c>
      <c r="U46" s="98" t="str">
        <f>'BOT2 AWS Daily cost (Part 4)'!U5</f>
        <v/>
      </c>
      <c r="V46" s="98" t="str">
        <f>'BOT2 AWS Daily cost (Part 4)'!V5</f>
        <v/>
      </c>
      <c r="W46" s="98" t="str">
        <f>'BOT2 AWS Daily cost (Part 4)'!W5</f>
        <v/>
      </c>
      <c r="X46" s="98" t="str">
        <f>'BOT2 AWS Daily cost (Part 4)'!X5</f>
        <v/>
      </c>
      <c r="Y46" s="98" t="str">
        <f>'BOT2 AWS Daily cost (Part 4)'!Y5</f>
        <v/>
      </c>
      <c r="Z46" s="98" t="str">
        <f>'BOT2 AWS Daily cost (Part 4)'!Z5</f>
        <v/>
      </c>
      <c r="AA46" s="98" t="str">
        <f>'BOT2 AWS Daily cost (Part 4)'!AA5</f>
        <v/>
      </c>
      <c r="AB46" s="98" t="str">
        <f>'BOT2 AWS Daily cost (Part 4)'!AB5</f>
        <v/>
      </c>
      <c r="AC46" s="98" t="str">
        <f>'BOT2 AWS Daily cost (Part 4)'!AC5</f>
        <v/>
      </c>
      <c r="AD46" s="98" t="str">
        <f>'BOT2 AWS Daily cost (Part 4)'!AD5</f>
        <v/>
      </c>
      <c r="AE46" s="98" t="str">
        <f>'BOT2 AWS Daily cost (Part 4)'!AE5</f>
        <v/>
      </c>
      <c r="AF46" s="98" t="str">
        <f>'BOT2 AWS Daily cost (Part 4)'!AF5</f>
        <v/>
      </c>
      <c r="AG46" s="98" t="str">
        <f>'BOT2 AWS Daily cost (Part 4)'!AG5</f>
        <v/>
      </c>
    </row>
    <row r="47">
      <c r="A47" s="96" t="s">
        <v>340</v>
      </c>
      <c r="B47" s="97">
        <f t="shared" si="10"/>
        <v>0</v>
      </c>
      <c r="C47" s="98">
        <f>'BOT2 AWS Daily cost (Part 5)'!C4</f>
        <v>0</v>
      </c>
      <c r="D47" s="98">
        <f>'BOT2 AWS Daily cost (Part 5)'!D4</f>
        <v>0</v>
      </c>
      <c r="E47" s="98">
        <f>'BOT2 AWS Daily cost (Part 5)'!E4</f>
        <v>0</v>
      </c>
      <c r="F47" s="98" t="str">
        <f>'BOT2 AWS Daily cost (Part 5)'!F4</f>
        <v/>
      </c>
      <c r="G47" s="98" t="str">
        <f>'BOT2 AWS Daily cost (Part 5)'!G4</f>
        <v/>
      </c>
      <c r="H47" s="98" t="str">
        <f>'BOT2 AWS Daily cost (Part 5)'!H4</f>
        <v/>
      </c>
      <c r="I47" s="98" t="str">
        <f>'BOT2 AWS Daily cost (Part 5)'!I4</f>
        <v/>
      </c>
      <c r="J47" s="98" t="str">
        <f>'BOT2 AWS Daily cost (Part 5)'!J4</f>
        <v/>
      </c>
      <c r="K47" s="98" t="str">
        <f>'BOT2 AWS Daily cost (Part 5)'!K4</f>
        <v/>
      </c>
      <c r="L47" s="98" t="str">
        <f>'BOT2 AWS Daily cost (Part 5)'!L4</f>
        <v/>
      </c>
      <c r="M47" s="98" t="str">
        <f>'BOT2 AWS Daily cost (Part 5)'!M4</f>
        <v/>
      </c>
      <c r="N47" s="98" t="str">
        <f>'BOT2 AWS Daily cost (Part 5)'!N4</f>
        <v/>
      </c>
      <c r="O47" s="98" t="str">
        <f>'BOT2 AWS Daily cost (Part 5)'!O4</f>
        <v/>
      </c>
      <c r="P47" s="98" t="str">
        <f>'BOT2 AWS Daily cost (Part 5)'!P4</f>
        <v/>
      </c>
      <c r="Q47" s="98" t="str">
        <f>'BOT2 AWS Daily cost (Part 5)'!Q4</f>
        <v/>
      </c>
      <c r="R47" s="98" t="str">
        <f>'BOT2 AWS Daily cost (Part 5)'!R4</f>
        <v/>
      </c>
      <c r="S47" s="98" t="str">
        <f>'BOT2 AWS Daily cost (Part 5)'!S4</f>
        <v/>
      </c>
      <c r="T47" s="98" t="str">
        <f>'BOT2 AWS Daily cost (Part 5)'!T4</f>
        <v/>
      </c>
      <c r="U47" s="98" t="str">
        <f>'BOT2 AWS Daily cost (Part 5)'!U4</f>
        <v/>
      </c>
      <c r="V47" s="98" t="str">
        <f>'BOT2 AWS Daily cost (Part 5)'!V4</f>
        <v/>
      </c>
      <c r="W47" s="98" t="str">
        <f>'BOT2 AWS Daily cost (Part 5)'!W4</f>
        <v/>
      </c>
      <c r="X47" s="98" t="str">
        <f>'BOT2 AWS Daily cost (Part 5)'!X4</f>
        <v/>
      </c>
      <c r="Y47" s="98" t="str">
        <f>'BOT2 AWS Daily cost (Part 5)'!Y4</f>
        <v/>
      </c>
      <c r="Z47" s="98" t="str">
        <f>'BOT2 AWS Daily cost (Part 5)'!Z4</f>
        <v/>
      </c>
      <c r="AA47" s="98" t="str">
        <f>'BOT2 AWS Daily cost (Part 5)'!AA4</f>
        <v/>
      </c>
      <c r="AB47" s="98" t="str">
        <f>'BOT2 AWS Daily cost (Part 5)'!AB4</f>
        <v/>
      </c>
      <c r="AC47" s="98" t="str">
        <f>'BOT2 AWS Daily cost (Part 5)'!AC4</f>
        <v/>
      </c>
      <c r="AD47" s="98" t="str">
        <f>'BOT2 AWS Daily cost (Part 5)'!AD4</f>
        <v/>
      </c>
      <c r="AE47" s="98" t="str">
        <f>'BOT2 AWS Daily cost (Part 5)'!AE4</f>
        <v/>
      </c>
      <c r="AF47" s="98" t="str">
        <f>'BOT2 AWS Daily cost (Part 5)'!AF4</f>
        <v/>
      </c>
      <c r="AG47" s="98" t="str">
        <f>'BOT2 AWS Daily cost (Part 5)'!AG4</f>
        <v/>
      </c>
    </row>
    <row r="48">
      <c r="A48" s="96" t="s">
        <v>29</v>
      </c>
      <c r="B48" s="97">
        <f t="shared" si="10"/>
        <v>312.5332425</v>
      </c>
      <c r="C48" s="98">
        <f>'Custom Backend AWS Daily cost'!C6</f>
        <v>104.1177189</v>
      </c>
      <c r="D48" s="98">
        <f>'Custom Backend AWS Daily cost'!D6</f>
        <v>102.073678</v>
      </c>
      <c r="E48" s="98">
        <f>'Custom Backend AWS Daily cost'!E6</f>
        <v>106.3418456</v>
      </c>
      <c r="F48" s="98" t="str">
        <f>'Custom Backend AWS Daily cost'!F6</f>
        <v/>
      </c>
      <c r="G48" s="98" t="str">
        <f>'Custom Backend AWS Daily cost'!G6</f>
        <v/>
      </c>
      <c r="H48" s="98" t="str">
        <f>'Custom Backend AWS Daily cost'!H6</f>
        <v/>
      </c>
      <c r="I48" s="98" t="str">
        <f>'Custom Backend AWS Daily cost'!I6</f>
        <v/>
      </c>
      <c r="J48" s="98" t="str">
        <f>'Custom Backend AWS Daily cost'!J6</f>
        <v/>
      </c>
      <c r="K48" s="98" t="str">
        <f>'Custom Backend AWS Daily cost'!K6</f>
        <v/>
      </c>
      <c r="L48" s="98" t="str">
        <f>'Custom Backend AWS Daily cost'!L6</f>
        <v/>
      </c>
      <c r="M48" s="98" t="str">
        <f>'Custom Backend AWS Daily cost'!M6</f>
        <v/>
      </c>
      <c r="N48" s="98" t="str">
        <f>'Custom Backend AWS Daily cost'!N6</f>
        <v/>
      </c>
      <c r="O48" s="98" t="str">
        <f>'Custom Backend AWS Daily cost'!O6</f>
        <v/>
      </c>
      <c r="P48" s="98" t="str">
        <f>'Custom Backend AWS Daily cost'!P6</f>
        <v/>
      </c>
      <c r="Q48" s="98" t="str">
        <f>'Custom Backend AWS Daily cost'!Q6</f>
        <v/>
      </c>
      <c r="R48" s="98" t="str">
        <f>'Custom Backend AWS Daily cost'!R6</f>
        <v/>
      </c>
      <c r="S48" s="98" t="str">
        <f>'Custom Backend AWS Daily cost'!S6</f>
        <v/>
      </c>
      <c r="T48" s="98" t="str">
        <f>'Custom Backend AWS Daily cost'!T6</f>
        <v/>
      </c>
      <c r="U48" s="98" t="str">
        <f>'Custom Backend AWS Daily cost'!U6</f>
        <v/>
      </c>
      <c r="V48" s="98" t="str">
        <f>'Custom Backend AWS Daily cost'!V6</f>
        <v/>
      </c>
      <c r="W48" s="98" t="str">
        <f>'Custom Backend AWS Daily cost'!W6</f>
        <v/>
      </c>
      <c r="X48" s="98" t="str">
        <f>'Custom Backend AWS Daily cost'!X6</f>
        <v/>
      </c>
      <c r="Y48" s="98" t="str">
        <f>'Custom Backend AWS Daily cost'!Y6</f>
        <v/>
      </c>
      <c r="Z48" s="98" t="str">
        <f>'Custom Backend AWS Daily cost'!Z6</f>
        <v/>
      </c>
      <c r="AA48" s="98" t="str">
        <f>'Custom Backend AWS Daily cost'!AA6</f>
        <v/>
      </c>
      <c r="AB48" s="98" t="str">
        <f>'Custom Backend AWS Daily cost'!AB6</f>
        <v/>
      </c>
      <c r="AC48" s="98" t="str">
        <f>'Custom Backend AWS Daily cost'!AC6</f>
        <v/>
      </c>
      <c r="AD48" s="98" t="str">
        <f>'Custom Backend AWS Daily cost'!AD6</f>
        <v/>
      </c>
      <c r="AE48" s="98" t="str">
        <f>'Custom Backend AWS Daily cost'!AE6</f>
        <v/>
      </c>
      <c r="AF48" s="98" t="str">
        <f>'Custom Backend AWS Daily cost'!AF6</f>
        <v/>
      </c>
      <c r="AG48" s="98" t="str">
        <f>'Custom Backend AWS Daily cost'!AG6</f>
        <v/>
      </c>
    </row>
    <row r="49">
      <c r="A49" s="96" t="s">
        <v>341</v>
      </c>
      <c r="B49" s="97">
        <f t="shared" si="10"/>
        <v>4120.724211</v>
      </c>
      <c r="C49" s="98">
        <f>'Eko AWS Daily cost'!C5</f>
        <v>1384.461673</v>
      </c>
      <c r="D49" s="98">
        <f>'Eko AWS Daily cost'!D5</f>
        <v>1375.424039</v>
      </c>
      <c r="E49" s="98">
        <f>'Eko AWS Daily cost'!E5</f>
        <v>1360.838499</v>
      </c>
      <c r="F49" s="98" t="str">
        <f>'Eko AWS Daily cost'!F5</f>
        <v/>
      </c>
      <c r="G49" s="98" t="str">
        <f>'Eko AWS Daily cost'!G5</f>
        <v/>
      </c>
      <c r="H49" s="98" t="str">
        <f>'Eko AWS Daily cost'!H5</f>
        <v/>
      </c>
      <c r="I49" s="98" t="str">
        <f>'Eko AWS Daily cost'!I5</f>
        <v/>
      </c>
      <c r="J49" s="98" t="str">
        <f>'Eko AWS Daily cost'!J5</f>
        <v/>
      </c>
      <c r="K49" s="98" t="str">
        <f>'Eko AWS Daily cost'!K5</f>
        <v/>
      </c>
      <c r="L49" s="98" t="str">
        <f>'Eko AWS Daily cost'!L5</f>
        <v/>
      </c>
      <c r="M49" s="98" t="str">
        <f>'Eko AWS Daily cost'!M5</f>
        <v/>
      </c>
      <c r="N49" s="98" t="str">
        <f>'Eko AWS Daily cost'!N5</f>
        <v/>
      </c>
      <c r="O49" s="98" t="str">
        <f>'Eko AWS Daily cost'!O5</f>
        <v/>
      </c>
      <c r="P49" s="98" t="str">
        <f>'Eko AWS Daily cost'!P5</f>
        <v/>
      </c>
      <c r="Q49" s="98" t="str">
        <f>'Eko AWS Daily cost'!Q5</f>
        <v/>
      </c>
      <c r="R49" s="98" t="str">
        <f>'Eko AWS Daily cost'!R5</f>
        <v/>
      </c>
      <c r="S49" s="98" t="str">
        <f>'Eko AWS Daily cost'!S5</f>
        <v/>
      </c>
      <c r="T49" s="98" t="str">
        <f>'Eko AWS Daily cost'!T5</f>
        <v/>
      </c>
      <c r="U49" s="98" t="str">
        <f>'Eko AWS Daily cost'!U5</f>
        <v/>
      </c>
      <c r="V49" s="98" t="str">
        <f>'Eko AWS Daily cost'!V5</f>
        <v/>
      </c>
      <c r="W49" s="98" t="str">
        <f>'Eko AWS Daily cost'!W5</f>
        <v/>
      </c>
      <c r="X49" s="98" t="str">
        <f>'Eko AWS Daily cost'!X5</f>
        <v/>
      </c>
      <c r="Y49" s="98" t="str">
        <f>'Eko AWS Daily cost'!Y5</f>
        <v/>
      </c>
      <c r="Z49" s="98" t="str">
        <f>'Eko AWS Daily cost'!Z5</f>
        <v/>
      </c>
      <c r="AA49" s="98" t="str">
        <f>'Eko AWS Daily cost'!AA5</f>
        <v/>
      </c>
      <c r="AB49" s="98" t="str">
        <f>'Eko AWS Daily cost'!AB5</f>
        <v/>
      </c>
      <c r="AC49" s="98" t="str">
        <f>'Eko AWS Daily cost'!AC5</f>
        <v/>
      </c>
      <c r="AD49" s="98" t="str">
        <f>'Eko AWS Daily cost'!AD5</f>
        <v/>
      </c>
      <c r="AE49" s="98" t="str">
        <f>'Eko AWS Daily cost'!AE5</f>
        <v/>
      </c>
      <c r="AF49" s="98" t="str">
        <f>'Eko AWS Daily cost'!AF5</f>
        <v/>
      </c>
      <c r="AG49" s="98" t="str">
        <f>'Eko AWS Daily cost'!AG5</f>
        <v/>
      </c>
    </row>
    <row r="50">
      <c r="A50" s="96" t="s">
        <v>174</v>
      </c>
      <c r="B50" s="97">
        <f t="shared" si="10"/>
        <v>332.0096417</v>
      </c>
      <c r="C50" s="98">
        <f>'Eko Call AWS Daily cost'!C4</f>
        <v>110.521104</v>
      </c>
      <c r="D50" s="98">
        <f>'Eko Call AWS Daily cost'!D4</f>
        <v>110.7567293</v>
      </c>
      <c r="E50" s="98">
        <f>'Eko Call AWS Daily cost'!E4</f>
        <v>110.7318084</v>
      </c>
      <c r="F50" s="98" t="str">
        <f>'Eko Call AWS Daily cost'!F4</f>
        <v/>
      </c>
      <c r="G50" s="98" t="str">
        <f>'Eko Call AWS Daily cost'!G4</f>
        <v/>
      </c>
      <c r="H50" s="98" t="str">
        <f>'Eko Call AWS Daily cost'!H4</f>
        <v/>
      </c>
      <c r="I50" s="98" t="str">
        <f>'Eko Call AWS Daily cost'!I4</f>
        <v/>
      </c>
      <c r="J50" s="98" t="str">
        <f>'Eko Call AWS Daily cost'!J4</f>
        <v/>
      </c>
      <c r="K50" s="98" t="str">
        <f>'Eko Call AWS Daily cost'!K4</f>
        <v/>
      </c>
      <c r="L50" s="98" t="str">
        <f>'Eko Call AWS Daily cost'!L4</f>
        <v/>
      </c>
      <c r="M50" s="98" t="str">
        <f>'Eko Call AWS Daily cost'!M4</f>
        <v/>
      </c>
      <c r="N50" s="98" t="str">
        <f>'Eko Call AWS Daily cost'!N4</f>
        <v/>
      </c>
      <c r="O50" s="98" t="str">
        <f>'Eko Call AWS Daily cost'!O4</f>
        <v/>
      </c>
      <c r="P50" s="98" t="str">
        <f>'Eko Call AWS Daily cost'!P4</f>
        <v/>
      </c>
      <c r="Q50" s="98" t="str">
        <f>'Eko Call AWS Daily cost'!Q4</f>
        <v/>
      </c>
      <c r="R50" s="98" t="str">
        <f>'Eko Call AWS Daily cost'!R4</f>
        <v/>
      </c>
      <c r="S50" s="98" t="str">
        <f>'Eko Call AWS Daily cost'!S4</f>
        <v/>
      </c>
      <c r="T50" s="98" t="str">
        <f>'Eko Call AWS Daily cost'!T4</f>
        <v/>
      </c>
      <c r="U50" s="98" t="str">
        <f>'Eko Call AWS Daily cost'!U4</f>
        <v/>
      </c>
      <c r="V50" s="98" t="str">
        <f>'Eko Call AWS Daily cost'!V4</f>
        <v/>
      </c>
      <c r="W50" s="98" t="str">
        <f>'Eko Call AWS Daily cost'!W4</f>
        <v/>
      </c>
      <c r="X50" s="98" t="str">
        <f>'Eko Call AWS Daily cost'!X4</f>
        <v/>
      </c>
      <c r="Y50" s="98" t="str">
        <f>'Eko Call AWS Daily cost'!Y4</f>
        <v/>
      </c>
      <c r="Z50" s="98" t="str">
        <f>'Eko Call AWS Daily cost'!Z4</f>
        <v/>
      </c>
      <c r="AA50" s="98" t="str">
        <f>'Eko Call AWS Daily cost'!AA4</f>
        <v/>
      </c>
      <c r="AB50" s="98" t="str">
        <f>'Eko Call AWS Daily cost'!AB4</f>
        <v/>
      </c>
      <c r="AC50" s="98" t="str">
        <f>'Eko Call AWS Daily cost'!AC4</f>
        <v/>
      </c>
      <c r="AD50" s="98" t="str">
        <f>'Eko Call AWS Daily cost'!AD4</f>
        <v/>
      </c>
      <c r="AE50" s="98" t="str">
        <f>'Eko Call AWS Daily cost'!AE4</f>
        <v/>
      </c>
      <c r="AF50" s="98" t="str">
        <f>'Eko Call AWS Daily cost'!AF4</f>
        <v/>
      </c>
      <c r="AG50" s="98" t="str">
        <f>'Eko Call AWS Daily cost'!AG4</f>
        <v/>
      </c>
    </row>
    <row r="51">
      <c r="A51" s="96" t="s">
        <v>27</v>
      </c>
      <c r="B51" s="97">
        <f t="shared" si="10"/>
        <v>0</v>
      </c>
      <c r="C51" s="98">
        <f>'Gen AI AWS Daily cost'!C3</f>
        <v>0</v>
      </c>
      <c r="D51" s="98">
        <f>'Gen AI AWS Daily cost'!D3</f>
        <v>0</v>
      </c>
      <c r="E51" s="98">
        <f>'Gen AI AWS Daily cost'!E3</f>
        <v>0</v>
      </c>
      <c r="F51" s="98" t="str">
        <f>'Gen AI AWS Daily cost'!F3</f>
        <v/>
      </c>
      <c r="G51" s="98" t="str">
        <f>'Gen AI AWS Daily cost'!G3</f>
        <v/>
      </c>
      <c r="H51" s="98" t="str">
        <f>'Gen AI AWS Daily cost'!H3</f>
        <v/>
      </c>
      <c r="I51" s="98" t="str">
        <f>'Gen AI AWS Daily cost'!I3</f>
        <v/>
      </c>
      <c r="J51" s="98" t="str">
        <f>'Gen AI AWS Daily cost'!J3</f>
        <v/>
      </c>
      <c r="K51" s="98" t="str">
        <f>'Gen AI AWS Daily cost'!K3</f>
        <v/>
      </c>
      <c r="L51" s="98" t="str">
        <f>'Gen AI AWS Daily cost'!L3</f>
        <v/>
      </c>
      <c r="M51" s="98" t="str">
        <f>'Gen AI AWS Daily cost'!M3</f>
        <v/>
      </c>
      <c r="N51" s="98" t="str">
        <f>'Gen AI AWS Daily cost'!N3</f>
        <v/>
      </c>
      <c r="O51" s="98" t="str">
        <f>'Gen AI AWS Daily cost'!O3</f>
        <v/>
      </c>
      <c r="P51" s="98" t="str">
        <f>'Gen AI AWS Daily cost'!P3</f>
        <v/>
      </c>
      <c r="Q51" s="98" t="str">
        <f>'Gen AI AWS Daily cost'!Q3</f>
        <v/>
      </c>
      <c r="R51" s="98" t="str">
        <f>'Gen AI AWS Daily cost'!R3</f>
        <v/>
      </c>
      <c r="S51" s="98" t="str">
        <f>'Gen AI AWS Daily cost'!S3</f>
        <v/>
      </c>
      <c r="T51" s="98" t="str">
        <f>'Gen AI AWS Daily cost'!T3</f>
        <v/>
      </c>
      <c r="U51" s="98" t="str">
        <f>'Gen AI AWS Daily cost'!U3</f>
        <v/>
      </c>
      <c r="V51" s="98" t="str">
        <f>'Gen AI AWS Daily cost'!V3</f>
        <v/>
      </c>
      <c r="W51" s="98" t="str">
        <f>'Gen AI AWS Daily cost'!W3</f>
        <v/>
      </c>
      <c r="X51" s="98" t="str">
        <f>'Gen AI AWS Daily cost'!X3</f>
        <v/>
      </c>
      <c r="Y51" s="98" t="str">
        <f>'Gen AI AWS Daily cost'!Y3</f>
        <v/>
      </c>
      <c r="Z51" s="98" t="str">
        <f>'Gen AI AWS Daily cost'!Z3</f>
        <v/>
      </c>
      <c r="AA51" s="98" t="str">
        <f>'Gen AI AWS Daily cost'!AA3</f>
        <v/>
      </c>
      <c r="AB51" s="98" t="str">
        <f>'Gen AI AWS Daily cost'!AB3</f>
        <v/>
      </c>
      <c r="AC51" s="98" t="str">
        <f>'Gen AI AWS Daily cost'!AC3</f>
        <v/>
      </c>
      <c r="AD51" s="98" t="str">
        <f>'Gen AI AWS Daily cost'!AD3</f>
        <v/>
      </c>
      <c r="AE51" s="98" t="str">
        <f>'Gen AI AWS Daily cost'!AE3</f>
        <v/>
      </c>
      <c r="AF51" s="98" t="str">
        <f>'Gen AI AWS Daily cost'!AF3</f>
        <v/>
      </c>
      <c r="AG51" s="98" t="str">
        <f>'Gen AI AWS Daily cost'!AG3</f>
        <v/>
      </c>
    </row>
    <row r="52">
      <c r="A52" s="99" t="s">
        <v>342</v>
      </c>
      <c r="B52" s="100">
        <f t="shared" si="10"/>
        <v>206.8402321</v>
      </c>
      <c r="C52" s="100">
        <f>'R&amp;D AWS Daily cost (Part 1)'!C5</f>
        <v>68.94456533</v>
      </c>
      <c r="D52" s="100">
        <f>'R&amp;D AWS Daily cost (Part 1)'!D5</f>
        <v>68.9477572</v>
      </c>
      <c r="E52" s="100">
        <f>'R&amp;D AWS Daily cost (Part 1)'!E5</f>
        <v>68.9479096</v>
      </c>
      <c r="F52" s="100" t="str">
        <f>'R&amp;D AWS Daily cost (Part 1)'!F5</f>
        <v/>
      </c>
      <c r="G52" s="100" t="str">
        <f>'R&amp;D AWS Daily cost (Part 1)'!G5</f>
        <v/>
      </c>
      <c r="H52" s="100" t="str">
        <f>'R&amp;D AWS Daily cost (Part 1)'!H5</f>
        <v/>
      </c>
      <c r="I52" s="100" t="str">
        <f>'R&amp;D AWS Daily cost (Part 1)'!I5</f>
        <v/>
      </c>
      <c r="J52" s="100" t="str">
        <f>'R&amp;D AWS Daily cost (Part 1)'!J5</f>
        <v/>
      </c>
      <c r="K52" s="100" t="str">
        <f>'R&amp;D AWS Daily cost (Part 1)'!K5</f>
        <v/>
      </c>
      <c r="L52" s="100" t="str">
        <f>'R&amp;D AWS Daily cost (Part 1)'!L5</f>
        <v/>
      </c>
      <c r="M52" s="100" t="str">
        <f>'R&amp;D AWS Daily cost (Part 1)'!M5</f>
        <v/>
      </c>
      <c r="N52" s="100" t="str">
        <f>'R&amp;D AWS Daily cost (Part 1)'!N5</f>
        <v/>
      </c>
      <c r="O52" s="100" t="str">
        <f>'R&amp;D AWS Daily cost (Part 1)'!O5</f>
        <v/>
      </c>
      <c r="P52" s="100" t="str">
        <f>'R&amp;D AWS Daily cost (Part 1)'!P5</f>
        <v/>
      </c>
      <c r="Q52" s="100" t="str">
        <f>'R&amp;D AWS Daily cost (Part 1)'!Q5</f>
        <v/>
      </c>
      <c r="R52" s="100" t="str">
        <f>'R&amp;D AWS Daily cost (Part 1)'!R5</f>
        <v/>
      </c>
      <c r="S52" s="100" t="str">
        <f>'R&amp;D AWS Daily cost (Part 1)'!S5</f>
        <v/>
      </c>
      <c r="T52" s="100" t="str">
        <f>'R&amp;D AWS Daily cost (Part 1)'!T5</f>
        <v/>
      </c>
      <c r="U52" s="100" t="str">
        <f>'R&amp;D AWS Daily cost (Part 1)'!U5</f>
        <v/>
      </c>
      <c r="V52" s="100" t="str">
        <f>'R&amp;D AWS Daily cost (Part 1)'!V5</f>
        <v/>
      </c>
      <c r="W52" s="100" t="str">
        <f>'R&amp;D AWS Daily cost (Part 1)'!W5</f>
        <v/>
      </c>
      <c r="X52" s="100" t="str">
        <f>'R&amp;D AWS Daily cost (Part 1)'!X5</f>
        <v/>
      </c>
      <c r="Y52" s="100" t="str">
        <f>'R&amp;D AWS Daily cost (Part 1)'!Y5</f>
        <v/>
      </c>
      <c r="Z52" s="100" t="str">
        <f>'R&amp;D AWS Daily cost (Part 1)'!Z5</f>
        <v/>
      </c>
      <c r="AA52" s="100" t="str">
        <f>'R&amp;D AWS Daily cost (Part 1)'!AA5</f>
        <v/>
      </c>
      <c r="AB52" s="100" t="str">
        <f>'R&amp;D AWS Daily cost (Part 1)'!AB5</f>
        <v/>
      </c>
      <c r="AC52" s="100" t="str">
        <f>'R&amp;D AWS Daily cost (Part 1)'!AC5</f>
        <v/>
      </c>
      <c r="AD52" s="100" t="str">
        <f>'R&amp;D AWS Daily cost (Part 1)'!AD5</f>
        <v/>
      </c>
      <c r="AE52" s="100" t="str">
        <f>'R&amp;D AWS Daily cost (Part 1)'!AE5</f>
        <v/>
      </c>
      <c r="AF52" s="100" t="str">
        <f>'R&amp;D AWS Daily cost (Part 1)'!AF5</f>
        <v/>
      </c>
      <c r="AG52" s="100" t="str">
        <f>'R&amp;D AWS Daily cost (Part 1)'!AG5</f>
        <v/>
      </c>
    </row>
    <row r="53">
      <c r="A53" s="99" t="s">
        <v>343</v>
      </c>
      <c r="B53" s="100">
        <f t="shared" si="10"/>
        <v>159.403186</v>
      </c>
      <c r="C53" s="100">
        <f>'R&amp;D AWS Daily cost (Part 2)'!C6</f>
        <v>41.54560055</v>
      </c>
      <c r="D53" s="100">
        <f>'R&amp;D AWS Daily cost (Part 2)'!D6</f>
        <v>59.03678213</v>
      </c>
      <c r="E53" s="100">
        <f>'R&amp;D AWS Daily cost (Part 2)'!E6</f>
        <v>58.82080335</v>
      </c>
      <c r="F53" s="100" t="str">
        <f>'R&amp;D AWS Daily cost (Part 2)'!F6</f>
        <v/>
      </c>
      <c r="G53" s="100" t="str">
        <f>'R&amp;D AWS Daily cost (Part 2)'!G6</f>
        <v/>
      </c>
      <c r="H53" s="100" t="str">
        <f>'R&amp;D AWS Daily cost (Part 2)'!H6</f>
        <v/>
      </c>
      <c r="I53" s="100" t="str">
        <f>'R&amp;D AWS Daily cost (Part 2)'!I6</f>
        <v/>
      </c>
      <c r="J53" s="100" t="str">
        <f>'R&amp;D AWS Daily cost (Part 2)'!J6</f>
        <v/>
      </c>
      <c r="K53" s="100" t="str">
        <f>'R&amp;D AWS Daily cost (Part 2)'!K6</f>
        <v/>
      </c>
      <c r="L53" s="100" t="str">
        <f>'R&amp;D AWS Daily cost (Part 2)'!L6</f>
        <v/>
      </c>
      <c r="M53" s="100" t="str">
        <f>'R&amp;D AWS Daily cost (Part 2)'!M6</f>
        <v/>
      </c>
      <c r="N53" s="100" t="str">
        <f>'R&amp;D AWS Daily cost (Part 2)'!N6</f>
        <v/>
      </c>
      <c r="O53" s="100" t="str">
        <f>'R&amp;D AWS Daily cost (Part 2)'!O6</f>
        <v/>
      </c>
      <c r="P53" s="100" t="str">
        <f>'R&amp;D AWS Daily cost (Part 2)'!P6</f>
        <v/>
      </c>
      <c r="Q53" s="100" t="str">
        <f>'R&amp;D AWS Daily cost (Part 2)'!Q6</f>
        <v/>
      </c>
      <c r="R53" s="100" t="str">
        <f>'R&amp;D AWS Daily cost (Part 2)'!R6</f>
        <v/>
      </c>
      <c r="S53" s="100" t="str">
        <f>'R&amp;D AWS Daily cost (Part 2)'!S6</f>
        <v/>
      </c>
      <c r="T53" s="100" t="str">
        <f>'R&amp;D AWS Daily cost (Part 2)'!T6</f>
        <v/>
      </c>
      <c r="U53" s="100" t="str">
        <f>'R&amp;D AWS Daily cost (Part 2)'!U6</f>
        <v/>
      </c>
      <c r="V53" s="100" t="str">
        <f>'R&amp;D AWS Daily cost (Part 2)'!V6</f>
        <v/>
      </c>
      <c r="W53" s="100" t="str">
        <f>'R&amp;D AWS Daily cost (Part 2)'!W6</f>
        <v/>
      </c>
      <c r="X53" s="100" t="str">
        <f>'R&amp;D AWS Daily cost (Part 2)'!X6</f>
        <v/>
      </c>
      <c r="Y53" s="100" t="str">
        <f>'R&amp;D AWS Daily cost (Part 2)'!Y6</f>
        <v/>
      </c>
      <c r="Z53" s="100" t="str">
        <f>'R&amp;D AWS Daily cost (Part 2)'!Z6</f>
        <v/>
      </c>
      <c r="AA53" s="100" t="str">
        <f>'R&amp;D AWS Daily cost (Part 2)'!AA6</f>
        <v/>
      </c>
      <c r="AB53" s="100" t="str">
        <f>'R&amp;D AWS Daily cost (Part 2)'!AB6</f>
        <v/>
      </c>
      <c r="AC53" s="100" t="str">
        <f>'R&amp;D AWS Daily cost (Part 2)'!AC6</f>
        <v/>
      </c>
      <c r="AD53" s="100" t="str">
        <f>'R&amp;D AWS Daily cost (Part 2)'!AD6</f>
        <v/>
      </c>
      <c r="AE53" s="100" t="str">
        <f>'R&amp;D AWS Daily cost (Part 2)'!AE6</f>
        <v/>
      </c>
      <c r="AF53" s="100" t="str">
        <f>'R&amp;D AWS Daily cost (Part 2)'!AF6</f>
        <v/>
      </c>
      <c r="AG53" s="100" t="str">
        <f>'R&amp;D AWS Daily cost (Part 2)'!AG6</f>
        <v/>
      </c>
    </row>
    <row r="54">
      <c r="A54" s="90" t="s">
        <v>20</v>
      </c>
      <c r="B54" s="91">
        <f t="shared" si="10"/>
        <v>0.0628306335</v>
      </c>
      <c r="C54" s="91">
        <f>'Robotics AWS Daily cost'!C4</f>
        <v>0.0160623905</v>
      </c>
      <c r="D54" s="91">
        <f>'Robotics AWS Daily cost'!D4</f>
        <v>0.0250463167</v>
      </c>
      <c r="E54" s="91">
        <f>'Robotics AWS Daily cost'!E4</f>
        <v>0.0217219263</v>
      </c>
      <c r="F54" s="91" t="str">
        <f>'Robotics AWS Daily cost'!F4</f>
        <v/>
      </c>
      <c r="G54" s="91" t="str">
        <f>'Robotics AWS Daily cost'!G4</f>
        <v/>
      </c>
      <c r="H54" s="91" t="str">
        <f>'Robotics AWS Daily cost'!H4</f>
        <v/>
      </c>
      <c r="I54" s="91" t="str">
        <f>'Robotics AWS Daily cost'!I4</f>
        <v/>
      </c>
      <c r="J54" s="91" t="str">
        <f>'Robotics AWS Daily cost'!J4</f>
        <v/>
      </c>
      <c r="K54" s="91" t="str">
        <f>'Robotics AWS Daily cost'!K4</f>
        <v/>
      </c>
      <c r="L54" s="91" t="str">
        <f>'Robotics AWS Daily cost'!L4</f>
        <v/>
      </c>
      <c r="M54" s="91" t="str">
        <f>'Robotics AWS Daily cost'!M4</f>
        <v/>
      </c>
      <c r="N54" s="91" t="str">
        <f>'Robotics AWS Daily cost'!N4</f>
        <v/>
      </c>
      <c r="O54" s="91" t="str">
        <f>'Robotics AWS Daily cost'!O4</f>
        <v/>
      </c>
      <c r="P54" s="91" t="str">
        <f>'Robotics AWS Daily cost'!P4</f>
        <v/>
      </c>
      <c r="Q54" s="91" t="str">
        <f>'Robotics AWS Daily cost'!Q4</f>
        <v/>
      </c>
      <c r="R54" s="91" t="str">
        <f>'Robotics AWS Daily cost'!R4</f>
        <v/>
      </c>
      <c r="S54" s="91" t="str">
        <f>'Robotics AWS Daily cost'!S4</f>
        <v/>
      </c>
      <c r="T54" s="91" t="str">
        <f>'Robotics AWS Daily cost'!T4</f>
        <v/>
      </c>
      <c r="U54" s="91" t="str">
        <f>'Robotics AWS Daily cost'!U4</f>
        <v/>
      </c>
      <c r="V54" s="91" t="str">
        <f>'Robotics AWS Daily cost'!V4</f>
        <v/>
      </c>
      <c r="W54" s="91" t="str">
        <f>'Robotics AWS Daily cost'!W4</f>
        <v/>
      </c>
      <c r="X54" s="91" t="str">
        <f>'Robotics AWS Daily cost'!X4</f>
        <v/>
      </c>
      <c r="Y54" s="91" t="str">
        <f>'Robotics AWS Daily cost'!Y4</f>
        <v/>
      </c>
      <c r="Z54" s="91" t="str">
        <f>'Robotics AWS Daily cost'!Z4</f>
        <v/>
      </c>
      <c r="AA54" s="91" t="str">
        <f>'Robotics AWS Daily cost'!AA4</f>
        <v/>
      </c>
      <c r="AB54" s="91" t="str">
        <f>'Robotics AWS Daily cost'!AB4</f>
        <v/>
      </c>
      <c r="AC54" s="91" t="str">
        <f>'Robotics AWS Daily cost'!AC4</f>
        <v/>
      </c>
      <c r="AD54" s="91" t="str">
        <f>'Robotics AWS Daily cost'!AD4</f>
        <v/>
      </c>
      <c r="AE54" s="91" t="str">
        <f>'Robotics AWS Daily cost'!AE4</f>
        <v/>
      </c>
      <c r="AF54" s="91" t="str">
        <f>'Robotics AWS Daily cost'!AF4</f>
        <v/>
      </c>
      <c r="AG54" s="91" t="str">
        <f>'Robotics AWS Daily cost'!AG4</f>
        <v/>
      </c>
    </row>
    <row r="55">
      <c r="A55" s="37" t="s">
        <v>185</v>
      </c>
      <c r="B55" s="101">
        <f t="shared" ref="B55:AG55" si="11">SUM(B42:B54)</f>
        <v>7952.136101</v>
      </c>
      <c r="C55" s="101">
        <f t="shared" si="11"/>
        <v>2653.65295</v>
      </c>
      <c r="D55" s="101">
        <f t="shared" si="11"/>
        <v>2647.966352</v>
      </c>
      <c r="E55" s="101">
        <f t="shared" si="11"/>
        <v>2650.516799</v>
      </c>
      <c r="F55" s="101">
        <f t="shared" si="11"/>
        <v>0</v>
      </c>
      <c r="G55" s="101">
        <f t="shared" si="11"/>
        <v>0</v>
      </c>
      <c r="H55" s="101">
        <f t="shared" si="11"/>
        <v>0</v>
      </c>
      <c r="I55" s="101">
        <f t="shared" si="11"/>
        <v>0</v>
      </c>
      <c r="J55" s="101">
        <f t="shared" si="11"/>
        <v>0</v>
      </c>
      <c r="K55" s="101">
        <f t="shared" si="11"/>
        <v>0</v>
      </c>
      <c r="L55" s="101">
        <f t="shared" si="11"/>
        <v>0</v>
      </c>
      <c r="M55" s="101">
        <f t="shared" si="11"/>
        <v>0</v>
      </c>
      <c r="N55" s="101">
        <f t="shared" si="11"/>
        <v>0</v>
      </c>
      <c r="O55" s="101">
        <f t="shared" si="11"/>
        <v>0</v>
      </c>
      <c r="P55" s="101">
        <f t="shared" si="11"/>
        <v>0</v>
      </c>
      <c r="Q55" s="101">
        <f t="shared" si="11"/>
        <v>0</v>
      </c>
      <c r="R55" s="101">
        <f t="shared" si="11"/>
        <v>0</v>
      </c>
      <c r="S55" s="101">
        <f t="shared" si="11"/>
        <v>0</v>
      </c>
      <c r="T55" s="101">
        <f t="shared" si="11"/>
        <v>0</v>
      </c>
      <c r="U55" s="101">
        <f t="shared" si="11"/>
        <v>0</v>
      </c>
      <c r="V55" s="101">
        <f t="shared" si="11"/>
        <v>0</v>
      </c>
      <c r="W55" s="101">
        <f t="shared" si="11"/>
        <v>0</v>
      </c>
      <c r="X55" s="101">
        <f t="shared" si="11"/>
        <v>0</v>
      </c>
      <c r="Y55" s="101">
        <f t="shared" si="11"/>
        <v>0</v>
      </c>
      <c r="Z55" s="101">
        <f t="shared" si="11"/>
        <v>0</v>
      </c>
      <c r="AA55" s="101">
        <f t="shared" si="11"/>
        <v>0</v>
      </c>
      <c r="AB55" s="101">
        <f t="shared" si="11"/>
        <v>0</v>
      </c>
      <c r="AC55" s="101">
        <f t="shared" si="11"/>
        <v>0</v>
      </c>
      <c r="AD55" s="101">
        <f t="shared" si="11"/>
        <v>0</v>
      </c>
      <c r="AE55" s="101">
        <f t="shared" si="11"/>
        <v>0</v>
      </c>
      <c r="AF55" s="101">
        <f t="shared" si="11"/>
        <v>0</v>
      </c>
      <c r="AG55" s="101">
        <f t="shared" si="11"/>
        <v>0</v>
      </c>
    </row>
    <row r="56">
      <c r="A56" s="92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</row>
    <row r="57">
      <c r="A57" s="19" t="s">
        <v>333</v>
      </c>
      <c r="B57" s="73" t="s">
        <v>334</v>
      </c>
      <c r="C57" s="73" t="s">
        <v>344</v>
      </c>
      <c r="D57" s="73" t="s">
        <v>345</v>
      </c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</row>
    <row r="58">
      <c r="A58" s="102" t="s">
        <v>335</v>
      </c>
      <c r="B58" s="97">
        <f t="shared" ref="B58:B70" si="12">B42</f>
        <v>2239.307758</v>
      </c>
      <c r="C58" s="97">
        <f t="shared" ref="C58:C70" si="13">MAX(C42:AG42)</f>
        <v>748.8355464</v>
      </c>
      <c r="D58" s="97">
        <f t="shared" ref="D58:D70" si="14">AVERAGE(D42:AG42)</f>
        <v>748.7533955</v>
      </c>
      <c r="E58" s="16"/>
      <c r="F58" s="16"/>
      <c r="G58" s="16"/>
      <c r="H58" s="24"/>
      <c r="I58" s="24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</row>
    <row r="59">
      <c r="A59" s="102" t="s">
        <v>336</v>
      </c>
      <c r="B59" s="97">
        <f t="shared" si="12"/>
        <v>90.0864</v>
      </c>
      <c r="C59" s="97">
        <f t="shared" si="13"/>
        <v>30.0288</v>
      </c>
      <c r="D59" s="97">
        <f t="shared" si="14"/>
        <v>30.0288</v>
      </c>
      <c r="E59" s="16"/>
      <c r="F59" s="16"/>
      <c r="G59" s="16"/>
      <c r="H59" s="24"/>
      <c r="I59" s="24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</row>
    <row r="60">
      <c r="A60" s="102" t="s">
        <v>337</v>
      </c>
      <c r="B60" s="97">
        <f t="shared" si="12"/>
        <v>177.8112</v>
      </c>
      <c r="C60" s="97">
        <f t="shared" si="13"/>
        <v>59.2704</v>
      </c>
      <c r="D60" s="97">
        <f t="shared" si="14"/>
        <v>59.2704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</row>
    <row r="61">
      <c r="A61" s="102" t="s">
        <v>338</v>
      </c>
      <c r="B61" s="97">
        <f t="shared" si="12"/>
        <v>236.16</v>
      </c>
      <c r="C61" s="97">
        <f t="shared" si="13"/>
        <v>78.72</v>
      </c>
      <c r="D61" s="97">
        <f t="shared" si="14"/>
        <v>78.72</v>
      </c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</row>
    <row r="62">
      <c r="A62" s="102" t="s">
        <v>339</v>
      </c>
      <c r="B62" s="97">
        <f t="shared" si="12"/>
        <v>77.19739943</v>
      </c>
      <c r="C62" s="97">
        <f t="shared" si="13"/>
        <v>34.2260595</v>
      </c>
      <c r="D62" s="97">
        <f t="shared" si="14"/>
        <v>21.48566997</v>
      </c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</row>
    <row r="63">
      <c r="A63" s="102" t="s">
        <v>340</v>
      </c>
      <c r="B63" s="97">
        <f t="shared" si="12"/>
        <v>0</v>
      </c>
      <c r="C63" s="97">
        <f t="shared" si="13"/>
        <v>0</v>
      </c>
      <c r="D63" s="97">
        <f t="shared" si="14"/>
        <v>0</v>
      </c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</row>
    <row r="64">
      <c r="A64" s="102" t="s">
        <v>29</v>
      </c>
      <c r="B64" s="97">
        <f t="shared" si="12"/>
        <v>312.5332425</v>
      </c>
      <c r="C64" s="97">
        <f t="shared" si="13"/>
        <v>106.3418456</v>
      </c>
      <c r="D64" s="97">
        <f t="shared" si="14"/>
        <v>104.2077618</v>
      </c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</row>
    <row r="65">
      <c r="A65" s="102" t="s">
        <v>341</v>
      </c>
      <c r="B65" s="97">
        <f t="shared" si="12"/>
        <v>4120.724211</v>
      </c>
      <c r="C65" s="97">
        <f t="shared" si="13"/>
        <v>1384.461673</v>
      </c>
      <c r="D65" s="97">
        <f t="shared" si="14"/>
        <v>1368.131269</v>
      </c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</row>
    <row r="66">
      <c r="A66" s="102" t="s">
        <v>174</v>
      </c>
      <c r="B66" s="97">
        <f t="shared" si="12"/>
        <v>332.0096417</v>
      </c>
      <c r="C66" s="97">
        <f t="shared" si="13"/>
        <v>110.7567293</v>
      </c>
      <c r="D66" s="97">
        <f t="shared" si="14"/>
        <v>110.7442689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</row>
    <row r="67">
      <c r="A67" s="96" t="s">
        <v>27</v>
      </c>
      <c r="B67" s="97">
        <f t="shared" si="12"/>
        <v>0</v>
      </c>
      <c r="C67" s="97">
        <f t="shared" si="13"/>
        <v>0</v>
      </c>
      <c r="D67" s="97">
        <f t="shared" si="14"/>
        <v>0</v>
      </c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</row>
    <row r="68">
      <c r="A68" s="99" t="s">
        <v>342</v>
      </c>
      <c r="B68" s="100">
        <f t="shared" si="12"/>
        <v>206.8402321</v>
      </c>
      <c r="C68" s="100">
        <f t="shared" si="13"/>
        <v>68.9479096</v>
      </c>
      <c r="D68" s="100">
        <f t="shared" si="14"/>
        <v>68.9478334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</row>
    <row r="69">
      <c r="A69" s="99" t="s">
        <v>343</v>
      </c>
      <c r="B69" s="100">
        <f t="shared" si="12"/>
        <v>159.403186</v>
      </c>
      <c r="C69" s="100">
        <f t="shared" si="13"/>
        <v>59.03678213</v>
      </c>
      <c r="D69" s="100">
        <f t="shared" si="14"/>
        <v>58.92879274</v>
      </c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</row>
    <row r="70">
      <c r="A70" s="90" t="s">
        <v>20</v>
      </c>
      <c r="B70" s="91">
        <f t="shared" si="12"/>
        <v>0.0628306335</v>
      </c>
      <c r="C70" s="91">
        <f t="shared" si="13"/>
        <v>0.0250463167</v>
      </c>
      <c r="D70" s="91">
        <f t="shared" si="14"/>
        <v>0.0233841215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</row>
    <row r="71">
      <c r="A71" s="37" t="s">
        <v>185</v>
      </c>
      <c r="B71" s="101">
        <f t="shared" ref="B71:D71" si="15">SUM(B58:B70)</f>
        <v>7952.136101</v>
      </c>
      <c r="C71" s="101">
        <f t="shared" si="15"/>
        <v>2680.650792</v>
      </c>
      <c r="D71" s="101">
        <f t="shared" si="15"/>
        <v>2649.241575</v>
      </c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</row>
    <row r="72">
      <c r="A72" s="4"/>
      <c r="B72" s="4"/>
      <c r="C72" s="38"/>
      <c r="D72" s="38"/>
      <c r="E72" s="38"/>
      <c r="F72" s="38"/>
      <c r="G72" s="38"/>
      <c r="H72" s="38"/>
      <c r="I72" s="38"/>
      <c r="J72" s="38"/>
      <c r="K72" s="38"/>
      <c r="P72" s="38"/>
    </row>
    <row r="73">
      <c r="A73" s="103" t="s">
        <v>347</v>
      </c>
      <c r="B73" s="104" t="s">
        <v>333</v>
      </c>
      <c r="C73" s="105">
        <f>M2</f>
        <v>45809</v>
      </c>
      <c r="D73" s="2"/>
      <c r="E73" s="2"/>
      <c r="F73" s="2"/>
      <c r="G73" s="2"/>
      <c r="H73" s="3"/>
      <c r="J73" s="38"/>
      <c r="K73" s="38"/>
      <c r="P73" s="38"/>
    </row>
    <row r="74">
      <c r="A74" s="106"/>
      <c r="B74" s="106"/>
      <c r="C74" s="107" t="s">
        <v>334</v>
      </c>
      <c r="D74" s="108" t="s">
        <v>345</v>
      </c>
      <c r="E74" s="3"/>
      <c r="F74" s="108" t="s">
        <v>344</v>
      </c>
      <c r="G74" s="3"/>
      <c r="H74" s="107" t="s">
        <v>348</v>
      </c>
      <c r="K74" s="60"/>
    </row>
    <row r="75">
      <c r="A75" s="109"/>
      <c r="B75" s="109"/>
      <c r="C75" s="110" t="s">
        <v>349</v>
      </c>
      <c r="D75" s="107" t="s">
        <v>350</v>
      </c>
      <c r="E75" s="107" t="s">
        <v>351</v>
      </c>
      <c r="F75" s="107" t="s">
        <v>350</v>
      </c>
      <c r="G75" s="107" t="s">
        <v>351</v>
      </c>
      <c r="H75" s="110" t="s">
        <v>352</v>
      </c>
      <c r="K75" s="60"/>
    </row>
    <row r="76">
      <c r="A76" s="79" t="s">
        <v>353</v>
      </c>
      <c r="B76" s="111" t="s">
        <v>335</v>
      </c>
      <c r="C76" s="112">
        <f t="shared" ref="C76:C88" si="16">B25</f>
        <v>2822.559987</v>
      </c>
      <c r="D76" s="113">
        <f t="shared" ref="D76:D88" si="17">D25</f>
        <v>545.1757919</v>
      </c>
      <c r="E76" s="114">
        <v>27.0</v>
      </c>
      <c r="F76" s="112">
        <f t="shared" ref="F76:F88" si="18">C25</f>
        <v>562.3383467</v>
      </c>
      <c r="G76" s="114">
        <v>0.0</v>
      </c>
      <c r="H76" s="113">
        <f t="shared" ref="H76:H101" si="19">C76+(D76*E76)+(F76*G76)</f>
        <v>17542.30637</v>
      </c>
      <c r="I76" s="115"/>
      <c r="J76" s="115"/>
      <c r="K76" s="60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</row>
    <row r="77">
      <c r="A77" s="116"/>
      <c r="B77" s="111" t="s">
        <v>336</v>
      </c>
      <c r="C77" s="112">
        <f t="shared" si="16"/>
        <v>16.09066994</v>
      </c>
      <c r="D77" s="113">
        <f t="shared" si="17"/>
        <v>5.359172601</v>
      </c>
      <c r="E77" s="114">
        <f>E76</f>
        <v>27</v>
      </c>
      <c r="F77" s="112">
        <f t="shared" si="18"/>
        <v>5.37286276</v>
      </c>
      <c r="G77" s="114">
        <f>G76</f>
        <v>0</v>
      </c>
      <c r="H77" s="113">
        <f t="shared" si="19"/>
        <v>160.7883302</v>
      </c>
      <c r="I77" s="115"/>
      <c r="J77" s="115"/>
      <c r="K77" s="60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</row>
    <row r="78">
      <c r="A78" s="116"/>
      <c r="B78" s="111" t="s">
        <v>337</v>
      </c>
      <c r="C78" s="112">
        <f t="shared" si="16"/>
        <v>18.53608122</v>
      </c>
      <c r="D78" s="113">
        <f t="shared" si="17"/>
        <v>6.853539742</v>
      </c>
      <c r="E78" s="114">
        <f>E76</f>
        <v>27</v>
      </c>
      <c r="F78" s="112">
        <f t="shared" si="18"/>
        <v>6.90776744</v>
      </c>
      <c r="G78" s="114">
        <f>G76</f>
        <v>0</v>
      </c>
      <c r="H78" s="113">
        <f t="shared" si="19"/>
        <v>203.5816543</v>
      </c>
      <c r="I78" s="115"/>
      <c r="J78" s="11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5"/>
      <c r="AA78" s="115"/>
      <c r="AB78" s="115"/>
      <c r="AC78" s="115"/>
      <c r="AD78" s="115"/>
      <c r="AE78" s="115"/>
      <c r="AF78" s="115"/>
      <c r="AG78" s="115"/>
    </row>
    <row r="79">
      <c r="A79" s="116"/>
      <c r="B79" s="111" t="s">
        <v>338</v>
      </c>
      <c r="C79" s="112">
        <f t="shared" si="16"/>
        <v>24.17773559</v>
      </c>
      <c r="D79" s="113">
        <f t="shared" si="17"/>
        <v>9.012799966</v>
      </c>
      <c r="E79" s="114">
        <f>E76</f>
        <v>27</v>
      </c>
      <c r="F79" s="112">
        <f t="shared" si="18"/>
        <v>9.152875731</v>
      </c>
      <c r="G79" s="114">
        <f>G76</f>
        <v>0</v>
      </c>
      <c r="H79" s="113">
        <f t="shared" si="19"/>
        <v>267.5233347</v>
      </c>
      <c r="I79" s="115"/>
      <c r="J79" s="115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5"/>
      <c r="AA79" s="115"/>
      <c r="AB79" s="115"/>
      <c r="AC79" s="115"/>
      <c r="AD79" s="115"/>
      <c r="AE79" s="115"/>
      <c r="AF79" s="115"/>
      <c r="AG79" s="115"/>
    </row>
    <row r="80">
      <c r="A80" s="116"/>
      <c r="B80" s="111" t="s">
        <v>339</v>
      </c>
      <c r="C80" s="112">
        <f t="shared" si="16"/>
        <v>382.4320884</v>
      </c>
      <c r="D80" s="113">
        <f t="shared" si="17"/>
        <v>39.33032856</v>
      </c>
      <c r="E80" s="114">
        <f>E76</f>
        <v>27</v>
      </c>
      <c r="F80" s="112">
        <f t="shared" si="18"/>
        <v>45.90410712</v>
      </c>
      <c r="G80" s="114">
        <f>G76</f>
        <v>0</v>
      </c>
      <c r="H80" s="113">
        <f t="shared" si="19"/>
        <v>1444.35096</v>
      </c>
      <c r="I80" s="115"/>
      <c r="J80" s="115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5"/>
      <c r="AA80" s="115"/>
      <c r="AB80" s="115"/>
      <c r="AC80" s="115"/>
      <c r="AD80" s="115"/>
      <c r="AE80" s="115"/>
      <c r="AF80" s="115"/>
      <c r="AG80" s="115"/>
    </row>
    <row r="81">
      <c r="A81" s="116"/>
      <c r="B81" s="111" t="s">
        <v>340</v>
      </c>
      <c r="C81" s="112">
        <f t="shared" si="16"/>
        <v>63.648</v>
      </c>
      <c r="D81" s="113">
        <f t="shared" si="17"/>
        <v>0</v>
      </c>
      <c r="E81" s="114">
        <f>E85</f>
        <v>27</v>
      </c>
      <c r="F81" s="112">
        <f t="shared" si="18"/>
        <v>0</v>
      </c>
      <c r="G81" s="114">
        <f>G85</f>
        <v>0</v>
      </c>
      <c r="H81" s="113">
        <f t="shared" si="19"/>
        <v>63.648</v>
      </c>
      <c r="I81" s="115"/>
      <c r="J81" s="115"/>
      <c r="K81" s="115"/>
      <c r="L81" s="115"/>
      <c r="M81" s="115"/>
      <c r="N81" s="115"/>
      <c r="O81" s="115"/>
      <c r="P81" s="115"/>
      <c r="Q81" s="115"/>
      <c r="R81" s="115"/>
      <c r="S81" s="115"/>
      <c r="T81" s="115"/>
      <c r="U81" s="115"/>
      <c r="V81" s="115"/>
      <c r="W81" s="115"/>
      <c r="X81" s="115"/>
      <c r="Y81" s="115"/>
      <c r="Z81" s="115"/>
      <c r="AA81" s="115"/>
      <c r="AB81" s="115"/>
      <c r="AC81" s="115"/>
      <c r="AD81" s="115"/>
      <c r="AE81" s="115"/>
      <c r="AF81" s="115"/>
      <c r="AG81" s="115"/>
    </row>
    <row r="82">
      <c r="A82" s="116"/>
      <c r="B82" s="111" t="s">
        <v>29</v>
      </c>
      <c r="C82" s="112">
        <f t="shared" si="16"/>
        <v>1771.750462</v>
      </c>
      <c r="D82" s="113">
        <f t="shared" si="17"/>
        <v>334.3516287</v>
      </c>
      <c r="E82" s="114">
        <f>E76</f>
        <v>27</v>
      </c>
      <c r="F82" s="112">
        <f t="shared" si="18"/>
        <v>335.0852637</v>
      </c>
      <c r="G82" s="114">
        <f>G76</f>
        <v>0</v>
      </c>
      <c r="H82" s="113">
        <f t="shared" si="19"/>
        <v>10799.24444</v>
      </c>
      <c r="I82" s="115"/>
      <c r="J82" s="115"/>
      <c r="K82" s="115"/>
      <c r="L82" s="115"/>
      <c r="M82" s="115"/>
      <c r="N82" s="115"/>
      <c r="O82" s="115"/>
      <c r="P82" s="115"/>
      <c r="Q82" s="115"/>
      <c r="R82" s="115"/>
      <c r="S82" s="115"/>
      <c r="T82" s="115"/>
      <c r="U82" s="115"/>
      <c r="V82" s="115"/>
      <c r="W82" s="115"/>
      <c r="X82" s="115"/>
      <c r="Y82" s="115"/>
      <c r="Z82" s="115"/>
      <c r="AA82" s="115"/>
      <c r="AB82" s="115"/>
      <c r="AC82" s="115"/>
      <c r="AD82" s="115"/>
      <c r="AE82" s="115"/>
      <c r="AF82" s="115"/>
      <c r="AG82" s="115"/>
    </row>
    <row r="83">
      <c r="A83" s="116"/>
      <c r="B83" s="111" t="s">
        <v>341</v>
      </c>
      <c r="C83" s="112">
        <f t="shared" si="16"/>
        <v>2697.98939</v>
      </c>
      <c r="D83" s="113">
        <f t="shared" si="17"/>
        <v>715.7703431</v>
      </c>
      <c r="E83" s="114">
        <f>E76</f>
        <v>27</v>
      </c>
      <c r="F83" s="112">
        <f t="shared" si="18"/>
        <v>734.8503223</v>
      </c>
      <c r="G83" s="114">
        <f>G76</f>
        <v>0</v>
      </c>
      <c r="H83" s="113">
        <f t="shared" si="19"/>
        <v>22023.78865</v>
      </c>
      <c r="I83" s="115"/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5"/>
      <c r="AG83" s="115"/>
    </row>
    <row r="84">
      <c r="A84" s="116"/>
      <c r="B84" s="111" t="s">
        <v>174</v>
      </c>
      <c r="C84" s="112">
        <f t="shared" si="16"/>
        <v>47.3058505</v>
      </c>
      <c r="D84" s="113">
        <f t="shared" si="17"/>
        <v>15.83071848</v>
      </c>
      <c r="E84" s="114">
        <f>E83</f>
        <v>27</v>
      </c>
      <c r="F84" s="112">
        <f t="shared" si="18"/>
        <v>15.90212425</v>
      </c>
      <c r="G84" s="114">
        <f>G76</f>
        <v>0</v>
      </c>
      <c r="H84" s="113">
        <f t="shared" si="19"/>
        <v>474.7352495</v>
      </c>
      <c r="I84" s="115"/>
      <c r="J84" s="115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5"/>
      <c r="Z84" s="115"/>
      <c r="AA84" s="115"/>
      <c r="AB84" s="115"/>
      <c r="AC84" s="115"/>
      <c r="AD84" s="115"/>
      <c r="AE84" s="115"/>
      <c r="AF84" s="115"/>
      <c r="AG84" s="115"/>
    </row>
    <row r="85">
      <c r="A85" s="116"/>
      <c r="B85" s="111" t="s">
        <v>27</v>
      </c>
      <c r="C85" s="112">
        <f t="shared" si="16"/>
        <v>4.121854182</v>
      </c>
      <c r="D85" s="113">
        <f t="shared" si="17"/>
        <v>1.308474444</v>
      </c>
      <c r="E85" s="114">
        <f>E76</f>
        <v>27</v>
      </c>
      <c r="F85" s="112">
        <f t="shared" si="18"/>
        <v>1.311942258</v>
      </c>
      <c r="G85" s="114">
        <f>G76</f>
        <v>0</v>
      </c>
      <c r="H85" s="113">
        <f t="shared" si="19"/>
        <v>39.45066417</v>
      </c>
      <c r="I85" s="115"/>
      <c r="J85" s="115"/>
      <c r="K85" s="115"/>
      <c r="L85" s="115"/>
      <c r="M85" s="115"/>
      <c r="N85" s="115"/>
      <c r="O85" s="115"/>
      <c r="P85" s="115"/>
      <c r="Q85" s="115"/>
      <c r="R85" s="115"/>
      <c r="S85" s="115"/>
      <c r="T85" s="115"/>
      <c r="U85" s="115"/>
      <c r="V85" s="115"/>
      <c r="W85" s="115"/>
      <c r="X85" s="115"/>
      <c r="Y85" s="115"/>
      <c r="Z85" s="115"/>
      <c r="AA85" s="115"/>
      <c r="AB85" s="115"/>
      <c r="AC85" s="115"/>
      <c r="AD85" s="115"/>
      <c r="AE85" s="115"/>
      <c r="AF85" s="115"/>
      <c r="AG85" s="115"/>
    </row>
    <row r="86">
      <c r="A86" s="116"/>
      <c r="B86" s="111" t="s">
        <v>342</v>
      </c>
      <c r="C86" s="112">
        <f t="shared" si="16"/>
        <v>35.98225124</v>
      </c>
      <c r="D86" s="113">
        <f t="shared" si="17"/>
        <v>11.8399831</v>
      </c>
      <c r="E86" s="114">
        <f>E76</f>
        <v>27</v>
      </c>
      <c r="F86" s="112">
        <f t="shared" si="18"/>
        <v>12.0039755</v>
      </c>
      <c r="G86" s="114">
        <f>G76</f>
        <v>0</v>
      </c>
      <c r="H86" s="113">
        <f t="shared" si="19"/>
        <v>355.661795</v>
      </c>
      <c r="I86" s="115"/>
      <c r="J86" s="115"/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  <c r="Y86" s="115"/>
      <c r="Z86" s="115"/>
      <c r="AA86" s="115"/>
      <c r="AB86" s="115"/>
      <c r="AC86" s="115"/>
      <c r="AD86" s="115"/>
      <c r="AE86" s="115"/>
      <c r="AF86" s="115"/>
      <c r="AG86" s="115"/>
    </row>
    <row r="87">
      <c r="A87" s="116"/>
      <c r="B87" s="111" t="s">
        <v>343</v>
      </c>
      <c r="C87" s="112">
        <f t="shared" si="16"/>
        <v>328.9733903</v>
      </c>
      <c r="D87" s="113">
        <f t="shared" si="17"/>
        <v>72.53053366</v>
      </c>
      <c r="E87" s="114">
        <f>E76</f>
        <v>27</v>
      </c>
      <c r="F87" s="112">
        <f t="shared" si="18"/>
        <v>72.54612657</v>
      </c>
      <c r="G87" s="114">
        <f>G76</f>
        <v>0</v>
      </c>
      <c r="H87" s="113">
        <f t="shared" si="19"/>
        <v>2287.297799</v>
      </c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  <c r="AA87" s="115"/>
      <c r="AB87" s="115"/>
      <c r="AC87" s="115"/>
      <c r="AD87" s="115"/>
      <c r="AE87" s="115"/>
      <c r="AF87" s="115"/>
      <c r="AG87" s="115"/>
    </row>
    <row r="88">
      <c r="A88" s="116"/>
      <c r="B88" s="111" t="s">
        <v>20</v>
      </c>
      <c r="C88" s="112">
        <f t="shared" si="16"/>
        <v>3.158666615</v>
      </c>
      <c r="D88" s="113">
        <f t="shared" si="17"/>
        <v>1.095962254</v>
      </c>
      <c r="E88" s="114">
        <f>E76</f>
        <v>27</v>
      </c>
      <c r="F88" s="112">
        <f t="shared" si="18"/>
        <v>1.198624465</v>
      </c>
      <c r="G88" s="114">
        <f>G76</f>
        <v>0</v>
      </c>
      <c r="H88" s="113">
        <f t="shared" si="19"/>
        <v>32.74964746</v>
      </c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15"/>
      <c r="Z88" s="115"/>
      <c r="AA88" s="115"/>
      <c r="AB88" s="115"/>
      <c r="AC88" s="115"/>
      <c r="AD88" s="115"/>
      <c r="AE88" s="115"/>
      <c r="AF88" s="115"/>
      <c r="AG88" s="115"/>
    </row>
    <row r="89">
      <c r="A89" s="117" t="s">
        <v>346</v>
      </c>
      <c r="B89" s="118" t="s">
        <v>335</v>
      </c>
      <c r="C89" s="119">
        <f t="shared" ref="C89:C101" si="20">B58</f>
        <v>2239.307758</v>
      </c>
      <c r="D89" s="119">
        <f t="shared" ref="D89:D101" si="21">D58</f>
        <v>748.7533955</v>
      </c>
      <c r="E89" s="120">
        <f>E76</f>
        <v>27</v>
      </c>
      <c r="F89" s="119">
        <f t="shared" ref="F89:F101" si="22">C58</f>
        <v>748.8355464</v>
      </c>
      <c r="G89" s="120">
        <f>G76</f>
        <v>0</v>
      </c>
      <c r="H89" s="119">
        <f t="shared" si="19"/>
        <v>22455.64944</v>
      </c>
      <c r="I89" s="115"/>
      <c r="J89" s="115"/>
      <c r="K89" s="115"/>
      <c r="L89" s="115"/>
      <c r="M89" s="115"/>
      <c r="N89" s="115"/>
      <c r="O89" s="115"/>
      <c r="P89" s="115"/>
      <c r="Q89" s="115"/>
      <c r="R89" s="115"/>
      <c r="S89" s="115"/>
      <c r="T89" s="115"/>
      <c r="U89" s="115"/>
      <c r="V89" s="115"/>
      <c r="W89" s="115"/>
      <c r="X89" s="115"/>
      <c r="Y89" s="115"/>
      <c r="Z89" s="115"/>
      <c r="AA89" s="115"/>
      <c r="AB89" s="115"/>
      <c r="AC89" s="115"/>
      <c r="AD89" s="115"/>
      <c r="AE89" s="115"/>
      <c r="AF89" s="115"/>
      <c r="AG89" s="115"/>
    </row>
    <row r="90">
      <c r="A90" s="121"/>
      <c r="B90" s="118" t="s">
        <v>336</v>
      </c>
      <c r="C90" s="119">
        <f t="shared" si="20"/>
        <v>90.0864</v>
      </c>
      <c r="D90" s="119">
        <f t="shared" si="21"/>
        <v>30.0288</v>
      </c>
      <c r="E90" s="120">
        <f>E76</f>
        <v>27</v>
      </c>
      <c r="F90" s="119">
        <f t="shared" si="22"/>
        <v>30.0288</v>
      </c>
      <c r="G90" s="120">
        <f>G76</f>
        <v>0</v>
      </c>
      <c r="H90" s="119">
        <f t="shared" si="19"/>
        <v>900.864</v>
      </c>
      <c r="I90" s="115"/>
      <c r="J90" s="115"/>
      <c r="K90" s="115"/>
      <c r="L90" s="115"/>
      <c r="M90" s="115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  <c r="Y90" s="115"/>
      <c r="Z90" s="115"/>
      <c r="AA90" s="115"/>
      <c r="AB90" s="115"/>
      <c r="AC90" s="115"/>
      <c r="AD90" s="115"/>
      <c r="AE90" s="115"/>
      <c r="AF90" s="115"/>
      <c r="AG90" s="115"/>
    </row>
    <row r="91">
      <c r="A91" s="121"/>
      <c r="B91" s="118" t="s">
        <v>337</v>
      </c>
      <c r="C91" s="119">
        <f t="shared" si="20"/>
        <v>177.8112</v>
      </c>
      <c r="D91" s="119">
        <f t="shared" si="21"/>
        <v>59.2704</v>
      </c>
      <c r="E91" s="120">
        <f>E76</f>
        <v>27</v>
      </c>
      <c r="F91" s="119">
        <f t="shared" si="22"/>
        <v>59.2704</v>
      </c>
      <c r="G91" s="120">
        <f>G76</f>
        <v>0</v>
      </c>
      <c r="H91" s="119">
        <f t="shared" si="19"/>
        <v>1778.112</v>
      </c>
      <c r="I91" s="115"/>
      <c r="J91" s="115"/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  <c r="Z91" s="115"/>
      <c r="AA91" s="115"/>
      <c r="AB91" s="115"/>
      <c r="AC91" s="115"/>
      <c r="AD91" s="115"/>
      <c r="AE91" s="115"/>
      <c r="AF91" s="115"/>
      <c r="AG91" s="115"/>
    </row>
    <row r="92">
      <c r="A92" s="121"/>
      <c r="B92" s="118" t="s">
        <v>338</v>
      </c>
      <c r="C92" s="119">
        <f t="shared" si="20"/>
        <v>236.16</v>
      </c>
      <c r="D92" s="119">
        <f t="shared" si="21"/>
        <v>78.72</v>
      </c>
      <c r="E92" s="120">
        <f>E76</f>
        <v>27</v>
      </c>
      <c r="F92" s="119">
        <f t="shared" si="22"/>
        <v>78.72</v>
      </c>
      <c r="G92" s="120">
        <f>G76</f>
        <v>0</v>
      </c>
      <c r="H92" s="119">
        <f t="shared" si="19"/>
        <v>2361.6</v>
      </c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  <c r="Z92" s="115"/>
      <c r="AA92" s="115"/>
      <c r="AB92" s="115"/>
      <c r="AC92" s="115"/>
      <c r="AD92" s="115"/>
      <c r="AE92" s="115"/>
      <c r="AF92" s="115"/>
      <c r="AG92" s="115"/>
    </row>
    <row r="93">
      <c r="A93" s="121"/>
      <c r="B93" s="118" t="s">
        <v>339</v>
      </c>
      <c r="C93" s="119">
        <f t="shared" si="20"/>
        <v>77.19739943</v>
      </c>
      <c r="D93" s="119">
        <f t="shared" si="21"/>
        <v>21.48566997</v>
      </c>
      <c r="E93" s="120">
        <f>E76</f>
        <v>27</v>
      </c>
      <c r="F93" s="119">
        <f t="shared" si="22"/>
        <v>34.2260595</v>
      </c>
      <c r="G93" s="120">
        <f>G76</f>
        <v>0</v>
      </c>
      <c r="H93" s="119">
        <f t="shared" si="19"/>
        <v>657.3104886</v>
      </c>
      <c r="I93" s="115"/>
      <c r="J93" s="115"/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  <c r="Y93" s="115"/>
      <c r="Z93" s="115"/>
      <c r="AA93" s="115"/>
      <c r="AB93" s="115"/>
      <c r="AC93" s="115"/>
      <c r="AD93" s="115"/>
      <c r="AE93" s="115"/>
      <c r="AF93" s="115"/>
      <c r="AG93" s="115"/>
    </row>
    <row r="94">
      <c r="A94" s="121"/>
      <c r="B94" s="118" t="s">
        <v>340</v>
      </c>
      <c r="C94" s="119">
        <f t="shared" si="20"/>
        <v>0</v>
      </c>
      <c r="D94" s="119">
        <f t="shared" si="21"/>
        <v>0</v>
      </c>
      <c r="E94" s="120">
        <f>E98</f>
        <v>27</v>
      </c>
      <c r="F94" s="119">
        <f t="shared" si="22"/>
        <v>0</v>
      </c>
      <c r="G94" s="120">
        <f>G98</f>
        <v>0</v>
      </c>
      <c r="H94" s="119">
        <f t="shared" si="19"/>
        <v>0</v>
      </c>
      <c r="I94" s="115"/>
      <c r="J94" s="115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  <c r="Z94" s="115"/>
      <c r="AA94" s="115"/>
      <c r="AB94" s="115"/>
      <c r="AC94" s="115"/>
      <c r="AD94" s="115"/>
      <c r="AE94" s="115"/>
      <c r="AF94" s="115"/>
      <c r="AG94" s="115"/>
    </row>
    <row r="95">
      <c r="A95" s="121"/>
      <c r="B95" s="118" t="s">
        <v>29</v>
      </c>
      <c r="C95" s="119">
        <f t="shared" si="20"/>
        <v>312.5332425</v>
      </c>
      <c r="D95" s="119">
        <f t="shared" si="21"/>
        <v>104.2077618</v>
      </c>
      <c r="E95" s="120">
        <f>E76</f>
        <v>27</v>
      </c>
      <c r="F95" s="119">
        <f t="shared" si="22"/>
        <v>106.3418456</v>
      </c>
      <c r="G95" s="120">
        <f>G76</f>
        <v>0</v>
      </c>
      <c r="H95" s="119">
        <f t="shared" si="19"/>
        <v>3126.142811</v>
      </c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  <c r="AA95" s="115"/>
      <c r="AB95" s="115"/>
      <c r="AC95" s="115"/>
      <c r="AD95" s="115"/>
      <c r="AE95" s="115"/>
      <c r="AF95" s="115"/>
      <c r="AG95" s="115"/>
    </row>
    <row r="96">
      <c r="A96" s="121"/>
      <c r="B96" s="118" t="s">
        <v>341</v>
      </c>
      <c r="C96" s="119">
        <f t="shared" si="20"/>
        <v>4120.724211</v>
      </c>
      <c r="D96" s="119">
        <f t="shared" si="21"/>
        <v>1368.131269</v>
      </c>
      <c r="E96" s="120">
        <f>E76</f>
        <v>27</v>
      </c>
      <c r="F96" s="119">
        <f t="shared" si="22"/>
        <v>1384.461673</v>
      </c>
      <c r="G96" s="120">
        <f>G76</f>
        <v>0</v>
      </c>
      <c r="H96" s="119">
        <f t="shared" si="19"/>
        <v>41060.26847</v>
      </c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5"/>
      <c r="AA96" s="115"/>
      <c r="AB96" s="115"/>
      <c r="AC96" s="115"/>
      <c r="AD96" s="115"/>
      <c r="AE96" s="115"/>
      <c r="AF96" s="115"/>
      <c r="AG96" s="115"/>
    </row>
    <row r="97">
      <c r="A97" s="121"/>
      <c r="B97" s="118" t="s">
        <v>174</v>
      </c>
      <c r="C97" s="119">
        <f t="shared" si="20"/>
        <v>332.0096417</v>
      </c>
      <c r="D97" s="119">
        <f t="shared" si="21"/>
        <v>110.7442689</v>
      </c>
      <c r="E97" s="120">
        <f>E76</f>
        <v>27</v>
      </c>
      <c r="F97" s="119">
        <f t="shared" si="22"/>
        <v>110.7567293</v>
      </c>
      <c r="G97" s="120">
        <f>G76</f>
        <v>0</v>
      </c>
      <c r="H97" s="119">
        <f t="shared" si="19"/>
        <v>3322.104901</v>
      </c>
      <c r="I97" s="115"/>
      <c r="J97" s="115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5"/>
      <c r="AA97" s="115"/>
      <c r="AB97" s="115"/>
      <c r="AC97" s="115"/>
      <c r="AD97" s="115"/>
      <c r="AE97" s="115"/>
      <c r="AF97" s="115"/>
      <c r="AG97" s="115"/>
    </row>
    <row r="98">
      <c r="A98" s="121"/>
      <c r="B98" s="118" t="s">
        <v>27</v>
      </c>
      <c r="C98" s="119">
        <f t="shared" si="20"/>
        <v>0</v>
      </c>
      <c r="D98" s="119">
        <f t="shared" si="21"/>
        <v>0</v>
      </c>
      <c r="E98" s="120">
        <f>E76</f>
        <v>27</v>
      </c>
      <c r="F98" s="119">
        <f t="shared" si="22"/>
        <v>0</v>
      </c>
      <c r="G98" s="120">
        <f>G76</f>
        <v>0</v>
      </c>
      <c r="H98" s="119">
        <f t="shared" si="19"/>
        <v>0</v>
      </c>
      <c r="I98" s="115"/>
      <c r="J98" s="115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5"/>
      <c r="AA98" s="115"/>
      <c r="AB98" s="115"/>
      <c r="AC98" s="115"/>
      <c r="AD98" s="115"/>
      <c r="AE98" s="115"/>
      <c r="AF98" s="115"/>
      <c r="AG98" s="115"/>
    </row>
    <row r="99">
      <c r="A99" s="121"/>
      <c r="B99" s="118" t="s">
        <v>342</v>
      </c>
      <c r="C99" s="119">
        <f t="shared" si="20"/>
        <v>206.8402321</v>
      </c>
      <c r="D99" s="119">
        <f t="shared" si="21"/>
        <v>68.9478334</v>
      </c>
      <c r="E99" s="120">
        <f>E76</f>
        <v>27</v>
      </c>
      <c r="F99" s="119">
        <f t="shared" si="22"/>
        <v>68.9479096</v>
      </c>
      <c r="G99" s="120">
        <f>G76</f>
        <v>0</v>
      </c>
      <c r="H99" s="119">
        <f t="shared" si="19"/>
        <v>2068.431734</v>
      </c>
      <c r="I99" s="115"/>
      <c r="J99" s="115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5"/>
      <c r="AA99" s="115"/>
      <c r="AB99" s="115"/>
      <c r="AC99" s="115"/>
      <c r="AD99" s="115"/>
      <c r="AE99" s="115"/>
      <c r="AF99" s="115"/>
      <c r="AG99" s="115"/>
    </row>
    <row r="100">
      <c r="A100" s="121"/>
      <c r="B100" s="118" t="s">
        <v>343</v>
      </c>
      <c r="C100" s="119">
        <f t="shared" si="20"/>
        <v>159.403186</v>
      </c>
      <c r="D100" s="119">
        <f t="shared" si="21"/>
        <v>58.92879274</v>
      </c>
      <c r="E100" s="120">
        <f>E76</f>
        <v>27</v>
      </c>
      <c r="F100" s="119">
        <f t="shared" si="22"/>
        <v>59.03678213</v>
      </c>
      <c r="G100" s="120">
        <f>G76</f>
        <v>0</v>
      </c>
      <c r="H100" s="119">
        <f t="shared" si="19"/>
        <v>1750.48059</v>
      </c>
      <c r="I100" s="115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5"/>
      <c r="AA100" s="115"/>
      <c r="AB100" s="115"/>
      <c r="AC100" s="115"/>
      <c r="AD100" s="115"/>
      <c r="AE100" s="115"/>
      <c r="AF100" s="115"/>
      <c r="AG100" s="115"/>
    </row>
    <row r="101">
      <c r="A101" s="121"/>
      <c r="B101" s="118" t="s">
        <v>20</v>
      </c>
      <c r="C101" s="119">
        <f t="shared" si="20"/>
        <v>0.0628306335</v>
      </c>
      <c r="D101" s="119">
        <f t="shared" si="21"/>
        <v>0.0233841215</v>
      </c>
      <c r="E101" s="120">
        <f>E76</f>
        <v>27</v>
      </c>
      <c r="F101" s="119">
        <f t="shared" si="22"/>
        <v>0.0250463167</v>
      </c>
      <c r="G101" s="120">
        <f>G76</f>
        <v>0</v>
      </c>
      <c r="H101" s="119">
        <f t="shared" si="19"/>
        <v>0.694201914</v>
      </c>
      <c r="I101" s="115"/>
      <c r="J101" s="115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5"/>
      <c r="AA101" s="115"/>
      <c r="AB101" s="115"/>
      <c r="AC101" s="115"/>
      <c r="AD101" s="115"/>
      <c r="AE101" s="115"/>
      <c r="AF101" s="115"/>
      <c r="AG101" s="115"/>
    </row>
    <row r="102">
      <c r="A102" s="122" t="s">
        <v>354</v>
      </c>
      <c r="B102" s="123"/>
      <c r="C102" s="124">
        <f>M5</f>
        <v>0.6402744299</v>
      </c>
      <c r="D102" s="124">
        <f>C102</f>
        <v>0.6402744299</v>
      </c>
      <c r="E102" s="125"/>
      <c r="F102" s="124">
        <f>C102</f>
        <v>0.6402744299</v>
      </c>
      <c r="G102" s="125"/>
      <c r="H102" s="126"/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5"/>
      <c r="AA102" s="115"/>
      <c r="AB102" s="115"/>
      <c r="AC102" s="115"/>
      <c r="AD102" s="115"/>
      <c r="AE102" s="115"/>
      <c r="AF102" s="115"/>
      <c r="AG102" s="115"/>
    </row>
    <row r="103">
      <c r="A103" s="127" t="s">
        <v>355</v>
      </c>
      <c r="B103" s="128" t="s">
        <v>335</v>
      </c>
      <c r="C103" s="129">
        <f t="shared" ref="C103:D103" si="23">C76+(C89*C$102)</f>
        <v>4256.331485</v>
      </c>
      <c r="D103" s="129">
        <f t="shared" si="23"/>
        <v>1024.583445</v>
      </c>
      <c r="E103" s="130">
        <f>E76</f>
        <v>27</v>
      </c>
      <c r="F103" s="129">
        <f t="shared" ref="F103:F115" si="25">F76+(F89*F$102)</f>
        <v>1041.798599</v>
      </c>
      <c r="G103" s="130">
        <f>G76</f>
        <v>0</v>
      </c>
      <c r="H103" s="131">
        <f t="shared" ref="H103:H115" si="26">C103+(D103*E103)+(F103*G103)</f>
        <v>31920.08451</v>
      </c>
      <c r="I103" s="115"/>
      <c r="J103" s="115"/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15"/>
      <c r="Z103" s="115"/>
      <c r="AA103" s="115"/>
      <c r="AB103" s="115"/>
      <c r="AC103" s="115"/>
      <c r="AD103" s="115"/>
      <c r="AE103" s="115"/>
      <c r="AF103" s="115"/>
      <c r="AG103" s="115"/>
    </row>
    <row r="104">
      <c r="A104" s="132"/>
      <c r="B104" s="128" t="s">
        <v>336</v>
      </c>
      <c r="C104" s="129">
        <f t="shared" ref="C104:D104" si="24">C77+(C90*C$102)</f>
        <v>73.77068834</v>
      </c>
      <c r="D104" s="129">
        <f t="shared" si="24"/>
        <v>24.5858454</v>
      </c>
      <c r="E104" s="130">
        <f>E76</f>
        <v>27</v>
      </c>
      <c r="F104" s="129">
        <f t="shared" si="25"/>
        <v>24.59953556</v>
      </c>
      <c r="G104" s="130">
        <f>G76</f>
        <v>0</v>
      </c>
      <c r="H104" s="131">
        <f t="shared" si="26"/>
        <v>737.5885142</v>
      </c>
      <c r="I104" s="115"/>
      <c r="J104" s="115"/>
      <c r="K104" s="115"/>
      <c r="L104" s="115"/>
      <c r="M104" s="115"/>
      <c r="N104" s="115"/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  <c r="Z104" s="115"/>
      <c r="AA104" s="115"/>
      <c r="AB104" s="115"/>
      <c r="AC104" s="115"/>
      <c r="AD104" s="115"/>
      <c r="AE104" s="115"/>
      <c r="AF104" s="115"/>
      <c r="AG104" s="115"/>
    </row>
    <row r="105">
      <c r="A105" s="132"/>
      <c r="B105" s="128" t="s">
        <v>337</v>
      </c>
      <c r="C105" s="129">
        <f t="shared" ref="C105:D105" si="27">C78+(C91*C$102)</f>
        <v>132.3840459</v>
      </c>
      <c r="D105" s="129">
        <f t="shared" si="27"/>
        <v>44.80286131</v>
      </c>
      <c r="E105" s="130">
        <f>E76</f>
        <v>27</v>
      </c>
      <c r="F105" s="129">
        <f t="shared" si="25"/>
        <v>44.85708901</v>
      </c>
      <c r="G105" s="130">
        <f>G76</f>
        <v>0</v>
      </c>
      <c r="H105" s="131">
        <f t="shared" si="26"/>
        <v>1342.061301</v>
      </c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/>
    </row>
    <row r="106">
      <c r="A106" s="132"/>
      <c r="B106" s="128" t="s">
        <v>338</v>
      </c>
      <c r="C106" s="129">
        <f t="shared" ref="C106:D106" si="28">C79+(C92*C$102)</f>
        <v>175.3849449</v>
      </c>
      <c r="D106" s="129">
        <f t="shared" si="28"/>
        <v>59.41520309</v>
      </c>
      <c r="E106" s="130">
        <f>E76</f>
        <v>27</v>
      </c>
      <c r="F106" s="129">
        <f t="shared" si="25"/>
        <v>59.55527885</v>
      </c>
      <c r="G106" s="130">
        <f>G76</f>
        <v>0</v>
      </c>
      <c r="H106" s="131">
        <f t="shared" si="26"/>
        <v>1779.595428</v>
      </c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  <c r="Z106" s="115"/>
      <c r="AA106" s="115"/>
      <c r="AB106" s="115"/>
      <c r="AC106" s="115"/>
      <c r="AD106" s="115"/>
      <c r="AE106" s="115"/>
      <c r="AF106" s="115"/>
      <c r="AG106" s="115"/>
    </row>
    <row r="107">
      <c r="A107" s="132"/>
      <c r="B107" s="128" t="s">
        <v>339</v>
      </c>
      <c r="C107" s="129">
        <f t="shared" ref="C107:D107" si="29">C80+(C93*C$102)</f>
        <v>431.8596093</v>
      </c>
      <c r="D107" s="129">
        <f t="shared" si="29"/>
        <v>53.08705365</v>
      </c>
      <c r="E107" s="130">
        <f>E76</f>
        <v>27</v>
      </c>
      <c r="F107" s="129">
        <f t="shared" si="25"/>
        <v>67.81817785</v>
      </c>
      <c r="G107" s="130">
        <f>G76</f>
        <v>0</v>
      </c>
      <c r="H107" s="131">
        <f t="shared" si="26"/>
        <v>1865.210058</v>
      </c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  <c r="Z107" s="115"/>
      <c r="AA107" s="115"/>
      <c r="AB107" s="115"/>
      <c r="AC107" s="115"/>
      <c r="AD107" s="115"/>
      <c r="AE107" s="115"/>
      <c r="AF107" s="115"/>
      <c r="AG107" s="115"/>
    </row>
    <row r="108">
      <c r="A108" s="132"/>
      <c r="B108" s="128" t="s">
        <v>340</v>
      </c>
      <c r="C108" s="129">
        <f t="shared" ref="C108:D108" si="30">C81+(C94*C$102)</f>
        <v>63.648</v>
      </c>
      <c r="D108" s="129">
        <f t="shared" si="30"/>
        <v>0</v>
      </c>
      <c r="E108" s="130">
        <f>E112</f>
        <v>27</v>
      </c>
      <c r="F108" s="129">
        <f t="shared" si="25"/>
        <v>0</v>
      </c>
      <c r="G108" s="130">
        <f>G112</f>
        <v>0</v>
      </c>
      <c r="H108" s="131">
        <f t="shared" si="26"/>
        <v>63.648</v>
      </c>
      <c r="I108" s="115"/>
      <c r="J108" s="133"/>
      <c r="K108" s="133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  <c r="AA108" s="115"/>
      <c r="AB108" s="115"/>
      <c r="AC108" s="115"/>
      <c r="AD108" s="115"/>
      <c r="AE108" s="115"/>
      <c r="AF108" s="115"/>
      <c r="AG108" s="115"/>
    </row>
    <row r="109">
      <c r="A109" s="132"/>
      <c r="B109" s="128" t="s">
        <v>29</v>
      </c>
      <c r="C109" s="129">
        <f t="shared" ref="C109:D109" si="31">C82+(C95*C$102)</f>
        <v>1971.857505</v>
      </c>
      <c r="D109" s="129">
        <f t="shared" si="31"/>
        <v>401.0731939</v>
      </c>
      <c r="E109" s="130">
        <f>E76</f>
        <v>27</v>
      </c>
      <c r="F109" s="129">
        <f t="shared" si="25"/>
        <v>403.1732283</v>
      </c>
      <c r="G109" s="130">
        <f>G76</f>
        <v>0</v>
      </c>
      <c r="H109" s="131">
        <f t="shared" si="26"/>
        <v>12800.83374</v>
      </c>
      <c r="I109" s="115"/>
      <c r="J109" s="133"/>
      <c r="K109" s="133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  <c r="Z109" s="115"/>
      <c r="AA109" s="115"/>
      <c r="AB109" s="115"/>
      <c r="AC109" s="115"/>
      <c r="AD109" s="115"/>
      <c r="AE109" s="115"/>
      <c r="AF109" s="115"/>
      <c r="AG109" s="115"/>
    </row>
    <row r="110">
      <c r="A110" s="132"/>
      <c r="B110" s="128" t="s">
        <v>341</v>
      </c>
      <c r="C110" s="129">
        <f t="shared" ref="C110:D110" si="32">C83+(C96*C$102)</f>
        <v>5336.383734</v>
      </c>
      <c r="D110" s="129">
        <f t="shared" si="32"/>
        <v>1591.749811</v>
      </c>
      <c r="E110" s="130">
        <f>E76</f>
        <v>27</v>
      </c>
      <c r="F110" s="129">
        <f t="shared" si="25"/>
        <v>1621.285731</v>
      </c>
      <c r="G110" s="130">
        <f>G76</f>
        <v>0</v>
      </c>
      <c r="H110" s="131">
        <f t="shared" si="26"/>
        <v>48313.62864</v>
      </c>
      <c r="I110" s="115"/>
      <c r="J110" s="133"/>
      <c r="K110" s="133"/>
      <c r="L110" s="115"/>
      <c r="M110" s="115"/>
      <c r="N110" s="115"/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  <c r="Z110" s="115"/>
      <c r="AA110" s="115"/>
      <c r="AB110" s="115"/>
      <c r="AC110" s="115"/>
      <c r="AD110" s="115"/>
      <c r="AE110" s="115"/>
      <c r="AF110" s="115"/>
      <c r="AG110" s="115"/>
    </row>
    <row r="111">
      <c r="A111" s="132"/>
      <c r="B111" s="128" t="s">
        <v>174</v>
      </c>
      <c r="C111" s="129">
        <f t="shared" ref="C111:D111" si="33">C84+(C97*C$102)</f>
        <v>259.8831346</v>
      </c>
      <c r="D111" s="129">
        <f t="shared" si="33"/>
        <v>86.73744209</v>
      </c>
      <c r="E111" s="130">
        <f>E76</f>
        <v>27</v>
      </c>
      <c r="F111" s="129">
        <f t="shared" si="25"/>
        <v>86.81682594</v>
      </c>
      <c r="G111" s="130">
        <f>G76</f>
        <v>0</v>
      </c>
      <c r="H111" s="131">
        <f t="shared" si="26"/>
        <v>2601.794071</v>
      </c>
      <c r="I111" s="115"/>
      <c r="J111" s="133"/>
      <c r="K111" s="133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15"/>
      <c r="Z111" s="115"/>
      <c r="AA111" s="115"/>
      <c r="AB111" s="115"/>
      <c r="AC111" s="115"/>
      <c r="AD111" s="115"/>
      <c r="AE111" s="115"/>
      <c r="AF111" s="115"/>
      <c r="AG111" s="115"/>
    </row>
    <row r="112">
      <c r="A112" s="132"/>
      <c r="B112" s="128" t="s">
        <v>27</v>
      </c>
      <c r="C112" s="129">
        <f t="shared" ref="C112:D112" si="34">C85+(C98*C$102)</f>
        <v>4.121854182</v>
      </c>
      <c r="D112" s="129">
        <f t="shared" si="34"/>
        <v>1.308474444</v>
      </c>
      <c r="E112" s="130">
        <f>E76</f>
        <v>27</v>
      </c>
      <c r="F112" s="129">
        <f t="shared" si="25"/>
        <v>1.311942258</v>
      </c>
      <c r="G112" s="130">
        <f>G76</f>
        <v>0</v>
      </c>
      <c r="H112" s="131">
        <f t="shared" si="26"/>
        <v>39.45066417</v>
      </c>
      <c r="I112" s="115"/>
      <c r="J112" s="133"/>
      <c r="K112" s="133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  <c r="AA112" s="115"/>
      <c r="AB112" s="115"/>
      <c r="AC112" s="115"/>
      <c r="AD112" s="115"/>
      <c r="AE112" s="115"/>
      <c r="AF112" s="115"/>
      <c r="AG112" s="115"/>
    </row>
    <row r="113">
      <c r="A113" s="132"/>
      <c r="B113" s="128" t="s">
        <v>342</v>
      </c>
      <c r="C113" s="129">
        <f t="shared" ref="C113:D113" si="35">C86+(C99*C$102)</f>
        <v>168.4167629</v>
      </c>
      <c r="D113" s="129">
        <f t="shared" si="35"/>
        <v>55.98551783</v>
      </c>
      <c r="E113" s="130">
        <f>E76</f>
        <v>27</v>
      </c>
      <c r="F113" s="129">
        <f t="shared" si="25"/>
        <v>56.14955901</v>
      </c>
      <c r="G113" s="130">
        <f>G76</f>
        <v>0</v>
      </c>
      <c r="H113" s="131">
        <f t="shared" si="26"/>
        <v>1680.025744</v>
      </c>
      <c r="I113" s="115"/>
      <c r="J113" s="133"/>
      <c r="K113" s="133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  <c r="Z113" s="115"/>
      <c r="AA113" s="115"/>
      <c r="AB113" s="115"/>
      <c r="AC113" s="115"/>
      <c r="AD113" s="115"/>
      <c r="AE113" s="115"/>
      <c r="AF113" s="115"/>
      <c r="AG113" s="115"/>
    </row>
    <row r="114">
      <c r="A114" s="132"/>
      <c r="B114" s="128" t="s">
        <v>343</v>
      </c>
      <c r="C114" s="129">
        <f t="shared" ref="C114:D114" si="36">C87+(C100*C$102)</f>
        <v>431.0351744</v>
      </c>
      <c r="D114" s="129">
        <f t="shared" si="36"/>
        <v>110.2611328</v>
      </c>
      <c r="E114" s="130">
        <f>E76</f>
        <v>27</v>
      </c>
      <c r="F114" s="129">
        <f t="shared" si="25"/>
        <v>110.3458686</v>
      </c>
      <c r="G114" s="130">
        <f>G76</f>
        <v>0</v>
      </c>
      <c r="H114" s="131">
        <f t="shared" si="26"/>
        <v>3408.085761</v>
      </c>
      <c r="I114" s="115"/>
      <c r="J114" s="133"/>
      <c r="K114" s="133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115"/>
      <c r="AE114" s="115"/>
      <c r="AF114" s="115"/>
      <c r="AG114" s="115"/>
    </row>
    <row r="115">
      <c r="A115" s="132"/>
      <c r="B115" s="128" t="s">
        <v>20</v>
      </c>
      <c r="C115" s="129">
        <f t="shared" ref="C115:D115" si="37">C88+(C101*C$102)</f>
        <v>3.198895463</v>
      </c>
      <c r="D115" s="129">
        <f t="shared" si="37"/>
        <v>1.110934509</v>
      </c>
      <c r="E115" s="130">
        <f>E76</f>
        <v>27</v>
      </c>
      <c r="F115" s="129">
        <f t="shared" si="25"/>
        <v>1.214660982</v>
      </c>
      <c r="G115" s="130">
        <f>G76</f>
        <v>0</v>
      </c>
      <c r="H115" s="131">
        <f t="shared" si="26"/>
        <v>33.1941272</v>
      </c>
      <c r="I115" s="115"/>
      <c r="J115" s="133"/>
      <c r="K115" s="133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  <c r="AA115" s="115"/>
      <c r="AB115" s="115"/>
      <c r="AC115" s="115"/>
      <c r="AD115" s="115"/>
      <c r="AE115" s="115"/>
      <c r="AF115" s="115"/>
      <c r="AG115" s="115"/>
    </row>
    <row r="121"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  <c r="AE121" s="134"/>
      <c r="AF121" s="134"/>
      <c r="AG121" s="134"/>
    </row>
    <row r="122"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  <c r="AE122" s="134"/>
      <c r="AF122" s="134"/>
      <c r="AG122" s="134"/>
    </row>
    <row r="123"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  <c r="AE123" s="134"/>
      <c r="AF123" s="134"/>
      <c r="AG123" s="134"/>
    </row>
    <row r="124"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  <c r="AE124" s="134"/>
      <c r="AF124" s="134"/>
      <c r="AG124" s="134"/>
    </row>
  </sheetData>
  <mergeCells count="7">
    <mergeCell ref="A1:G1"/>
    <mergeCell ref="A7:G7"/>
    <mergeCell ref="A73:A75"/>
    <mergeCell ref="B73:B75"/>
    <mergeCell ref="C73:H73"/>
    <mergeCell ref="D74:E74"/>
    <mergeCell ref="F74:G74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13"/>
    <col customWidth="1" min="2" max="2" width="17.38"/>
    <col customWidth="1" min="3" max="14" width="12.75"/>
  </cols>
  <sheetData>
    <row r="1">
      <c r="A1" s="135" t="s">
        <v>356</v>
      </c>
      <c r="B1" s="4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>
      <c r="A2" s="103" t="s">
        <v>347</v>
      </c>
      <c r="B2" s="104" t="s">
        <v>333</v>
      </c>
      <c r="C2" s="136">
        <f>'BOT AWS Total'!B$2</f>
        <v>45474</v>
      </c>
      <c r="D2" s="136">
        <f>'BOT AWS Total'!C$2</f>
        <v>45505</v>
      </c>
      <c r="E2" s="136">
        <f>'BOT AWS Total'!D$2</f>
        <v>45536</v>
      </c>
      <c r="F2" s="136">
        <f>'BOT AWS Total'!E$2</f>
        <v>45566</v>
      </c>
      <c r="G2" s="136">
        <f>'BOT AWS Total'!F$2</f>
        <v>45597</v>
      </c>
      <c r="H2" s="136">
        <f>'BOT AWS Total'!G$2</f>
        <v>45627</v>
      </c>
      <c r="I2" s="136">
        <f>'BOT AWS Total'!H$2</f>
        <v>45658</v>
      </c>
      <c r="J2" s="136">
        <f>'BOT AWS Total'!I$2</f>
        <v>45689</v>
      </c>
      <c r="K2" s="136">
        <f>'BOT AWS Total'!J$2</f>
        <v>45717</v>
      </c>
      <c r="L2" s="137">
        <f>'BOT AWS Total'!K$2</f>
        <v>45748</v>
      </c>
      <c r="M2" s="137">
        <f>'BOT AWS Total'!L$2</f>
        <v>45778</v>
      </c>
      <c r="N2" s="137">
        <f>'BOT AWS Total'!M$2</f>
        <v>45809</v>
      </c>
    </row>
    <row r="3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</row>
    <row r="4">
      <c r="A4" s="109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5">
      <c r="A5" s="79" t="s">
        <v>353</v>
      </c>
      <c r="B5" s="79" t="s">
        <v>335</v>
      </c>
      <c r="C5" s="80">
        <f>'BOT1 AWS Total'!B47</f>
        <v>21771.69885</v>
      </c>
      <c r="D5" s="80">
        <f>'BOT1 AWS Total'!C47</f>
        <v>22056.06108</v>
      </c>
      <c r="E5" s="80">
        <f>'BOT1 AWS Total'!D47</f>
        <v>23237.94782</v>
      </c>
      <c r="F5" s="80">
        <f>'BOT1 AWS Total'!E47</f>
        <v>22627.2111</v>
      </c>
      <c r="G5" s="80">
        <f>'BOT1 AWS Total'!F47</f>
        <v>17876.19083</v>
      </c>
      <c r="H5" s="80">
        <f>'BOT1 AWS Total'!G47</f>
        <v>17803.81708</v>
      </c>
      <c r="I5" s="80">
        <f>'BOT1 AWS Total'!H47</f>
        <v>18074.59019</v>
      </c>
      <c r="J5" s="80">
        <f>'BOT1 AWS Total'!I47</f>
        <v>17046.29937</v>
      </c>
      <c r="K5" s="80">
        <f>'BOT1 AWS Total'!J47</f>
        <v>18725.41528</v>
      </c>
      <c r="L5" s="80">
        <f>'BOT1 AWS Total'!K47</f>
        <v>20020.84515</v>
      </c>
      <c r="M5" s="80">
        <f>'BOT1 AWS Total'!L47</f>
        <v>20080.05331</v>
      </c>
      <c r="N5" s="80">
        <f>'AWS cost forecast'!$H$76</f>
        <v>17542.30637</v>
      </c>
    </row>
    <row r="6">
      <c r="A6" s="116"/>
      <c r="B6" s="79" t="s">
        <v>357</v>
      </c>
      <c r="C6" s="80">
        <f>SUM('BOT2 AWS Total (Part 1)'!B14,'BOT2 AWS Total (Part 2)'!B15,'BOT2 AWS Total (Part 3)'!B13,'BOT2 AWS Total (Part 4)'!B15,'BOT2 AWS Total (Part 5)'!B39)</f>
        <v>1827.830627</v>
      </c>
      <c r="D6" s="80">
        <f>SUM('BOT2 AWS Total (Part 1)'!C14,'BOT2 AWS Total (Part 2)'!C15,'BOT2 AWS Total (Part 3)'!C13,'BOT2 AWS Total (Part 4)'!C15,'BOT2 AWS Total (Part 5)'!C39)</f>
        <v>2316.402423</v>
      </c>
      <c r="E6" s="80">
        <f>SUM('BOT2 AWS Total (Part 1)'!D14,'BOT2 AWS Total (Part 2)'!D15,'BOT2 AWS Total (Part 3)'!D13,'BOT2 AWS Total (Part 4)'!D15,'BOT2 AWS Total (Part 5)'!D39)</f>
        <v>3890.537205</v>
      </c>
      <c r="F6" s="80">
        <f>SUM('BOT2 AWS Total (Part 1)'!E14,'BOT2 AWS Total (Part 2)'!E15,'BOT2 AWS Total (Part 3)'!E13,'BOT2 AWS Total (Part 4)'!E15,'BOT2 AWS Total (Part 5)'!E39)</f>
        <v>5981.488369</v>
      </c>
      <c r="G6" s="80">
        <f>SUM('BOT2 AWS Total (Part 1)'!F14,'BOT2 AWS Total (Part 2)'!F15,'BOT2 AWS Total (Part 3)'!F13,'BOT2 AWS Total (Part 4)'!F15,'BOT2 AWS Total (Part 5)'!F39)</f>
        <v>5981.035038</v>
      </c>
      <c r="H6" s="80">
        <f>SUM('BOT2 AWS Total (Part 1)'!G14,'BOT2 AWS Total (Part 2)'!G15,'BOT2 AWS Total (Part 3)'!G13,'BOT2 AWS Total (Part 4)'!G15,'BOT2 AWS Total (Part 5)'!G39)</f>
        <v>4069.417392</v>
      </c>
      <c r="I6" s="80">
        <f>SUM('BOT2 AWS Total (Part 1)'!H14,'BOT2 AWS Total (Part 2)'!H15,'BOT2 AWS Total (Part 3)'!H13,'BOT2 AWS Total (Part 4)'!H15,'BOT2 AWS Total (Part 5)'!H39)</f>
        <v>3579.239906</v>
      </c>
      <c r="J6" s="80">
        <f>SUM('BOT2 AWS Total (Part 1)'!I14,'BOT2 AWS Total (Part 2)'!I15,'BOT2 AWS Total (Part 3)'!I13,'BOT2 AWS Total (Part 4)'!I15,'BOT2 AWS Total (Part 5)'!I39)</f>
        <v>2535.855792</v>
      </c>
      <c r="K6" s="80">
        <f>SUM('BOT2 AWS Total (Part 1)'!J14,'BOT2 AWS Total (Part 2)'!J15,'BOT2 AWS Total (Part 3)'!J13,'BOT2 AWS Total (Part 4)'!J15,'BOT2 AWS Total (Part 5)'!J39)</f>
        <v>3052.0752</v>
      </c>
      <c r="L6" s="80">
        <f>SUM('BOT2 AWS Total (Part 1)'!K14,'BOT2 AWS Total (Part 2)'!K15,'BOT2 AWS Total (Part 3)'!K13,'BOT2 AWS Total (Part 4)'!K15,'BOT2 AWS Total (Part 5)'!K39)</f>
        <v>4227.065217</v>
      </c>
      <c r="M6" s="80">
        <f>SUM('BOT2 AWS Total (Part 1)'!L14,'BOT2 AWS Total (Part 2)'!L15,'BOT2 AWS Total (Part 3)'!L13,'BOT2 AWS Total (Part 4)'!L15,'BOT2 AWS Total (Part 5)'!L39)</f>
        <v>3401.957241</v>
      </c>
      <c r="N6" s="80">
        <f>SUM('AWS cost forecast'!$H$77, 'AWS cost forecast'!$H$78, 'AWS cost forecast'!$H$79, 'AWS cost forecast'!$H$80, 'AWS cost forecast'!$H$81)</f>
        <v>2139.892279</v>
      </c>
    </row>
    <row r="7">
      <c r="A7" s="116"/>
      <c r="B7" s="79" t="s">
        <v>29</v>
      </c>
      <c r="C7" s="80">
        <f>SUM('Custom Backend AWS Total'!B69)</f>
        <v>8615.382878</v>
      </c>
      <c r="D7" s="80">
        <f>SUM('Custom Backend AWS Total'!C69)</f>
        <v>9750.255465</v>
      </c>
      <c r="E7" s="80">
        <f>SUM('Custom Backend AWS Total'!D69)</f>
        <v>11088.26797</v>
      </c>
      <c r="F7" s="80">
        <f>SUM('Custom Backend AWS Total'!E69)</f>
        <v>13398.30992</v>
      </c>
      <c r="G7" s="80">
        <f>SUM('Custom Backend AWS Total'!F69)</f>
        <v>14704.86315</v>
      </c>
      <c r="H7" s="80">
        <f>SUM('Custom Backend AWS Total'!G69)</f>
        <v>12863.53591</v>
      </c>
      <c r="I7" s="80">
        <f>SUM('Custom Backend AWS Total'!H69)</f>
        <v>12710.78651</v>
      </c>
      <c r="J7" s="80">
        <f>SUM('Custom Backend AWS Total'!I69)</f>
        <v>10583.61054</v>
      </c>
      <c r="K7" s="80">
        <f>SUM('Custom Backend AWS Total'!J69)</f>
        <v>12024.09415</v>
      </c>
      <c r="L7" s="80">
        <f>SUM('Custom Backend AWS Total'!K69)</f>
        <v>12808.22885</v>
      </c>
      <c r="M7" s="80">
        <f>SUM('Custom Backend AWS Total'!L69)</f>
        <v>12757.87189</v>
      </c>
      <c r="N7" s="80">
        <f>SUM('AWS cost forecast'!$H$82)</f>
        <v>10799.24444</v>
      </c>
    </row>
    <row r="8">
      <c r="A8" s="116"/>
      <c r="B8" s="79" t="s">
        <v>341</v>
      </c>
      <c r="C8" s="80">
        <f>SUM('Eko AWS Total'!B51)</f>
        <v>20110.71534</v>
      </c>
      <c r="D8" s="80">
        <f>SUM('Eko AWS Total'!C51)</f>
        <v>21455.12559</v>
      </c>
      <c r="E8" s="80">
        <f>SUM('Eko AWS Total'!D51)</f>
        <v>21135.19572</v>
      </c>
      <c r="F8" s="80">
        <f>SUM('Eko AWS Total'!E51)</f>
        <v>24870.12897</v>
      </c>
      <c r="G8" s="80">
        <f>SUM('Eko AWS Total'!F51)</f>
        <v>22900.26405</v>
      </c>
      <c r="H8" s="80">
        <f>SUM('Eko AWS Total'!G51)</f>
        <v>22966.63165</v>
      </c>
      <c r="I8" s="80">
        <f>SUM('Eko AWS Total'!H51)</f>
        <v>21893.57946</v>
      </c>
      <c r="J8" s="80">
        <f>SUM('Eko AWS Total'!I51)</f>
        <v>21551.86415</v>
      </c>
      <c r="K8" s="80">
        <f>SUM('Eko AWS Total'!J51)</f>
        <v>23606.13484</v>
      </c>
      <c r="L8" s="80">
        <f>SUM('Eko AWS Total'!K51)</f>
        <v>20515.43481</v>
      </c>
      <c r="M8" s="80">
        <f>SUM('Eko AWS Total'!L51)</f>
        <v>20885.18187</v>
      </c>
      <c r="N8" s="80">
        <f>SUM('AWS cost forecast'!$H$83)</f>
        <v>22023.78865</v>
      </c>
    </row>
    <row r="9">
      <c r="A9" s="116"/>
      <c r="B9" s="79" t="s">
        <v>174</v>
      </c>
      <c r="C9" s="80">
        <f>'Eko Call AWS Total'!B32</f>
        <v>524.8874277</v>
      </c>
      <c r="D9" s="80">
        <f>'Eko Call AWS Total'!C32</f>
        <v>875.9606341</v>
      </c>
      <c r="E9" s="80">
        <f>'Eko Call AWS Total'!D32</f>
        <v>1958.862573</v>
      </c>
      <c r="F9" s="80">
        <f>'Eko Call AWS Total'!E32</f>
        <v>3016.434459</v>
      </c>
      <c r="G9" s="80">
        <f>'Eko Call AWS Total'!F32</f>
        <v>701.6267747</v>
      </c>
      <c r="H9" s="80">
        <f>'Eko Call AWS Total'!G32</f>
        <v>533.1477309</v>
      </c>
      <c r="I9" s="80">
        <f>'Eko Call AWS Total'!H32</f>
        <v>515.0531756</v>
      </c>
      <c r="J9" s="80">
        <f>'Eko Call AWS Total'!I32</f>
        <v>464.4249449</v>
      </c>
      <c r="K9" s="80">
        <f>'Eko Call AWS Total'!J32</f>
        <v>504.9859229</v>
      </c>
      <c r="L9" s="80">
        <f>'Eko Call AWS Total'!K32</f>
        <v>535.0907603</v>
      </c>
      <c r="M9" s="80">
        <f>'Eko Call AWS Total'!L32</f>
        <v>551.1103657</v>
      </c>
      <c r="N9" s="80">
        <f>SUM('AWS cost forecast'!$H$84)</f>
        <v>474.7352495</v>
      </c>
    </row>
    <row r="10">
      <c r="A10" s="116"/>
      <c r="B10" s="79" t="s">
        <v>27</v>
      </c>
      <c r="C10" s="80">
        <f>'Gen AI AWS Total'!B36</f>
        <v>13.06986235</v>
      </c>
      <c r="D10" s="80">
        <f>'Gen AI AWS Total'!C36</f>
        <v>13.34157148</v>
      </c>
      <c r="E10" s="80">
        <f>'Gen AI AWS Total'!D36</f>
        <v>7.85239722</v>
      </c>
      <c r="F10" s="80">
        <f>'Gen AI AWS Total'!E36</f>
        <v>18.90417091</v>
      </c>
      <c r="G10" s="80">
        <f>'Gen AI AWS Total'!F36</f>
        <v>5.539073877</v>
      </c>
      <c r="H10" s="80">
        <f>'Gen AI AWS Total'!G36</f>
        <v>11.73698903</v>
      </c>
      <c r="I10" s="80">
        <f>'Gen AI AWS Total'!H36</f>
        <v>61.1593712</v>
      </c>
      <c r="J10" s="80">
        <f>'Gen AI AWS Total'!I36</f>
        <v>260.6537462</v>
      </c>
      <c r="K10" s="80">
        <f>'Gen AI AWS Total'!J36</f>
        <v>104.0703418</v>
      </c>
      <c r="L10" s="80">
        <f>'Gen AI AWS Total'!K36</f>
        <v>100.3057594</v>
      </c>
      <c r="M10" s="80">
        <f>'Gen AI AWS Total'!L36</f>
        <v>56.03572653</v>
      </c>
      <c r="N10" s="80">
        <f>SUM('AWS cost forecast'!$H$85)</f>
        <v>39.45066417</v>
      </c>
    </row>
    <row r="11">
      <c r="A11" s="116"/>
      <c r="B11" s="79" t="s">
        <v>11</v>
      </c>
      <c r="C11" s="80">
        <f>SUM('R&amp;D AWS Total (Part 1)'!B21,'R&amp;D AWS Total (Part 2)'!B63)</f>
        <v>3384.163496</v>
      </c>
      <c r="D11" s="80">
        <f>SUM('R&amp;D AWS Total (Part 1)'!C21,'R&amp;D AWS Total (Part 2)'!C63)</f>
        <v>3589.56305</v>
      </c>
      <c r="E11" s="80">
        <f>SUM('R&amp;D AWS Total (Part 1)'!D21,'R&amp;D AWS Total (Part 2)'!D63)</f>
        <v>3748.06495</v>
      </c>
      <c r="F11" s="80">
        <f>SUM('R&amp;D AWS Total (Part 1)'!E21,'R&amp;D AWS Total (Part 2)'!E63)</f>
        <v>4171.731512</v>
      </c>
      <c r="G11" s="80">
        <f>SUM('R&amp;D AWS Total (Part 1)'!F21,'R&amp;D AWS Total (Part 2)'!F63)</f>
        <v>4470.776621</v>
      </c>
      <c r="H11" s="80">
        <f>SUM('R&amp;D AWS Total (Part 1)'!G21,'R&amp;D AWS Total (Part 2)'!G63)</f>
        <v>4072.980046</v>
      </c>
      <c r="I11" s="80">
        <f>SUM('R&amp;D AWS Total (Part 1)'!H21,'R&amp;D AWS Total (Part 2)'!H63)</f>
        <v>3977.130819</v>
      </c>
      <c r="J11" s="80">
        <f>SUM('R&amp;D AWS Total (Part 1)'!I21,'R&amp;D AWS Total (Part 2)'!I63)</f>
        <v>3721.47519</v>
      </c>
      <c r="K11" s="80">
        <f>SUM('R&amp;D AWS Total (Part 1)'!J21,'R&amp;D AWS Total (Part 2)'!J63)</f>
        <v>3867.307514</v>
      </c>
      <c r="L11" s="80">
        <f>SUM('R&amp;D AWS Total (Part 1)'!K21,'R&amp;D AWS Total (Part 2)'!K63)</f>
        <v>3601.031695</v>
      </c>
      <c r="M11" s="80">
        <f>SUM('R&amp;D AWS Total (Part 1)'!L21,'R&amp;D AWS Total (Part 2)'!L63)</f>
        <v>3304.963713</v>
      </c>
      <c r="N11" s="80">
        <f>SUM('AWS cost forecast'!$H$86, 'AWS cost forecast'!$H$87)</f>
        <v>2642.959594</v>
      </c>
    </row>
    <row r="12">
      <c r="A12" s="116"/>
      <c r="B12" s="79" t="s">
        <v>20</v>
      </c>
      <c r="C12" s="80">
        <f>'Robotics AWS Total'!B31</f>
        <v>0</v>
      </c>
      <c r="D12" s="80">
        <f>'Robotics AWS Total'!C31</f>
        <v>0.4715165672</v>
      </c>
      <c r="E12" s="80">
        <f>'Robotics AWS Total'!D31</f>
        <v>5.406797895</v>
      </c>
      <c r="F12" s="80">
        <f>'Robotics AWS Total'!E31</f>
        <v>12.5476907</v>
      </c>
      <c r="G12" s="80">
        <f>'Robotics AWS Total'!F31</f>
        <v>18.47689599</v>
      </c>
      <c r="H12" s="80">
        <f>'Robotics AWS Total'!G31</f>
        <v>32.75337696</v>
      </c>
      <c r="I12" s="80">
        <f>'Robotics AWS Total'!H31</f>
        <v>60.93843672</v>
      </c>
      <c r="J12" s="80">
        <f>'Robotics AWS Total'!I31</f>
        <v>59.91797622</v>
      </c>
      <c r="K12" s="80">
        <f>'Robotics AWS Total'!J31</f>
        <v>79.81430828</v>
      </c>
      <c r="L12" s="80">
        <f>'Robotics AWS Total'!K31</f>
        <v>113.6454384</v>
      </c>
      <c r="M12" s="80">
        <f>'Robotics AWS Total'!L31</f>
        <v>84.00069316</v>
      </c>
      <c r="N12" s="80">
        <f>SUM('AWS cost forecast'!$H$88)</f>
        <v>32.74964746</v>
      </c>
    </row>
    <row r="13">
      <c r="A13" s="116"/>
      <c r="B13" s="79" t="s">
        <v>358</v>
      </c>
      <c r="C13" s="138">
        <f t="shared" ref="C13:N13" si="1">SUM(C5:C12)</f>
        <v>56247.74849</v>
      </c>
      <c r="D13" s="138">
        <f t="shared" si="1"/>
        <v>60057.18133</v>
      </c>
      <c r="E13" s="138">
        <f t="shared" si="1"/>
        <v>65072.13543</v>
      </c>
      <c r="F13" s="138">
        <f t="shared" si="1"/>
        <v>74096.75619</v>
      </c>
      <c r="G13" s="138">
        <f t="shared" si="1"/>
        <v>66658.77244</v>
      </c>
      <c r="H13" s="138">
        <f t="shared" si="1"/>
        <v>62354.02017</v>
      </c>
      <c r="I13" s="138">
        <f t="shared" si="1"/>
        <v>60872.47787</v>
      </c>
      <c r="J13" s="138">
        <f t="shared" si="1"/>
        <v>56224.10171</v>
      </c>
      <c r="K13" s="138">
        <f t="shared" si="1"/>
        <v>61963.89755</v>
      </c>
      <c r="L13" s="138">
        <f t="shared" si="1"/>
        <v>61921.64768</v>
      </c>
      <c r="M13" s="138">
        <f t="shared" si="1"/>
        <v>61121.17481</v>
      </c>
      <c r="N13" s="138">
        <f t="shared" si="1"/>
        <v>55695.12689</v>
      </c>
    </row>
    <row r="14">
      <c r="A14" s="117" t="s">
        <v>346</v>
      </c>
      <c r="B14" s="117" t="s">
        <v>335</v>
      </c>
      <c r="C14" s="139">
        <f>'BOT1 AWS Total'!B4</f>
        <v>20378.42764</v>
      </c>
      <c r="D14" s="139">
        <f>'BOT1 AWS Total'!C4</f>
        <v>19847.04068</v>
      </c>
      <c r="E14" s="139">
        <f>'BOT1 AWS Total'!D4</f>
        <v>18479.71989</v>
      </c>
      <c r="F14" s="139">
        <f>'BOT1 AWS Total'!E4</f>
        <v>17785.41008</v>
      </c>
      <c r="G14" s="139">
        <f>'BOT1 AWS Total'!F4</f>
        <v>17324.36884</v>
      </c>
      <c r="H14" s="139">
        <f>'BOT1 AWS Total'!G4</f>
        <v>19077.50076</v>
      </c>
      <c r="I14" s="139">
        <f>'BOT1 AWS Total'!H4</f>
        <v>19115.68499</v>
      </c>
      <c r="J14" s="139">
        <f>'BOT1 AWS Total'!I4</f>
        <v>15532.66295</v>
      </c>
      <c r="K14" s="139">
        <f>'BOT1 AWS Total'!J4</f>
        <v>16350.03146</v>
      </c>
      <c r="L14" s="139">
        <f>'BOT1 AWS Total'!K4</f>
        <v>18576.96089</v>
      </c>
      <c r="M14" s="139">
        <f>'BOT1 AWS Total'!L4</f>
        <v>22058.49666</v>
      </c>
      <c r="N14" s="139">
        <f>'AWS cost forecast'!$H$89</f>
        <v>22455.64944</v>
      </c>
    </row>
    <row r="15">
      <c r="A15" s="121"/>
      <c r="B15" s="117" t="s">
        <v>357</v>
      </c>
      <c r="C15" s="139">
        <f>SUM('BOT2 AWS Total (Part 1)'!B4,'BOT2 AWS Total (Part 2)'!B4,'BOT2 AWS Total (Part 3)'!B4,'BOT2 AWS Total (Part 4)'!B5,'BOT2 AWS Total (Part 5)'!B5)</f>
        <v>2529.398284</v>
      </c>
      <c r="D15" s="139">
        <f>SUM('BOT2 AWS Total (Part 1)'!C4,'BOT2 AWS Total (Part 2)'!C4,'BOT2 AWS Total (Part 3)'!C4,'BOT2 AWS Total (Part 4)'!C5,'BOT2 AWS Total (Part 5)'!C5)</f>
        <v>5008.958407</v>
      </c>
      <c r="E15" s="139">
        <f>SUM('BOT2 AWS Total (Part 1)'!D4,'BOT2 AWS Total (Part 2)'!D4,'BOT2 AWS Total (Part 3)'!D4,'BOT2 AWS Total (Part 4)'!D5,'BOT2 AWS Total (Part 5)'!D5)</f>
        <v>3604.853333</v>
      </c>
      <c r="F15" s="139">
        <f>SUM('BOT2 AWS Total (Part 1)'!E4,'BOT2 AWS Total (Part 2)'!E4,'BOT2 AWS Total (Part 3)'!E4,'BOT2 AWS Total (Part 4)'!E5,'BOT2 AWS Total (Part 5)'!E5)</f>
        <v>2495.752383</v>
      </c>
      <c r="G15" s="139">
        <f>SUM('BOT2 AWS Total (Part 1)'!F4,'BOT2 AWS Total (Part 2)'!F4,'BOT2 AWS Total (Part 3)'!F4,'BOT2 AWS Total (Part 4)'!F5,'BOT2 AWS Total (Part 5)'!F5)</f>
        <v>3333.32354</v>
      </c>
      <c r="H15" s="139">
        <f>SUM('BOT2 AWS Total (Part 1)'!G4,'BOT2 AWS Total (Part 2)'!G4,'BOT2 AWS Total (Part 3)'!G4,'BOT2 AWS Total (Part 4)'!G5,'BOT2 AWS Total (Part 5)'!G5)</f>
        <v>6160.204415</v>
      </c>
      <c r="I15" s="139">
        <f>SUM('BOT2 AWS Total (Part 1)'!H4,'BOT2 AWS Total (Part 2)'!H4,'BOT2 AWS Total (Part 3)'!H4,'BOT2 AWS Total (Part 4)'!H5,'BOT2 AWS Total (Part 5)'!H5)</f>
        <v>7029.055921</v>
      </c>
      <c r="J15" s="139">
        <f>SUM('BOT2 AWS Total (Part 1)'!I4,'BOT2 AWS Total (Part 2)'!I4,'BOT2 AWS Total (Part 3)'!I4,'BOT2 AWS Total (Part 4)'!I5,'BOT2 AWS Total (Part 5)'!I5)</f>
        <v>6977.237767</v>
      </c>
      <c r="K15" s="139">
        <f>SUM('BOT2 AWS Total (Part 1)'!J4,'BOT2 AWS Total (Part 2)'!J4,'BOT2 AWS Total (Part 3)'!J4,'BOT2 AWS Total (Part 4)'!J5,'BOT2 AWS Total (Part 5)'!J5)</f>
        <v>8162.357628</v>
      </c>
      <c r="L15" s="139">
        <f>SUM('BOT2 AWS Total (Part 1)'!K4,'BOT2 AWS Total (Part 2)'!K4,'BOT2 AWS Total (Part 3)'!K4,'BOT2 AWS Total (Part 4)'!K5,'BOT2 AWS Total (Part 5)'!K5)</f>
        <v>5620.228843</v>
      </c>
      <c r="M15" s="139">
        <f>SUM('BOT2 AWS Total (Part 1)'!L4,'BOT2 AWS Total (Part 2)'!L4,'BOT2 AWS Total (Part 3)'!L4,'BOT2 AWS Total (Part 4)'!L5,'BOT2 AWS Total (Part 5)'!L5)</f>
        <v>5413.819057</v>
      </c>
      <c r="N15" s="139">
        <f>SUM('AWS cost forecast'!$H$90, 'AWS cost forecast'!$H$91, 'AWS cost forecast'!$H$92, 'AWS cost forecast'!$H$93, 'AWS cost forecast'!$H$94)</f>
        <v>5697.886489</v>
      </c>
    </row>
    <row r="16">
      <c r="A16" s="121"/>
      <c r="B16" s="117" t="s">
        <v>29</v>
      </c>
      <c r="C16" s="139">
        <f>SUM('Custom Backend AWS Total'!B6)</f>
        <v>914.1984273</v>
      </c>
      <c r="D16" s="139">
        <f>SUM('Custom Backend AWS Total'!C6)</f>
        <v>569.6044627</v>
      </c>
      <c r="E16" s="139">
        <f>SUM('Custom Backend AWS Total'!D6)</f>
        <v>387.1627403</v>
      </c>
      <c r="F16" s="139">
        <f>SUM('Custom Backend AWS Total'!E6)</f>
        <v>184.6169597</v>
      </c>
      <c r="G16" s="139">
        <f>SUM('Custom Backend AWS Total'!F6)</f>
        <v>191.9676532</v>
      </c>
      <c r="H16" s="139">
        <f>SUM('Custom Backend AWS Total'!G6)</f>
        <v>849.6971814</v>
      </c>
      <c r="I16" s="139">
        <f>SUM('Custom Backend AWS Total'!H6)</f>
        <v>915.4784366</v>
      </c>
      <c r="J16" s="139">
        <f>SUM('Custom Backend AWS Total'!I6)</f>
        <v>1872.197894</v>
      </c>
      <c r="K16" s="139">
        <f>SUM('Custom Backend AWS Total'!J6)</f>
        <v>1719.351951</v>
      </c>
      <c r="L16" s="139">
        <f>SUM('Custom Backend AWS Total'!K6)</f>
        <v>334.0925384</v>
      </c>
      <c r="M16" s="139">
        <f>SUM('Custom Backend AWS Total'!L6)</f>
        <v>1707.744485</v>
      </c>
      <c r="N16" s="139">
        <f>SUM('AWS cost forecast'!$H$95)</f>
        <v>3126.142811</v>
      </c>
    </row>
    <row r="17">
      <c r="A17" s="121"/>
      <c r="B17" s="117" t="s">
        <v>341</v>
      </c>
      <c r="C17" s="139">
        <f>'Eko AWS Total'!B5</f>
        <v>31289.6097</v>
      </c>
      <c r="D17" s="139">
        <f>'Eko AWS Total'!C5</f>
        <v>33229.26512</v>
      </c>
      <c r="E17" s="139">
        <f>'Eko AWS Total'!D5</f>
        <v>31995.64137</v>
      </c>
      <c r="F17" s="139">
        <f>'Eko AWS Total'!E5</f>
        <v>32792.63006</v>
      </c>
      <c r="G17" s="139">
        <f>'Eko AWS Total'!F5</f>
        <v>32663.43059</v>
      </c>
      <c r="H17" s="139">
        <f>'Eko AWS Total'!G5</f>
        <v>34430.13738</v>
      </c>
      <c r="I17" s="139">
        <f>'Eko AWS Total'!H5</f>
        <v>36200.2</v>
      </c>
      <c r="J17" s="139">
        <f>'Eko AWS Total'!I5</f>
        <v>29739.04464</v>
      </c>
      <c r="K17" s="139">
        <f>'Eko AWS Total'!J5</f>
        <v>33851.28463</v>
      </c>
      <c r="L17" s="139">
        <f>'Eko AWS Total'!K5</f>
        <v>38781.06381</v>
      </c>
      <c r="M17" s="139">
        <f>'Eko AWS Total'!L5</f>
        <v>42602.35137</v>
      </c>
      <c r="N17" s="139">
        <f>SUM('AWS cost forecast'!$H$96)</f>
        <v>41060.26847</v>
      </c>
    </row>
    <row r="18">
      <c r="A18" s="121"/>
      <c r="B18" s="117" t="s">
        <v>174</v>
      </c>
      <c r="C18" s="139">
        <f>'Eko Call AWS Total'!B4</f>
        <v>3387.024674</v>
      </c>
      <c r="D18" s="139">
        <f>'Eko Call AWS Total'!C4</f>
        <v>3053.992746</v>
      </c>
      <c r="E18" s="139">
        <f>'Eko Call AWS Total'!D4</f>
        <v>1849.860905</v>
      </c>
      <c r="F18" s="139">
        <f>'Eko Call AWS Total'!E4</f>
        <v>912.5752246</v>
      </c>
      <c r="G18" s="139">
        <f>'Eko Call AWS Total'!F4</f>
        <v>3105.81846</v>
      </c>
      <c r="H18" s="139">
        <f>'Eko Call AWS Total'!G4</f>
        <v>3393.608458</v>
      </c>
      <c r="I18" s="139">
        <f>'Eko Call AWS Total'!H4</f>
        <v>3414.585451</v>
      </c>
      <c r="J18" s="139">
        <f>'Eko Call AWS Total'!I4</f>
        <v>3100.21909</v>
      </c>
      <c r="K18" s="139">
        <f>'Eko Call AWS Total'!J4</f>
        <v>3420.855583</v>
      </c>
      <c r="L18" s="139">
        <f>'Eko Call AWS Total'!K4</f>
        <v>3269.915921</v>
      </c>
      <c r="M18" s="139">
        <f>'Eko Call AWS Total'!L4</f>
        <v>3374.605927</v>
      </c>
      <c r="N18" s="139">
        <f>SUM('AWS cost forecast'!$H$97)</f>
        <v>3322.104901</v>
      </c>
    </row>
    <row r="19">
      <c r="A19" s="121"/>
      <c r="B19" s="117" t="s">
        <v>27</v>
      </c>
      <c r="C19" s="139">
        <f>'Gen AI AWS Total'!B4</f>
        <v>0</v>
      </c>
      <c r="D19" s="139">
        <f>'Gen AI AWS Total'!C4</f>
        <v>1.155341736</v>
      </c>
      <c r="E19" s="139">
        <f>'Gen AI AWS Total'!D4</f>
        <v>0</v>
      </c>
      <c r="F19" s="139">
        <f>'Gen AI AWS Total'!E4</f>
        <v>0</v>
      </c>
      <c r="G19" s="139">
        <f>'Gen AI AWS Total'!F4</f>
        <v>0</v>
      </c>
      <c r="H19" s="139">
        <f>'Gen AI AWS Total'!G4</f>
        <v>0</v>
      </c>
      <c r="I19" s="139">
        <f>'Gen AI AWS Total'!H4</f>
        <v>0</v>
      </c>
      <c r="J19" s="139">
        <f>'Gen AI AWS Total'!I4</f>
        <v>0</v>
      </c>
      <c r="K19" s="139">
        <f>'Gen AI AWS Total'!J4</f>
        <v>0</v>
      </c>
      <c r="L19" s="139">
        <f>'Gen AI AWS Total'!K4</f>
        <v>0</v>
      </c>
      <c r="M19" s="139">
        <f>'Gen AI AWS Total'!L4</f>
        <v>0</v>
      </c>
      <c r="N19" s="139">
        <f>SUM('AWS cost forecast'!$H$98)</f>
        <v>0</v>
      </c>
    </row>
    <row r="20">
      <c r="A20" s="121"/>
      <c r="B20" s="117" t="s">
        <v>11</v>
      </c>
      <c r="C20" s="139">
        <f>SUM('R&amp;D AWS Total (Part 1)'!B5, 'R&amp;D AWS Total (Part 2)'!B6)</f>
        <v>2287.755728</v>
      </c>
      <c r="D20" s="139">
        <f>SUM('R&amp;D AWS Total (Part 1)'!C5, 'R&amp;D AWS Total (Part 2)'!C6)</f>
        <v>2763.22237</v>
      </c>
      <c r="E20" s="139">
        <f>SUM('R&amp;D AWS Total (Part 1)'!D5, 'R&amp;D AWS Total (Part 2)'!D6)</f>
        <v>2819.016463</v>
      </c>
      <c r="F20" s="139">
        <f>SUM('R&amp;D AWS Total (Part 1)'!E5, 'R&amp;D AWS Total (Part 2)'!E6)</f>
        <v>2783.019784</v>
      </c>
      <c r="G20" s="139">
        <f>SUM('R&amp;D AWS Total (Part 1)'!F5, 'R&amp;D AWS Total (Part 2)'!F6)</f>
        <v>2712.1094</v>
      </c>
      <c r="H20" s="139">
        <f>SUM('R&amp;D AWS Total (Part 1)'!G5, 'R&amp;D AWS Total (Part 2)'!G6)</f>
        <v>3631.278356</v>
      </c>
      <c r="I20" s="139">
        <f>SUM('R&amp;D AWS Total (Part 1)'!H5, 'R&amp;D AWS Total (Part 2)'!H6)</f>
        <v>3461.585105</v>
      </c>
      <c r="J20" s="139">
        <f>SUM('R&amp;D AWS Total (Part 1)'!I5, 'R&amp;D AWS Total (Part 2)'!I6)</f>
        <v>5514.97172</v>
      </c>
      <c r="K20" s="139">
        <f>SUM('R&amp;D AWS Total (Part 1)'!J5, 'R&amp;D AWS Total (Part 2)'!J6)</f>
        <v>6007.398926</v>
      </c>
      <c r="L20" s="139">
        <f>SUM('R&amp;D AWS Total (Part 1)'!K5, 'R&amp;D AWS Total (Part 2)'!K6)</f>
        <v>5183.414839</v>
      </c>
      <c r="M20" s="139">
        <f>SUM('R&amp;D AWS Total (Part 1)'!L5, 'R&amp;D AWS Total (Part 2)'!L6)</f>
        <v>4320.692718</v>
      </c>
      <c r="N20" s="139">
        <f>SUM('AWS cost forecast'!$H$99, 'AWS cost forecast'!$H$100)</f>
        <v>3818.912324</v>
      </c>
    </row>
    <row r="21">
      <c r="A21" s="121"/>
      <c r="B21" s="117" t="s">
        <v>20</v>
      </c>
      <c r="C21" s="139">
        <f>'Robotics AWS Total'!B4</f>
        <v>0</v>
      </c>
      <c r="D21" s="139">
        <f>'Robotics AWS Total'!C4</f>
        <v>0</v>
      </c>
      <c r="E21" s="139">
        <f>'Robotics AWS Total'!D4</f>
        <v>0.0000727272</v>
      </c>
      <c r="F21" s="139">
        <f>'Robotics AWS Total'!E4</f>
        <v>0</v>
      </c>
      <c r="G21" s="139">
        <f>'Robotics AWS Total'!F4</f>
        <v>0</v>
      </c>
      <c r="H21" s="139">
        <f>'Robotics AWS Total'!G4</f>
        <v>0.1128033595</v>
      </c>
      <c r="I21" s="139">
        <f>'Robotics AWS Total'!H4</f>
        <v>0.1530069572</v>
      </c>
      <c r="J21" s="139">
        <f>'Robotics AWS Total'!I4</f>
        <v>1.011981633</v>
      </c>
      <c r="K21" s="139">
        <f>'Robotics AWS Total'!J4</f>
        <v>0.9207111794</v>
      </c>
      <c r="L21" s="139">
        <f>'Robotics AWS Total'!K4</f>
        <v>0</v>
      </c>
      <c r="M21" s="139">
        <f>'Robotics AWS Total'!L4</f>
        <v>0.3113493897</v>
      </c>
      <c r="N21" s="139">
        <f>SUM('AWS cost forecast'!$H$101)</f>
        <v>0.694201914</v>
      </c>
    </row>
    <row r="22">
      <c r="A22" s="121"/>
      <c r="B22" s="117" t="s">
        <v>358</v>
      </c>
      <c r="C22" s="140">
        <f t="shared" ref="C22:N22" si="2">SUM(C14:C21)</f>
        <v>60786.41446</v>
      </c>
      <c r="D22" s="140">
        <f t="shared" si="2"/>
        <v>64473.23912</v>
      </c>
      <c r="E22" s="140">
        <f t="shared" si="2"/>
        <v>59136.25478</v>
      </c>
      <c r="F22" s="140">
        <f t="shared" si="2"/>
        <v>56954.00449</v>
      </c>
      <c r="G22" s="140">
        <f t="shared" si="2"/>
        <v>59331.01848</v>
      </c>
      <c r="H22" s="140">
        <f t="shared" si="2"/>
        <v>67542.53935</v>
      </c>
      <c r="I22" s="140">
        <f t="shared" si="2"/>
        <v>70136.74291</v>
      </c>
      <c r="J22" s="140">
        <f t="shared" si="2"/>
        <v>62737.34604</v>
      </c>
      <c r="K22" s="140">
        <f t="shared" si="2"/>
        <v>69512.20089</v>
      </c>
      <c r="L22" s="140">
        <f t="shared" si="2"/>
        <v>71765.67684</v>
      </c>
      <c r="M22" s="140">
        <f t="shared" si="2"/>
        <v>79478.02157</v>
      </c>
      <c r="N22" s="140">
        <f t="shared" si="2"/>
        <v>79481.65863</v>
      </c>
    </row>
    <row r="23">
      <c r="A23" s="122" t="s">
        <v>359</v>
      </c>
      <c r="B23" s="122"/>
      <c r="C23" s="126">
        <f>'AWS cost forecast'!B5</f>
        <v>0.7073690015</v>
      </c>
      <c r="D23" s="126">
        <f>'AWS cost forecast'!C5</f>
        <v>0.6897806494</v>
      </c>
      <c r="E23" s="126">
        <f>'AWS cost forecast'!D5</f>
        <v>0.6871751472</v>
      </c>
      <c r="F23" s="126">
        <f>'AWS cost forecast'!E5</f>
        <v>0.6795383338</v>
      </c>
      <c r="G23" s="126">
        <f>'AWS cost forecast'!F5</f>
        <v>0.6935294244</v>
      </c>
      <c r="H23" s="126">
        <f>'AWS cost forecast'!G5</f>
        <v>0.6842117578</v>
      </c>
      <c r="I23" s="126">
        <f>'AWS cost forecast'!H5</f>
        <v>0.6745223303</v>
      </c>
      <c r="J23" s="126">
        <f>'AWS cost forecast'!I5</f>
        <v>0.6826300706</v>
      </c>
      <c r="K23" s="126">
        <f>'AWS cost forecast'!J5</f>
        <v>0.6817910879</v>
      </c>
      <c r="L23" s="126">
        <f>'AWS cost forecast'!K5</f>
        <v>0.6632482559</v>
      </c>
      <c r="M23" s="126">
        <f>'AWS cost forecast'!L5</f>
        <v>0.6406121891</v>
      </c>
      <c r="N23" s="126">
        <f>'AWS cost forecast'!M5</f>
        <v>0.6402744299</v>
      </c>
    </row>
    <row r="24">
      <c r="A24" s="127" t="s">
        <v>355</v>
      </c>
      <c r="B24" s="127" t="s">
        <v>335</v>
      </c>
      <c r="C24" s="141">
        <f t="shared" ref="C24:N24" si="3">C5+(C14*C$23)</f>
        <v>36186.76687</v>
      </c>
      <c r="D24" s="141">
        <f t="shared" si="3"/>
        <v>35746.16569</v>
      </c>
      <c r="E24" s="141">
        <f t="shared" si="3"/>
        <v>35936.75206</v>
      </c>
      <c r="F24" s="141">
        <f t="shared" si="3"/>
        <v>34713.07903</v>
      </c>
      <c r="G24" s="141">
        <f t="shared" si="3"/>
        <v>29891.15038</v>
      </c>
      <c r="H24" s="141">
        <f t="shared" si="3"/>
        <v>30856.86741</v>
      </c>
      <c r="I24" s="141">
        <f t="shared" si="3"/>
        <v>30968.54658</v>
      </c>
      <c r="J24" s="141">
        <f t="shared" si="3"/>
        <v>27649.36218</v>
      </c>
      <c r="K24" s="141">
        <f t="shared" si="3"/>
        <v>29872.72102</v>
      </c>
      <c r="L24" s="141">
        <f t="shared" si="3"/>
        <v>32341.98206</v>
      </c>
      <c r="M24" s="141">
        <f t="shared" si="3"/>
        <v>34210.99515</v>
      </c>
      <c r="N24" s="141">
        <f t="shared" si="3"/>
        <v>31920.08451</v>
      </c>
    </row>
    <row r="25">
      <c r="A25" s="132"/>
      <c r="B25" s="127" t="s">
        <v>357</v>
      </c>
      <c r="C25" s="141">
        <f t="shared" ref="C25:N25" si="4">C6+(C15*C$23)</f>
        <v>3617.048566</v>
      </c>
      <c r="D25" s="141">
        <f t="shared" si="4"/>
        <v>5771.485005</v>
      </c>
      <c r="E25" s="141">
        <f t="shared" si="4"/>
        <v>6367.702825</v>
      </c>
      <c r="F25" s="141">
        <f t="shared" si="4"/>
        <v>7677.447785</v>
      </c>
      <c r="G25" s="141">
        <f t="shared" si="4"/>
        <v>8292.792994</v>
      </c>
      <c r="H25" s="141">
        <f t="shared" si="4"/>
        <v>8284.301683</v>
      </c>
      <c r="I25" s="141">
        <f t="shared" si="4"/>
        <v>8320.495086</v>
      </c>
      <c r="J25" s="141">
        <f t="shared" si="4"/>
        <v>7298.728101</v>
      </c>
      <c r="K25" s="141">
        <f t="shared" si="4"/>
        <v>8617.097887</v>
      </c>
      <c r="L25" s="141">
        <f t="shared" si="4"/>
        <v>7954.672194</v>
      </c>
      <c r="M25" s="141">
        <f t="shared" si="4"/>
        <v>6870.115718</v>
      </c>
      <c r="N25" s="141">
        <f t="shared" si="4"/>
        <v>5788.103302</v>
      </c>
    </row>
    <row r="26">
      <c r="A26" s="132"/>
      <c r="B26" s="127" t="s">
        <v>29</v>
      </c>
      <c r="C26" s="141">
        <f t="shared" ref="C26:N26" si="5">C7+(C16*C$23)</f>
        <v>9262.058506</v>
      </c>
      <c r="D26" s="141">
        <f t="shared" si="5"/>
        <v>10143.1576</v>
      </c>
      <c r="E26" s="141">
        <f t="shared" si="5"/>
        <v>11354.31658</v>
      </c>
      <c r="F26" s="141">
        <f t="shared" si="5"/>
        <v>13523.76422</v>
      </c>
      <c r="G26" s="141">
        <f t="shared" si="5"/>
        <v>14837.99836</v>
      </c>
      <c r="H26" s="141">
        <f t="shared" si="5"/>
        <v>13444.90871</v>
      </c>
      <c r="I26" s="141">
        <f t="shared" si="5"/>
        <v>13328.29716</v>
      </c>
      <c r="J26" s="141">
        <f t="shared" si="5"/>
        <v>11861.62912</v>
      </c>
      <c r="K26" s="141">
        <f t="shared" si="5"/>
        <v>13196.33299</v>
      </c>
      <c r="L26" s="141">
        <f t="shared" si="5"/>
        <v>13029.81515</v>
      </c>
      <c r="M26" s="141">
        <f t="shared" si="5"/>
        <v>13851.87382</v>
      </c>
      <c r="N26" s="141">
        <f t="shared" si="5"/>
        <v>12800.83374</v>
      </c>
    </row>
    <row r="27">
      <c r="A27" s="132"/>
      <c r="B27" s="127" t="s">
        <v>341</v>
      </c>
      <c r="C27" s="141">
        <f t="shared" ref="C27:N27" si="6">C8+(C17*C$23)</f>
        <v>42244.01532</v>
      </c>
      <c r="D27" s="141">
        <f t="shared" si="6"/>
        <v>44376.02966</v>
      </c>
      <c r="E27" s="141">
        <f t="shared" si="6"/>
        <v>43121.80529</v>
      </c>
      <c r="F27" s="141">
        <f t="shared" si="6"/>
        <v>47153.97816</v>
      </c>
      <c r="G27" s="141">
        <f t="shared" si="6"/>
        <v>45553.31427</v>
      </c>
      <c r="H27" s="141">
        <f t="shared" si="6"/>
        <v>46524.13647</v>
      </c>
      <c r="I27" s="141">
        <f t="shared" si="6"/>
        <v>46311.42272</v>
      </c>
      <c r="J27" s="141">
        <f t="shared" si="6"/>
        <v>41852.63029</v>
      </c>
      <c r="K27" s="141">
        <f t="shared" si="6"/>
        <v>46685.63901</v>
      </c>
      <c r="L27" s="141">
        <f t="shared" si="6"/>
        <v>46236.90774</v>
      </c>
      <c r="M27" s="141">
        <f t="shared" si="6"/>
        <v>48176.76744</v>
      </c>
      <c r="N27" s="141">
        <f t="shared" si="6"/>
        <v>48313.62864</v>
      </c>
    </row>
    <row r="28">
      <c r="A28" s="132"/>
      <c r="B28" s="127" t="s">
        <v>174</v>
      </c>
      <c r="C28" s="141">
        <f t="shared" ref="C28:N28" si="7">C9+(C18*C$23)</f>
        <v>2920.76369</v>
      </c>
      <c r="D28" s="141">
        <f t="shared" si="7"/>
        <v>2982.545733</v>
      </c>
      <c r="E28" s="141">
        <f t="shared" si="7"/>
        <v>3230.041012</v>
      </c>
      <c r="F28" s="141">
        <f t="shared" si="7"/>
        <v>3636.564307</v>
      </c>
      <c r="G28" s="141">
        <f t="shared" si="7"/>
        <v>2855.603264</v>
      </c>
      <c r="H28" s="141">
        <f t="shared" si="7"/>
        <v>2855.094539</v>
      </c>
      <c r="I28" s="141">
        <f t="shared" si="7"/>
        <v>2818.267311</v>
      </c>
      <c r="J28" s="141">
        <f t="shared" si="7"/>
        <v>2580.727721</v>
      </c>
      <c r="K28" s="141">
        <f t="shared" si="7"/>
        <v>2837.294773</v>
      </c>
      <c r="L28" s="141">
        <f t="shared" si="7"/>
        <v>2703.856792</v>
      </c>
      <c r="M28" s="141">
        <f t="shared" si="7"/>
        <v>2712.924056</v>
      </c>
      <c r="N28" s="141">
        <f t="shared" si="7"/>
        <v>2601.794071</v>
      </c>
    </row>
    <row r="29">
      <c r="A29" s="132"/>
      <c r="B29" s="127" t="s">
        <v>27</v>
      </c>
      <c r="C29" s="141">
        <f t="shared" ref="C29:N29" si="8">C10+(C19*C$23)</f>
        <v>13.06986235</v>
      </c>
      <c r="D29" s="141">
        <f t="shared" si="8"/>
        <v>14.13850385</v>
      </c>
      <c r="E29" s="141">
        <f t="shared" si="8"/>
        <v>7.85239722</v>
      </c>
      <c r="F29" s="141">
        <f t="shared" si="8"/>
        <v>18.90417091</v>
      </c>
      <c r="G29" s="141">
        <f t="shared" si="8"/>
        <v>5.539073877</v>
      </c>
      <c r="H29" s="141">
        <f t="shared" si="8"/>
        <v>11.73698903</v>
      </c>
      <c r="I29" s="141">
        <f t="shared" si="8"/>
        <v>61.1593712</v>
      </c>
      <c r="J29" s="141">
        <f t="shared" si="8"/>
        <v>260.6537462</v>
      </c>
      <c r="K29" s="141">
        <f t="shared" si="8"/>
        <v>104.0703418</v>
      </c>
      <c r="L29" s="141">
        <f t="shared" si="8"/>
        <v>100.3057594</v>
      </c>
      <c r="M29" s="141">
        <f t="shared" si="8"/>
        <v>56.03572653</v>
      </c>
      <c r="N29" s="141">
        <f t="shared" si="8"/>
        <v>39.45066417</v>
      </c>
    </row>
    <row r="30">
      <c r="A30" s="132"/>
      <c r="B30" s="127" t="s">
        <v>11</v>
      </c>
      <c r="C30" s="141">
        <f t="shared" ref="C30:N30" si="9">C11+(C20*C$23)</f>
        <v>5002.450981</v>
      </c>
      <c r="D30" s="141">
        <f t="shared" si="9"/>
        <v>5495.58037</v>
      </c>
      <c r="E30" s="141">
        <f t="shared" si="9"/>
        <v>5685.223004</v>
      </c>
      <c r="F30" s="141">
        <f t="shared" si="9"/>
        <v>6062.900139</v>
      </c>
      <c r="G30" s="141">
        <f t="shared" si="9"/>
        <v>6351.704292</v>
      </c>
      <c r="H30" s="141">
        <f t="shared" si="9"/>
        <v>6557.543393</v>
      </c>
      <c r="I30" s="141">
        <f t="shared" si="9"/>
        <v>6312.04727</v>
      </c>
      <c r="J30" s="141">
        <f t="shared" si="9"/>
        <v>7486.160725</v>
      </c>
      <c r="K30" s="141">
        <f t="shared" si="9"/>
        <v>7963.098563</v>
      </c>
      <c r="L30" s="141">
        <f t="shared" si="9"/>
        <v>7038.922547</v>
      </c>
      <c r="M30" s="141">
        <f t="shared" si="9"/>
        <v>6072.852133</v>
      </c>
      <c r="N30" s="141">
        <f t="shared" si="9"/>
        <v>5088.111505</v>
      </c>
    </row>
    <row r="31">
      <c r="A31" s="132"/>
      <c r="B31" s="127" t="s">
        <v>20</v>
      </c>
      <c r="C31" s="141">
        <f t="shared" ref="C31:N31" si="10">C12+(C21*C$23)</f>
        <v>0</v>
      </c>
      <c r="D31" s="141">
        <f t="shared" si="10"/>
        <v>0.4715165672</v>
      </c>
      <c r="E31" s="141">
        <f t="shared" si="10"/>
        <v>5.406847871</v>
      </c>
      <c r="F31" s="141">
        <f t="shared" si="10"/>
        <v>12.5476907</v>
      </c>
      <c r="G31" s="141">
        <f t="shared" si="10"/>
        <v>18.47689599</v>
      </c>
      <c r="H31" s="141">
        <f t="shared" si="10"/>
        <v>32.83055834</v>
      </c>
      <c r="I31" s="141">
        <f t="shared" si="10"/>
        <v>61.04164333</v>
      </c>
      <c r="J31" s="141">
        <f t="shared" si="10"/>
        <v>60.60878531</v>
      </c>
      <c r="K31" s="141">
        <f t="shared" si="10"/>
        <v>80.44204096</v>
      </c>
      <c r="L31" s="141">
        <f t="shared" si="10"/>
        <v>113.6454384</v>
      </c>
      <c r="M31" s="141">
        <f t="shared" si="10"/>
        <v>84.20014738</v>
      </c>
      <c r="N31" s="141">
        <f t="shared" si="10"/>
        <v>33.1941272</v>
      </c>
    </row>
    <row r="32">
      <c r="A32" s="132"/>
      <c r="B32" s="127" t="s">
        <v>358</v>
      </c>
      <c r="C32" s="142">
        <f t="shared" ref="C32:N32" si="11">SUM(C24:C31)</f>
        <v>99246.17379</v>
      </c>
      <c r="D32" s="142">
        <f t="shared" si="11"/>
        <v>104529.5741</v>
      </c>
      <c r="E32" s="142">
        <f t="shared" si="11"/>
        <v>105709.1</v>
      </c>
      <c r="F32" s="142">
        <f t="shared" si="11"/>
        <v>112799.1855</v>
      </c>
      <c r="G32" s="142">
        <f t="shared" si="11"/>
        <v>107806.5795</v>
      </c>
      <c r="H32" s="142">
        <f t="shared" si="11"/>
        <v>108567.4198</v>
      </c>
      <c r="I32" s="142">
        <f t="shared" si="11"/>
        <v>108181.2771</v>
      </c>
      <c r="J32" s="142">
        <f t="shared" si="11"/>
        <v>99050.50067</v>
      </c>
      <c r="K32" s="142">
        <f t="shared" si="11"/>
        <v>109356.6966</v>
      </c>
      <c r="L32" s="142">
        <f t="shared" si="11"/>
        <v>109520.1077</v>
      </c>
      <c r="M32" s="142">
        <f t="shared" si="11"/>
        <v>112035.7642</v>
      </c>
      <c r="N32" s="142">
        <f t="shared" si="11"/>
        <v>106585.2006</v>
      </c>
    </row>
    <row r="33">
      <c r="A33" s="143" t="s">
        <v>360</v>
      </c>
      <c r="B33" s="143" t="s">
        <v>335</v>
      </c>
      <c r="C33" s="144">
        <f t="shared" ref="C33:N33" si="12">C35-C34</f>
        <v>85381.1277</v>
      </c>
      <c r="D33" s="144">
        <f t="shared" si="12"/>
        <v>80322.30417</v>
      </c>
      <c r="E33" s="144">
        <f t="shared" si="12"/>
        <v>76655.6375</v>
      </c>
      <c r="F33" s="144">
        <f t="shared" si="12"/>
        <v>76655.6375</v>
      </c>
      <c r="G33" s="144">
        <f t="shared" si="12"/>
        <v>76655.6375</v>
      </c>
      <c r="H33" s="144">
        <f t="shared" si="12"/>
        <v>78340.30417</v>
      </c>
      <c r="I33" s="144">
        <f t="shared" si="12"/>
        <v>65714.04417</v>
      </c>
      <c r="J33" s="144">
        <f t="shared" si="12"/>
        <v>65714.04417</v>
      </c>
      <c r="K33" s="144">
        <f t="shared" si="12"/>
        <v>65714.04417</v>
      </c>
      <c r="L33" s="144">
        <f t="shared" si="12"/>
        <v>65714.04417</v>
      </c>
      <c r="M33" s="144">
        <f t="shared" si="12"/>
        <v>65714.04417</v>
      </c>
      <c r="N33" s="144">
        <f t="shared" si="12"/>
        <v>65714.04417</v>
      </c>
    </row>
    <row r="34">
      <c r="A34" s="143"/>
      <c r="B34" s="143" t="s">
        <v>357</v>
      </c>
      <c r="C34" s="145">
        <f t="shared" ref="C34:N34" si="13">C48</f>
        <v>19739.97836</v>
      </c>
      <c r="D34" s="145">
        <f t="shared" si="13"/>
        <v>21928.09482</v>
      </c>
      <c r="E34" s="145">
        <f t="shared" si="13"/>
        <v>19738.19583</v>
      </c>
      <c r="F34" s="145">
        <f t="shared" si="13"/>
        <v>20402.33725</v>
      </c>
      <c r="G34" s="145">
        <f t="shared" si="13"/>
        <v>20443.12008</v>
      </c>
      <c r="H34" s="145">
        <f t="shared" si="13"/>
        <v>23637.24124</v>
      </c>
      <c r="I34" s="145">
        <f t="shared" si="13"/>
        <v>37606.93558</v>
      </c>
      <c r="J34" s="145">
        <f t="shared" si="13"/>
        <v>40320.44573</v>
      </c>
      <c r="K34" s="145">
        <f t="shared" si="13"/>
        <v>40320.44573</v>
      </c>
      <c r="L34" s="145">
        <f t="shared" si="13"/>
        <v>40320.44573</v>
      </c>
      <c r="M34" s="145">
        <f t="shared" si="13"/>
        <v>40320.44573</v>
      </c>
      <c r="N34" s="145">
        <f t="shared" si="13"/>
        <v>40320.44573</v>
      </c>
    </row>
    <row r="35">
      <c r="A35" s="143"/>
      <c r="B35" s="143" t="s">
        <v>358</v>
      </c>
      <c r="C35" s="146">
        <f t="shared" ref="C35:N35" si="14">C49</f>
        <v>105121.1061</v>
      </c>
      <c r="D35" s="146">
        <f t="shared" si="14"/>
        <v>102250.399</v>
      </c>
      <c r="E35" s="146">
        <f t="shared" si="14"/>
        <v>96393.83333</v>
      </c>
      <c r="F35" s="146">
        <f t="shared" si="14"/>
        <v>97057.97475</v>
      </c>
      <c r="G35" s="146">
        <f t="shared" si="14"/>
        <v>97098.75758</v>
      </c>
      <c r="H35" s="146">
        <f t="shared" si="14"/>
        <v>101977.5454</v>
      </c>
      <c r="I35" s="146">
        <f t="shared" si="14"/>
        <v>103320.9797</v>
      </c>
      <c r="J35" s="146">
        <f t="shared" si="14"/>
        <v>106034.4899</v>
      </c>
      <c r="K35" s="146">
        <f t="shared" si="14"/>
        <v>106034.4899</v>
      </c>
      <c r="L35" s="146">
        <f t="shared" si="14"/>
        <v>106034.4899</v>
      </c>
      <c r="M35" s="146">
        <f t="shared" si="14"/>
        <v>106034.4899</v>
      </c>
      <c r="N35" s="146">
        <f t="shared" si="14"/>
        <v>106034.4899</v>
      </c>
    </row>
    <row r="36">
      <c r="A36" s="147" t="s">
        <v>361</v>
      </c>
      <c r="B36" s="147" t="s">
        <v>335</v>
      </c>
      <c r="C36" s="148">
        <f t="shared" ref="C36:N36" si="15">100 * C24 / C33</f>
        <v>42.38262933</v>
      </c>
      <c r="D36" s="148">
        <f t="shared" si="15"/>
        <v>44.50341168</v>
      </c>
      <c r="E36" s="148">
        <f t="shared" si="15"/>
        <v>46.88076863</v>
      </c>
      <c r="F36" s="148">
        <f t="shared" si="15"/>
        <v>45.28444373</v>
      </c>
      <c r="G36" s="148">
        <f t="shared" si="15"/>
        <v>38.99406666</v>
      </c>
      <c r="H36" s="148">
        <f t="shared" si="15"/>
        <v>39.3882405</v>
      </c>
      <c r="I36" s="148">
        <f t="shared" si="15"/>
        <v>47.12622236</v>
      </c>
      <c r="J36" s="148">
        <f t="shared" si="15"/>
        <v>42.07527102</v>
      </c>
      <c r="K36" s="148">
        <f t="shared" si="15"/>
        <v>45.4586556</v>
      </c>
      <c r="L36" s="148">
        <f t="shared" si="15"/>
        <v>49.21624057</v>
      </c>
      <c r="M36" s="148">
        <f t="shared" si="15"/>
        <v>52.06040137</v>
      </c>
      <c r="N36" s="148">
        <f t="shared" si="15"/>
        <v>48.57422019</v>
      </c>
    </row>
    <row r="37">
      <c r="A37" s="147"/>
      <c r="B37" s="147" t="s">
        <v>357</v>
      </c>
      <c r="C37" s="149">
        <v>0.0</v>
      </c>
      <c r="D37" s="148">
        <f t="shared" ref="D37:N37" si="16">100 * D25 / D34</f>
        <v>26.32004765</v>
      </c>
      <c r="E37" s="148">
        <f t="shared" si="16"/>
        <v>32.26081491</v>
      </c>
      <c r="F37" s="148">
        <f t="shared" si="16"/>
        <v>37.63023663</v>
      </c>
      <c r="G37" s="148">
        <f t="shared" si="16"/>
        <v>40.5652022</v>
      </c>
      <c r="H37" s="148">
        <f t="shared" si="16"/>
        <v>35.04766737</v>
      </c>
      <c r="I37" s="148">
        <f t="shared" si="16"/>
        <v>22.1248952</v>
      </c>
      <c r="J37" s="148">
        <f t="shared" si="16"/>
        <v>18.10180411</v>
      </c>
      <c r="K37" s="148">
        <f t="shared" si="16"/>
        <v>21.37153429</v>
      </c>
      <c r="L37" s="148">
        <f t="shared" si="16"/>
        <v>19.72863159</v>
      </c>
      <c r="M37" s="148">
        <f t="shared" si="16"/>
        <v>17.03878911</v>
      </c>
      <c r="N37" s="148">
        <f t="shared" si="16"/>
        <v>14.35525624</v>
      </c>
    </row>
    <row r="38">
      <c r="A38" s="147"/>
      <c r="B38" s="147" t="s">
        <v>358</v>
      </c>
      <c r="C38" s="148">
        <f t="shared" ref="C38:N38" si="17">100 * C32 / C35</f>
        <v>94.4112724</v>
      </c>
      <c r="D38" s="148">
        <f t="shared" si="17"/>
        <v>102.2290134</v>
      </c>
      <c r="E38" s="148">
        <f t="shared" si="17"/>
        <v>109.6637579</v>
      </c>
      <c r="F38" s="148">
        <f t="shared" si="17"/>
        <v>116.218359</v>
      </c>
      <c r="G38" s="148">
        <f t="shared" si="17"/>
        <v>111.0277641</v>
      </c>
      <c r="H38" s="148">
        <f t="shared" si="17"/>
        <v>106.4620837</v>
      </c>
      <c r="I38" s="148">
        <f t="shared" si="17"/>
        <v>104.704076</v>
      </c>
      <c r="J38" s="148">
        <f t="shared" si="17"/>
        <v>93.41347401</v>
      </c>
      <c r="K38" s="148">
        <f t="shared" si="17"/>
        <v>103.1331378</v>
      </c>
      <c r="L38" s="148">
        <f t="shared" si="17"/>
        <v>103.2872491</v>
      </c>
      <c r="M38" s="148">
        <f t="shared" si="17"/>
        <v>105.659738</v>
      </c>
      <c r="N38" s="148">
        <f t="shared" si="17"/>
        <v>100.5193694</v>
      </c>
    </row>
    <row r="39">
      <c r="A39" s="150" t="s">
        <v>362</v>
      </c>
      <c r="B39" s="2"/>
      <c r="C39" s="2"/>
      <c r="D39" s="2"/>
      <c r="E39" s="2"/>
      <c r="F39" s="2"/>
      <c r="G39" s="2"/>
      <c r="H39" s="2"/>
      <c r="I39" s="2"/>
      <c r="J39" s="2"/>
      <c r="K39" s="3"/>
      <c r="L39" s="151">
        <f>AVERAGE(L38:N38)</f>
        <v>103.1554521</v>
      </c>
      <c r="M39" s="2"/>
      <c r="N39" s="3"/>
    </row>
    <row r="41">
      <c r="B41" s="152" t="s">
        <v>333</v>
      </c>
      <c r="C41" s="153">
        <v>3.6784205E7</v>
      </c>
      <c r="D41" s="153">
        <v>3.6217405E7</v>
      </c>
      <c r="E41" s="153">
        <v>3.3898205E7</v>
      </c>
      <c r="F41" s="153">
        <v>3.4161205E7</v>
      </c>
      <c r="G41" s="153">
        <v>3.4177355E7</v>
      </c>
      <c r="H41" s="153">
        <v>3.4177355E7</v>
      </c>
      <c r="I41" s="153">
        <v>3.4709355E7</v>
      </c>
      <c r="J41" s="153">
        <v>3.5423905E7</v>
      </c>
      <c r="K41" s="153">
        <v>3.5423905E7</v>
      </c>
      <c r="L41" s="153">
        <v>3.5423905E7</v>
      </c>
      <c r="M41" s="153">
        <v>3.5423905E7</v>
      </c>
      <c r="N41" s="153">
        <v>3.5423905E7</v>
      </c>
    </row>
    <row r="42">
      <c r="B42" s="152" t="s">
        <v>363</v>
      </c>
      <c r="C42" s="154">
        <f t="shared" ref="C42:N42" si="18">C41/33/12</f>
        <v>92889.40657</v>
      </c>
      <c r="D42" s="154">
        <f t="shared" si="18"/>
        <v>91458.09343</v>
      </c>
      <c r="E42" s="154">
        <f t="shared" si="18"/>
        <v>85601.52778</v>
      </c>
      <c r="F42" s="154">
        <f t="shared" si="18"/>
        <v>86265.66919</v>
      </c>
      <c r="G42" s="154">
        <f t="shared" si="18"/>
        <v>86306.45202</v>
      </c>
      <c r="H42" s="154">
        <f t="shared" si="18"/>
        <v>86306.45202</v>
      </c>
      <c r="I42" s="154">
        <f t="shared" si="18"/>
        <v>87649.88636</v>
      </c>
      <c r="J42" s="154">
        <f t="shared" si="18"/>
        <v>89454.30556</v>
      </c>
      <c r="K42" s="154">
        <f t="shared" si="18"/>
        <v>89454.30556</v>
      </c>
      <c r="L42" s="154">
        <f t="shared" si="18"/>
        <v>89454.30556</v>
      </c>
      <c r="M42" s="154">
        <f t="shared" si="18"/>
        <v>89454.30556</v>
      </c>
      <c r="N42" s="154">
        <f t="shared" si="18"/>
        <v>89454.30556</v>
      </c>
    </row>
    <row r="43">
      <c r="B43" s="152" t="s">
        <v>364</v>
      </c>
      <c r="C43" s="133">
        <v>4843753.0</v>
      </c>
      <c r="D43" s="133">
        <v>4273753.0</v>
      </c>
      <c r="E43" s="133">
        <v>4273753.0</v>
      </c>
      <c r="F43" s="133">
        <v>4273753.0</v>
      </c>
      <c r="G43" s="133">
        <v>4273753.0</v>
      </c>
      <c r="H43" s="133">
        <f t="shared" ref="H43:I43" si="19">9705752.98-3500000</f>
        <v>6205752.98</v>
      </c>
      <c r="I43" s="133">
        <f t="shared" si="19"/>
        <v>6205752.98</v>
      </c>
      <c r="J43" s="133">
        <v>6565753.0</v>
      </c>
      <c r="K43" s="24">
        <v>6565753.0</v>
      </c>
      <c r="L43" s="24">
        <v>6565753.0</v>
      </c>
      <c r="M43" s="24">
        <v>6565753.0</v>
      </c>
      <c r="N43" s="24">
        <v>6565753.0</v>
      </c>
    </row>
    <row r="44">
      <c r="B44" s="152" t="s">
        <v>365</v>
      </c>
      <c r="C44" s="134">
        <f t="shared" ref="C44:N44" si="20">C43/33/12</f>
        <v>12231.69949</v>
      </c>
      <c r="D44" s="134">
        <f t="shared" si="20"/>
        <v>10792.30556</v>
      </c>
      <c r="E44" s="134">
        <f t="shared" si="20"/>
        <v>10792.30556</v>
      </c>
      <c r="F44" s="134">
        <f t="shared" si="20"/>
        <v>10792.30556</v>
      </c>
      <c r="G44" s="134">
        <f t="shared" si="20"/>
        <v>10792.30556</v>
      </c>
      <c r="H44" s="134">
        <f t="shared" si="20"/>
        <v>15671.09338</v>
      </c>
      <c r="I44" s="134">
        <f t="shared" si="20"/>
        <v>15671.09338</v>
      </c>
      <c r="J44" s="134">
        <f t="shared" si="20"/>
        <v>16580.18434</v>
      </c>
      <c r="K44" s="134">
        <f t="shared" si="20"/>
        <v>16580.18434</v>
      </c>
      <c r="L44" s="134">
        <f t="shared" si="20"/>
        <v>16580.18434</v>
      </c>
      <c r="M44" s="134">
        <f t="shared" si="20"/>
        <v>16580.18434</v>
      </c>
      <c r="N44" s="134">
        <f t="shared" si="20"/>
        <v>16580.18434</v>
      </c>
    </row>
    <row r="45">
      <c r="B45" s="152" t="s">
        <v>366</v>
      </c>
      <c r="C45" s="134">
        <v>100392.1568627451</v>
      </c>
      <c r="D45" s="134">
        <v>95333.33333333333</v>
      </c>
      <c r="E45" s="134">
        <v>91666.66666666667</v>
      </c>
      <c r="F45" s="134">
        <v>91666.66666666667</v>
      </c>
      <c r="G45" s="134">
        <v>91666.66666666667</v>
      </c>
      <c r="H45" s="134">
        <v>93351.33333333333</v>
      </c>
      <c r="I45" s="134">
        <v>93351.33333333333</v>
      </c>
      <c r="J45" s="134">
        <v>93351.33333333333</v>
      </c>
      <c r="K45" s="134">
        <v>93351.33333333333</v>
      </c>
      <c r="L45" s="134">
        <v>93351.33333333333</v>
      </c>
      <c r="M45" s="134">
        <v>93351.33333333333</v>
      </c>
      <c r="N45" s="134">
        <v>93351.33333333333</v>
      </c>
    </row>
    <row r="46">
      <c r="B46" s="152" t="s">
        <v>367</v>
      </c>
      <c r="C46" s="134">
        <f t="shared" ref="C46:N46" si="21">(C42+C44)-C45</f>
        <v>4728.949198</v>
      </c>
      <c r="D46" s="134">
        <f t="shared" si="21"/>
        <v>6917.065657</v>
      </c>
      <c r="E46" s="134">
        <f t="shared" si="21"/>
        <v>4727.166667</v>
      </c>
      <c r="F46" s="134">
        <f t="shared" si="21"/>
        <v>5391.308081</v>
      </c>
      <c r="G46" s="134">
        <f t="shared" si="21"/>
        <v>5432.090909</v>
      </c>
      <c r="H46" s="134">
        <f t="shared" si="21"/>
        <v>8626.212071</v>
      </c>
      <c r="I46" s="134">
        <f t="shared" si="21"/>
        <v>9969.646414</v>
      </c>
      <c r="J46" s="134">
        <f t="shared" si="21"/>
        <v>12683.15657</v>
      </c>
      <c r="K46" s="134">
        <f t="shared" si="21"/>
        <v>12683.15657</v>
      </c>
      <c r="L46" s="134">
        <f t="shared" si="21"/>
        <v>12683.15657</v>
      </c>
      <c r="M46" s="134">
        <f t="shared" si="21"/>
        <v>12683.15657</v>
      </c>
      <c r="N46" s="134">
        <f t="shared" si="21"/>
        <v>12683.15657</v>
      </c>
    </row>
    <row r="47">
      <c r="B47" s="152" t="s">
        <v>368</v>
      </c>
      <c r="C47" s="134">
        <v>15011.029166666667</v>
      </c>
      <c r="D47" s="134">
        <v>15011.029166666667</v>
      </c>
      <c r="E47" s="134">
        <v>15011.029166666667</v>
      </c>
      <c r="F47" s="134">
        <v>15011.029166666667</v>
      </c>
      <c r="G47" s="134">
        <v>15011.029166666667</v>
      </c>
      <c r="H47" s="134">
        <v>15011.029166666667</v>
      </c>
      <c r="I47" s="134">
        <f t="shared" ref="I47:N47" si="22">15011.0291666667+12626.26</f>
        <v>27637.28917</v>
      </c>
      <c r="J47" s="134">
        <f t="shared" si="22"/>
        <v>27637.28917</v>
      </c>
      <c r="K47" s="134">
        <f t="shared" si="22"/>
        <v>27637.28917</v>
      </c>
      <c r="L47" s="154">
        <f t="shared" si="22"/>
        <v>27637.28917</v>
      </c>
      <c r="M47" s="154">
        <f t="shared" si="22"/>
        <v>27637.28917</v>
      </c>
      <c r="N47" s="154">
        <f t="shared" si="22"/>
        <v>27637.28917</v>
      </c>
    </row>
    <row r="48">
      <c r="B48" s="152" t="s">
        <v>369</v>
      </c>
      <c r="C48" s="134">
        <f t="shared" ref="C48:N48" si="23">C47+C46</f>
        <v>19739.97836</v>
      </c>
      <c r="D48" s="134">
        <f t="shared" si="23"/>
        <v>21928.09482</v>
      </c>
      <c r="E48" s="134">
        <f t="shared" si="23"/>
        <v>19738.19583</v>
      </c>
      <c r="F48" s="134">
        <f t="shared" si="23"/>
        <v>20402.33725</v>
      </c>
      <c r="G48" s="134">
        <f t="shared" si="23"/>
        <v>20443.12008</v>
      </c>
      <c r="H48" s="134">
        <f t="shared" si="23"/>
        <v>23637.24124</v>
      </c>
      <c r="I48" s="134">
        <f t="shared" si="23"/>
        <v>37606.93558</v>
      </c>
      <c r="J48" s="134">
        <f t="shared" si="23"/>
        <v>40320.44573</v>
      </c>
      <c r="K48" s="134">
        <f t="shared" si="23"/>
        <v>40320.44573</v>
      </c>
      <c r="L48" s="134">
        <f t="shared" si="23"/>
        <v>40320.44573</v>
      </c>
      <c r="M48" s="134">
        <f t="shared" si="23"/>
        <v>40320.44573</v>
      </c>
      <c r="N48" s="134">
        <f t="shared" si="23"/>
        <v>40320.44573</v>
      </c>
    </row>
    <row r="49">
      <c r="B49" s="152" t="s">
        <v>370</v>
      </c>
      <c r="C49" s="134">
        <f t="shared" ref="C49:N49" si="24">C42+C44</f>
        <v>105121.1061</v>
      </c>
      <c r="D49" s="134">
        <f t="shared" si="24"/>
        <v>102250.399</v>
      </c>
      <c r="E49" s="134">
        <f t="shared" si="24"/>
        <v>96393.83333</v>
      </c>
      <c r="F49" s="134">
        <f t="shared" si="24"/>
        <v>97057.97475</v>
      </c>
      <c r="G49" s="134">
        <f t="shared" si="24"/>
        <v>97098.75758</v>
      </c>
      <c r="H49" s="134">
        <f t="shared" si="24"/>
        <v>101977.5454</v>
      </c>
      <c r="I49" s="134">
        <f t="shared" si="24"/>
        <v>103320.9797</v>
      </c>
      <c r="J49" s="134">
        <f t="shared" si="24"/>
        <v>106034.4899</v>
      </c>
      <c r="K49" s="134">
        <f t="shared" si="24"/>
        <v>106034.4899</v>
      </c>
      <c r="L49" s="134">
        <f t="shared" si="24"/>
        <v>106034.4899</v>
      </c>
      <c r="M49" s="134">
        <f t="shared" si="24"/>
        <v>106034.4899</v>
      </c>
      <c r="N49" s="134">
        <f t="shared" si="24"/>
        <v>106034.4899</v>
      </c>
    </row>
    <row r="51">
      <c r="C51" s="155"/>
      <c r="D51" s="155"/>
      <c r="E51" s="155"/>
      <c r="F51" s="155"/>
      <c r="G51" s="155"/>
      <c r="H51" s="155"/>
      <c r="I51" s="155"/>
      <c r="J51" s="155"/>
      <c r="K51" s="155"/>
      <c r="L51" s="155"/>
      <c r="M51" s="155"/>
      <c r="N51" s="156"/>
    </row>
    <row r="52">
      <c r="C52" s="154"/>
      <c r="D52" s="154"/>
      <c r="E52" s="154"/>
      <c r="F52" s="154"/>
      <c r="G52" s="154"/>
      <c r="H52" s="154"/>
      <c r="I52" s="154"/>
      <c r="J52" s="154"/>
      <c r="K52" s="154"/>
      <c r="L52" s="154"/>
      <c r="M52" s="154"/>
    </row>
    <row r="53">
      <c r="C53" s="133"/>
      <c r="D53" s="133"/>
      <c r="E53" s="133"/>
      <c r="F53" s="133"/>
      <c r="G53" s="133"/>
      <c r="H53" s="133"/>
      <c r="I53" s="133"/>
      <c r="J53" s="133"/>
      <c r="K53" s="133"/>
      <c r="L53" s="24"/>
      <c r="M53" s="24"/>
    </row>
    <row r="54">
      <c r="C54" s="134"/>
      <c r="D54" s="134"/>
      <c r="E54" s="134"/>
      <c r="F54" s="134"/>
      <c r="G54" s="134"/>
      <c r="H54" s="134"/>
      <c r="I54" s="134"/>
      <c r="J54" s="134"/>
      <c r="K54" s="134"/>
      <c r="L54" s="134"/>
      <c r="M54" s="134"/>
    </row>
    <row r="55">
      <c r="C55" s="134"/>
      <c r="D55" s="134"/>
      <c r="E55" s="134"/>
      <c r="F55" s="134"/>
      <c r="G55" s="134"/>
      <c r="H55" s="134"/>
      <c r="I55" s="134"/>
      <c r="J55" s="134"/>
      <c r="K55" s="134"/>
      <c r="L55" s="134"/>
      <c r="M55" s="134"/>
    </row>
    <row r="56">
      <c r="C56" s="134"/>
      <c r="D56" s="134"/>
      <c r="E56" s="134"/>
      <c r="F56" s="134"/>
      <c r="G56" s="134"/>
      <c r="H56" s="134"/>
      <c r="I56" s="134"/>
      <c r="J56" s="134"/>
      <c r="K56" s="134"/>
      <c r="L56" s="134"/>
      <c r="M56" s="134"/>
    </row>
    <row r="57">
      <c r="C57" s="134"/>
      <c r="D57" s="134"/>
      <c r="E57" s="134"/>
      <c r="F57" s="134"/>
      <c r="G57" s="134"/>
      <c r="H57" s="134"/>
      <c r="I57" s="134"/>
      <c r="J57" s="134"/>
      <c r="K57" s="134"/>
      <c r="L57" s="134"/>
      <c r="M57" s="154"/>
    </row>
    <row r="58">
      <c r="C58" s="134"/>
      <c r="D58" s="134"/>
      <c r="E58" s="134"/>
      <c r="F58" s="134"/>
      <c r="G58" s="134"/>
      <c r="H58" s="134"/>
      <c r="I58" s="134"/>
      <c r="J58" s="134"/>
      <c r="K58" s="134"/>
      <c r="L58" s="134"/>
      <c r="M58" s="134"/>
    </row>
    <row r="59"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</row>
  </sheetData>
  <mergeCells count="16">
    <mergeCell ref="H2:H4"/>
    <mergeCell ref="I2:I4"/>
    <mergeCell ref="J2:J4"/>
    <mergeCell ref="K2:K4"/>
    <mergeCell ref="L2:L4"/>
    <mergeCell ref="M2:M4"/>
    <mergeCell ref="N2:N4"/>
    <mergeCell ref="A39:K39"/>
    <mergeCell ref="L39:N39"/>
    <mergeCell ref="A2:A4"/>
    <mergeCell ref="B2:B4"/>
    <mergeCell ref="C2:C4"/>
    <mergeCell ref="D2:D4"/>
    <mergeCell ref="E2:E4"/>
    <mergeCell ref="F2:F4"/>
    <mergeCell ref="G2:G4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9.88"/>
    <col customWidth="1" min="2" max="2" width="11.13"/>
    <col customWidth="1" min="3" max="4" width="11.0"/>
    <col customWidth="1" min="5" max="7" width="12.13"/>
    <col customWidth="1" min="8" max="8" width="12.0"/>
    <col customWidth="1" min="9" max="10" width="12.13"/>
    <col customWidth="1" min="11" max="11" width="11.0"/>
    <col customWidth="1" min="12" max="12" width="12.13"/>
    <col customWidth="1" min="13" max="13" width="11.0"/>
  </cols>
  <sheetData>
    <row r="1">
      <c r="A1" s="135" t="s">
        <v>371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</row>
    <row r="2">
      <c r="A2" s="4"/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</row>
    <row r="3">
      <c r="B3" s="76" t="s">
        <v>372</v>
      </c>
    </row>
    <row r="4">
      <c r="A4" s="73" t="s">
        <v>328</v>
      </c>
      <c r="B4" s="20">
        <f>'AWS cost calculation'!C2</f>
        <v>45474</v>
      </c>
      <c r="C4" s="20">
        <f>'AWS cost calculation'!D2</f>
        <v>45505</v>
      </c>
      <c r="D4" s="20">
        <f>'AWS cost calculation'!E2</f>
        <v>45536</v>
      </c>
      <c r="E4" s="20">
        <f>'AWS cost calculation'!F2</f>
        <v>45566</v>
      </c>
      <c r="F4" s="20">
        <f>'AWS cost calculation'!G2</f>
        <v>45597</v>
      </c>
      <c r="G4" s="20">
        <f>'AWS cost calculation'!H2</f>
        <v>45627</v>
      </c>
      <c r="H4" s="20">
        <f>'AWS cost calculation'!I2</f>
        <v>45658</v>
      </c>
      <c r="I4" s="20">
        <f>'AWS cost calculation'!J2</f>
        <v>45689</v>
      </c>
      <c r="J4" s="20">
        <f>'AWS cost calculation'!K2</f>
        <v>45717</v>
      </c>
      <c r="K4" s="20">
        <f>'AWS cost calculation'!L2</f>
        <v>45748</v>
      </c>
      <c r="L4" s="20">
        <f>'AWS cost calculation'!M2</f>
        <v>45778</v>
      </c>
      <c r="M4" s="20">
        <f>'AWS cost calculation'!N2</f>
        <v>45809</v>
      </c>
    </row>
    <row r="5">
      <c r="A5" s="157" t="s">
        <v>373</v>
      </c>
      <c r="B5" s="158">
        <v>1532.0</v>
      </c>
      <c r="C5" s="158">
        <v>1554.0</v>
      </c>
      <c r="D5" s="158">
        <v>1476.88</v>
      </c>
      <c r="E5" s="158">
        <v>1544.15</v>
      </c>
      <c r="F5" s="158">
        <v>1690.39</v>
      </c>
      <c r="G5" s="158">
        <v>1611.07</v>
      </c>
      <c r="H5" s="158">
        <v>1555.44</v>
      </c>
      <c r="I5" s="158">
        <v>1378.64</v>
      </c>
      <c r="J5" s="158">
        <v>1774.32</v>
      </c>
      <c r="K5" s="158">
        <v>1514.32</v>
      </c>
      <c r="L5" s="158">
        <v>1563.35</v>
      </c>
      <c r="M5" s="158">
        <f>L5</f>
        <v>1563.35</v>
      </c>
    </row>
    <row r="6">
      <c r="A6" s="79" t="s">
        <v>15</v>
      </c>
      <c r="B6" s="80">
        <f>SUM('AWS cost calculation'!C24:C25)</f>
        <v>39803.81543</v>
      </c>
      <c r="C6" s="80">
        <f>SUM('AWS cost calculation'!D24:D25)</f>
        <v>41517.6507</v>
      </c>
      <c r="D6" s="80">
        <f>SUM('AWS cost calculation'!E24:E25)</f>
        <v>42304.45489</v>
      </c>
      <c r="E6" s="80">
        <f>SUM('AWS cost calculation'!F24:F25)</f>
        <v>42390.52682</v>
      </c>
      <c r="F6" s="80">
        <f>SUM('AWS cost calculation'!G24:G25)</f>
        <v>38183.94338</v>
      </c>
      <c r="G6" s="80">
        <f>SUM('AWS cost calculation'!H24:H25)</f>
        <v>39141.1691</v>
      </c>
      <c r="H6" s="80">
        <f>SUM('AWS cost calculation'!I24:I25)</f>
        <v>39289.04166</v>
      </c>
      <c r="I6" s="80">
        <f>SUM('AWS cost calculation'!J24:J25)</f>
        <v>34948.09028</v>
      </c>
      <c r="J6" s="80">
        <f>SUM('AWS cost calculation'!K24:K25)</f>
        <v>38489.8189</v>
      </c>
      <c r="K6" s="80">
        <f>SUM('AWS cost calculation'!L24:L25)</f>
        <v>40296.65426</v>
      </c>
      <c r="L6" s="80">
        <f>SUM('AWS cost calculation'!M24:M25)</f>
        <v>41081.11087</v>
      </c>
      <c r="M6" s="80">
        <f>SUM('AWS cost calculation'!N24:N25)</f>
        <v>37708.18781</v>
      </c>
    </row>
    <row r="7">
      <c r="A7" s="79" t="s">
        <v>29</v>
      </c>
      <c r="B7" s="80">
        <f>'AWS cost calculation'!C26-B5</f>
        <v>7730.058506</v>
      </c>
      <c r="C7" s="80">
        <f>'AWS cost calculation'!D26-C5</f>
        <v>8589.157602</v>
      </c>
      <c r="D7" s="80">
        <f>'AWS cost calculation'!E26-D5</f>
        <v>9877.436582</v>
      </c>
      <c r="E7" s="80">
        <f>'AWS cost calculation'!F26-E5</f>
        <v>11979.61422</v>
      </c>
      <c r="F7" s="80">
        <f>'AWS cost calculation'!G26-F5</f>
        <v>13147.60836</v>
      </c>
      <c r="G7" s="80">
        <f>'AWS cost calculation'!H26-G5</f>
        <v>11833.83871</v>
      </c>
      <c r="H7" s="80">
        <f>'AWS cost calculation'!I26-H5</f>
        <v>11772.85716</v>
      </c>
      <c r="I7" s="80">
        <f>'AWS cost calculation'!J26-I5</f>
        <v>10482.98912</v>
      </c>
      <c r="J7" s="80">
        <f>'AWS cost calculation'!K26-J5</f>
        <v>11422.01299</v>
      </c>
      <c r="K7" s="80">
        <f>'AWS cost calculation'!L26-K5</f>
        <v>11515.49515</v>
      </c>
      <c r="L7" s="80">
        <f>'AWS cost calculation'!M26-L5</f>
        <v>12288.52382</v>
      </c>
      <c r="M7" s="80">
        <f>'AWS cost calculation'!N26-M5</f>
        <v>11237.48374</v>
      </c>
    </row>
    <row r="8">
      <c r="A8" s="79" t="s">
        <v>341</v>
      </c>
      <c r="B8" s="80">
        <f>'AWS cost calculation'!C27</f>
        <v>42244.01532</v>
      </c>
      <c r="C8" s="80">
        <f>'AWS cost calculation'!D27</f>
        <v>44376.02966</v>
      </c>
      <c r="D8" s="80">
        <f>'AWS cost calculation'!E27</f>
        <v>43121.80529</v>
      </c>
      <c r="E8" s="80">
        <f>'AWS cost calculation'!F27</f>
        <v>47153.97816</v>
      </c>
      <c r="F8" s="80">
        <f>'AWS cost calculation'!G27</f>
        <v>45553.31427</v>
      </c>
      <c r="G8" s="80">
        <f>'AWS cost calculation'!H27</f>
        <v>46524.13647</v>
      </c>
      <c r="H8" s="80">
        <f>'AWS cost calculation'!I27</f>
        <v>46311.42272</v>
      </c>
      <c r="I8" s="80">
        <f>'AWS cost calculation'!J27</f>
        <v>41852.63029</v>
      </c>
      <c r="J8" s="80">
        <f>'AWS cost calculation'!K27</f>
        <v>46685.63901</v>
      </c>
      <c r="K8" s="80">
        <f>'AWS cost calculation'!L27</f>
        <v>46236.90774</v>
      </c>
      <c r="L8" s="80">
        <f>'AWS cost calculation'!M27</f>
        <v>48176.76744</v>
      </c>
      <c r="M8" s="80">
        <f>'AWS cost calculation'!N27</f>
        <v>48313.62864</v>
      </c>
    </row>
    <row r="9">
      <c r="A9" s="79" t="s">
        <v>174</v>
      </c>
      <c r="B9" s="80">
        <f>'AWS cost calculation'!C28</f>
        <v>2920.76369</v>
      </c>
      <c r="C9" s="80">
        <f>'AWS cost calculation'!D28</f>
        <v>2982.545733</v>
      </c>
      <c r="D9" s="80">
        <f>'AWS cost calculation'!E28</f>
        <v>3230.041012</v>
      </c>
      <c r="E9" s="80">
        <f>'AWS cost calculation'!F28</f>
        <v>3636.564307</v>
      </c>
      <c r="F9" s="80">
        <f>'AWS cost calculation'!G28</f>
        <v>2855.603264</v>
      </c>
      <c r="G9" s="80">
        <f>'AWS cost calculation'!H28</f>
        <v>2855.094539</v>
      </c>
      <c r="H9" s="80">
        <f>'AWS cost calculation'!I28</f>
        <v>2818.267311</v>
      </c>
      <c r="I9" s="80">
        <f>'AWS cost calculation'!J28</f>
        <v>2580.727721</v>
      </c>
      <c r="J9" s="80">
        <f>'AWS cost calculation'!K28</f>
        <v>2837.294773</v>
      </c>
      <c r="K9" s="80">
        <f>'AWS cost calculation'!L28</f>
        <v>2703.856792</v>
      </c>
      <c r="L9" s="80">
        <f>'AWS cost calculation'!M28</f>
        <v>2712.924056</v>
      </c>
      <c r="M9" s="80">
        <f>'AWS cost calculation'!N28</f>
        <v>2601.794071</v>
      </c>
    </row>
    <row r="10">
      <c r="A10" s="79" t="s">
        <v>27</v>
      </c>
      <c r="B10" s="80">
        <f>'AWS cost calculation'!C29</f>
        <v>13.06986235</v>
      </c>
      <c r="C10" s="80">
        <f>'AWS cost calculation'!D29</f>
        <v>14.13850385</v>
      </c>
      <c r="D10" s="80">
        <f>'AWS cost calculation'!E29</f>
        <v>7.85239722</v>
      </c>
      <c r="E10" s="80">
        <f>'AWS cost calculation'!F29</f>
        <v>18.90417091</v>
      </c>
      <c r="F10" s="80">
        <f>'AWS cost calculation'!G29</f>
        <v>5.539073877</v>
      </c>
      <c r="G10" s="80">
        <f>'AWS cost calculation'!H29</f>
        <v>11.73698903</v>
      </c>
      <c r="H10" s="80">
        <f>'AWS cost calculation'!I29</f>
        <v>61.1593712</v>
      </c>
      <c r="I10" s="80">
        <f>'AWS cost calculation'!J29</f>
        <v>260.6537462</v>
      </c>
      <c r="J10" s="80">
        <f>'AWS cost calculation'!K29</f>
        <v>104.0703418</v>
      </c>
      <c r="K10" s="80">
        <f>'AWS cost calculation'!L29</f>
        <v>100.3057594</v>
      </c>
      <c r="L10" s="80">
        <f>'AWS cost calculation'!M29</f>
        <v>56.03572653</v>
      </c>
      <c r="M10" s="80">
        <f>'AWS cost calculation'!N29</f>
        <v>39.45066417</v>
      </c>
    </row>
    <row r="11">
      <c r="A11" s="79" t="s">
        <v>11</v>
      </c>
      <c r="B11" s="80">
        <f>'AWS cost calculation'!C30</f>
        <v>5002.450981</v>
      </c>
      <c r="C11" s="80">
        <f>'AWS cost calculation'!D30</f>
        <v>5495.58037</v>
      </c>
      <c r="D11" s="80">
        <f>'AWS cost calculation'!E30</f>
        <v>5685.223004</v>
      </c>
      <c r="E11" s="80">
        <f>'AWS cost calculation'!F30</f>
        <v>6062.900139</v>
      </c>
      <c r="F11" s="80">
        <f>'AWS cost calculation'!G30</f>
        <v>6351.704292</v>
      </c>
      <c r="G11" s="80">
        <f>'AWS cost calculation'!H30</f>
        <v>6557.543393</v>
      </c>
      <c r="H11" s="80">
        <f>'AWS cost calculation'!I30</f>
        <v>6312.04727</v>
      </c>
      <c r="I11" s="80">
        <f>'AWS cost calculation'!J30</f>
        <v>7486.160725</v>
      </c>
      <c r="J11" s="80">
        <f>'AWS cost calculation'!K30</f>
        <v>7963.098563</v>
      </c>
      <c r="K11" s="80">
        <f>'AWS cost calculation'!L30</f>
        <v>7038.922547</v>
      </c>
      <c r="L11" s="80">
        <f>'AWS cost calculation'!M30</f>
        <v>6072.852133</v>
      </c>
      <c r="M11" s="80">
        <f>'AWS cost calculation'!N30</f>
        <v>5088.111505</v>
      </c>
    </row>
    <row r="12">
      <c r="A12" s="79" t="s">
        <v>20</v>
      </c>
      <c r="B12" s="80">
        <f>'AWS cost calculation'!C31</f>
        <v>0</v>
      </c>
      <c r="C12" s="80">
        <f>'AWS cost calculation'!D31</f>
        <v>0.4715165672</v>
      </c>
      <c r="D12" s="80">
        <f>'AWS cost calculation'!E31</f>
        <v>5.406847871</v>
      </c>
      <c r="E12" s="80">
        <f>'AWS cost calculation'!F31</f>
        <v>12.5476907</v>
      </c>
      <c r="F12" s="80">
        <f>'AWS cost calculation'!G31</f>
        <v>18.47689599</v>
      </c>
      <c r="G12" s="80">
        <f>'AWS cost calculation'!H31</f>
        <v>32.83055834</v>
      </c>
      <c r="H12" s="80">
        <f>'AWS cost calculation'!I31</f>
        <v>61.04164333</v>
      </c>
      <c r="I12" s="80">
        <f>'AWS cost calculation'!J31</f>
        <v>60.60878531</v>
      </c>
      <c r="J12" s="80">
        <f>'AWS cost calculation'!K31</f>
        <v>80.44204096</v>
      </c>
      <c r="K12" s="80">
        <f>'AWS cost calculation'!L31</f>
        <v>113.6454384</v>
      </c>
      <c r="L12" s="80">
        <f>'AWS cost calculation'!M31</f>
        <v>84.20014738</v>
      </c>
      <c r="M12" s="80">
        <f>'AWS cost calculation'!N31</f>
        <v>33.1941272</v>
      </c>
    </row>
    <row r="13">
      <c r="A13" s="81" t="s">
        <v>330</v>
      </c>
      <c r="B13" s="82">
        <f t="shared" ref="B13:M13" si="1">SUM(B6:B12)</f>
        <v>97714.17379</v>
      </c>
      <c r="C13" s="82">
        <f t="shared" si="1"/>
        <v>102975.5741</v>
      </c>
      <c r="D13" s="82">
        <f t="shared" si="1"/>
        <v>104232.22</v>
      </c>
      <c r="E13" s="82">
        <f t="shared" si="1"/>
        <v>111255.0355</v>
      </c>
      <c r="F13" s="82">
        <f t="shared" si="1"/>
        <v>106116.1895</v>
      </c>
      <c r="G13" s="82">
        <f t="shared" si="1"/>
        <v>106956.3498</v>
      </c>
      <c r="H13" s="82">
        <f t="shared" si="1"/>
        <v>106625.8371</v>
      </c>
      <c r="I13" s="82">
        <f t="shared" si="1"/>
        <v>97671.86067</v>
      </c>
      <c r="J13" s="82">
        <f t="shared" si="1"/>
        <v>107582.3766</v>
      </c>
      <c r="K13" s="82">
        <f t="shared" si="1"/>
        <v>108005.7877</v>
      </c>
      <c r="L13" s="82">
        <f t="shared" si="1"/>
        <v>110472.4142</v>
      </c>
      <c r="M13" s="82">
        <f t="shared" si="1"/>
        <v>105021.8506</v>
      </c>
    </row>
    <row r="14">
      <c r="A14" s="4"/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</row>
    <row r="15">
      <c r="B15" s="76" t="s">
        <v>374</v>
      </c>
    </row>
    <row r="16">
      <c r="A16" s="73" t="s">
        <v>328</v>
      </c>
      <c r="B16" s="20">
        <f t="shared" ref="B16:M16" si="2">B4</f>
        <v>45474</v>
      </c>
      <c r="C16" s="20">
        <f t="shared" si="2"/>
        <v>45505</v>
      </c>
      <c r="D16" s="20">
        <f t="shared" si="2"/>
        <v>45536</v>
      </c>
      <c r="E16" s="20">
        <f t="shared" si="2"/>
        <v>45566</v>
      </c>
      <c r="F16" s="20">
        <f t="shared" si="2"/>
        <v>45597</v>
      </c>
      <c r="G16" s="20">
        <f t="shared" si="2"/>
        <v>45627</v>
      </c>
      <c r="H16" s="20">
        <f t="shared" si="2"/>
        <v>45658</v>
      </c>
      <c r="I16" s="20">
        <f t="shared" si="2"/>
        <v>45689</v>
      </c>
      <c r="J16" s="20">
        <f t="shared" si="2"/>
        <v>45717</v>
      </c>
      <c r="K16" s="20">
        <f t="shared" si="2"/>
        <v>45748</v>
      </c>
      <c r="L16" s="20">
        <f t="shared" si="2"/>
        <v>45778</v>
      </c>
      <c r="M16" s="20">
        <f t="shared" si="2"/>
        <v>45809</v>
      </c>
    </row>
    <row r="17">
      <c r="A17" s="77" t="s">
        <v>329</v>
      </c>
      <c r="B17" s="78">
        <v>0.0</v>
      </c>
      <c r="C17" s="78">
        <v>0.0</v>
      </c>
      <c r="D17" s="78">
        <v>0.0</v>
      </c>
      <c r="E17" s="78">
        <v>0.0</v>
      </c>
      <c r="F17" s="78">
        <v>5000.0</v>
      </c>
      <c r="G17" s="78">
        <v>0.0</v>
      </c>
      <c r="H17" s="78">
        <v>0.0</v>
      </c>
      <c r="I17" s="78">
        <v>821.39</v>
      </c>
      <c r="J17" s="78">
        <v>999.93</v>
      </c>
      <c r="K17" s="78">
        <v>0.0</v>
      </c>
      <c r="L17" s="78">
        <v>0.0</v>
      </c>
      <c r="M17" s="78">
        <v>0.0</v>
      </c>
    </row>
    <row r="18">
      <c r="A18" s="79" t="s">
        <v>15</v>
      </c>
      <c r="B18" s="80">
        <f t="shared" ref="B18:M18" si="3">B6-(B$17*B6/B$13)</f>
        <v>39803.81543</v>
      </c>
      <c r="C18" s="80">
        <f t="shared" si="3"/>
        <v>41517.6507</v>
      </c>
      <c r="D18" s="80">
        <f t="shared" si="3"/>
        <v>42304.45489</v>
      </c>
      <c r="E18" s="80">
        <f t="shared" si="3"/>
        <v>42390.52682</v>
      </c>
      <c r="F18" s="80">
        <f t="shared" si="3"/>
        <v>36384.78608</v>
      </c>
      <c r="G18" s="80">
        <f t="shared" si="3"/>
        <v>39141.1691</v>
      </c>
      <c r="H18" s="80">
        <f t="shared" si="3"/>
        <v>39289.04166</v>
      </c>
      <c r="I18" s="80">
        <f t="shared" si="3"/>
        <v>34654.1877</v>
      </c>
      <c r="J18" s="80">
        <f t="shared" si="3"/>
        <v>38132.07328</v>
      </c>
      <c r="K18" s="80">
        <f t="shared" si="3"/>
        <v>40296.65426</v>
      </c>
      <c r="L18" s="80">
        <f t="shared" si="3"/>
        <v>41081.11087</v>
      </c>
      <c r="M18" s="80">
        <f t="shared" si="3"/>
        <v>37708.18781</v>
      </c>
    </row>
    <row r="19">
      <c r="A19" s="79" t="s">
        <v>29</v>
      </c>
      <c r="B19" s="80">
        <f t="shared" ref="B19:M19" si="4">B7-(B$17*B7/B$13)</f>
        <v>7730.058506</v>
      </c>
      <c r="C19" s="80">
        <f t="shared" si="4"/>
        <v>8589.157602</v>
      </c>
      <c r="D19" s="80">
        <f t="shared" si="4"/>
        <v>9877.436582</v>
      </c>
      <c r="E19" s="80">
        <f t="shared" si="4"/>
        <v>11979.61422</v>
      </c>
      <c r="F19" s="80">
        <f t="shared" si="4"/>
        <v>12528.1172</v>
      </c>
      <c r="G19" s="80">
        <f t="shared" si="4"/>
        <v>11833.83871</v>
      </c>
      <c r="H19" s="80">
        <f t="shared" si="4"/>
        <v>11772.85716</v>
      </c>
      <c r="I19" s="80">
        <f t="shared" si="4"/>
        <v>10394.83044</v>
      </c>
      <c r="J19" s="80">
        <f t="shared" si="4"/>
        <v>11315.85049</v>
      </c>
      <c r="K19" s="80">
        <f t="shared" si="4"/>
        <v>11515.49515</v>
      </c>
      <c r="L19" s="80">
        <f t="shared" si="4"/>
        <v>12288.52382</v>
      </c>
      <c r="M19" s="80">
        <f t="shared" si="4"/>
        <v>11237.48374</v>
      </c>
    </row>
    <row r="20">
      <c r="A20" s="79" t="s">
        <v>341</v>
      </c>
      <c r="B20" s="80">
        <f t="shared" ref="B20:M20" si="5">B8-(B$17*B8/B$13)</f>
        <v>42244.01532</v>
      </c>
      <c r="C20" s="80">
        <f t="shared" si="5"/>
        <v>44376.02966</v>
      </c>
      <c r="D20" s="80">
        <f t="shared" si="5"/>
        <v>43121.80529</v>
      </c>
      <c r="E20" s="80">
        <f t="shared" si="5"/>
        <v>47153.97816</v>
      </c>
      <c r="F20" s="80">
        <f t="shared" si="5"/>
        <v>43406.92574</v>
      </c>
      <c r="G20" s="80">
        <f t="shared" si="5"/>
        <v>46524.13647</v>
      </c>
      <c r="H20" s="80">
        <f t="shared" si="5"/>
        <v>46311.42272</v>
      </c>
      <c r="I20" s="80">
        <f t="shared" si="5"/>
        <v>41500.66267</v>
      </c>
      <c r="J20" s="80">
        <f t="shared" si="5"/>
        <v>46251.71691</v>
      </c>
      <c r="K20" s="80">
        <f t="shared" si="5"/>
        <v>46236.90774</v>
      </c>
      <c r="L20" s="80">
        <f t="shared" si="5"/>
        <v>48176.76744</v>
      </c>
      <c r="M20" s="80">
        <f t="shared" si="5"/>
        <v>48313.62864</v>
      </c>
    </row>
    <row r="21">
      <c r="A21" s="79" t="s">
        <v>174</v>
      </c>
      <c r="B21" s="80">
        <f t="shared" ref="B21:M21" si="6">B9-(B$17*B9/B$13)</f>
        <v>2920.76369</v>
      </c>
      <c r="C21" s="80">
        <f t="shared" si="6"/>
        <v>2982.545733</v>
      </c>
      <c r="D21" s="80">
        <f t="shared" si="6"/>
        <v>3230.041012</v>
      </c>
      <c r="E21" s="80">
        <f t="shared" si="6"/>
        <v>3636.564307</v>
      </c>
      <c r="F21" s="80">
        <f t="shared" si="6"/>
        <v>2721.052481</v>
      </c>
      <c r="G21" s="80">
        <f t="shared" si="6"/>
        <v>2855.094539</v>
      </c>
      <c r="H21" s="80">
        <f t="shared" si="6"/>
        <v>2818.267311</v>
      </c>
      <c r="I21" s="80">
        <f t="shared" si="6"/>
        <v>2559.024603</v>
      </c>
      <c r="J21" s="80">
        <f t="shared" si="6"/>
        <v>2810.923389</v>
      </c>
      <c r="K21" s="80">
        <f t="shared" si="6"/>
        <v>2703.856792</v>
      </c>
      <c r="L21" s="80">
        <f t="shared" si="6"/>
        <v>2712.924056</v>
      </c>
      <c r="M21" s="80">
        <f t="shared" si="6"/>
        <v>2601.794071</v>
      </c>
    </row>
    <row r="22">
      <c r="A22" s="79" t="s">
        <v>27</v>
      </c>
      <c r="B22" s="80">
        <f t="shared" ref="B22:M22" si="7">B10-(B$17*B10/B$13)</f>
        <v>13.06986235</v>
      </c>
      <c r="C22" s="80">
        <f t="shared" si="7"/>
        <v>14.13850385</v>
      </c>
      <c r="D22" s="80">
        <f t="shared" si="7"/>
        <v>7.85239722</v>
      </c>
      <c r="E22" s="80">
        <f t="shared" si="7"/>
        <v>18.90417091</v>
      </c>
      <c r="F22" s="80">
        <f t="shared" si="7"/>
        <v>5.278082887</v>
      </c>
      <c r="G22" s="80">
        <f t="shared" si="7"/>
        <v>11.73698903</v>
      </c>
      <c r="H22" s="80">
        <f t="shared" si="7"/>
        <v>61.1593712</v>
      </c>
      <c r="I22" s="80">
        <f t="shared" si="7"/>
        <v>258.4617292</v>
      </c>
      <c r="J22" s="80">
        <f t="shared" si="7"/>
        <v>103.1030546</v>
      </c>
      <c r="K22" s="80">
        <f t="shared" si="7"/>
        <v>100.3057594</v>
      </c>
      <c r="L22" s="80">
        <f t="shared" si="7"/>
        <v>56.03572653</v>
      </c>
      <c r="M22" s="80">
        <f t="shared" si="7"/>
        <v>39.45066417</v>
      </c>
    </row>
    <row r="23">
      <c r="A23" s="79" t="s">
        <v>11</v>
      </c>
      <c r="B23" s="80">
        <f t="shared" ref="B23:M23" si="8">B11-(B$17*B11/B$13)</f>
        <v>5002.450981</v>
      </c>
      <c r="C23" s="80">
        <f t="shared" si="8"/>
        <v>5495.58037</v>
      </c>
      <c r="D23" s="80">
        <f t="shared" si="8"/>
        <v>5685.223004</v>
      </c>
      <c r="E23" s="80">
        <f t="shared" si="8"/>
        <v>6062.900139</v>
      </c>
      <c r="F23" s="80">
        <f t="shared" si="8"/>
        <v>6052.423649</v>
      </c>
      <c r="G23" s="80">
        <f t="shared" si="8"/>
        <v>6557.543393</v>
      </c>
      <c r="H23" s="80">
        <f t="shared" si="8"/>
        <v>6312.04727</v>
      </c>
      <c r="I23" s="80">
        <f t="shared" si="8"/>
        <v>7423.204439</v>
      </c>
      <c r="J23" s="80">
        <f t="shared" si="8"/>
        <v>7889.085129</v>
      </c>
      <c r="K23" s="80">
        <f t="shared" si="8"/>
        <v>7038.922547</v>
      </c>
      <c r="L23" s="80">
        <f t="shared" si="8"/>
        <v>6072.852133</v>
      </c>
      <c r="M23" s="80">
        <f t="shared" si="8"/>
        <v>5088.111505</v>
      </c>
    </row>
    <row r="24">
      <c r="A24" s="79" t="s">
        <v>20</v>
      </c>
      <c r="B24" s="80">
        <f t="shared" ref="B24:M24" si="9">B12-(B$17*B12/B$13)</f>
        <v>0</v>
      </c>
      <c r="C24" s="80">
        <f t="shared" si="9"/>
        <v>0.4715165672</v>
      </c>
      <c r="D24" s="80">
        <f t="shared" si="9"/>
        <v>5.406847871</v>
      </c>
      <c r="E24" s="80">
        <f t="shared" si="9"/>
        <v>12.5476907</v>
      </c>
      <c r="F24" s="80">
        <f t="shared" si="9"/>
        <v>17.60629858</v>
      </c>
      <c r="G24" s="80">
        <f t="shared" si="9"/>
        <v>32.83055834</v>
      </c>
      <c r="H24" s="80">
        <f t="shared" si="9"/>
        <v>61.04164333</v>
      </c>
      <c r="I24" s="80">
        <f t="shared" si="9"/>
        <v>60.09908426</v>
      </c>
      <c r="J24" s="80">
        <f t="shared" si="9"/>
        <v>79.69436822</v>
      </c>
      <c r="K24" s="80">
        <f t="shared" si="9"/>
        <v>113.6454384</v>
      </c>
      <c r="L24" s="80">
        <f t="shared" si="9"/>
        <v>84.20014738</v>
      </c>
      <c r="M24" s="80">
        <f t="shared" si="9"/>
        <v>33.1941272</v>
      </c>
    </row>
    <row r="25">
      <c r="A25" s="81" t="s">
        <v>330</v>
      </c>
      <c r="B25" s="82">
        <f t="shared" ref="B25:M25" si="10">SUM(B18:B24)</f>
        <v>97714.17379</v>
      </c>
      <c r="C25" s="82">
        <f t="shared" si="10"/>
        <v>102975.5741</v>
      </c>
      <c r="D25" s="82">
        <f t="shared" si="10"/>
        <v>104232.22</v>
      </c>
      <c r="E25" s="82">
        <f t="shared" si="10"/>
        <v>111255.0355</v>
      </c>
      <c r="F25" s="82">
        <f t="shared" si="10"/>
        <v>101116.1895</v>
      </c>
      <c r="G25" s="82">
        <f t="shared" si="10"/>
        <v>106956.3498</v>
      </c>
      <c r="H25" s="82">
        <f t="shared" si="10"/>
        <v>106625.8371</v>
      </c>
      <c r="I25" s="82">
        <f t="shared" si="10"/>
        <v>96850.47067</v>
      </c>
      <c r="J25" s="82">
        <f t="shared" si="10"/>
        <v>106582.4466</v>
      </c>
      <c r="K25" s="82">
        <f t="shared" si="10"/>
        <v>108005.7877</v>
      </c>
      <c r="L25" s="82">
        <f t="shared" si="10"/>
        <v>110472.4142</v>
      </c>
      <c r="M25" s="82">
        <f t="shared" si="10"/>
        <v>105021.8506</v>
      </c>
    </row>
    <row r="26">
      <c r="L26" s="16"/>
    </row>
    <row r="27">
      <c r="B27" s="76" t="s">
        <v>375</v>
      </c>
    </row>
    <row r="28">
      <c r="A28" s="73" t="s">
        <v>328</v>
      </c>
      <c r="B28" s="20">
        <f t="shared" ref="B28:M28" si="11">B16</f>
        <v>45474</v>
      </c>
      <c r="C28" s="20">
        <f t="shared" si="11"/>
        <v>45505</v>
      </c>
      <c r="D28" s="20">
        <f t="shared" si="11"/>
        <v>45536</v>
      </c>
      <c r="E28" s="20">
        <f t="shared" si="11"/>
        <v>45566</v>
      </c>
      <c r="F28" s="20">
        <f t="shared" si="11"/>
        <v>45597</v>
      </c>
      <c r="G28" s="20">
        <f t="shared" si="11"/>
        <v>45627</v>
      </c>
      <c r="H28" s="20">
        <f t="shared" si="11"/>
        <v>45658</v>
      </c>
      <c r="I28" s="20">
        <f t="shared" si="11"/>
        <v>45689</v>
      </c>
      <c r="J28" s="20">
        <f t="shared" si="11"/>
        <v>45717</v>
      </c>
      <c r="K28" s="20">
        <f t="shared" si="11"/>
        <v>45748</v>
      </c>
      <c r="L28" s="20">
        <f t="shared" si="11"/>
        <v>45778</v>
      </c>
      <c r="M28" s="20">
        <f t="shared" si="11"/>
        <v>45809</v>
      </c>
    </row>
    <row r="29">
      <c r="A29" s="79" t="s">
        <v>9</v>
      </c>
      <c r="B29" s="80">
        <f>'AWS Marketplace cost'!B4</f>
        <v>16000</v>
      </c>
      <c r="C29" s="80">
        <f>'AWS Marketplace cost'!C4</f>
        <v>175.26</v>
      </c>
      <c r="D29" s="80">
        <f>'AWS Marketplace cost'!D4</f>
        <v>229.69</v>
      </c>
      <c r="E29" s="80">
        <f>'AWS Marketplace cost'!E4</f>
        <v>312.58</v>
      </c>
      <c r="F29" s="80">
        <f>'AWS Marketplace cost'!F4</f>
        <v>35.76</v>
      </c>
      <c r="G29" s="80" t="str">
        <f>'AWS Marketplace cost'!G4</f>
        <v/>
      </c>
      <c r="H29" s="80" t="str">
        <f>'AWS Marketplace cost'!H4</f>
        <v/>
      </c>
      <c r="I29" s="80" t="str">
        <f>'AWS Marketplace cost'!I4</f>
        <v/>
      </c>
      <c r="J29" s="80" t="str">
        <f>'AWS Marketplace cost'!J4</f>
        <v/>
      </c>
      <c r="K29" s="80" t="str">
        <f>'AWS Marketplace cost'!K4</f>
        <v/>
      </c>
      <c r="L29" s="80" t="str">
        <f>'AWS Marketplace cost'!L4</f>
        <v/>
      </c>
      <c r="M29" s="80" t="str">
        <f>'AWS Marketplace cost'!M4</f>
        <v/>
      </c>
    </row>
    <row r="30">
      <c r="A30" s="79" t="s">
        <v>15</v>
      </c>
      <c r="B30" s="80" t="str">
        <f>'AWS Marketplace cost'!B5</f>
        <v/>
      </c>
      <c r="C30" s="80">
        <f>'AWS Marketplace cost'!C5</f>
        <v>88.57</v>
      </c>
      <c r="D30" s="80">
        <f>'AWS Marketplace cost'!D5</f>
        <v>4.97</v>
      </c>
      <c r="E30" s="80" t="str">
        <f>'AWS Marketplace cost'!E5</f>
        <v/>
      </c>
      <c r="F30" s="80">
        <f>'AWS Marketplace cost'!F5</f>
        <v>2.36</v>
      </c>
      <c r="G30" s="80" t="str">
        <f>'AWS Marketplace cost'!G5</f>
        <v/>
      </c>
      <c r="H30" s="80">
        <f>'AWS Marketplace cost'!H5</f>
        <v>0.12</v>
      </c>
      <c r="I30" s="80">
        <f>'AWS Marketplace cost'!I5</f>
        <v>1.13</v>
      </c>
      <c r="J30" s="80" t="str">
        <f>'AWS Marketplace cost'!J5</f>
        <v/>
      </c>
      <c r="K30" s="80" t="str">
        <f>'AWS Marketplace cost'!K5</f>
        <v/>
      </c>
      <c r="L30" s="80" t="str">
        <f>'AWS Marketplace cost'!L5</f>
        <v/>
      </c>
      <c r="M30" s="80" t="str">
        <f>'AWS Marketplace cost'!M5</f>
        <v/>
      </c>
    </row>
    <row r="31">
      <c r="A31" s="79" t="s">
        <v>174</v>
      </c>
      <c r="B31" s="80">
        <f>'AWS Marketplace cost'!B6</f>
        <v>13.4</v>
      </c>
      <c r="C31" s="80">
        <f>'AWS Marketplace cost'!C6</f>
        <v>13.4</v>
      </c>
      <c r="D31" s="80">
        <f>'AWS Marketplace cost'!D6</f>
        <v>12.95</v>
      </c>
      <c r="E31" s="80">
        <f>'AWS Marketplace cost'!E6</f>
        <v>13.4</v>
      </c>
      <c r="F31" s="80">
        <f>'AWS Marketplace cost'!F6</f>
        <v>12.96</v>
      </c>
      <c r="G31" s="80">
        <f>'AWS Marketplace cost'!G6</f>
        <v>13.39</v>
      </c>
      <c r="H31" s="80">
        <f>'AWS Marketplace cost'!H6</f>
        <v>13.38</v>
      </c>
      <c r="I31" s="80" t="str">
        <f>'AWS Marketplace cost'!I6</f>
        <v/>
      </c>
      <c r="J31" s="80" t="str">
        <f>'AWS Marketplace cost'!J6</f>
        <v/>
      </c>
      <c r="K31" s="80" t="str">
        <f>'AWS Marketplace cost'!K6</f>
        <v/>
      </c>
      <c r="L31" s="80" t="str">
        <f>'AWS Marketplace cost'!L6</f>
        <v/>
      </c>
      <c r="M31" s="80" t="str">
        <f>'AWS Marketplace cost'!M6</f>
        <v/>
      </c>
    </row>
    <row r="32">
      <c r="A32" s="79" t="s">
        <v>27</v>
      </c>
      <c r="B32" s="80">
        <f>'AWS Marketplace cost'!B7</f>
        <v>2.93</v>
      </c>
      <c r="C32" s="80">
        <f>'AWS Marketplace cost'!C7</f>
        <v>8.29</v>
      </c>
      <c r="D32" s="80">
        <f>'AWS Marketplace cost'!D7</f>
        <v>7.37</v>
      </c>
      <c r="E32" s="80">
        <f>'AWS Marketplace cost'!E7</f>
        <v>18.14</v>
      </c>
      <c r="F32" s="80">
        <f>'AWS Marketplace cost'!F7</f>
        <v>4.77</v>
      </c>
      <c r="G32" s="80">
        <f>'AWS Marketplace cost'!G7</f>
        <v>10.95</v>
      </c>
      <c r="H32" s="80">
        <f>'AWS Marketplace cost'!H7</f>
        <v>60.37</v>
      </c>
      <c r="I32" s="80">
        <f>'AWS Marketplace cost'!I7</f>
        <v>259.94</v>
      </c>
      <c r="J32" s="80">
        <f>'AWS Marketplace cost'!J7</f>
        <v>103.66</v>
      </c>
      <c r="K32" s="80">
        <f>'AWS Marketplace cost'!K7</f>
        <v>99.89</v>
      </c>
      <c r="L32" s="80">
        <f>'AWS Marketplace cost'!L7</f>
        <v>55.62</v>
      </c>
      <c r="M32" s="80">
        <f>'AWS Marketplace cost'!M7</f>
        <v>55.62</v>
      </c>
    </row>
    <row r="33">
      <c r="A33" s="79" t="s">
        <v>11</v>
      </c>
      <c r="B33" s="80" t="str">
        <f>'AWS Marketplace cost'!B8</f>
        <v/>
      </c>
      <c r="C33" s="80" t="str">
        <f>'AWS Marketplace cost'!C8</f>
        <v/>
      </c>
      <c r="D33" s="80" t="str">
        <f>'AWS Marketplace cost'!D8</f>
        <v/>
      </c>
      <c r="E33" s="80" t="str">
        <f>'AWS Marketplace cost'!E8</f>
        <v/>
      </c>
      <c r="F33" s="80" t="str">
        <f>'AWS Marketplace cost'!F8</f>
        <v/>
      </c>
      <c r="G33" s="80" t="str">
        <f>'AWS Marketplace cost'!G8</f>
        <v/>
      </c>
      <c r="H33" s="80">
        <f>'AWS Marketplace cost'!H8</f>
        <v>0.63</v>
      </c>
      <c r="I33" s="80">
        <f>'AWS Marketplace cost'!I8</f>
        <v>12.08</v>
      </c>
      <c r="J33" s="80">
        <f>'AWS Marketplace cost'!J8</f>
        <v>13.37</v>
      </c>
      <c r="K33" s="80">
        <f>'AWS Marketplace cost'!K8</f>
        <v>12.96</v>
      </c>
      <c r="L33" s="80">
        <f>'AWS Marketplace cost'!L8</f>
        <v>13.39</v>
      </c>
      <c r="M33" s="80">
        <f>'AWS Marketplace cost'!M8</f>
        <v>13.39</v>
      </c>
    </row>
    <row r="34">
      <c r="A34" s="81" t="s">
        <v>330</v>
      </c>
      <c r="B34" s="82">
        <f>'AWS Marketplace cost'!B9</f>
        <v>16016.33</v>
      </c>
      <c r="C34" s="82">
        <f>'AWS Marketplace cost'!C9</f>
        <v>285.52</v>
      </c>
      <c r="D34" s="82">
        <f>'AWS Marketplace cost'!D9</f>
        <v>254.98</v>
      </c>
      <c r="E34" s="82">
        <f>'AWS Marketplace cost'!E9</f>
        <v>344.12</v>
      </c>
      <c r="F34" s="82">
        <f>'AWS Marketplace cost'!F9</f>
        <v>55.85</v>
      </c>
      <c r="G34" s="82">
        <f>'AWS Marketplace cost'!G9</f>
        <v>24.34</v>
      </c>
      <c r="H34" s="82">
        <f>'AWS Marketplace cost'!H9</f>
        <v>74.5</v>
      </c>
      <c r="I34" s="82">
        <f>'AWS Marketplace cost'!I9</f>
        <v>273.15</v>
      </c>
      <c r="J34" s="82">
        <f>'AWS Marketplace cost'!J9</f>
        <v>117.03</v>
      </c>
      <c r="K34" s="82">
        <f>'AWS Marketplace cost'!K9</f>
        <v>112.85</v>
      </c>
      <c r="L34" s="82">
        <f>'AWS Marketplace cost'!L9</f>
        <v>69.01</v>
      </c>
      <c r="M34" s="82">
        <f>'AWS Marketplace cost'!M9</f>
        <v>69.01</v>
      </c>
    </row>
    <row r="3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>
      <c r="B36" s="76" t="s">
        <v>376</v>
      </c>
    </row>
    <row r="37">
      <c r="A37" s="73" t="s">
        <v>328</v>
      </c>
      <c r="B37" s="20">
        <f t="shared" ref="B37:M37" si="12">B4</f>
        <v>45474</v>
      </c>
      <c r="C37" s="20">
        <f t="shared" si="12"/>
        <v>45505</v>
      </c>
      <c r="D37" s="20">
        <f t="shared" si="12"/>
        <v>45536</v>
      </c>
      <c r="E37" s="20">
        <f t="shared" si="12"/>
        <v>45566</v>
      </c>
      <c r="F37" s="20">
        <f t="shared" si="12"/>
        <v>45597</v>
      </c>
      <c r="G37" s="20">
        <f t="shared" si="12"/>
        <v>45627</v>
      </c>
      <c r="H37" s="20">
        <f t="shared" si="12"/>
        <v>45658</v>
      </c>
      <c r="I37" s="20">
        <f t="shared" si="12"/>
        <v>45689</v>
      </c>
      <c r="J37" s="20">
        <f t="shared" si="12"/>
        <v>45717</v>
      </c>
      <c r="K37" s="20">
        <f t="shared" si="12"/>
        <v>45748</v>
      </c>
      <c r="L37" s="20">
        <f t="shared" si="12"/>
        <v>45778</v>
      </c>
      <c r="M37" s="20">
        <f t="shared" si="12"/>
        <v>45809</v>
      </c>
    </row>
    <row r="38">
      <c r="A38" s="159" t="s">
        <v>377</v>
      </c>
      <c r="B38" s="160">
        <v>98801.0</v>
      </c>
      <c r="C38" s="160">
        <v>99319.0</v>
      </c>
      <c r="D38" s="160">
        <v>105464.0</v>
      </c>
      <c r="E38" s="160">
        <v>99962.0</v>
      </c>
      <c r="F38" s="160">
        <v>104795.0</v>
      </c>
      <c r="G38" s="160">
        <v>104878.51</v>
      </c>
      <c r="H38" s="160">
        <f>97083.09-H17</f>
        <v>97083.09</v>
      </c>
      <c r="I38" s="160">
        <f t="shared" ref="I38:J38" si="13">107175.33-I17</f>
        <v>106353.94</v>
      </c>
      <c r="J38" s="160">
        <f t="shared" si="13"/>
        <v>106175.4</v>
      </c>
      <c r="K38" s="160">
        <f>107283.59-K17</f>
        <v>107283.59</v>
      </c>
      <c r="L38" s="160">
        <f>109811.64-L17</f>
        <v>109811.64</v>
      </c>
      <c r="M38" s="160">
        <f>M25-M17</f>
        <v>105021.8506</v>
      </c>
    </row>
    <row r="39">
      <c r="A39" s="159" t="s">
        <v>378</v>
      </c>
      <c r="B39" s="160">
        <f t="shared" ref="B39:M39" si="14">B38-(B25+B5)</f>
        <v>-445.1737875</v>
      </c>
      <c r="C39" s="160">
        <f t="shared" si="14"/>
        <v>-5210.574086</v>
      </c>
      <c r="D39" s="160">
        <f t="shared" si="14"/>
        <v>-245.1000181</v>
      </c>
      <c r="E39" s="160">
        <f t="shared" si="14"/>
        <v>-12837.18551</v>
      </c>
      <c r="F39" s="160">
        <f t="shared" si="14"/>
        <v>1988.420465</v>
      </c>
      <c r="G39" s="160">
        <f t="shared" si="14"/>
        <v>-3688.909753</v>
      </c>
      <c r="H39" s="160">
        <f t="shared" si="14"/>
        <v>-11098.18714</v>
      </c>
      <c r="I39" s="160">
        <f t="shared" si="14"/>
        <v>8124.829332</v>
      </c>
      <c r="J39" s="160">
        <f t="shared" si="14"/>
        <v>-2181.366621</v>
      </c>
      <c r="K39" s="160">
        <f t="shared" si="14"/>
        <v>-2236.517684</v>
      </c>
      <c r="L39" s="160">
        <f t="shared" si="14"/>
        <v>-2224.124191</v>
      </c>
      <c r="M39" s="160">
        <f t="shared" si="14"/>
        <v>-1563.35</v>
      </c>
    </row>
    <row r="40">
      <c r="A40" s="79" t="s">
        <v>15</v>
      </c>
      <c r="B40" s="80">
        <f t="shared" ref="B40:M40" si="15">B18+(B$39*(B18/B$25))</f>
        <v>39622.47413</v>
      </c>
      <c r="C40" s="80">
        <f t="shared" si="15"/>
        <v>39416.85352</v>
      </c>
      <c r="D40" s="80">
        <f t="shared" si="15"/>
        <v>42204.97679</v>
      </c>
      <c r="E40" s="80">
        <f t="shared" si="15"/>
        <v>37499.28703</v>
      </c>
      <c r="F40" s="80">
        <f t="shared" si="15"/>
        <v>37100.28232</v>
      </c>
      <c r="G40" s="80">
        <f t="shared" si="15"/>
        <v>37791.19557</v>
      </c>
      <c r="H40" s="80">
        <f t="shared" si="15"/>
        <v>35199.62817</v>
      </c>
      <c r="I40" s="80">
        <f t="shared" si="15"/>
        <v>37561.34302</v>
      </c>
      <c r="J40" s="80">
        <f t="shared" si="15"/>
        <v>37351.64428</v>
      </c>
      <c r="K40" s="80">
        <f t="shared" si="15"/>
        <v>39462.21583</v>
      </c>
      <c r="L40" s="80">
        <f t="shared" si="15"/>
        <v>40254.03115</v>
      </c>
      <c r="M40" s="80">
        <f t="shared" si="15"/>
        <v>37146.86562</v>
      </c>
    </row>
    <row r="41">
      <c r="A41" s="79" t="s">
        <v>29</v>
      </c>
      <c r="B41" s="80">
        <f t="shared" ref="B41:M41" si="16">B19+(B$39*(B19/B$25))</f>
        <v>7694.841308</v>
      </c>
      <c r="C41" s="80">
        <f t="shared" si="16"/>
        <v>8154.54539</v>
      </c>
      <c r="D41" s="80">
        <f t="shared" si="16"/>
        <v>9854.209984</v>
      </c>
      <c r="E41" s="80">
        <f t="shared" si="16"/>
        <v>10597.34393</v>
      </c>
      <c r="F41" s="80">
        <f t="shared" si="16"/>
        <v>12774.47898</v>
      </c>
      <c r="G41" s="80">
        <f t="shared" si="16"/>
        <v>11425.69124</v>
      </c>
      <c r="H41" s="80">
        <f t="shared" si="16"/>
        <v>10547.47525</v>
      </c>
      <c r="I41" s="80">
        <f t="shared" si="16"/>
        <v>11266.85741</v>
      </c>
      <c r="J41" s="80">
        <f t="shared" si="16"/>
        <v>11084.25496</v>
      </c>
      <c r="K41" s="80">
        <f t="shared" si="16"/>
        <v>11277.03933</v>
      </c>
      <c r="L41" s="80">
        <f t="shared" si="16"/>
        <v>12041.12086</v>
      </c>
      <c r="M41" s="80">
        <f t="shared" si="16"/>
        <v>11070.20312</v>
      </c>
    </row>
    <row r="42">
      <c r="A42" s="79" t="s">
        <v>341</v>
      </c>
      <c r="B42" s="80">
        <f t="shared" ref="B42:M42" si="17">B20+(B$39*(B20/B$25))</f>
        <v>42051.55677</v>
      </c>
      <c r="C42" s="80">
        <f t="shared" si="17"/>
        <v>42130.59824</v>
      </c>
      <c r="D42" s="80">
        <f t="shared" si="17"/>
        <v>43020.40521</v>
      </c>
      <c r="E42" s="80">
        <f t="shared" si="17"/>
        <v>41713.10654</v>
      </c>
      <c r="F42" s="80">
        <f t="shared" si="17"/>
        <v>44260.51032</v>
      </c>
      <c r="G42" s="80">
        <f t="shared" si="17"/>
        <v>44919.52542</v>
      </c>
      <c r="H42" s="80">
        <f t="shared" si="17"/>
        <v>41491.08227</v>
      </c>
      <c r="I42" s="80">
        <f t="shared" si="17"/>
        <v>44982.17184</v>
      </c>
      <c r="J42" s="80">
        <f t="shared" si="17"/>
        <v>45305.10746</v>
      </c>
      <c r="K42" s="80">
        <f t="shared" si="17"/>
        <v>45279.46219</v>
      </c>
      <c r="L42" s="80">
        <f t="shared" si="17"/>
        <v>47206.83196</v>
      </c>
      <c r="M42" s="80">
        <f t="shared" si="17"/>
        <v>47594.43439</v>
      </c>
    </row>
    <row r="43">
      <c r="A43" s="79" t="s">
        <v>174</v>
      </c>
      <c r="B43" s="80">
        <f t="shared" ref="B43:M43" si="18">B21+(B$39*(B21/B$25))</f>
        <v>2907.457049</v>
      </c>
      <c r="C43" s="80">
        <f t="shared" si="18"/>
        <v>2831.628629</v>
      </c>
      <c r="D43" s="80">
        <f t="shared" si="18"/>
        <v>3222.445634</v>
      </c>
      <c r="E43" s="80">
        <f t="shared" si="18"/>
        <v>3216.958575</v>
      </c>
      <c r="F43" s="80">
        <f t="shared" si="18"/>
        <v>2774.561187</v>
      </c>
      <c r="G43" s="80">
        <f t="shared" si="18"/>
        <v>2756.622722</v>
      </c>
      <c r="H43" s="80">
        <f t="shared" si="18"/>
        <v>2524.926983</v>
      </c>
      <c r="I43" s="80">
        <f t="shared" si="18"/>
        <v>2773.702323</v>
      </c>
      <c r="J43" s="80">
        <f t="shared" si="18"/>
        <v>2753.393705</v>
      </c>
      <c r="K43" s="80">
        <f t="shared" si="18"/>
        <v>2647.866982</v>
      </c>
      <c r="L43" s="80">
        <f t="shared" si="18"/>
        <v>2658.305171</v>
      </c>
      <c r="M43" s="80">
        <f t="shared" si="18"/>
        <v>2563.063895</v>
      </c>
    </row>
    <row r="44">
      <c r="A44" s="79" t="s">
        <v>27</v>
      </c>
      <c r="B44" s="80">
        <f t="shared" ref="B44:M44" si="19">B22+(B$39*(B22/B$25))</f>
        <v>13.01031766</v>
      </c>
      <c r="C44" s="80">
        <f t="shared" si="19"/>
        <v>13.42309418</v>
      </c>
      <c r="D44" s="80">
        <f t="shared" si="19"/>
        <v>7.833932462</v>
      </c>
      <c r="E44" s="80">
        <f t="shared" si="19"/>
        <v>16.7229092</v>
      </c>
      <c r="F44" s="80">
        <f t="shared" si="19"/>
        <v>5.381874852</v>
      </c>
      <c r="G44" s="80">
        <f t="shared" si="19"/>
        <v>11.3321819</v>
      </c>
      <c r="H44" s="80">
        <f t="shared" si="19"/>
        <v>54.7935769</v>
      </c>
      <c r="I44" s="80">
        <f t="shared" si="19"/>
        <v>280.1441993</v>
      </c>
      <c r="J44" s="80">
        <f t="shared" si="19"/>
        <v>100.9928988</v>
      </c>
      <c r="K44" s="80">
        <f t="shared" si="19"/>
        <v>98.22868915</v>
      </c>
      <c r="L44" s="80">
        <f t="shared" si="19"/>
        <v>54.90756783</v>
      </c>
      <c r="M44" s="80">
        <f t="shared" si="19"/>
        <v>38.86340356</v>
      </c>
    </row>
    <row r="45">
      <c r="A45" s="79" t="s">
        <v>11</v>
      </c>
      <c r="B45" s="80">
        <f t="shared" ref="B45:M45" si="20">B23+(B$39*(B23/B$25))</f>
        <v>4979.660428</v>
      </c>
      <c r="C45" s="80">
        <f t="shared" si="20"/>
        <v>5217.503468</v>
      </c>
      <c r="D45" s="80">
        <f t="shared" si="20"/>
        <v>5671.854313</v>
      </c>
      <c r="E45" s="80">
        <f t="shared" si="20"/>
        <v>5363.33114</v>
      </c>
      <c r="F45" s="80">
        <f t="shared" si="20"/>
        <v>6171.4428</v>
      </c>
      <c r="G45" s="80">
        <f t="shared" si="20"/>
        <v>6331.374626</v>
      </c>
      <c r="H45" s="80">
        <f t="shared" si="20"/>
        <v>5655.055647</v>
      </c>
      <c r="I45" s="80">
        <f t="shared" si="20"/>
        <v>8045.940382</v>
      </c>
      <c r="J45" s="80">
        <f t="shared" si="20"/>
        <v>7727.623392</v>
      </c>
      <c r="K45" s="80">
        <f t="shared" si="20"/>
        <v>6893.164851</v>
      </c>
      <c r="L45" s="80">
        <f t="shared" si="20"/>
        <v>5950.588332</v>
      </c>
      <c r="M45" s="80">
        <f t="shared" si="20"/>
        <v>5012.370133</v>
      </c>
    </row>
    <row r="46">
      <c r="A46" s="79" t="s">
        <v>20</v>
      </c>
      <c r="B46" s="80">
        <f t="shared" ref="B46:M46" si="21">B24+(B$39*(B24/B$25))</f>
        <v>0</v>
      </c>
      <c r="C46" s="80">
        <f t="shared" si="21"/>
        <v>0.4476577829</v>
      </c>
      <c r="D46" s="80">
        <f t="shared" si="21"/>
        <v>5.394133775</v>
      </c>
      <c r="E46" s="80">
        <f t="shared" si="21"/>
        <v>11.09987279</v>
      </c>
      <c r="F46" s="80">
        <f t="shared" si="21"/>
        <v>17.95252132</v>
      </c>
      <c r="G46" s="80">
        <f t="shared" si="21"/>
        <v>31.69823691</v>
      </c>
      <c r="H46" s="80">
        <f t="shared" si="21"/>
        <v>54.68810277</v>
      </c>
      <c r="I46" s="80">
        <f t="shared" si="21"/>
        <v>65.14082334</v>
      </c>
      <c r="J46" s="80">
        <f t="shared" si="21"/>
        <v>78.06330569</v>
      </c>
      <c r="K46" s="80">
        <f t="shared" si="21"/>
        <v>111.2921383</v>
      </c>
      <c r="L46" s="80">
        <f t="shared" si="21"/>
        <v>82.50495871</v>
      </c>
      <c r="M46" s="80">
        <f t="shared" si="21"/>
        <v>32.70000108</v>
      </c>
    </row>
  </sheetData>
  <mergeCells count="4">
    <mergeCell ref="B3:M3"/>
    <mergeCell ref="B15:M15"/>
    <mergeCell ref="B27:M27"/>
    <mergeCell ref="B36:M36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9.75"/>
    <col customWidth="1" min="3" max="3" width="62.75"/>
    <col customWidth="1" min="4" max="4" width="20.88"/>
    <col customWidth="1" min="5" max="5" width="15.13"/>
    <col customWidth="1" min="6" max="7" width="14.38"/>
    <col customWidth="1" min="8" max="8" width="8.25"/>
    <col customWidth="1" min="9" max="9" width="15.0"/>
  </cols>
  <sheetData>
    <row r="1">
      <c r="A1" s="161" t="s">
        <v>4</v>
      </c>
      <c r="B1" s="161" t="s">
        <v>379</v>
      </c>
      <c r="C1" s="161" t="s">
        <v>380</v>
      </c>
      <c r="D1" s="161" t="s">
        <v>381</v>
      </c>
      <c r="E1" s="161" t="s">
        <v>382</v>
      </c>
      <c r="F1" s="161" t="s">
        <v>383</v>
      </c>
      <c r="G1" s="161" t="s">
        <v>293</v>
      </c>
      <c r="H1" s="161" t="s">
        <v>384</v>
      </c>
    </row>
    <row r="2">
      <c r="A2" s="162" t="s">
        <v>385</v>
      </c>
      <c r="B2" s="163">
        <v>45474.0</v>
      </c>
      <c r="C2" s="164" t="s">
        <v>386</v>
      </c>
      <c r="D2" s="165"/>
      <c r="E2" s="165"/>
      <c r="F2" s="164">
        <v>291.142066468695</v>
      </c>
      <c r="G2" s="164">
        <v>291.142066468695</v>
      </c>
      <c r="H2" s="164" t="s">
        <v>387</v>
      </c>
    </row>
    <row r="3">
      <c r="A3" s="162" t="s">
        <v>15</v>
      </c>
      <c r="B3" s="163">
        <v>45474.0</v>
      </c>
      <c r="C3" s="164" t="s">
        <v>388</v>
      </c>
      <c r="D3" s="164" t="s">
        <v>389</v>
      </c>
      <c r="E3" s="164" t="s">
        <v>390</v>
      </c>
      <c r="F3" s="164">
        <v>158.685906937584</v>
      </c>
      <c r="G3" s="164">
        <v>158.685906937584</v>
      </c>
      <c r="H3" s="164" t="s">
        <v>387</v>
      </c>
    </row>
    <row r="4">
      <c r="A4" s="162" t="s">
        <v>15</v>
      </c>
      <c r="B4" s="163">
        <v>45474.0</v>
      </c>
      <c r="C4" s="164" t="s">
        <v>391</v>
      </c>
      <c r="D4" s="164" t="s">
        <v>389</v>
      </c>
      <c r="E4" s="164" t="s">
        <v>390</v>
      </c>
      <c r="F4" s="164">
        <v>119.373424056762</v>
      </c>
      <c r="G4" s="164">
        <v>119.373424056762</v>
      </c>
      <c r="H4" s="164" t="s">
        <v>387</v>
      </c>
    </row>
    <row r="5">
      <c r="A5" s="162" t="s">
        <v>15</v>
      </c>
      <c r="B5" s="163">
        <v>45474.0</v>
      </c>
      <c r="C5" s="164" t="s">
        <v>392</v>
      </c>
      <c r="D5" s="164" t="s">
        <v>389</v>
      </c>
      <c r="E5" s="164" t="s">
        <v>390</v>
      </c>
      <c r="F5" s="164">
        <v>28.8716749921045</v>
      </c>
      <c r="G5" s="164">
        <v>28.8716749921045</v>
      </c>
      <c r="H5" s="164" t="s">
        <v>387</v>
      </c>
    </row>
    <row r="6">
      <c r="A6" s="162" t="s">
        <v>42</v>
      </c>
      <c r="B6" s="163">
        <v>45474.0</v>
      </c>
      <c r="C6" s="164" t="s">
        <v>393</v>
      </c>
      <c r="D6" s="164" t="s">
        <v>364</v>
      </c>
      <c r="E6" s="164" t="s">
        <v>390</v>
      </c>
      <c r="F6" s="164">
        <v>1037.00945274849</v>
      </c>
      <c r="G6" s="164">
        <v>1037.00945274849</v>
      </c>
      <c r="H6" s="164" t="s">
        <v>387</v>
      </c>
    </row>
    <row r="7">
      <c r="A7" s="162" t="s">
        <v>42</v>
      </c>
      <c r="B7" s="163">
        <v>45474.0</v>
      </c>
      <c r="C7" s="164" t="s">
        <v>394</v>
      </c>
      <c r="D7" s="164" t="s">
        <v>364</v>
      </c>
      <c r="E7" s="164" t="s">
        <v>390</v>
      </c>
      <c r="F7" s="164">
        <v>297.036560012141</v>
      </c>
      <c r="G7" s="164">
        <v>297.036560012141</v>
      </c>
      <c r="H7" s="164" t="s">
        <v>387</v>
      </c>
    </row>
    <row r="8">
      <c r="A8" s="162" t="s">
        <v>35</v>
      </c>
      <c r="B8" s="163">
        <v>45474.0</v>
      </c>
      <c r="C8" s="164" t="s">
        <v>395</v>
      </c>
      <c r="D8" s="164" t="s">
        <v>396</v>
      </c>
      <c r="E8" s="164" t="s">
        <v>390</v>
      </c>
      <c r="F8" s="164">
        <v>311.169627796318</v>
      </c>
      <c r="G8" s="164">
        <v>311.169627796318</v>
      </c>
      <c r="H8" s="164" t="s">
        <v>387</v>
      </c>
    </row>
    <row r="9">
      <c r="A9" s="162" t="s">
        <v>9</v>
      </c>
      <c r="B9" s="163">
        <v>45474.0</v>
      </c>
      <c r="C9" s="164" t="s">
        <v>397</v>
      </c>
      <c r="D9" s="164" t="s">
        <v>398</v>
      </c>
      <c r="E9" s="164" t="s">
        <v>399</v>
      </c>
      <c r="F9" s="164">
        <v>0.0</v>
      </c>
      <c r="G9" s="164">
        <v>0.0</v>
      </c>
      <c r="H9" s="164" t="s">
        <v>387</v>
      </c>
    </row>
    <row r="10">
      <c r="A10" s="162" t="s">
        <v>9</v>
      </c>
      <c r="B10" s="163">
        <v>45474.0</v>
      </c>
      <c r="C10" s="164" t="s">
        <v>400</v>
      </c>
      <c r="D10" s="164" t="s">
        <v>398</v>
      </c>
      <c r="E10" s="164" t="s">
        <v>399</v>
      </c>
      <c r="F10" s="164">
        <v>0.0532505835</v>
      </c>
      <c r="G10" s="164">
        <v>0.0532505835</v>
      </c>
      <c r="H10" s="164" t="s">
        <v>387</v>
      </c>
    </row>
    <row r="11">
      <c r="A11" s="162" t="s">
        <v>29</v>
      </c>
      <c r="B11" s="163">
        <v>45474.0</v>
      </c>
      <c r="C11" s="164" t="s">
        <v>401</v>
      </c>
      <c r="D11" s="164" t="s">
        <v>402</v>
      </c>
      <c r="E11" s="164" t="s">
        <v>390</v>
      </c>
      <c r="F11" s="164">
        <v>35.4654399796826</v>
      </c>
      <c r="G11" s="164">
        <v>35.4654399796826</v>
      </c>
      <c r="H11" s="164" t="s">
        <v>387</v>
      </c>
    </row>
    <row r="12">
      <c r="A12" s="162" t="s">
        <v>29</v>
      </c>
      <c r="B12" s="163">
        <v>45474.0</v>
      </c>
      <c r="C12" s="164" t="s">
        <v>403</v>
      </c>
      <c r="D12" s="164" t="s">
        <v>402</v>
      </c>
      <c r="E12" s="164" t="s">
        <v>390</v>
      </c>
      <c r="F12" s="164">
        <v>44.5714347780536</v>
      </c>
      <c r="G12" s="164">
        <v>44.5714347780536</v>
      </c>
      <c r="H12" s="164" t="s">
        <v>387</v>
      </c>
    </row>
    <row r="13">
      <c r="A13" s="162" t="s">
        <v>29</v>
      </c>
      <c r="B13" s="163">
        <v>45474.0</v>
      </c>
      <c r="C13" s="164" t="s">
        <v>404</v>
      </c>
      <c r="D13" s="164" t="s">
        <v>402</v>
      </c>
      <c r="E13" s="164" t="s">
        <v>390</v>
      </c>
      <c r="F13" s="164">
        <v>41.1670927758577</v>
      </c>
      <c r="G13" s="164">
        <v>41.1670927758577</v>
      </c>
      <c r="H13" s="164" t="s">
        <v>387</v>
      </c>
    </row>
    <row r="14">
      <c r="A14" s="162" t="s">
        <v>42</v>
      </c>
      <c r="B14" s="163">
        <v>45474.0</v>
      </c>
      <c r="C14" s="164" t="s">
        <v>405</v>
      </c>
      <c r="D14" s="164" t="s">
        <v>406</v>
      </c>
      <c r="E14" s="164" t="s">
        <v>390</v>
      </c>
      <c r="F14" s="164">
        <v>30.360877200048</v>
      </c>
      <c r="G14" s="164">
        <v>30.360877200048</v>
      </c>
      <c r="H14" s="164" t="s">
        <v>387</v>
      </c>
    </row>
    <row r="15">
      <c r="A15" s="162" t="s">
        <v>11</v>
      </c>
      <c r="B15" s="163">
        <v>45474.0</v>
      </c>
      <c r="C15" s="164" t="s">
        <v>407</v>
      </c>
      <c r="D15" s="164" t="s">
        <v>389</v>
      </c>
      <c r="E15" s="164" t="s">
        <v>390</v>
      </c>
      <c r="F15" s="164">
        <v>2.1998406</v>
      </c>
      <c r="G15" s="164">
        <v>2.1998406</v>
      </c>
      <c r="H15" s="164" t="s">
        <v>387</v>
      </c>
    </row>
    <row r="16">
      <c r="A16" s="162" t="s">
        <v>11</v>
      </c>
      <c r="B16" s="163">
        <v>45474.0</v>
      </c>
      <c r="C16" s="164" t="s">
        <v>408</v>
      </c>
      <c r="D16" s="164" t="s">
        <v>389</v>
      </c>
      <c r="E16" s="164" t="s">
        <v>390</v>
      </c>
      <c r="F16" s="164">
        <v>152.193301976</v>
      </c>
      <c r="G16" s="164">
        <v>152.193301976</v>
      </c>
      <c r="H16" s="164" t="s">
        <v>387</v>
      </c>
    </row>
    <row r="17">
      <c r="A17" s="162" t="s">
        <v>11</v>
      </c>
      <c r="B17" s="163">
        <v>45474.0</v>
      </c>
      <c r="C17" s="164" t="s">
        <v>409</v>
      </c>
      <c r="D17" s="164" t="s">
        <v>389</v>
      </c>
      <c r="E17" s="164" t="s">
        <v>390</v>
      </c>
      <c r="F17" s="164">
        <v>17.5881619890986</v>
      </c>
      <c r="G17" s="164">
        <v>17.5881619890986</v>
      </c>
      <c r="H17" s="164" t="s">
        <v>387</v>
      </c>
    </row>
    <row r="18">
      <c r="A18" s="162" t="s">
        <v>29</v>
      </c>
      <c r="B18" s="163">
        <v>45474.0</v>
      </c>
      <c r="C18" s="164" t="s">
        <v>410</v>
      </c>
      <c r="D18" s="164" t="s">
        <v>402</v>
      </c>
      <c r="E18" s="164" t="s">
        <v>390</v>
      </c>
      <c r="F18" s="164">
        <v>22.6284080949934</v>
      </c>
      <c r="G18" s="164">
        <v>22.6284080949934</v>
      </c>
      <c r="H18" s="164" t="s">
        <v>387</v>
      </c>
    </row>
    <row r="19">
      <c r="A19" s="162" t="s">
        <v>29</v>
      </c>
      <c r="B19" s="163">
        <v>45474.0</v>
      </c>
      <c r="C19" s="164" t="s">
        <v>411</v>
      </c>
      <c r="D19" s="164" t="s">
        <v>402</v>
      </c>
      <c r="E19" s="164" t="s">
        <v>390</v>
      </c>
      <c r="F19" s="164">
        <v>0.8057815248798</v>
      </c>
      <c r="G19" s="164">
        <v>0.8057815248798</v>
      </c>
      <c r="H19" s="164" t="s">
        <v>387</v>
      </c>
    </row>
    <row r="20">
      <c r="A20" s="162" t="s">
        <v>29</v>
      </c>
      <c r="B20" s="163">
        <v>45474.0</v>
      </c>
      <c r="C20" s="164" t="s">
        <v>412</v>
      </c>
      <c r="D20" s="164" t="s">
        <v>402</v>
      </c>
      <c r="E20" s="164" t="s">
        <v>390</v>
      </c>
      <c r="F20" s="164">
        <v>122.442983014602</v>
      </c>
      <c r="G20" s="164">
        <v>122.442983014602</v>
      </c>
      <c r="H20" s="164" t="s">
        <v>387</v>
      </c>
    </row>
    <row r="21">
      <c r="A21" s="162" t="s">
        <v>11</v>
      </c>
      <c r="B21" s="163">
        <v>45474.0</v>
      </c>
      <c r="C21" s="164" t="s">
        <v>413</v>
      </c>
      <c r="D21" s="164" t="s">
        <v>389</v>
      </c>
      <c r="E21" s="164" t="s">
        <v>390</v>
      </c>
      <c r="F21" s="164">
        <v>827.655283848983</v>
      </c>
      <c r="G21" s="164">
        <v>827.655283848983</v>
      </c>
      <c r="H21" s="164" t="s">
        <v>387</v>
      </c>
    </row>
    <row r="22">
      <c r="A22" s="162" t="s">
        <v>15</v>
      </c>
      <c r="B22" s="163">
        <v>45474.0</v>
      </c>
      <c r="C22" s="164" t="s">
        <v>414</v>
      </c>
      <c r="D22" s="164" t="s">
        <v>389</v>
      </c>
      <c r="E22" s="164" t="s">
        <v>390</v>
      </c>
      <c r="F22" s="164">
        <v>1719.72701234644</v>
      </c>
      <c r="G22" s="164">
        <v>1719.72701234644</v>
      </c>
      <c r="H22" s="164" t="s">
        <v>387</v>
      </c>
    </row>
    <row r="23">
      <c r="A23" s="162" t="s">
        <v>11</v>
      </c>
      <c r="B23" s="163">
        <v>45474.0</v>
      </c>
      <c r="C23" s="164" t="s">
        <v>415</v>
      </c>
      <c r="D23" s="164" t="s">
        <v>389</v>
      </c>
      <c r="E23" s="164" t="s">
        <v>390</v>
      </c>
      <c r="F23" s="164">
        <v>338.201080775132</v>
      </c>
      <c r="G23" s="164">
        <v>338.201080775132</v>
      </c>
      <c r="H23" s="164" t="s">
        <v>387</v>
      </c>
    </row>
    <row r="24">
      <c r="A24" s="162" t="s">
        <v>15</v>
      </c>
      <c r="B24" s="163">
        <v>45474.0</v>
      </c>
      <c r="C24" s="164" t="s">
        <v>416</v>
      </c>
      <c r="D24" s="164" t="s">
        <v>389</v>
      </c>
      <c r="E24" s="164" t="s">
        <v>390</v>
      </c>
      <c r="F24" s="164">
        <v>634.834716601063</v>
      </c>
      <c r="G24" s="164">
        <v>634.834716601063</v>
      </c>
      <c r="H24" s="164" t="s">
        <v>387</v>
      </c>
    </row>
    <row r="25">
      <c r="A25" s="162" t="s">
        <v>20</v>
      </c>
      <c r="B25" s="163">
        <v>45474.0</v>
      </c>
      <c r="C25" s="164" t="s">
        <v>417</v>
      </c>
      <c r="D25" s="164" t="s">
        <v>19</v>
      </c>
      <c r="E25" s="164" t="s">
        <v>390</v>
      </c>
      <c r="F25" s="164">
        <v>10.7246949023919</v>
      </c>
      <c r="G25" s="164">
        <v>10.7246949023919</v>
      </c>
      <c r="H25" s="164" t="s">
        <v>387</v>
      </c>
    </row>
    <row r="26">
      <c r="A26" s="162" t="s">
        <v>11</v>
      </c>
      <c r="B26" s="163">
        <v>45474.0</v>
      </c>
      <c r="C26" s="164" t="s">
        <v>418</v>
      </c>
      <c r="D26" s="164" t="s">
        <v>402</v>
      </c>
      <c r="E26" s="164" t="s">
        <v>390</v>
      </c>
      <c r="F26" s="164">
        <v>5.84570879411439</v>
      </c>
      <c r="G26" s="164">
        <v>5.84570879411439</v>
      </c>
      <c r="H26" s="164" t="s">
        <v>387</v>
      </c>
    </row>
    <row r="27">
      <c r="A27" s="162" t="s">
        <v>29</v>
      </c>
      <c r="B27" s="163">
        <v>45474.0</v>
      </c>
      <c r="C27" s="164" t="s">
        <v>419</v>
      </c>
      <c r="D27" s="164" t="s">
        <v>402</v>
      </c>
      <c r="E27" s="164" t="s">
        <v>390</v>
      </c>
      <c r="F27" s="164">
        <v>32.0469175006625</v>
      </c>
      <c r="G27" s="164">
        <v>32.0469175006625</v>
      </c>
      <c r="H27" s="164" t="s">
        <v>387</v>
      </c>
    </row>
    <row r="28">
      <c r="A28" s="162" t="s">
        <v>385</v>
      </c>
      <c r="B28" s="163">
        <v>45505.0</v>
      </c>
      <c r="C28" s="164" t="s">
        <v>386</v>
      </c>
      <c r="D28" s="165"/>
      <c r="E28" s="165"/>
      <c r="F28" s="164">
        <v>508.220103995568</v>
      </c>
      <c r="G28" s="164">
        <v>508.220103995568</v>
      </c>
      <c r="H28" s="164" t="s">
        <v>387</v>
      </c>
    </row>
    <row r="29">
      <c r="A29" s="162" t="s">
        <v>15</v>
      </c>
      <c r="B29" s="163">
        <v>45505.0</v>
      </c>
      <c r="C29" s="164" t="s">
        <v>388</v>
      </c>
      <c r="D29" s="164" t="s">
        <v>389</v>
      </c>
      <c r="E29" s="164" t="s">
        <v>390</v>
      </c>
      <c r="F29" s="164">
        <v>146.647435842596</v>
      </c>
      <c r="G29" s="164">
        <v>146.647435842596</v>
      </c>
      <c r="H29" s="164" t="s">
        <v>387</v>
      </c>
    </row>
    <row r="30">
      <c r="A30" s="162" t="s">
        <v>15</v>
      </c>
      <c r="B30" s="163">
        <v>45505.0</v>
      </c>
      <c r="C30" s="164" t="s">
        <v>391</v>
      </c>
      <c r="D30" s="164" t="s">
        <v>389</v>
      </c>
      <c r="E30" s="164" t="s">
        <v>390</v>
      </c>
      <c r="F30" s="164">
        <v>119.483176035775</v>
      </c>
      <c r="G30" s="164">
        <v>119.483176035775</v>
      </c>
      <c r="H30" s="164" t="s">
        <v>387</v>
      </c>
    </row>
    <row r="31">
      <c r="A31" s="162" t="s">
        <v>15</v>
      </c>
      <c r="B31" s="163">
        <v>45505.0</v>
      </c>
      <c r="C31" s="164" t="s">
        <v>392</v>
      </c>
      <c r="D31" s="164" t="s">
        <v>389</v>
      </c>
      <c r="E31" s="164" t="s">
        <v>390</v>
      </c>
      <c r="F31" s="164">
        <v>28.8716677423245</v>
      </c>
      <c r="G31" s="164">
        <v>28.8716677423245</v>
      </c>
      <c r="H31" s="164" t="s">
        <v>387</v>
      </c>
    </row>
    <row r="32">
      <c r="A32" s="162" t="s">
        <v>42</v>
      </c>
      <c r="B32" s="163">
        <v>45505.0</v>
      </c>
      <c r="C32" s="164" t="s">
        <v>393</v>
      </c>
      <c r="D32" s="164" t="s">
        <v>364</v>
      </c>
      <c r="E32" s="164" t="s">
        <v>390</v>
      </c>
      <c r="F32" s="164">
        <v>1244.21164876057</v>
      </c>
      <c r="G32" s="164">
        <v>1244.21164876057</v>
      </c>
      <c r="H32" s="164" t="s">
        <v>387</v>
      </c>
    </row>
    <row r="33">
      <c r="A33" s="162" t="s">
        <v>42</v>
      </c>
      <c r="B33" s="163">
        <v>45505.0</v>
      </c>
      <c r="C33" s="164" t="s">
        <v>394</v>
      </c>
      <c r="D33" s="164" t="s">
        <v>364</v>
      </c>
      <c r="E33" s="164" t="s">
        <v>390</v>
      </c>
      <c r="F33" s="164">
        <v>292.93690756299</v>
      </c>
      <c r="G33" s="164">
        <v>292.93690756299</v>
      </c>
      <c r="H33" s="164" t="s">
        <v>387</v>
      </c>
    </row>
    <row r="34">
      <c r="A34" s="162" t="s">
        <v>35</v>
      </c>
      <c r="B34" s="163">
        <v>45505.0</v>
      </c>
      <c r="C34" s="164" t="s">
        <v>395</v>
      </c>
      <c r="D34" s="164" t="s">
        <v>396</v>
      </c>
      <c r="E34" s="164" t="s">
        <v>390</v>
      </c>
      <c r="F34" s="164">
        <v>992.157559074152</v>
      </c>
      <c r="G34" s="164">
        <v>992.157559074152</v>
      </c>
      <c r="H34" s="164" t="s">
        <v>387</v>
      </c>
    </row>
    <row r="35">
      <c r="A35" s="162" t="s">
        <v>9</v>
      </c>
      <c r="B35" s="163">
        <v>45505.0</v>
      </c>
      <c r="C35" s="164" t="s">
        <v>420</v>
      </c>
      <c r="D35" s="164" t="s">
        <v>398</v>
      </c>
      <c r="E35" s="164" t="s">
        <v>399</v>
      </c>
      <c r="F35" s="164">
        <v>0.05151</v>
      </c>
      <c r="G35" s="164">
        <v>0.05151</v>
      </c>
      <c r="H35" s="164" t="s">
        <v>387</v>
      </c>
    </row>
    <row r="36">
      <c r="A36" s="162" t="s">
        <v>9</v>
      </c>
      <c r="B36" s="163">
        <v>45505.0</v>
      </c>
      <c r="C36" s="164" t="s">
        <v>397</v>
      </c>
      <c r="D36" s="164" t="s">
        <v>398</v>
      </c>
      <c r="E36" s="164" t="s">
        <v>399</v>
      </c>
      <c r="F36" s="164">
        <v>0.0</v>
      </c>
      <c r="G36" s="164">
        <v>0.0</v>
      </c>
      <c r="H36" s="164" t="s">
        <v>387</v>
      </c>
    </row>
    <row r="37">
      <c r="A37" s="162" t="s">
        <v>9</v>
      </c>
      <c r="B37" s="163">
        <v>45505.0</v>
      </c>
      <c r="C37" s="164" t="s">
        <v>421</v>
      </c>
      <c r="D37" s="164" t="s">
        <v>398</v>
      </c>
      <c r="E37" s="164" t="s">
        <v>399</v>
      </c>
      <c r="F37" s="164">
        <v>0.06476625</v>
      </c>
      <c r="G37" s="164">
        <v>0.06476625</v>
      </c>
      <c r="H37" s="164" t="s">
        <v>387</v>
      </c>
    </row>
    <row r="38">
      <c r="A38" s="162" t="s">
        <v>9</v>
      </c>
      <c r="B38" s="163">
        <v>45505.0</v>
      </c>
      <c r="C38" s="164" t="s">
        <v>400</v>
      </c>
      <c r="D38" s="164" t="s">
        <v>398</v>
      </c>
      <c r="E38" s="164" t="s">
        <v>399</v>
      </c>
      <c r="F38" s="164">
        <v>0.0525205858</v>
      </c>
      <c r="G38" s="164">
        <v>0.0525205858</v>
      </c>
      <c r="H38" s="164" t="s">
        <v>387</v>
      </c>
    </row>
    <row r="39">
      <c r="A39" s="162" t="s">
        <v>11</v>
      </c>
      <c r="B39" s="163">
        <v>45505.0</v>
      </c>
      <c r="C39" s="164" t="s">
        <v>422</v>
      </c>
      <c r="D39" s="164" t="s">
        <v>389</v>
      </c>
      <c r="E39" s="164" t="s">
        <v>390</v>
      </c>
      <c r="F39" s="164">
        <v>9.09E-6</v>
      </c>
      <c r="G39" s="164">
        <v>9.09E-6</v>
      </c>
      <c r="H39" s="164" t="s">
        <v>387</v>
      </c>
    </row>
    <row r="40">
      <c r="A40" s="162" t="s">
        <v>29</v>
      </c>
      <c r="B40" s="163">
        <v>45505.0</v>
      </c>
      <c r="C40" s="164" t="s">
        <v>401</v>
      </c>
      <c r="D40" s="164" t="s">
        <v>402</v>
      </c>
      <c r="E40" s="164" t="s">
        <v>390</v>
      </c>
      <c r="F40" s="164">
        <v>114.935087264928</v>
      </c>
      <c r="G40" s="164">
        <v>114.935087264928</v>
      </c>
      <c r="H40" s="164" t="s">
        <v>387</v>
      </c>
    </row>
    <row r="41">
      <c r="A41" s="162" t="s">
        <v>29</v>
      </c>
      <c r="B41" s="163">
        <v>45505.0</v>
      </c>
      <c r="C41" s="164" t="s">
        <v>403</v>
      </c>
      <c r="D41" s="164" t="s">
        <v>402</v>
      </c>
      <c r="E41" s="164" t="s">
        <v>390</v>
      </c>
      <c r="F41" s="164">
        <v>95.5907215949784</v>
      </c>
      <c r="G41" s="164">
        <v>95.5907215949784</v>
      </c>
      <c r="H41" s="164" t="s">
        <v>387</v>
      </c>
    </row>
    <row r="42">
      <c r="A42" s="162" t="s">
        <v>29</v>
      </c>
      <c r="B42" s="163">
        <v>45505.0</v>
      </c>
      <c r="C42" s="164" t="s">
        <v>404</v>
      </c>
      <c r="D42" s="164" t="s">
        <v>402</v>
      </c>
      <c r="E42" s="164" t="s">
        <v>390</v>
      </c>
      <c r="F42" s="164">
        <v>217.101054389099</v>
      </c>
      <c r="G42" s="164">
        <v>217.101054389099</v>
      </c>
      <c r="H42" s="164" t="s">
        <v>387</v>
      </c>
    </row>
    <row r="43">
      <c r="A43" s="162" t="s">
        <v>42</v>
      </c>
      <c r="B43" s="163">
        <v>45505.0</v>
      </c>
      <c r="C43" s="164" t="s">
        <v>405</v>
      </c>
      <c r="D43" s="164" t="s">
        <v>406</v>
      </c>
      <c r="E43" s="164" t="s">
        <v>390</v>
      </c>
      <c r="F43" s="164">
        <v>31.8327241392203</v>
      </c>
      <c r="G43" s="164">
        <v>31.8327241392203</v>
      </c>
      <c r="H43" s="164" t="s">
        <v>387</v>
      </c>
    </row>
    <row r="44">
      <c r="A44" s="162" t="s">
        <v>11</v>
      </c>
      <c r="B44" s="163">
        <v>45505.0</v>
      </c>
      <c r="C44" s="164" t="s">
        <v>407</v>
      </c>
      <c r="D44" s="164" t="s">
        <v>389</v>
      </c>
      <c r="E44" s="164" t="s">
        <v>390</v>
      </c>
      <c r="F44" s="164">
        <v>2.1998406</v>
      </c>
      <c r="G44" s="164">
        <v>2.1998406</v>
      </c>
      <c r="H44" s="164" t="s">
        <v>387</v>
      </c>
    </row>
    <row r="45">
      <c r="A45" s="162" t="s">
        <v>11</v>
      </c>
      <c r="B45" s="163">
        <v>45505.0</v>
      </c>
      <c r="C45" s="164" t="s">
        <v>408</v>
      </c>
      <c r="D45" s="164" t="s">
        <v>389</v>
      </c>
      <c r="E45" s="164" t="s">
        <v>390</v>
      </c>
      <c r="F45" s="164">
        <v>152.323079704</v>
      </c>
      <c r="G45" s="164">
        <v>152.323079704</v>
      </c>
      <c r="H45" s="164" t="s">
        <v>387</v>
      </c>
    </row>
    <row r="46">
      <c r="A46" s="162" t="s">
        <v>11</v>
      </c>
      <c r="B46" s="163">
        <v>45505.0</v>
      </c>
      <c r="C46" s="164" t="s">
        <v>409</v>
      </c>
      <c r="D46" s="164" t="s">
        <v>389</v>
      </c>
      <c r="E46" s="164" t="s">
        <v>390</v>
      </c>
      <c r="F46" s="164">
        <v>15.9111846406719</v>
      </c>
      <c r="G46" s="164">
        <v>15.9111846406719</v>
      </c>
      <c r="H46" s="164" t="s">
        <v>387</v>
      </c>
    </row>
    <row r="47">
      <c r="A47" s="162" t="s">
        <v>29</v>
      </c>
      <c r="B47" s="163">
        <v>45505.0</v>
      </c>
      <c r="C47" s="164" t="s">
        <v>410</v>
      </c>
      <c r="D47" s="164" t="s">
        <v>402</v>
      </c>
      <c r="E47" s="164" t="s">
        <v>390</v>
      </c>
      <c r="F47" s="164">
        <v>72.3631747935011</v>
      </c>
      <c r="G47" s="164">
        <v>72.3631747935011</v>
      </c>
      <c r="H47" s="164" t="s">
        <v>387</v>
      </c>
    </row>
    <row r="48">
      <c r="A48" s="162" t="s">
        <v>29</v>
      </c>
      <c r="B48" s="163">
        <v>45505.0</v>
      </c>
      <c r="C48" s="164" t="s">
        <v>411</v>
      </c>
      <c r="D48" s="164" t="s">
        <v>402</v>
      </c>
      <c r="E48" s="164" t="s">
        <v>390</v>
      </c>
      <c r="F48" s="164">
        <v>53.469571540521</v>
      </c>
      <c r="G48" s="164">
        <v>53.469571540521</v>
      </c>
      <c r="H48" s="164" t="s">
        <v>387</v>
      </c>
    </row>
    <row r="49">
      <c r="A49" s="162" t="s">
        <v>29</v>
      </c>
      <c r="B49" s="163">
        <v>45505.0</v>
      </c>
      <c r="C49" s="164" t="s">
        <v>412</v>
      </c>
      <c r="D49" s="164" t="s">
        <v>402</v>
      </c>
      <c r="E49" s="164" t="s">
        <v>390</v>
      </c>
      <c r="F49" s="164">
        <v>32.0446434912009</v>
      </c>
      <c r="G49" s="164">
        <v>32.0446434912009</v>
      </c>
      <c r="H49" s="164" t="s">
        <v>387</v>
      </c>
    </row>
    <row r="50">
      <c r="A50" s="162" t="s">
        <v>11</v>
      </c>
      <c r="B50" s="163">
        <v>45505.0</v>
      </c>
      <c r="C50" s="164" t="s">
        <v>413</v>
      </c>
      <c r="D50" s="164" t="s">
        <v>389</v>
      </c>
      <c r="E50" s="164" t="s">
        <v>390</v>
      </c>
      <c r="F50" s="164">
        <v>942.388393828166</v>
      </c>
      <c r="G50" s="164">
        <v>942.388393828166</v>
      </c>
      <c r="H50" s="164" t="s">
        <v>387</v>
      </c>
    </row>
    <row r="51">
      <c r="A51" s="162" t="s">
        <v>15</v>
      </c>
      <c r="B51" s="163">
        <v>45505.0</v>
      </c>
      <c r="C51" s="164" t="s">
        <v>414</v>
      </c>
      <c r="D51" s="164" t="s">
        <v>389</v>
      </c>
      <c r="E51" s="164" t="s">
        <v>390</v>
      </c>
      <c r="F51" s="164">
        <v>1674.71290042595</v>
      </c>
      <c r="G51" s="164">
        <v>1674.71290042595</v>
      </c>
      <c r="H51" s="164" t="s">
        <v>387</v>
      </c>
    </row>
    <row r="52">
      <c r="A52" s="162" t="s">
        <v>11</v>
      </c>
      <c r="B52" s="163">
        <v>45505.0</v>
      </c>
      <c r="C52" s="164" t="s">
        <v>415</v>
      </c>
      <c r="D52" s="164" t="s">
        <v>389</v>
      </c>
      <c r="E52" s="164" t="s">
        <v>390</v>
      </c>
      <c r="F52" s="164">
        <v>333.193091543567</v>
      </c>
      <c r="G52" s="164">
        <v>333.193091543567</v>
      </c>
      <c r="H52" s="164" t="s">
        <v>387</v>
      </c>
    </row>
    <row r="53">
      <c r="A53" s="162" t="s">
        <v>15</v>
      </c>
      <c r="B53" s="163">
        <v>45505.0</v>
      </c>
      <c r="C53" s="164" t="s">
        <v>416</v>
      </c>
      <c r="D53" s="164" t="s">
        <v>389</v>
      </c>
      <c r="E53" s="164" t="s">
        <v>390</v>
      </c>
      <c r="F53" s="164">
        <v>405.259158476632</v>
      </c>
      <c r="G53" s="164">
        <v>405.259158476632</v>
      </c>
      <c r="H53" s="164" t="s">
        <v>387</v>
      </c>
    </row>
    <row r="54">
      <c r="A54" s="162" t="s">
        <v>20</v>
      </c>
      <c r="B54" s="163">
        <v>45505.0</v>
      </c>
      <c r="C54" s="164" t="s">
        <v>417</v>
      </c>
      <c r="D54" s="164" t="s">
        <v>19</v>
      </c>
      <c r="E54" s="164" t="s">
        <v>390</v>
      </c>
      <c r="F54" s="164">
        <v>9.94134557280904</v>
      </c>
      <c r="G54" s="164">
        <v>9.94134557280904</v>
      </c>
      <c r="H54" s="164" t="s">
        <v>387</v>
      </c>
    </row>
    <row r="55">
      <c r="A55" s="162" t="s">
        <v>11</v>
      </c>
      <c r="B55" s="163">
        <v>45505.0</v>
      </c>
      <c r="C55" s="164" t="s">
        <v>418</v>
      </c>
      <c r="D55" s="164" t="s">
        <v>402</v>
      </c>
      <c r="E55" s="164" t="s">
        <v>390</v>
      </c>
      <c r="F55" s="164">
        <v>6.1321300693085</v>
      </c>
      <c r="G55" s="164">
        <v>6.1321300693085</v>
      </c>
      <c r="H55" s="164" t="s">
        <v>387</v>
      </c>
    </row>
    <row r="56">
      <c r="A56" s="162" t="s">
        <v>29</v>
      </c>
      <c r="B56" s="163">
        <v>45505.0</v>
      </c>
      <c r="C56" s="164" t="s">
        <v>419</v>
      </c>
      <c r="D56" s="164" t="s">
        <v>402</v>
      </c>
      <c r="E56" s="164" t="s">
        <v>390</v>
      </c>
      <c r="F56" s="164">
        <v>33.9444932832704</v>
      </c>
      <c r="G56" s="164">
        <v>33.9444932832704</v>
      </c>
      <c r="H56" s="164" t="s">
        <v>387</v>
      </c>
    </row>
    <row r="57">
      <c r="A57" s="162" t="s">
        <v>385</v>
      </c>
      <c r="B57" s="163">
        <v>45536.0</v>
      </c>
      <c r="C57" s="164" t="s">
        <v>386</v>
      </c>
      <c r="D57" s="165"/>
      <c r="E57" s="165"/>
      <c r="F57" s="164">
        <v>520.076446342202</v>
      </c>
      <c r="G57" s="164">
        <v>520.076446342202</v>
      </c>
      <c r="H57" s="164" t="s">
        <v>387</v>
      </c>
    </row>
    <row r="58">
      <c r="A58" s="162" t="s">
        <v>15</v>
      </c>
      <c r="B58" s="163">
        <v>45536.0</v>
      </c>
      <c r="C58" s="164" t="s">
        <v>388</v>
      </c>
      <c r="D58" s="164" t="s">
        <v>389</v>
      </c>
      <c r="E58" s="164" t="s">
        <v>390</v>
      </c>
      <c r="F58" s="164">
        <v>203.70320942637</v>
      </c>
      <c r="G58" s="164">
        <v>203.70320942637</v>
      </c>
      <c r="H58" s="164" t="s">
        <v>387</v>
      </c>
    </row>
    <row r="59">
      <c r="A59" s="162" t="s">
        <v>15</v>
      </c>
      <c r="B59" s="163">
        <v>45536.0</v>
      </c>
      <c r="C59" s="164" t="s">
        <v>391</v>
      </c>
      <c r="D59" s="164" t="s">
        <v>389</v>
      </c>
      <c r="E59" s="164" t="s">
        <v>390</v>
      </c>
      <c r="F59" s="164">
        <v>116.419954163842</v>
      </c>
      <c r="G59" s="164">
        <v>116.419954163842</v>
      </c>
      <c r="H59" s="164" t="s">
        <v>387</v>
      </c>
    </row>
    <row r="60">
      <c r="A60" s="162" t="s">
        <v>15</v>
      </c>
      <c r="B60" s="163">
        <v>45536.0</v>
      </c>
      <c r="C60" s="164" t="s">
        <v>392</v>
      </c>
      <c r="D60" s="164" t="s">
        <v>389</v>
      </c>
      <c r="E60" s="164" t="s">
        <v>390</v>
      </c>
      <c r="F60" s="164">
        <v>28.5853283095692</v>
      </c>
      <c r="G60" s="164">
        <v>28.5853283095692</v>
      </c>
      <c r="H60" s="164" t="s">
        <v>387</v>
      </c>
    </row>
    <row r="61">
      <c r="A61" s="162" t="s">
        <v>42</v>
      </c>
      <c r="B61" s="163">
        <v>45536.0</v>
      </c>
      <c r="C61" s="164" t="s">
        <v>393</v>
      </c>
      <c r="D61" s="164" t="s">
        <v>364</v>
      </c>
      <c r="E61" s="164" t="s">
        <v>390</v>
      </c>
      <c r="F61" s="164">
        <v>1887.40425382846</v>
      </c>
      <c r="G61" s="164">
        <v>1887.40425382846</v>
      </c>
      <c r="H61" s="164" t="s">
        <v>387</v>
      </c>
    </row>
    <row r="62">
      <c r="A62" s="162" t="s">
        <v>42</v>
      </c>
      <c r="B62" s="163">
        <v>45536.0</v>
      </c>
      <c r="C62" s="164" t="s">
        <v>394</v>
      </c>
      <c r="D62" s="164" t="s">
        <v>364</v>
      </c>
      <c r="E62" s="164" t="s">
        <v>390</v>
      </c>
      <c r="F62" s="164">
        <v>432.568947279983</v>
      </c>
      <c r="G62" s="164">
        <v>432.568947279983</v>
      </c>
      <c r="H62" s="164" t="s">
        <v>387</v>
      </c>
    </row>
    <row r="63">
      <c r="A63" s="162" t="s">
        <v>35</v>
      </c>
      <c r="B63" s="163">
        <v>45536.0</v>
      </c>
      <c r="C63" s="164" t="s">
        <v>395</v>
      </c>
      <c r="D63" s="164" t="s">
        <v>396</v>
      </c>
      <c r="E63" s="164" t="s">
        <v>390</v>
      </c>
      <c r="F63" s="164">
        <v>460.393151056173</v>
      </c>
      <c r="G63" s="164">
        <v>460.393151056173</v>
      </c>
      <c r="H63" s="164" t="s">
        <v>387</v>
      </c>
    </row>
    <row r="64">
      <c r="A64" s="162" t="s">
        <v>9</v>
      </c>
      <c r="B64" s="163">
        <v>45536.0</v>
      </c>
      <c r="C64" s="164" t="s">
        <v>420</v>
      </c>
      <c r="D64" s="164" t="s">
        <v>398</v>
      </c>
      <c r="E64" s="164" t="s">
        <v>399</v>
      </c>
      <c r="F64" s="164">
        <v>0.2537625</v>
      </c>
      <c r="G64" s="164">
        <v>0.2537625</v>
      </c>
      <c r="H64" s="164" t="s">
        <v>387</v>
      </c>
    </row>
    <row r="65">
      <c r="A65" s="162" t="s">
        <v>9</v>
      </c>
      <c r="B65" s="163">
        <v>45536.0</v>
      </c>
      <c r="C65" s="164" t="s">
        <v>421</v>
      </c>
      <c r="D65" s="164" t="s">
        <v>398</v>
      </c>
      <c r="E65" s="164" t="s">
        <v>399</v>
      </c>
      <c r="F65" s="164">
        <v>0.47268</v>
      </c>
      <c r="G65" s="164">
        <v>0.47268</v>
      </c>
      <c r="H65" s="164" t="s">
        <v>387</v>
      </c>
    </row>
    <row r="66">
      <c r="A66" s="162" t="s">
        <v>29</v>
      </c>
      <c r="B66" s="163">
        <v>45536.0</v>
      </c>
      <c r="C66" s="164" t="s">
        <v>401</v>
      </c>
      <c r="D66" s="164" t="s">
        <v>402</v>
      </c>
      <c r="E66" s="164" t="s">
        <v>390</v>
      </c>
      <c r="F66" s="164">
        <v>135.446167310863</v>
      </c>
      <c r="G66" s="164">
        <v>135.446167310863</v>
      </c>
      <c r="H66" s="164" t="s">
        <v>387</v>
      </c>
    </row>
    <row r="67">
      <c r="A67" s="162" t="s">
        <v>29</v>
      </c>
      <c r="B67" s="163">
        <v>45536.0</v>
      </c>
      <c r="C67" s="164" t="s">
        <v>403</v>
      </c>
      <c r="D67" s="164" t="s">
        <v>402</v>
      </c>
      <c r="E67" s="164" t="s">
        <v>390</v>
      </c>
      <c r="F67" s="164">
        <v>93.5126751075809</v>
      </c>
      <c r="G67" s="164">
        <v>93.5126751075809</v>
      </c>
      <c r="H67" s="164" t="s">
        <v>387</v>
      </c>
    </row>
    <row r="68">
      <c r="A68" s="162" t="s">
        <v>29</v>
      </c>
      <c r="B68" s="163">
        <v>45536.0</v>
      </c>
      <c r="C68" s="164" t="s">
        <v>404</v>
      </c>
      <c r="D68" s="164" t="s">
        <v>402</v>
      </c>
      <c r="E68" s="164" t="s">
        <v>390</v>
      </c>
      <c r="F68" s="164">
        <v>280.120869034658</v>
      </c>
      <c r="G68" s="164">
        <v>280.120869034658</v>
      </c>
      <c r="H68" s="164" t="s">
        <v>387</v>
      </c>
    </row>
    <row r="69">
      <c r="A69" s="162" t="s">
        <v>42</v>
      </c>
      <c r="B69" s="163">
        <v>45536.0</v>
      </c>
      <c r="C69" s="164" t="s">
        <v>405</v>
      </c>
      <c r="D69" s="164" t="s">
        <v>406</v>
      </c>
      <c r="E69" s="164" t="s">
        <v>390</v>
      </c>
      <c r="F69" s="164">
        <v>40.68255530571</v>
      </c>
      <c r="G69" s="164">
        <v>40.68255530571</v>
      </c>
      <c r="H69" s="164" t="s">
        <v>387</v>
      </c>
    </row>
    <row r="70">
      <c r="A70" s="162" t="s">
        <v>11</v>
      </c>
      <c r="B70" s="163">
        <v>45536.0</v>
      </c>
      <c r="C70" s="164" t="s">
        <v>407</v>
      </c>
      <c r="D70" s="164" t="s">
        <v>389</v>
      </c>
      <c r="E70" s="164" t="s">
        <v>390</v>
      </c>
      <c r="F70" s="164">
        <v>2.19988908</v>
      </c>
      <c r="G70" s="164">
        <v>2.19988908</v>
      </c>
      <c r="H70" s="164" t="s">
        <v>387</v>
      </c>
    </row>
    <row r="71">
      <c r="A71" s="162" t="s">
        <v>11</v>
      </c>
      <c r="B71" s="163">
        <v>45536.0</v>
      </c>
      <c r="C71" s="164" t="s">
        <v>408</v>
      </c>
      <c r="D71" s="164" t="s">
        <v>389</v>
      </c>
      <c r="E71" s="164" t="s">
        <v>390</v>
      </c>
      <c r="F71" s="164">
        <v>146.944992659355</v>
      </c>
      <c r="G71" s="164">
        <v>146.944992659355</v>
      </c>
      <c r="H71" s="164" t="s">
        <v>387</v>
      </c>
    </row>
    <row r="72">
      <c r="A72" s="162" t="s">
        <v>11</v>
      </c>
      <c r="B72" s="163">
        <v>45536.0</v>
      </c>
      <c r="C72" s="164" t="s">
        <v>409</v>
      </c>
      <c r="D72" s="164" t="s">
        <v>389</v>
      </c>
      <c r="E72" s="164" t="s">
        <v>390</v>
      </c>
      <c r="F72" s="164">
        <v>16.4104777675276</v>
      </c>
      <c r="G72" s="164">
        <v>16.4104777675276</v>
      </c>
      <c r="H72" s="164" t="s">
        <v>387</v>
      </c>
    </row>
    <row r="73">
      <c r="A73" s="162" t="s">
        <v>29</v>
      </c>
      <c r="B73" s="163">
        <v>45536.0</v>
      </c>
      <c r="C73" s="164" t="s">
        <v>410</v>
      </c>
      <c r="D73" s="164" t="s">
        <v>402</v>
      </c>
      <c r="E73" s="164" t="s">
        <v>390</v>
      </c>
      <c r="F73" s="164">
        <v>64.8141896793076</v>
      </c>
      <c r="G73" s="164">
        <v>64.8141896793076</v>
      </c>
      <c r="H73" s="164" t="s">
        <v>387</v>
      </c>
    </row>
    <row r="74">
      <c r="A74" s="162" t="s">
        <v>29</v>
      </c>
      <c r="B74" s="163">
        <v>45536.0</v>
      </c>
      <c r="C74" s="164" t="s">
        <v>411</v>
      </c>
      <c r="D74" s="164" t="s">
        <v>402</v>
      </c>
      <c r="E74" s="164" t="s">
        <v>390</v>
      </c>
      <c r="F74" s="164">
        <v>51.7348022718276</v>
      </c>
      <c r="G74" s="164">
        <v>51.7348022718276</v>
      </c>
      <c r="H74" s="164" t="s">
        <v>387</v>
      </c>
    </row>
    <row r="75">
      <c r="A75" s="162" t="s">
        <v>29</v>
      </c>
      <c r="B75" s="163">
        <v>45536.0</v>
      </c>
      <c r="C75" s="164" t="s">
        <v>412</v>
      </c>
      <c r="D75" s="164" t="s">
        <v>402</v>
      </c>
      <c r="E75" s="164" t="s">
        <v>390</v>
      </c>
      <c r="F75" s="164">
        <v>13.1214443523303</v>
      </c>
      <c r="G75" s="164">
        <v>13.1214443523303</v>
      </c>
      <c r="H75" s="164" t="s">
        <v>387</v>
      </c>
    </row>
    <row r="76">
      <c r="A76" s="162" t="s">
        <v>11</v>
      </c>
      <c r="B76" s="163">
        <v>45536.0</v>
      </c>
      <c r="C76" s="164" t="s">
        <v>413</v>
      </c>
      <c r="D76" s="164" t="s">
        <v>389</v>
      </c>
      <c r="E76" s="164" t="s">
        <v>390</v>
      </c>
      <c r="F76" s="164">
        <v>912.096886978685</v>
      </c>
      <c r="G76" s="164">
        <v>912.096886978685</v>
      </c>
      <c r="H76" s="164" t="s">
        <v>387</v>
      </c>
    </row>
    <row r="77">
      <c r="A77" s="162" t="s">
        <v>15</v>
      </c>
      <c r="B77" s="163">
        <v>45536.0</v>
      </c>
      <c r="C77" s="164" t="s">
        <v>414</v>
      </c>
      <c r="D77" s="164" t="s">
        <v>389</v>
      </c>
      <c r="E77" s="164" t="s">
        <v>390</v>
      </c>
      <c r="F77" s="164">
        <v>1539.76419158145</v>
      </c>
      <c r="G77" s="164">
        <v>1539.76419158145</v>
      </c>
      <c r="H77" s="164" t="s">
        <v>387</v>
      </c>
    </row>
    <row r="78">
      <c r="A78" s="162" t="s">
        <v>11</v>
      </c>
      <c r="B78" s="163">
        <v>45536.0</v>
      </c>
      <c r="C78" s="164" t="s">
        <v>415</v>
      </c>
      <c r="D78" s="164" t="s">
        <v>389</v>
      </c>
      <c r="E78" s="164" t="s">
        <v>390</v>
      </c>
      <c r="F78" s="164">
        <v>432.049679707623</v>
      </c>
      <c r="G78" s="164">
        <v>432.049679707623</v>
      </c>
      <c r="H78" s="164" t="s">
        <v>387</v>
      </c>
    </row>
    <row r="79">
      <c r="A79" s="162" t="s">
        <v>15</v>
      </c>
      <c r="B79" s="163">
        <v>45536.0</v>
      </c>
      <c r="C79" s="164" t="s">
        <v>416</v>
      </c>
      <c r="D79" s="164" t="s">
        <v>389</v>
      </c>
      <c r="E79" s="164" t="s">
        <v>390</v>
      </c>
      <c r="F79" s="164">
        <v>330.642696382015</v>
      </c>
      <c r="G79" s="164">
        <v>330.642696382015</v>
      </c>
      <c r="H79" s="164" t="s">
        <v>387</v>
      </c>
    </row>
    <row r="80">
      <c r="A80" s="162" t="s">
        <v>20</v>
      </c>
      <c r="B80" s="163">
        <v>45536.0</v>
      </c>
      <c r="C80" s="164" t="s">
        <v>417</v>
      </c>
      <c r="D80" s="164" t="s">
        <v>19</v>
      </c>
      <c r="E80" s="164" t="s">
        <v>390</v>
      </c>
      <c r="F80" s="164">
        <v>94.4838314642744</v>
      </c>
      <c r="G80" s="164">
        <v>94.4838314642744</v>
      </c>
      <c r="H80" s="164" t="s">
        <v>387</v>
      </c>
    </row>
    <row r="81">
      <c r="A81" s="162" t="s">
        <v>11</v>
      </c>
      <c r="B81" s="163">
        <v>45536.0</v>
      </c>
      <c r="C81" s="164" t="s">
        <v>418</v>
      </c>
      <c r="D81" s="164" t="s">
        <v>402</v>
      </c>
      <c r="E81" s="164" t="s">
        <v>390</v>
      </c>
      <c r="F81" s="164">
        <v>5.42767377605379</v>
      </c>
      <c r="G81" s="164">
        <v>5.42767377605379</v>
      </c>
      <c r="H81" s="164" t="s">
        <v>387</v>
      </c>
    </row>
    <row r="82">
      <c r="A82" s="162" t="s">
        <v>29</v>
      </c>
      <c r="B82" s="163">
        <v>45536.0</v>
      </c>
      <c r="C82" s="164" t="s">
        <v>419</v>
      </c>
      <c r="D82" s="164" t="s">
        <v>402</v>
      </c>
      <c r="E82" s="164" t="s">
        <v>390</v>
      </c>
      <c r="F82" s="164">
        <v>36.4251449221412</v>
      </c>
      <c r="G82" s="164">
        <v>36.4251449221412</v>
      </c>
      <c r="H82" s="164" t="s">
        <v>387</v>
      </c>
    </row>
    <row r="83">
      <c r="A83" s="162" t="s">
        <v>385</v>
      </c>
      <c r="B83" s="163">
        <v>45566.0</v>
      </c>
      <c r="C83" s="164" t="s">
        <v>386</v>
      </c>
      <c r="D83" s="165"/>
      <c r="E83" s="165"/>
      <c r="F83" s="164">
        <v>630.075899382624</v>
      </c>
      <c r="G83" s="164">
        <v>630.075899382623</v>
      </c>
      <c r="H83" s="164" t="s">
        <v>387</v>
      </c>
    </row>
    <row r="84">
      <c r="A84" s="162" t="s">
        <v>15</v>
      </c>
      <c r="B84" s="163">
        <v>45566.0</v>
      </c>
      <c r="C84" s="164" t="s">
        <v>423</v>
      </c>
      <c r="D84" s="164" t="s">
        <v>389</v>
      </c>
      <c r="E84" s="164" t="s">
        <v>390</v>
      </c>
      <c r="F84" s="164">
        <v>0.35877725</v>
      </c>
      <c r="G84" s="164">
        <v>0.35877725</v>
      </c>
      <c r="H84" s="164" t="s">
        <v>387</v>
      </c>
    </row>
    <row r="85">
      <c r="A85" s="162" t="s">
        <v>15</v>
      </c>
      <c r="B85" s="163">
        <v>45566.0</v>
      </c>
      <c r="C85" s="164" t="s">
        <v>388</v>
      </c>
      <c r="D85" s="164" t="s">
        <v>389</v>
      </c>
      <c r="E85" s="164" t="s">
        <v>390</v>
      </c>
      <c r="F85" s="164">
        <v>210.20538296027</v>
      </c>
      <c r="G85" s="164">
        <v>210.20538296027</v>
      </c>
      <c r="H85" s="164" t="s">
        <v>387</v>
      </c>
    </row>
    <row r="86">
      <c r="A86" s="162" t="s">
        <v>15</v>
      </c>
      <c r="B86" s="163">
        <v>45566.0</v>
      </c>
      <c r="C86" s="164" t="s">
        <v>391</v>
      </c>
      <c r="D86" s="164" t="s">
        <v>389</v>
      </c>
      <c r="E86" s="164" t="s">
        <v>390</v>
      </c>
      <c r="F86" s="164">
        <v>119.453759267825</v>
      </c>
      <c r="G86" s="164">
        <v>119.453759267825</v>
      </c>
      <c r="H86" s="164" t="s">
        <v>387</v>
      </c>
    </row>
    <row r="87">
      <c r="A87" s="162" t="s">
        <v>15</v>
      </c>
      <c r="B87" s="163">
        <v>45566.0</v>
      </c>
      <c r="C87" s="164" t="s">
        <v>392</v>
      </c>
      <c r="D87" s="164" t="s">
        <v>389</v>
      </c>
      <c r="E87" s="164" t="s">
        <v>390</v>
      </c>
      <c r="F87" s="164">
        <v>28.8716650072445</v>
      </c>
      <c r="G87" s="164">
        <v>28.8716650072445</v>
      </c>
      <c r="H87" s="164" t="s">
        <v>387</v>
      </c>
    </row>
    <row r="88">
      <c r="A88" s="162" t="s">
        <v>42</v>
      </c>
      <c r="B88" s="163">
        <v>45566.0</v>
      </c>
      <c r="C88" s="164" t="s">
        <v>393</v>
      </c>
      <c r="D88" s="164" t="s">
        <v>364</v>
      </c>
      <c r="E88" s="164" t="s">
        <v>390</v>
      </c>
      <c r="F88" s="164">
        <v>9054.53184555701</v>
      </c>
      <c r="G88" s="164">
        <v>9054.53184555701</v>
      </c>
      <c r="H88" s="164" t="s">
        <v>387</v>
      </c>
    </row>
    <row r="89">
      <c r="A89" s="162" t="s">
        <v>42</v>
      </c>
      <c r="B89" s="163">
        <v>45566.0</v>
      </c>
      <c r="C89" s="164" t="s">
        <v>394</v>
      </c>
      <c r="D89" s="164" t="s">
        <v>364</v>
      </c>
      <c r="E89" s="164" t="s">
        <v>390</v>
      </c>
      <c r="F89" s="164">
        <v>622.066793489664</v>
      </c>
      <c r="G89" s="164">
        <v>622.066793489664</v>
      </c>
      <c r="H89" s="164" t="s">
        <v>387</v>
      </c>
    </row>
    <row r="90">
      <c r="A90" s="162" t="s">
        <v>35</v>
      </c>
      <c r="B90" s="163">
        <v>45566.0</v>
      </c>
      <c r="C90" s="164" t="s">
        <v>395</v>
      </c>
      <c r="D90" s="164" t="s">
        <v>396</v>
      </c>
      <c r="E90" s="164" t="s">
        <v>390</v>
      </c>
      <c r="F90" s="164">
        <v>469.012055501112</v>
      </c>
      <c r="G90" s="164">
        <v>469.012055501112</v>
      </c>
      <c r="H90" s="164" t="s">
        <v>387</v>
      </c>
    </row>
    <row r="91">
      <c r="A91" s="162" t="s">
        <v>9</v>
      </c>
      <c r="B91" s="163">
        <v>45566.0</v>
      </c>
      <c r="C91" s="164" t="s">
        <v>420</v>
      </c>
      <c r="D91" s="164" t="s">
        <v>398</v>
      </c>
      <c r="E91" s="164" t="s">
        <v>399</v>
      </c>
      <c r="F91" s="164">
        <v>0.90180375</v>
      </c>
      <c r="G91" s="164">
        <v>0.90180375</v>
      </c>
      <c r="H91" s="164" t="s">
        <v>387</v>
      </c>
    </row>
    <row r="92">
      <c r="A92" s="162" t="s">
        <v>9</v>
      </c>
      <c r="B92" s="163">
        <v>45566.0</v>
      </c>
      <c r="C92" s="164" t="s">
        <v>421</v>
      </c>
      <c r="D92" s="164" t="s">
        <v>398</v>
      </c>
      <c r="E92" s="164" t="s">
        <v>399</v>
      </c>
      <c r="F92" s="164">
        <v>1.43016</v>
      </c>
      <c r="G92" s="164">
        <v>1.43016</v>
      </c>
      <c r="H92" s="164" t="s">
        <v>387</v>
      </c>
    </row>
    <row r="93">
      <c r="A93" s="162" t="s">
        <v>9</v>
      </c>
      <c r="B93" s="163">
        <v>45566.0</v>
      </c>
      <c r="C93" s="164" t="s">
        <v>400</v>
      </c>
      <c r="D93" s="164" t="s">
        <v>398</v>
      </c>
      <c r="E93" s="164" t="s">
        <v>399</v>
      </c>
      <c r="F93" s="164">
        <v>5.143021E-4</v>
      </c>
      <c r="G93" s="164">
        <v>5.143021E-4</v>
      </c>
      <c r="H93" s="164" t="s">
        <v>387</v>
      </c>
    </row>
    <row r="94">
      <c r="A94" s="162" t="s">
        <v>29</v>
      </c>
      <c r="B94" s="163">
        <v>45566.0</v>
      </c>
      <c r="C94" s="164" t="s">
        <v>401</v>
      </c>
      <c r="D94" s="164" t="s">
        <v>402</v>
      </c>
      <c r="E94" s="164" t="s">
        <v>390</v>
      </c>
      <c r="F94" s="164">
        <v>287.527662860829</v>
      </c>
      <c r="G94" s="164">
        <v>287.527662860829</v>
      </c>
      <c r="H94" s="164" t="s">
        <v>387</v>
      </c>
    </row>
    <row r="95">
      <c r="A95" s="162" t="s">
        <v>29</v>
      </c>
      <c r="B95" s="163">
        <v>45566.0</v>
      </c>
      <c r="C95" s="164" t="s">
        <v>403</v>
      </c>
      <c r="D95" s="164" t="s">
        <v>402</v>
      </c>
      <c r="E95" s="164" t="s">
        <v>390</v>
      </c>
      <c r="F95" s="164">
        <v>101.439100100046</v>
      </c>
      <c r="G95" s="164">
        <v>101.439100100046</v>
      </c>
      <c r="H95" s="164" t="s">
        <v>387</v>
      </c>
    </row>
    <row r="96">
      <c r="A96" s="162" t="s">
        <v>29</v>
      </c>
      <c r="B96" s="163">
        <v>45566.0</v>
      </c>
      <c r="C96" s="164" t="s">
        <v>404</v>
      </c>
      <c r="D96" s="164" t="s">
        <v>402</v>
      </c>
      <c r="E96" s="164" t="s">
        <v>390</v>
      </c>
      <c r="F96" s="164">
        <v>290.207258272823</v>
      </c>
      <c r="G96" s="164">
        <v>290.207258272823</v>
      </c>
      <c r="H96" s="164" t="s">
        <v>387</v>
      </c>
    </row>
    <row r="97">
      <c r="A97" s="162" t="s">
        <v>42</v>
      </c>
      <c r="B97" s="163">
        <v>45566.0</v>
      </c>
      <c r="C97" s="164" t="s">
        <v>405</v>
      </c>
      <c r="D97" s="164" t="s">
        <v>406</v>
      </c>
      <c r="E97" s="164" t="s">
        <v>390</v>
      </c>
      <c r="F97" s="164">
        <v>41.3888414405496</v>
      </c>
      <c r="G97" s="164">
        <v>41.3888414405496</v>
      </c>
      <c r="H97" s="164" t="s">
        <v>387</v>
      </c>
    </row>
    <row r="98">
      <c r="A98" s="162" t="s">
        <v>11</v>
      </c>
      <c r="B98" s="163">
        <v>45566.0</v>
      </c>
      <c r="C98" s="164" t="s">
        <v>407</v>
      </c>
      <c r="D98" s="164" t="s">
        <v>389</v>
      </c>
      <c r="E98" s="164" t="s">
        <v>390</v>
      </c>
      <c r="F98" s="164">
        <v>2.1998406</v>
      </c>
      <c r="G98" s="164">
        <v>2.1998406</v>
      </c>
      <c r="H98" s="164" t="s">
        <v>387</v>
      </c>
    </row>
    <row r="99">
      <c r="A99" s="162" t="s">
        <v>11</v>
      </c>
      <c r="B99" s="163">
        <v>45566.0</v>
      </c>
      <c r="C99" s="164" t="s">
        <v>408</v>
      </c>
      <c r="D99" s="164" t="s">
        <v>389</v>
      </c>
      <c r="E99" s="164" t="s">
        <v>390</v>
      </c>
      <c r="F99" s="164">
        <v>151.509117281222</v>
      </c>
      <c r="G99" s="164">
        <v>151.509117281222</v>
      </c>
      <c r="H99" s="164" t="s">
        <v>387</v>
      </c>
    </row>
    <row r="100">
      <c r="A100" s="162" t="s">
        <v>11</v>
      </c>
      <c r="B100" s="163">
        <v>45566.0</v>
      </c>
      <c r="C100" s="164" t="s">
        <v>409</v>
      </c>
      <c r="D100" s="164" t="s">
        <v>389</v>
      </c>
      <c r="E100" s="164" t="s">
        <v>390</v>
      </c>
      <c r="F100" s="164">
        <v>19.0841294091483</v>
      </c>
      <c r="G100" s="164">
        <v>19.0841294091483</v>
      </c>
      <c r="H100" s="164" t="s">
        <v>387</v>
      </c>
    </row>
    <row r="101">
      <c r="A101" s="162" t="s">
        <v>29</v>
      </c>
      <c r="B101" s="163">
        <v>45566.0</v>
      </c>
      <c r="C101" s="164" t="s">
        <v>410</v>
      </c>
      <c r="D101" s="164" t="s">
        <v>402</v>
      </c>
      <c r="E101" s="164" t="s">
        <v>390</v>
      </c>
      <c r="F101" s="164">
        <v>68.0986361983143</v>
      </c>
      <c r="G101" s="164">
        <v>68.0986361983143</v>
      </c>
      <c r="H101" s="164" t="s">
        <v>387</v>
      </c>
    </row>
    <row r="102">
      <c r="A102" s="162" t="s">
        <v>29</v>
      </c>
      <c r="B102" s="163">
        <v>45566.0</v>
      </c>
      <c r="C102" s="164" t="s">
        <v>411</v>
      </c>
      <c r="D102" s="164" t="s">
        <v>402</v>
      </c>
      <c r="E102" s="164" t="s">
        <v>390</v>
      </c>
      <c r="F102" s="164">
        <v>53.5359536698664</v>
      </c>
      <c r="G102" s="164">
        <v>53.5359536698664</v>
      </c>
      <c r="H102" s="164" t="s">
        <v>387</v>
      </c>
    </row>
    <row r="103">
      <c r="A103" s="162" t="s">
        <v>29</v>
      </c>
      <c r="B103" s="163">
        <v>45566.0</v>
      </c>
      <c r="C103" s="164" t="s">
        <v>412</v>
      </c>
      <c r="D103" s="164" t="s">
        <v>402</v>
      </c>
      <c r="E103" s="164" t="s">
        <v>390</v>
      </c>
      <c r="F103" s="164">
        <v>6.2869918174698</v>
      </c>
      <c r="G103" s="164">
        <v>6.2869918174698</v>
      </c>
      <c r="H103" s="164" t="s">
        <v>387</v>
      </c>
    </row>
    <row r="104">
      <c r="A104" s="162" t="s">
        <v>11</v>
      </c>
      <c r="B104" s="163">
        <v>45566.0</v>
      </c>
      <c r="C104" s="164" t="s">
        <v>413</v>
      </c>
      <c r="D104" s="164" t="s">
        <v>389</v>
      </c>
      <c r="E104" s="164" t="s">
        <v>390</v>
      </c>
      <c r="F104" s="164">
        <v>964.453677334236</v>
      </c>
      <c r="G104" s="164">
        <v>964.453677334236</v>
      </c>
      <c r="H104" s="164" t="s">
        <v>387</v>
      </c>
    </row>
    <row r="105">
      <c r="A105" s="162" t="s">
        <v>15</v>
      </c>
      <c r="B105" s="163">
        <v>45566.0</v>
      </c>
      <c r="C105" s="164" t="s">
        <v>414</v>
      </c>
      <c r="D105" s="164" t="s">
        <v>389</v>
      </c>
      <c r="E105" s="164" t="s">
        <v>390</v>
      </c>
      <c r="F105" s="164">
        <v>1786.07744106703</v>
      </c>
      <c r="G105" s="164">
        <v>1786.07744106703</v>
      </c>
      <c r="H105" s="164" t="s">
        <v>387</v>
      </c>
    </row>
    <row r="106">
      <c r="A106" s="162" t="s">
        <v>11</v>
      </c>
      <c r="B106" s="163">
        <v>45566.0</v>
      </c>
      <c r="C106" s="164" t="s">
        <v>415</v>
      </c>
      <c r="D106" s="164" t="s">
        <v>389</v>
      </c>
      <c r="E106" s="164" t="s">
        <v>390</v>
      </c>
      <c r="F106" s="164">
        <v>564.892619104944</v>
      </c>
      <c r="G106" s="164">
        <v>564.892619104944</v>
      </c>
      <c r="H106" s="164" t="s">
        <v>387</v>
      </c>
    </row>
    <row r="107">
      <c r="A107" s="162" t="s">
        <v>15</v>
      </c>
      <c r="B107" s="163">
        <v>45566.0</v>
      </c>
      <c r="C107" s="164" t="s">
        <v>416</v>
      </c>
      <c r="D107" s="164" t="s">
        <v>389</v>
      </c>
      <c r="E107" s="164" t="s">
        <v>390</v>
      </c>
      <c r="F107" s="164">
        <v>405.466712763905</v>
      </c>
      <c r="G107" s="164">
        <v>405.466712763905</v>
      </c>
      <c r="H107" s="164" t="s">
        <v>387</v>
      </c>
    </row>
    <row r="108">
      <c r="A108" s="162" t="s">
        <v>20</v>
      </c>
      <c r="B108" s="163">
        <v>45566.0</v>
      </c>
      <c r="C108" s="164" t="s">
        <v>417</v>
      </c>
      <c r="D108" s="164" t="s">
        <v>19</v>
      </c>
      <c r="E108" s="164" t="s">
        <v>390</v>
      </c>
      <c r="F108" s="164">
        <v>165.96383582221</v>
      </c>
      <c r="G108" s="164">
        <v>165.96383582221</v>
      </c>
      <c r="H108" s="164" t="s">
        <v>387</v>
      </c>
    </row>
    <row r="109">
      <c r="A109" s="162" t="s">
        <v>11</v>
      </c>
      <c r="B109" s="163">
        <v>45566.0</v>
      </c>
      <c r="C109" s="164" t="s">
        <v>418</v>
      </c>
      <c r="D109" s="164" t="s">
        <v>402</v>
      </c>
      <c r="E109" s="164" t="s">
        <v>390</v>
      </c>
      <c r="F109" s="164">
        <v>14.4763825191731</v>
      </c>
      <c r="G109" s="164">
        <v>14.4763825191731</v>
      </c>
      <c r="H109" s="164" t="s">
        <v>387</v>
      </c>
    </row>
    <row r="110">
      <c r="A110" s="162" t="s">
        <v>29</v>
      </c>
      <c r="B110" s="163">
        <v>45566.0</v>
      </c>
      <c r="C110" s="164" t="s">
        <v>419</v>
      </c>
      <c r="D110" s="164" t="s">
        <v>402</v>
      </c>
      <c r="E110" s="164" t="s">
        <v>390</v>
      </c>
      <c r="F110" s="164">
        <v>48.9156435679775</v>
      </c>
      <c r="G110" s="164">
        <v>48.9156435679775</v>
      </c>
      <c r="H110" s="164" t="s">
        <v>387</v>
      </c>
    </row>
    <row r="111">
      <c r="A111" s="162" t="s">
        <v>385</v>
      </c>
      <c r="B111" s="163">
        <v>45597.0</v>
      </c>
      <c r="C111" s="164" t="s">
        <v>386</v>
      </c>
      <c r="D111" s="165"/>
      <c r="E111" s="165"/>
      <c r="F111" s="164">
        <v>77.744321974179</v>
      </c>
      <c r="G111" s="164">
        <v>77.7443219741791</v>
      </c>
      <c r="H111" s="164" t="s">
        <v>387</v>
      </c>
    </row>
    <row r="112">
      <c r="A112" s="162" t="s">
        <v>11</v>
      </c>
      <c r="B112" s="163">
        <v>45597.0</v>
      </c>
      <c r="C112" s="164" t="s">
        <v>424</v>
      </c>
      <c r="D112" s="164" t="s">
        <v>425</v>
      </c>
      <c r="E112" s="164" t="s">
        <v>390</v>
      </c>
      <c r="F112" s="164">
        <v>46.5568458104819</v>
      </c>
      <c r="G112" s="164">
        <v>46.5568458104819</v>
      </c>
      <c r="H112" s="164" t="s">
        <v>387</v>
      </c>
    </row>
    <row r="113">
      <c r="A113" s="162" t="s">
        <v>15</v>
      </c>
      <c r="B113" s="163">
        <v>45597.0</v>
      </c>
      <c r="C113" s="164" t="s">
        <v>388</v>
      </c>
      <c r="D113" s="164" t="s">
        <v>389</v>
      </c>
      <c r="E113" s="164" t="s">
        <v>390</v>
      </c>
      <c r="F113" s="164">
        <v>203.565654507941</v>
      </c>
      <c r="G113" s="164">
        <v>203.565654507941</v>
      </c>
      <c r="H113" s="164" t="s">
        <v>387</v>
      </c>
    </row>
    <row r="114">
      <c r="A114" s="162" t="s">
        <v>15</v>
      </c>
      <c r="B114" s="163">
        <v>45597.0</v>
      </c>
      <c r="C114" s="164" t="s">
        <v>391</v>
      </c>
      <c r="D114" s="164" t="s">
        <v>389</v>
      </c>
      <c r="E114" s="164" t="s">
        <v>390</v>
      </c>
      <c r="F114" s="164">
        <v>116.34048239664</v>
      </c>
      <c r="G114" s="164">
        <v>116.34048239664</v>
      </c>
      <c r="H114" s="164" t="s">
        <v>387</v>
      </c>
    </row>
    <row r="115">
      <c r="A115" s="162" t="s">
        <v>15</v>
      </c>
      <c r="B115" s="163">
        <v>45597.0</v>
      </c>
      <c r="C115" s="164" t="s">
        <v>392</v>
      </c>
      <c r="D115" s="164" t="s">
        <v>389</v>
      </c>
      <c r="E115" s="164" t="s">
        <v>390</v>
      </c>
      <c r="F115" s="164">
        <v>28.5853255451992</v>
      </c>
      <c r="G115" s="164">
        <v>28.5853255451992</v>
      </c>
      <c r="H115" s="164" t="s">
        <v>387</v>
      </c>
    </row>
    <row r="116">
      <c r="A116" s="162" t="s">
        <v>42</v>
      </c>
      <c r="B116" s="163">
        <v>45597.0</v>
      </c>
      <c r="C116" s="164" t="s">
        <v>393</v>
      </c>
      <c r="D116" s="164" t="s">
        <v>364</v>
      </c>
      <c r="E116" s="164" t="s">
        <v>390</v>
      </c>
      <c r="F116" s="164">
        <v>5428.92911437514</v>
      </c>
      <c r="G116" s="164">
        <v>5428.92911437514</v>
      </c>
      <c r="H116" s="164" t="s">
        <v>387</v>
      </c>
    </row>
    <row r="117">
      <c r="A117" s="162" t="s">
        <v>42</v>
      </c>
      <c r="B117" s="163">
        <v>45597.0</v>
      </c>
      <c r="C117" s="164" t="s">
        <v>394</v>
      </c>
      <c r="D117" s="164" t="s">
        <v>364</v>
      </c>
      <c r="E117" s="164" t="s">
        <v>390</v>
      </c>
      <c r="F117" s="164">
        <v>705.572201610067</v>
      </c>
      <c r="G117" s="164">
        <v>705.572201610067</v>
      </c>
      <c r="H117" s="164" t="s">
        <v>387</v>
      </c>
    </row>
    <row r="118">
      <c r="A118" s="162" t="s">
        <v>35</v>
      </c>
      <c r="B118" s="163">
        <v>45597.0</v>
      </c>
      <c r="C118" s="164" t="s">
        <v>395</v>
      </c>
      <c r="D118" s="164" t="s">
        <v>396</v>
      </c>
      <c r="E118" s="164" t="s">
        <v>390</v>
      </c>
      <c r="F118" s="164">
        <v>427.504912825335</v>
      </c>
      <c r="G118" s="164">
        <v>427.504912825335</v>
      </c>
      <c r="H118" s="164" t="s">
        <v>387</v>
      </c>
    </row>
    <row r="119">
      <c r="A119" s="162" t="s">
        <v>9</v>
      </c>
      <c r="B119" s="163">
        <v>45597.0</v>
      </c>
      <c r="C119" s="164" t="s">
        <v>420</v>
      </c>
      <c r="D119" s="164" t="s">
        <v>398</v>
      </c>
      <c r="E119" s="164" t="s">
        <v>399</v>
      </c>
      <c r="F119" s="164">
        <v>0.80332875</v>
      </c>
      <c r="G119" s="164">
        <v>0.80332875</v>
      </c>
      <c r="H119" s="164" t="s">
        <v>387</v>
      </c>
    </row>
    <row r="120">
      <c r="A120" s="162" t="s">
        <v>9</v>
      </c>
      <c r="B120" s="163">
        <v>45597.0</v>
      </c>
      <c r="C120" s="164" t="s">
        <v>421</v>
      </c>
      <c r="D120" s="164" t="s">
        <v>398</v>
      </c>
      <c r="E120" s="164" t="s">
        <v>399</v>
      </c>
      <c r="F120" s="164">
        <v>0.66319125</v>
      </c>
      <c r="G120" s="164">
        <v>0.66319125</v>
      </c>
      <c r="H120" s="164" t="s">
        <v>387</v>
      </c>
    </row>
    <row r="121">
      <c r="A121" s="162" t="s">
        <v>9</v>
      </c>
      <c r="B121" s="163">
        <v>45597.0</v>
      </c>
      <c r="C121" s="164" t="s">
        <v>400</v>
      </c>
      <c r="D121" s="164" t="s">
        <v>398</v>
      </c>
      <c r="E121" s="164" t="s">
        <v>399</v>
      </c>
      <c r="F121" s="164">
        <v>0.0447097205</v>
      </c>
      <c r="G121" s="164">
        <v>0.0447097205</v>
      </c>
      <c r="H121" s="164" t="s">
        <v>387</v>
      </c>
    </row>
    <row r="122">
      <c r="A122" s="162" t="s">
        <v>29</v>
      </c>
      <c r="B122" s="163">
        <v>45597.0</v>
      </c>
      <c r="C122" s="164" t="s">
        <v>401</v>
      </c>
      <c r="D122" s="164" t="s">
        <v>402</v>
      </c>
      <c r="E122" s="164" t="s">
        <v>390</v>
      </c>
      <c r="F122" s="164">
        <v>483.779161145623</v>
      </c>
      <c r="G122" s="164">
        <v>483.779161145623</v>
      </c>
      <c r="H122" s="164" t="s">
        <v>387</v>
      </c>
    </row>
    <row r="123">
      <c r="A123" s="162" t="s">
        <v>29</v>
      </c>
      <c r="B123" s="163">
        <v>45597.0</v>
      </c>
      <c r="C123" s="164" t="s">
        <v>403</v>
      </c>
      <c r="D123" s="164" t="s">
        <v>402</v>
      </c>
      <c r="E123" s="164" t="s">
        <v>390</v>
      </c>
      <c r="F123" s="164">
        <v>95.7663156762483</v>
      </c>
      <c r="G123" s="164">
        <v>95.7663156762483</v>
      </c>
      <c r="H123" s="164" t="s">
        <v>387</v>
      </c>
    </row>
    <row r="124">
      <c r="A124" s="162" t="s">
        <v>29</v>
      </c>
      <c r="B124" s="163">
        <v>45597.0</v>
      </c>
      <c r="C124" s="164" t="s">
        <v>404</v>
      </c>
      <c r="D124" s="164" t="s">
        <v>402</v>
      </c>
      <c r="E124" s="164" t="s">
        <v>390</v>
      </c>
      <c r="F124" s="164">
        <v>288.999995221731</v>
      </c>
      <c r="G124" s="164">
        <v>288.999995221731</v>
      </c>
      <c r="H124" s="164" t="s">
        <v>387</v>
      </c>
    </row>
    <row r="125">
      <c r="A125" s="162" t="s">
        <v>42</v>
      </c>
      <c r="B125" s="163">
        <v>45597.0</v>
      </c>
      <c r="C125" s="164" t="s">
        <v>405</v>
      </c>
      <c r="D125" s="164" t="s">
        <v>406</v>
      </c>
      <c r="E125" s="164" t="s">
        <v>390</v>
      </c>
      <c r="F125" s="164">
        <v>40.7513017275354</v>
      </c>
      <c r="G125" s="164">
        <v>40.7513017275354</v>
      </c>
      <c r="H125" s="164" t="s">
        <v>387</v>
      </c>
    </row>
    <row r="126">
      <c r="A126" s="162" t="s">
        <v>11</v>
      </c>
      <c r="B126" s="163">
        <v>45597.0</v>
      </c>
      <c r="C126" s="164" t="s">
        <v>407</v>
      </c>
      <c r="D126" s="164" t="s">
        <v>389</v>
      </c>
      <c r="E126" s="164" t="s">
        <v>390</v>
      </c>
      <c r="F126" s="164">
        <v>2.19988908</v>
      </c>
      <c r="G126" s="164">
        <v>2.19988908</v>
      </c>
      <c r="H126" s="164" t="s">
        <v>387</v>
      </c>
    </row>
    <row r="127">
      <c r="A127" s="162" t="s">
        <v>11</v>
      </c>
      <c r="B127" s="163">
        <v>45597.0</v>
      </c>
      <c r="C127" s="164" t="s">
        <v>408</v>
      </c>
      <c r="D127" s="164" t="s">
        <v>389</v>
      </c>
      <c r="E127" s="164" t="s">
        <v>390</v>
      </c>
      <c r="F127" s="164">
        <v>146.896054523355</v>
      </c>
      <c r="G127" s="164">
        <v>146.896054523355</v>
      </c>
      <c r="H127" s="164" t="s">
        <v>387</v>
      </c>
    </row>
    <row r="128">
      <c r="A128" s="162" t="s">
        <v>11</v>
      </c>
      <c r="B128" s="163">
        <v>45597.0</v>
      </c>
      <c r="C128" s="164" t="s">
        <v>409</v>
      </c>
      <c r="D128" s="164" t="s">
        <v>389</v>
      </c>
      <c r="E128" s="164" t="s">
        <v>390</v>
      </c>
      <c r="F128" s="164">
        <v>135.906489090354</v>
      </c>
      <c r="G128" s="164">
        <v>135.906489090354</v>
      </c>
      <c r="H128" s="164" t="s">
        <v>387</v>
      </c>
    </row>
    <row r="129">
      <c r="A129" s="162" t="s">
        <v>29</v>
      </c>
      <c r="B129" s="163">
        <v>45597.0</v>
      </c>
      <c r="C129" s="164" t="s">
        <v>410</v>
      </c>
      <c r="D129" s="164" t="s">
        <v>402</v>
      </c>
      <c r="E129" s="164" t="s">
        <v>390</v>
      </c>
      <c r="F129" s="164">
        <v>77.5461075551664</v>
      </c>
      <c r="G129" s="164">
        <v>77.5461075551664</v>
      </c>
      <c r="H129" s="164" t="s">
        <v>387</v>
      </c>
    </row>
    <row r="130">
      <c r="A130" s="162" t="s">
        <v>29</v>
      </c>
      <c r="B130" s="163">
        <v>45597.0</v>
      </c>
      <c r="C130" s="164" t="s">
        <v>411</v>
      </c>
      <c r="D130" s="164" t="s">
        <v>402</v>
      </c>
      <c r="E130" s="164" t="s">
        <v>390</v>
      </c>
      <c r="F130" s="164">
        <v>51.8558875257217</v>
      </c>
      <c r="G130" s="164">
        <v>51.8558875257217</v>
      </c>
      <c r="H130" s="164" t="s">
        <v>387</v>
      </c>
    </row>
    <row r="131">
      <c r="A131" s="162" t="s">
        <v>11</v>
      </c>
      <c r="B131" s="163">
        <v>45597.0</v>
      </c>
      <c r="C131" s="164" t="s">
        <v>413</v>
      </c>
      <c r="D131" s="164" t="s">
        <v>389</v>
      </c>
      <c r="E131" s="164" t="s">
        <v>390</v>
      </c>
      <c r="F131" s="164">
        <v>1430.51969323522</v>
      </c>
      <c r="G131" s="164">
        <v>1430.51969323522</v>
      </c>
      <c r="H131" s="164" t="s">
        <v>387</v>
      </c>
    </row>
    <row r="132">
      <c r="A132" s="162" t="s">
        <v>15</v>
      </c>
      <c r="B132" s="163">
        <v>45597.0</v>
      </c>
      <c r="C132" s="164" t="s">
        <v>414</v>
      </c>
      <c r="D132" s="164" t="s">
        <v>389</v>
      </c>
      <c r="E132" s="164" t="s">
        <v>390</v>
      </c>
      <c r="F132" s="164">
        <v>2292.09776581285</v>
      </c>
      <c r="G132" s="164">
        <v>2292.09776581285</v>
      </c>
      <c r="H132" s="164" t="s">
        <v>387</v>
      </c>
    </row>
    <row r="133">
      <c r="A133" s="162" t="s">
        <v>11</v>
      </c>
      <c r="B133" s="163">
        <v>45597.0</v>
      </c>
      <c r="C133" s="164" t="s">
        <v>415</v>
      </c>
      <c r="D133" s="164" t="s">
        <v>389</v>
      </c>
      <c r="E133" s="164" t="s">
        <v>390</v>
      </c>
      <c r="F133" s="164">
        <v>836.161077669465</v>
      </c>
      <c r="G133" s="164">
        <v>836.161077669465</v>
      </c>
      <c r="H133" s="164" t="s">
        <v>387</v>
      </c>
    </row>
    <row r="134">
      <c r="A134" s="162" t="s">
        <v>15</v>
      </c>
      <c r="B134" s="163">
        <v>45597.0</v>
      </c>
      <c r="C134" s="164" t="s">
        <v>416</v>
      </c>
      <c r="D134" s="164" t="s">
        <v>389</v>
      </c>
      <c r="E134" s="164" t="s">
        <v>390</v>
      </c>
      <c r="F134" s="164">
        <v>471.820871313292</v>
      </c>
      <c r="G134" s="164">
        <v>471.820871313292</v>
      </c>
      <c r="H134" s="164" t="s">
        <v>387</v>
      </c>
    </row>
    <row r="135">
      <c r="A135" s="162" t="s">
        <v>20</v>
      </c>
      <c r="B135" s="163">
        <v>45597.0</v>
      </c>
      <c r="C135" s="164" t="s">
        <v>417</v>
      </c>
      <c r="D135" s="164" t="s">
        <v>19</v>
      </c>
      <c r="E135" s="164" t="s">
        <v>390</v>
      </c>
      <c r="F135" s="164">
        <v>192.200608391938</v>
      </c>
      <c r="G135" s="164">
        <v>192.200608391938</v>
      </c>
      <c r="H135" s="164" t="s">
        <v>387</v>
      </c>
    </row>
    <row r="136">
      <c r="A136" s="162" t="s">
        <v>11</v>
      </c>
      <c r="B136" s="163">
        <v>45597.0</v>
      </c>
      <c r="C136" s="164" t="s">
        <v>418</v>
      </c>
      <c r="D136" s="164" t="s">
        <v>402</v>
      </c>
      <c r="E136" s="164" t="s">
        <v>390</v>
      </c>
      <c r="F136" s="164">
        <v>91.4443091030361</v>
      </c>
      <c r="G136" s="164">
        <v>91.4443091030361</v>
      </c>
      <c r="H136" s="164" t="s">
        <v>387</v>
      </c>
    </row>
    <row r="137">
      <c r="A137" s="162" t="s">
        <v>29</v>
      </c>
      <c r="B137" s="163">
        <v>45597.0</v>
      </c>
      <c r="C137" s="164" t="s">
        <v>419</v>
      </c>
      <c r="D137" s="164" t="s">
        <v>402</v>
      </c>
      <c r="E137" s="164" t="s">
        <v>390</v>
      </c>
      <c r="F137" s="164">
        <v>49.5653844509856</v>
      </c>
      <c r="G137" s="164">
        <v>49.5653844509856</v>
      </c>
      <c r="H137" s="164" t="s">
        <v>387</v>
      </c>
    </row>
    <row r="138">
      <c r="A138" s="162" t="s">
        <v>385</v>
      </c>
      <c r="B138" s="163">
        <v>45627.0</v>
      </c>
      <c r="C138" s="164" t="s">
        <v>386</v>
      </c>
      <c r="D138" s="165"/>
      <c r="E138" s="165"/>
      <c r="F138" s="164">
        <v>-2.44691992201362</v>
      </c>
      <c r="G138" s="164">
        <v>-2.4469199220138</v>
      </c>
      <c r="H138" s="164" t="s">
        <v>387</v>
      </c>
    </row>
    <row r="139">
      <c r="A139" s="162" t="s">
        <v>11</v>
      </c>
      <c r="B139" s="163">
        <v>45627.0</v>
      </c>
      <c r="C139" s="164" t="s">
        <v>424</v>
      </c>
      <c r="D139" s="164" t="s">
        <v>425</v>
      </c>
      <c r="E139" s="164" t="s">
        <v>390</v>
      </c>
      <c r="F139" s="164">
        <v>636.361924782489</v>
      </c>
      <c r="G139" s="164">
        <v>636.361924782489</v>
      </c>
      <c r="H139" s="164" t="s">
        <v>387</v>
      </c>
    </row>
    <row r="140">
      <c r="A140" s="162" t="s">
        <v>15</v>
      </c>
      <c r="B140" s="163">
        <v>45627.0</v>
      </c>
      <c r="C140" s="164" t="s">
        <v>388</v>
      </c>
      <c r="D140" s="164" t="s">
        <v>389</v>
      </c>
      <c r="E140" s="164" t="s">
        <v>390</v>
      </c>
      <c r="F140" s="164">
        <v>209.199405716957</v>
      </c>
      <c r="G140" s="164">
        <v>209.199405716957</v>
      </c>
      <c r="H140" s="164" t="s">
        <v>387</v>
      </c>
    </row>
    <row r="141">
      <c r="A141" s="162" t="s">
        <v>15</v>
      </c>
      <c r="B141" s="163">
        <v>45627.0</v>
      </c>
      <c r="C141" s="164" t="s">
        <v>391</v>
      </c>
      <c r="D141" s="164" t="s">
        <v>389</v>
      </c>
      <c r="E141" s="164" t="s">
        <v>390</v>
      </c>
      <c r="F141" s="164">
        <v>119.402584172384</v>
      </c>
      <c r="G141" s="164">
        <v>119.402584172384</v>
      </c>
      <c r="H141" s="164" t="s">
        <v>387</v>
      </c>
    </row>
    <row r="142">
      <c r="A142" s="162" t="s">
        <v>15</v>
      </c>
      <c r="B142" s="163">
        <v>45627.0</v>
      </c>
      <c r="C142" s="164" t="s">
        <v>392</v>
      </c>
      <c r="D142" s="164" t="s">
        <v>389</v>
      </c>
      <c r="E142" s="164" t="s">
        <v>390</v>
      </c>
      <c r="F142" s="164">
        <v>28.8716581402545</v>
      </c>
      <c r="G142" s="164">
        <v>28.8716581402545</v>
      </c>
      <c r="H142" s="164" t="s">
        <v>387</v>
      </c>
    </row>
    <row r="143">
      <c r="A143" s="162" t="s">
        <v>42</v>
      </c>
      <c r="B143" s="163">
        <v>45627.0</v>
      </c>
      <c r="C143" s="164" t="s">
        <v>393</v>
      </c>
      <c r="D143" s="164" t="s">
        <v>364</v>
      </c>
      <c r="E143" s="164" t="s">
        <v>390</v>
      </c>
      <c r="F143" s="164">
        <v>4655.32644845503</v>
      </c>
      <c r="G143" s="164">
        <v>4655.32644845503</v>
      </c>
      <c r="H143" s="164" t="s">
        <v>387</v>
      </c>
    </row>
    <row r="144">
      <c r="A144" s="162" t="s">
        <v>42</v>
      </c>
      <c r="B144" s="163">
        <v>45627.0</v>
      </c>
      <c r="C144" s="164" t="s">
        <v>394</v>
      </c>
      <c r="D144" s="164" t="s">
        <v>364</v>
      </c>
      <c r="E144" s="164" t="s">
        <v>390</v>
      </c>
      <c r="F144" s="164">
        <v>619.587835039246</v>
      </c>
      <c r="G144" s="164">
        <v>619.587835039246</v>
      </c>
      <c r="H144" s="164" t="s">
        <v>387</v>
      </c>
    </row>
    <row r="145">
      <c r="A145" s="162" t="s">
        <v>35</v>
      </c>
      <c r="B145" s="163">
        <v>45627.0</v>
      </c>
      <c r="C145" s="164" t="s">
        <v>395</v>
      </c>
      <c r="D145" s="164" t="s">
        <v>396</v>
      </c>
      <c r="E145" s="164" t="s">
        <v>390</v>
      </c>
      <c r="F145" s="164">
        <v>448.47078518953</v>
      </c>
      <c r="G145" s="164">
        <v>448.47078518953</v>
      </c>
      <c r="H145" s="164" t="s">
        <v>387</v>
      </c>
    </row>
    <row r="146">
      <c r="A146" s="162" t="s">
        <v>9</v>
      </c>
      <c r="B146" s="163">
        <v>45627.0</v>
      </c>
      <c r="C146" s="164" t="s">
        <v>420</v>
      </c>
      <c r="D146" s="164" t="s">
        <v>398</v>
      </c>
      <c r="E146" s="164" t="s">
        <v>399</v>
      </c>
      <c r="F146" s="164">
        <v>0.62228625</v>
      </c>
      <c r="G146" s="164">
        <v>0.62228625</v>
      </c>
      <c r="H146" s="164" t="s">
        <v>387</v>
      </c>
    </row>
    <row r="147">
      <c r="A147" s="162" t="s">
        <v>9</v>
      </c>
      <c r="B147" s="163">
        <v>45627.0</v>
      </c>
      <c r="C147" s="164" t="s">
        <v>421</v>
      </c>
      <c r="D147" s="164" t="s">
        <v>398</v>
      </c>
      <c r="E147" s="164" t="s">
        <v>399</v>
      </c>
      <c r="F147" s="164">
        <v>0.937785</v>
      </c>
      <c r="G147" s="164">
        <v>0.937785</v>
      </c>
      <c r="H147" s="164" t="s">
        <v>387</v>
      </c>
    </row>
    <row r="148">
      <c r="A148" s="162" t="s">
        <v>9</v>
      </c>
      <c r="B148" s="163">
        <v>45627.0</v>
      </c>
      <c r="C148" s="164" t="s">
        <v>400</v>
      </c>
      <c r="D148" s="164" t="s">
        <v>398</v>
      </c>
      <c r="E148" s="164" t="s">
        <v>399</v>
      </c>
      <c r="F148" s="164">
        <v>0.0495436209</v>
      </c>
      <c r="G148" s="164">
        <v>0.0495436209</v>
      </c>
      <c r="H148" s="164" t="s">
        <v>387</v>
      </c>
    </row>
    <row r="149">
      <c r="A149" s="162" t="s">
        <v>29</v>
      </c>
      <c r="B149" s="163">
        <v>45627.0</v>
      </c>
      <c r="C149" s="164" t="s">
        <v>401</v>
      </c>
      <c r="D149" s="164" t="s">
        <v>402</v>
      </c>
      <c r="E149" s="164" t="s">
        <v>390</v>
      </c>
      <c r="F149" s="164">
        <v>342.444196733486</v>
      </c>
      <c r="G149" s="164">
        <v>342.444196733486</v>
      </c>
      <c r="H149" s="164" t="s">
        <v>387</v>
      </c>
    </row>
    <row r="150">
      <c r="A150" s="162" t="s">
        <v>29</v>
      </c>
      <c r="B150" s="163">
        <v>45627.0</v>
      </c>
      <c r="C150" s="164" t="s">
        <v>403</v>
      </c>
      <c r="D150" s="164" t="s">
        <v>402</v>
      </c>
      <c r="E150" s="164" t="s">
        <v>390</v>
      </c>
      <c r="F150" s="164">
        <v>203.301948355308</v>
      </c>
      <c r="G150" s="164">
        <v>203.301948355308</v>
      </c>
      <c r="H150" s="164" t="s">
        <v>387</v>
      </c>
    </row>
    <row r="151">
      <c r="A151" s="162" t="s">
        <v>29</v>
      </c>
      <c r="B151" s="163">
        <v>45627.0</v>
      </c>
      <c r="C151" s="164" t="s">
        <v>404</v>
      </c>
      <c r="D151" s="164" t="s">
        <v>402</v>
      </c>
      <c r="E151" s="164" t="s">
        <v>390</v>
      </c>
      <c r="F151" s="164">
        <v>455.904843527668</v>
      </c>
      <c r="G151" s="164">
        <v>455.904843527668</v>
      </c>
      <c r="H151" s="164" t="s">
        <v>387</v>
      </c>
    </row>
    <row r="152">
      <c r="A152" s="162" t="s">
        <v>42</v>
      </c>
      <c r="B152" s="163">
        <v>45627.0</v>
      </c>
      <c r="C152" s="164" t="s">
        <v>405</v>
      </c>
      <c r="D152" s="164" t="s">
        <v>406</v>
      </c>
      <c r="E152" s="164" t="s">
        <v>390</v>
      </c>
      <c r="F152" s="164">
        <v>41.7647947322546</v>
      </c>
      <c r="G152" s="164">
        <v>41.7647947322546</v>
      </c>
      <c r="H152" s="164" t="s">
        <v>387</v>
      </c>
    </row>
    <row r="153">
      <c r="A153" s="162" t="s">
        <v>11</v>
      </c>
      <c r="B153" s="163">
        <v>45627.0</v>
      </c>
      <c r="C153" s="164" t="s">
        <v>407</v>
      </c>
      <c r="D153" s="164" t="s">
        <v>389</v>
      </c>
      <c r="E153" s="164" t="s">
        <v>390</v>
      </c>
      <c r="F153" s="164">
        <v>0.2838504</v>
      </c>
      <c r="G153" s="164">
        <v>0.2838504</v>
      </c>
      <c r="H153" s="164" t="s">
        <v>387</v>
      </c>
    </row>
    <row r="154">
      <c r="A154" s="162" t="s">
        <v>11</v>
      </c>
      <c r="B154" s="163">
        <v>45627.0</v>
      </c>
      <c r="C154" s="164" t="s">
        <v>407</v>
      </c>
      <c r="D154" s="164" t="s">
        <v>425</v>
      </c>
      <c r="E154" s="164" t="s">
        <v>390</v>
      </c>
      <c r="F154" s="164">
        <v>1.9159902</v>
      </c>
      <c r="G154" s="164">
        <v>1.9159902</v>
      </c>
      <c r="H154" s="164" t="s">
        <v>387</v>
      </c>
    </row>
    <row r="155">
      <c r="A155" s="162" t="s">
        <v>11</v>
      </c>
      <c r="B155" s="163">
        <v>45627.0</v>
      </c>
      <c r="C155" s="164" t="s">
        <v>408</v>
      </c>
      <c r="D155" s="164" t="s">
        <v>389</v>
      </c>
      <c r="E155" s="164" t="s">
        <v>390</v>
      </c>
      <c r="F155" s="164">
        <v>19.6043519265806</v>
      </c>
      <c r="G155" s="164">
        <v>19.6043519265806</v>
      </c>
      <c r="H155" s="164" t="s">
        <v>387</v>
      </c>
    </row>
    <row r="156">
      <c r="A156" s="162" t="s">
        <v>11</v>
      </c>
      <c r="B156" s="163">
        <v>45627.0</v>
      </c>
      <c r="C156" s="164" t="s">
        <v>408</v>
      </c>
      <c r="D156" s="164" t="s">
        <v>425</v>
      </c>
      <c r="E156" s="164" t="s">
        <v>390</v>
      </c>
      <c r="F156" s="164">
        <v>132.330133105419</v>
      </c>
      <c r="G156" s="164">
        <v>132.330133105419</v>
      </c>
      <c r="H156" s="164" t="s">
        <v>387</v>
      </c>
    </row>
    <row r="157">
      <c r="A157" s="162" t="s">
        <v>11</v>
      </c>
      <c r="B157" s="163">
        <v>45627.0</v>
      </c>
      <c r="C157" s="164" t="s">
        <v>409</v>
      </c>
      <c r="D157" s="164" t="s">
        <v>389</v>
      </c>
      <c r="E157" s="164" t="s">
        <v>390</v>
      </c>
      <c r="F157" s="164">
        <v>37.4010748319667</v>
      </c>
      <c r="G157" s="164">
        <v>37.4010748319667</v>
      </c>
      <c r="H157" s="164" t="s">
        <v>387</v>
      </c>
    </row>
    <row r="158">
      <c r="A158" s="162" t="s">
        <v>11</v>
      </c>
      <c r="B158" s="163">
        <v>45627.0</v>
      </c>
      <c r="C158" s="164" t="s">
        <v>409</v>
      </c>
      <c r="D158" s="164" t="s">
        <v>425</v>
      </c>
      <c r="E158" s="164" t="s">
        <v>390</v>
      </c>
      <c r="F158" s="164">
        <v>478.157653896066</v>
      </c>
      <c r="G158" s="164">
        <v>478.157653896066</v>
      </c>
      <c r="H158" s="164" t="s">
        <v>387</v>
      </c>
    </row>
    <row r="159">
      <c r="A159" s="162" t="s">
        <v>29</v>
      </c>
      <c r="B159" s="163">
        <v>45627.0</v>
      </c>
      <c r="C159" s="164" t="s">
        <v>410</v>
      </c>
      <c r="D159" s="164" t="s">
        <v>402</v>
      </c>
      <c r="E159" s="164" t="s">
        <v>390</v>
      </c>
      <c r="F159" s="164">
        <v>93.8315808122995</v>
      </c>
      <c r="G159" s="164">
        <v>93.8315808122995</v>
      </c>
      <c r="H159" s="164" t="s">
        <v>387</v>
      </c>
    </row>
    <row r="160">
      <c r="A160" s="162" t="s">
        <v>29</v>
      </c>
      <c r="B160" s="163">
        <v>45627.0</v>
      </c>
      <c r="C160" s="164" t="s">
        <v>411</v>
      </c>
      <c r="D160" s="164" t="s">
        <v>402</v>
      </c>
      <c r="E160" s="164" t="s">
        <v>390</v>
      </c>
      <c r="F160" s="164">
        <v>53.5430388336813</v>
      </c>
      <c r="G160" s="164">
        <v>53.5430388336813</v>
      </c>
      <c r="H160" s="164" t="s">
        <v>387</v>
      </c>
    </row>
    <row r="161">
      <c r="A161" s="162" t="s">
        <v>11</v>
      </c>
      <c r="B161" s="163">
        <v>45627.0</v>
      </c>
      <c r="C161" s="164" t="s">
        <v>413</v>
      </c>
      <c r="D161" s="164" t="s">
        <v>389</v>
      </c>
      <c r="E161" s="164" t="s">
        <v>390</v>
      </c>
      <c r="F161" s="164">
        <v>1431.63468840419</v>
      </c>
      <c r="G161" s="164">
        <v>1431.63468840419</v>
      </c>
      <c r="H161" s="164" t="s">
        <v>387</v>
      </c>
    </row>
    <row r="162">
      <c r="A162" s="162" t="s">
        <v>15</v>
      </c>
      <c r="B162" s="163">
        <v>45627.0</v>
      </c>
      <c r="C162" s="164" t="s">
        <v>414</v>
      </c>
      <c r="D162" s="164" t="s">
        <v>389</v>
      </c>
      <c r="E162" s="164" t="s">
        <v>390</v>
      </c>
      <c r="F162" s="164">
        <v>2459.07493652804</v>
      </c>
      <c r="G162" s="164">
        <v>2459.07493652804</v>
      </c>
      <c r="H162" s="164" t="s">
        <v>387</v>
      </c>
    </row>
    <row r="163">
      <c r="A163" s="162" t="s">
        <v>11</v>
      </c>
      <c r="B163" s="163">
        <v>45627.0</v>
      </c>
      <c r="C163" s="164" t="s">
        <v>415</v>
      </c>
      <c r="D163" s="164" t="s">
        <v>389</v>
      </c>
      <c r="E163" s="164" t="s">
        <v>390</v>
      </c>
      <c r="F163" s="164">
        <v>1474.69189222093</v>
      </c>
      <c r="G163" s="164">
        <v>1474.69189222093</v>
      </c>
      <c r="H163" s="164" t="s">
        <v>387</v>
      </c>
    </row>
    <row r="164">
      <c r="A164" s="162" t="s">
        <v>15</v>
      </c>
      <c r="B164" s="163">
        <v>45627.0</v>
      </c>
      <c r="C164" s="164" t="s">
        <v>416</v>
      </c>
      <c r="D164" s="164" t="s">
        <v>389</v>
      </c>
      <c r="E164" s="164" t="s">
        <v>390</v>
      </c>
      <c r="F164" s="164">
        <v>614.84914092354</v>
      </c>
      <c r="G164" s="164">
        <v>614.84914092354</v>
      </c>
      <c r="H164" s="164" t="s">
        <v>387</v>
      </c>
    </row>
    <row r="165">
      <c r="A165" s="162" t="s">
        <v>20</v>
      </c>
      <c r="B165" s="163">
        <v>45627.0</v>
      </c>
      <c r="C165" s="164" t="s">
        <v>417</v>
      </c>
      <c r="D165" s="164" t="s">
        <v>19</v>
      </c>
      <c r="E165" s="164" t="s">
        <v>390</v>
      </c>
      <c r="F165" s="164">
        <v>313.055078220526</v>
      </c>
      <c r="G165" s="164">
        <v>313.055078220526</v>
      </c>
      <c r="H165" s="164" t="s">
        <v>387</v>
      </c>
    </row>
    <row r="166">
      <c r="A166" s="162" t="s">
        <v>11</v>
      </c>
      <c r="B166" s="163">
        <v>45627.0</v>
      </c>
      <c r="C166" s="164" t="s">
        <v>418</v>
      </c>
      <c r="D166" s="164" t="s">
        <v>402</v>
      </c>
      <c r="E166" s="164" t="s">
        <v>390</v>
      </c>
      <c r="F166" s="164">
        <v>91.7373048996413</v>
      </c>
      <c r="G166" s="164">
        <v>91.7373048996413</v>
      </c>
      <c r="H166" s="164" t="s">
        <v>387</v>
      </c>
    </row>
    <row r="167">
      <c r="A167" s="162" t="s">
        <v>29</v>
      </c>
      <c r="B167" s="163">
        <v>45627.0</v>
      </c>
      <c r="C167" s="164" t="s">
        <v>419</v>
      </c>
      <c r="D167" s="164" t="s">
        <v>402</v>
      </c>
      <c r="E167" s="164" t="s">
        <v>390</v>
      </c>
      <c r="F167" s="164">
        <v>90.3785653012259</v>
      </c>
      <c r="G167" s="164">
        <v>90.3785653012259</v>
      </c>
      <c r="H167" s="164" t="s">
        <v>387</v>
      </c>
    </row>
    <row r="168">
      <c r="A168" s="162" t="s">
        <v>385</v>
      </c>
      <c r="B168" s="163">
        <v>45658.0</v>
      </c>
      <c r="C168" s="164" t="s">
        <v>386</v>
      </c>
      <c r="D168" s="165"/>
      <c r="E168" s="165"/>
      <c r="F168" s="164">
        <v>-2.35496153984669</v>
      </c>
      <c r="G168" s="164">
        <v>-2.35496153984653</v>
      </c>
      <c r="H168" s="164" t="s">
        <v>387</v>
      </c>
    </row>
    <row r="169">
      <c r="A169" s="162" t="s">
        <v>11</v>
      </c>
      <c r="B169" s="163">
        <v>45658.0</v>
      </c>
      <c r="C169" s="164" t="s">
        <v>424</v>
      </c>
      <c r="D169" s="164" t="s">
        <v>425</v>
      </c>
      <c r="E169" s="164" t="s">
        <v>390</v>
      </c>
      <c r="F169" s="164">
        <v>715.852525700099</v>
      </c>
      <c r="G169" s="164">
        <v>715.852525700099</v>
      </c>
      <c r="H169" s="164" t="s">
        <v>387</v>
      </c>
    </row>
    <row r="170">
      <c r="A170" s="162" t="s">
        <v>15</v>
      </c>
      <c r="B170" s="163">
        <v>45658.0</v>
      </c>
      <c r="C170" s="164" t="s">
        <v>388</v>
      </c>
      <c r="D170" s="164" t="s">
        <v>389</v>
      </c>
      <c r="E170" s="164" t="s">
        <v>390</v>
      </c>
      <c r="F170" s="164">
        <v>209.383271664742</v>
      </c>
      <c r="G170" s="164">
        <v>209.383271664742</v>
      </c>
      <c r="H170" s="164" t="s">
        <v>387</v>
      </c>
    </row>
    <row r="171">
      <c r="A171" s="162" t="s">
        <v>15</v>
      </c>
      <c r="B171" s="163">
        <v>45658.0</v>
      </c>
      <c r="C171" s="164" t="s">
        <v>391</v>
      </c>
      <c r="D171" s="164" t="s">
        <v>389</v>
      </c>
      <c r="E171" s="164" t="s">
        <v>390</v>
      </c>
      <c r="F171" s="164">
        <v>119.409318902204</v>
      </c>
      <c r="G171" s="164">
        <v>119.409318902204</v>
      </c>
      <c r="H171" s="164" t="s">
        <v>387</v>
      </c>
    </row>
    <row r="172">
      <c r="A172" s="162" t="s">
        <v>15</v>
      </c>
      <c r="B172" s="163">
        <v>45658.0</v>
      </c>
      <c r="C172" s="164" t="s">
        <v>392</v>
      </c>
      <c r="D172" s="164" t="s">
        <v>389</v>
      </c>
      <c r="E172" s="164" t="s">
        <v>390</v>
      </c>
      <c r="F172" s="164">
        <v>28.8716693310545</v>
      </c>
      <c r="G172" s="164">
        <v>28.8716693310545</v>
      </c>
      <c r="H172" s="164" t="s">
        <v>387</v>
      </c>
    </row>
    <row r="173">
      <c r="A173" s="162" t="s">
        <v>42</v>
      </c>
      <c r="B173" s="163">
        <v>45658.0</v>
      </c>
      <c r="C173" s="164" t="s">
        <v>393</v>
      </c>
      <c r="D173" s="164" t="s">
        <v>364</v>
      </c>
      <c r="E173" s="164" t="s">
        <v>390</v>
      </c>
      <c r="F173" s="164">
        <v>2478.73370720791</v>
      </c>
      <c r="G173" s="164">
        <v>2478.73370720791</v>
      </c>
      <c r="H173" s="164" t="s">
        <v>387</v>
      </c>
    </row>
    <row r="174">
      <c r="A174" s="162" t="s">
        <v>42</v>
      </c>
      <c r="B174" s="163">
        <v>45658.0</v>
      </c>
      <c r="C174" s="164" t="s">
        <v>394</v>
      </c>
      <c r="D174" s="164" t="s">
        <v>364</v>
      </c>
      <c r="E174" s="164" t="s">
        <v>390</v>
      </c>
      <c r="F174" s="164">
        <v>688.350164796027</v>
      </c>
      <c r="G174" s="164">
        <v>688.350164796027</v>
      </c>
      <c r="H174" s="164" t="s">
        <v>387</v>
      </c>
    </row>
    <row r="175">
      <c r="A175" s="162" t="s">
        <v>35</v>
      </c>
      <c r="B175" s="163">
        <v>45658.0</v>
      </c>
      <c r="C175" s="164" t="s">
        <v>395</v>
      </c>
      <c r="D175" s="164" t="s">
        <v>396</v>
      </c>
      <c r="E175" s="164" t="s">
        <v>390</v>
      </c>
      <c r="F175" s="164">
        <v>489.687527683044</v>
      </c>
      <c r="G175" s="164">
        <v>489.687527683044</v>
      </c>
      <c r="H175" s="164" t="s">
        <v>387</v>
      </c>
    </row>
    <row r="176">
      <c r="A176" s="162" t="s">
        <v>9</v>
      </c>
      <c r="B176" s="163">
        <v>45658.0</v>
      </c>
      <c r="C176" s="164" t="s">
        <v>420</v>
      </c>
      <c r="D176" s="164" t="s">
        <v>398</v>
      </c>
      <c r="E176" s="164" t="s">
        <v>399</v>
      </c>
      <c r="F176" s="164">
        <v>0.61849875</v>
      </c>
      <c r="G176" s="164">
        <v>0.61849875</v>
      </c>
      <c r="H176" s="164" t="s">
        <v>387</v>
      </c>
    </row>
    <row r="177">
      <c r="A177" s="162" t="s">
        <v>9</v>
      </c>
      <c r="B177" s="163">
        <v>45658.0</v>
      </c>
      <c r="C177" s="164" t="s">
        <v>421</v>
      </c>
      <c r="D177" s="164" t="s">
        <v>398</v>
      </c>
      <c r="E177" s="164" t="s">
        <v>399</v>
      </c>
      <c r="F177" s="164">
        <v>0.8567325</v>
      </c>
      <c r="G177" s="164">
        <v>0.8567325</v>
      </c>
      <c r="H177" s="164" t="s">
        <v>387</v>
      </c>
    </row>
    <row r="178">
      <c r="A178" s="162" t="s">
        <v>9</v>
      </c>
      <c r="B178" s="163">
        <v>45658.0</v>
      </c>
      <c r="C178" s="164" t="s">
        <v>400</v>
      </c>
      <c r="D178" s="164" t="s">
        <v>398</v>
      </c>
      <c r="E178" s="164" t="s">
        <v>399</v>
      </c>
      <c r="F178" s="164">
        <v>0.2918639824</v>
      </c>
      <c r="G178" s="164">
        <v>0.2918639824</v>
      </c>
      <c r="H178" s="164" t="s">
        <v>387</v>
      </c>
    </row>
    <row r="179">
      <c r="A179" s="162" t="s">
        <v>29</v>
      </c>
      <c r="B179" s="163">
        <v>45658.0</v>
      </c>
      <c r="C179" s="164" t="s">
        <v>401</v>
      </c>
      <c r="D179" s="164" t="s">
        <v>402</v>
      </c>
      <c r="E179" s="164" t="s">
        <v>390</v>
      </c>
      <c r="F179" s="164">
        <v>334.636001378403</v>
      </c>
      <c r="G179" s="164">
        <v>334.636001378403</v>
      </c>
      <c r="H179" s="164" t="s">
        <v>387</v>
      </c>
    </row>
    <row r="180">
      <c r="A180" s="162" t="s">
        <v>29</v>
      </c>
      <c r="B180" s="163">
        <v>45658.0</v>
      </c>
      <c r="C180" s="164" t="s">
        <v>403</v>
      </c>
      <c r="D180" s="164" t="s">
        <v>402</v>
      </c>
      <c r="E180" s="164" t="s">
        <v>390</v>
      </c>
      <c r="F180" s="164">
        <v>607.57322606972</v>
      </c>
      <c r="G180" s="164">
        <v>607.57322606972</v>
      </c>
      <c r="H180" s="164" t="s">
        <v>387</v>
      </c>
    </row>
    <row r="181">
      <c r="A181" s="162" t="s">
        <v>29</v>
      </c>
      <c r="B181" s="163">
        <v>45658.0</v>
      </c>
      <c r="C181" s="164" t="s">
        <v>404</v>
      </c>
      <c r="D181" s="164" t="s">
        <v>402</v>
      </c>
      <c r="E181" s="164" t="s">
        <v>390</v>
      </c>
      <c r="F181" s="164">
        <v>622.057431937904</v>
      </c>
      <c r="G181" s="164">
        <v>622.057431937904</v>
      </c>
      <c r="H181" s="164" t="s">
        <v>387</v>
      </c>
    </row>
    <row r="182">
      <c r="A182" s="162" t="s">
        <v>29</v>
      </c>
      <c r="B182" s="163">
        <v>45658.0</v>
      </c>
      <c r="C182" s="164" t="s">
        <v>426</v>
      </c>
      <c r="D182" s="164" t="s">
        <v>402</v>
      </c>
      <c r="E182" s="164" t="s">
        <v>390</v>
      </c>
      <c r="F182" s="164">
        <v>52.8440439042625</v>
      </c>
      <c r="G182" s="164">
        <v>52.8440439042625</v>
      </c>
      <c r="H182" s="164" t="s">
        <v>387</v>
      </c>
    </row>
    <row r="183">
      <c r="A183" s="162" t="s">
        <v>29</v>
      </c>
      <c r="B183" s="163">
        <v>45658.0</v>
      </c>
      <c r="C183" s="164" t="s">
        <v>427</v>
      </c>
      <c r="D183" s="164" t="s">
        <v>402</v>
      </c>
      <c r="E183" s="164" t="s">
        <v>390</v>
      </c>
      <c r="F183" s="164">
        <v>0.0195429223406</v>
      </c>
      <c r="G183" s="164">
        <v>0.0195429223406</v>
      </c>
      <c r="H183" s="164" t="s">
        <v>387</v>
      </c>
    </row>
    <row r="184">
      <c r="A184" s="162" t="s">
        <v>42</v>
      </c>
      <c r="B184" s="163">
        <v>45658.0</v>
      </c>
      <c r="C184" s="164" t="s">
        <v>405</v>
      </c>
      <c r="D184" s="164" t="s">
        <v>406</v>
      </c>
      <c r="E184" s="164" t="s">
        <v>390</v>
      </c>
      <c r="F184" s="164">
        <v>41.8419643513707</v>
      </c>
      <c r="G184" s="164">
        <v>41.8419643513707</v>
      </c>
      <c r="H184" s="164" t="s">
        <v>387</v>
      </c>
    </row>
    <row r="185">
      <c r="A185" s="162" t="s">
        <v>11</v>
      </c>
      <c r="B185" s="163">
        <v>45658.0</v>
      </c>
      <c r="C185" s="164" t="s">
        <v>407</v>
      </c>
      <c r="D185" s="164" t="s">
        <v>425</v>
      </c>
      <c r="E185" s="164" t="s">
        <v>390</v>
      </c>
      <c r="F185" s="164">
        <v>2.1998406</v>
      </c>
      <c r="G185" s="164">
        <v>2.1998406</v>
      </c>
      <c r="H185" s="164" t="s">
        <v>387</v>
      </c>
    </row>
    <row r="186">
      <c r="A186" s="162" t="s">
        <v>11</v>
      </c>
      <c r="B186" s="163">
        <v>45658.0</v>
      </c>
      <c r="C186" s="164" t="s">
        <v>408</v>
      </c>
      <c r="D186" s="164" t="s">
        <v>425</v>
      </c>
      <c r="E186" s="164" t="s">
        <v>390</v>
      </c>
      <c r="F186" s="164">
        <v>151.968487692</v>
      </c>
      <c r="G186" s="164">
        <v>151.968487692</v>
      </c>
      <c r="H186" s="164" t="s">
        <v>387</v>
      </c>
    </row>
    <row r="187">
      <c r="A187" s="162" t="s">
        <v>11</v>
      </c>
      <c r="B187" s="163">
        <v>45658.0</v>
      </c>
      <c r="C187" s="164" t="s">
        <v>409</v>
      </c>
      <c r="D187" s="164" t="s">
        <v>425</v>
      </c>
      <c r="E187" s="164" t="s">
        <v>390</v>
      </c>
      <c r="F187" s="164">
        <v>1288.25892458943</v>
      </c>
      <c r="G187" s="164">
        <v>1288.25892458943</v>
      </c>
      <c r="H187" s="164" t="s">
        <v>387</v>
      </c>
    </row>
    <row r="188">
      <c r="A188" s="162" t="s">
        <v>29</v>
      </c>
      <c r="B188" s="163">
        <v>45658.0</v>
      </c>
      <c r="C188" s="164" t="s">
        <v>410</v>
      </c>
      <c r="D188" s="164" t="s">
        <v>402</v>
      </c>
      <c r="E188" s="164" t="s">
        <v>390</v>
      </c>
      <c r="F188" s="164">
        <v>96.2154534127116</v>
      </c>
      <c r="G188" s="164">
        <v>96.2154534127116</v>
      </c>
      <c r="H188" s="164" t="s">
        <v>387</v>
      </c>
    </row>
    <row r="189">
      <c r="A189" s="162" t="s">
        <v>29</v>
      </c>
      <c r="B189" s="163">
        <v>45658.0</v>
      </c>
      <c r="C189" s="164" t="s">
        <v>411</v>
      </c>
      <c r="D189" s="164" t="s">
        <v>402</v>
      </c>
      <c r="E189" s="164" t="s">
        <v>390</v>
      </c>
      <c r="F189" s="164">
        <v>53.5765815247534</v>
      </c>
      <c r="G189" s="164">
        <v>53.5765815247534</v>
      </c>
      <c r="H189" s="164" t="s">
        <v>387</v>
      </c>
    </row>
    <row r="190">
      <c r="A190" s="162" t="s">
        <v>11</v>
      </c>
      <c r="B190" s="163">
        <v>45658.0</v>
      </c>
      <c r="C190" s="164" t="s">
        <v>413</v>
      </c>
      <c r="D190" s="164" t="s">
        <v>389</v>
      </c>
      <c r="E190" s="164" t="s">
        <v>390</v>
      </c>
      <c r="F190" s="164">
        <v>1936.35376849421</v>
      </c>
      <c r="G190" s="164">
        <v>1936.35376849421</v>
      </c>
      <c r="H190" s="164" t="s">
        <v>387</v>
      </c>
    </row>
    <row r="191">
      <c r="A191" s="162" t="s">
        <v>15</v>
      </c>
      <c r="B191" s="163">
        <v>45658.0</v>
      </c>
      <c r="C191" s="164" t="s">
        <v>414</v>
      </c>
      <c r="D191" s="164" t="s">
        <v>389</v>
      </c>
      <c r="E191" s="164" t="s">
        <v>390</v>
      </c>
      <c r="F191" s="164">
        <v>2453.5684998764</v>
      </c>
      <c r="G191" s="164">
        <v>2453.5684998764</v>
      </c>
      <c r="H191" s="164" t="s">
        <v>387</v>
      </c>
    </row>
    <row r="192">
      <c r="A192" s="162" t="s">
        <v>11</v>
      </c>
      <c r="B192" s="163">
        <v>45658.0</v>
      </c>
      <c r="C192" s="164" t="s">
        <v>415</v>
      </c>
      <c r="D192" s="164" t="s">
        <v>389</v>
      </c>
      <c r="E192" s="164" t="s">
        <v>390</v>
      </c>
      <c r="F192" s="164">
        <v>2016.14213435353</v>
      </c>
      <c r="G192" s="164">
        <v>2016.14213435353</v>
      </c>
      <c r="H192" s="164" t="s">
        <v>387</v>
      </c>
    </row>
    <row r="193">
      <c r="A193" s="162" t="s">
        <v>15</v>
      </c>
      <c r="B193" s="163">
        <v>45658.0</v>
      </c>
      <c r="C193" s="164" t="s">
        <v>416</v>
      </c>
      <c r="D193" s="164" t="s">
        <v>389</v>
      </c>
      <c r="E193" s="164" t="s">
        <v>390</v>
      </c>
      <c r="F193" s="164">
        <v>1071.26026728323</v>
      </c>
      <c r="G193" s="164">
        <v>1071.26026728323</v>
      </c>
      <c r="H193" s="164" t="s">
        <v>387</v>
      </c>
    </row>
    <row r="194">
      <c r="A194" s="162" t="s">
        <v>20</v>
      </c>
      <c r="B194" s="163">
        <v>45658.0</v>
      </c>
      <c r="C194" s="164" t="s">
        <v>417</v>
      </c>
      <c r="D194" s="164" t="s">
        <v>19</v>
      </c>
      <c r="E194" s="164" t="s">
        <v>390</v>
      </c>
      <c r="F194" s="164">
        <v>309.736468545996</v>
      </c>
      <c r="G194" s="164">
        <v>309.736468545996</v>
      </c>
      <c r="H194" s="164" t="s">
        <v>387</v>
      </c>
    </row>
    <row r="195">
      <c r="A195" s="162" t="s">
        <v>11</v>
      </c>
      <c r="B195" s="163">
        <v>45658.0</v>
      </c>
      <c r="C195" s="164" t="s">
        <v>418</v>
      </c>
      <c r="D195" s="164" t="s">
        <v>402</v>
      </c>
      <c r="E195" s="164" t="s">
        <v>390</v>
      </c>
      <c r="F195" s="164">
        <v>28.7032071858037</v>
      </c>
      <c r="G195" s="164">
        <v>28.7032071858037</v>
      </c>
      <c r="H195" s="164" t="s">
        <v>387</v>
      </c>
    </row>
    <row r="196">
      <c r="A196" s="162" t="s">
        <v>29</v>
      </c>
      <c r="B196" s="163">
        <v>45658.0</v>
      </c>
      <c r="C196" s="164" t="s">
        <v>419</v>
      </c>
      <c r="D196" s="164" t="s">
        <v>402</v>
      </c>
      <c r="E196" s="164" t="s">
        <v>390</v>
      </c>
      <c r="F196" s="164">
        <v>2057.76633719789</v>
      </c>
      <c r="G196" s="164">
        <v>2057.76633719789</v>
      </c>
      <c r="H196" s="164" t="s">
        <v>387</v>
      </c>
    </row>
    <row r="197">
      <c r="A197" s="162" t="s">
        <v>385</v>
      </c>
      <c r="B197" s="163">
        <v>45689.0</v>
      </c>
      <c r="C197" s="164" t="s">
        <v>386</v>
      </c>
      <c r="D197" s="165"/>
      <c r="E197" s="165"/>
      <c r="F197" s="164">
        <v>-2.52641943245642</v>
      </c>
      <c r="G197" s="164">
        <v>-2.52641943245626</v>
      </c>
      <c r="H197" s="164" t="s">
        <v>387</v>
      </c>
    </row>
    <row r="198">
      <c r="A198" s="162" t="s">
        <v>11</v>
      </c>
      <c r="B198" s="163">
        <v>45689.0</v>
      </c>
      <c r="C198" s="164" t="s">
        <v>424</v>
      </c>
      <c r="D198" s="164" t="s">
        <v>425</v>
      </c>
      <c r="E198" s="164" t="s">
        <v>390</v>
      </c>
      <c r="F198" s="164">
        <v>598.071191689618</v>
      </c>
      <c r="G198" s="164">
        <v>598.071191689618</v>
      </c>
      <c r="H198" s="164" t="s">
        <v>387</v>
      </c>
    </row>
    <row r="199">
      <c r="A199" s="162" t="s">
        <v>15</v>
      </c>
      <c r="B199" s="163">
        <v>45689.0</v>
      </c>
      <c r="C199" s="164" t="s">
        <v>388</v>
      </c>
      <c r="D199" s="164" t="s">
        <v>389</v>
      </c>
      <c r="E199" s="164" t="s">
        <v>390</v>
      </c>
      <c r="F199" s="164">
        <v>191.923396039907</v>
      </c>
      <c r="G199" s="164">
        <v>191.923396039907</v>
      </c>
      <c r="H199" s="164" t="s">
        <v>387</v>
      </c>
    </row>
    <row r="200">
      <c r="A200" s="162" t="s">
        <v>15</v>
      </c>
      <c r="B200" s="163">
        <v>45689.0</v>
      </c>
      <c r="C200" s="164" t="s">
        <v>391</v>
      </c>
      <c r="D200" s="164" t="s">
        <v>389</v>
      </c>
      <c r="E200" s="164" t="s">
        <v>390</v>
      </c>
      <c r="F200" s="164">
        <v>110.063762048391</v>
      </c>
      <c r="G200" s="164">
        <v>110.063762048391</v>
      </c>
      <c r="H200" s="164" t="s">
        <v>387</v>
      </c>
    </row>
    <row r="201">
      <c r="A201" s="162" t="s">
        <v>15</v>
      </c>
      <c r="B201" s="163">
        <v>45689.0</v>
      </c>
      <c r="C201" s="164" t="s">
        <v>392</v>
      </c>
      <c r="D201" s="164" t="s">
        <v>389</v>
      </c>
      <c r="E201" s="164" t="s">
        <v>390</v>
      </c>
      <c r="F201" s="164">
        <v>111.242071611078</v>
      </c>
      <c r="G201" s="164">
        <v>111.242071611078</v>
      </c>
      <c r="H201" s="164" t="s">
        <v>387</v>
      </c>
    </row>
    <row r="202">
      <c r="A202" s="162" t="s">
        <v>42</v>
      </c>
      <c r="B202" s="163">
        <v>45689.0</v>
      </c>
      <c r="C202" s="164" t="s">
        <v>393</v>
      </c>
      <c r="D202" s="164" t="s">
        <v>364</v>
      </c>
      <c r="E202" s="164" t="s">
        <v>390</v>
      </c>
      <c r="F202" s="164">
        <v>1629.83963718157</v>
      </c>
      <c r="G202" s="164">
        <v>1629.83963718157</v>
      </c>
      <c r="H202" s="164" t="s">
        <v>387</v>
      </c>
    </row>
    <row r="203">
      <c r="A203" s="162" t="s">
        <v>42</v>
      </c>
      <c r="B203" s="163">
        <v>45689.0</v>
      </c>
      <c r="C203" s="164" t="s">
        <v>394</v>
      </c>
      <c r="D203" s="164" t="s">
        <v>364</v>
      </c>
      <c r="E203" s="164" t="s">
        <v>390</v>
      </c>
      <c r="F203" s="164">
        <v>554.611836124447</v>
      </c>
      <c r="G203" s="164">
        <v>554.611836124447</v>
      </c>
      <c r="H203" s="164" t="s">
        <v>387</v>
      </c>
    </row>
    <row r="204">
      <c r="A204" s="162" t="s">
        <v>35</v>
      </c>
      <c r="B204" s="163">
        <v>45689.0</v>
      </c>
      <c r="C204" s="164" t="s">
        <v>395</v>
      </c>
      <c r="D204" s="164" t="s">
        <v>396</v>
      </c>
      <c r="E204" s="164" t="s">
        <v>390</v>
      </c>
      <c r="F204" s="164">
        <v>514.167323075042</v>
      </c>
      <c r="G204" s="164">
        <v>514.167323075042</v>
      </c>
      <c r="H204" s="164" t="s">
        <v>387</v>
      </c>
    </row>
    <row r="205">
      <c r="A205" s="162" t="s">
        <v>11</v>
      </c>
      <c r="B205" s="163">
        <v>45689.0</v>
      </c>
      <c r="C205" s="164" t="s">
        <v>428</v>
      </c>
      <c r="D205" s="164" t="s">
        <v>402</v>
      </c>
      <c r="E205" s="164" t="s">
        <v>390</v>
      </c>
      <c r="F205" s="164">
        <v>0.0205266631587</v>
      </c>
      <c r="G205" s="164">
        <v>0.0205266631587</v>
      </c>
      <c r="H205" s="164" t="s">
        <v>387</v>
      </c>
    </row>
    <row r="206">
      <c r="A206" s="162" t="s">
        <v>9</v>
      </c>
      <c r="B206" s="163">
        <v>45689.0</v>
      </c>
      <c r="C206" s="164" t="s">
        <v>420</v>
      </c>
      <c r="D206" s="164" t="s">
        <v>398</v>
      </c>
      <c r="E206" s="164" t="s">
        <v>399</v>
      </c>
      <c r="F206" s="164">
        <v>1.11504</v>
      </c>
      <c r="G206" s="164">
        <v>1.11504</v>
      </c>
      <c r="H206" s="164" t="s">
        <v>387</v>
      </c>
    </row>
    <row r="207">
      <c r="A207" s="162" t="s">
        <v>9</v>
      </c>
      <c r="B207" s="163">
        <v>45689.0</v>
      </c>
      <c r="C207" s="164" t="s">
        <v>421</v>
      </c>
      <c r="D207" s="164" t="s">
        <v>398</v>
      </c>
      <c r="E207" s="164" t="s">
        <v>399</v>
      </c>
      <c r="F207" s="164">
        <v>2.47816125</v>
      </c>
      <c r="G207" s="164">
        <v>2.47816125</v>
      </c>
      <c r="H207" s="164" t="s">
        <v>387</v>
      </c>
    </row>
    <row r="208">
      <c r="A208" s="162" t="s">
        <v>11</v>
      </c>
      <c r="B208" s="163">
        <v>45689.0</v>
      </c>
      <c r="C208" s="164" t="s">
        <v>422</v>
      </c>
      <c r="D208" s="164" t="s">
        <v>389</v>
      </c>
      <c r="E208" s="164" t="s">
        <v>390</v>
      </c>
      <c r="F208" s="164">
        <v>4.4238E-4</v>
      </c>
      <c r="G208" s="164">
        <v>4.4238E-4</v>
      </c>
      <c r="H208" s="164" t="s">
        <v>387</v>
      </c>
    </row>
    <row r="209">
      <c r="A209" s="162" t="s">
        <v>29</v>
      </c>
      <c r="B209" s="163">
        <v>45689.0</v>
      </c>
      <c r="C209" s="164" t="s">
        <v>401</v>
      </c>
      <c r="D209" s="164" t="s">
        <v>402</v>
      </c>
      <c r="E209" s="164" t="s">
        <v>390</v>
      </c>
      <c r="F209" s="164">
        <v>663.45778019347</v>
      </c>
      <c r="G209" s="164">
        <v>663.45778019347</v>
      </c>
      <c r="H209" s="164" t="s">
        <v>387</v>
      </c>
    </row>
    <row r="210">
      <c r="A210" s="162" t="s">
        <v>29</v>
      </c>
      <c r="B210" s="163">
        <v>45689.0</v>
      </c>
      <c r="C210" s="164" t="s">
        <v>403</v>
      </c>
      <c r="D210" s="164" t="s">
        <v>402</v>
      </c>
      <c r="E210" s="164" t="s">
        <v>390</v>
      </c>
      <c r="F210" s="164">
        <v>877.353243969554</v>
      </c>
      <c r="G210" s="164">
        <v>877.353243969554</v>
      </c>
      <c r="H210" s="164" t="s">
        <v>387</v>
      </c>
    </row>
    <row r="211">
      <c r="A211" s="162" t="s">
        <v>29</v>
      </c>
      <c r="B211" s="163">
        <v>45689.0</v>
      </c>
      <c r="C211" s="164" t="s">
        <v>404</v>
      </c>
      <c r="D211" s="164" t="s">
        <v>402</v>
      </c>
      <c r="E211" s="164" t="s">
        <v>390</v>
      </c>
      <c r="F211" s="164">
        <v>517.933772562797</v>
      </c>
      <c r="G211" s="164">
        <v>517.933772562797</v>
      </c>
      <c r="H211" s="164" t="s">
        <v>387</v>
      </c>
    </row>
    <row r="212">
      <c r="A212" s="162" t="s">
        <v>29</v>
      </c>
      <c r="B212" s="163">
        <v>45689.0</v>
      </c>
      <c r="C212" s="164" t="s">
        <v>426</v>
      </c>
      <c r="D212" s="164" t="s">
        <v>402</v>
      </c>
      <c r="E212" s="164" t="s">
        <v>390</v>
      </c>
      <c r="F212" s="164">
        <v>101.972937967309</v>
      </c>
      <c r="G212" s="164">
        <v>101.972937967309</v>
      </c>
      <c r="H212" s="164" t="s">
        <v>387</v>
      </c>
    </row>
    <row r="213">
      <c r="A213" s="162" t="s">
        <v>29</v>
      </c>
      <c r="B213" s="163">
        <v>45689.0</v>
      </c>
      <c r="C213" s="164" t="s">
        <v>429</v>
      </c>
      <c r="D213" s="164" t="s">
        <v>402</v>
      </c>
      <c r="E213" s="164" t="s">
        <v>390</v>
      </c>
      <c r="F213" s="164">
        <v>45.1144016093646</v>
      </c>
      <c r="G213" s="164">
        <v>45.1144016093646</v>
      </c>
      <c r="H213" s="164" t="s">
        <v>387</v>
      </c>
    </row>
    <row r="214">
      <c r="A214" s="162" t="s">
        <v>29</v>
      </c>
      <c r="B214" s="163">
        <v>45689.0</v>
      </c>
      <c r="C214" s="164" t="s">
        <v>430</v>
      </c>
      <c r="D214" s="164" t="s">
        <v>431</v>
      </c>
      <c r="E214" s="164" t="s">
        <v>390</v>
      </c>
      <c r="F214" s="164">
        <v>0.500073062835375</v>
      </c>
      <c r="G214" s="164">
        <v>0.500073062835375</v>
      </c>
      <c r="H214" s="164" t="s">
        <v>387</v>
      </c>
    </row>
    <row r="215">
      <c r="A215" s="162" t="s">
        <v>29</v>
      </c>
      <c r="B215" s="163">
        <v>45689.0</v>
      </c>
      <c r="C215" s="164" t="s">
        <v>432</v>
      </c>
      <c r="D215" s="164" t="s">
        <v>431</v>
      </c>
      <c r="E215" s="164" t="s">
        <v>390</v>
      </c>
      <c r="F215" s="164">
        <v>0.0047788050919</v>
      </c>
      <c r="G215" s="164">
        <v>0.0047788050919</v>
      </c>
      <c r="H215" s="164" t="s">
        <v>387</v>
      </c>
    </row>
    <row r="216">
      <c r="A216" s="162" t="s">
        <v>29</v>
      </c>
      <c r="B216" s="163">
        <v>45689.0</v>
      </c>
      <c r="C216" s="164" t="s">
        <v>427</v>
      </c>
      <c r="D216" s="164" t="s">
        <v>402</v>
      </c>
      <c r="E216" s="164" t="s">
        <v>390</v>
      </c>
      <c r="F216" s="164">
        <v>0.1036550188857</v>
      </c>
      <c r="G216" s="164">
        <v>0.1036550188857</v>
      </c>
      <c r="H216" s="164" t="s">
        <v>387</v>
      </c>
    </row>
    <row r="217">
      <c r="A217" s="162" t="s">
        <v>29</v>
      </c>
      <c r="B217" s="163">
        <v>45689.0</v>
      </c>
      <c r="C217" s="164" t="s">
        <v>433</v>
      </c>
      <c r="D217" s="164" t="s">
        <v>402</v>
      </c>
      <c r="E217" s="164" t="s">
        <v>390</v>
      </c>
      <c r="F217" s="164">
        <v>0.0342222386237558</v>
      </c>
      <c r="G217" s="164">
        <v>0.0342222386237558</v>
      </c>
      <c r="H217" s="164" t="s">
        <v>387</v>
      </c>
    </row>
    <row r="218">
      <c r="A218" s="162" t="s">
        <v>11</v>
      </c>
      <c r="B218" s="163">
        <v>45689.0</v>
      </c>
      <c r="C218" s="164" t="s">
        <v>434</v>
      </c>
      <c r="D218" s="164" t="s">
        <v>406</v>
      </c>
      <c r="E218" s="164" t="s">
        <v>390</v>
      </c>
      <c r="F218" s="164">
        <v>81.7733534454394</v>
      </c>
      <c r="G218" s="164">
        <v>81.7733534454394</v>
      </c>
      <c r="H218" s="164" t="s">
        <v>387</v>
      </c>
    </row>
    <row r="219">
      <c r="A219" s="162" t="s">
        <v>42</v>
      </c>
      <c r="B219" s="163">
        <v>45689.0</v>
      </c>
      <c r="C219" s="164" t="s">
        <v>405</v>
      </c>
      <c r="D219" s="164" t="s">
        <v>406</v>
      </c>
      <c r="E219" s="164" t="s">
        <v>390</v>
      </c>
      <c r="F219" s="164">
        <v>152.011784008519</v>
      </c>
      <c r="G219" s="164">
        <v>152.011784008519</v>
      </c>
      <c r="H219" s="164" t="s">
        <v>387</v>
      </c>
    </row>
    <row r="220">
      <c r="A220" s="162" t="s">
        <v>11</v>
      </c>
      <c r="B220" s="163">
        <v>45689.0</v>
      </c>
      <c r="C220" s="164" t="s">
        <v>407</v>
      </c>
      <c r="D220" s="164" t="s">
        <v>425</v>
      </c>
      <c r="E220" s="164" t="s">
        <v>390</v>
      </c>
      <c r="F220" s="164">
        <v>2.199867264</v>
      </c>
      <c r="G220" s="164">
        <v>2.199867264</v>
      </c>
      <c r="H220" s="164" t="s">
        <v>387</v>
      </c>
    </row>
    <row r="221">
      <c r="A221" s="162" t="s">
        <v>11</v>
      </c>
      <c r="B221" s="163">
        <v>45689.0</v>
      </c>
      <c r="C221" s="164" t="s">
        <v>408</v>
      </c>
      <c r="D221" s="164" t="s">
        <v>425</v>
      </c>
      <c r="E221" s="164" t="s">
        <v>390</v>
      </c>
      <c r="F221" s="164">
        <v>137.298529002065</v>
      </c>
      <c r="G221" s="164">
        <v>137.298529002065</v>
      </c>
      <c r="H221" s="164" t="s">
        <v>387</v>
      </c>
    </row>
    <row r="222">
      <c r="A222" s="162" t="s">
        <v>11</v>
      </c>
      <c r="B222" s="163">
        <v>45689.0</v>
      </c>
      <c r="C222" s="164" t="s">
        <v>409</v>
      </c>
      <c r="D222" s="164" t="s">
        <v>425</v>
      </c>
      <c r="E222" s="164" t="s">
        <v>390</v>
      </c>
      <c r="F222" s="164">
        <v>1161.34027698628</v>
      </c>
      <c r="G222" s="164">
        <v>1161.34027698628</v>
      </c>
      <c r="H222" s="164" t="s">
        <v>387</v>
      </c>
    </row>
    <row r="223">
      <c r="A223" s="162" t="s">
        <v>29</v>
      </c>
      <c r="B223" s="163">
        <v>45689.0</v>
      </c>
      <c r="C223" s="164" t="s">
        <v>410</v>
      </c>
      <c r="D223" s="164" t="s">
        <v>402</v>
      </c>
      <c r="E223" s="164" t="s">
        <v>390</v>
      </c>
      <c r="F223" s="164">
        <v>85.7407037447622</v>
      </c>
      <c r="G223" s="164">
        <v>85.7407037447622</v>
      </c>
      <c r="H223" s="164" t="s">
        <v>387</v>
      </c>
    </row>
    <row r="224">
      <c r="A224" s="162" t="s">
        <v>29</v>
      </c>
      <c r="B224" s="163">
        <v>45689.0</v>
      </c>
      <c r="C224" s="164" t="s">
        <v>411</v>
      </c>
      <c r="D224" s="164" t="s">
        <v>402</v>
      </c>
      <c r="E224" s="164" t="s">
        <v>390</v>
      </c>
      <c r="F224" s="164">
        <v>48.3793074290674</v>
      </c>
      <c r="G224" s="164">
        <v>48.3793074290674</v>
      </c>
      <c r="H224" s="164" t="s">
        <v>387</v>
      </c>
    </row>
    <row r="225">
      <c r="A225" s="162" t="s">
        <v>11</v>
      </c>
      <c r="B225" s="163">
        <v>45689.0</v>
      </c>
      <c r="C225" s="164" t="s">
        <v>413</v>
      </c>
      <c r="D225" s="164" t="s">
        <v>389</v>
      </c>
      <c r="E225" s="164" t="s">
        <v>390</v>
      </c>
      <c r="F225" s="164">
        <v>1313.6751650866</v>
      </c>
      <c r="G225" s="164">
        <v>1313.6751650866</v>
      </c>
      <c r="H225" s="164" t="s">
        <v>387</v>
      </c>
    </row>
    <row r="226">
      <c r="A226" s="162" t="s">
        <v>15</v>
      </c>
      <c r="B226" s="163">
        <v>45689.0</v>
      </c>
      <c r="C226" s="164" t="s">
        <v>414</v>
      </c>
      <c r="D226" s="164" t="s">
        <v>389</v>
      </c>
      <c r="E226" s="164" t="s">
        <v>390</v>
      </c>
      <c r="F226" s="164">
        <v>2309.82770521696</v>
      </c>
      <c r="G226" s="164">
        <v>2309.82770521696</v>
      </c>
      <c r="H226" s="164" t="s">
        <v>387</v>
      </c>
    </row>
    <row r="227">
      <c r="A227" s="162" t="s">
        <v>11</v>
      </c>
      <c r="B227" s="163">
        <v>45689.0</v>
      </c>
      <c r="C227" s="164" t="s">
        <v>415</v>
      </c>
      <c r="D227" s="164" t="s">
        <v>389</v>
      </c>
      <c r="E227" s="164" t="s">
        <v>390</v>
      </c>
      <c r="F227" s="164">
        <v>1759.75209332789</v>
      </c>
      <c r="G227" s="164">
        <v>1759.75209332789</v>
      </c>
      <c r="H227" s="164" t="s">
        <v>387</v>
      </c>
    </row>
    <row r="228">
      <c r="A228" s="162" t="s">
        <v>15</v>
      </c>
      <c r="B228" s="163">
        <v>45689.0</v>
      </c>
      <c r="C228" s="164" t="s">
        <v>416</v>
      </c>
      <c r="D228" s="164" t="s">
        <v>389</v>
      </c>
      <c r="E228" s="164" t="s">
        <v>390</v>
      </c>
      <c r="F228" s="164">
        <v>1057.09234848371</v>
      </c>
      <c r="G228" s="164">
        <v>1057.09234848371</v>
      </c>
      <c r="H228" s="164" t="s">
        <v>387</v>
      </c>
    </row>
    <row r="229">
      <c r="A229" s="162" t="s">
        <v>20</v>
      </c>
      <c r="B229" s="163">
        <v>45689.0</v>
      </c>
      <c r="C229" s="164" t="s">
        <v>417</v>
      </c>
      <c r="D229" s="164" t="s">
        <v>19</v>
      </c>
      <c r="E229" s="164" t="s">
        <v>390</v>
      </c>
      <c r="F229" s="164">
        <v>265.282073106995</v>
      </c>
      <c r="G229" s="164">
        <v>265.282073106995</v>
      </c>
      <c r="H229" s="164" t="s">
        <v>387</v>
      </c>
    </row>
    <row r="230">
      <c r="A230" s="162" t="s">
        <v>11</v>
      </c>
      <c r="B230" s="163">
        <v>45689.0</v>
      </c>
      <c r="C230" s="164" t="s">
        <v>418</v>
      </c>
      <c r="D230" s="164" t="s">
        <v>402</v>
      </c>
      <c r="E230" s="164" t="s">
        <v>390</v>
      </c>
      <c r="F230" s="164">
        <v>16.7729012904335</v>
      </c>
      <c r="G230" s="164">
        <v>16.7729012904335</v>
      </c>
      <c r="H230" s="164" t="s">
        <v>387</v>
      </c>
    </row>
    <row r="231">
      <c r="A231" s="162" t="s">
        <v>29</v>
      </c>
      <c r="B231" s="163">
        <v>45689.0</v>
      </c>
      <c r="C231" s="164" t="s">
        <v>419</v>
      </c>
      <c r="D231" s="164" t="s">
        <v>402</v>
      </c>
      <c r="E231" s="164" t="s">
        <v>390</v>
      </c>
      <c r="F231" s="164">
        <v>3615.88605781739</v>
      </c>
      <c r="G231" s="164">
        <v>3615.88605781739</v>
      </c>
      <c r="H231" s="164" t="s">
        <v>387</v>
      </c>
    </row>
    <row r="232">
      <c r="A232" s="162" t="s">
        <v>385</v>
      </c>
      <c r="B232" s="163">
        <v>45717.0</v>
      </c>
      <c r="C232" s="164" t="s">
        <v>386</v>
      </c>
      <c r="D232" s="165"/>
      <c r="E232" s="165"/>
      <c r="F232" s="164">
        <v>-2.4604277340275</v>
      </c>
      <c r="G232" s="164">
        <v>-2.46042773402765</v>
      </c>
      <c r="H232" s="164" t="s">
        <v>387</v>
      </c>
    </row>
    <row r="233">
      <c r="A233" s="162" t="s">
        <v>11</v>
      </c>
      <c r="B233" s="163">
        <v>45717.0</v>
      </c>
      <c r="C233" s="164" t="s">
        <v>424</v>
      </c>
      <c r="D233" s="164" t="s">
        <v>425</v>
      </c>
      <c r="E233" s="164" t="s">
        <v>390</v>
      </c>
      <c r="F233" s="164">
        <v>674.079758510518</v>
      </c>
      <c r="G233" s="164">
        <v>674.079758510518</v>
      </c>
      <c r="H233" s="164" t="s">
        <v>387</v>
      </c>
    </row>
    <row r="234">
      <c r="A234" s="162" t="s">
        <v>15</v>
      </c>
      <c r="B234" s="163">
        <v>45717.0</v>
      </c>
      <c r="C234" s="164" t="s">
        <v>388</v>
      </c>
      <c r="D234" s="164" t="s">
        <v>389</v>
      </c>
      <c r="E234" s="164" t="s">
        <v>390</v>
      </c>
      <c r="F234" s="164">
        <v>209.057855596994</v>
      </c>
      <c r="G234" s="164">
        <v>209.057855596994</v>
      </c>
      <c r="H234" s="164" t="s">
        <v>387</v>
      </c>
    </row>
    <row r="235">
      <c r="A235" s="162" t="s">
        <v>15</v>
      </c>
      <c r="B235" s="163">
        <v>45717.0</v>
      </c>
      <c r="C235" s="164" t="s">
        <v>391</v>
      </c>
      <c r="D235" s="164" t="s">
        <v>389</v>
      </c>
      <c r="E235" s="164" t="s">
        <v>390</v>
      </c>
      <c r="F235" s="164">
        <v>119.442114788704</v>
      </c>
      <c r="G235" s="164">
        <v>119.442114788704</v>
      </c>
      <c r="H235" s="164" t="s">
        <v>387</v>
      </c>
    </row>
    <row r="236">
      <c r="A236" s="162" t="s">
        <v>15</v>
      </c>
      <c r="B236" s="163">
        <v>45717.0</v>
      </c>
      <c r="C236" s="164" t="s">
        <v>392</v>
      </c>
      <c r="D236" s="164" t="s">
        <v>389</v>
      </c>
      <c r="E236" s="164" t="s">
        <v>390</v>
      </c>
      <c r="F236" s="164">
        <v>205.875810817676</v>
      </c>
      <c r="G236" s="164">
        <v>205.875810817676</v>
      </c>
      <c r="H236" s="164" t="s">
        <v>387</v>
      </c>
    </row>
    <row r="237">
      <c r="A237" s="162" t="s">
        <v>42</v>
      </c>
      <c r="B237" s="163">
        <v>45717.0</v>
      </c>
      <c r="C237" s="164" t="s">
        <v>393</v>
      </c>
      <c r="D237" s="164" t="s">
        <v>364</v>
      </c>
      <c r="E237" s="164" t="s">
        <v>390</v>
      </c>
      <c r="F237" s="164">
        <v>1279.9709042373</v>
      </c>
      <c r="G237" s="164">
        <v>1279.9709042373</v>
      </c>
      <c r="H237" s="164" t="s">
        <v>387</v>
      </c>
    </row>
    <row r="238">
      <c r="A238" s="162" t="s">
        <v>42</v>
      </c>
      <c r="B238" s="163">
        <v>45717.0</v>
      </c>
      <c r="C238" s="164" t="s">
        <v>394</v>
      </c>
      <c r="D238" s="164" t="s">
        <v>364</v>
      </c>
      <c r="E238" s="164" t="s">
        <v>390</v>
      </c>
      <c r="F238" s="164">
        <v>616.865501258302</v>
      </c>
      <c r="G238" s="164">
        <v>616.865501258302</v>
      </c>
      <c r="H238" s="164" t="s">
        <v>387</v>
      </c>
    </row>
    <row r="239">
      <c r="A239" s="162" t="s">
        <v>35</v>
      </c>
      <c r="B239" s="163">
        <v>45717.0</v>
      </c>
      <c r="C239" s="164" t="s">
        <v>395</v>
      </c>
      <c r="D239" s="164" t="s">
        <v>396</v>
      </c>
      <c r="E239" s="164" t="s">
        <v>390</v>
      </c>
      <c r="F239" s="164">
        <v>553.237166744411</v>
      </c>
      <c r="G239" s="164">
        <v>553.237166744411</v>
      </c>
      <c r="H239" s="164" t="s">
        <v>387</v>
      </c>
    </row>
    <row r="240">
      <c r="A240" s="162" t="s">
        <v>11</v>
      </c>
      <c r="B240" s="163">
        <v>45717.0</v>
      </c>
      <c r="C240" s="164" t="s">
        <v>428</v>
      </c>
      <c r="D240" s="164" t="s">
        <v>402</v>
      </c>
      <c r="E240" s="164" t="s">
        <v>390</v>
      </c>
      <c r="F240" s="164">
        <v>0.0047367625996</v>
      </c>
      <c r="G240" s="164">
        <v>0.0047367625996</v>
      </c>
      <c r="H240" s="164" t="s">
        <v>387</v>
      </c>
    </row>
    <row r="241">
      <c r="A241" s="162" t="s">
        <v>9</v>
      </c>
      <c r="B241" s="163">
        <v>45717.0</v>
      </c>
      <c r="C241" s="164" t="s">
        <v>420</v>
      </c>
      <c r="D241" s="164" t="s">
        <v>398</v>
      </c>
      <c r="E241" s="164" t="s">
        <v>399</v>
      </c>
      <c r="F241" s="164">
        <v>1.7839125</v>
      </c>
      <c r="G241" s="164">
        <v>1.7839125</v>
      </c>
      <c r="H241" s="164" t="s">
        <v>387</v>
      </c>
    </row>
    <row r="242">
      <c r="A242" s="162" t="s">
        <v>9</v>
      </c>
      <c r="B242" s="163">
        <v>45717.0</v>
      </c>
      <c r="C242" s="164" t="s">
        <v>421</v>
      </c>
      <c r="D242" s="164" t="s">
        <v>398</v>
      </c>
      <c r="E242" s="164" t="s">
        <v>399</v>
      </c>
      <c r="F242" s="164">
        <v>35.210115</v>
      </c>
      <c r="G242" s="164">
        <v>35.210115</v>
      </c>
      <c r="H242" s="164" t="s">
        <v>387</v>
      </c>
    </row>
    <row r="243">
      <c r="A243" s="162" t="s">
        <v>9</v>
      </c>
      <c r="B243" s="163">
        <v>45717.0</v>
      </c>
      <c r="C243" s="164" t="s">
        <v>400</v>
      </c>
      <c r="D243" s="164" t="s">
        <v>398</v>
      </c>
      <c r="E243" s="164" t="s">
        <v>399</v>
      </c>
      <c r="F243" s="164">
        <v>0.0441004986</v>
      </c>
      <c r="G243" s="164">
        <v>0.0441004986</v>
      </c>
      <c r="H243" s="164" t="s">
        <v>387</v>
      </c>
    </row>
    <row r="244">
      <c r="A244" s="162" t="s">
        <v>29</v>
      </c>
      <c r="B244" s="163">
        <v>45717.0</v>
      </c>
      <c r="C244" s="164" t="s">
        <v>401</v>
      </c>
      <c r="D244" s="164" t="s">
        <v>402</v>
      </c>
      <c r="E244" s="164" t="s">
        <v>390</v>
      </c>
      <c r="F244" s="164">
        <v>97.0776124229479</v>
      </c>
      <c r="G244" s="164">
        <v>97.0776124229479</v>
      </c>
      <c r="H244" s="164" t="s">
        <v>387</v>
      </c>
    </row>
    <row r="245">
      <c r="A245" s="162" t="s">
        <v>29</v>
      </c>
      <c r="B245" s="163">
        <v>45717.0</v>
      </c>
      <c r="C245" s="164" t="s">
        <v>403</v>
      </c>
      <c r="D245" s="164" t="s">
        <v>402</v>
      </c>
      <c r="E245" s="164" t="s">
        <v>390</v>
      </c>
      <c r="F245" s="164">
        <v>554.783926069578</v>
      </c>
      <c r="G245" s="164">
        <v>554.783926069578</v>
      </c>
      <c r="H245" s="164" t="s">
        <v>387</v>
      </c>
    </row>
    <row r="246">
      <c r="A246" s="162" t="s">
        <v>29</v>
      </c>
      <c r="B246" s="163">
        <v>45717.0</v>
      </c>
      <c r="C246" s="164" t="s">
        <v>404</v>
      </c>
      <c r="D246" s="164" t="s">
        <v>402</v>
      </c>
      <c r="E246" s="164" t="s">
        <v>390</v>
      </c>
      <c r="F246" s="164">
        <v>466.45745363139</v>
      </c>
      <c r="G246" s="164">
        <v>466.45745363139</v>
      </c>
      <c r="H246" s="164" t="s">
        <v>387</v>
      </c>
    </row>
    <row r="247">
      <c r="A247" s="162" t="s">
        <v>29</v>
      </c>
      <c r="B247" s="163">
        <v>45717.0</v>
      </c>
      <c r="C247" s="164" t="s">
        <v>426</v>
      </c>
      <c r="D247" s="164" t="s">
        <v>402</v>
      </c>
      <c r="E247" s="164" t="s">
        <v>390</v>
      </c>
      <c r="F247" s="164">
        <v>108.327226053096</v>
      </c>
      <c r="G247" s="164">
        <v>108.327226053096</v>
      </c>
      <c r="H247" s="164" t="s">
        <v>387</v>
      </c>
    </row>
    <row r="248">
      <c r="A248" s="162" t="s">
        <v>29</v>
      </c>
      <c r="B248" s="163">
        <v>45717.0</v>
      </c>
      <c r="C248" s="164" t="s">
        <v>429</v>
      </c>
      <c r="D248" s="164" t="s">
        <v>402</v>
      </c>
      <c r="E248" s="164" t="s">
        <v>390</v>
      </c>
      <c r="F248" s="164">
        <v>106.259489011023</v>
      </c>
      <c r="G248" s="164">
        <v>106.259489011023</v>
      </c>
      <c r="H248" s="164" t="s">
        <v>387</v>
      </c>
    </row>
    <row r="249">
      <c r="A249" s="162" t="s">
        <v>29</v>
      </c>
      <c r="B249" s="163">
        <v>45717.0</v>
      </c>
      <c r="C249" s="164" t="s">
        <v>435</v>
      </c>
      <c r="D249" s="164" t="s">
        <v>402</v>
      </c>
      <c r="E249" s="164" t="s">
        <v>390</v>
      </c>
      <c r="F249" s="166">
        <v>1.8988E-5</v>
      </c>
      <c r="G249" s="166">
        <v>1.8988E-5</v>
      </c>
      <c r="H249" s="164" t="s">
        <v>387</v>
      </c>
    </row>
    <row r="250">
      <c r="A250" s="162" t="s">
        <v>29</v>
      </c>
      <c r="B250" s="163">
        <v>45717.0</v>
      </c>
      <c r="C250" s="164" t="s">
        <v>430</v>
      </c>
      <c r="D250" s="164" t="s">
        <v>431</v>
      </c>
      <c r="E250" s="164" t="s">
        <v>390</v>
      </c>
      <c r="F250" s="164">
        <v>19.1873129873847</v>
      </c>
      <c r="G250" s="164">
        <v>19.1873129873847</v>
      </c>
      <c r="H250" s="164" t="s">
        <v>387</v>
      </c>
    </row>
    <row r="251">
      <c r="A251" s="162" t="s">
        <v>29</v>
      </c>
      <c r="B251" s="163">
        <v>45717.0</v>
      </c>
      <c r="C251" s="164" t="s">
        <v>432</v>
      </c>
      <c r="D251" s="164" t="s">
        <v>431</v>
      </c>
      <c r="E251" s="164" t="s">
        <v>390</v>
      </c>
      <c r="F251" s="164">
        <v>3.6946117146868</v>
      </c>
      <c r="G251" s="164">
        <v>3.6946117146868</v>
      </c>
      <c r="H251" s="164" t="s">
        <v>387</v>
      </c>
    </row>
    <row r="252">
      <c r="A252" s="162" t="s">
        <v>29</v>
      </c>
      <c r="B252" s="163">
        <v>45717.0</v>
      </c>
      <c r="C252" s="164" t="s">
        <v>427</v>
      </c>
      <c r="D252" s="164" t="s">
        <v>402</v>
      </c>
      <c r="E252" s="164" t="s">
        <v>390</v>
      </c>
      <c r="F252" s="164">
        <v>0.086901010242</v>
      </c>
      <c r="G252" s="164">
        <v>0.086901010242</v>
      </c>
      <c r="H252" s="164" t="s">
        <v>387</v>
      </c>
    </row>
    <row r="253">
      <c r="A253" s="162" t="s">
        <v>29</v>
      </c>
      <c r="B253" s="163">
        <v>45717.0</v>
      </c>
      <c r="C253" s="164" t="s">
        <v>433</v>
      </c>
      <c r="D253" s="164" t="s">
        <v>402</v>
      </c>
      <c r="E253" s="164" t="s">
        <v>390</v>
      </c>
      <c r="F253" s="164">
        <v>0.0481123771676871</v>
      </c>
      <c r="G253" s="164">
        <v>0.0481123771676871</v>
      </c>
      <c r="H253" s="164" t="s">
        <v>387</v>
      </c>
    </row>
    <row r="254">
      <c r="A254" s="162" t="s">
        <v>29</v>
      </c>
      <c r="B254" s="163">
        <v>45717.0</v>
      </c>
      <c r="C254" s="164" t="s">
        <v>436</v>
      </c>
      <c r="D254" s="164" t="s">
        <v>402</v>
      </c>
      <c r="E254" s="164" t="s">
        <v>390</v>
      </c>
      <c r="F254" s="164">
        <v>0.123130791930025</v>
      </c>
      <c r="G254" s="164">
        <v>0.123130791930025</v>
      </c>
      <c r="H254" s="164" t="s">
        <v>387</v>
      </c>
    </row>
    <row r="255">
      <c r="A255" s="162" t="s">
        <v>11</v>
      </c>
      <c r="B255" s="163">
        <v>45717.0</v>
      </c>
      <c r="C255" s="164" t="s">
        <v>434</v>
      </c>
      <c r="D255" s="164" t="s">
        <v>406</v>
      </c>
      <c r="E255" s="164" t="s">
        <v>390</v>
      </c>
      <c r="F255" s="164">
        <v>247.87131298957</v>
      </c>
      <c r="G255" s="164">
        <v>247.87131298957</v>
      </c>
      <c r="H255" s="164" t="s">
        <v>387</v>
      </c>
    </row>
    <row r="256">
      <c r="A256" s="162" t="s">
        <v>42</v>
      </c>
      <c r="B256" s="163">
        <v>45717.0</v>
      </c>
      <c r="C256" s="164" t="s">
        <v>405</v>
      </c>
      <c r="D256" s="164" t="s">
        <v>406</v>
      </c>
      <c r="E256" s="164" t="s">
        <v>390</v>
      </c>
      <c r="F256" s="164">
        <v>372.871698075302</v>
      </c>
      <c r="G256" s="164">
        <v>372.871698075302</v>
      </c>
      <c r="H256" s="164" t="s">
        <v>387</v>
      </c>
    </row>
    <row r="257">
      <c r="A257" s="162" t="s">
        <v>11</v>
      </c>
      <c r="B257" s="163">
        <v>45717.0</v>
      </c>
      <c r="C257" s="164" t="s">
        <v>407</v>
      </c>
      <c r="D257" s="164" t="s">
        <v>425</v>
      </c>
      <c r="E257" s="164" t="s">
        <v>390</v>
      </c>
      <c r="F257" s="164">
        <v>2.1998406</v>
      </c>
      <c r="G257" s="164">
        <v>2.1998406</v>
      </c>
      <c r="H257" s="164" t="s">
        <v>387</v>
      </c>
    </row>
    <row r="258">
      <c r="A258" s="162" t="s">
        <v>11</v>
      </c>
      <c r="B258" s="163">
        <v>45717.0</v>
      </c>
      <c r="C258" s="164" t="s">
        <v>408</v>
      </c>
      <c r="D258" s="164" t="s">
        <v>425</v>
      </c>
      <c r="E258" s="164" t="s">
        <v>390</v>
      </c>
      <c r="F258" s="164">
        <v>151.79210008</v>
      </c>
      <c r="G258" s="164">
        <v>151.79210008</v>
      </c>
      <c r="H258" s="164" t="s">
        <v>387</v>
      </c>
    </row>
    <row r="259">
      <c r="A259" s="162" t="s">
        <v>11</v>
      </c>
      <c r="B259" s="163">
        <v>45717.0</v>
      </c>
      <c r="C259" s="164" t="s">
        <v>409</v>
      </c>
      <c r="D259" s="164" t="s">
        <v>425</v>
      </c>
      <c r="E259" s="164" t="s">
        <v>390</v>
      </c>
      <c r="F259" s="164">
        <v>1273.23168163728</v>
      </c>
      <c r="G259" s="164">
        <v>1273.23168163728</v>
      </c>
      <c r="H259" s="164" t="s">
        <v>387</v>
      </c>
    </row>
    <row r="260">
      <c r="A260" s="162" t="s">
        <v>29</v>
      </c>
      <c r="B260" s="163">
        <v>45717.0</v>
      </c>
      <c r="C260" s="164" t="s">
        <v>410</v>
      </c>
      <c r="D260" s="164" t="s">
        <v>402</v>
      </c>
      <c r="E260" s="164" t="s">
        <v>390</v>
      </c>
      <c r="F260" s="164">
        <v>100.418420083957</v>
      </c>
      <c r="G260" s="164">
        <v>100.418420083957</v>
      </c>
      <c r="H260" s="164" t="s">
        <v>387</v>
      </c>
    </row>
    <row r="261">
      <c r="A261" s="162" t="s">
        <v>29</v>
      </c>
      <c r="B261" s="163">
        <v>45717.0</v>
      </c>
      <c r="C261" s="164" t="s">
        <v>411</v>
      </c>
      <c r="D261" s="164" t="s">
        <v>402</v>
      </c>
      <c r="E261" s="164" t="s">
        <v>390</v>
      </c>
      <c r="F261" s="164">
        <v>53.5134427504766</v>
      </c>
      <c r="G261" s="164">
        <v>53.5134427504766</v>
      </c>
      <c r="H261" s="164" t="s">
        <v>387</v>
      </c>
    </row>
    <row r="262">
      <c r="A262" s="162" t="s">
        <v>11</v>
      </c>
      <c r="B262" s="163">
        <v>45717.0</v>
      </c>
      <c r="C262" s="164" t="s">
        <v>413</v>
      </c>
      <c r="D262" s="164" t="s">
        <v>389</v>
      </c>
      <c r="E262" s="164" t="s">
        <v>390</v>
      </c>
      <c r="F262" s="164">
        <v>1496.40551837735</v>
      </c>
      <c r="G262" s="164">
        <v>1496.40551837735</v>
      </c>
      <c r="H262" s="164" t="s">
        <v>387</v>
      </c>
    </row>
    <row r="263">
      <c r="A263" s="162" t="s">
        <v>15</v>
      </c>
      <c r="B263" s="163">
        <v>45717.0</v>
      </c>
      <c r="C263" s="164" t="s">
        <v>414</v>
      </c>
      <c r="D263" s="164" t="s">
        <v>389</v>
      </c>
      <c r="E263" s="164" t="s">
        <v>390</v>
      </c>
      <c r="F263" s="164">
        <v>2353.88058663785</v>
      </c>
      <c r="G263" s="164">
        <v>2353.88058663785</v>
      </c>
      <c r="H263" s="164" t="s">
        <v>387</v>
      </c>
    </row>
    <row r="264">
      <c r="A264" s="162" t="s">
        <v>11</v>
      </c>
      <c r="B264" s="163">
        <v>45717.0</v>
      </c>
      <c r="C264" s="164" t="s">
        <v>415</v>
      </c>
      <c r="D264" s="164" t="s">
        <v>389</v>
      </c>
      <c r="E264" s="164" t="s">
        <v>390</v>
      </c>
      <c r="F264" s="164">
        <v>1745.93421262818</v>
      </c>
      <c r="G264" s="164">
        <v>1745.93421262818</v>
      </c>
      <c r="H264" s="164" t="s">
        <v>387</v>
      </c>
    </row>
    <row r="265">
      <c r="A265" s="162" t="s">
        <v>15</v>
      </c>
      <c r="B265" s="163">
        <v>45717.0</v>
      </c>
      <c r="C265" s="164" t="s">
        <v>416</v>
      </c>
      <c r="D265" s="164" t="s">
        <v>389</v>
      </c>
      <c r="E265" s="164" t="s">
        <v>390</v>
      </c>
      <c r="F265" s="164">
        <v>1169.35004486366</v>
      </c>
      <c r="G265" s="164">
        <v>1169.35004486366</v>
      </c>
      <c r="H265" s="164" t="s">
        <v>387</v>
      </c>
    </row>
    <row r="266">
      <c r="A266" s="162" t="s">
        <v>20</v>
      </c>
      <c r="B266" s="163">
        <v>45717.0</v>
      </c>
      <c r="C266" s="164" t="s">
        <v>417</v>
      </c>
      <c r="D266" s="164" t="s">
        <v>19</v>
      </c>
      <c r="E266" s="164" t="s">
        <v>390</v>
      </c>
      <c r="F266" s="164">
        <v>337.324775052628</v>
      </c>
      <c r="G266" s="164">
        <v>337.324775052628</v>
      </c>
      <c r="H266" s="164" t="s">
        <v>387</v>
      </c>
    </row>
    <row r="267">
      <c r="A267" s="162" t="s">
        <v>11</v>
      </c>
      <c r="B267" s="163">
        <v>45717.0</v>
      </c>
      <c r="C267" s="164" t="s">
        <v>418</v>
      </c>
      <c r="D267" s="164" t="s">
        <v>402</v>
      </c>
      <c r="E267" s="164" t="s">
        <v>390</v>
      </c>
      <c r="F267" s="164">
        <v>26.2786510182185</v>
      </c>
      <c r="G267" s="164">
        <v>26.2786510182185</v>
      </c>
      <c r="H267" s="164" t="s">
        <v>387</v>
      </c>
    </row>
    <row r="268">
      <c r="A268" s="162" t="s">
        <v>29</v>
      </c>
      <c r="B268" s="163">
        <v>45717.0</v>
      </c>
      <c r="C268" s="164" t="s">
        <v>419</v>
      </c>
      <c r="D268" s="164" t="s">
        <v>402</v>
      </c>
      <c r="E268" s="164" t="s">
        <v>390</v>
      </c>
      <c r="F268" s="164">
        <v>4085.56037146461</v>
      </c>
      <c r="G268" s="164">
        <v>4085.56037146461</v>
      </c>
      <c r="H268" s="164" t="s">
        <v>387</v>
      </c>
    </row>
    <row r="269">
      <c r="A269" s="162" t="s">
        <v>385</v>
      </c>
      <c r="B269" s="163">
        <v>45748.0</v>
      </c>
      <c r="C269" s="164" t="s">
        <v>386</v>
      </c>
      <c r="D269" s="165"/>
      <c r="E269" s="165"/>
      <c r="F269" s="164">
        <v>-2.11283079869788</v>
      </c>
      <c r="G269" s="164">
        <v>-2.11283079869782</v>
      </c>
      <c r="H269" s="164" t="s">
        <v>387</v>
      </c>
    </row>
    <row r="270">
      <c r="A270" s="162" t="s">
        <v>11</v>
      </c>
      <c r="B270" s="163">
        <v>45748.0</v>
      </c>
      <c r="C270" s="164" t="s">
        <v>424</v>
      </c>
      <c r="D270" s="164" t="s">
        <v>425</v>
      </c>
      <c r="E270" s="164" t="s">
        <v>390</v>
      </c>
      <c r="F270" s="164">
        <v>616.366297861568</v>
      </c>
      <c r="G270" s="164">
        <v>616.366297861568</v>
      </c>
      <c r="H270" s="164" t="s">
        <v>387</v>
      </c>
    </row>
    <row r="271">
      <c r="A271" s="162" t="s">
        <v>15</v>
      </c>
      <c r="B271" s="163">
        <v>45748.0</v>
      </c>
      <c r="C271" s="164" t="s">
        <v>388</v>
      </c>
      <c r="D271" s="164" t="s">
        <v>389</v>
      </c>
      <c r="E271" s="164" t="s">
        <v>390</v>
      </c>
      <c r="F271" s="164">
        <v>203.047186550655</v>
      </c>
      <c r="G271" s="164">
        <v>203.047186550655</v>
      </c>
      <c r="H271" s="164" t="s">
        <v>387</v>
      </c>
    </row>
    <row r="272">
      <c r="A272" s="162" t="s">
        <v>15</v>
      </c>
      <c r="B272" s="163">
        <v>45748.0</v>
      </c>
      <c r="C272" s="164" t="s">
        <v>391</v>
      </c>
      <c r="D272" s="164" t="s">
        <v>389</v>
      </c>
      <c r="E272" s="164" t="s">
        <v>390</v>
      </c>
      <c r="F272" s="164">
        <v>116.444816099856</v>
      </c>
      <c r="G272" s="164">
        <v>116.444816099856</v>
      </c>
      <c r="H272" s="164" t="s">
        <v>387</v>
      </c>
    </row>
    <row r="273">
      <c r="A273" s="162" t="s">
        <v>15</v>
      </c>
      <c r="B273" s="163">
        <v>45748.0</v>
      </c>
      <c r="C273" s="164" t="s">
        <v>392</v>
      </c>
      <c r="D273" s="164" t="s">
        <v>389</v>
      </c>
      <c r="E273" s="164" t="s">
        <v>390</v>
      </c>
      <c r="F273" s="164">
        <v>199.906573331483</v>
      </c>
      <c r="G273" s="164">
        <v>199.906573331483</v>
      </c>
      <c r="H273" s="164" t="s">
        <v>387</v>
      </c>
    </row>
    <row r="274">
      <c r="A274" s="162" t="s">
        <v>42</v>
      </c>
      <c r="B274" s="163">
        <v>45748.0</v>
      </c>
      <c r="C274" s="164" t="s">
        <v>393</v>
      </c>
      <c r="D274" s="164" t="s">
        <v>364</v>
      </c>
      <c r="E274" s="164" t="s">
        <v>390</v>
      </c>
      <c r="F274" s="164">
        <v>2819.40537723767</v>
      </c>
      <c r="G274" s="164">
        <v>2819.40537723767</v>
      </c>
      <c r="H274" s="164" t="s">
        <v>387</v>
      </c>
    </row>
    <row r="275">
      <c r="A275" s="162" t="s">
        <v>42</v>
      </c>
      <c r="B275" s="163">
        <v>45748.0</v>
      </c>
      <c r="C275" s="164" t="s">
        <v>394</v>
      </c>
      <c r="D275" s="164" t="s">
        <v>364</v>
      </c>
      <c r="E275" s="164" t="s">
        <v>390</v>
      </c>
      <c r="F275" s="164">
        <v>597.606233908058</v>
      </c>
      <c r="G275" s="164">
        <v>597.606233908058</v>
      </c>
      <c r="H275" s="164" t="s">
        <v>387</v>
      </c>
    </row>
    <row r="276">
      <c r="A276" s="162" t="s">
        <v>35</v>
      </c>
      <c r="B276" s="163">
        <v>45748.0</v>
      </c>
      <c r="C276" s="164" t="s">
        <v>395</v>
      </c>
      <c r="D276" s="164" t="s">
        <v>396</v>
      </c>
      <c r="E276" s="164" t="s">
        <v>390</v>
      </c>
      <c r="F276" s="164">
        <v>621.548531749626</v>
      </c>
      <c r="G276" s="164">
        <v>621.548531749626</v>
      </c>
      <c r="H276" s="164" t="s">
        <v>387</v>
      </c>
    </row>
    <row r="277">
      <c r="A277" s="162" t="s">
        <v>11</v>
      </c>
      <c r="B277" s="163">
        <v>45748.0</v>
      </c>
      <c r="C277" s="164" t="s">
        <v>428</v>
      </c>
      <c r="D277" s="164" t="s">
        <v>402</v>
      </c>
      <c r="E277" s="164" t="s">
        <v>390</v>
      </c>
      <c r="F277" s="164">
        <v>1.7173617516697</v>
      </c>
      <c r="G277" s="164">
        <v>1.7173617516697</v>
      </c>
      <c r="H277" s="164" t="s">
        <v>387</v>
      </c>
    </row>
    <row r="278">
      <c r="A278" s="162" t="s">
        <v>9</v>
      </c>
      <c r="B278" s="163">
        <v>45748.0</v>
      </c>
      <c r="C278" s="164" t="s">
        <v>420</v>
      </c>
      <c r="D278" s="164" t="s">
        <v>398</v>
      </c>
      <c r="E278" s="164" t="s">
        <v>399</v>
      </c>
      <c r="F278" s="164">
        <v>2.4050625</v>
      </c>
      <c r="G278" s="164">
        <v>2.4050625</v>
      </c>
      <c r="H278" s="164" t="s">
        <v>387</v>
      </c>
    </row>
    <row r="279">
      <c r="A279" s="162" t="s">
        <v>9</v>
      </c>
      <c r="B279" s="163">
        <v>45748.0</v>
      </c>
      <c r="C279" s="164" t="s">
        <v>421</v>
      </c>
      <c r="D279" s="164" t="s">
        <v>398</v>
      </c>
      <c r="E279" s="164" t="s">
        <v>399</v>
      </c>
      <c r="F279" s="164">
        <v>65.98468875</v>
      </c>
      <c r="G279" s="164">
        <v>65.98468875</v>
      </c>
      <c r="H279" s="164" t="s">
        <v>387</v>
      </c>
    </row>
    <row r="280">
      <c r="A280" s="162" t="s">
        <v>9</v>
      </c>
      <c r="B280" s="163">
        <v>45748.0</v>
      </c>
      <c r="C280" s="164" t="s">
        <v>400</v>
      </c>
      <c r="D280" s="164" t="s">
        <v>398</v>
      </c>
      <c r="E280" s="164" t="s">
        <v>399</v>
      </c>
      <c r="F280" s="164">
        <v>0.0990852319</v>
      </c>
      <c r="G280" s="164">
        <v>0.0990852319</v>
      </c>
      <c r="H280" s="164" t="s">
        <v>387</v>
      </c>
    </row>
    <row r="281">
      <c r="A281" s="162" t="s">
        <v>15</v>
      </c>
      <c r="B281" s="163">
        <v>45748.0</v>
      </c>
      <c r="C281" s="164" t="s">
        <v>422</v>
      </c>
      <c r="D281" s="164" t="s">
        <v>389</v>
      </c>
      <c r="E281" s="164" t="s">
        <v>390</v>
      </c>
      <c r="F281" s="164">
        <v>6.06</v>
      </c>
      <c r="G281" s="164">
        <v>6.06</v>
      </c>
      <c r="H281" s="164" t="s">
        <v>387</v>
      </c>
    </row>
    <row r="282">
      <c r="A282" s="162" t="s">
        <v>29</v>
      </c>
      <c r="B282" s="163">
        <v>45748.0</v>
      </c>
      <c r="C282" s="164" t="s">
        <v>401</v>
      </c>
      <c r="D282" s="164" t="s">
        <v>402</v>
      </c>
      <c r="E282" s="164" t="s">
        <v>390</v>
      </c>
      <c r="F282" s="164">
        <v>94.1471068986476</v>
      </c>
      <c r="G282" s="164">
        <v>94.1471068986476</v>
      </c>
      <c r="H282" s="164" t="s">
        <v>387</v>
      </c>
    </row>
    <row r="283">
      <c r="A283" s="162" t="s">
        <v>29</v>
      </c>
      <c r="B283" s="163">
        <v>45748.0</v>
      </c>
      <c r="C283" s="164" t="s">
        <v>403</v>
      </c>
      <c r="D283" s="164" t="s">
        <v>402</v>
      </c>
      <c r="E283" s="164" t="s">
        <v>390</v>
      </c>
      <c r="F283" s="164">
        <v>562.909464260847</v>
      </c>
      <c r="G283" s="164">
        <v>562.909464260847</v>
      </c>
      <c r="H283" s="164" t="s">
        <v>387</v>
      </c>
    </row>
    <row r="284">
      <c r="A284" s="162" t="s">
        <v>29</v>
      </c>
      <c r="B284" s="163">
        <v>45748.0</v>
      </c>
      <c r="C284" s="164" t="s">
        <v>404</v>
      </c>
      <c r="D284" s="164" t="s">
        <v>402</v>
      </c>
      <c r="E284" s="164" t="s">
        <v>390</v>
      </c>
      <c r="F284" s="164">
        <v>455.797618950559</v>
      </c>
      <c r="G284" s="164">
        <v>455.797618950559</v>
      </c>
      <c r="H284" s="164" t="s">
        <v>387</v>
      </c>
    </row>
    <row r="285">
      <c r="A285" s="162" t="s">
        <v>29</v>
      </c>
      <c r="B285" s="163">
        <v>45748.0</v>
      </c>
      <c r="C285" s="164" t="s">
        <v>426</v>
      </c>
      <c r="D285" s="164" t="s">
        <v>402</v>
      </c>
      <c r="E285" s="164" t="s">
        <v>390</v>
      </c>
      <c r="F285" s="164">
        <v>114.131168968767</v>
      </c>
      <c r="G285" s="164">
        <v>114.131168968767</v>
      </c>
      <c r="H285" s="164" t="s">
        <v>387</v>
      </c>
    </row>
    <row r="286">
      <c r="A286" s="162" t="s">
        <v>29</v>
      </c>
      <c r="B286" s="163">
        <v>45748.0</v>
      </c>
      <c r="C286" s="164" t="s">
        <v>429</v>
      </c>
      <c r="D286" s="164" t="s">
        <v>402</v>
      </c>
      <c r="E286" s="164" t="s">
        <v>390</v>
      </c>
      <c r="F286" s="164">
        <v>111.023461267033</v>
      </c>
      <c r="G286" s="164">
        <v>111.023461267033</v>
      </c>
      <c r="H286" s="164" t="s">
        <v>387</v>
      </c>
    </row>
    <row r="287">
      <c r="A287" s="162" t="s">
        <v>29</v>
      </c>
      <c r="B287" s="163">
        <v>45748.0</v>
      </c>
      <c r="C287" s="164" t="s">
        <v>435</v>
      </c>
      <c r="D287" s="164" t="s">
        <v>402</v>
      </c>
      <c r="E287" s="164" t="s">
        <v>390</v>
      </c>
      <c r="F287" s="166">
        <v>499.123998139831</v>
      </c>
      <c r="G287" s="166">
        <v>499.123998139831</v>
      </c>
      <c r="H287" s="164" t="s">
        <v>387</v>
      </c>
    </row>
    <row r="288">
      <c r="A288" s="162" t="s">
        <v>29</v>
      </c>
      <c r="B288" s="163">
        <v>45748.0</v>
      </c>
      <c r="C288" s="164" t="s">
        <v>430</v>
      </c>
      <c r="D288" s="164" t="s">
        <v>431</v>
      </c>
      <c r="E288" s="164" t="s">
        <v>390</v>
      </c>
      <c r="F288" s="164">
        <v>0.4153494020271</v>
      </c>
      <c r="G288" s="164">
        <v>0.4153494020271</v>
      </c>
      <c r="H288" s="164" t="s">
        <v>387</v>
      </c>
    </row>
    <row r="289">
      <c r="A289" s="162" t="s">
        <v>29</v>
      </c>
      <c r="B289" s="163">
        <v>45748.0</v>
      </c>
      <c r="C289" s="164" t="s">
        <v>432</v>
      </c>
      <c r="D289" s="164" t="s">
        <v>431</v>
      </c>
      <c r="E289" s="164" t="s">
        <v>390</v>
      </c>
      <c r="F289" s="164">
        <v>8.0007305681804</v>
      </c>
      <c r="G289" s="164">
        <v>8.0007305681804</v>
      </c>
      <c r="H289" s="164" t="s">
        <v>387</v>
      </c>
    </row>
    <row r="290">
      <c r="A290" s="162" t="s">
        <v>29</v>
      </c>
      <c r="B290" s="163">
        <v>45748.0</v>
      </c>
      <c r="C290" s="164" t="s">
        <v>427</v>
      </c>
      <c r="D290" s="164" t="s">
        <v>402</v>
      </c>
      <c r="E290" s="164" t="s">
        <v>390</v>
      </c>
      <c r="F290" s="164">
        <v>0.6562003383126</v>
      </c>
      <c r="G290" s="164">
        <v>0.6562003383126</v>
      </c>
      <c r="H290" s="164" t="s">
        <v>387</v>
      </c>
    </row>
    <row r="291">
      <c r="A291" s="162" t="s">
        <v>29</v>
      </c>
      <c r="B291" s="163">
        <v>45748.0</v>
      </c>
      <c r="C291" s="164" t="s">
        <v>433</v>
      </c>
      <c r="D291" s="164" t="s">
        <v>402</v>
      </c>
      <c r="E291" s="164" t="s">
        <v>390</v>
      </c>
      <c r="F291" s="164">
        <v>0.00154618274</v>
      </c>
      <c r="G291" s="164">
        <v>0.00154618274</v>
      </c>
      <c r="H291" s="164" t="s">
        <v>387</v>
      </c>
    </row>
    <row r="292">
      <c r="A292" s="162" t="s">
        <v>29</v>
      </c>
      <c r="B292" s="163">
        <v>45748.0</v>
      </c>
      <c r="C292" s="164" t="s">
        <v>436</v>
      </c>
      <c r="D292" s="164" t="s">
        <v>402</v>
      </c>
      <c r="E292" s="164" t="s">
        <v>390</v>
      </c>
      <c r="F292" s="164">
        <v>0.26563360111066</v>
      </c>
      <c r="G292" s="164">
        <v>0.26563360111066</v>
      </c>
      <c r="H292" s="164" t="s">
        <v>387</v>
      </c>
    </row>
    <row r="293">
      <c r="A293" s="162" t="s">
        <v>11</v>
      </c>
      <c r="B293" s="163">
        <v>45748.0</v>
      </c>
      <c r="C293" s="164" t="s">
        <v>434</v>
      </c>
      <c r="D293" s="164" t="s">
        <v>406</v>
      </c>
      <c r="E293" s="164" t="s">
        <v>390</v>
      </c>
      <c r="F293" s="164">
        <v>375.658675928319</v>
      </c>
      <c r="G293" s="164">
        <v>375.658675928319</v>
      </c>
      <c r="H293" s="164" t="s">
        <v>387</v>
      </c>
    </row>
    <row r="294">
      <c r="A294" s="162" t="s">
        <v>42</v>
      </c>
      <c r="B294" s="163">
        <v>45748.0</v>
      </c>
      <c r="C294" s="164" t="s">
        <v>405</v>
      </c>
      <c r="D294" s="164" t="s">
        <v>406</v>
      </c>
      <c r="E294" s="164" t="s">
        <v>390</v>
      </c>
      <c r="F294" s="164">
        <v>455.580277168516</v>
      </c>
      <c r="G294" s="164">
        <v>455.580277168516</v>
      </c>
      <c r="H294" s="164" t="s">
        <v>387</v>
      </c>
    </row>
    <row r="295">
      <c r="A295" s="162" t="s">
        <v>11</v>
      </c>
      <c r="B295" s="163">
        <v>45748.0</v>
      </c>
      <c r="C295" s="164" t="s">
        <v>407</v>
      </c>
      <c r="D295" s="164" t="s">
        <v>425</v>
      </c>
      <c r="E295" s="164" t="s">
        <v>390</v>
      </c>
      <c r="F295" s="164">
        <v>2.19988908</v>
      </c>
      <c r="G295" s="164">
        <v>2.19988908</v>
      </c>
      <c r="H295" s="164" t="s">
        <v>387</v>
      </c>
    </row>
    <row r="296">
      <c r="A296" s="162" t="s">
        <v>11</v>
      </c>
      <c r="B296" s="163">
        <v>45748.0</v>
      </c>
      <c r="C296" s="164" t="s">
        <v>408</v>
      </c>
      <c r="D296" s="164" t="s">
        <v>425</v>
      </c>
      <c r="E296" s="164" t="s">
        <v>390</v>
      </c>
      <c r="F296" s="164">
        <v>146.862133067355</v>
      </c>
      <c r="G296" s="164">
        <v>146.862133067355</v>
      </c>
      <c r="H296" s="164" t="s">
        <v>387</v>
      </c>
    </row>
    <row r="297">
      <c r="A297" s="162" t="s">
        <v>11</v>
      </c>
      <c r="B297" s="163">
        <v>45748.0</v>
      </c>
      <c r="C297" s="164" t="s">
        <v>409</v>
      </c>
      <c r="D297" s="164" t="s">
        <v>425</v>
      </c>
      <c r="E297" s="164" t="s">
        <v>390</v>
      </c>
      <c r="F297" s="164">
        <v>1238.03960602191</v>
      </c>
      <c r="G297" s="164">
        <v>1238.03960602191</v>
      </c>
      <c r="H297" s="164" t="s">
        <v>387</v>
      </c>
    </row>
    <row r="298">
      <c r="A298" s="162" t="s">
        <v>29</v>
      </c>
      <c r="B298" s="163">
        <v>45748.0</v>
      </c>
      <c r="C298" s="164" t="s">
        <v>410</v>
      </c>
      <c r="D298" s="164" t="s">
        <v>402</v>
      </c>
      <c r="E298" s="164" t="s">
        <v>390</v>
      </c>
      <c r="F298" s="164">
        <v>93.6701870462064</v>
      </c>
      <c r="G298" s="164">
        <v>93.6701870462064</v>
      </c>
      <c r="H298" s="164" t="s">
        <v>387</v>
      </c>
    </row>
    <row r="299">
      <c r="A299" s="162" t="s">
        <v>29</v>
      </c>
      <c r="B299" s="163">
        <v>45748.0</v>
      </c>
      <c r="C299" s="164" t="s">
        <v>411</v>
      </c>
      <c r="D299" s="164" t="s">
        <v>402</v>
      </c>
      <c r="E299" s="164" t="s">
        <v>390</v>
      </c>
      <c r="F299" s="164">
        <v>51.7873705910749</v>
      </c>
      <c r="G299" s="164">
        <v>51.7873705910749</v>
      </c>
      <c r="H299" s="164" t="s">
        <v>387</v>
      </c>
    </row>
    <row r="300">
      <c r="A300" s="162" t="s">
        <v>11</v>
      </c>
      <c r="B300" s="163">
        <v>45748.0</v>
      </c>
      <c r="C300" s="164" t="s">
        <v>413</v>
      </c>
      <c r="D300" s="164" t="s">
        <v>389</v>
      </c>
      <c r="E300" s="164" t="s">
        <v>390</v>
      </c>
      <c r="F300" s="164">
        <v>2462.49812837155</v>
      </c>
      <c r="G300" s="164">
        <v>2462.49812837155</v>
      </c>
      <c r="H300" s="164" t="s">
        <v>387</v>
      </c>
    </row>
    <row r="301">
      <c r="A301" s="162" t="s">
        <v>15</v>
      </c>
      <c r="B301" s="163">
        <v>45748.0</v>
      </c>
      <c r="C301" s="164" t="s">
        <v>414</v>
      </c>
      <c r="D301" s="164" t="s">
        <v>389</v>
      </c>
      <c r="E301" s="164" t="s">
        <v>390</v>
      </c>
      <c r="F301" s="164">
        <v>1914.31508199192</v>
      </c>
      <c r="G301" s="164">
        <v>1914.31508199192</v>
      </c>
      <c r="H301" s="164" t="s">
        <v>387</v>
      </c>
    </row>
    <row r="302">
      <c r="A302" s="162" t="s">
        <v>11</v>
      </c>
      <c r="B302" s="163">
        <v>45748.0</v>
      </c>
      <c r="C302" s="164" t="s">
        <v>415</v>
      </c>
      <c r="D302" s="164" t="s">
        <v>389</v>
      </c>
      <c r="E302" s="164" t="s">
        <v>390</v>
      </c>
      <c r="F302" s="164">
        <v>1001.25486987329</v>
      </c>
      <c r="G302" s="164">
        <v>1001.25486987329</v>
      </c>
      <c r="H302" s="164" t="s">
        <v>387</v>
      </c>
    </row>
    <row r="303">
      <c r="A303" s="162" t="s">
        <v>15</v>
      </c>
      <c r="B303" s="163">
        <v>45748.0</v>
      </c>
      <c r="C303" s="164" t="s">
        <v>416</v>
      </c>
      <c r="D303" s="164" t="s">
        <v>389</v>
      </c>
      <c r="E303" s="164" t="s">
        <v>390</v>
      </c>
      <c r="F303" s="164">
        <v>795.764044513168</v>
      </c>
      <c r="G303" s="164">
        <v>795.764044513168</v>
      </c>
      <c r="H303" s="164" t="s">
        <v>387</v>
      </c>
    </row>
    <row r="304">
      <c r="A304" s="162" t="s">
        <v>20</v>
      </c>
      <c r="B304" s="163">
        <v>45748.0</v>
      </c>
      <c r="C304" s="164" t="s">
        <v>417</v>
      </c>
      <c r="D304" s="164" t="s">
        <v>19</v>
      </c>
      <c r="E304" s="164" t="s">
        <v>390</v>
      </c>
      <c r="F304" s="164">
        <v>336.979342846843</v>
      </c>
      <c r="G304" s="164">
        <v>336.979342846843</v>
      </c>
      <c r="H304" s="164" t="s">
        <v>387</v>
      </c>
    </row>
    <row r="305">
      <c r="A305" s="162" t="s">
        <v>11</v>
      </c>
      <c r="B305" s="163">
        <v>45748.0</v>
      </c>
      <c r="C305" s="164" t="s">
        <v>418</v>
      </c>
      <c r="D305" s="164" t="s">
        <v>402</v>
      </c>
      <c r="E305" s="164" t="s">
        <v>390</v>
      </c>
      <c r="F305" s="164">
        <v>22.5209898517588</v>
      </c>
      <c r="G305" s="164">
        <v>22.5209898517588</v>
      </c>
      <c r="H305" s="164" t="s">
        <v>387</v>
      </c>
    </row>
    <row r="306">
      <c r="A306" s="162" t="s">
        <v>29</v>
      </c>
      <c r="B306" s="163">
        <v>45748.0</v>
      </c>
      <c r="C306" s="164" t="s">
        <v>419</v>
      </c>
      <c r="D306" s="164" t="s">
        <v>402</v>
      </c>
      <c r="E306" s="164" t="s">
        <v>390</v>
      </c>
      <c r="F306" s="164">
        <v>402.87744118425</v>
      </c>
      <c r="G306" s="164">
        <v>402.87744118425</v>
      </c>
      <c r="H306" s="164" t="s">
        <v>387</v>
      </c>
    </row>
    <row r="307">
      <c r="A307" s="162" t="s">
        <v>385</v>
      </c>
      <c r="B307" s="163">
        <v>45778.0</v>
      </c>
      <c r="C307" s="164" t="s">
        <v>386</v>
      </c>
      <c r="D307" s="165"/>
      <c r="E307" s="165"/>
      <c r="F307" s="164">
        <v>-2.73804249542792</v>
      </c>
      <c r="G307" s="164">
        <v>-2.73804249542819</v>
      </c>
      <c r="H307" s="164" t="s">
        <v>387</v>
      </c>
    </row>
    <row r="308">
      <c r="A308" s="162" t="s">
        <v>11</v>
      </c>
      <c r="B308" s="163">
        <v>45778.0</v>
      </c>
      <c r="C308" s="164" t="s">
        <v>424</v>
      </c>
      <c r="D308" s="164" t="s">
        <v>425</v>
      </c>
      <c r="E308" s="164" t="s">
        <v>390</v>
      </c>
      <c r="F308" s="164">
        <v>721.589590365867</v>
      </c>
      <c r="G308" s="164">
        <v>721.589590365867</v>
      </c>
      <c r="H308" s="164" t="s">
        <v>387</v>
      </c>
    </row>
    <row r="309">
      <c r="A309" s="162" t="s">
        <v>15</v>
      </c>
      <c r="B309" s="163">
        <v>45778.0</v>
      </c>
      <c r="C309" s="164" t="s">
        <v>388</v>
      </c>
      <c r="D309" s="164" t="s">
        <v>389</v>
      </c>
      <c r="E309" s="164" t="s">
        <v>390</v>
      </c>
      <c r="F309" s="164">
        <v>222.110116711205</v>
      </c>
      <c r="G309" s="164">
        <v>222.110116711205</v>
      </c>
      <c r="H309" s="164" t="s">
        <v>387</v>
      </c>
    </row>
    <row r="310">
      <c r="A310" s="162" t="s">
        <v>15</v>
      </c>
      <c r="B310" s="163">
        <v>45778.0</v>
      </c>
      <c r="C310" s="164" t="s">
        <v>391</v>
      </c>
      <c r="D310" s="164" t="s">
        <v>389</v>
      </c>
      <c r="E310" s="164" t="s">
        <v>390</v>
      </c>
      <c r="F310" s="164">
        <v>124.723880566434</v>
      </c>
      <c r="G310" s="164">
        <v>124.723880566434</v>
      </c>
      <c r="H310" s="164" t="s">
        <v>387</v>
      </c>
    </row>
    <row r="311">
      <c r="A311" s="162" t="s">
        <v>15</v>
      </c>
      <c r="B311" s="163">
        <v>45778.0</v>
      </c>
      <c r="C311" s="164" t="s">
        <v>392</v>
      </c>
      <c r="D311" s="164" t="s">
        <v>389</v>
      </c>
      <c r="E311" s="164" t="s">
        <v>390</v>
      </c>
      <c r="F311" s="164">
        <v>245.170139920826</v>
      </c>
      <c r="G311" s="164">
        <v>245.170139920826</v>
      </c>
      <c r="H311" s="164" t="s">
        <v>387</v>
      </c>
    </row>
    <row r="312">
      <c r="A312" s="162" t="s">
        <v>42</v>
      </c>
      <c r="B312" s="163">
        <v>45778.0</v>
      </c>
      <c r="C312" s="164" t="s">
        <v>393</v>
      </c>
      <c r="D312" s="164" t="s">
        <v>364</v>
      </c>
      <c r="E312" s="164" t="s">
        <v>390</v>
      </c>
      <c r="F312" s="164">
        <v>5340.8354561249</v>
      </c>
      <c r="G312" s="164">
        <v>5340.8354561249</v>
      </c>
      <c r="H312" s="164" t="s">
        <v>387</v>
      </c>
    </row>
    <row r="313">
      <c r="A313" s="162" t="s">
        <v>42</v>
      </c>
      <c r="B313" s="163">
        <v>45778.0</v>
      </c>
      <c r="C313" s="164" t="s">
        <v>394</v>
      </c>
      <c r="D313" s="164" t="s">
        <v>364</v>
      </c>
      <c r="E313" s="164" t="s">
        <v>390</v>
      </c>
      <c r="F313" s="164">
        <v>599.60841260884</v>
      </c>
      <c r="G313" s="164">
        <v>599.60841260884</v>
      </c>
      <c r="H313" s="164" t="s">
        <v>387</v>
      </c>
    </row>
    <row r="314">
      <c r="A314" s="162" t="s">
        <v>35</v>
      </c>
      <c r="B314" s="163">
        <v>45778.0</v>
      </c>
      <c r="C314" s="164" t="s">
        <v>395</v>
      </c>
      <c r="D314" s="164" t="s">
        <v>396</v>
      </c>
      <c r="E314" s="164" t="s">
        <v>390</v>
      </c>
      <c r="F314" s="164">
        <v>603.678991609659</v>
      </c>
      <c r="G314" s="164">
        <v>603.678991609659</v>
      </c>
      <c r="H314" s="164" t="s">
        <v>387</v>
      </c>
    </row>
    <row r="315">
      <c r="A315" s="162" t="s">
        <v>11</v>
      </c>
      <c r="B315" s="163">
        <v>45778.0</v>
      </c>
      <c r="C315" s="164" t="s">
        <v>428</v>
      </c>
      <c r="D315" s="164" t="s">
        <v>402</v>
      </c>
      <c r="E315" s="164" t="s">
        <v>390</v>
      </c>
      <c r="F315" s="164">
        <v>0.1449116553448</v>
      </c>
      <c r="G315" s="164">
        <v>0.1449116553448</v>
      </c>
      <c r="H315" s="164" t="s">
        <v>387</v>
      </c>
    </row>
    <row r="316">
      <c r="A316" s="162" t="s">
        <v>9</v>
      </c>
      <c r="B316" s="163">
        <v>45778.0</v>
      </c>
      <c r="C316" s="164" t="s">
        <v>420</v>
      </c>
      <c r="D316" s="164" t="s">
        <v>398</v>
      </c>
      <c r="E316" s="164" t="s">
        <v>399</v>
      </c>
      <c r="F316" s="164">
        <v>0.87604875</v>
      </c>
      <c r="G316" s="164">
        <v>0.87604875</v>
      </c>
      <c r="H316" s="164" t="s">
        <v>387</v>
      </c>
    </row>
    <row r="317">
      <c r="A317" s="162" t="s">
        <v>9</v>
      </c>
      <c r="B317" s="163">
        <v>45778.0</v>
      </c>
      <c r="C317" s="164" t="s">
        <v>421</v>
      </c>
      <c r="D317" s="164" t="s">
        <v>398</v>
      </c>
      <c r="E317" s="164" t="s">
        <v>399</v>
      </c>
      <c r="F317" s="164">
        <v>166.64886375</v>
      </c>
      <c r="G317" s="164">
        <v>166.64886375</v>
      </c>
      <c r="H317" s="164" t="s">
        <v>387</v>
      </c>
    </row>
    <row r="318">
      <c r="A318" s="162" t="s">
        <v>29</v>
      </c>
      <c r="B318" s="163">
        <v>45778.0</v>
      </c>
      <c r="C318" s="164" t="s">
        <v>401</v>
      </c>
      <c r="D318" s="164" t="s">
        <v>402</v>
      </c>
      <c r="E318" s="164" t="s">
        <v>390</v>
      </c>
      <c r="F318" s="164">
        <v>98.9029126384887</v>
      </c>
      <c r="G318" s="164">
        <v>98.9029126384887</v>
      </c>
      <c r="H318" s="164" t="s">
        <v>387</v>
      </c>
    </row>
    <row r="319">
      <c r="A319" s="162" t="s">
        <v>29</v>
      </c>
      <c r="B319" s="163">
        <v>45778.0</v>
      </c>
      <c r="C319" s="164" t="s">
        <v>403</v>
      </c>
      <c r="D319" s="164" t="s">
        <v>402</v>
      </c>
      <c r="E319" s="164" t="s">
        <v>390</v>
      </c>
      <c r="F319" s="164">
        <v>570.68694698785</v>
      </c>
      <c r="G319" s="164">
        <v>570.68694698785</v>
      </c>
      <c r="H319" s="164" t="s">
        <v>387</v>
      </c>
    </row>
    <row r="320">
      <c r="A320" s="162" t="s">
        <v>29</v>
      </c>
      <c r="B320" s="163">
        <v>45778.0</v>
      </c>
      <c r="C320" s="164" t="s">
        <v>404</v>
      </c>
      <c r="D320" s="164" t="s">
        <v>402</v>
      </c>
      <c r="E320" s="164" t="s">
        <v>390</v>
      </c>
      <c r="F320" s="164">
        <v>467.97785312696</v>
      </c>
      <c r="G320" s="164">
        <v>467.97785312696</v>
      </c>
      <c r="H320" s="164" t="s">
        <v>387</v>
      </c>
    </row>
    <row r="321">
      <c r="A321" s="162" t="s">
        <v>29</v>
      </c>
      <c r="B321" s="163">
        <v>45778.0</v>
      </c>
      <c r="C321" s="164" t="s">
        <v>426</v>
      </c>
      <c r="D321" s="164" t="s">
        <v>402</v>
      </c>
      <c r="E321" s="164" t="s">
        <v>390</v>
      </c>
      <c r="F321" s="164">
        <v>118.194693276168</v>
      </c>
      <c r="G321" s="164">
        <v>118.194693276168</v>
      </c>
      <c r="H321" s="164" t="s">
        <v>387</v>
      </c>
    </row>
    <row r="322">
      <c r="A322" s="162" t="s">
        <v>29</v>
      </c>
      <c r="B322" s="163">
        <v>45778.0</v>
      </c>
      <c r="C322" s="164" t="s">
        <v>429</v>
      </c>
      <c r="D322" s="164" t="s">
        <v>402</v>
      </c>
      <c r="E322" s="164" t="s">
        <v>390</v>
      </c>
      <c r="F322" s="164">
        <v>114.725146742084</v>
      </c>
      <c r="G322" s="164">
        <v>114.725146742084</v>
      </c>
      <c r="H322" s="164" t="s">
        <v>387</v>
      </c>
    </row>
    <row r="323">
      <c r="A323" s="162" t="s">
        <v>29</v>
      </c>
      <c r="B323" s="163">
        <v>45778.0</v>
      </c>
      <c r="C323" s="164" t="s">
        <v>435</v>
      </c>
      <c r="D323" s="164" t="s">
        <v>402</v>
      </c>
      <c r="E323" s="164" t="s">
        <v>390</v>
      </c>
      <c r="F323" s="166">
        <v>121.735262983116</v>
      </c>
      <c r="G323" s="166">
        <v>121.735262983116</v>
      </c>
      <c r="H323" s="164" t="s">
        <v>387</v>
      </c>
    </row>
    <row r="324">
      <c r="A324" s="162" t="s">
        <v>29</v>
      </c>
      <c r="B324" s="163">
        <v>45778.0</v>
      </c>
      <c r="C324" s="164" t="s">
        <v>430</v>
      </c>
      <c r="D324" s="164" t="s">
        <v>431</v>
      </c>
      <c r="E324" s="164" t="s">
        <v>390</v>
      </c>
      <c r="F324" s="164">
        <v>0.4813284866305</v>
      </c>
      <c r="G324" s="164">
        <v>0.4813284866305</v>
      </c>
      <c r="H324" s="164" t="s">
        <v>387</v>
      </c>
    </row>
    <row r="325">
      <c r="A325" s="162" t="s">
        <v>29</v>
      </c>
      <c r="B325" s="163">
        <v>45778.0</v>
      </c>
      <c r="C325" s="164" t="s">
        <v>432</v>
      </c>
      <c r="D325" s="164" t="s">
        <v>431</v>
      </c>
      <c r="E325" s="164" t="s">
        <v>390</v>
      </c>
      <c r="F325" s="164">
        <v>6.7086328942741</v>
      </c>
      <c r="G325" s="164">
        <v>6.7086328942741</v>
      </c>
      <c r="H325" s="164" t="s">
        <v>387</v>
      </c>
    </row>
    <row r="326">
      <c r="A326" s="162" t="s">
        <v>29</v>
      </c>
      <c r="B326" s="163">
        <v>45778.0</v>
      </c>
      <c r="C326" s="164" t="s">
        <v>427</v>
      </c>
      <c r="D326" s="164" t="s">
        <v>402</v>
      </c>
      <c r="E326" s="164" t="s">
        <v>390</v>
      </c>
      <c r="F326" s="164">
        <v>1.7766858460306</v>
      </c>
      <c r="G326" s="164">
        <v>1.7766858460306</v>
      </c>
      <c r="H326" s="164" t="s">
        <v>387</v>
      </c>
    </row>
    <row r="327">
      <c r="A327" s="162" t="s">
        <v>29</v>
      </c>
      <c r="B327" s="163">
        <v>45778.0</v>
      </c>
      <c r="C327" s="164" t="s">
        <v>433</v>
      </c>
      <c r="D327" s="164" t="s">
        <v>402</v>
      </c>
      <c r="E327" s="164" t="s">
        <v>390</v>
      </c>
      <c r="F327" s="164">
        <v>9.30029816E-4</v>
      </c>
      <c r="G327" s="164">
        <v>9.30029816E-4</v>
      </c>
      <c r="H327" s="164" t="s">
        <v>387</v>
      </c>
    </row>
    <row r="328">
      <c r="A328" s="162" t="s">
        <v>29</v>
      </c>
      <c r="B328" s="163">
        <v>45778.0</v>
      </c>
      <c r="C328" s="164" t="s">
        <v>436</v>
      </c>
      <c r="D328" s="164" t="s">
        <v>402</v>
      </c>
      <c r="E328" s="164" t="s">
        <v>390</v>
      </c>
      <c r="F328" s="164">
        <v>0.259241446658435</v>
      </c>
      <c r="G328" s="164">
        <v>0.259241446658435</v>
      </c>
      <c r="H328" s="164" t="s">
        <v>387</v>
      </c>
    </row>
    <row r="329">
      <c r="A329" s="162" t="s">
        <v>11</v>
      </c>
      <c r="B329" s="163">
        <v>45778.0</v>
      </c>
      <c r="C329" s="164" t="s">
        <v>434</v>
      </c>
      <c r="D329" s="164" t="s">
        <v>406</v>
      </c>
      <c r="E329" s="164" t="s">
        <v>390</v>
      </c>
      <c r="F329" s="164">
        <v>545.516430177906</v>
      </c>
      <c r="G329" s="164">
        <v>545.516430177906</v>
      </c>
      <c r="H329" s="164" t="s">
        <v>387</v>
      </c>
    </row>
    <row r="330">
      <c r="A330" s="162" t="s">
        <v>42</v>
      </c>
      <c r="B330" s="163">
        <v>45778.0</v>
      </c>
      <c r="C330" s="164" t="s">
        <v>405</v>
      </c>
      <c r="D330" s="164" t="s">
        <v>406</v>
      </c>
      <c r="E330" s="164" t="s">
        <v>390</v>
      </c>
      <c r="F330" s="164">
        <v>589.381433581209</v>
      </c>
      <c r="G330" s="164">
        <v>589.381433581209</v>
      </c>
      <c r="H330" s="164" t="s">
        <v>387</v>
      </c>
    </row>
    <row r="331">
      <c r="A331" s="162" t="s">
        <v>11</v>
      </c>
      <c r="B331" s="163">
        <v>45778.0</v>
      </c>
      <c r="C331" s="164" t="s">
        <v>407</v>
      </c>
      <c r="D331" s="164" t="s">
        <v>425</v>
      </c>
      <c r="E331" s="164" t="s">
        <v>390</v>
      </c>
      <c r="F331" s="164">
        <v>2.1998406</v>
      </c>
      <c r="G331" s="164">
        <v>2.1998406</v>
      </c>
      <c r="H331" s="164" t="s">
        <v>387</v>
      </c>
    </row>
    <row r="332">
      <c r="A332" s="162" t="s">
        <v>11</v>
      </c>
      <c r="B332" s="163">
        <v>45778.0</v>
      </c>
      <c r="C332" s="164" t="s">
        <v>408</v>
      </c>
      <c r="D332" s="164" t="s">
        <v>425</v>
      </c>
      <c r="E332" s="164" t="s">
        <v>390</v>
      </c>
      <c r="F332" s="164">
        <v>151.850152052</v>
      </c>
      <c r="G332" s="164">
        <v>151.850152052</v>
      </c>
      <c r="H332" s="164" t="s">
        <v>387</v>
      </c>
    </row>
    <row r="333">
      <c r="A333" s="162" t="s">
        <v>11</v>
      </c>
      <c r="B333" s="163">
        <v>45778.0</v>
      </c>
      <c r="C333" s="164" t="s">
        <v>409</v>
      </c>
      <c r="D333" s="164" t="s">
        <v>425</v>
      </c>
      <c r="E333" s="164" t="s">
        <v>390</v>
      </c>
      <c r="F333" s="164">
        <v>1251.49713980804</v>
      </c>
      <c r="G333" s="164">
        <v>1251.49713980804</v>
      </c>
      <c r="H333" s="164" t="s">
        <v>387</v>
      </c>
    </row>
    <row r="334">
      <c r="A334" s="162" t="s">
        <v>29</v>
      </c>
      <c r="B334" s="163">
        <v>45778.0</v>
      </c>
      <c r="C334" s="164" t="s">
        <v>410</v>
      </c>
      <c r="D334" s="164" t="s">
        <v>402</v>
      </c>
      <c r="E334" s="164" t="s">
        <v>390</v>
      </c>
      <c r="F334" s="164">
        <v>94.259855845615</v>
      </c>
      <c r="G334" s="164">
        <v>94.259855845615</v>
      </c>
      <c r="H334" s="164" t="s">
        <v>387</v>
      </c>
    </row>
    <row r="335">
      <c r="A335" s="162" t="s">
        <v>29</v>
      </c>
      <c r="B335" s="163">
        <v>45778.0</v>
      </c>
      <c r="C335" s="164" t="s">
        <v>411</v>
      </c>
      <c r="D335" s="164" t="s">
        <v>402</v>
      </c>
      <c r="E335" s="164" t="s">
        <v>390</v>
      </c>
      <c r="F335" s="164">
        <v>53.5149811555542</v>
      </c>
      <c r="G335" s="164">
        <v>53.5149811555542</v>
      </c>
      <c r="H335" s="164" t="s">
        <v>387</v>
      </c>
    </row>
    <row r="336">
      <c r="A336" s="162" t="s">
        <v>11</v>
      </c>
      <c r="B336" s="163">
        <v>45778.0</v>
      </c>
      <c r="C336" s="164" t="s">
        <v>413</v>
      </c>
      <c r="D336" s="164" t="s">
        <v>389</v>
      </c>
      <c r="E336" s="164" t="s">
        <v>390</v>
      </c>
      <c r="F336" s="164">
        <v>2596.64917117088</v>
      </c>
      <c r="G336" s="164">
        <v>2596.64917117088</v>
      </c>
      <c r="H336" s="164" t="s">
        <v>387</v>
      </c>
    </row>
    <row r="337">
      <c r="A337" s="162" t="s">
        <v>15</v>
      </c>
      <c r="B337" s="163">
        <v>45778.0</v>
      </c>
      <c r="C337" s="164" t="s">
        <v>414</v>
      </c>
      <c r="D337" s="164" t="s">
        <v>389</v>
      </c>
      <c r="E337" s="164" t="s">
        <v>390</v>
      </c>
      <c r="F337" s="164">
        <v>1775.76375526061</v>
      </c>
      <c r="G337" s="164">
        <v>1775.76375526061</v>
      </c>
      <c r="H337" s="164" t="s">
        <v>387</v>
      </c>
    </row>
    <row r="338">
      <c r="A338" s="162" t="s">
        <v>11</v>
      </c>
      <c r="B338" s="163">
        <v>45778.0</v>
      </c>
      <c r="C338" s="164" t="s">
        <v>415</v>
      </c>
      <c r="D338" s="164" t="s">
        <v>389</v>
      </c>
      <c r="E338" s="164" t="s">
        <v>390</v>
      </c>
      <c r="F338" s="164">
        <v>899.592263198974</v>
      </c>
      <c r="G338" s="164">
        <v>899.592263198974</v>
      </c>
      <c r="H338" s="164" t="s">
        <v>387</v>
      </c>
    </row>
    <row r="339">
      <c r="A339" s="162" t="s">
        <v>15</v>
      </c>
      <c r="B339" s="163">
        <v>45778.0</v>
      </c>
      <c r="C339" s="164" t="s">
        <v>416</v>
      </c>
      <c r="D339" s="164" t="s">
        <v>389</v>
      </c>
      <c r="E339" s="164" t="s">
        <v>390</v>
      </c>
      <c r="F339" s="164">
        <v>785.635264587003</v>
      </c>
      <c r="G339" s="164">
        <v>785.635264587003</v>
      </c>
      <c r="H339" s="164" t="s">
        <v>387</v>
      </c>
    </row>
    <row r="340">
      <c r="A340" s="162" t="s">
        <v>20</v>
      </c>
      <c r="B340" s="163">
        <v>45778.0</v>
      </c>
      <c r="C340" s="164" t="s">
        <v>417</v>
      </c>
      <c r="D340" s="164" t="s">
        <v>19</v>
      </c>
      <c r="E340" s="164" t="s">
        <v>390</v>
      </c>
      <c r="F340" s="164">
        <v>528.646886699424</v>
      </c>
      <c r="G340" s="164">
        <v>528.646886699424</v>
      </c>
      <c r="H340" s="164" t="s">
        <v>387</v>
      </c>
    </row>
    <row r="341">
      <c r="A341" s="162" t="s">
        <v>29</v>
      </c>
      <c r="B341" s="163">
        <v>45778.0</v>
      </c>
      <c r="C341" s="164" t="s">
        <v>418</v>
      </c>
      <c r="D341" s="164" t="s">
        <v>402</v>
      </c>
      <c r="E341" s="164" t="s">
        <v>390</v>
      </c>
      <c r="F341" s="164">
        <v>34.0909612202887</v>
      </c>
      <c r="G341" s="164">
        <v>34.0909612202887</v>
      </c>
      <c r="H341" s="164" t="s">
        <v>387</v>
      </c>
    </row>
    <row r="342">
      <c r="A342" s="162" t="s">
        <v>29</v>
      </c>
      <c r="B342" s="163">
        <v>45778.0</v>
      </c>
      <c r="C342" s="164" t="s">
        <v>419</v>
      </c>
      <c r="D342" s="164" t="s">
        <v>402</v>
      </c>
      <c r="E342" s="164" t="s">
        <v>390</v>
      </c>
      <c r="F342" s="164">
        <v>50.5579604583678</v>
      </c>
      <c r="G342" s="164">
        <v>50.5579604583678</v>
      </c>
      <c r="H342" s="164" t="s">
        <v>387</v>
      </c>
    </row>
    <row r="343">
      <c r="A343" s="162" t="s">
        <v>385</v>
      </c>
      <c r="B343" s="163">
        <v>45809.0</v>
      </c>
      <c r="C343" s="164" t="s">
        <v>386</v>
      </c>
      <c r="D343" s="165"/>
      <c r="E343" s="165"/>
      <c r="F343" s="164">
        <v>0.0</v>
      </c>
      <c r="G343" s="164">
        <v>0.0</v>
      </c>
      <c r="H343" s="164" t="s">
        <v>387</v>
      </c>
      <c r="I343" s="152" t="s">
        <v>386</v>
      </c>
      <c r="J343" s="167" t="b">
        <f t="shared" ref="J343:J378" si="1">EXACT(C343,I343)</f>
        <v>1</v>
      </c>
    </row>
    <row r="344">
      <c r="A344" s="162" t="s">
        <v>11</v>
      </c>
      <c r="B344" s="163">
        <v>45809.0</v>
      </c>
      <c r="C344" s="164" t="s">
        <v>424</v>
      </c>
      <c r="D344" s="164" t="s">
        <v>425</v>
      </c>
      <c r="E344" s="164" t="s">
        <v>390</v>
      </c>
      <c r="F344" s="164">
        <v>45.7165464070875</v>
      </c>
      <c r="G344" s="164">
        <v>45.7165464070875</v>
      </c>
      <c r="H344" s="164" t="s">
        <v>387</v>
      </c>
      <c r="I344" s="152" t="s">
        <v>424</v>
      </c>
      <c r="J344" s="167" t="b">
        <f t="shared" si="1"/>
        <v>1</v>
      </c>
    </row>
    <row r="345">
      <c r="A345" s="162" t="s">
        <v>15</v>
      </c>
      <c r="B345" s="163">
        <v>45809.0</v>
      </c>
      <c r="C345" s="164" t="s">
        <v>388</v>
      </c>
      <c r="D345" s="164" t="s">
        <v>389</v>
      </c>
      <c r="E345" s="164" t="s">
        <v>390</v>
      </c>
      <c r="F345" s="164">
        <v>22.67238530541</v>
      </c>
      <c r="G345" s="164">
        <v>22.67238530541</v>
      </c>
      <c r="H345" s="164" t="s">
        <v>387</v>
      </c>
      <c r="I345" s="152" t="s">
        <v>388</v>
      </c>
      <c r="J345" s="167" t="b">
        <f t="shared" si="1"/>
        <v>1</v>
      </c>
    </row>
    <row r="346">
      <c r="A346" s="162" t="s">
        <v>15</v>
      </c>
      <c r="B346" s="163">
        <v>45809.0</v>
      </c>
      <c r="C346" s="164" t="s">
        <v>391</v>
      </c>
      <c r="D346" s="164" t="s">
        <v>389</v>
      </c>
      <c r="E346" s="164" t="s">
        <v>390</v>
      </c>
      <c r="F346" s="164">
        <v>12.8120159640761</v>
      </c>
      <c r="G346" s="164">
        <v>12.8120159640761</v>
      </c>
      <c r="H346" s="164" t="s">
        <v>387</v>
      </c>
      <c r="I346" s="152" t="s">
        <v>391</v>
      </c>
      <c r="J346" s="167" t="b">
        <f t="shared" si="1"/>
        <v>1</v>
      </c>
    </row>
    <row r="347">
      <c r="A347" s="162" t="s">
        <v>15</v>
      </c>
      <c r="B347" s="163">
        <v>45809.0</v>
      </c>
      <c r="C347" s="164" t="s">
        <v>392</v>
      </c>
      <c r="D347" s="164" t="s">
        <v>389</v>
      </c>
      <c r="E347" s="164" t="s">
        <v>390</v>
      </c>
      <c r="F347" s="164">
        <v>28.1650677540659</v>
      </c>
      <c r="G347" s="164">
        <v>28.1650677540659</v>
      </c>
      <c r="H347" s="164" t="s">
        <v>387</v>
      </c>
      <c r="I347" s="152" t="s">
        <v>392</v>
      </c>
      <c r="J347" s="167" t="b">
        <f t="shared" si="1"/>
        <v>1</v>
      </c>
    </row>
    <row r="348">
      <c r="A348" s="162" t="s">
        <v>42</v>
      </c>
      <c r="B348" s="163">
        <v>45809.0</v>
      </c>
      <c r="C348" s="164" t="s">
        <v>393</v>
      </c>
      <c r="D348" s="164" t="s">
        <v>364</v>
      </c>
      <c r="E348" s="164" t="s">
        <v>390</v>
      </c>
      <c r="F348" s="164">
        <v>544.594480133694</v>
      </c>
      <c r="G348" s="164">
        <v>544.594480133694</v>
      </c>
      <c r="H348" s="164" t="s">
        <v>387</v>
      </c>
      <c r="I348" s="152" t="s">
        <v>393</v>
      </c>
      <c r="J348" s="167" t="b">
        <f t="shared" si="1"/>
        <v>1</v>
      </c>
    </row>
    <row r="349">
      <c r="A349" s="162" t="s">
        <v>42</v>
      </c>
      <c r="B349" s="163">
        <v>45809.0</v>
      </c>
      <c r="C349" s="164" t="s">
        <v>394</v>
      </c>
      <c r="D349" s="164" t="s">
        <v>364</v>
      </c>
      <c r="E349" s="164" t="s">
        <v>390</v>
      </c>
      <c r="F349" s="164">
        <v>57.1488673363945</v>
      </c>
      <c r="G349" s="164">
        <v>57.1488673363945</v>
      </c>
      <c r="H349" s="164" t="s">
        <v>387</v>
      </c>
      <c r="I349" s="152" t="s">
        <v>394</v>
      </c>
      <c r="J349" s="167" t="b">
        <f t="shared" si="1"/>
        <v>1</v>
      </c>
    </row>
    <row r="350">
      <c r="A350" s="162" t="s">
        <v>35</v>
      </c>
      <c r="B350" s="163">
        <v>45809.0</v>
      </c>
      <c r="C350" s="164" t="s">
        <v>395</v>
      </c>
      <c r="D350" s="164" t="s">
        <v>396</v>
      </c>
      <c r="E350" s="164" t="s">
        <v>390</v>
      </c>
      <c r="F350" s="164">
        <v>49.8298827370157</v>
      </c>
      <c r="G350" s="164">
        <v>49.8298827370157</v>
      </c>
      <c r="H350" s="164" t="s">
        <v>387</v>
      </c>
      <c r="I350" s="152" t="s">
        <v>395</v>
      </c>
      <c r="J350" s="167" t="b">
        <f t="shared" si="1"/>
        <v>1</v>
      </c>
    </row>
    <row r="351">
      <c r="A351" s="162" t="s">
        <v>11</v>
      </c>
      <c r="B351" s="163">
        <v>45809.0</v>
      </c>
      <c r="C351" s="164" t="s">
        <v>428</v>
      </c>
      <c r="D351" s="164" t="s">
        <v>402</v>
      </c>
      <c r="E351" s="164" t="s">
        <v>390</v>
      </c>
      <c r="F351" s="164">
        <v>2.4362816E-5</v>
      </c>
      <c r="G351" s="164">
        <v>2.4362816E-5</v>
      </c>
      <c r="H351" s="164" t="s">
        <v>387</v>
      </c>
      <c r="I351" s="152" t="s">
        <v>428</v>
      </c>
      <c r="J351" s="167" t="b">
        <f t="shared" si="1"/>
        <v>1</v>
      </c>
    </row>
    <row r="352">
      <c r="A352" s="162" t="s">
        <v>9</v>
      </c>
      <c r="B352" s="163">
        <v>45809.0</v>
      </c>
      <c r="C352" s="164" t="s">
        <v>420</v>
      </c>
      <c r="D352" s="164" t="s">
        <v>398</v>
      </c>
      <c r="E352" s="164" t="s">
        <v>399</v>
      </c>
      <c r="F352" s="164">
        <v>0.013635</v>
      </c>
      <c r="G352" s="164">
        <v>0.013635</v>
      </c>
      <c r="H352" s="164" t="s">
        <v>387</v>
      </c>
      <c r="I352" s="152" t="s">
        <v>420</v>
      </c>
      <c r="J352" s="167" t="b">
        <f t="shared" si="1"/>
        <v>1</v>
      </c>
    </row>
    <row r="353">
      <c r="A353" s="162" t="s">
        <v>9</v>
      </c>
      <c r="B353" s="163">
        <v>45809.0</v>
      </c>
      <c r="C353" s="164" t="s">
        <v>421</v>
      </c>
      <c r="D353" s="164" t="s">
        <v>398</v>
      </c>
      <c r="E353" s="164" t="s">
        <v>399</v>
      </c>
      <c r="F353" s="164">
        <v>19.47646125</v>
      </c>
      <c r="G353" s="164">
        <v>19.47646125</v>
      </c>
      <c r="H353" s="164" t="s">
        <v>387</v>
      </c>
      <c r="I353" s="152" t="s">
        <v>421</v>
      </c>
      <c r="J353" s="167" t="b">
        <f t="shared" si="1"/>
        <v>1</v>
      </c>
    </row>
    <row r="354">
      <c r="A354" s="162" t="s">
        <v>29</v>
      </c>
      <c r="B354" s="163">
        <v>45809.0</v>
      </c>
      <c r="C354" s="164" t="s">
        <v>401</v>
      </c>
      <c r="D354" s="164" t="s">
        <v>402</v>
      </c>
      <c r="E354" s="164" t="s">
        <v>390</v>
      </c>
      <c r="F354" s="164">
        <v>9.30855885430863</v>
      </c>
      <c r="G354" s="164">
        <v>9.30855885430863</v>
      </c>
      <c r="H354" s="164" t="s">
        <v>387</v>
      </c>
      <c r="I354" s="152" t="s">
        <v>401</v>
      </c>
      <c r="J354" s="167" t="b">
        <f t="shared" si="1"/>
        <v>1</v>
      </c>
    </row>
    <row r="355">
      <c r="A355" s="162" t="s">
        <v>29</v>
      </c>
      <c r="B355" s="163">
        <v>45809.0</v>
      </c>
      <c r="C355" s="164" t="s">
        <v>403</v>
      </c>
      <c r="D355" s="164" t="s">
        <v>402</v>
      </c>
      <c r="E355" s="164" t="s">
        <v>390</v>
      </c>
      <c r="F355" s="164">
        <v>47.7563556868506</v>
      </c>
      <c r="G355" s="164">
        <v>47.7563556868506</v>
      </c>
      <c r="H355" s="164" t="s">
        <v>387</v>
      </c>
      <c r="I355" s="152" t="s">
        <v>403</v>
      </c>
      <c r="J355" s="167" t="b">
        <f t="shared" si="1"/>
        <v>1</v>
      </c>
    </row>
    <row r="356">
      <c r="A356" s="162" t="s">
        <v>29</v>
      </c>
      <c r="B356" s="163">
        <v>45809.0</v>
      </c>
      <c r="C356" s="164" t="s">
        <v>404</v>
      </c>
      <c r="D356" s="164" t="s">
        <v>402</v>
      </c>
      <c r="E356" s="164" t="s">
        <v>390</v>
      </c>
      <c r="F356" s="164">
        <v>44.6158870317299</v>
      </c>
      <c r="G356" s="164">
        <v>44.6158870317299</v>
      </c>
      <c r="H356" s="164" t="s">
        <v>387</v>
      </c>
      <c r="I356" s="152" t="s">
        <v>404</v>
      </c>
      <c r="J356" s="167" t="b">
        <f t="shared" si="1"/>
        <v>1</v>
      </c>
    </row>
    <row r="357">
      <c r="A357" s="162" t="s">
        <v>29</v>
      </c>
      <c r="B357" s="163">
        <v>45809.0</v>
      </c>
      <c r="C357" s="164" t="s">
        <v>426</v>
      </c>
      <c r="D357" s="164" t="s">
        <v>402</v>
      </c>
      <c r="E357" s="164" t="s">
        <v>390</v>
      </c>
      <c r="F357" s="164">
        <v>11.4399683020002</v>
      </c>
      <c r="G357" s="164">
        <v>11.4399683020002</v>
      </c>
      <c r="H357" s="164" t="s">
        <v>387</v>
      </c>
      <c r="I357" s="152" t="s">
        <v>426</v>
      </c>
      <c r="J357" s="167" t="b">
        <f t="shared" si="1"/>
        <v>1</v>
      </c>
    </row>
    <row r="358">
      <c r="A358" s="162" t="s">
        <v>29</v>
      </c>
      <c r="B358" s="163">
        <v>45809.0</v>
      </c>
      <c r="C358" s="164" t="s">
        <v>429</v>
      </c>
      <c r="D358" s="164" t="s">
        <v>402</v>
      </c>
      <c r="E358" s="164" t="s">
        <v>390</v>
      </c>
      <c r="F358" s="164">
        <v>11.1015594517509</v>
      </c>
      <c r="G358" s="164">
        <v>11.1015594517509</v>
      </c>
      <c r="H358" s="164" t="s">
        <v>387</v>
      </c>
      <c r="I358" s="152" t="s">
        <v>429</v>
      </c>
      <c r="J358" s="167" t="b">
        <f t="shared" si="1"/>
        <v>1</v>
      </c>
    </row>
    <row r="359">
      <c r="A359" s="162" t="s">
        <v>29</v>
      </c>
      <c r="B359" s="163">
        <v>45809.0</v>
      </c>
      <c r="C359" s="164" t="s">
        <v>435</v>
      </c>
      <c r="D359" s="164" t="s">
        <v>402</v>
      </c>
      <c r="E359" s="164" t="s">
        <v>390</v>
      </c>
      <c r="F359" s="166">
        <v>4.7497068E-4</v>
      </c>
      <c r="G359" s="166">
        <v>4.7497068E-4</v>
      </c>
      <c r="H359" s="164" t="s">
        <v>387</v>
      </c>
      <c r="I359" s="152" t="s">
        <v>435</v>
      </c>
      <c r="J359" s="167" t="b">
        <f t="shared" si="1"/>
        <v>1</v>
      </c>
    </row>
    <row r="360">
      <c r="A360" s="162" t="s">
        <v>29</v>
      </c>
      <c r="B360" s="163">
        <v>45809.0</v>
      </c>
      <c r="C360" s="164" t="s">
        <v>430</v>
      </c>
      <c r="D360" s="164" t="s">
        <v>431</v>
      </c>
      <c r="E360" s="164" t="s">
        <v>390</v>
      </c>
      <c r="F360" s="164">
        <v>0.001113273712</v>
      </c>
      <c r="G360" s="164">
        <v>0.001113273712</v>
      </c>
      <c r="H360" s="164" t="s">
        <v>387</v>
      </c>
      <c r="I360" s="152" t="s">
        <v>430</v>
      </c>
      <c r="J360" s="167" t="b">
        <f t="shared" si="1"/>
        <v>1</v>
      </c>
    </row>
    <row r="361">
      <c r="A361" s="162" t="s">
        <v>29</v>
      </c>
      <c r="B361" s="163">
        <v>45809.0</v>
      </c>
      <c r="C361" s="164" t="s">
        <v>432</v>
      </c>
      <c r="D361" s="164" t="s">
        <v>431</v>
      </c>
      <c r="E361" s="164" t="s">
        <v>390</v>
      </c>
      <c r="F361" s="164">
        <v>0.241510997192</v>
      </c>
      <c r="G361" s="164">
        <v>0.241510997192</v>
      </c>
      <c r="H361" s="164" t="s">
        <v>387</v>
      </c>
      <c r="I361" s="152" t="s">
        <v>432</v>
      </c>
      <c r="J361" s="167" t="b">
        <f t="shared" si="1"/>
        <v>1</v>
      </c>
    </row>
    <row r="362">
      <c r="A362" s="162" t="s">
        <v>29</v>
      </c>
      <c r="B362" s="163">
        <v>45809.0</v>
      </c>
      <c r="C362" s="164" t="s">
        <v>427</v>
      </c>
      <c r="D362" s="164" t="s">
        <v>402</v>
      </c>
      <c r="E362" s="164" t="s">
        <v>390</v>
      </c>
      <c r="F362" s="164">
        <v>0.00100928088</v>
      </c>
      <c r="G362" s="164">
        <v>0.00100928088</v>
      </c>
      <c r="H362" s="164" t="s">
        <v>387</v>
      </c>
      <c r="I362" s="152" t="s">
        <v>427</v>
      </c>
      <c r="J362" s="167" t="b">
        <f t="shared" si="1"/>
        <v>1</v>
      </c>
    </row>
    <row r="363">
      <c r="A363" s="162" t="s">
        <v>29</v>
      </c>
      <c r="B363" s="163">
        <v>45809.0</v>
      </c>
      <c r="C363" s="164" t="s">
        <v>433</v>
      </c>
      <c r="D363" s="164" t="s">
        <v>402</v>
      </c>
      <c r="E363" s="164" t="s">
        <v>390</v>
      </c>
      <c r="F363" s="164">
        <v>8.8036448E-5</v>
      </c>
      <c r="G363" s="164">
        <v>8.8036448E-5</v>
      </c>
      <c r="H363" s="164" t="s">
        <v>387</v>
      </c>
      <c r="I363" s="152" t="s">
        <v>433</v>
      </c>
      <c r="J363" s="167" t="b">
        <f t="shared" si="1"/>
        <v>1</v>
      </c>
    </row>
    <row r="364">
      <c r="A364" s="162" t="s">
        <v>29</v>
      </c>
      <c r="B364" s="163">
        <v>45809.0</v>
      </c>
      <c r="C364" s="164" t="s">
        <v>436</v>
      </c>
      <c r="D364" s="164" t="s">
        <v>402</v>
      </c>
      <c r="E364" s="164" t="s">
        <v>390</v>
      </c>
      <c r="F364" s="164">
        <v>0.00692810403274365</v>
      </c>
      <c r="G364" s="164">
        <v>0.00692810403274365</v>
      </c>
      <c r="H364" s="164" t="s">
        <v>387</v>
      </c>
      <c r="I364" s="152" t="s">
        <v>436</v>
      </c>
      <c r="J364" s="167" t="b">
        <f t="shared" si="1"/>
        <v>1</v>
      </c>
    </row>
    <row r="365">
      <c r="A365" s="162" t="s">
        <v>11</v>
      </c>
      <c r="B365" s="163">
        <v>45809.0</v>
      </c>
      <c r="C365" s="164" t="s">
        <v>434</v>
      </c>
      <c r="D365" s="164" t="s">
        <v>406</v>
      </c>
      <c r="E365" s="164" t="s">
        <v>390</v>
      </c>
      <c r="F365" s="164">
        <v>79.5934759019218</v>
      </c>
      <c r="G365" s="164">
        <v>79.5934759019218</v>
      </c>
      <c r="H365" s="164" t="s">
        <v>387</v>
      </c>
      <c r="I365" s="152" t="s">
        <v>434</v>
      </c>
      <c r="J365" s="167" t="b">
        <f t="shared" si="1"/>
        <v>1</v>
      </c>
    </row>
    <row r="366">
      <c r="A366" s="162" t="s">
        <v>42</v>
      </c>
      <c r="B366" s="163">
        <v>45809.0</v>
      </c>
      <c r="C366" s="164" t="s">
        <v>405</v>
      </c>
      <c r="D366" s="164" t="s">
        <v>406</v>
      </c>
      <c r="E366" s="164" t="s">
        <v>390</v>
      </c>
      <c r="F366" s="164">
        <v>54.6762889326422</v>
      </c>
      <c r="G366" s="164">
        <v>54.6762889326422</v>
      </c>
      <c r="H366" s="164" t="s">
        <v>387</v>
      </c>
      <c r="I366" s="152" t="s">
        <v>405</v>
      </c>
      <c r="J366" s="167" t="b">
        <f t="shared" si="1"/>
        <v>1</v>
      </c>
    </row>
    <row r="367">
      <c r="A367" s="162" t="s">
        <v>11</v>
      </c>
      <c r="B367" s="163">
        <v>45809.0</v>
      </c>
      <c r="C367" s="164" t="s">
        <v>407</v>
      </c>
      <c r="D367" s="164" t="s">
        <v>425</v>
      </c>
      <c r="E367" s="164" t="s">
        <v>390</v>
      </c>
      <c r="F367" s="164">
        <v>0.219988908</v>
      </c>
      <c r="G367" s="164">
        <v>0.219988908</v>
      </c>
      <c r="H367" s="164" t="s">
        <v>387</v>
      </c>
      <c r="I367" s="152" t="s">
        <v>407</v>
      </c>
      <c r="J367" s="167" t="b">
        <f t="shared" si="1"/>
        <v>1</v>
      </c>
    </row>
    <row r="368">
      <c r="A368" s="162" t="s">
        <v>11</v>
      </c>
      <c r="B368" s="163">
        <v>45809.0</v>
      </c>
      <c r="C368" s="164" t="s">
        <v>408</v>
      </c>
      <c r="D368" s="164" t="s">
        <v>425</v>
      </c>
      <c r="E368" s="164" t="s">
        <v>390</v>
      </c>
      <c r="F368" s="164">
        <v>14.7047257179355</v>
      </c>
      <c r="G368" s="164">
        <v>14.7047257179355</v>
      </c>
      <c r="H368" s="164" t="s">
        <v>387</v>
      </c>
      <c r="I368" s="152" t="s">
        <v>408</v>
      </c>
      <c r="J368" s="167" t="b">
        <f t="shared" si="1"/>
        <v>1</v>
      </c>
    </row>
    <row r="369">
      <c r="A369" s="162" t="s">
        <v>11</v>
      </c>
      <c r="B369" s="163">
        <v>45809.0</v>
      </c>
      <c r="C369" s="164" t="s">
        <v>409</v>
      </c>
      <c r="D369" s="164" t="s">
        <v>425</v>
      </c>
      <c r="E369" s="164" t="s">
        <v>390</v>
      </c>
      <c r="F369" s="164">
        <v>113.077185794952</v>
      </c>
      <c r="G369" s="164">
        <v>113.077185794952</v>
      </c>
      <c r="H369" s="164" t="s">
        <v>387</v>
      </c>
      <c r="I369" s="152" t="s">
        <v>409</v>
      </c>
      <c r="J369" s="167" t="b">
        <f t="shared" si="1"/>
        <v>1</v>
      </c>
    </row>
    <row r="370">
      <c r="A370" s="162" t="s">
        <v>29</v>
      </c>
      <c r="B370" s="163">
        <v>45809.0</v>
      </c>
      <c r="C370" s="164" t="s">
        <v>410</v>
      </c>
      <c r="D370" s="164" t="s">
        <v>402</v>
      </c>
      <c r="E370" s="164" t="s">
        <v>390</v>
      </c>
      <c r="F370" s="164">
        <v>9.11026731503278</v>
      </c>
      <c r="G370" s="164">
        <v>9.11026731503278</v>
      </c>
      <c r="H370" s="164" t="s">
        <v>387</v>
      </c>
      <c r="I370" s="152" t="s">
        <v>410</v>
      </c>
      <c r="J370" s="167" t="b">
        <f t="shared" si="1"/>
        <v>1</v>
      </c>
    </row>
    <row r="371">
      <c r="A371" s="162" t="s">
        <v>29</v>
      </c>
      <c r="B371" s="163">
        <v>45809.0</v>
      </c>
      <c r="C371" s="164" t="s">
        <v>411</v>
      </c>
      <c r="D371" s="164" t="s">
        <v>402</v>
      </c>
      <c r="E371" s="164" t="s">
        <v>390</v>
      </c>
      <c r="F371" s="164">
        <v>5.17872512259404</v>
      </c>
      <c r="G371" s="164">
        <v>5.17872512259404</v>
      </c>
      <c r="H371" s="164" t="s">
        <v>387</v>
      </c>
      <c r="I371" s="152" t="s">
        <v>411</v>
      </c>
      <c r="J371" s="167" t="b">
        <f t="shared" si="1"/>
        <v>1</v>
      </c>
    </row>
    <row r="372">
      <c r="A372" s="162" t="s">
        <v>11</v>
      </c>
      <c r="B372" s="163">
        <v>45809.0</v>
      </c>
      <c r="C372" s="164" t="s">
        <v>413</v>
      </c>
      <c r="D372" s="164" t="s">
        <v>389</v>
      </c>
      <c r="E372" s="164" t="s">
        <v>390</v>
      </c>
      <c r="F372" s="164">
        <v>111.943852700432</v>
      </c>
      <c r="G372" s="164">
        <v>111.943852700432</v>
      </c>
      <c r="H372" s="164" t="s">
        <v>387</v>
      </c>
      <c r="I372" s="152" t="s">
        <v>413</v>
      </c>
      <c r="J372" s="167" t="b">
        <f t="shared" si="1"/>
        <v>1</v>
      </c>
    </row>
    <row r="373">
      <c r="A373" s="162" t="s">
        <v>15</v>
      </c>
      <c r="B373" s="163">
        <v>45809.0</v>
      </c>
      <c r="C373" s="164" t="s">
        <v>414</v>
      </c>
      <c r="D373" s="164" t="s">
        <v>389</v>
      </c>
      <c r="E373" s="164" t="s">
        <v>390</v>
      </c>
      <c r="F373" s="164">
        <v>170.260272106568</v>
      </c>
      <c r="G373" s="164">
        <v>170.260272106568</v>
      </c>
      <c r="H373" s="164" t="s">
        <v>387</v>
      </c>
      <c r="I373" s="152" t="s">
        <v>414</v>
      </c>
      <c r="J373" s="167" t="b">
        <f t="shared" si="1"/>
        <v>1</v>
      </c>
    </row>
    <row r="374">
      <c r="A374" s="162" t="s">
        <v>11</v>
      </c>
      <c r="B374" s="163">
        <v>45809.0</v>
      </c>
      <c r="C374" s="164" t="s">
        <v>415</v>
      </c>
      <c r="D374" s="164" t="s">
        <v>389</v>
      </c>
      <c r="E374" s="164" t="s">
        <v>390</v>
      </c>
      <c r="F374" s="164">
        <v>95.9181474827734</v>
      </c>
      <c r="G374" s="164">
        <v>95.9181474827734</v>
      </c>
      <c r="H374" s="164" t="s">
        <v>387</v>
      </c>
      <c r="I374" s="152" t="s">
        <v>415</v>
      </c>
      <c r="J374" s="167" t="b">
        <f t="shared" si="1"/>
        <v>1</v>
      </c>
    </row>
    <row r="375">
      <c r="A375" s="162" t="s">
        <v>15</v>
      </c>
      <c r="B375" s="163">
        <v>45809.0</v>
      </c>
      <c r="C375" s="164" t="s">
        <v>416</v>
      </c>
      <c r="D375" s="164" t="s">
        <v>389</v>
      </c>
      <c r="E375" s="164" t="s">
        <v>390</v>
      </c>
      <c r="F375" s="164">
        <v>82.8039454759481</v>
      </c>
      <c r="G375" s="164">
        <v>82.8039454759481</v>
      </c>
      <c r="H375" s="164" t="s">
        <v>387</v>
      </c>
      <c r="I375" s="152" t="s">
        <v>416</v>
      </c>
      <c r="J375" s="167" t="b">
        <f t="shared" si="1"/>
        <v>1</v>
      </c>
    </row>
    <row r="376">
      <c r="A376" s="162" t="s">
        <v>20</v>
      </c>
      <c r="B376" s="163">
        <v>45809.0</v>
      </c>
      <c r="C376" s="164" t="s">
        <v>417</v>
      </c>
      <c r="D376" s="164" t="s">
        <v>19</v>
      </c>
      <c r="E376" s="164" t="s">
        <v>390</v>
      </c>
      <c r="F376" s="164">
        <v>48.2328553117108</v>
      </c>
      <c r="G376" s="164">
        <v>48.2328553117108</v>
      </c>
      <c r="H376" s="164" t="s">
        <v>387</v>
      </c>
      <c r="I376" s="152" t="s">
        <v>417</v>
      </c>
      <c r="J376" s="167" t="b">
        <f t="shared" si="1"/>
        <v>1</v>
      </c>
    </row>
    <row r="377">
      <c r="A377" s="162" t="s">
        <v>29</v>
      </c>
      <c r="B377" s="163">
        <v>45809.0</v>
      </c>
      <c r="C377" s="164" t="s">
        <v>418</v>
      </c>
      <c r="D377" s="164" t="s">
        <v>402</v>
      </c>
      <c r="E377" s="164" t="s">
        <v>390</v>
      </c>
      <c r="F377" s="164">
        <v>1.71601686581443</v>
      </c>
      <c r="G377" s="164">
        <v>1.71601686581443</v>
      </c>
      <c r="H377" s="164" t="s">
        <v>387</v>
      </c>
      <c r="I377" s="152" t="s">
        <v>418</v>
      </c>
      <c r="J377" s="167" t="b">
        <f t="shared" si="1"/>
        <v>1</v>
      </c>
    </row>
    <row r="378">
      <c r="A378" s="162" t="s">
        <v>29</v>
      </c>
      <c r="B378" s="163">
        <v>45809.0</v>
      </c>
      <c r="C378" s="164" t="s">
        <v>419</v>
      </c>
      <c r="D378" s="164" t="s">
        <v>402</v>
      </c>
      <c r="E378" s="164" t="s">
        <v>390</v>
      </c>
      <c r="F378" s="164">
        <v>2.73358430783413</v>
      </c>
      <c r="G378" s="164">
        <v>2.73358430783413</v>
      </c>
      <c r="H378" s="164" t="s">
        <v>387</v>
      </c>
      <c r="I378" s="152" t="s">
        <v>419</v>
      </c>
      <c r="J378" s="167" t="b">
        <f t="shared" si="1"/>
        <v>1</v>
      </c>
    </row>
    <row r="379">
      <c r="B379" s="60"/>
    </row>
    <row r="380">
      <c r="B380" s="60"/>
    </row>
    <row r="381">
      <c r="B381" s="60"/>
    </row>
    <row r="382">
      <c r="B382" s="60"/>
    </row>
    <row r="383">
      <c r="B383" s="60"/>
    </row>
    <row r="384">
      <c r="B384" s="60"/>
    </row>
    <row r="385">
      <c r="B385" s="60"/>
    </row>
    <row r="386">
      <c r="B386" s="60"/>
    </row>
    <row r="387">
      <c r="B387" s="60"/>
    </row>
    <row r="388">
      <c r="B388" s="60"/>
    </row>
    <row r="389">
      <c r="B389" s="60"/>
    </row>
    <row r="390">
      <c r="B390" s="60"/>
    </row>
    <row r="391">
      <c r="B391" s="60"/>
    </row>
    <row r="392">
      <c r="B392" s="60"/>
    </row>
    <row r="393">
      <c r="B393" s="60"/>
    </row>
    <row r="394">
      <c r="B394" s="60"/>
    </row>
    <row r="395">
      <c r="B395" s="60"/>
    </row>
    <row r="396">
      <c r="B396" s="60"/>
    </row>
    <row r="397">
      <c r="B397" s="60"/>
    </row>
    <row r="398">
      <c r="B398" s="60"/>
    </row>
    <row r="399">
      <c r="B399" s="60"/>
    </row>
    <row r="400">
      <c r="B400" s="60"/>
    </row>
    <row r="401">
      <c r="B401" s="60"/>
    </row>
    <row r="402">
      <c r="B402" s="60"/>
    </row>
    <row r="403">
      <c r="B403" s="60"/>
    </row>
    <row r="404">
      <c r="B404" s="60"/>
    </row>
    <row r="405">
      <c r="B405" s="60"/>
    </row>
    <row r="406">
      <c r="B406" s="60"/>
    </row>
    <row r="407">
      <c r="B407" s="60"/>
    </row>
    <row r="408">
      <c r="B408" s="60"/>
    </row>
    <row r="409">
      <c r="B409" s="60"/>
    </row>
    <row r="410">
      <c r="B410" s="60"/>
    </row>
    <row r="411">
      <c r="B411" s="60"/>
    </row>
    <row r="412">
      <c r="B412" s="60"/>
    </row>
    <row r="413">
      <c r="B413" s="60"/>
    </row>
    <row r="414">
      <c r="B414" s="60"/>
    </row>
    <row r="415">
      <c r="B415" s="60"/>
    </row>
    <row r="416">
      <c r="B416" s="60"/>
    </row>
    <row r="417">
      <c r="B417" s="60"/>
    </row>
    <row r="418">
      <c r="B418" s="60"/>
    </row>
    <row r="419">
      <c r="B419" s="60"/>
    </row>
    <row r="420">
      <c r="B420" s="60"/>
    </row>
    <row r="421">
      <c r="B421" s="60"/>
    </row>
    <row r="422">
      <c r="B422" s="60"/>
    </row>
    <row r="423">
      <c r="B423" s="60"/>
    </row>
    <row r="424">
      <c r="B424" s="60"/>
    </row>
    <row r="425">
      <c r="B425" s="60"/>
    </row>
    <row r="426">
      <c r="B426" s="60"/>
    </row>
    <row r="427">
      <c r="B427" s="60"/>
    </row>
    <row r="428">
      <c r="B428" s="60"/>
    </row>
    <row r="429">
      <c r="B429" s="60"/>
    </row>
    <row r="430">
      <c r="B430" s="60"/>
    </row>
    <row r="431">
      <c r="B431" s="60"/>
    </row>
    <row r="432">
      <c r="B432" s="60"/>
    </row>
    <row r="433">
      <c r="B433" s="60"/>
    </row>
    <row r="434">
      <c r="B434" s="60"/>
    </row>
    <row r="435">
      <c r="B435" s="60"/>
    </row>
    <row r="436">
      <c r="B436" s="60"/>
    </row>
    <row r="437">
      <c r="B437" s="60"/>
    </row>
    <row r="438">
      <c r="B438" s="60"/>
    </row>
    <row r="439">
      <c r="B439" s="60"/>
    </row>
    <row r="440">
      <c r="B440" s="60"/>
    </row>
    <row r="441">
      <c r="B441" s="60"/>
    </row>
    <row r="442">
      <c r="B442" s="60"/>
    </row>
    <row r="443">
      <c r="B443" s="60"/>
    </row>
  </sheetData>
  <dataValidations>
    <dataValidation type="list" allowBlank="1" showErrorMessage="1" sqref="A2:A378">
      <formula1>"ASC,Bot,GenAI,Voice Bot,Custom Backend,Robotics,R&amp;D Lab,R&amp;D,S&amp;M, Eko,Tollring,Shared"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</sheetData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9.88"/>
    <col customWidth="1" min="2" max="3" width="12.13"/>
    <col customWidth="1" min="4" max="5" width="11.0"/>
    <col customWidth="1" min="6" max="6" width="12.0"/>
    <col customWidth="1" min="7" max="7" width="12.13"/>
    <col customWidth="1" min="8" max="8" width="12.0"/>
    <col customWidth="1" min="9" max="11" width="12.13"/>
    <col customWidth="1" min="12" max="12" width="11.0"/>
    <col customWidth="1" min="13" max="13" width="12.0"/>
  </cols>
  <sheetData>
    <row r="1">
      <c r="A1" s="135" t="s">
        <v>438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</row>
    <row r="2">
      <c r="A2" s="4"/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</row>
    <row r="3">
      <c r="B3" s="76" t="s">
        <v>439</v>
      </c>
    </row>
    <row r="4">
      <c r="A4" s="73" t="s">
        <v>328</v>
      </c>
      <c r="B4" s="20">
        <f>'AWS cost calculation'!C2</f>
        <v>45474</v>
      </c>
      <c r="C4" s="20">
        <f>'AWS cost calculation'!D2</f>
        <v>45505</v>
      </c>
      <c r="D4" s="20">
        <f>'AWS cost calculation'!E2</f>
        <v>45536</v>
      </c>
      <c r="E4" s="20">
        <f>'AWS cost calculation'!F2</f>
        <v>45566</v>
      </c>
      <c r="F4" s="20">
        <f>'AWS cost calculation'!G2</f>
        <v>45597</v>
      </c>
      <c r="G4" s="20">
        <f>'AWS cost calculation'!H2</f>
        <v>45627</v>
      </c>
      <c r="H4" s="20">
        <f>'AWS cost calculation'!I2</f>
        <v>45658</v>
      </c>
      <c r="I4" s="20">
        <f>'AWS cost calculation'!J2</f>
        <v>45689</v>
      </c>
      <c r="J4" s="20">
        <f>'AWS cost calculation'!K2</f>
        <v>45717</v>
      </c>
      <c r="K4" s="20">
        <f>'AWS cost calculation'!L2</f>
        <v>45748</v>
      </c>
      <c r="L4" s="20">
        <f>'AWS cost calculation'!M2</f>
        <v>45778</v>
      </c>
      <c r="M4" s="20">
        <f>'AWS cost calculation'!N2</f>
        <v>45809</v>
      </c>
    </row>
    <row r="5">
      <c r="A5" s="168" t="str">
        <f>'Azure cost pivot'!A3</f>
        <v>ASC</v>
      </c>
      <c r="B5" s="158">
        <f>'Azure cost pivot'!B3</f>
        <v>0.0532505835</v>
      </c>
      <c r="C5" s="158">
        <f>'Azure cost pivot'!C3</f>
        <v>0.1687968358</v>
      </c>
      <c r="D5" s="158">
        <f>'Azure cost pivot'!D3</f>
        <v>0.7264425</v>
      </c>
      <c r="E5" s="158">
        <f>'Azure cost pivot'!E3</f>
        <v>2.332478052</v>
      </c>
      <c r="F5" s="158">
        <f>'Azure cost pivot'!F3</f>
        <v>1.511229721</v>
      </c>
      <c r="G5" s="158">
        <f>'Azure cost pivot'!G3</f>
        <v>1.609614871</v>
      </c>
      <c r="H5" s="158">
        <f>'Azure cost pivot'!H3</f>
        <v>1.767095232</v>
      </c>
      <c r="I5" s="158">
        <f>'Azure cost pivot'!I3</f>
        <v>3.59320125</v>
      </c>
      <c r="J5" s="158">
        <f>'Azure cost pivot'!J3</f>
        <v>37.038128</v>
      </c>
      <c r="K5" s="158">
        <f>'Azure cost pivot'!K3</f>
        <v>68.48883648</v>
      </c>
      <c r="L5" s="158">
        <f>'Azure cost pivot'!L3</f>
        <v>167.5249125</v>
      </c>
      <c r="M5" s="158">
        <f>'Azure cost pivot'!M3*($M$15/$M$14)</f>
        <v>194.9009625</v>
      </c>
    </row>
    <row r="6">
      <c r="A6" s="169" t="str">
        <f>'Azure cost pivot'!A4</f>
        <v>Bot</v>
      </c>
      <c r="B6" s="80">
        <f>'Azure cost pivot'!B4</f>
        <v>2661.492735</v>
      </c>
      <c r="C6" s="80">
        <f>'Azure cost pivot'!C4</f>
        <v>2374.974339</v>
      </c>
      <c r="D6" s="80">
        <f>'Azure cost pivot'!D4</f>
        <v>2219.11538</v>
      </c>
      <c r="E6" s="80">
        <f>'Azure cost pivot'!E4</f>
        <v>2550.433738</v>
      </c>
      <c r="F6" s="80">
        <f>'Azure cost pivot'!F4</f>
        <v>3112.4101</v>
      </c>
      <c r="G6" s="80">
        <f>'Azure cost pivot'!G4</f>
        <v>3431.397725</v>
      </c>
      <c r="H6" s="80">
        <f>'Azure cost pivot'!H4</f>
        <v>3882.493027</v>
      </c>
      <c r="I6" s="80">
        <f>'Azure cost pivot'!I4</f>
        <v>3780.149283</v>
      </c>
      <c r="J6" s="80">
        <f>'Azure cost pivot'!J4</f>
        <v>4057.606413</v>
      </c>
      <c r="K6" s="80">
        <f>'Azure cost pivot'!K4</f>
        <v>3235.537702</v>
      </c>
      <c r="L6" s="80">
        <f>'Azure cost pivot'!L4</f>
        <v>3153.403157</v>
      </c>
      <c r="M6" s="80">
        <f>'Azure cost pivot'!M4*($M$15/$M$14)</f>
        <v>3167.136866</v>
      </c>
    </row>
    <row r="7">
      <c r="A7" s="169" t="str">
        <f>'Azure cost pivot'!A5</f>
        <v>Custom Backend</v>
      </c>
      <c r="B7" s="80">
        <f>'Azure cost pivot'!B5</f>
        <v>299.1280577</v>
      </c>
      <c r="C7" s="80">
        <f>'Azure cost pivot'!C5</f>
        <v>619.4487464</v>
      </c>
      <c r="D7" s="80">
        <f>'Azure cost pivot'!D5</f>
        <v>675.1752927</v>
      </c>
      <c r="E7" s="80">
        <f>'Azure cost pivot'!E5</f>
        <v>856.0112465</v>
      </c>
      <c r="F7" s="80">
        <f>'Azure cost pivot'!F5</f>
        <v>1047.512852</v>
      </c>
      <c r="G7" s="80">
        <f>'Azure cost pivot'!G5</f>
        <v>1239.404174</v>
      </c>
      <c r="H7" s="80">
        <f>'Azure cost pivot'!H5</f>
        <v>3824.688618</v>
      </c>
      <c r="I7" s="80">
        <f>'Azure cost pivot'!I5</f>
        <v>5956.480934</v>
      </c>
      <c r="J7" s="80">
        <f>'Azure cost pivot'!J5</f>
        <v>5595.538029</v>
      </c>
      <c r="K7" s="80">
        <f>'Azure cost pivot'!K5</f>
        <v>2394.807277</v>
      </c>
      <c r="L7" s="80">
        <f>'Azure cost pivot'!L5</f>
        <v>1733.873393</v>
      </c>
      <c r="M7" s="80">
        <f>'Azure cost pivot'!M5*($M$15/$M$14)</f>
        <v>1432.120476</v>
      </c>
    </row>
    <row r="8">
      <c r="A8" s="169" t="str">
        <f>'Azure cost pivot'!A6</f>
        <v>GenAI</v>
      </c>
      <c r="B8" s="80">
        <f>'Azure cost pivot'!B6</f>
        <v>1364.40689</v>
      </c>
      <c r="C8" s="80">
        <f>'Azure cost pivot'!C6</f>
        <v>1568.98128</v>
      </c>
      <c r="D8" s="80">
        <f>'Azure cost pivot'!D6</f>
        <v>2360.655756</v>
      </c>
      <c r="E8" s="80">
        <f>'Azure cost pivot'!E6</f>
        <v>9717.98748</v>
      </c>
      <c r="F8" s="80">
        <f>'Azure cost pivot'!F6</f>
        <v>6175.252618</v>
      </c>
      <c r="G8" s="80">
        <f>'Azure cost pivot'!G6</f>
        <v>5316.679078</v>
      </c>
      <c r="H8" s="80">
        <f>'Azure cost pivot'!H6</f>
        <v>3208.925836</v>
      </c>
      <c r="I8" s="80">
        <f>'Azure cost pivot'!I6</f>
        <v>2336.463257</v>
      </c>
      <c r="J8" s="80">
        <f>'Azure cost pivot'!J6</f>
        <v>2269.708104</v>
      </c>
      <c r="K8" s="80">
        <f>'Azure cost pivot'!K6</f>
        <v>3872.591888</v>
      </c>
      <c r="L8" s="80">
        <f>'Azure cost pivot'!L6</f>
        <v>6529.825302</v>
      </c>
      <c r="M8" s="80">
        <f>'Azure cost pivot'!M6*($M$15/$M$14)</f>
        <v>6564.196364</v>
      </c>
    </row>
    <row r="9">
      <c r="A9" s="169" t="str">
        <f>'Azure cost pivot'!A7</f>
        <v>R&amp;D</v>
      </c>
      <c r="B9" s="80">
        <f>'Azure cost pivot'!B7</f>
        <v>1343.683378</v>
      </c>
      <c r="C9" s="80">
        <f>'Azure cost pivot'!C7</f>
        <v>1452.147729</v>
      </c>
      <c r="D9" s="80">
        <f>'Azure cost pivot'!D7</f>
        <v>1515.1296</v>
      </c>
      <c r="E9" s="80">
        <f>'Azure cost pivot'!E7</f>
        <v>1716.615766</v>
      </c>
      <c r="F9" s="80">
        <f>'Azure cost pivot'!F7</f>
        <v>2689.684359</v>
      </c>
      <c r="G9" s="80">
        <f>'Azure cost pivot'!G7</f>
        <v>4304.118865</v>
      </c>
      <c r="H9" s="80">
        <f>'Azure cost pivot'!H7</f>
        <v>6139.478889</v>
      </c>
      <c r="I9" s="80">
        <f>'Azure cost pivot'!I7</f>
        <v>5070.904347</v>
      </c>
      <c r="J9" s="80">
        <f>'Azure cost pivot'!J7</f>
        <v>5617.797813</v>
      </c>
      <c r="K9" s="80">
        <f>'Azure cost pivot'!K7</f>
        <v>5867.117952</v>
      </c>
      <c r="L9" s="80">
        <f>'Azure cost pivot'!L7</f>
        <v>6169.039499</v>
      </c>
      <c r="M9" s="80">
        <f>'Azure cost pivot'!M7+(90*($M$15-$M$14))</f>
        <v>2891.173947</v>
      </c>
    </row>
    <row r="10">
      <c r="A10" s="169" t="str">
        <f>'Azure cost pivot'!A8</f>
        <v>R&amp;D Lab</v>
      </c>
      <c r="B10" s="80">
        <f>'Azure cost pivot'!B8</f>
        <v>311.1696278</v>
      </c>
      <c r="C10" s="80">
        <f>'Azure cost pivot'!C8</f>
        <v>992.1575591</v>
      </c>
      <c r="D10" s="80">
        <f>'Azure cost pivot'!D8</f>
        <v>460.3931511</v>
      </c>
      <c r="E10" s="80">
        <f>'Azure cost pivot'!E8</f>
        <v>469.0120555</v>
      </c>
      <c r="F10" s="80">
        <f>'Azure cost pivot'!F8</f>
        <v>427.5049128</v>
      </c>
      <c r="G10" s="80">
        <f>'Azure cost pivot'!G8</f>
        <v>448.4707852</v>
      </c>
      <c r="H10" s="80">
        <f>'Azure cost pivot'!H8</f>
        <v>489.6875277</v>
      </c>
      <c r="I10" s="80">
        <f>'Azure cost pivot'!I8</f>
        <v>514.1673231</v>
      </c>
      <c r="J10" s="80">
        <f>'Azure cost pivot'!J8</f>
        <v>553.2371667</v>
      </c>
      <c r="K10" s="80">
        <f>'Azure cost pivot'!K8</f>
        <v>621.5485317</v>
      </c>
      <c r="L10" s="80">
        <f>'Azure cost pivot'!L8</f>
        <v>603.6789916</v>
      </c>
      <c r="M10" s="80">
        <f>'Azure cost pivot'!M8*($M$15/$M$14)</f>
        <v>498.2988274</v>
      </c>
    </row>
    <row r="11">
      <c r="A11" s="169" t="str">
        <f>'Azure cost pivot'!A9</f>
        <v>Robotics</v>
      </c>
      <c r="B11" s="80">
        <f>'Azure cost pivot'!B9</f>
        <v>10.7246949</v>
      </c>
      <c r="C11" s="80">
        <f>'Azure cost pivot'!C9</f>
        <v>9.941345573</v>
      </c>
      <c r="D11" s="80">
        <f>'Azure cost pivot'!D9</f>
        <v>94.48383146</v>
      </c>
      <c r="E11" s="80">
        <f>'Azure cost pivot'!E9</f>
        <v>165.9638358</v>
      </c>
      <c r="F11" s="80">
        <f>'Azure cost pivot'!F9</f>
        <v>192.2006084</v>
      </c>
      <c r="G11" s="80">
        <f>'Azure cost pivot'!G9</f>
        <v>313.0550782</v>
      </c>
      <c r="H11" s="80">
        <f>'Azure cost pivot'!H9</f>
        <v>309.7364685</v>
      </c>
      <c r="I11" s="80">
        <f>'Azure cost pivot'!I9</f>
        <v>265.2820731</v>
      </c>
      <c r="J11" s="80">
        <f>'Azure cost pivot'!J9</f>
        <v>337.3247751</v>
      </c>
      <c r="K11" s="80">
        <f>'Azure cost pivot'!K9</f>
        <v>336.9793428</v>
      </c>
      <c r="L11" s="80">
        <f>'Azure cost pivot'!L9</f>
        <v>528.6468867</v>
      </c>
      <c r="M11" s="80">
        <f>'Azure cost pivot'!M9</f>
        <v>48.23285531</v>
      </c>
    </row>
    <row r="12">
      <c r="A12" s="81" t="s">
        <v>330</v>
      </c>
      <c r="B12" s="82">
        <f t="shared" ref="B12:M12" si="1">SUM(B6:B11)</f>
        <v>5990.605383</v>
      </c>
      <c r="C12" s="82">
        <f t="shared" si="1"/>
        <v>7017.650999</v>
      </c>
      <c r="D12" s="82">
        <f t="shared" si="1"/>
        <v>7324.953011</v>
      </c>
      <c r="E12" s="82">
        <f t="shared" si="1"/>
        <v>15476.02412</v>
      </c>
      <c r="F12" s="82">
        <f t="shared" si="1"/>
        <v>13644.56545</v>
      </c>
      <c r="G12" s="82">
        <f t="shared" si="1"/>
        <v>15053.12571</v>
      </c>
      <c r="H12" s="82">
        <f t="shared" si="1"/>
        <v>17855.01037</v>
      </c>
      <c r="I12" s="82">
        <f t="shared" si="1"/>
        <v>17923.44722</v>
      </c>
      <c r="J12" s="82">
        <f t="shared" si="1"/>
        <v>18431.2123</v>
      </c>
      <c r="K12" s="82">
        <f t="shared" si="1"/>
        <v>16328.58269</v>
      </c>
      <c r="L12" s="82">
        <f t="shared" si="1"/>
        <v>18718.46723</v>
      </c>
      <c r="M12" s="82">
        <f t="shared" si="1"/>
        <v>14601.15934</v>
      </c>
    </row>
    <row r="13">
      <c r="A13" s="169" t="str">
        <f>'Azure cost pivot'!A10</f>
        <v>Shared</v>
      </c>
      <c r="B13" s="80">
        <f>'Azure cost pivot'!B10</f>
        <v>291.1420665</v>
      </c>
      <c r="C13" s="80">
        <f>'Azure cost pivot'!C10</f>
        <v>508.220104</v>
      </c>
      <c r="D13" s="80">
        <f>'Azure cost pivot'!D10</f>
        <v>520.0764463</v>
      </c>
      <c r="E13" s="80">
        <f>'Azure cost pivot'!E10</f>
        <v>630.0758994</v>
      </c>
      <c r="F13" s="80">
        <f>'Azure cost pivot'!F10</f>
        <v>77.74432197</v>
      </c>
      <c r="G13" s="80">
        <f>'Azure cost pivot'!G10</f>
        <v>-2.446919922</v>
      </c>
      <c r="H13" s="80">
        <f>'Azure cost pivot'!H10</f>
        <v>-2.35496154</v>
      </c>
      <c r="I13" s="80">
        <f>'Azure cost pivot'!I10</f>
        <v>-2.526419432</v>
      </c>
      <c r="J13" s="80">
        <f>'Azure cost pivot'!J10</f>
        <v>-2.460427734</v>
      </c>
      <c r="K13" s="80">
        <f>'Azure cost pivot'!K10</f>
        <v>-2.112830799</v>
      </c>
      <c r="L13" s="80">
        <f>'Azure cost pivot'!L10</f>
        <v>-2.738042495</v>
      </c>
      <c r="M13" s="80">
        <f>'Azure cost pivot'!M10</f>
        <v>0</v>
      </c>
    </row>
    <row r="14">
      <c r="M14" s="152">
        <v>3.0</v>
      </c>
    </row>
    <row r="15">
      <c r="M15" s="152">
        <v>30.0</v>
      </c>
    </row>
    <row r="16">
      <c r="A16" s="17"/>
      <c r="B16" s="170"/>
      <c r="C16" s="170"/>
      <c r="D16" s="170"/>
      <c r="E16" s="170"/>
      <c r="F16" s="170"/>
      <c r="G16" s="170"/>
      <c r="H16" s="170"/>
      <c r="I16" s="170"/>
      <c r="J16" s="170"/>
      <c r="K16" s="170"/>
      <c r="L16" s="170"/>
      <c r="M16" s="170"/>
    </row>
    <row r="17">
      <c r="A17" s="17"/>
      <c r="B17" s="171" t="s">
        <v>374</v>
      </c>
    </row>
    <row r="18">
      <c r="A18" s="172" t="s">
        <v>328</v>
      </c>
      <c r="B18" s="173">
        <f t="shared" ref="B18:M18" si="2">B4</f>
        <v>45474</v>
      </c>
      <c r="C18" s="173">
        <f t="shared" si="2"/>
        <v>45505</v>
      </c>
      <c r="D18" s="173">
        <f t="shared" si="2"/>
        <v>45536</v>
      </c>
      <c r="E18" s="173">
        <f t="shared" si="2"/>
        <v>45566</v>
      </c>
      <c r="F18" s="173">
        <f t="shared" si="2"/>
        <v>45597</v>
      </c>
      <c r="G18" s="173">
        <f t="shared" si="2"/>
        <v>45627</v>
      </c>
      <c r="H18" s="173">
        <f t="shared" si="2"/>
        <v>45658</v>
      </c>
      <c r="I18" s="173">
        <f t="shared" si="2"/>
        <v>45689</v>
      </c>
      <c r="J18" s="173">
        <f t="shared" si="2"/>
        <v>45717</v>
      </c>
      <c r="K18" s="173">
        <f t="shared" si="2"/>
        <v>45748</v>
      </c>
      <c r="L18" s="173">
        <f t="shared" si="2"/>
        <v>45778</v>
      </c>
      <c r="M18" s="173">
        <f t="shared" si="2"/>
        <v>45809</v>
      </c>
    </row>
    <row r="19">
      <c r="A19" s="77" t="s">
        <v>329</v>
      </c>
      <c r="B19" s="78">
        <v>0.01</v>
      </c>
      <c r="C19" s="78">
        <v>0.0</v>
      </c>
      <c r="D19" s="78">
        <v>0.0</v>
      </c>
      <c r="E19" s="78">
        <v>779.09</v>
      </c>
      <c r="F19" s="78">
        <v>0.0</v>
      </c>
      <c r="G19" s="78">
        <v>976.05</v>
      </c>
      <c r="H19" s="78">
        <v>0.0</v>
      </c>
      <c r="I19" s="78">
        <v>0.0</v>
      </c>
      <c r="J19" s="78">
        <v>0.0</v>
      </c>
      <c r="K19" s="78">
        <v>0.05</v>
      </c>
      <c r="L19" s="78">
        <v>0.0</v>
      </c>
      <c r="M19" s="78">
        <v>0.0</v>
      </c>
    </row>
    <row r="20">
      <c r="A20" s="174" t="s">
        <v>15</v>
      </c>
      <c r="B20" s="175">
        <f t="shared" ref="B20:M20" si="3">(B6+(B$13*(B6/B$12))-(B$19*(B6/B$12)))</f>
        <v>2790.836237</v>
      </c>
      <c r="C20" s="175">
        <f t="shared" si="3"/>
        <v>2546.970596</v>
      </c>
      <c r="D20" s="175">
        <f t="shared" si="3"/>
        <v>2376.674021</v>
      </c>
      <c r="E20" s="175">
        <f t="shared" si="3"/>
        <v>2525.876359</v>
      </c>
      <c r="F20" s="175">
        <f t="shared" si="3"/>
        <v>3130.144062</v>
      </c>
      <c r="G20" s="175">
        <f t="shared" si="3"/>
        <v>3208.346901</v>
      </c>
      <c r="H20" s="175">
        <f t="shared" si="3"/>
        <v>3881.980951</v>
      </c>
      <c r="I20" s="175">
        <f t="shared" si="3"/>
        <v>3779.616448</v>
      </c>
      <c r="J20" s="175">
        <f t="shared" si="3"/>
        <v>4057.064753</v>
      </c>
      <c r="K20" s="175">
        <f t="shared" si="3"/>
        <v>3235.109134</v>
      </c>
      <c r="L20" s="175">
        <f t="shared" si="3"/>
        <v>3152.941893</v>
      </c>
      <c r="M20" s="175">
        <f t="shared" si="3"/>
        <v>3167.136866</v>
      </c>
    </row>
    <row r="21">
      <c r="A21" s="174" t="s">
        <v>29</v>
      </c>
      <c r="B21" s="175">
        <f t="shared" ref="B21:M21" si="4">(B7+(B$13*(B7/B$12))-(B$19*(B7/B$12)))</f>
        <v>313.6651143</v>
      </c>
      <c r="C21" s="175">
        <f t="shared" si="4"/>
        <v>664.3093851</v>
      </c>
      <c r="D21" s="175">
        <f t="shared" si="4"/>
        <v>723.1131793</v>
      </c>
      <c r="E21" s="175">
        <f t="shared" si="4"/>
        <v>847.7689651</v>
      </c>
      <c r="F21" s="175">
        <f t="shared" si="4"/>
        <v>1053.481395</v>
      </c>
      <c r="G21" s="175">
        <f t="shared" si="4"/>
        <v>1158.8393</v>
      </c>
      <c r="H21" s="175">
        <f t="shared" si="4"/>
        <v>3824.184166</v>
      </c>
      <c r="I21" s="175">
        <f t="shared" si="4"/>
        <v>5955.641332</v>
      </c>
      <c r="J21" s="175">
        <f t="shared" si="4"/>
        <v>5594.791067</v>
      </c>
      <c r="K21" s="175">
        <f t="shared" si="4"/>
        <v>2394.490069</v>
      </c>
      <c r="L21" s="175">
        <f t="shared" si="4"/>
        <v>1733.619771</v>
      </c>
      <c r="M21" s="175">
        <f t="shared" si="4"/>
        <v>1432.120476</v>
      </c>
    </row>
    <row r="22">
      <c r="A22" s="174" t="s">
        <v>42</v>
      </c>
      <c r="B22" s="175">
        <f t="shared" ref="B22:M22" si="5">(B8+(B$13*(B8/B$12))-(B$19*(B8/B$12)))</f>
        <v>1430.714479</v>
      </c>
      <c r="C22" s="175">
        <f t="shared" si="5"/>
        <v>1682.607311</v>
      </c>
      <c r="D22" s="175">
        <f t="shared" si="5"/>
        <v>2528.263856</v>
      </c>
      <c r="E22" s="175">
        <f t="shared" si="5"/>
        <v>9624.415827</v>
      </c>
      <c r="F22" s="175">
        <f t="shared" si="5"/>
        <v>6210.438116</v>
      </c>
      <c r="G22" s="175">
        <f t="shared" si="5"/>
        <v>4971.079486</v>
      </c>
      <c r="H22" s="175">
        <f t="shared" si="5"/>
        <v>3208.5026</v>
      </c>
      <c r="I22" s="175">
        <f t="shared" si="5"/>
        <v>2336.133919</v>
      </c>
      <c r="J22" s="175">
        <f t="shared" si="5"/>
        <v>2269.405115</v>
      </c>
      <c r="K22" s="175">
        <f t="shared" si="5"/>
        <v>3872.078937</v>
      </c>
      <c r="L22" s="175">
        <f t="shared" si="5"/>
        <v>6528.870153</v>
      </c>
      <c r="M22" s="175">
        <f t="shared" si="5"/>
        <v>6564.196364</v>
      </c>
    </row>
    <row r="23">
      <c r="A23" s="174" t="s">
        <v>11</v>
      </c>
      <c r="B23" s="175">
        <f t="shared" ref="B23:M23" si="6">(B9+(B$13*(B9/B$12))-(B$19*(B9/B$12)))</f>
        <v>1408.983843</v>
      </c>
      <c r="C23" s="175">
        <f t="shared" si="6"/>
        <v>1557.312644</v>
      </c>
      <c r="D23" s="175">
        <f t="shared" si="6"/>
        <v>1622.704791</v>
      </c>
      <c r="E23" s="175">
        <f t="shared" si="6"/>
        <v>1700.086976</v>
      </c>
      <c r="F23" s="175">
        <f t="shared" si="6"/>
        <v>2705.009705</v>
      </c>
      <c r="G23" s="175">
        <f t="shared" si="6"/>
        <v>4024.338629</v>
      </c>
      <c r="H23" s="175">
        <f t="shared" si="6"/>
        <v>6138.669131</v>
      </c>
      <c r="I23" s="175">
        <f t="shared" si="6"/>
        <v>5070.189572</v>
      </c>
      <c r="J23" s="175">
        <f t="shared" si="6"/>
        <v>5617.047879</v>
      </c>
      <c r="K23" s="175">
        <f t="shared" si="6"/>
        <v>5866.340813</v>
      </c>
      <c r="L23" s="175">
        <f t="shared" si="6"/>
        <v>6168.137123</v>
      </c>
      <c r="M23" s="175">
        <f t="shared" si="6"/>
        <v>2891.173947</v>
      </c>
    </row>
    <row r="24">
      <c r="A24" s="174" t="s">
        <v>35</v>
      </c>
      <c r="B24" s="175">
        <f t="shared" ref="B24:M24" si="7">(B10+(B$13*(B10/B$12))-(B$19*(B10/B$12)))</f>
        <v>326.2918819</v>
      </c>
      <c r="C24" s="175">
        <f t="shared" si="7"/>
        <v>1064.009867</v>
      </c>
      <c r="D24" s="175">
        <f t="shared" si="7"/>
        <v>493.0813654</v>
      </c>
      <c r="E24" s="175">
        <f t="shared" si="7"/>
        <v>464.4960759</v>
      </c>
      <c r="F24" s="175">
        <f t="shared" si="7"/>
        <v>429.9407602</v>
      </c>
      <c r="G24" s="175">
        <f t="shared" si="7"/>
        <v>419.3188808</v>
      </c>
      <c r="H24" s="175">
        <f t="shared" si="7"/>
        <v>489.622941</v>
      </c>
      <c r="I24" s="175">
        <f t="shared" si="7"/>
        <v>514.094848</v>
      </c>
      <c r="J24" s="175">
        <f t="shared" si="7"/>
        <v>553.1633138</v>
      </c>
      <c r="K24" s="175">
        <f t="shared" si="7"/>
        <v>621.4662035</v>
      </c>
      <c r="L24" s="175">
        <f t="shared" si="7"/>
        <v>603.5906885</v>
      </c>
      <c r="M24" s="175">
        <f t="shared" si="7"/>
        <v>498.2988274</v>
      </c>
    </row>
    <row r="25">
      <c r="A25" s="174" t="s">
        <v>20</v>
      </c>
      <c r="B25" s="175">
        <f t="shared" ref="B25:M25" si="8">(B11+(B$13*(B11/B$12))-(B$19*(B11/B$12)))</f>
        <v>11.24589475</v>
      </c>
      <c r="C25" s="175">
        <f t="shared" si="8"/>
        <v>10.6613004</v>
      </c>
      <c r="D25" s="175">
        <f t="shared" si="8"/>
        <v>101.1922452</v>
      </c>
      <c r="E25" s="175">
        <f t="shared" si="8"/>
        <v>164.3658187</v>
      </c>
      <c r="F25" s="175">
        <f t="shared" si="8"/>
        <v>193.2957335</v>
      </c>
      <c r="G25" s="175">
        <f t="shared" si="8"/>
        <v>292.7055883</v>
      </c>
      <c r="H25" s="175">
        <f t="shared" si="8"/>
        <v>309.6956163</v>
      </c>
      <c r="I25" s="175">
        <f t="shared" si="8"/>
        <v>265.24468</v>
      </c>
      <c r="J25" s="175">
        <f t="shared" si="8"/>
        <v>337.2797447</v>
      </c>
      <c r="K25" s="175">
        <f t="shared" si="8"/>
        <v>336.9347077</v>
      </c>
      <c r="L25" s="175">
        <f t="shared" si="8"/>
        <v>528.5695589</v>
      </c>
      <c r="M25" s="175">
        <f t="shared" si="8"/>
        <v>48.23285531</v>
      </c>
    </row>
    <row r="26">
      <c r="A26" s="176" t="s">
        <v>330</v>
      </c>
      <c r="B26" s="177">
        <f t="shared" ref="B26:M26" si="9">SUM(B20:B25)</f>
        <v>6281.73745</v>
      </c>
      <c r="C26" s="177">
        <f t="shared" si="9"/>
        <v>7525.871103</v>
      </c>
      <c r="D26" s="177">
        <f t="shared" si="9"/>
        <v>7845.029458</v>
      </c>
      <c r="E26" s="177">
        <f t="shared" si="9"/>
        <v>15327.01002</v>
      </c>
      <c r="F26" s="177">
        <f t="shared" si="9"/>
        <v>13722.30977</v>
      </c>
      <c r="G26" s="177">
        <f t="shared" si="9"/>
        <v>14074.62879</v>
      </c>
      <c r="H26" s="177">
        <f t="shared" si="9"/>
        <v>17852.65541</v>
      </c>
      <c r="I26" s="177">
        <f t="shared" si="9"/>
        <v>17920.9208</v>
      </c>
      <c r="J26" s="177">
        <f t="shared" si="9"/>
        <v>18428.75187</v>
      </c>
      <c r="K26" s="177">
        <f t="shared" si="9"/>
        <v>16326.41986</v>
      </c>
      <c r="L26" s="177">
        <f t="shared" si="9"/>
        <v>18715.72919</v>
      </c>
      <c r="M26" s="177">
        <f t="shared" si="9"/>
        <v>14601.15934</v>
      </c>
    </row>
    <row r="28">
      <c r="B28" s="76" t="s">
        <v>440</v>
      </c>
    </row>
    <row r="29">
      <c r="A29" s="73" t="s">
        <v>328</v>
      </c>
      <c r="B29" s="20">
        <f t="shared" ref="B29:M29" si="10">B4</f>
        <v>45474</v>
      </c>
      <c r="C29" s="20">
        <f t="shared" si="10"/>
        <v>45505</v>
      </c>
      <c r="D29" s="20">
        <f t="shared" si="10"/>
        <v>45536</v>
      </c>
      <c r="E29" s="20">
        <f t="shared" si="10"/>
        <v>45566</v>
      </c>
      <c r="F29" s="20">
        <f t="shared" si="10"/>
        <v>45597</v>
      </c>
      <c r="G29" s="20">
        <f t="shared" si="10"/>
        <v>45627</v>
      </c>
      <c r="H29" s="20">
        <f t="shared" si="10"/>
        <v>45658</v>
      </c>
      <c r="I29" s="20">
        <f t="shared" si="10"/>
        <v>45689</v>
      </c>
      <c r="J29" s="20">
        <f t="shared" si="10"/>
        <v>45717</v>
      </c>
      <c r="K29" s="20">
        <f t="shared" si="10"/>
        <v>45748</v>
      </c>
      <c r="L29" s="20">
        <f t="shared" si="10"/>
        <v>45778</v>
      </c>
      <c r="M29" s="20">
        <f t="shared" si="10"/>
        <v>45809</v>
      </c>
    </row>
    <row r="30">
      <c r="A30" s="159" t="s">
        <v>377</v>
      </c>
      <c r="B30" s="160">
        <f>6281.75-B19</f>
        <v>6281.74</v>
      </c>
      <c r="C30" s="160">
        <f>7527.32-C19</f>
        <v>7527.32</v>
      </c>
      <c r="D30" s="160">
        <f>7845.03-D19</f>
        <v>7845.03</v>
      </c>
      <c r="E30" s="160">
        <f>16106.1-E19</f>
        <v>15327.01</v>
      </c>
      <c r="F30" s="160">
        <f>13723.01-F19</f>
        <v>13723.01</v>
      </c>
      <c r="G30" s="160">
        <f>14020.23-G19</f>
        <v>13044.18</v>
      </c>
      <c r="H30" s="160">
        <f>17798.41-H19</f>
        <v>17798.41</v>
      </c>
      <c r="I30" s="160">
        <f>18156.5-I19</f>
        <v>18156.5</v>
      </c>
      <c r="J30" s="160">
        <f>18409.73-J19</f>
        <v>18409.73</v>
      </c>
      <c r="K30" s="160">
        <f>16434.95-K19</f>
        <v>16434.9</v>
      </c>
      <c r="L30" s="160">
        <v>18883.25</v>
      </c>
      <c r="M30" s="178">
        <f>M26</f>
        <v>14601.15934</v>
      </c>
    </row>
    <row r="31">
      <c r="A31" s="159" t="s">
        <v>378</v>
      </c>
      <c r="B31" s="160">
        <f t="shared" ref="B31:M31" si="11">B30-(B26+B5)</f>
        <v>-0.0507002976</v>
      </c>
      <c r="C31" s="160">
        <f t="shared" si="11"/>
        <v>1.280099702</v>
      </c>
      <c r="D31" s="160">
        <f t="shared" si="11"/>
        <v>-0.725900288</v>
      </c>
      <c r="E31" s="160">
        <f t="shared" si="11"/>
        <v>-2.332500298</v>
      </c>
      <c r="F31" s="160">
        <f t="shared" si="11"/>
        <v>-0.811000288</v>
      </c>
      <c r="G31" s="160">
        <f t="shared" si="11"/>
        <v>-1032.0584</v>
      </c>
      <c r="H31" s="160">
        <f t="shared" si="11"/>
        <v>-56.0125003</v>
      </c>
      <c r="I31" s="160">
        <f t="shared" si="11"/>
        <v>231.9859997</v>
      </c>
      <c r="J31" s="160">
        <f t="shared" si="11"/>
        <v>-56.0600003</v>
      </c>
      <c r="K31" s="160">
        <f t="shared" si="11"/>
        <v>39.99129971</v>
      </c>
      <c r="L31" s="160">
        <f t="shared" si="11"/>
        <v>-0.004099841597</v>
      </c>
      <c r="M31" s="160">
        <f t="shared" si="11"/>
        <v>-194.9009625</v>
      </c>
    </row>
    <row r="32">
      <c r="A32" s="169" t="s">
        <v>15</v>
      </c>
      <c r="B32" s="80">
        <f t="shared" ref="B32:M32" si="12">B20+(B$31*(B20/B$26))</f>
        <v>2790.813712</v>
      </c>
      <c r="C32" s="80">
        <f t="shared" si="12"/>
        <v>2547.403818</v>
      </c>
      <c r="D32" s="80">
        <f t="shared" si="12"/>
        <v>2376.454107</v>
      </c>
      <c r="E32" s="80">
        <f t="shared" si="12"/>
        <v>2525.491966</v>
      </c>
      <c r="F32" s="80">
        <f t="shared" si="12"/>
        <v>3129.959068</v>
      </c>
      <c r="G32" s="80">
        <f t="shared" si="12"/>
        <v>2973.086602</v>
      </c>
      <c r="H32" s="80">
        <f t="shared" si="12"/>
        <v>3869.801281</v>
      </c>
      <c r="I32" s="80">
        <f t="shared" si="12"/>
        <v>3828.543516</v>
      </c>
      <c r="J32" s="80">
        <f t="shared" si="12"/>
        <v>4044.72322</v>
      </c>
      <c r="K32" s="80">
        <f t="shared" si="12"/>
        <v>3243.033481</v>
      </c>
      <c r="L32" s="80">
        <f t="shared" si="12"/>
        <v>3152.941203</v>
      </c>
      <c r="M32" s="80">
        <f t="shared" si="12"/>
        <v>3124.860906</v>
      </c>
    </row>
    <row r="33">
      <c r="A33" s="169" t="s">
        <v>29</v>
      </c>
      <c r="B33" s="80">
        <f t="shared" ref="B33:M33" si="13">B21+(B$31*(B21/B$26))</f>
        <v>313.6625827</v>
      </c>
      <c r="C33" s="80">
        <f t="shared" si="13"/>
        <v>664.4223796</v>
      </c>
      <c r="D33" s="80">
        <f t="shared" si="13"/>
        <v>723.0462697</v>
      </c>
      <c r="E33" s="80">
        <f t="shared" si="13"/>
        <v>847.6399496</v>
      </c>
      <c r="F33" s="80">
        <f t="shared" si="13"/>
        <v>1053.419133</v>
      </c>
      <c r="G33" s="80">
        <f t="shared" si="13"/>
        <v>1073.864424</v>
      </c>
      <c r="H33" s="80">
        <f t="shared" si="13"/>
        <v>3812.185833</v>
      </c>
      <c r="I33" s="80">
        <f t="shared" si="13"/>
        <v>6032.737003</v>
      </c>
      <c r="J33" s="80">
        <f t="shared" si="13"/>
        <v>5577.771793</v>
      </c>
      <c r="K33" s="80">
        <f t="shared" si="13"/>
        <v>2400.355333</v>
      </c>
      <c r="L33" s="80">
        <f t="shared" si="13"/>
        <v>1733.619391</v>
      </c>
      <c r="M33" s="80">
        <f t="shared" si="13"/>
        <v>1413.004072</v>
      </c>
    </row>
    <row r="34">
      <c r="A34" s="169" t="s">
        <v>42</v>
      </c>
      <c r="B34" s="80">
        <f t="shared" ref="B34:M34" si="14">B22+(B$31*(B22/B$26))</f>
        <v>1430.702931</v>
      </c>
      <c r="C34" s="80">
        <f t="shared" si="14"/>
        <v>1682.893512</v>
      </c>
      <c r="D34" s="80">
        <f t="shared" si="14"/>
        <v>2528.029916</v>
      </c>
      <c r="E34" s="80">
        <f t="shared" si="14"/>
        <v>9622.951161</v>
      </c>
      <c r="F34" s="80">
        <f t="shared" si="14"/>
        <v>6210.071073</v>
      </c>
      <c r="G34" s="80">
        <f t="shared" si="14"/>
        <v>4606.562281</v>
      </c>
      <c r="H34" s="80">
        <f t="shared" si="14"/>
        <v>3198.43596</v>
      </c>
      <c r="I34" s="80">
        <f t="shared" si="14"/>
        <v>2366.37513</v>
      </c>
      <c r="J34" s="80">
        <f t="shared" si="14"/>
        <v>2262.501617</v>
      </c>
      <c r="K34" s="80">
        <f t="shared" si="14"/>
        <v>3881.563532</v>
      </c>
      <c r="L34" s="80">
        <f t="shared" si="14"/>
        <v>6528.868722</v>
      </c>
      <c r="M34" s="80">
        <f t="shared" si="14"/>
        <v>6476.575364</v>
      </c>
    </row>
    <row r="35">
      <c r="A35" s="169" t="s">
        <v>11</v>
      </c>
      <c r="B35" s="80">
        <f t="shared" ref="B35:M35" si="15">B23+(B$31*(B23/B$26))</f>
        <v>1408.972471</v>
      </c>
      <c r="C35" s="80">
        <f t="shared" si="15"/>
        <v>1557.577533</v>
      </c>
      <c r="D35" s="80">
        <f t="shared" si="15"/>
        <v>1622.554642</v>
      </c>
      <c r="E35" s="80">
        <f t="shared" si="15"/>
        <v>1699.828253</v>
      </c>
      <c r="F35" s="80">
        <f t="shared" si="15"/>
        <v>2704.849836</v>
      </c>
      <c r="G35" s="80">
        <f t="shared" si="15"/>
        <v>3729.243636</v>
      </c>
      <c r="H35" s="80">
        <f t="shared" si="15"/>
        <v>6119.409127</v>
      </c>
      <c r="I35" s="80">
        <f t="shared" si="15"/>
        <v>5135.823086</v>
      </c>
      <c r="J35" s="80">
        <f t="shared" si="15"/>
        <v>5599.960899</v>
      </c>
      <c r="K35" s="80">
        <f t="shared" si="15"/>
        <v>5880.710319</v>
      </c>
      <c r="L35" s="80">
        <f t="shared" si="15"/>
        <v>6168.135772</v>
      </c>
      <c r="M35" s="80">
        <f t="shared" si="15"/>
        <v>2852.581629</v>
      </c>
    </row>
    <row r="36">
      <c r="A36" s="169" t="s">
        <v>35</v>
      </c>
      <c r="B36" s="80">
        <f t="shared" ref="B36:M36" si="16">B24+(B$31*(B24/B$26))</f>
        <v>326.2892484</v>
      </c>
      <c r="C36" s="80">
        <f t="shared" si="16"/>
        <v>1064.190847</v>
      </c>
      <c r="D36" s="80">
        <f t="shared" si="16"/>
        <v>493.0357406</v>
      </c>
      <c r="E36" s="80">
        <f t="shared" si="16"/>
        <v>464.4253878</v>
      </c>
      <c r="F36" s="80">
        <f t="shared" si="16"/>
        <v>429.9153504</v>
      </c>
      <c r="G36" s="80">
        <f t="shared" si="16"/>
        <v>388.571244</v>
      </c>
      <c r="H36" s="80">
        <f t="shared" si="16"/>
        <v>488.0867547</v>
      </c>
      <c r="I36" s="80">
        <f t="shared" si="16"/>
        <v>520.7497967</v>
      </c>
      <c r="J36" s="80">
        <f t="shared" si="16"/>
        <v>551.4805988</v>
      </c>
      <c r="K36" s="80">
        <f t="shared" si="16"/>
        <v>622.9884748</v>
      </c>
      <c r="L36" s="80">
        <f t="shared" si="16"/>
        <v>603.5905563</v>
      </c>
      <c r="M36" s="80">
        <f t="shared" si="16"/>
        <v>491.6473746</v>
      </c>
    </row>
    <row r="37">
      <c r="A37" s="174" t="s">
        <v>20</v>
      </c>
      <c r="B37" s="80">
        <f t="shared" ref="B37:M37" si="17">B25+(B$31*(B25/B$26))</f>
        <v>11.24580398</v>
      </c>
      <c r="C37" s="80">
        <f t="shared" si="17"/>
        <v>10.66311381</v>
      </c>
      <c r="D37" s="80">
        <f t="shared" si="17"/>
        <v>101.1828819</v>
      </c>
      <c r="E37" s="80">
        <f t="shared" si="17"/>
        <v>164.3408051</v>
      </c>
      <c r="F37" s="80">
        <f t="shared" si="17"/>
        <v>193.2843095</v>
      </c>
      <c r="G37" s="80">
        <f t="shared" si="17"/>
        <v>271.2421973</v>
      </c>
      <c r="H37" s="80">
        <f t="shared" si="17"/>
        <v>308.7239499</v>
      </c>
      <c r="I37" s="80">
        <f t="shared" si="17"/>
        <v>268.6782676</v>
      </c>
      <c r="J37" s="80">
        <f t="shared" si="17"/>
        <v>336.2537446</v>
      </c>
      <c r="K37" s="80">
        <f t="shared" si="17"/>
        <v>337.7600237</v>
      </c>
      <c r="L37" s="80">
        <f t="shared" si="17"/>
        <v>528.5694431</v>
      </c>
      <c r="M37" s="80">
        <f t="shared" si="17"/>
        <v>47.58902767</v>
      </c>
    </row>
  </sheetData>
  <mergeCells count="3">
    <mergeCell ref="B3:M3"/>
    <mergeCell ref="B17:M17"/>
    <mergeCell ref="B28:M28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9.75"/>
    <col customWidth="1" min="3" max="3" width="62.75"/>
    <col customWidth="1" min="4" max="4" width="20.88"/>
    <col customWidth="1" min="5" max="5" width="15.13"/>
    <col customWidth="1" min="6" max="7" width="14.38"/>
    <col customWidth="1" min="8" max="8" width="8.25"/>
  </cols>
  <sheetData>
    <row r="1">
      <c r="A1" s="161" t="s">
        <v>4</v>
      </c>
      <c r="B1" s="161" t="s">
        <v>441</v>
      </c>
      <c r="C1" s="161" t="s">
        <v>442</v>
      </c>
      <c r="D1" s="161" t="s">
        <v>443</v>
      </c>
      <c r="E1" s="161" t="s">
        <v>444</v>
      </c>
      <c r="F1" s="161" t="s">
        <v>445</v>
      </c>
      <c r="G1" s="161" t="s">
        <v>446</v>
      </c>
      <c r="H1" s="161" t="s">
        <v>447</v>
      </c>
      <c r="I1" s="161" t="s">
        <v>448</v>
      </c>
      <c r="J1" s="161" t="s">
        <v>449</v>
      </c>
    </row>
    <row r="2">
      <c r="A2" s="162" t="s">
        <v>385</v>
      </c>
      <c r="B2" s="163">
        <v>45474.0</v>
      </c>
      <c r="C2" s="164" t="s">
        <v>450</v>
      </c>
      <c r="D2" s="164"/>
      <c r="E2" s="164"/>
      <c r="F2" s="164">
        <v>29.0</v>
      </c>
      <c r="G2" s="164">
        <v>0.0</v>
      </c>
      <c r="H2" s="164">
        <v>0.0</v>
      </c>
      <c r="I2" s="11">
        <v>28.998888</v>
      </c>
      <c r="J2" s="11">
        <v>29.0</v>
      </c>
    </row>
    <row r="3">
      <c r="A3" s="162" t="s">
        <v>11</v>
      </c>
      <c r="B3" s="163">
        <v>45474.0</v>
      </c>
      <c r="C3" s="164" t="s">
        <v>12</v>
      </c>
      <c r="D3" s="164" t="s">
        <v>451</v>
      </c>
      <c r="E3" s="164">
        <v>6.97167553675E11</v>
      </c>
      <c r="F3" s="164">
        <v>8.0</v>
      </c>
      <c r="G3" s="164">
        <v>0.0</v>
      </c>
      <c r="H3" s="164">
        <v>0.0</v>
      </c>
      <c r="I3" s="11">
        <v>8.0021</v>
      </c>
      <c r="J3" s="11">
        <v>8.0</v>
      </c>
    </row>
    <row r="4">
      <c r="A4" s="162" t="s">
        <v>11</v>
      </c>
      <c r="B4" s="163">
        <v>45474.0</v>
      </c>
      <c r="C4" s="164" t="s">
        <v>16</v>
      </c>
      <c r="D4" s="164" t="s">
        <v>452</v>
      </c>
      <c r="E4" s="164">
        <v>5.47711709344E11</v>
      </c>
      <c r="F4" s="164">
        <v>0.0</v>
      </c>
      <c r="G4" s="164">
        <v>0.0</v>
      </c>
      <c r="H4" s="164">
        <v>0.0</v>
      </c>
      <c r="I4" s="11">
        <v>9.3E-4</v>
      </c>
      <c r="J4" s="11">
        <v>0.0</v>
      </c>
    </row>
    <row r="5">
      <c r="A5" s="162" t="s">
        <v>20</v>
      </c>
      <c r="B5" s="163">
        <v>45474.0</v>
      </c>
      <c r="C5" s="164" t="s">
        <v>39</v>
      </c>
      <c r="D5" s="164" t="s">
        <v>39</v>
      </c>
      <c r="E5" s="164">
        <v>5.04176039046E11</v>
      </c>
      <c r="F5" s="164">
        <v>0.01</v>
      </c>
      <c r="G5" s="164">
        <v>0.0</v>
      </c>
      <c r="H5" s="164">
        <v>0.0</v>
      </c>
      <c r="I5" s="11">
        <v>0.005528</v>
      </c>
      <c r="J5" s="11">
        <v>0.01</v>
      </c>
    </row>
    <row r="6">
      <c r="A6" s="162" t="s">
        <v>29</v>
      </c>
      <c r="B6" s="163">
        <v>45474.0</v>
      </c>
      <c r="C6" s="164" t="s">
        <v>43</v>
      </c>
      <c r="D6" s="164" t="s">
        <v>453</v>
      </c>
      <c r="E6" s="164">
        <v>6.69409119356E11</v>
      </c>
      <c r="F6" s="164">
        <v>0.45</v>
      </c>
      <c r="G6" s="164">
        <v>-0.03</v>
      </c>
      <c r="H6" s="164">
        <v>0.0</v>
      </c>
      <c r="I6" s="11">
        <v>0.425715</v>
      </c>
      <c r="J6" s="11">
        <v>0.43</v>
      </c>
    </row>
    <row r="7">
      <c r="A7" s="162" t="s">
        <v>29</v>
      </c>
      <c r="B7" s="163">
        <v>45474.0</v>
      </c>
      <c r="C7" s="164" t="s">
        <v>46</v>
      </c>
      <c r="D7" s="164" t="s">
        <v>454</v>
      </c>
      <c r="E7" s="164">
        <v>3.374983745E9</v>
      </c>
      <c r="F7" s="164">
        <v>0.34</v>
      </c>
      <c r="G7" s="164">
        <v>-0.03</v>
      </c>
      <c r="H7" s="164">
        <v>0.0</v>
      </c>
      <c r="I7" s="11">
        <v>0.309894</v>
      </c>
      <c r="J7" s="11">
        <v>0.31</v>
      </c>
    </row>
    <row r="8">
      <c r="A8" s="162" t="s">
        <v>29</v>
      </c>
      <c r="B8" s="163">
        <v>45474.0</v>
      </c>
      <c r="C8" s="164" t="s">
        <v>455</v>
      </c>
      <c r="D8" s="164" t="s">
        <v>455</v>
      </c>
      <c r="E8" s="164">
        <v>9.2679913603E11</v>
      </c>
      <c r="F8" s="164">
        <v>0.11</v>
      </c>
      <c r="G8" s="164">
        <v>-0.11</v>
      </c>
      <c r="H8" s="164">
        <v>0.0</v>
      </c>
      <c r="I8" s="11">
        <v>0.0</v>
      </c>
      <c r="J8" s="11">
        <v>0.0</v>
      </c>
    </row>
    <row r="9">
      <c r="A9" s="162" t="s">
        <v>29</v>
      </c>
      <c r="B9" s="163">
        <v>45474.0</v>
      </c>
      <c r="C9" s="164" t="s">
        <v>49</v>
      </c>
      <c r="D9" s="164" t="s">
        <v>456</v>
      </c>
      <c r="E9" s="164">
        <v>5.6971651854E10</v>
      </c>
      <c r="F9" s="164">
        <v>0.01</v>
      </c>
      <c r="G9" s="164">
        <v>0.0</v>
      </c>
      <c r="H9" s="164">
        <v>0.0</v>
      </c>
      <c r="I9" s="11">
        <v>0.014198</v>
      </c>
      <c r="J9" s="11">
        <v>0.01</v>
      </c>
    </row>
    <row r="10">
      <c r="A10" s="162" t="s">
        <v>15</v>
      </c>
      <c r="B10" s="163">
        <v>45474.0</v>
      </c>
      <c r="C10" s="164" t="s">
        <v>53</v>
      </c>
      <c r="D10" s="164" t="s">
        <v>457</v>
      </c>
      <c r="E10" s="164">
        <v>3.62285648673E11</v>
      </c>
      <c r="F10" s="164">
        <v>8311.25</v>
      </c>
      <c r="G10" s="164">
        <v>-482.65</v>
      </c>
      <c r="H10" s="164">
        <v>0.0</v>
      </c>
      <c r="I10" s="11">
        <v>7828.592972</v>
      </c>
      <c r="J10" s="11">
        <v>7828.59</v>
      </c>
    </row>
    <row r="11">
      <c r="A11" s="162" t="s">
        <v>42</v>
      </c>
      <c r="B11" s="163">
        <v>45474.0</v>
      </c>
      <c r="C11" s="164" t="s">
        <v>59</v>
      </c>
      <c r="D11" s="164" t="s">
        <v>458</v>
      </c>
      <c r="E11" s="164">
        <v>8.26861872274E11</v>
      </c>
      <c r="F11" s="164">
        <v>0.13</v>
      </c>
      <c r="G11" s="164">
        <v>0.0</v>
      </c>
      <c r="H11" s="164">
        <v>0.0</v>
      </c>
      <c r="I11" s="11">
        <v>0.132229</v>
      </c>
      <c r="J11" s="11">
        <v>0.13</v>
      </c>
    </row>
    <row r="12">
      <c r="A12" s="162" t="s">
        <v>29</v>
      </c>
      <c r="B12" s="163">
        <v>45474.0</v>
      </c>
      <c r="C12" s="164" t="s">
        <v>68</v>
      </c>
      <c r="D12" s="164" t="s">
        <v>459</v>
      </c>
      <c r="E12" s="164">
        <v>7.25592497786E11</v>
      </c>
      <c r="F12" s="164">
        <v>4.59</v>
      </c>
      <c r="G12" s="164">
        <v>0.0</v>
      </c>
      <c r="H12" s="164">
        <v>0.0</v>
      </c>
      <c r="I12" s="11">
        <v>4.587775</v>
      </c>
      <c r="J12" s="11">
        <v>4.59</v>
      </c>
    </row>
    <row r="13">
      <c r="A13" s="162" t="s">
        <v>29</v>
      </c>
      <c r="B13" s="163">
        <v>45474.0</v>
      </c>
      <c r="C13" s="164" t="s">
        <v>71</v>
      </c>
      <c r="D13" s="164" t="s">
        <v>460</v>
      </c>
      <c r="E13" s="164">
        <v>8.21698996262E11</v>
      </c>
      <c r="F13" s="164">
        <v>0.18</v>
      </c>
      <c r="G13" s="164">
        <v>0.0</v>
      </c>
      <c r="H13" s="164">
        <v>0.0</v>
      </c>
      <c r="I13" s="11">
        <v>0.181754</v>
      </c>
      <c r="J13" s="11">
        <v>0.18</v>
      </c>
    </row>
    <row r="14">
      <c r="A14" s="162" t="s">
        <v>11</v>
      </c>
      <c r="B14" s="163">
        <v>45474.0</v>
      </c>
      <c r="C14" s="164" t="s">
        <v>98</v>
      </c>
      <c r="D14" s="164" t="s">
        <v>461</v>
      </c>
      <c r="E14" s="164">
        <v>1.8400248375E10</v>
      </c>
      <c r="F14" s="164">
        <v>0.0</v>
      </c>
      <c r="G14" s="164">
        <v>0.0</v>
      </c>
      <c r="H14" s="164">
        <v>0.0</v>
      </c>
      <c r="I14" s="11">
        <v>0.002955</v>
      </c>
      <c r="J14" s="11">
        <v>0.0</v>
      </c>
    </row>
    <row r="15">
      <c r="A15" s="162" t="s">
        <v>11</v>
      </c>
      <c r="B15" s="163">
        <v>45474.0</v>
      </c>
      <c r="C15" s="164" t="s">
        <v>104</v>
      </c>
      <c r="D15" s="164" t="s">
        <v>462</v>
      </c>
      <c r="E15" s="164">
        <v>1.39655389203E11</v>
      </c>
      <c r="F15" s="164">
        <v>29.3</v>
      </c>
      <c r="G15" s="164">
        <v>0.0</v>
      </c>
      <c r="H15" s="164">
        <v>0.0</v>
      </c>
      <c r="I15" s="11">
        <v>29.299598</v>
      </c>
      <c r="J15" s="11">
        <v>29.3</v>
      </c>
    </row>
    <row r="16">
      <c r="A16" s="162" t="s">
        <v>38</v>
      </c>
      <c r="B16" s="163">
        <v>45474.0</v>
      </c>
      <c r="C16" s="164" t="s">
        <v>107</v>
      </c>
      <c r="D16" s="164" t="s">
        <v>463</v>
      </c>
      <c r="E16" s="164">
        <v>1.55705090227E11</v>
      </c>
      <c r="F16" s="164">
        <v>0.03</v>
      </c>
      <c r="G16" s="164">
        <v>0.0</v>
      </c>
      <c r="H16" s="164">
        <v>0.0</v>
      </c>
      <c r="I16" s="11">
        <v>0.032394</v>
      </c>
      <c r="J16" s="11">
        <v>0.03</v>
      </c>
    </row>
    <row r="17">
      <c r="A17" s="162" t="s">
        <v>29</v>
      </c>
      <c r="B17" s="163">
        <v>45474.0</v>
      </c>
      <c r="C17" s="164" t="s">
        <v>116</v>
      </c>
      <c r="D17" s="164" t="s">
        <v>464</v>
      </c>
      <c r="E17" s="164">
        <v>1.00634559021E12</v>
      </c>
      <c r="F17" s="164">
        <v>38.76</v>
      </c>
      <c r="G17" s="164">
        <v>-2.93</v>
      </c>
      <c r="H17" s="164">
        <v>0.0</v>
      </c>
      <c r="I17" s="11">
        <v>35.821315</v>
      </c>
      <c r="J17" s="11">
        <v>35.82</v>
      </c>
    </row>
    <row r="18">
      <c r="A18" s="162" t="s">
        <v>29</v>
      </c>
      <c r="B18" s="163">
        <v>45474.0</v>
      </c>
      <c r="C18" s="164" t="s">
        <v>119</v>
      </c>
      <c r="D18" s="164" t="s">
        <v>465</v>
      </c>
      <c r="E18" s="164">
        <v>2.4880453456E11</v>
      </c>
      <c r="F18" s="164">
        <v>0.04</v>
      </c>
      <c r="G18" s="164">
        <v>0.0</v>
      </c>
      <c r="H18" s="164">
        <v>0.0</v>
      </c>
      <c r="I18" s="11">
        <v>0.038626</v>
      </c>
      <c r="J18" s="11">
        <v>0.04</v>
      </c>
    </row>
    <row r="19">
      <c r="A19" s="162" t="s">
        <v>385</v>
      </c>
      <c r="B19" s="163">
        <v>45505.0</v>
      </c>
      <c r="C19" s="164" t="s">
        <v>450</v>
      </c>
      <c r="D19" s="164"/>
      <c r="E19" s="164"/>
      <c r="F19" s="164">
        <v>29.0</v>
      </c>
      <c r="G19" s="164">
        <v>0.0</v>
      </c>
      <c r="H19" s="164">
        <v>0.0</v>
      </c>
      <c r="I19" s="11">
        <v>28.998888</v>
      </c>
      <c r="J19" s="11">
        <v>29.0</v>
      </c>
    </row>
    <row r="20">
      <c r="A20" s="162" t="s">
        <v>11</v>
      </c>
      <c r="B20" s="163">
        <v>45505.0</v>
      </c>
      <c r="C20" s="164" t="s">
        <v>12</v>
      </c>
      <c r="D20" s="164" t="s">
        <v>451</v>
      </c>
      <c r="E20" s="164">
        <v>6.97167553675E11</v>
      </c>
      <c r="F20" s="164">
        <v>11.29</v>
      </c>
      <c r="G20" s="164">
        <v>0.0</v>
      </c>
      <c r="H20" s="164">
        <v>0.0</v>
      </c>
      <c r="I20" s="11">
        <v>11.285806</v>
      </c>
      <c r="J20" s="11">
        <v>11.29</v>
      </c>
    </row>
    <row r="21">
      <c r="A21" s="162" t="s">
        <v>11</v>
      </c>
      <c r="B21" s="163">
        <v>45505.0</v>
      </c>
      <c r="C21" s="164" t="s">
        <v>16</v>
      </c>
      <c r="D21" s="164" t="s">
        <v>452</v>
      </c>
      <c r="E21" s="164">
        <v>5.47711709344E11</v>
      </c>
      <c r="F21" s="164">
        <v>0.0</v>
      </c>
      <c r="G21" s="164">
        <v>0.0</v>
      </c>
      <c r="H21" s="164">
        <v>0.0</v>
      </c>
      <c r="I21" s="11">
        <v>9.3E-4</v>
      </c>
      <c r="J21" s="11">
        <v>0.0</v>
      </c>
    </row>
    <row r="22">
      <c r="A22" s="162" t="s">
        <v>42</v>
      </c>
      <c r="B22" s="163">
        <v>45505.0</v>
      </c>
      <c r="C22" s="164" t="s">
        <v>26</v>
      </c>
      <c r="D22" s="164" t="s">
        <v>26</v>
      </c>
      <c r="E22" s="164">
        <v>7.15190222785E11</v>
      </c>
      <c r="F22" s="164">
        <v>20.77</v>
      </c>
      <c r="G22" s="164">
        <v>-9.16</v>
      </c>
      <c r="H22" s="164">
        <v>0.0</v>
      </c>
      <c r="I22" s="11">
        <v>11.60822</v>
      </c>
      <c r="J22" s="11">
        <v>11.61</v>
      </c>
    </row>
    <row r="23">
      <c r="A23" s="162" t="s">
        <v>11</v>
      </c>
      <c r="B23" s="163">
        <v>45505.0</v>
      </c>
      <c r="C23" s="164" t="s">
        <v>31</v>
      </c>
      <c r="D23" s="164" t="s">
        <v>31</v>
      </c>
      <c r="E23" s="164">
        <v>2.63190929416E11</v>
      </c>
      <c r="F23" s="164">
        <v>0.0</v>
      </c>
      <c r="G23" s="164">
        <v>0.0</v>
      </c>
      <c r="H23" s="164">
        <v>0.0</v>
      </c>
      <c r="I23" s="11">
        <v>1.3E-4</v>
      </c>
      <c r="J23" s="11">
        <v>0.0</v>
      </c>
    </row>
    <row r="24">
      <c r="A24" s="162" t="s">
        <v>42</v>
      </c>
      <c r="B24" s="163">
        <v>45505.0</v>
      </c>
      <c r="C24" s="164" t="s">
        <v>34</v>
      </c>
      <c r="D24" s="164" t="s">
        <v>34</v>
      </c>
      <c r="E24" s="164">
        <v>1.004446801702E12</v>
      </c>
      <c r="F24" s="164">
        <v>0.04</v>
      </c>
      <c r="G24" s="164">
        <v>0.0</v>
      </c>
      <c r="H24" s="164">
        <v>0.0</v>
      </c>
      <c r="I24" s="11">
        <v>0.03938</v>
      </c>
      <c r="J24" s="11">
        <v>0.04</v>
      </c>
    </row>
    <row r="25">
      <c r="A25" s="162" t="s">
        <v>20</v>
      </c>
      <c r="B25" s="163">
        <v>45505.0</v>
      </c>
      <c r="C25" s="164" t="s">
        <v>39</v>
      </c>
      <c r="D25" s="164" t="s">
        <v>39</v>
      </c>
      <c r="E25" s="164">
        <v>5.04176039046E11</v>
      </c>
      <c r="F25" s="164">
        <v>0.01</v>
      </c>
      <c r="G25" s="164">
        <v>0.0</v>
      </c>
      <c r="H25" s="164">
        <v>0.0</v>
      </c>
      <c r="I25" s="11">
        <v>0.005549</v>
      </c>
      <c r="J25" s="11">
        <v>0.01</v>
      </c>
    </row>
    <row r="26">
      <c r="A26" s="162" t="s">
        <v>29</v>
      </c>
      <c r="B26" s="163">
        <v>45505.0</v>
      </c>
      <c r="C26" s="164" t="s">
        <v>43</v>
      </c>
      <c r="D26" s="164" t="s">
        <v>453</v>
      </c>
      <c r="E26" s="164">
        <v>6.69409119356E11</v>
      </c>
      <c r="F26" s="164">
        <v>0.15</v>
      </c>
      <c r="G26" s="164">
        <v>-0.01</v>
      </c>
      <c r="H26" s="164">
        <v>0.0</v>
      </c>
      <c r="I26" s="11">
        <v>0.148354</v>
      </c>
      <c r="J26" s="11">
        <v>0.15</v>
      </c>
    </row>
    <row r="27">
      <c r="A27" s="162" t="s">
        <v>29</v>
      </c>
      <c r="B27" s="163">
        <v>45505.0</v>
      </c>
      <c r="C27" s="164" t="s">
        <v>46</v>
      </c>
      <c r="D27" s="164" t="s">
        <v>454</v>
      </c>
      <c r="E27" s="164">
        <v>3.374983745E9</v>
      </c>
      <c r="F27" s="164">
        <v>0.09</v>
      </c>
      <c r="G27" s="164">
        <v>0.0</v>
      </c>
      <c r="H27" s="164">
        <v>0.0</v>
      </c>
      <c r="I27" s="11">
        <v>0.093367</v>
      </c>
      <c r="J27" s="11">
        <v>0.09</v>
      </c>
    </row>
    <row r="28">
      <c r="A28" s="162" t="s">
        <v>29</v>
      </c>
      <c r="B28" s="163">
        <v>45505.0</v>
      </c>
      <c r="C28" s="164" t="s">
        <v>49</v>
      </c>
      <c r="D28" s="164" t="s">
        <v>456</v>
      </c>
      <c r="E28" s="164">
        <v>5.6971651854E10</v>
      </c>
      <c r="F28" s="164">
        <v>0.01</v>
      </c>
      <c r="G28" s="164">
        <v>0.0</v>
      </c>
      <c r="H28" s="164">
        <v>0.0</v>
      </c>
      <c r="I28" s="11">
        <v>0.014198</v>
      </c>
      <c r="J28" s="11">
        <v>0.01</v>
      </c>
    </row>
    <row r="29">
      <c r="A29" s="162" t="s">
        <v>15</v>
      </c>
      <c r="B29" s="163">
        <v>45505.0</v>
      </c>
      <c r="C29" s="164" t="s">
        <v>53</v>
      </c>
      <c r="D29" s="164" t="s">
        <v>457</v>
      </c>
      <c r="E29" s="164">
        <v>3.62285648673E11</v>
      </c>
      <c r="F29" s="164">
        <v>9095.45</v>
      </c>
      <c r="G29" s="164">
        <v>-492.32</v>
      </c>
      <c r="H29" s="164">
        <v>0.0</v>
      </c>
      <c r="I29" s="11">
        <v>8603.134066</v>
      </c>
      <c r="J29" s="11">
        <v>8603.13</v>
      </c>
    </row>
    <row r="30">
      <c r="A30" s="162" t="s">
        <v>11</v>
      </c>
      <c r="B30" s="163">
        <v>45505.0</v>
      </c>
      <c r="C30" s="164" t="s">
        <v>56</v>
      </c>
      <c r="D30" s="164" t="s">
        <v>466</v>
      </c>
      <c r="E30" s="164">
        <v>2.86230135461E11</v>
      </c>
      <c r="F30" s="164">
        <v>0.0</v>
      </c>
      <c r="G30" s="164">
        <v>0.0</v>
      </c>
      <c r="H30" s="164">
        <v>0.0</v>
      </c>
      <c r="I30" s="11">
        <v>5.7E-5</v>
      </c>
      <c r="J30" s="11">
        <v>0.0</v>
      </c>
    </row>
    <row r="31">
      <c r="A31" s="162" t="s">
        <v>42</v>
      </c>
      <c r="B31" s="163">
        <v>45505.0</v>
      </c>
      <c r="C31" s="164" t="s">
        <v>59</v>
      </c>
      <c r="D31" s="164" t="s">
        <v>458</v>
      </c>
      <c r="E31" s="164">
        <v>8.26861872274E11</v>
      </c>
      <c r="F31" s="164">
        <v>0.0</v>
      </c>
      <c r="G31" s="164">
        <v>0.0</v>
      </c>
      <c r="H31" s="164">
        <v>0.0</v>
      </c>
      <c r="I31" s="11">
        <v>0.001798</v>
      </c>
      <c r="J31" s="11">
        <v>0.0</v>
      </c>
    </row>
    <row r="32">
      <c r="A32" s="162" t="s">
        <v>42</v>
      </c>
      <c r="B32" s="163">
        <v>45505.0</v>
      </c>
      <c r="C32" s="164" t="s">
        <v>62</v>
      </c>
      <c r="D32" s="164" t="s">
        <v>467</v>
      </c>
      <c r="E32" s="164">
        <v>1.26928313454E11</v>
      </c>
      <c r="F32" s="164">
        <v>1.32</v>
      </c>
      <c r="G32" s="164">
        <v>-0.84</v>
      </c>
      <c r="H32" s="164">
        <v>0.0</v>
      </c>
      <c r="I32" s="11">
        <v>0.479048</v>
      </c>
      <c r="J32" s="11">
        <v>0.48</v>
      </c>
    </row>
    <row r="33">
      <c r="A33" s="162" t="s">
        <v>11</v>
      </c>
      <c r="B33" s="163">
        <v>45505.0</v>
      </c>
      <c r="C33" s="164" t="s">
        <v>65</v>
      </c>
      <c r="D33" s="164" t="s">
        <v>468</v>
      </c>
      <c r="E33" s="164">
        <v>4.30876721682E11</v>
      </c>
      <c r="F33" s="164">
        <v>0.0</v>
      </c>
      <c r="G33" s="164">
        <v>0.0</v>
      </c>
      <c r="H33" s="164">
        <v>0.0</v>
      </c>
      <c r="I33" s="11">
        <v>0.00331</v>
      </c>
      <c r="J33" s="11">
        <v>0.0</v>
      </c>
    </row>
    <row r="34">
      <c r="A34" s="162" t="s">
        <v>29</v>
      </c>
      <c r="B34" s="163">
        <v>45505.0</v>
      </c>
      <c r="C34" s="164" t="s">
        <v>68</v>
      </c>
      <c r="D34" s="164" t="s">
        <v>459</v>
      </c>
      <c r="E34" s="164">
        <v>7.25592497786E11</v>
      </c>
      <c r="F34" s="164">
        <v>4.59</v>
      </c>
      <c r="G34" s="164">
        <v>0.0</v>
      </c>
      <c r="H34" s="164">
        <v>0.0</v>
      </c>
      <c r="I34" s="11">
        <v>4.588493</v>
      </c>
      <c r="J34" s="11">
        <v>4.59</v>
      </c>
    </row>
    <row r="35">
      <c r="A35" s="162" t="s">
        <v>29</v>
      </c>
      <c r="B35" s="163">
        <v>45505.0</v>
      </c>
      <c r="C35" s="164" t="s">
        <v>71</v>
      </c>
      <c r="D35" s="164" t="s">
        <v>460</v>
      </c>
      <c r="E35" s="164">
        <v>8.21698996262E11</v>
      </c>
      <c r="F35" s="164">
        <v>0.18</v>
      </c>
      <c r="G35" s="164">
        <v>0.0</v>
      </c>
      <c r="H35" s="164">
        <v>0.0</v>
      </c>
      <c r="I35" s="11">
        <v>0.181325</v>
      </c>
      <c r="J35" s="11">
        <v>0.18</v>
      </c>
    </row>
    <row r="36">
      <c r="A36" s="162" t="s">
        <v>15</v>
      </c>
      <c r="B36" s="163">
        <v>45505.0</v>
      </c>
      <c r="C36" s="164" t="s">
        <v>74</v>
      </c>
      <c r="D36" s="164" t="s">
        <v>469</v>
      </c>
      <c r="E36" s="164">
        <v>7.60220653121E11</v>
      </c>
      <c r="F36" s="164">
        <v>7.5</v>
      </c>
      <c r="G36" s="164">
        <v>0.0</v>
      </c>
      <c r="H36" s="164">
        <v>0.0</v>
      </c>
      <c r="I36" s="11">
        <v>7.497162</v>
      </c>
      <c r="J36" s="11">
        <v>7.5</v>
      </c>
    </row>
    <row r="37">
      <c r="A37" s="162" t="s">
        <v>38</v>
      </c>
      <c r="B37" s="163">
        <v>45505.0</v>
      </c>
      <c r="C37" s="164" t="s">
        <v>77</v>
      </c>
      <c r="D37" s="164" t="s">
        <v>470</v>
      </c>
      <c r="E37" s="164">
        <v>6.40051753895E11</v>
      </c>
      <c r="F37" s="164">
        <v>0.01</v>
      </c>
      <c r="G37" s="164">
        <v>0.0</v>
      </c>
      <c r="H37" s="164">
        <v>0.0</v>
      </c>
      <c r="I37" s="11">
        <v>0.005766</v>
      </c>
      <c r="J37" s="11">
        <v>0.01</v>
      </c>
    </row>
    <row r="38">
      <c r="A38" s="162" t="s">
        <v>15</v>
      </c>
      <c r="B38" s="163">
        <v>45505.0</v>
      </c>
      <c r="C38" s="164" t="s">
        <v>80</v>
      </c>
      <c r="D38" s="164" t="s">
        <v>80</v>
      </c>
      <c r="E38" s="164">
        <v>8.34962001099E11</v>
      </c>
      <c r="F38" s="164">
        <v>0.42</v>
      </c>
      <c r="G38" s="164">
        <v>0.0</v>
      </c>
      <c r="H38" s="164">
        <v>0.0</v>
      </c>
      <c r="I38" s="11">
        <v>0.417845</v>
      </c>
      <c r="J38" s="11">
        <v>0.42</v>
      </c>
    </row>
    <row r="39">
      <c r="A39" s="162" t="s">
        <v>15</v>
      </c>
      <c r="B39" s="163">
        <v>45505.0</v>
      </c>
      <c r="C39" s="164" t="s">
        <v>83</v>
      </c>
      <c r="D39" s="164" t="s">
        <v>471</v>
      </c>
      <c r="E39" s="164">
        <v>9.2128019909E11</v>
      </c>
      <c r="F39" s="164">
        <v>0.05</v>
      </c>
      <c r="G39" s="164">
        <v>0.0</v>
      </c>
      <c r="H39" s="164">
        <v>0.0</v>
      </c>
      <c r="I39" s="11">
        <v>0.048195</v>
      </c>
      <c r="J39" s="11">
        <v>0.05</v>
      </c>
    </row>
    <row r="40">
      <c r="A40" s="162" t="s">
        <v>15</v>
      </c>
      <c r="B40" s="163">
        <v>45505.0</v>
      </c>
      <c r="C40" s="164" t="s">
        <v>86</v>
      </c>
      <c r="D40" s="164" t="s">
        <v>86</v>
      </c>
      <c r="E40" s="164">
        <v>7.13393486434E11</v>
      </c>
      <c r="F40" s="164">
        <v>0.03</v>
      </c>
      <c r="G40" s="164">
        <v>0.0</v>
      </c>
      <c r="H40" s="164">
        <v>0.0</v>
      </c>
      <c r="I40" s="11">
        <v>0.030875</v>
      </c>
      <c r="J40" s="11">
        <v>0.03</v>
      </c>
    </row>
    <row r="41">
      <c r="A41" s="162" t="s">
        <v>29</v>
      </c>
      <c r="B41" s="163">
        <v>45505.0</v>
      </c>
      <c r="C41" s="164" t="s">
        <v>89</v>
      </c>
      <c r="D41" s="164" t="s">
        <v>89</v>
      </c>
      <c r="E41" s="164">
        <v>8.84050338306E11</v>
      </c>
      <c r="F41" s="164">
        <v>0.28</v>
      </c>
      <c r="G41" s="164">
        <v>0.0</v>
      </c>
      <c r="H41" s="164">
        <v>0.0</v>
      </c>
      <c r="I41" s="11">
        <v>0.282773</v>
      </c>
      <c r="J41" s="11">
        <v>0.28</v>
      </c>
    </row>
    <row r="42">
      <c r="A42" s="162" t="s">
        <v>15</v>
      </c>
      <c r="B42" s="163">
        <v>45505.0</v>
      </c>
      <c r="C42" s="164" t="s">
        <v>95</v>
      </c>
      <c r="D42" s="164" t="s">
        <v>95</v>
      </c>
      <c r="E42" s="164">
        <v>4.67728312539E11</v>
      </c>
      <c r="F42" s="164">
        <v>0.0</v>
      </c>
      <c r="G42" s="164">
        <v>0.0</v>
      </c>
      <c r="H42" s="164">
        <v>0.0</v>
      </c>
      <c r="I42" s="11">
        <v>2.03E-4</v>
      </c>
      <c r="J42" s="11">
        <v>0.0</v>
      </c>
    </row>
    <row r="43">
      <c r="A43" s="162" t="s">
        <v>11</v>
      </c>
      <c r="B43" s="163">
        <v>45505.0</v>
      </c>
      <c r="C43" s="164" t="s">
        <v>98</v>
      </c>
      <c r="D43" s="179" t="s">
        <v>461</v>
      </c>
      <c r="E43" s="179">
        <v>1.8400248375E10</v>
      </c>
      <c r="F43" s="164">
        <v>0.0</v>
      </c>
      <c r="G43" s="164">
        <v>0.0</v>
      </c>
      <c r="H43" s="164">
        <v>0.0</v>
      </c>
      <c r="I43" s="11">
        <v>0.00287</v>
      </c>
      <c r="J43" s="11">
        <v>0.0</v>
      </c>
    </row>
    <row r="44">
      <c r="A44" s="162" t="s">
        <v>15</v>
      </c>
      <c r="B44" s="163">
        <v>45505.0</v>
      </c>
      <c r="C44" s="164" t="s">
        <v>101</v>
      </c>
      <c r="D44" s="164" t="s">
        <v>472</v>
      </c>
      <c r="E44" s="164">
        <v>4.70610830404E11</v>
      </c>
      <c r="F44" s="164">
        <v>45.72</v>
      </c>
      <c r="G44" s="164">
        <v>0.0</v>
      </c>
      <c r="H44" s="164">
        <v>0.0</v>
      </c>
      <c r="I44" s="11">
        <v>45.721236</v>
      </c>
      <c r="J44" s="11">
        <v>45.72</v>
      </c>
    </row>
    <row r="45">
      <c r="A45" s="162" t="s">
        <v>11</v>
      </c>
      <c r="B45" s="163">
        <v>45505.0</v>
      </c>
      <c r="C45" s="164" t="s">
        <v>104</v>
      </c>
      <c r="D45" s="164" t="s">
        <v>462</v>
      </c>
      <c r="E45" s="164">
        <v>1.39655389203E11</v>
      </c>
      <c r="F45" s="164">
        <v>18.14</v>
      </c>
      <c r="G45" s="164">
        <v>0.0</v>
      </c>
      <c r="H45" s="164">
        <v>0.0</v>
      </c>
      <c r="I45" s="11">
        <v>18.141996</v>
      </c>
      <c r="J45" s="11">
        <v>18.14</v>
      </c>
    </row>
    <row r="46">
      <c r="A46" s="162" t="s">
        <v>38</v>
      </c>
      <c r="B46" s="163">
        <v>45505.0</v>
      </c>
      <c r="C46" s="164" t="s">
        <v>107</v>
      </c>
      <c r="D46" s="164" t="s">
        <v>463</v>
      </c>
      <c r="E46" s="164">
        <v>1.55705090227E11</v>
      </c>
      <c r="F46" s="164">
        <v>0.03</v>
      </c>
      <c r="G46" s="164">
        <v>0.0</v>
      </c>
      <c r="H46" s="164">
        <v>0.0</v>
      </c>
      <c r="I46" s="11">
        <v>0.032275</v>
      </c>
      <c r="J46" s="11">
        <v>0.03</v>
      </c>
    </row>
    <row r="47">
      <c r="A47" s="162" t="s">
        <v>11</v>
      </c>
      <c r="B47" s="163">
        <v>45505.0</v>
      </c>
      <c r="C47" s="164" t="s">
        <v>110</v>
      </c>
      <c r="D47" s="164" t="s">
        <v>473</v>
      </c>
      <c r="E47" s="164">
        <v>8.89458226355E11</v>
      </c>
      <c r="F47" s="164">
        <v>0.0</v>
      </c>
      <c r="G47" s="164">
        <v>0.0</v>
      </c>
      <c r="H47" s="164">
        <v>0.0</v>
      </c>
      <c r="I47" s="11">
        <v>4.86E-4</v>
      </c>
      <c r="J47" s="11">
        <v>0.0</v>
      </c>
    </row>
    <row r="48">
      <c r="A48" s="162" t="s">
        <v>29</v>
      </c>
      <c r="B48" s="163">
        <v>45505.0</v>
      </c>
      <c r="C48" s="164" t="s">
        <v>116</v>
      </c>
      <c r="D48" s="164" t="s">
        <v>464</v>
      </c>
      <c r="E48" s="164">
        <v>1.00634559021E12</v>
      </c>
      <c r="F48" s="164">
        <v>67.56</v>
      </c>
      <c r="G48" s="164">
        <v>-2.99</v>
      </c>
      <c r="H48" s="164">
        <v>0.0</v>
      </c>
      <c r="I48" s="11">
        <v>64.564996</v>
      </c>
      <c r="J48" s="11">
        <v>64.56</v>
      </c>
    </row>
    <row r="49">
      <c r="A49" s="162" t="s">
        <v>29</v>
      </c>
      <c r="B49" s="163">
        <v>45505.0</v>
      </c>
      <c r="C49" s="164" t="s">
        <v>119</v>
      </c>
      <c r="D49" s="164" t="s">
        <v>465</v>
      </c>
      <c r="E49" s="164">
        <v>2.4880453456E11</v>
      </c>
      <c r="F49" s="164">
        <v>0.04</v>
      </c>
      <c r="G49" s="164">
        <v>0.0</v>
      </c>
      <c r="H49" s="164">
        <v>0.0</v>
      </c>
      <c r="I49" s="11">
        <v>0.038626</v>
      </c>
      <c r="J49" s="11">
        <v>0.04</v>
      </c>
    </row>
    <row r="50">
      <c r="A50" s="162" t="s">
        <v>385</v>
      </c>
      <c r="B50" s="163">
        <v>45536.0</v>
      </c>
      <c r="C50" s="164" t="s">
        <v>450</v>
      </c>
      <c r="D50" s="164"/>
      <c r="E50" s="164"/>
      <c r="F50" s="164">
        <v>29.0</v>
      </c>
      <c r="G50" s="164">
        <v>0.0</v>
      </c>
      <c r="H50" s="164">
        <v>0.0</v>
      </c>
      <c r="I50" s="11">
        <v>28.99872</v>
      </c>
      <c r="J50" s="11">
        <v>29.0</v>
      </c>
    </row>
    <row r="51">
      <c r="A51" s="162" t="s">
        <v>11</v>
      </c>
      <c r="B51" s="163">
        <v>45536.0</v>
      </c>
      <c r="C51" s="164" t="s">
        <v>12</v>
      </c>
      <c r="D51" s="164" t="s">
        <v>451</v>
      </c>
      <c r="E51" s="164">
        <v>6.97167553675E11</v>
      </c>
      <c r="F51" s="164">
        <v>232.99</v>
      </c>
      <c r="G51" s="164">
        <v>-1.53</v>
      </c>
      <c r="H51" s="164">
        <v>0.0</v>
      </c>
      <c r="I51" s="11">
        <v>231.464719</v>
      </c>
      <c r="J51" s="11">
        <v>231.46</v>
      </c>
    </row>
    <row r="52">
      <c r="A52" s="162" t="s">
        <v>11</v>
      </c>
      <c r="B52" s="163">
        <v>45536.0</v>
      </c>
      <c r="C52" s="164" t="s">
        <v>16</v>
      </c>
      <c r="D52" s="164" t="s">
        <v>452</v>
      </c>
      <c r="E52" s="164">
        <v>5.47711709344E11</v>
      </c>
      <c r="F52" s="164">
        <v>0.0</v>
      </c>
      <c r="G52" s="164">
        <v>0.0</v>
      </c>
      <c r="H52" s="164">
        <v>0.0</v>
      </c>
      <c r="I52" s="11">
        <v>9.3E-4</v>
      </c>
      <c r="J52" s="11">
        <v>0.0</v>
      </c>
    </row>
    <row r="53">
      <c r="A53" s="162" t="s">
        <v>42</v>
      </c>
      <c r="B53" s="163">
        <v>45536.0</v>
      </c>
      <c r="C53" s="164" t="s">
        <v>26</v>
      </c>
      <c r="D53" s="164" t="s">
        <v>26</v>
      </c>
      <c r="E53" s="164">
        <v>7.15190222785E11</v>
      </c>
      <c r="F53" s="164">
        <v>44.33</v>
      </c>
      <c r="G53" s="164">
        <v>-9.3</v>
      </c>
      <c r="H53" s="164">
        <v>-0.16</v>
      </c>
      <c r="I53" s="11">
        <v>34.873596</v>
      </c>
      <c r="J53" s="11">
        <v>34.87</v>
      </c>
    </row>
    <row r="54">
      <c r="A54" s="162" t="s">
        <v>11</v>
      </c>
      <c r="B54" s="163">
        <v>45536.0</v>
      </c>
      <c r="C54" s="164" t="s">
        <v>31</v>
      </c>
      <c r="D54" s="164" t="s">
        <v>31</v>
      </c>
      <c r="E54" s="164">
        <v>2.63190929416E11</v>
      </c>
      <c r="F54" s="164">
        <v>1.37</v>
      </c>
      <c r="G54" s="164">
        <v>0.0</v>
      </c>
      <c r="H54" s="164">
        <v>-0.09</v>
      </c>
      <c r="I54" s="11">
        <v>1.273003</v>
      </c>
      <c r="J54" s="11">
        <v>1.27</v>
      </c>
    </row>
    <row r="55">
      <c r="A55" s="162" t="s">
        <v>42</v>
      </c>
      <c r="B55" s="163">
        <v>45536.0</v>
      </c>
      <c r="C55" s="164" t="s">
        <v>34</v>
      </c>
      <c r="D55" s="164" t="s">
        <v>34</v>
      </c>
      <c r="E55" s="164">
        <v>1.004446801702E12</v>
      </c>
      <c r="F55" s="164">
        <v>27.1</v>
      </c>
      <c r="G55" s="164">
        <v>0.0</v>
      </c>
      <c r="H55" s="164">
        <v>-0.01</v>
      </c>
      <c r="I55" s="11">
        <v>27.088818</v>
      </c>
      <c r="J55" s="11">
        <v>27.09</v>
      </c>
    </row>
    <row r="56">
      <c r="A56" s="162" t="s">
        <v>20</v>
      </c>
      <c r="B56" s="163">
        <v>45536.0</v>
      </c>
      <c r="C56" s="164" t="s">
        <v>39</v>
      </c>
      <c r="D56" s="164" t="s">
        <v>39</v>
      </c>
      <c r="E56" s="164">
        <v>5.04176039046E11</v>
      </c>
      <c r="F56" s="164">
        <v>0.01</v>
      </c>
      <c r="G56" s="164">
        <v>0.0</v>
      </c>
      <c r="H56" s="164">
        <v>0.0</v>
      </c>
      <c r="I56" s="11">
        <v>0.00555</v>
      </c>
      <c r="J56" s="11">
        <v>0.01</v>
      </c>
    </row>
    <row r="57">
      <c r="A57" s="162" t="s">
        <v>29</v>
      </c>
      <c r="B57" s="163">
        <v>45536.0</v>
      </c>
      <c r="C57" s="164" t="s">
        <v>43</v>
      </c>
      <c r="D57" s="164" t="s">
        <v>453</v>
      </c>
      <c r="E57" s="164">
        <v>6.69409119356E11</v>
      </c>
      <c r="F57" s="164">
        <v>0.16</v>
      </c>
      <c r="G57" s="164">
        <v>-0.01</v>
      </c>
      <c r="H57" s="164">
        <v>0.0</v>
      </c>
      <c r="I57" s="11">
        <v>0.158769</v>
      </c>
      <c r="J57" s="11">
        <v>0.16</v>
      </c>
    </row>
    <row r="58">
      <c r="A58" s="162" t="s">
        <v>29</v>
      </c>
      <c r="B58" s="163">
        <v>45536.0</v>
      </c>
      <c r="C58" s="164" t="s">
        <v>46</v>
      </c>
      <c r="D58" s="164" t="s">
        <v>454</v>
      </c>
      <c r="E58" s="164">
        <v>3.374983745E9</v>
      </c>
      <c r="F58" s="164">
        <v>0.19</v>
      </c>
      <c r="G58" s="164">
        <v>-0.01</v>
      </c>
      <c r="H58" s="164">
        <v>0.0</v>
      </c>
      <c r="I58" s="11">
        <v>0.183067</v>
      </c>
      <c r="J58" s="11">
        <v>0.18</v>
      </c>
    </row>
    <row r="59">
      <c r="A59" s="162" t="s">
        <v>29</v>
      </c>
      <c r="B59" s="163">
        <v>45536.0</v>
      </c>
      <c r="C59" s="164" t="s">
        <v>49</v>
      </c>
      <c r="D59" s="164" t="s">
        <v>456</v>
      </c>
      <c r="E59" s="164">
        <v>5.6971651854E10</v>
      </c>
      <c r="F59" s="164">
        <v>0.01</v>
      </c>
      <c r="G59" s="164">
        <v>0.0</v>
      </c>
      <c r="H59" s="164">
        <v>0.0</v>
      </c>
      <c r="I59" s="11">
        <v>0.01422</v>
      </c>
      <c r="J59" s="11">
        <v>0.01</v>
      </c>
    </row>
    <row r="60">
      <c r="A60" s="162" t="s">
        <v>15</v>
      </c>
      <c r="B60" s="163">
        <v>45536.0</v>
      </c>
      <c r="C60" s="164" t="s">
        <v>53</v>
      </c>
      <c r="D60" s="164" t="s">
        <v>457</v>
      </c>
      <c r="E60" s="164">
        <v>3.62285648673E11</v>
      </c>
      <c r="F60" s="164">
        <v>9920.47</v>
      </c>
      <c r="G60" s="164">
        <v>-519.85</v>
      </c>
      <c r="H60" s="164">
        <v>0.0</v>
      </c>
      <c r="I60" s="11">
        <v>9400.612933</v>
      </c>
      <c r="J60" s="11">
        <v>9400.61</v>
      </c>
    </row>
    <row r="61">
      <c r="A61" s="162" t="s">
        <v>11</v>
      </c>
      <c r="B61" s="163">
        <v>45536.0</v>
      </c>
      <c r="C61" s="164" t="s">
        <v>56</v>
      </c>
      <c r="D61" s="164" t="s">
        <v>466</v>
      </c>
      <c r="E61" s="164">
        <v>2.86230135461E11</v>
      </c>
      <c r="F61" s="164">
        <v>0.0</v>
      </c>
      <c r="G61" s="164">
        <v>0.0</v>
      </c>
      <c r="H61" s="164">
        <v>0.0</v>
      </c>
      <c r="I61" s="11">
        <v>1.62E-4</v>
      </c>
      <c r="J61" s="11">
        <v>0.0</v>
      </c>
    </row>
    <row r="62">
      <c r="A62" s="162" t="s">
        <v>42</v>
      </c>
      <c r="B62" s="163">
        <v>45536.0</v>
      </c>
      <c r="C62" s="164" t="s">
        <v>59</v>
      </c>
      <c r="D62" s="179" t="s">
        <v>458</v>
      </c>
      <c r="E62" s="179">
        <v>8.26861872274E11</v>
      </c>
      <c r="F62" s="164">
        <v>0.0</v>
      </c>
      <c r="G62" s="164">
        <v>0.0</v>
      </c>
      <c r="H62" s="164">
        <v>0.0</v>
      </c>
      <c r="I62" s="11">
        <v>0.0018</v>
      </c>
      <c r="J62" s="11">
        <v>0.0</v>
      </c>
    </row>
    <row r="63">
      <c r="A63" s="162" t="s">
        <v>42</v>
      </c>
      <c r="B63" s="163">
        <v>45536.0</v>
      </c>
      <c r="C63" s="164" t="s">
        <v>62</v>
      </c>
      <c r="D63" s="164" t="s">
        <v>467</v>
      </c>
      <c r="E63" s="164">
        <v>1.26928313454E11</v>
      </c>
      <c r="F63" s="164">
        <v>5.53</v>
      </c>
      <c r="G63" s="164">
        <v>-0.7</v>
      </c>
      <c r="H63" s="164">
        <v>0.0</v>
      </c>
      <c r="I63" s="11">
        <v>4.831312</v>
      </c>
      <c r="J63" s="11">
        <v>4.83</v>
      </c>
    </row>
    <row r="64">
      <c r="A64" s="162" t="s">
        <v>11</v>
      </c>
      <c r="B64" s="163">
        <v>45536.0</v>
      </c>
      <c r="C64" s="164" t="s">
        <v>65</v>
      </c>
      <c r="D64" s="164" t="s">
        <v>468</v>
      </c>
      <c r="E64" s="164">
        <v>4.30876721682E11</v>
      </c>
      <c r="F64" s="164">
        <v>0.01</v>
      </c>
      <c r="G64" s="164">
        <v>0.0</v>
      </c>
      <c r="H64" s="164">
        <v>0.0</v>
      </c>
      <c r="I64" s="11">
        <v>0.01026</v>
      </c>
      <c r="J64" s="11">
        <v>0.01</v>
      </c>
    </row>
    <row r="65">
      <c r="A65" s="162" t="s">
        <v>29</v>
      </c>
      <c r="B65" s="163">
        <v>45536.0</v>
      </c>
      <c r="C65" s="164" t="s">
        <v>68</v>
      </c>
      <c r="D65" s="164" t="s">
        <v>459</v>
      </c>
      <c r="E65" s="164">
        <v>7.25592497786E11</v>
      </c>
      <c r="F65" s="164">
        <v>4.45</v>
      </c>
      <c r="G65" s="164">
        <v>0.0</v>
      </c>
      <c r="H65" s="164">
        <v>0.0</v>
      </c>
      <c r="I65" s="11">
        <v>4.447101</v>
      </c>
      <c r="J65" s="11">
        <v>4.45</v>
      </c>
    </row>
    <row r="66">
      <c r="A66" s="162" t="s">
        <v>29</v>
      </c>
      <c r="B66" s="163">
        <v>45536.0</v>
      </c>
      <c r="C66" s="164" t="s">
        <v>71</v>
      </c>
      <c r="D66" s="164" t="s">
        <v>460</v>
      </c>
      <c r="E66" s="164">
        <v>8.21698996262E11</v>
      </c>
      <c r="F66" s="164">
        <v>0.18</v>
      </c>
      <c r="G66" s="164">
        <v>0.0</v>
      </c>
      <c r="H66" s="164">
        <v>0.0</v>
      </c>
      <c r="I66" s="11">
        <v>0.176216</v>
      </c>
      <c r="J66" s="11">
        <v>0.18</v>
      </c>
    </row>
    <row r="67">
      <c r="A67" s="162" t="s">
        <v>15</v>
      </c>
      <c r="B67" s="163">
        <v>45536.0</v>
      </c>
      <c r="C67" s="164" t="s">
        <v>74</v>
      </c>
      <c r="D67" s="164" t="s">
        <v>469</v>
      </c>
      <c r="E67" s="164">
        <v>7.60220653121E11</v>
      </c>
      <c r="F67" s="164">
        <v>29.7</v>
      </c>
      <c r="G67" s="164">
        <v>0.0</v>
      </c>
      <c r="H67" s="164">
        <v>0.0</v>
      </c>
      <c r="I67" s="11">
        <v>29.701163</v>
      </c>
      <c r="J67" s="11">
        <v>29.7</v>
      </c>
    </row>
    <row r="68">
      <c r="A68" s="162" t="s">
        <v>38</v>
      </c>
      <c r="B68" s="163">
        <v>45536.0</v>
      </c>
      <c r="C68" s="164" t="s">
        <v>77</v>
      </c>
      <c r="D68" s="164" t="s">
        <v>470</v>
      </c>
      <c r="E68" s="164">
        <v>6.40051753895E11</v>
      </c>
      <c r="F68" s="164">
        <v>0.01</v>
      </c>
      <c r="G68" s="164">
        <v>0.0</v>
      </c>
      <c r="H68" s="164">
        <v>0.0</v>
      </c>
      <c r="I68" s="11">
        <v>0.011815</v>
      </c>
      <c r="J68" s="11">
        <v>0.01</v>
      </c>
    </row>
    <row r="69">
      <c r="A69" s="162" t="s">
        <v>15</v>
      </c>
      <c r="B69" s="163">
        <v>45536.0</v>
      </c>
      <c r="C69" s="164" t="s">
        <v>80</v>
      </c>
      <c r="D69" s="164" t="s">
        <v>80</v>
      </c>
      <c r="E69" s="164">
        <v>8.34962001099E11</v>
      </c>
      <c r="F69" s="164">
        <v>1.51</v>
      </c>
      <c r="G69" s="164">
        <v>0.0</v>
      </c>
      <c r="H69" s="164">
        <v>0.0</v>
      </c>
      <c r="I69" s="11">
        <v>1.507544</v>
      </c>
      <c r="J69" s="11">
        <v>1.51</v>
      </c>
    </row>
    <row r="70">
      <c r="A70" s="162" t="s">
        <v>15</v>
      </c>
      <c r="B70" s="163">
        <v>45536.0</v>
      </c>
      <c r="C70" s="164" t="s">
        <v>83</v>
      </c>
      <c r="D70" s="164" t="s">
        <v>471</v>
      </c>
      <c r="E70" s="164">
        <v>9.2128019909E11</v>
      </c>
      <c r="F70" s="164">
        <v>0.12</v>
      </c>
      <c r="G70" s="164">
        <v>0.0</v>
      </c>
      <c r="H70" s="164">
        <v>0.0</v>
      </c>
      <c r="I70" s="11">
        <v>0.119896</v>
      </c>
      <c r="J70" s="11">
        <v>0.12</v>
      </c>
    </row>
    <row r="71">
      <c r="A71" s="162" t="s">
        <v>15</v>
      </c>
      <c r="B71" s="163">
        <v>45536.0</v>
      </c>
      <c r="C71" s="164" t="s">
        <v>86</v>
      </c>
      <c r="D71" s="164" t="s">
        <v>86</v>
      </c>
      <c r="E71" s="164">
        <v>7.13393486434E11</v>
      </c>
      <c r="F71" s="164">
        <v>0.1</v>
      </c>
      <c r="G71" s="164">
        <v>0.0</v>
      </c>
      <c r="H71" s="164">
        <v>0.0</v>
      </c>
      <c r="I71" s="11">
        <v>0.099495</v>
      </c>
      <c r="J71" s="11">
        <v>0.1</v>
      </c>
    </row>
    <row r="72">
      <c r="A72" s="162" t="s">
        <v>29</v>
      </c>
      <c r="B72" s="163">
        <v>45536.0</v>
      </c>
      <c r="C72" s="164" t="s">
        <v>89</v>
      </c>
      <c r="D72" s="164" t="s">
        <v>89</v>
      </c>
      <c r="E72" s="164">
        <v>8.84050338306E11</v>
      </c>
      <c r="F72" s="164">
        <v>0.88</v>
      </c>
      <c r="G72" s="164">
        <v>0.0</v>
      </c>
      <c r="H72" s="164">
        <v>0.0</v>
      </c>
      <c r="I72" s="11">
        <v>0.883063</v>
      </c>
      <c r="J72" s="11">
        <v>0.88</v>
      </c>
    </row>
    <row r="73">
      <c r="A73" s="162" t="s">
        <v>15</v>
      </c>
      <c r="B73" s="163">
        <v>45536.0</v>
      </c>
      <c r="C73" s="164" t="s">
        <v>92</v>
      </c>
      <c r="D73" s="164" t="s">
        <v>92</v>
      </c>
      <c r="E73" s="164">
        <v>2.57714571755E11</v>
      </c>
      <c r="F73" s="164">
        <v>18.01</v>
      </c>
      <c r="G73" s="164">
        <v>0.0</v>
      </c>
      <c r="H73" s="164">
        <v>0.0</v>
      </c>
      <c r="I73" s="11">
        <v>18.008789</v>
      </c>
      <c r="J73" s="11">
        <v>18.01</v>
      </c>
    </row>
    <row r="74">
      <c r="A74" s="162" t="s">
        <v>15</v>
      </c>
      <c r="B74" s="163">
        <v>45536.0</v>
      </c>
      <c r="C74" s="164" t="s">
        <v>95</v>
      </c>
      <c r="D74" s="164" t="s">
        <v>95</v>
      </c>
      <c r="E74" s="164">
        <v>4.67728312539E11</v>
      </c>
      <c r="F74" s="164">
        <v>0.0</v>
      </c>
      <c r="G74" s="164">
        <v>0.0</v>
      </c>
      <c r="H74" s="164">
        <v>0.0</v>
      </c>
      <c r="I74" s="11">
        <v>3.6E-4</v>
      </c>
      <c r="J74" s="11">
        <v>0.0</v>
      </c>
    </row>
    <row r="75">
      <c r="A75" s="162" t="s">
        <v>11</v>
      </c>
      <c r="B75" s="163">
        <v>45536.0</v>
      </c>
      <c r="C75" s="164" t="s">
        <v>98</v>
      </c>
      <c r="D75" s="164" t="s">
        <v>461</v>
      </c>
      <c r="E75" s="164">
        <v>1.8400248375E10</v>
      </c>
      <c r="F75" s="164">
        <v>0.0</v>
      </c>
      <c r="G75" s="164">
        <v>0.0</v>
      </c>
      <c r="H75" s="164">
        <v>0.0</v>
      </c>
      <c r="I75" s="11">
        <v>0.003159</v>
      </c>
      <c r="J75" s="11">
        <v>0.0</v>
      </c>
    </row>
    <row r="76">
      <c r="A76" s="162" t="s">
        <v>15</v>
      </c>
      <c r="B76" s="163">
        <v>45536.0</v>
      </c>
      <c r="C76" s="164" t="s">
        <v>101</v>
      </c>
      <c r="D76" s="164" t="s">
        <v>472</v>
      </c>
      <c r="E76" s="164">
        <v>4.70610830404E11</v>
      </c>
      <c r="F76" s="164">
        <v>235.57</v>
      </c>
      <c r="G76" s="164">
        <v>0.0</v>
      </c>
      <c r="H76" s="164">
        <v>0.0</v>
      </c>
      <c r="I76" s="11">
        <v>235.57266</v>
      </c>
      <c r="J76" s="11">
        <v>235.57</v>
      </c>
    </row>
    <row r="77">
      <c r="A77" s="162" t="s">
        <v>11</v>
      </c>
      <c r="B77" s="163">
        <v>45536.0</v>
      </c>
      <c r="C77" s="164" t="s">
        <v>104</v>
      </c>
      <c r="D77" s="164" t="s">
        <v>462</v>
      </c>
      <c r="E77" s="164">
        <v>1.39655389203E11</v>
      </c>
      <c r="F77" s="164">
        <v>35.45</v>
      </c>
      <c r="G77" s="164">
        <v>0.0</v>
      </c>
      <c r="H77" s="164">
        <v>0.0</v>
      </c>
      <c r="I77" s="11">
        <v>35.454465</v>
      </c>
      <c r="J77" s="11">
        <v>35.45</v>
      </c>
    </row>
    <row r="78">
      <c r="A78" s="162" t="s">
        <v>38</v>
      </c>
      <c r="B78" s="163">
        <v>45536.0</v>
      </c>
      <c r="C78" s="164" t="s">
        <v>107</v>
      </c>
      <c r="D78" s="164" t="s">
        <v>463</v>
      </c>
      <c r="E78" s="164">
        <v>1.55705090227E11</v>
      </c>
      <c r="F78" s="164">
        <v>0.03</v>
      </c>
      <c r="G78" s="164">
        <v>0.0</v>
      </c>
      <c r="H78" s="164">
        <v>0.0</v>
      </c>
      <c r="I78" s="11">
        <v>0.032552</v>
      </c>
      <c r="J78" s="11">
        <v>0.03</v>
      </c>
    </row>
    <row r="79">
      <c r="A79" s="162" t="s">
        <v>11</v>
      </c>
      <c r="B79" s="163">
        <v>45536.0</v>
      </c>
      <c r="C79" s="164" t="s">
        <v>110</v>
      </c>
      <c r="D79" s="164" t="s">
        <v>473</v>
      </c>
      <c r="E79" s="164">
        <v>8.89458226355E11</v>
      </c>
      <c r="F79" s="164">
        <v>0.0</v>
      </c>
      <c r="G79" s="164">
        <v>0.0</v>
      </c>
      <c r="H79" s="164">
        <v>0.0</v>
      </c>
      <c r="I79" s="11">
        <v>0.00165</v>
      </c>
      <c r="J79" s="11">
        <v>0.0</v>
      </c>
    </row>
    <row r="80">
      <c r="A80" s="162" t="s">
        <v>38</v>
      </c>
      <c r="B80" s="163">
        <v>45536.0</v>
      </c>
      <c r="C80" s="164" t="s">
        <v>113</v>
      </c>
      <c r="D80" s="164" t="s">
        <v>474</v>
      </c>
      <c r="E80" s="164">
        <v>2.39480453438E11</v>
      </c>
      <c r="F80" s="164">
        <v>3.42</v>
      </c>
      <c r="G80" s="164">
        <v>0.0</v>
      </c>
      <c r="H80" s="164">
        <v>0.0</v>
      </c>
      <c r="I80" s="11">
        <v>3.419361</v>
      </c>
      <c r="J80" s="11">
        <v>3.42</v>
      </c>
    </row>
    <row r="81">
      <c r="A81" s="162" t="s">
        <v>29</v>
      </c>
      <c r="B81" s="163">
        <v>45536.0</v>
      </c>
      <c r="C81" s="164" t="s">
        <v>116</v>
      </c>
      <c r="D81" s="164" t="s">
        <v>464</v>
      </c>
      <c r="E81" s="164">
        <v>1.00634559021E12</v>
      </c>
      <c r="F81" s="164">
        <v>37.6</v>
      </c>
      <c r="G81" s="164">
        <v>-2.98</v>
      </c>
      <c r="H81" s="164">
        <v>0.0</v>
      </c>
      <c r="I81" s="11">
        <v>34.613329</v>
      </c>
      <c r="J81" s="11">
        <v>34.61</v>
      </c>
    </row>
    <row r="82">
      <c r="A82" s="162" t="s">
        <v>29</v>
      </c>
      <c r="B82" s="163">
        <v>45536.0</v>
      </c>
      <c r="C82" s="164" t="s">
        <v>119</v>
      </c>
      <c r="D82" s="164" t="s">
        <v>465</v>
      </c>
      <c r="E82" s="164">
        <v>2.4880453456E11</v>
      </c>
      <c r="F82" s="164">
        <v>0.04</v>
      </c>
      <c r="G82" s="164">
        <v>0.0</v>
      </c>
      <c r="H82" s="164">
        <v>0.0</v>
      </c>
      <c r="I82" s="11">
        <v>0.03861</v>
      </c>
      <c r="J82" s="11">
        <v>0.04</v>
      </c>
    </row>
    <row r="83">
      <c r="A83" s="162" t="s">
        <v>385</v>
      </c>
      <c r="B83" s="163">
        <v>45566.0</v>
      </c>
      <c r="C83" s="164" t="s">
        <v>450</v>
      </c>
      <c r="D83" s="164"/>
      <c r="E83" s="164"/>
      <c r="F83" s="164">
        <v>29.0</v>
      </c>
      <c r="G83" s="164">
        <v>0.0</v>
      </c>
      <c r="H83" s="164">
        <v>0.0</v>
      </c>
      <c r="I83" s="11">
        <v>28.998886</v>
      </c>
      <c r="J83" s="11">
        <v>29.0</v>
      </c>
    </row>
    <row r="84">
      <c r="A84" s="162" t="s">
        <v>11</v>
      </c>
      <c r="B84" s="163">
        <v>45566.0</v>
      </c>
      <c r="C84" s="164" t="s">
        <v>12</v>
      </c>
      <c r="D84" s="179" t="s">
        <v>451</v>
      </c>
      <c r="E84" s="179">
        <v>6.97167553675E11</v>
      </c>
      <c r="F84" s="164">
        <v>119.5</v>
      </c>
      <c r="G84" s="164">
        <v>-0.62</v>
      </c>
      <c r="H84" s="164">
        <v>0.0</v>
      </c>
      <c r="I84" s="11">
        <v>118.883228</v>
      </c>
      <c r="J84" s="11">
        <v>118.88</v>
      </c>
    </row>
    <row r="85">
      <c r="A85" s="162" t="s">
        <v>11</v>
      </c>
      <c r="B85" s="163">
        <v>45566.0</v>
      </c>
      <c r="C85" s="164" t="s">
        <v>16</v>
      </c>
      <c r="D85" s="164" t="s">
        <v>452</v>
      </c>
      <c r="E85" s="164">
        <v>5.47711709344E11</v>
      </c>
      <c r="F85" s="164">
        <v>0.0</v>
      </c>
      <c r="G85" s="164">
        <v>0.0</v>
      </c>
      <c r="H85" s="164">
        <v>0.0</v>
      </c>
      <c r="I85" s="11">
        <v>9.3E-4</v>
      </c>
      <c r="J85" s="11">
        <v>0.0</v>
      </c>
    </row>
    <row r="86">
      <c r="A86" s="162" t="s">
        <v>20</v>
      </c>
      <c r="B86" s="163">
        <v>45566.0</v>
      </c>
      <c r="C86" s="164" t="s">
        <v>19</v>
      </c>
      <c r="D86" s="164" t="s">
        <v>475</v>
      </c>
      <c r="E86" s="164">
        <v>9.30274655117E11</v>
      </c>
      <c r="F86" s="164">
        <v>0.02</v>
      </c>
      <c r="G86" s="164">
        <v>0.0</v>
      </c>
      <c r="H86" s="164">
        <v>0.0</v>
      </c>
      <c r="I86" s="11">
        <v>0.023788</v>
      </c>
      <c r="J86" s="11">
        <v>0.02</v>
      </c>
    </row>
    <row r="87">
      <c r="A87" s="162" t="s">
        <v>42</v>
      </c>
      <c r="B87" s="163">
        <v>45566.0</v>
      </c>
      <c r="C87" s="164" t="s">
        <v>34</v>
      </c>
      <c r="D87" s="164" t="s">
        <v>34</v>
      </c>
      <c r="E87" s="164">
        <v>1.004446801702E12</v>
      </c>
      <c r="F87" s="164">
        <v>283.29</v>
      </c>
      <c r="G87" s="164">
        <v>0.0</v>
      </c>
      <c r="H87" s="164">
        <v>0.0</v>
      </c>
      <c r="I87" s="11">
        <v>283.290768</v>
      </c>
      <c r="J87" s="11">
        <v>283.29</v>
      </c>
    </row>
    <row r="88">
      <c r="A88" s="162" t="s">
        <v>20</v>
      </c>
      <c r="B88" s="163">
        <v>45566.0</v>
      </c>
      <c r="C88" s="164" t="s">
        <v>39</v>
      </c>
      <c r="D88" s="164" t="s">
        <v>39</v>
      </c>
      <c r="E88" s="164">
        <v>5.04176039046E11</v>
      </c>
      <c r="F88" s="164">
        <v>0.01</v>
      </c>
      <c r="G88" s="164">
        <v>0.0</v>
      </c>
      <c r="H88" s="164">
        <v>0.0</v>
      </c>
      <c r="I88" s="11">
        <v>0.005549</v>
      </c>
      <c r="J88" s="11">
        <v>0.01</v>
      </c>
    </row>
    <row r="89">
      <c r="A89" s="162" t="s">
        <v>29</v>
      </c>
      <c r="B89" s="163">
        <v>45566.0</v>
      </c>
      <c r="C89" s="164" t="s">
        <v>43</v>
      </c>
      <c r="D89" s="164" t="s">
        <v>453</v>
      </c>
      <c r="E89" s="164">
        <v>6.69409119356E11</v>
      </c>
      <c r="F89" s="164">
        <v>0.24</v>
      </c>
      <c r="G89" s="164">
        <v>0.0</v>
      </c>
      <c r="H89" s="164">
        <v>0.0</v>
      </c>
      <c r="I89" s="11">
        <v>0.232598</v>
      </c>
      <c r="J89" s="11">
        <v>0.23</v>
      </c>
    </row>
    <row r="90">
      <c r="A90" s="162" t="s">
        <v>29</v>
      </c>
      <c r="B90" s="163">
        <v>45566.0</v>
      </c>
      <c r="C90" s="164" t="s">
        <v>46</v>
      </c>
      <c r="D90" s="164" t="s">
        <v>454</v>
      </c>
      <c r="E90" s="164">
        <v>3.374983745E9</v>
      </c>
      <c r="F90" s="164">
        <v>0.02</v>
      </c>
      <c r="G90" s="164">
        <v>0.0</v>
      </c>
      <c r="H90" s="164">
        <v>0.0</v>
      </c>
      <c r="I90" s="11">
        <v>0.019602</v>
      </c>
      <c r="J90" s="11">
        <v>0.02</v>
      </c>
    </row>
    <row r="91">
      <c r="A91" s="162" t="s">
        <v>29</v>
      </c>
      <c r="B91" s="163">
        <v>45566.0</v>
      </c>
      <c r="C91" s="164" t="s">
        <v>49</v>
      </c>
      <c r="D91" s="164" t="s">
        <v>456</v>
      </c>
      <c r="E91" s="164">
        <v>5.6971651854E10</v>
      </c>
      <c r="F91" s="164">
        <v>0.01</v>
      </c>
      <c r="G91" s="164">
        <v>0.0</v>
      </c>
      <c r="H91" s="164">
        <v>0.0</v>
      </c>
      <c r="I91" s="11">
        <v>0.014198</v>
      </c>
      <c r="J91" s="11">
        <v>0.01</v>
      </c>
    </row>
    <row r="92">
      <c r="A92" s="162" t="s">
        <v>15</v>
      </c>
      <c r="B92" s="163">
        <v>45566.0</v>
      </c>
      <c r="C92" s="164" t="s">
        <v>53</v>
      </c>
      <c r="D92" s="164" t="s">
        <v>457</v>
      </c>
      <c r="E92" s="164">
        <v>3.62285648673E11</v>
      </c>
      <c r="F92" s="164">
        <v>9135.63</v>
      </c>
      <c r="G92" s="164">
        <v>-328.23</v>
      </c>
      <c r="H92" s="164">
        <v>0.0</v>
      </c>
      <c r="I92" s="11">
        <v>8807.395172</v>
      </c>
      <c r="J92" s="11">
        <v>8807.4</v>
      </c>
    </row>
    <row r="93">
      <c r="A93" s="162" t="s">
        <v>11</v>
      </c>
      <c r="B93" s="163">
        <v>45566.0</v>
      </c>
      <c r="C93" s="164" t="s">
        <v>56</v>
      </c>
      <c r="D93" s="179" t="s">
        <v>466</v>
      </c>
      <c r="E93" s="179">
        <v>2.86230135461E11</v>
      </c>
      <c r="F93" s="164">
        <v>0.0</v>
      </c>
      <c r="G93" s="164">
        <v>0.0</v>
      </c>
      <c r="H93" s="164">
        <v>0.0</v>
      </c>
      <c r="I93" s="11">
        <v>1.96E-4</v>
      </c>
      <c r="J93" s="11">
        <v>0.0</v>
      </c>
    </row>
    <row r="94">
      <c r="A94" s="162" t="s">
        <v>42</v>
      </c>
      <c r="B94" s="163">
        <v>45566.0</v>
      </c>
      <c r="C94" s="164" t="s">
        <v>59</v>
      </c>
      <c r="D94" s="164" t="s">
        <v>458</v>
      </c>
      <c r="E94" s="164">
        <v>8.26861872274E11</v>
      </c>
      <c r="F94" s="164">
        <v>0.0</v>
      </c>
      <c r="G94" s="164">
        <v>0.0</v>
      </c>
      <c r="H94" s="164">
        <v>0.0</v>
      </c>
      <c r="I94" s="11">
        <v>0.001798</v>
      </c>
      <c r="J94" s="11">
        <v>0.0</v>
      </c>
    </row>
    <row r="95">
      <c r="A95" s="162" t="s">
        <v>42</v>
      </c>
      <c r="B95" s="163">
        <v>45566.0</v>
      </c>
      <c r="C95" s="164" t="s">
        <v>62</v>
      </c>
      <c r="D95" s="164" t="s">
        <v>467</v>
      </c>
      <c r="E95" s="164">
        <v>1.26928313454E11</v>
      </c>
      <c r="F95" s="164">
        <v>5.71</v>
      </c>
      <c r="G95" s="164">
        <v>-5.54</v>
      </c>
      <c r="H95" s="164">
        <v>0.0</v>
      </c>
      <c r="I95" s="11">
        <v>0.166159</v>
      </c>
      <c r="J95" s="11">
        <v>0.17</v>
      </c>
    </row>
    <row r="96">
      <c r="A96" s="162" t="s">
        <v>11</v>
      </c>
      <c r="B96" s="163">
        <v>45566.0</v>
      </c>
      <c r="C96" s="164" t="s">
        <v>65</v>
      </c>
      <c r="D96" s="164" t="s">
        <v>468</v>
      </c>
      <c r="E96" s="164">
        <v>4.30876721682E11</v>
      </c>
      <c r="F96" s="164">
        <v>0.01</v>
      </c>
      <c r="G96" s="164">
        <v>0.0</v>
      </c>
      <c r="H96" s="164">
        <v>0.0</v>
      </c>
      <c r="I96" s="11">
        <v>0.010261</v>
      </c>
      <c r="J96" s="11">
        <v>0.01</v>
      </c>
    </row>
    <row r="97">
      <c r="A97" s="162" t="s">
        <v>29</v>
      </c>
      <c r="B97" s="163">
        <v>45566.0</v>
      </c>
      <c r="C97" s="164" t="s">
        <v>68</v>
      </c>
      <c r="D97" s="164" t="s">
        <v>459</v>
      </c>
      <c r="E97" s="164">
        <v>7.25592497786E11</v>
      </c>
      <c r="F97" s="164">
        <v>4.58</v>
      </c>
      <c r="G97" s="164">
        <v>0.0</v>
      </c>
      <c r="H97" s="164">
        <v>0.0</v>
      </c>
      <c r="I97" s="11">
        <v>4.582572</v>
      </c>
      <c r="J97" s="11">
        <v>4.58</v>
      </c>
    </row>
    <row r="98">
      <c r="A98" s="162" t="s">
        <v>29</v>
      </c>
      <c r="B98" s="163">
        <v>45566.0</v>
      </c>
      <c r="C98" s="164" t="s">
        <v>71</v>
      </c>
      <c r="D98" s="164" t="s">
        <v>460</v>
      </c>
      <c r="E98" s="164">
        <v>8.21698996262E11</v>
      </c>
      <c r="F98" s="164">
        <v>0.18</v>
      </c>
      <c r="G98" s="164">
        <v>0.0</v>
      </c>
      <c r="H98" s="164">
        <v>0.0</v>
      </c>
      <c r="I98" s="11">
        <v>0.178942</v>
      </c>
      <c r="J98" s="11">
        <v>0.18</v>
      </c>
    </row>
    <row r="99">
      <c r="A99" s="162" t="s">
        <v>15</v>
      </c>
      <c r="B99" s="163">
        <v>45566.0</v>
      </c>
      <c r="C99" s="164" t="s">
        <v>74</v>
      </c>
      <c r="D99" s="164" t="s">
        <v>469</v>
      </c>
      <c r="E99" s="164">
        <v>7.60220653121E11</v>
      </c>
      <c r="F99" s="164">
        <v>28.83</v>
      </c>
      <c r="G99" s="164">
        <v>0.0</v>
      </c>
      <c r="H99" s="164">
        <v>0.0</v>
      </c>
      <c r="I99" s="11">
        <v>28.834468</v>
      </c>
      <c r="J99" s="11">
        <v>28.83</v>
      </c>
    </row>
    <row r="100">
      <c r="A100" s="162" t="s">
        <v>38</v>
      </c>
      <c r="B100" s="163">
        <v>45566.0</v>
      </c>
      <c r="C100" s="164" t="s">
        <v>77</v>
      </c>
      <c r="D100" s="164" t="s">
        <v>470</v>
      </c>
      <c r="E100" s="164">
        <v>6.40051753895E11</v>
      </c>
      <c r="F100" s="164">
        <v>0.01</v>
      </c>
      <c r="G100" s="164">
        <v>0.0</v>
      </c>
      <c r="H100" s="164">
        <v>0.0</v>
      </c>
      <c r="I100" s="11">
        <v>0.011698</v>
      </c>
      <c r="J100" s="11">
        <v>0.01</v>
      </c>
    </row>
    <row r="101">
      <c r="A101" s="162" t="s">
        <v>15</v>
      </c>
      <c r="B101" s="163">
        <v>45566.0</v>
      </c>
      <c r="C101" s="164" t="s">
        <v>80</v>
      </c>
      <c r="D101" s="164" t="s">
        <v>80</v>
      </c>
      <c r="E101" s="164">
        <v>8.34962001099E11</v>
      </c>
      <c r="F101" s="164">
        <v>1.7</v>
      </c>
      <c r="G101" s="164">
        <v>0.0</v>
      </c>
      <c r="H101" s="164">
        <v>0.0</v>
      </c>
      <c r="I101" s="11">
        <v>1.698986</v>
      </c>
      <c r="J101" s="11">
        <v>1.7</v>
      </c>
    </row>
    <row r="102">
      <c r="A102" s="162" t="s">
        <v>15</v>
      </c>
      <c r="B102" s="163">
        <v>45566.0</v>
      </c>
      <c r="C102" s="164" t="s">
        <v>83</v>
      </c>
      <c r="D102" s="164" t="s">
        <v>471</v>
      </c>
      <c r="E102" s="164">
        <v>9.2128019909E11</v>
      </c>
      <c r="F102" s="164">
        <v>0.12</v>
      </c>
      <c r="G102" s="164">
        <v>0.0</v>
      </c>
      <c r="H102" s="164">
        <v>0.0</v>
      </c>
      <c r="I102" s="11">
        <v>0.122152</v>
      </c>
      <c r="J102" s="11">
        <v>0.12</v>
      </c>
    </row>
    <row r="103">
      <c r="A103" s="162" t="s">
        <v>15</v>
      </c>
      <c r="B103" s="163">
        <v>45566.0</v>
      </c>
      <c r="C103" s="164" t="s">
        <v>86</v>
      </c>
      <c r="D103" s="164" t="s">
        <v>86</v>
      </c>
      <c r="E103" s="164">
        <v>7.13393486434E11</v>
      </c>
      <c r="F103" s="164">
        <v>0.3</v>
      </c>
      <c r="G103" s="164">
        <v>0.0</v>
      </c>
      <c r="H103" s="164">
        <v>0.0</v>
      </c>
      <c r="I103" s="11">
        <v>0.300668</v>
      </c>
      <c r="J103" s="11">
        <v>0.3</v>
      </c>
    </row>
    <row r="104">
      <c r="A104" s="162" t="s">
        <v>29</v>
      </c>
      <c r="B104" s="163">
        <v>45566.0</v>
      </c>
      <c r="C104" s="164" t="s">
        <v>89</v>
      </c>
      <c r="D104" s="164" t="s">
        <v>89</v>
      </c>
      <c r="E104" s="164">
        <v>8.84050338306E11</v>
      </c>
      <c r="F104" s="164">
        <v>0.48</v>
      </c>
      <c r="G104" s="164">
        <v>0.0</v>
      </c>
      <c r="H104" s="164">
        <v>0.0</v>
      </c>
      <c r="I104" s="11">
        <v>0.475944</v>
      </c>
      <c r="J104" s="11">
        <v>0.48</v>
      </c>
    </row>
    <row r="105">
      <c r="A105" s="162" t="s">
        <v>15</v>
      </c>
      <c r="B105" s="163">
        <v>45566.0</v>
      </c>
      <c r="C105" s="164" t="s">
        <v>92</v>
      </c>
      <c r="D105" s="164" t="s">
        <v>92</v>
      </c>
      <c r="E105" s="164">
        <v>2.57714571755E11</v>
      </c>
      <c r="F105" s="164">
        <v>43.18</v>
      </c>
      <c r="G105" s="164">
        <v>0.0</v>
      </c>
      <c r="H105" s="164">
        <v>0.0</v>
      </c>
      <c r="I105" s="11">
        <v>43.184128</v>
      </c>
      <c r="J105" s="11">
        <v>43.18</v>
      </c>
    </row>
    <row r="106">
      <c r="A106" s="162" t="s">
        <v>15</v>
      </c>
      <c r="B106" s="163">
        <v>45566.0</v>
      </c>
      <c r="C106" s="164" t="s">
        <v>95</v>
      </c>
      <c r="D106" s="164" t="s">
        <v>95</v>
      </c>
      <c r="E106" s="164">
        <v>4.67728312539E11</v>
      </c>
      <c r="F106" s="164">
        <v>0.0</v>
      </c>
      <c r="G106" s="164">
        <v>0.0</v>
      </c>
      <c r="H106" s="164">
        <v>0.0</v>
      </c>
      <c r="I106" s="11">
        <v>5.8E-5</v>
      </c>
      <c r="J106" s="11">
        <v>0.0</v>
      </c>
    </row>
    <row r="107">
      <c r="A107" s="162" t="s">
        <v>11</v>
      </c>
      <c r="B107" s="163">
        <v>45566.0</v>
      </c>
      <c r="C107" s="164" t="s">
        <v>98</v>
      </c>
      <c r="D107" s="164" t="s">
        <v>461</v>
      </c>
      <c r="E107" s="164">
        <v>1.8400248375E10</v>
      </c>
      <c r="F107" s="164">
        <v>0.0</v>
      </c>
      <c r="G107" s="164">
        <v>0.0</v>
      </c>
      <c r="H107" s="164">
        <v>0.0</v>
      </c>
      <c r="I107" s="11">
        <v>0.003119</v>
      </c>
      <c r="J107" s="11">
        <v>0.0</v>
      </c>
    </row>
    <row r="108">
      <c r="A108" s="162" t="s">
        <v>15</v>
      </c>
      <c r="B108" s="163">
        <v>45566.0</v>
      </c>
      <c r="C108" s="164" t="s">
        <v>101</v>
      </c>
      <c r="D108" s="164" t="s">
        <v>472</v>
      </c>
      <c r="E108" s="164">
        <v>4.70610830404E11</v>
      </c>
      <c r="F108" s="164">
        <v>299.64</v>
      </c>
      <c r="G108" s="164">
        <v>0.0</v>
      </c>
      <c r="H108" s="164">
        <v>0.0</v>
      </c>
      <c r="I108" s="11">
        <v>299.644513</v>
      </c>
      <c r="J108" s="11">
        <v>299.64</v>
      </c>
    </row>
    <row r="109">
      <c r="A109" s="162" t="s">
        <v>11</v>
      </c>
      <c r="B109" s="163">
        <v>45566.0</v>
      </c>
      <c r="C109" s="164" t="s">
        <v>104</v>
      </c>
      <c r="D109" s="164" t="s">
        <v>462</v>
      </c>
      <c r="E109" s="164">
        <v>1.39655389203E11</v>
      </c>
      <c r="F109" s="164">
        <v>49.44</v>
      </c>
      <c r="G109" s="164">
        <v>-0.15</v>
      </c>
      <c r="H109" s="164">
        <v>0.0</v>
      </c>
      <c r="I109" s="11">
        <v>49.293527</v>
      </c>
      <c r="J109" s="11">
        <v>49.29</v>
      </c>
    </row>
    <row r="110">
      <c r="A110" s="162" t="s">
        <v>38</v>
      </c>
      <c r="B110" s="163">
        <v>45566.0</v>
      </c>
      <c r="C110" s="164" t="s">
        <v>107</v>
      </c>
      <c r="D110" s="164" t="s">
        <v>463</v>
      </c>
      <c r="E110" s="164">
        <v>1.55705090227E11</v>
      </c>
      <c r="F110" s="164">
        <v>0.03</v>
      </c>
      <c r="G110" s="164">
        <v>0.0</v>
      </c>
      <c r="H110" s="164">
        <v>0.0</v>
      </c>
      <c r="I110" s="11">
        <v>0.032593</v>
      </c>
      <c r="J110" s="11">
        <v>0.03</v>
      </c>
    </row>
    <row r="111">
      <c r="A111" s="162" t="s">
        <v>11</v>
      </c>
      <c r="B111" s="163">
        <v>45566.0</v>
      </c>
      <c r="C111" s="164" t="s">
        <v>110</v>
      </c>
      <c r="D111" s="164" t="s">
        <v>473</v>
      </c>
      <c r="E111" s="164">
        <v>8.89458226355E11</v>
      </c>
      <c r="F111" s="164">
        <v>0.0</v>
      </c>
      <c r="G111" s="164">
        <v>0.0</v>
      </c>
      <c r="H111" s="164">
        <v>0.0</v>
      </c>
      <c r="I111" s="11">
        <v>0.001674</v>
      </c>
      <c r="J111" s="11">
        <v>0.0</v>
      </c>
    </row>
    <row r="112">
      <c r="A112" s="162" t="s">
        <v>38</v>
      </c>
      <c r="B112" s="163">
        <v>45566.0</v>
      </c>
      <c r="C112" s="164" t="s">
        <v>113</v>
      </c>
      <c r="D112" s="164" t="s">
        <v>474</v>
      </c>
      <c r="E112" s="164">
        <v>2.39480453438E11</v>
      </c>
      <c r="F112" s="164">
        <v>0.0</v>
      </c>
      <c r="G112" s="164">
        <v>0.0</v>
      </c>
      <c r="H112" s="164">
        <v>0.0</v>
      </c>
      <c r="I112" s="11">
        <v>0.004092</v>
      </c>
      <c r="J112" s="11">
        <v>0.0</v>
      </c>
    </row>
    <row r="113">
      <c r="A113" s="162" t="s">
        <v>29</v>
      </c>
      <c r="B113" s="163">
        <v>45566.0</v>
      </c>
      <c r="C113" s="164" t="s">
        <v>116</v>
      </c>
      <c r="D113" s="164" t="s">
        <v>464</v>
      </c>
      <c r="E113" s="164">
        <v>1.00634559021E12</v>
      </c>
      <c r="F113" s="164">
        <v>34.15</v>
      </c>
      <c r="G113" s="164">
        <v>-2.99</v>
      </c>
      <c r="H113" s="164">
        <v>0.0</v>
      </c>
      <c r="I113" s="11">
        <v>31.157886</v>
      </c>
      <c r="J113" s="11">
        <v>31.16</v>
      </c>
    </row>
    <row r="114">
      <c r="A114" s="162" t="s">
        <v>29</v>
      </c>
      <c r="B114" s="163">
        <v>45566.0</v>
      </c>
      <c r="C114" s="164" t="s">
        <v>119</v>
      </c>
      <c r="D114" s="164" t="s">
        <v>465</v>
      </c>
      <c r="E114" s="164">
        <v>2.4880453456E11</v>
      </c>
      <c r="F114" s="164">
        <v>0.04</v>
      </c>
      <c r="G114" s="164">
        <v>0.0</v>
      </c>
      <c r="H114" s="164">
        <v>0.0</v>
      </c>
      <c r="I114" s="11">
        <v>0.038626</v>
      </c>
      <c r="J114" s="11">
        <v>0.04</v>
      </c>
    </row>
    <row r="115">
      <c r="A115" s="162" t="s">
        <v>385</v>
      </c>
      <c r="B115" s="163">
        <v>45597.0</v>
      </c>
      <c r="C115" s="164" t="s">
        <v>450</v>
      </c>
      <c r="D115" s="164"/>
      <c r="E115" s="164"/>
      <c r="F115" s="164">
        <v>37.22</v>
      </c>
      <c r="G115" s="164">
        <v>-3.26</v>
      </c>
      <c r="H115" s="164">
        <v>0.0</v>
      </c>
      <c r="I115" s="11">
        <v>33.962743</v>
      </c>
      <c r="J115" s="11">
        <v>33.96</v>
      </c>
    </row>
    <row r="116">
      <c r="A116" s="162" t="s">
        <v>11</v>
      </c>
      <c r="B116" s="163">
        <v>45597.0</v>
      </c>
      <c r="C116" s="164" t="s">
        <v>12</v>
      </c>
      <c r="D116" s="164" t="s">
        <v>451</v>
      </c>
      <c r="E116" s="164">
        <v>6.97167553675E11</v>
      </c>
      <c r="F116" s="164">
        <v>42.54</v>
      </c>
      <c r="G116" s="164">
        <v>0.0</v>
      </c>
      <c r="H116" s="164">
        <v>0.0</v>
      </c>
      <c r="I116" s="11">
        <v>42.540473</v>
      </c>
      <c r="J116" s="11">
        <v>42.54</v>
      </c>
    </row>
    <row r="117">
      <c r="A117" s="162" t="s">
        <v>11</v>
      </c>
      <c r="B117" s="163">
        <v>45597.0</v>
      </c>
      <c r="C117" s="164" t="s">
        <v>16</v>
      </c>
      <c r="D117" s="164" t="s">
        <v>452</v>
      </c>
      <c r="E117" s="164">
        <v>5.47711709344E11</v>
      </c>
      <c r="F117" s="164">
        <v>0.0</v>
      </c>
      <c r="G117" s="164">
        <v>0.0</v>
      </c>
      <c r="H117" s="164">
        <v>0.0</v>
      </c>
      <c r="I117" s="11">
        <v>9.28E-4</v>
      </c>
      <c r="J117" s="11">
        <v>0.0</v>
      </c>
    </row>
    <row r="118">
      <c r="A118" s="162" t="s">
        <v>20</v>
      </c>
      <c r="B118" s="163">
        <v>45597.0</v>
      </c>
      <c r="C118" s="164" t="s">
        <v>19</v>
      </c>
      <c r="D118" s="164" t="s">
        <v>475</v>
      </c>
      <c r="E118" s="164">
        <v>9.30274655117E11</v>
      </c>
      <c r="F118" s="164">
        <v>0.01</v>
      </c>
      <c r="G118" s="164">
        <v>0.0</v>
      </c>
      <c r="H118" s="164">
        <v>0.0</v>
      </c>
      <c r="I118" s="11">
        <v>0.009506</v>
      </c>
      <c r="J118" s="11">
        <v>0.01</v>
      </c>
    </row>
    <row r="119">
      <c r="A119" s="162" t="s">
        <v>42</v>
      </c>
      <c r="B119" s="163">
        <v>45597.0</v>
      </c>
      <c r="C119" s="164" t="s">
        <v>34</v>
      </c>
      <c r="D119" s="164" t="s">
        <v>34</v>
      </c>
      <c r="E119" s="164">
        <v>1.004446801702E12</v>
      </c>
      <c r="F119" s="164">
        <v>0.12</v>
      </c>
      <c r="G119" s="164">
        <v>0.0</v>
      </c>
      <c r="H119" s="164">
        <v>0.0</v>
      </c>
      <c r="I119" s="11">
        <v>0.121313</v>
      </c>
      <c r="J119" s="11">
        <v>0.12</v>
      </c>
    </row>
    <row r="120">
      <c r="A120" s="162" t="s">
        <v>20</v>
      </c>
      <c r="B120" s="163">
        <v>45597.0</v>
      </c>
      <c r="C120" s="164" t="s">
        <v>39</v>
      </c>
      <c r="D120" s="164" t="s">
        <v>39</v>
      </c>
      <c r="E120" s="164">
        <v>5.04176039046E11</v>
      </c>
      <c r="F120" s="164">
        <v>0.01</v>
      </c>
      <c r="G120" s="164">
        <v>0.0</v>
      </c>
      <c r="H120" s="164">
        <v>0.0</v>
      </c>
      <c r="I120" s="11">
        <v>0.005538</v>
      </c>
      <c r="J120" s="11">
        <v>0.01</v>
      </c>
    </row>
    <row r="121">
      <c r="A121" s="162" t="s">
        <v>29</v>
      </c>
      <c r="B121" s="163">
        <v>45597.0</v>
      </c>
      <c r="C121" s="164" t="s">
        <v>43</v>
      </c>
      <c r="D121" s="164" t="s">
        <v>453</v>
      </c>
      <c r="E121" s="164">
        <v>6.69409119356E11</v>
      </c>
      <c r="F121" s="164">
        <v>1.09</v>
      </c>
      <c r="G121" s="164">
        <v>-0.01</v>
      </c>
      <c r="H121" s="164">
        <v>0.0</v>
      </c>
      <c r="I121" s="11">
        <v>1.071818</v>
      </c>
      <c r="J121" s="11">
        <v>1.07</v>
      </c>
    </row>
    <row r="122">
      <c r="A122" s="162" t="s">
        <v>29</v>
      </c>
      <c r="B122" s="163">
        <v>45597.0</v>
      </c>
      <c r="C122" s="164" t="s">
        <v>46</v>
      </c>
      <c r="D122" s="164" t="s">
        <v>454</v>
      </c>
      <c r="E122" s="164">
        <v>3.374983745E9</v>
      </c>
      <c r="F122" s="164">
        <v>0.27</v>
      </c>
      <c r="G122" s="164">
        <v>-0.02</v>
      </c>
      <c r="H122" s="164">
        <v>0.0</v>
      </c>
      <c r="I122" s="11">
        <v>0.251596</v>
      </c>
      <c r="J122" s="11">
        <v>0.25</v>
      </c>
    </row>
    <row r="123">
      <c r="A123" s="162" t="s">
        <v>29</v>
      </c>
      <c r="B123" s="163">
        <v>45597.0</v>
      </c>
      <c r="C123" s="164" t="s">
        <v>455</v>
      </c>
      <c r="D123" s="164" t="s">
        <v>455</v>
      </c>
      <c r="E123" s="164">
        <v>9.2679913603E11</v>
      </c>
      <c r="F123" s="164">
        <v>0.12</v>
      </c>
      <c r="G123" s="164">
        <v>-0.12</v>
      </c>
      <c r="H123" s="164">
        <v>0.0</v>
      </c>
      <c r="I123" s="11">
        <v>0.0</v>
      </c>
      <c r="J123" s="11">
        <v>0.0</v>
      </c>
    </row>
    <row r="124">
      <c r="A124" s="162" t="s">
        <v>29</v>
      </c>
      <c r="B124" s="163">
        <v>45597.0</v>
      </c>
      <c r="C124" s="164" t="s">
        <v>49</v>
      </c>
      <c r="D124" s="164" t="s">
        <v>456</v>
      </c>
      <c r="E124" s="164">
        <v>5.6971651854E10</v>
      </c>
      <c r="F124" s="164">
        <v>0.01</v>
      </c>
      <c r="G124" s="164">
        <v>0.0</v>
      </c>
      <c r="H124" s="164">
        <v>0.0</v>
      </c>
      <c r="I124" s="11">
        <v>0.014154</v>
      </c>
      <c r="J124" s="11">
        <v>0.01</v>
      </c>
    </row>
    <row r="125">
      <c r="A125" s="162" t="s">
        <v>15</v>
      </c>
      <c r="B125" s="163">
        <v>45597.0</v>
      </c>
      <c r="C125" s="164" t="s">
        <v>53</v>
      </c>
      <c r="D125" s="164" t="s">
        <v>457</v>
      </c>
      <c r="E125" s="164">
        <v>3.62285648673E11</v>
      </c>
      <c r="F125" s="164">
        <v>8579.71</v>
      </c>
      <c r="G125" s="164">
        <v>-301.41</v>
      </c>
      <c r="H125" s="164">
        <v>0.0</v>
      </c>
      <c r="I125" s="11">
        <v>8278.298004</v>
      </c>
      <c r="J125" s="11">
        <v>8278.3</v>
      </c>
    </row>
    <row r="126">
      <c r="A126" s="162" t="s">
        <v>11</v>
      </c>
      <c r="B126" s="163">
        <v>45597.0</v>
      </c>
      <c r="C126" s="164" t="s">
        <v>56</v>
      </c>
      <c r="D126" s="164" t="s">
        <v>466</v>
      </c>
      <c r="E126" s="164">
        <v>2.86230135461E11</v>
      </c>
      <c r="F126" s="164">
        <v>0.04</v>
      </c>
      <c r="G126" s="164">
        <v>0.0</v>
      </c>
      <c r="H126" s="164">
        <v>0.0</v>
      </c>
      <c r="I126" s="11">
        <v>0.041219</v>
      </c>
      <c r="J126" s="11">
        <v>0.04</v>
      </c>
    </row>
    <row r="127">
      <c r="A127" s="162" t="s">
        <v>42</v>
      </c>
      <c r="B127" s="163">
        <v>45597.0</v>
      </c>
      <c r="C127" s="164" t="s">
        <v>59</v>
      </c>
      <c r="D127" s="164" t="s">
        <v>458</v>
      </c>
      <c r="E127" s="164">
        <v>8.26861872274E11</v>
      </c>
      <c r="F127" s="164">
        <v>0.0</v>
      </c>
      <c r="G127" s="164">
        <v>0.0</v>
      </c>
      <c r="H127" s="164">
        <v>0.0</v>
      </c>
      <c r="I127" s="11">
        <v>0.001794</v>
      </c>
      <c r="J127" s="11">
        <v>0.0</v>
      </c>
    </row>
    <row r="128">
      <c r="A128" s="162" t="s">
        <v>42</v>
      </c>
      <c r="B128" s="163">
        <v>45597.0</v>
      </c>
      <c r="C128" s="164" t="s">
        <v>62</v>
      </c>
      <c r="D128" s="164" t="s">
        <v>467</v>
      </c>
      <c r="E128" s="164">
        <v>1.26928313454E11</v>
      </c>
      <c r="F128" s="164">
        <v>5.09</v>
      </c>
      <c r="G128" s="164">
        <v>-4.96</v>
      </c>
      <c r="H128" s="164">
        <v>0.0</v>
      </c>
      <c r="I128" s="11">
        <v>0.129235</v>
      </c>
      <c r="J128" s="11">
        <v>0.13</v>
      </c>
    </row>
    <row r="129">
      <c r="A129" s="162" t="s">
        <v>11</v>
      </c>
      <c r="B129" s="163">
        <v>45597.0</v>
      </c>
      <c r="C129" s="164" t="s">
        <v>65</v>
      </c>
      <c r="D129" s="164" t="s">
        <v>468</v>
      </c>
      <c r="E129" s="164">
        <v>4.30876721682E11</v>
      </c>
      <c r="F129" s="164">
        <v>0.01</v>
      </c>
      <c r="G129" s="164">
        <v>0.0</v>
      </c>
      <c r="H129" s="164">
        <v>0.0</v>
      </c>
      <c r="I129" s="11">
        <v>0.010234</v>
      </c>
      <c r="J129" s="11">
        <v>0.01</v>
      </c>
    </row>
    <row r="130">
      <c r="A130" s="162" t="s">
        <v>29</v>
      </c>
      <c r="B130" s="163">
        <v>45597.0</v>
      </c>
      <c r="C130" s="164" t="s">
        <v>68</v>
      </c>
      <c r="D130" s="179" t="s">
        <v>459</v>
      </c>
      <c r="E130" s="179">
        <v>7.25592497786E11</v>
      </c>
      <c r="F130" s="164">
        <v>4.44</v>
      </c>
      <c r="G130" s="164">
        <v>0.0</v>
      </c>
      <c r="H130" s="164">
        <v>0.0</v>
      </c>
      <c r="I130" s="11">
        <v>4.441516</v>
      </c>
      <c r="J130" s="11">
        <v>4.44</v>
      </c>
    </row>
    <row r="131">
      <c r="A131" s="162" t="s">
        <v>29</v>
      </c>
      <c r="B131" s="163">
        <v>45597.0</v>
      </c>
      <c r="C131" s="164" t="s">
        <v>71</v>
      </c>
      <c r="D131" s="164" t="s">
        <v>460</v>
      </c>
      <c r="E131" s="164">
        <v>8.21698996262E11</v>
      </c>
      <c r="F131" s="164">
        <v>0.18</v>
      </c>
      <c r="G131" s="164">
        <v>0.0</v>
      </c>
      <c r="H131" s="164">
        <v>0.0</v>
      </c>
      <c r="I131" s="11">
        <v>0.175362</v>
      </c>
      <c r="J131" s="11">
        <v>0.18</v>
      </c>
    </row>
    <row r="132">
      <c r="A132" s="162" t="s">
        <v>15</v>
      </c>
      <c r="B132" s="163">
        <v>45597.0</v>
      </c>
      <c r="C132" s="164" t="s">
        <v>74</v>
      </c>
      <c r="D132" s="164" t="s">
        <v>469</v>
      </c>
      <c r="E132" s="164">
        <v>7.60220653121E11</v>
      </c>
      <c r="F132" s="164">
        <v>26.12</v>
      </c>
      <c r="G132" s="164">
        <v>0.0</v>
      </c>
      <c r="H132" s="164">
        <v>0.0</v>
      </c>
      <c r="I132" s="11">
        <v>26.120826</v>
      </c>
      <c r="J132" s="11">
        <v>26.12</v>
      </c>
    </row>
    <row r="133">
      <c r="A133" s="162" t="s">
        <v>38</v>
      </c>
      <c r="B133" s="163">
        <v>45597.0</v>
      </c>
      <c r="C133" s="164" t="s">
        <v>77</v>
      </c>
      <c r="D133" s="164" t="s">
        <v>470</v>
      </c>
      <c r="E133" s="164">
        <v>6.40051753895E11</v>
      </c>
      <c r="F133" s="164">
        <v>0.01</v>
      </c>
      <c r="G133" s="164">
        <v>0.0</v>
      </c>
      <c r="H133" s="164">
        <v>0.0</v>
      </c>
      <c r="I133" s="11">
        <v>0.01173</v>
      </c>
      <c r="J133" s="11">
        <v>0.01</v>
      </c>
    </row>
    <row r="134">
      <c r="A134" s="162" t="s">
        <v>15</v>
      </c>
      <c r="B134" s="163">
        <v>45597.0</v>
      </c>
      <c r="C134" s="164" t="s">
        <v>80</v>
      </c>
      <c r="D134" s="164" t="s">
        <v>80</v>
      </c>
      <c r="E134" s="164">
        <v>8.34962001099E11</v>
      </c>
      <c r="F134" s="164">
        <v>1.6</v>
      </c>
      <c r="G134" s="164">
        <v>0.0</v>
      </c>
      <c r="H134" s="164">
        <v>0.0</v>
      </c>
      <c r="I134" s="11">
        <v>1.596793</v>
      </c>
      <c r="J134" s="11">
        <v>1.6</v>
      </c>
    </row>
    <row r="135">
      <c r="A135" s="162" t="s">
        <v>15</v>
      </c>
      <c r="B135" s="163">
        <v>45597.0</v>
      </c>
      <c r="C135" s="164" t="s">
        <v>83</v>
      </c>
      <c r="D135" s="164" t="s">
        <v>471</v>
      </c>
      <c r="E135" s="164">
        <v>9.2128019909E11</v>
      </c>
      <c r="F135" s="164">
        <v>0.17</v>
      </c>
      <c r="G135" s="164">
        <v>0.0</v>
      </c>
      <c r="H135" s="164">
        <v>0.0</v>
      </c>
      <c r="I135" s="11">
        <v>0.173406</v>
      </c>
      <c r="J135" s="11">
        <v>0.17</v>
      </c>
    </row>
    <row r="136">
      <c r="A136" s="162" t="s">
        <v>15</v>
      </c>
      <c r="B136" s="163">
        <v>45597.0</v>
      </c>
      <c r="C136" s="164" t="s">
        <v>86</v>
      </c>
      <c r="D136" s="164" t="s">
        <v>86</v>
      </c>
      <c r="E136" s="164">
        <v>7.13393486434E11</v>
      </c>
      <c r="F136" s="164">
        <v>0.54</v>
      </c>
      <c r="G136" s="164">
        <v>0.0</v>
      </c>
      <c r="H136" s="164">
        <v>0.0</v>
      </c>
      <c r="I136" s="11">
        <v>0.539206</v>
      </c>
      <c r="J136" s="11">
        <v>0.54</v>
      </c>
    </row>
    <row r="137">
      <c r="A137" s="162" t="s">
        <v>29</v>
      </c>
      <c r="B137" s="163">
        <v>45597.0</v>
      </c>
      <c r="C137" s="164" t="s">
        <v>89</v>
      </c>
      <c r="D137" s="164" t="s">
        <v>89</v>
      </c>
      <c r="E137" s="164">
        <v>8.84050338306E11</v>
      </c>
      <c r="F137" s="164">
        <v>0.12</v>
      </c>
      <c r="G137" s="164">
        <v>0.0</v>
      </c>
      <c r="H137" s="164">
        <v>0.0</v>
      </c>
      <c r="I137" s="11">
        <v>0.118768</v>
      </c>
      <c r="J137" s="11">
        <v>0.12</v>
      </c>
    </row>
    <row r="138">
      <c r="A138" s="162" t="s">
        <v>15</v>
      </c>
      <c r="B138" s="163">
        <v>45597.0</v>
      </c>
      <c r="C138" s="164" t="s">
        <v>92</v>
      </c>
      <c r="D138" s="164" t="s">
        <v>92</v>
      </c>
      <c r="E138" s="164">
        <v>2.57714571755E11</v>
      </c>
      <c r="F138" s="164">
        <v>54.64</v>
      </c>
      <c r="G138" s="164">
        <v>0.0</v>
      </c>
      <c r="H138" s="164">
        <v>0.0</v>
      </c>
      <c r="I138" s="11">
        <v>54.639515</v>
      </c>
      <c r="J138" s="11">
        <v>54.64</v>
      </c>
    </row>
    <row r="139">
      <c r="A139" s="162" t="s">
        <v>15</v>
      </c>
      <c r="B139" s="163">
        <v>45597.0</v>
      </c>
      <c r="C139" s="164" t="s">
        <v>95</v>
      </c>
      <c r="D139" s="164" t="s">
        <v>95</v>
      </c>
      <c r="E139" s="164">
        <v>4.67728312539E11</v>
      </c>
      <c r="F139" s="164">
        <v>0.01</v>
      </c>
      <c r="G139" s="164">
        <v>0.0</v>
      </c>
      <c r="H139" s="164">
        <v>0.0</v>
      </c>
      <c r="I139" s="11">
        <v>0.011478</v>
      </c>
      <c r="J139" s="11">
        <v>0.01</v>
      </c>
    </row>
    <row r="140">
      <c r="A140" s="162" t="s">
        <v>11</v>
      </c>
      <c r="B140" s="163">
        <v>45597.0</v>
      </c>
      <c r="C140" s="164" t="s">
        <v>98</v>
      </c>
      <c r="D140" s="164" t="s">
        <v>461</v>
      </c>
      <c r="E140" s="164">
        <v>1.8400248375E10</v>
      </c>
      <c r="F140" s="164">
        <v>0.0</v>
      </c>
      <c r="G140" s="164">
        <v>0.0</v>
      </c>
      <c r="H140" s="164">
        <v>0.0</v>
      </c>
      <c r="I140" s="11">
        <v>0.003131</v>
      </c>
      <c r="J140" s="11">
        <v>0.0</v>
      </c>
    </row>
    <row r="141">
      <c r="A141" s="162" t="s">
        <v>15</v>
      </c>
      <c r="B141" s="163">
        <v>45597.0</v>
      </c>
      <c r="C141" s="164" t="s">
        <v>101</v>
      </c>
      <c r="D141" s="164" t="s">
        <v>472</v>
      </c>
      <c r="E141" s="164">
        <v>4.70610830404E11</v>
      </c>
      <c r="F141" s="164">
        <v>483.42</v>
      </c>
      <c r="G141" s="164">
        <v>0.0</v>
      </c>
      <c r="H141" s="164">
        <v>0.0</v>
      </c>
      <c r="I141" s="11">
        <v>483.420094</v>
      </c>
      <c r="J141" s="11">
        <v>483.42</v>
      </c>
    </row>
    <row r="142">
      <c r="A142" s="162" t="s">
        <v>11</v>
      </c>
      <c r="B142" s="163">
        <v>45597.0</v>
      </c>
      <c r="C142" s="164" t="s">
        <v>104</v>
      </c>
      <c r="D142" s="164" t="s">
        <v>462</v>
      </c>
      <c r="E142" s="164">
        <v>1.39655389203E11</v>
      </c>
      <c r="F142" s="164">
        <v>41.81</v>
      </c>
      <c r="G142" s="164">
        <v>0.0</v>
      </c>
      <c r="H142" s="164">
        <v>0.0</v>
      </c>
      <c r="I142" s="11">
        <v>41.814303</v>
      </c>
      <c r="J142" s="11">
        <v>41.81</v>
      </c>
    </row>
    <row r="143">
      <c r="A143" s="162" t="s">
        <v>38</v>
      </c>
      <c r="B143" s="163">
        <v>45597.0</v>
      </c>
      <c r="C143" s="164" t="s">
        <v>107</v>
      </c>
      <c r="D143" s="164" t="s">
        <v>463</v>
      </c>
      <c r="E143" s="164">
        <v>1.55705090227E11</v>
      </c>
      <c r="F143" s="164">
        <v>0.03</v>
      </c>
      <c r="G143" s="164">
        <v>0.0</v>
      </c>
      <c r="H143" s="164">
        <v>0.0</v>
      </c>
      <c r="I143" s="11">
        <v>0.032487</v>
      </c>
      <c r="J143" s="11">
        <v>0.03</v>
      </c>
    </row>
    <row r="144">
      <c r="A144" s="162" t="s">
        <v>11</v>
      </c>
      <c r="B144" s="163">
        <v>45597.0</v>
      </c>
      <c r="C144" s="164" t="s">
        <v>110</v>
      </c>
      <c r="D144" s="164" t="s">
        <v>473</v>
      </c>
      <c r="E144" s="164">
        <v>8.89458226355E11</v>
      </c>
      <c r="F144" s="164">
        <v>0.0</v>
      </c>
      <c r="G144" s="164">
        <v>0.0</v>
      </c>
      <c r="H144" s="164">
        <v>0.0</v>
      </c>
      <c r="I144" s="11">
        <v>0.001644</v>
      </c>
      <c r="J144" s="11">
        <v>0.0</v>
      </c>
    </row>
    <row r="145">
      <c r="A145" s="162" t="s">
        <v>38</v>
      </c>
      <c r="B145" s="163">
        <v>45597.0</v>
      </c>
      <c r="C145" s="164" t="s">
        <v>113</v>
      </c>
      <c r="D145" s="164" t="s">
        <v>474</v>
      </c>
      <c r="E145" s="164">
        <v>2.39480453438E11</v>
      </c>
      <c r="F145" s="164">
        <v>0.0</v>
      </c>
      <c r="G145" s="164">
        <v>0.0</v>
      </c>
      <c r="H145" s="164">
        <v>0.0</v>
      </c>
      <c r="I145" s="11">
        <v>0.00407</v>
      </c>
      <c r="J145" s="11">
        <v>0.0</v>
      </c>
    </row>
    <row r="146">
      <c r="A146" s="162" t="s">
        <v>29</v>
      </c>
      <c r="B146" s="163">
        <v>45597.0</v>
      </c>
      <c r="C146" s="164" t="s">
        <v>116</v>
      </c>
      <c r="D146" s="164" t="s">
        <v>464</v>
      </c>
      <c r="E146" s="164">
        <v>1.00634559021E12</v>
      </c>
      <c r="F146" s="164">
        <v>34.26</v>
      </c>
      <c r="G146" s="164">
        <v>-2.97</v>
      </c>
      <c r="H146" s="164">
        <v>0.0</v>
      </c>
      <c r="I146" s="11">
        <v>31.292332</v>
      </c>
      <c r="J146" s="11">
        <v>31.29</v>
      </c>
    </row>
    <row r="147">
      <c r="A147" s="162" t="s">
        <v>29</v>
      </c>
      <c r="B147" s="163">
        <v>45597.0</v>
      </c>
      <c r="C147" s="164" t="s">
        <v>119</v>
      </c>
      <c r="D147" s="164" t="s">
        <v>465</v>
      </c>
      <c r="E147" s="164">
        <v>2.4880453456E11</v>
      </c>
      <c r="F147" s="164">
        <v>0.04</v>
      </c>
      <c r="G147" s="164">
        <v>0.0</v>
      </c>
      <c r="H147" s="164">
        <v>0.0</v>
      </c>
      <c r="I147" s="11">
        <v>0.038486</v>
      </c>
      <c r="J147" s="11">
        <v>0.04</v>
      </c>
    </row>
    <row r="148">
      <c r="A148" s="162" t="s">
        <v>385</v>
      </c>
      <c r="B148" s="163">
        <v>45627.0</v>
      </c>
      <c r="C148" s="164" t="s">
        <v>450</v>
      </c>
      <c r="D148" s="164"/>
      <c r="E148" s="164"/>
      <c r="F148" s="164">
        <v>190.99</v>
      </c>
      <c r="G148" s="164">
        <v>-29.0</v>
      </c>
      <c r="H148" s="164">
        <v>0.0</v>
      </c>
      <c r="I148" s="11">
        <v>161.992006</v>
      </c>
      <c r="J148" s="11">
        <v>161.99</v>
      </c>
    </row>
    <row r="149">
      <c r="A149" s="162" t="s">
        <v>11</v>
      </c>
      <c r="B149" s="163">
        <v>45627.0</v>
      </c>
      <c r="C149" s="164" t="s">
        <v>12</v>
      </c>
      <c r="D149" s="164" t="s">
        <v>451</v>
      </c>
      <c r="E149" s="164">
        <v>6.97167553675E11</v>
      </c>
      <c r="F149" s="164">
        <v>72.86</v>
      </c>
      <c r="G149" s="164">
        <v>0.0</v>
      </c>
      <c r="H149" s="164">
        <v>0.0</v>
      </c>
      <c r="I149" s="11">
        <v>72.862131</v>
      </c>
      <c r="J149" s="11">
        <v>72.86</v>
      </c>
    </row>
    <row r="150">
      <c r="A150" s="162" t="s">
        <v>11</v>
      </c>
      <c r="B150" s="163">
        <v>45627.0</v>
      </c>
      <c r="C150" s="164" t="s">
        <v>16</v>
      </c>
      <c r="D150" s="164" t="s">
        <v>452</v>
      </c>
      <c r="E150" s="164">
        <v>5.47711709344E11</v>
      </c>
      <c r="F150" s="164">
        <v>0.0</v>
      </c>
      <c r="G150" s="164">
        <v>0.0</v>
      </c>
      <c r="H150" s="164">
        <v>0.0</v>
      </c>
      <c r="I150" s="11">
        <v>8.99E-4</v>
      </c>
      <c r="J150" s="11">
        <v>0.0</v>
      </c>
    </row>
    <row r="151">
      <c r="A151" s="162" t="s">
        <v>20</v>
      </c>
      <c r="B151" s="163">
        <v>45627.0</v>
      </c>
      <c r="C151" s="164" t="s">
        <v>19</v>
      </c>
      <c r="D151" s="164" t="s">
        <v>475</v>
      </c>
      <c r="E151" s="164">
        <v>9.30274655117E11</v>
      </c>
      <c r="F151" s="164">
        <v>0.08</v>
      </c>
      <c r="G151" s="164">
        <v>0.0</v>
      </c>
      <c r="H151" s="164">
        <v>0.0</v>
      </c>
      <c r="I151" s="11">
        <v>0.080031</v>
      </c>
      <c r="J151" s="11">
        <v>0.08</v>
      </c>
    </row>
    <row r="152">
      <c r="A152" s="162" t="s">
        <v>42</v>
      </c>
      <c r="B152" s="163">
        <v>45627.0</v>
      </c>
      <c r="C152" s="164" t="s">
        <v>34</v>
      </c>
      <c r="D152" s="164" t="s">
        <v>34</v>
      </c>
      <c r="E152" s="164">
        <v>1.004446801702E12</v>
      </c>
      <c r="F152" s="164">
        <v>0.03</v>
      </c>
      <c r="G152" s="164">
        <v>0.0</v>
      </c>
      <c r="H152" s="164">
        <v>0.0</v>
      </c>
      <c r="I152" s="11">
        <v>0.033493</v>
      </c>
      <c r="J152" s="11">
        <v>0.03</v>
      </c>
    </row>
    <row r="153">
      <c r="A153" s="162" t="s">
        <v>20</v>
      </c>
      <c r="B153" s="163">
        <v>45627.0</v>
      </c>
      <c r="C153" s="164" t="s">
        <v>39</v>
      </c>
      <c r="D153" s="164" t="s">
        <v>39</v>
      </c>
      <c r="E153" s="164">
        <v>5.04176039046E11</v>
      </c>
      <c r="F153" s="164">
        <v>0.01</v>
      </c>
      <c r="G153" s="164">
        <v>0.0</v>
      </c>
      <c r="H153" s="164">
        <v>0.0</v>
      </c>
      <c r="I153" s="11">
        <v>0.005394</v>
      </c>
      <c r="J153" s="11">
        <v>0.01</v>
      </c>
    </row>
    <row r="154">
      <c r="A154" s="162" t="s">
        <v>29</v>
      </c>
      <c r="B154" s="163">
        <v>45627.0</v>
      </c>
      <c r="C154" s="164" t="s">
        <v>43</v>
      </c>
      <c r="D154" s="164" t="s">
        <v>453</v>
      </c>
      <c r="E154" s="164">
        <v>6.69409119356E11</v>
      </c>
      <c r="F154" s="164">
        <v>0.23</v>
      </c>
      <c r="G154" s="164">
        <v>-0.01</v>
      </c>
      <c r="H154" s="164">
        <v>0.0</v>
      </c>
      <c r="I154" s="11">
        <v>0.214686</v>
      </c>
      <c r="J154" s="11">
        <v>0.21</v>
      </c>
    </row>
    <row r="155">
      <c r="A155" s="162" t="s">
        <v>29</v>
      </c>
      <c r="B155" s="163">
        <v>45627.0</v>
      </c>
      <c r="C155" s="164" t="s">
        <v>46</v>
      </c>
      <c r="D155" s="164" t="s">
        <v>454</v>
      </c>
      <c r="E155" s="164">
        <v>3.374983745E9</v>
      </c>
      <c r="F155" s="164">
        <v>0.26</v>
      </c>
      <c r="G155" s="164">
        <v>-0.01</v>
      </c>
      <c r="H155" s="164">
        <v>0.0</v>
      </c>
      <c r="I155" s="11">
        <v>0.257286</v>
      </c>
      <c r="J155" s="11">
        <v>0.26</v>
      </c>
    </row>
    <row r="156">
      <c r="A156" s="162" t="s">
        <v>29</v>
      </c>
      <c r="B156" s="163">
        <v>45627.0</v>
      </c>
      <c r="C156" s="164" t="s">
        <v>49</v>
      </c>
      <c r="D156" s="164" t="s">
        <v>456</v>
      </c>
      <c r="E156" s="164">
        <v>5.6971651854E10</v>
      </c>
      <c r="F156" s="164">
        <v>0.01</v>
      </c>
      <c r="G156" s="164">
        <v>0.0</v>
      </c>
      <c r="H156" s="164">
        <v>0.0</v>
      </c>
      <c r="I156" s="11">
        <v>0.013795</v>
      </c>
      <c r="J156" s="11">
        <v>0.01</v>
      </c>
    </row>
    <row r="157">
      <c r="A157" s="162" t="s">
        <v>15</v>
      </c>
      <c r="B157" s="163">
        <v>45627.0</v>
      </c>
      <c r="C157" s="164" t="s">
        <v>53</v>
      </c>
      <c r="D157" s="164" t="s">
        <v>457</v>
      </c>
      <c r="E157" s="164">
        <v>3.62285648673E11</v>
      </c>
      <c r="F157" s="164">
        <v>9007.35</v>
      </c>
      <c r="G157" s="164">
        <v>-310.96</v>
      </c>
      <c r="H157" s="164">
        <v>0.0</v>
      </c>
      <c r="I157" s="11">
        <v>8696.383227</v>
      </c>
      <c r="J157" s="11">
        <v>8696.38</v>
      </c>
    </row>
    <row r="158">
      <c r="A158" s="162" t="s">
        <v>11</v>
      </c>
      <c r="B158" s="163">
        <v>45627.0</v>
      </c>
      <c r="C158" s="164" t="s">
        <v>56</v>
      </c>
      <c r="D158" s="164" t="s">
        <v>466</v>
      </c>
      <c r="E158" s="164">
        <v>2.86230135461E11</v>
      </c>
      <c r="F158" s="164">
        <v>0.0</v>
      </c>
      <c r="G158" s="164">
        <v>0.0</v>
      </c>
      <c r="H158" s="164">
        <v>0.0</v>
      </c>
      <c r="I158" s="11">
        <v>5.0E-6</v>
      </c>
      <c r="J158" s="11">
        <v>0.0</v>
      </c>
    </row>
    <row r="159">
      <c r="A159" s="162" t="s">
        <v>42</v>
      </c>
      <c r="B159" s="163">
        <v>45627.0</v>
      </c>
      <c r="C159" s="164" t="s">
        <v>59</v>
      </c>
      <c r="D159" s="164" t="s">
        <v>458</v>
      </c>
      <c r="E159" s="164">
        <v>8.26861872274E11</v>
      </c>
      <c r="F159" s="164">
        <v>0.0</v>
      </c>
      <c r="G159" s="164">
        <v>0.0</v>
      </c>
      <c r="H159" s="164">
        <v>0.0</v>
      </c>
      <c r="I159" s="11">
        <v>0.001736</v>
      </c>
      <c r="J159" s="11">
        <v>0.0</v>
      </c>
    </row>
    <row r="160">
      <c r="A160" s="162" t="s">
        <v>42</v>
      </c>
      <c r="B160" s="163">
        <v>45627.0</v>
      </c>
      <c r="C160" s="164" t="s">
        <v>62</v>
      </c>
      <c r="D160" s="164" t="s">
        <v>467</v>
      </c>
      <c r="E160" s="164">
        <v>1.26928313454E11</v>
      </c>
      <c r="F160" s="164">
        <v>4.66</v>
      </c>
      <c r="G160" s="164">
        <v>-4.66</v>
      </c>
      <c r="H160" s="164">
        <v>0.0</v>
      </c>
      <c r="I160" s="11">
        <v>0.0</v>
      </c>
      <c r="J160" s="11">
        <v>0.0</v>
      </c>
    </row>
    <row r="161">
      <c r="A161" s="162" t="s">
        <v>11</v>
      </c>
      <c r="B161" s="163">
        <v>45627.0</v>
      </c>
      <c r="C161" s="164" t="s">
        <v>65</v>
      </c>
      <c r="D161" s="164" t="s">
        <v>468</v>
      </c>
      <c r="E161" s="164">
        <v>4.30876721682E11</v>
      </c>
      <c r="F161" s="164">
        <v>0.01</v>
      </c>
      <c r="G161" s="164">
        <v>0.0</v>
      </c>
      <c r="H161" s="164">
        <v>0.0</v>
      </c>
      <c r="I161" s="11">
        <v>0.009951</v>
      </c>
      <c r="J161" s="11">
        <v>0.01</v>
      </c>
    </row>
    <row r="162">
      <c r="A162" s="162" t="s">
        <v>29</v>
      </c>
      <c r="B162" s="163">
        <v>45627.0</v>
      </c>
      <c r="C162" s="164" t="s">
        <v>68</v>
      </c>
      <c r="D162" s="164" t="s">
        <v>459</v>
      </c>
      <c r="E162" s="164">
        <v>7.25592497786E11</v>
      </c>
      <c r="F162" s="164">
        <v>4.45</v>
      </c>
      <c r="G162" s="164">
        <v>0.0</v>
      </c>
      <c r="H162" s="164">
        <v>0.0</v>
      </c>
      <c r="I162" s="11">
        <v>4.453708</v>
      </c>
      <c r="J162" s="11">
        <v>4.45</v>
      </c>
    </row>
    <row r="163">
      <c r="A163" s="162" t="s">
        <v>29</v>
      </c>
      <c r="B163" s="163">
        <v>45627.0</v>
      </c>
      <c r="C163" s="164" t="s">
        <v>71</v>
      </c>
      <c r="D163" s="164" t="s">
        <v>460</v>
      </c>
      <c r="E163" s="164">
        <v>8.21698996262E11</v>
      </c>
      <c r="F163" s="164">
        <v>0.18</v>
      </c>
      <c r="G163" s="164">
        <v>0.0</v>
      </c>
      <c r="H163" s="164">
        <v>0.0</v>
      </c>
      <c r="I163" s="11">
        <v>0.177744</v>
      </c>
      <c r="J163" s="11">
        <v>0.18</v>
      </c>
    </row>
    <row r="164">
      <c r="A164" s="162" t="s">
        <v>15</v>
      </c>
      <c r="B164" s="163">
        <v>45627.0</v>
      </c>
      <c r="C164" s="164" t="s">
        <v>74</v>
      </c>
      <c r="D164" s="164" t="s">
        <v>469</v>
      </c>
      <c r="E164" s="164">
        <v>7.60220653121E11</v>
      </c>
      <c r="F164" s="164">
        <v>27.84</v>
      </c>
      <c r="G164" s="164">
        <v>0.0</v>
      </c>
      <c r="H164" s="164">
        <v>0.0</v>
      </c>
      <c r="I164" s="11">
        <v>27.836479</v>
      </c>
      <c r="J164" s="11">
        <v>27.84</v>
      </c>
    </row>
    <row r="165">
      <c r="A165" s="162" t="s">
        <v>38</v>
      </c>
      <c r="B165" s="163">
        <v>45627.0</v>
      </c>
      <c r="C165" s="164" t="s">
        <v>77</v>
      </c>
      <c r="D165" s="164" t="s">
        <v>470</v>
      </c>
      <c r="E165" s="164">
        <v>6.40051753895E11</v>
      </c>
      <c r="F165" s="164">
        <v>0.01</v>
      </c>
      <c r="G165" s="164">
        <v>0.0</v>
      </c>
      <c r="H165" s="164">
        <v>0.0</v>
      </c>
      <c r="I165" s="11">
        <v>0.011356</v>
      </c>
      <c r="J165" s="11">
        <v>0.01</v>
      </c>
    </row>
    <row r="166">
      <c r="A166" s="162" t="s">
        <v>15</v>
      </c>
      <c r="B166" s="163">
        <v>45627.0</v>
      </c>
      <c r="C166" s="164" t="s">
        <v>80</v>
      </c>
      <c r="D166" s="164" t="s">
        <v>80</v>
      </c>
      <c r="E166" s="164">
        <v>8.34962001099E11</v>
      </c>
      <c r="F166" s="164">
        <v>2.61</v>
      </c>
      <c r="G166" s="164">
        <v>0.0</v>
      </c>
      <c r="H166" s="164">
        <v>0.0</v>
      </c>
      <c r="I166" s="11">
        <v>2.614667</v>
      </c>
      <c r="J166" s="11">
        <v>2.61</v>
      </c>
    </row>
    <row r="167">
      <c r="A167" s="162" t="s">
        <v>15</v>
      </c>
      <c r="B167" s="163">
        <v>45627.0</v>
      </c>
      <c r="C167" s="164" t="s">
        <v>83</v>
      </c>
      <c r="D167" s="179" t="s">
        <v>471</v>
      </c>
      <c r="E167" s="179">
        <v>9.2128019909E11</v>
      </c>
      <c r="F167" s="164">
        <v>0.21</v>
      </c>
      <c r="G167" s="164">
        <v>0.0</v>
      </c>
      <c r="H167" s="164">
        <v>0.0</v>
      </c>
      <c r="I167" s="11">
        <v>0.211518</v>
      </c>
      <c r="J167" s="11">
        <v>0.21</v>
      </c>
    </row>
    <row r="168">
      <c r="A168" s="162" t="s">
        <v>15</v>
      </c>
      <c r="B168" s="163">
        <v>45627.0</v>
      </c>
      <c r="C168" s="164" t="s">
        <v>86</v>
      </c>
      <c r="D168" s="164" t="s">
        <v>86</v>
      </c>
      <c r="E168" s="164">
        <v>7.13393486434E11</v>
      </c>
      <c r="F168" s="164">
        <v>1.09</v>
      </c>
      <c r="G168" s="164">
        <v>0.0</v>
      </c>
      <c r="H168" s="164">
        <v>0.0</v>
      </c>
      <c r="I168" s="11">
        <v>1.088859</v>
      </c>
      <c r="J168" s="11">
        <v>1.09</v>
      </c>
    </row>
    <row r="169">
      <c r="A169" s="162" t="s">
        <v>29</v>
      </c>
      <c r="B169" s="163">
        <v>45627.0</v>
      </c>
      <c r="C169" s="164" t="s">
        <v>89</v>
      </c>
      <c r="D169" s="164" t="s">
        <v>89</v>
      </c>
      <c r="E169" s="164">
        <v>8.84050338306E11</v>
      </c>
      <c r="F169" s="164">
        <v>0.23</v>
      </c>
      <c r="G169" s="164">
        <v>0.0</v>
      </c>
      <c r="H169" s="164">
        <v>0.0</v>
      </c>
      <c r="I169" s="11">
        <v>0.228059</v>
      </c>
      <c r="J169" s="11">
        <v>0.23</v>
      </c>
    </row>
    <row r="170">
      <c r="A170" s="162" t="s">
        <v>15</v>
      </c>
      <c r="B170" s="163">
        <v>45627.0</v>
      </c>
      <c r="C170" s="164" t="s">
        <v>92</v>
      </c>
      <c r="D170" s="164" t="s">
        <v>92</v>
      </c>
      <c r="E170" s="164">
        <v>2.57714571755E11</v>
      </c>
      <c r="F170" s="164">
        <v>65.49</v>
      </c>
      <c r="G170" s="164">
        <v>0.0</v>
      </c>
      <c r="H170" s="164">
        <v>0.0</v>
      </c>
      <c r="I170" s="11">
        <v>65.487307</v>
      </c>
      <c r="J170" s="11">
        <v>65.49</v>
      </c>
    </row>
    <row r="171">
      <c r="A171" s="162" t="s">
        <v>15</v>
      </c>
      <c r="B171" s="163">
        <v>45627.0</v>
      </c>
      <c r="C171" s="164" t="s">
        <v>95</v>
      </c>
      <c r="D171" s="164" t="s">
        <v>95</v>
      </c>
      <c r="E171" s="164">
        <v>4.67728312539E11</v>
      </c>
      <c r="F171" s="164">
        <v>0.0</v>
      </c>
      <c r="G171" s="164">
        <v>0.0</v>
      </c>
      <c r="H171" s="164">
        <v>0.0</v>
      </c>
      <c r="I171" s="11">
        <v>0.002853</v>
      </c>
      <c r="J171" s="11">
        <v>0.0</v>
      </c>
    </row>
    <row r="172">
      <c r="A172" s="162" t="s">
        <v>11</v>
      </c>
      <c r="B172" s="163">
        <v>45627.0</v>
      </c>
      <c r="C172" s="164" t="s">
        <v>98</v>
      </c>
      <c r="D172" s="164" t="s">
        <v>461</v>
      </c>
      <c r="E172" s="164">
        <v>1.8400248375E10</v>
      </c>
      <c r="F172" s="164">
        <v>0.0</v>
      </c>
      <c r="G172" s="164">
        <v>0.0</v>
      </c>
      <c r="H172" s="164">
        <v>0.0</v>
      </c>
      <c r="I172" s="11">
        <v>0.003089</v>
      </c>
      <c r="J172" s="11">
        <v>0.0</v>
      </c>
    </row>
    <row r="173">
      <c r="A173" s="162" t="s">
        <v>15</v>
      </c>
      <c r="B173" s="163">
        <v>45627.0</v>
      </c>
      <c r="C173" s="164" t="s">
        <v>101</v>
      </c>
      <c r="D173" s="164" t="s">
        <v>472</v>
      </c>
      <c r="E173" s="164">
        <v>4.70610830404E11</v>
      </c>
      <c r="F173" s="164">
        <v>365.29</v>
      </c>
      <c r="G173" s="164">
        <v>0.0</v>
      </c>
      <c r="H173" s="164">
        <v>0.0</v>
      </c>
      <c r="I173" s="11">
        <v>365.287975</v>
      </c>
      <c r="J173" s="11">
        <v>365.29</v>
      </c>
    </row>
    <row r="174">
      <c r="A174" s="162" t="s">
        <v>11</v>
      </c>
      <c r="B174" s="163">
        <v>45627.0</v>
      </c>
      <c r="C174" s="164" t="s">
        <v>104</v>
      </c>
      <c r="D174" s="164" t="s">
        <v>462</v>
      </c>
      <c r="E174" s="164">
        <v>1.39655389203E11</v>
      </c>
      <c r="F174" s="164">
        <v>19.73</v>
      </c>
      <c r="G174" s="164">
        <v>0.0</v>
      </c>
      <c r="H174" s="164">
        <v>0.0</v>
      </c>
      <c r="I174" s="11">
        <v>19.734762</v>
      </c>
      <c r="J174" s="11">
        <v>19.73</v>
      </c>
    </row>
    <row r="175">
      <c r="A175" s="162" t="s">
        <v>38</v>
      </c>
      <c r="B175" s="163">
        <v>45627.0</v>
      </c>
      <c r="C175" s="164" t="s">
        <v>107</v>
      </c>
      <c r="D175" s="164" t="s">
        <v>463</v>
      </c>
      <c r="E175" s="164">
        <v>1.55705090227E11</v>
      </c>
      <c r="F175" s="164">
        <v>0.03</v>
      </c>
      <c r="G175" s="164">
        <v>0.0</v>
      </c>
      <c r="H175" s="164">
        <v>0.0</v>
      </c>
      <c r="I175" s="11">
        <v>0.031651</v>
      </c>
      <c r="J175" s="11">
        <v>0.03</v>
      </c>
    </row>
    <row r="176">
      <c r="A176" s="162" t="s">
        <v>11</v>
      </c>
      <c r="B176" s="163">
        <v>45627.0</v>
      </c>
      <c r="C176" s="164" t="s">
        <v>110</v>
      </c>
      <c r="D176" s="164" t="s">
        <v>473</v>
      </c>
      <c r="E176" s="164">
        <v>8.89458226355E11</v>
      </c>
      <c r="F176" s="164">
        <v>0.0</v>
      </c>
      <c r="G176" s="164">
        <v>0.0</v>
      </c>
      <c r="H176" s="164">
        <v>0.0</v>
      </c>
      <c r="I176" s="11">
        <v>0.001612</v>
      </c>
      <c r="J176" s="11">
        <v>0.0</v>
      </c>
    </row>
    <row r="177">
      <c r="A177" s="162" t="s">
        <v>38</v>
      </c>
      <c r="B177" s="163">
        <v>45627.0</v>
      </c>
      <c r="C177" s="164" t="s">
        <v>113</v>
      </c>
      <c r="D177" s="164" t="s">
        <v>474</v>
      </c>
      <c r="E177" s="164">
        <v>2.39480453438E11</v>
      </c>
      <c r="F177" s="164">
        <v>0.0</v>
      </c>
      <c r="G177" s="164">
        <v>0.0</v>
      </c>
      <c r="H177" s="164">
        <v>0.0</v>
      </c>
      <c r="I177" s="11">
        <v>0.003968</v>
      </c>
      <c r="J177" s="11">
        <v>0.0</v>
      </c>
    </row>
    <row r="178">
      <c r="A178" s="162" t="s">
        <v>29</v>
      </c>
      <c r="B178" s="163">
        <v>45627.0</v>
      </c>
      <c r="C178" s="164" t="s">
        <v>116</v>
      </c>
      <c r="D178" s="164" t="s">
        <v>464</v>
      </c>
      <c r="E178" s="164">
        <v>1.00634559021E12</v>
      </c>
      <c r="F178" s="164">
        <v>34.12</v>
      </c>
      <c r="G178" s="164">
        <v>-2.98</v>
      </c>
      <c r="H178" s="164">
        <v>0.0</v>
      </c>
      <c r="I178" s="11">
        <v>31.136697</v>
      </c>
      <c r="J178" s="11">
        <v>31.14</v>
      </c>
    </row>
    <row r="179">
      <c r="A179" s="162" t="s">
        <v>29</v>
      </c>
      <c r="B179" s="163">
        <v>45627.0</v>
      </c>
      <c r="C179" s="164" t="s">
        <v>119</v>
      </c>
      <c r="D179" s="164" t="s">
        <v>465</v>
      </c>
      <c r="E179" s="164">
        <v>2.4880453456E11</v>
      </c>
      <c r="F179" s="164">
        <v>0.04</v>
      </c>
      <c r="G179" s="164">
        <v>0.0</v>
      </c>
      <c r="H179" s="164">
        <v>0.0</v>
      </c>
      <c r="I179" s="11">
        <v>0.03751</v>
      </c>
      <c r="J179" s="11">
        <v>0.04</v>
      </c>
    </row>
    <row r="180">
      <c r="A180" s="162" t="s">
        <v>385</v>
      </c>
      <c r="B180" s="163">
        <v>45658.0</v>
      </c>
      <c r="C180" s="164" t="s">
        <v>450</v>
      </c>
      <c r="D180" s="164"/>
      <c r="E180" s="164"/>
      <c r="F180" s="164">
        <v>208.94</v>
      </c>
      <c r="G180" s="164">
        <v>-29.0</v>
      </c>
      <c r="H180" s="164">
        <v>0.0</v>
      </c>
      <c r="I180" s="11">
        <v>179.943928</v>
      </c>
      <c r="J180" s="11">
        <v>179.94</v>
      </c>
    </row>
    <row r="181">
      <c r="A181" s="162" t="s">
        <v>11</v>
      </c>
      <c r="B181" s="163">
        <v>45658.0</v>
      </c>
      <c r="C181" s="164" t="s">
        <v>12</v>
      </c>
      <c r="D181" s="164" t="s">
        <v>451</v>
      </c>
      <c r="E181" s="164">
        <v>6.97167553675E11</v>
      </c>
      <c r="F181" s="164">
        <v>115.42</v>
      </c>
      <c r="G181" s="164">
        <v>0.0</v>
      </c>
      <c r="H181" s="164">
        <v>0.0</v>
      </c>
      <c r="I181" s="11">
        <v>115.422849</v>
      </c>
      <c r="J181" s="11">
        <v>115.42</v>
      </c>
    </row>
    <row r="182">
      <c r="A182" s="162" t="s">
        <v>11</v>
      </c>
      <c r="B182" s="163">
        <v>45658.0</v>
      </c>
      <c r="C182" s="164" t="s">
        <v>16</v>
      </c>
      <c r="D182" s="164" t="s">
        <v>452</v>
      </c>
      <c r="E182" s="164">
        <v>5.47711709344E11</v>
      </c>
      <c r="F182" s="164">
        <v>0.0</v>
      </c>
      <c r="G182" s="164">
        <v>0.0</v>
      </c>
      <c r="H182" s="164">
        <v>0.0</v>
      </c>
      <c r="I182" s="11">
        <v>8.99E-4</v>
      </c>
      <c r="J182" s="11">
        <v>0.0</v>
      </c>
    </row>
    <row r="183">
      <c r="A183" s="162" t="s">
        <v>20</v>
      </c>
      <c r="B183" s="163">
        <v>45658.0</v>
      </c>
      <c r="C183" s="164" t="s">
        <v>19</v>
      </c>
      <c r="D183" s="164" t="s">
        <v>475</v>
      </c>
      <c r="E183" s="164">
        <v>9.30274655117E11</v>
      </c>
      <c r="F183" s="164">
        <v>0.0</v>
      </c>
      <c r="G183" s="164">
        <v>0.0</v>
      </c>
      <c r="H183" s="164">
        <v>0.0</v>
      </c>
      <c r="I183" s="11">
        <v>3.1E-5</v>
      </c>
      <c r="J183" s="11">
        <v>0.0</v>
      </c>
    </row>
    <row r="184">
      <c r="A184" s="162" t="s">
        <v>11</v>
      </c>
      <c r="B184" s="163">
        <v>45658.0</v>
      </c>
      <c r="C184" s="164" t="s">
        <v>23</v>
      </c>
      <c r="D184" s="164" t="s">
        <v>23</v>
      </c>
      <c r="E184" s="164">
        <v>2.96636300132E11</v>
      </c>
      <c r="F184" s="164">
        <v>0.11</v>
      </c>
      <c r="G184" s="164">
        <v>0.0</v>
      </c>
      <c r="H184" s="164">
        <v>0.0</v>
      </c>
      <c r="I184" s="11">
        <v>0.106065</v>
      </c>
      <c r="J184" s="11">
        <v>0.11</v>
      </c>
    </row>
    <row r="185">
      <c r="A185" s="162" t="s">
        <v>11</v>
      </c>
      <c r="B185" s="163">
        <v>45658.0</v>
      </c>
      <c r="C185" s="164" t="s">
        <v>31</v>
      </c>
      <c r="D185" s="164" t="s">
        <v>31</v>
      </c>
      <c r="E185" s="164">
        <v>2.63190929416E11</v>
      </c>
      <c r="F185" s="164">
        <v>1.6</v>
      </c>
      <c r="G185" s="164">
        <v>-1.38</v>
      </c>
      <c r="H185" s="164">
        <v>0.0</v>
      </c>
      <c r="I185" s="11">
        <v>0.220926</v>
      </c>
      <c r="J185" s="11">
        <v>0.22</v>
      </c>
    </row>
    <row r="186">
      <c r="A186" s="162" t="s">
        <v>42</v>
      </c>
      <c r="B186" s="163">
        <v>45658.0</v>
      </c>
      <c r="C186" s="164" t="s">
        <v>34</v>
      </c>
      <c r="D186" s="164" t="s">
        <v>34</v>
      </c>
      <c r="E186" s="164">
        <v>1.004446801702E12</v>
      </c>
      <c r="F186" s="164">
        <v>20.33</v>
      </c>
      <c r="G186" s="164">
        <v>-0.04</v>
      </c>
      <c r="H186" s="164">
        <v>0.0</v>
      </c>
      <c r="I186" s="11">
        <v>20.294195</v>
      </c>
      <c r="J186" s="11">
        <v>20.29</v>
      </c>
    </row>
    <row r="187">
      <c r="A187" s="162" t="s">
        <v>20</v>
      </c>
      <c r="B187" s="163">
        <v>45658.0</v>
      </c>
      <c r="C187" s="164" t="s">
        <v>39</v>
      </c>
      <c r="D187" s="164" t="s">
        <v>39</v>
      </c>
      <c r="E187" s="164">
        <v>5.04176039046E11</v>
      </c>
      <c r="F187" s="164">
        <v>0.01</v>
      </c>
      <c r="G187" s="164">
        <v>0.0</v>
      </c>
      <c r="H187" s="164">
        <v>0.0</v>
      </c>
      <c r="I187" s="11">
        <v>0.005394</v>
      </c>
      <c r="J187" s="11">
        <v>0.01</v>
      </c>
    </row>
    <row r="188">
      <c r="A188" s="162" t="s">
        <v>29</v>
      </c>
      <c r="B188" s="163">
        <v>45658.0</v>
      </c>
      <c r="C188" s="164" t="s">
        <v>43</v>
      </c>
      <c r="D188" s="164" t="s">
        <v>453</v>
      </c>
      <c r="E188" s="164">
        <v>6.69409119356E11</v>
      </c>
      <c r="F188" s="164">
        <v>0.25</v>
      </c>
      <c r="G188" s="164">
        <v>-0.04</v>
      </c>
      <c r="H188" s="164">
        <v>0.0</v>
      </c>
      <c r="I188" s="11">
        <v>0.203196</v>
      </c>
      <c r="J188" s="11">
        <v>0.2</v>
      </c>
    </row>
    <row r="189">
      <c r="A189" s="162" t="s">
        <v>29</v>
      </c>
      <c r="B189" s="163">
        <v>45658.0</v>
      </c>
      <c r="C189" s="164" t="s">
        <v>46</v>
      </c>
      <c r="D189" s="164" t="s">
        <v>454</v>
      </c>
      <c r="E189" s="164">
        <v>3.374983745E9</v>
      </c>
      <c r="F189" s="164">
        <v>0.19</v>
      </c>
      <c r="G189" s="164">
        <v>-0.04</v>
      </c>
      <c r="H189" s="164">
        <v>0.0</v>
      </c>
      <c r="I189" s="11">
        <v>0.154496</v>
      </c>
      <c r="J189" s="11">
        <v>0.15</v>
      </c>
    </row>
    <row r="190">
      <c r="A190" s="162" t="s">
        <v>29</v>
      </c>
      <c r="B190" s="163">
        <v>45658.0</v>
      </c>
      <c r="C190" s="164" t="s">
        <v>476</v>
      </c>
      <c r="D190" s="164" t="s">
        <v>476</v>
      </c>
      <c r="E190" s="164">
        <v>7.33411915203E11</v>
      </c>
      <c r="F190" s="164">
        <v>0.0</v>
      </c>
      <c r="G190" s="164">
        <v>0.0</v>
      </c>
      <c r="H190" s="164">
        <v>0.0</v>
      </c>
      <c r="I190" s="11">
        <v>9.05E-4</v>
      </c>
      <c r="J190" s="11">
        <v>0.0</v>
      </c>
    </row>
    <row r="191">
      <c r="A191" s="162" t="s">
        <v>29</v>
      </c>
      <c r="B191" s="163">
        <v>45658.0</v>
      </c>
      <c r="C191" s="164" t="s">
        <v>49</v>
      </c>
      <c r="D191" s="164" t="s">
        <v>456</v>
      </c>
      <c r="E191" s="164">
        <v>5.6971651854E10</v>
      </c>
      <c r="F191" s="164">
        <v>0.01</v>
      </c>
      <c r="G191" s="164">
        <v>0.0</v>
      </c>
      <c r="H191" s="164">
        <v>0.0</v>
      </c>
      <c r="I191" s="11">
        <v>0.013795</v>
      </c>
      <c r="J191" s="11">
        <v>0.01</v>
      </c>
    </row>
    <row r="192">
      <c r="A192" s="162" t="s">
        <v>15</v>
      </c>
      <c r="B192" s="163">
        <v>45658.0</v>
      </c>
      <c r="C192" s="164" t="s">
        <v>53</v>
      </c>
      <c r="D192" s="164" t="s">
        <v>457</v>
      </c>
      <c r="E192" s="164">
        <v>3.62285648673E11</v>
      </c>
      <c r="F192" s="164">
        <v>8961.81</v>
      </c>
      <c r="G192" s="164">
        <v>-322.0</v>
      </c>
      <c r="H192" s="164">
        <v>0.0</v>
      </c>
      <c r="I192" s="11">
        <v>8639.805914</v>
      </c>
      <c r="J192" s="11">
        <v>8639.81</v>
      </c>
    </row>
    <row r="193">
      <c r="A193" s="162" t="s">
        <v>11</v>
      </c>
      <c r="B193" s="163">
        <v>45658.0</v>
      </c>
      <c r="C193" s="164" t="s">
        <v>56</v>
      </c>
      <c r="D193" s="164" t="s">
        <v>466</v>
      </c>
      <c r="E193" s="164">
        <v>2.86230135461E11</v>
      </c>
      <c r="F193" s="164">
        <v>0.0</v>
      </c>
      <c r="G193" s="164">
        <v>0.0</v>
      </c>
      <c r="H193" s="164">
        <v>0.0</v>
      </c>
      <c r="I193" s="11">
        <v>1.4E-5</v>
      </c>
      <c r="J193" s="11">
        <v>0.0</v>
      </c>
    </row>
    <row r="194">
      <c r="A194" s="162" t="s">
        <v>42</v>
      </c>
      <c r="B194" s="163">
        <v>45658.0</v>
      </c>
      <c r="C194" s="164" t="s">
        <v>59</v>
      </c>
      <c r="D194" s="164" t="s">
        <v>458</v>
      </c>
      <c r="E194" s="164">
        <v>8.26861872274E11</v>
      </c>
      <c r="F194" s="164">
        <v>0.39</v>
      </c>
      <c r="G194" s="164">
        <v>0.0</v>
      </c>
      <c r="H194" s="164">
        <v>0.0</v>
      </c>
      <c r="I194" s="11">
        <v>0.390637</v>
      </c>
      <c r="J194" s="11">
        <v>0.39</v>
      </c>
    </row>
    <row r="195">
      <c r="A195" s="162" t="s">
        <v>42</v>
      </c>
      <c r="B195" s="163">
        <v>45658.0</v>
      </c>
      <c r="C195" s="164" t="s">
        <v>62</v>
      </c>
      <c r="D195" s="164" t="s">
        <v>467</v>
      </c>
      <c r="E195" s="164">
        <v>1.26928313454E11</v>
      </c>
      <c r="F195" s="164">
        <v>5.54</v>
      </c>
      <c r="G195" s="164">
        <v>-5.54</v>
      </c>
      <c r="H195" s="164">
        <v>0.0</v>
      </c>
      <c r="I195" s="11">
        <v>0.0</v>
      </c>
      <c r="J195" s="11">
        <v>0.0</v>
      </c>
    </row>
    <row r="196">
      <c r="A196" s="162" t="s">
        <v>11</v>
      </c>
      <c r="B196" s="163">
        <v>45658.0</v>
      </c>
      <c r="C196" s="164" t="s">
        <v>65</v>
      </c>
      <c r="D196" s="164" t="s">
        <v>468</v>
      </c>
      <c r="E196" s="164">
        <v>4.30876721682E11</v>
      </c>
      <c r="F196" s="164">
        <v>0.01</v>
      </c>
      <c r="G196" s="164">
        <v>0.0</v>
      </c>
      <c r="H196" s="164">
        <v>0.0</v>
      </c>
      <c r="I196" s="11">
        <v>0.009951</v>
      </c>
      <c r="J196" s="11">
        <v>0.01</v>
      </c>
    </row>
    <row r="197">
      <c r="A197" s="162" t="s">
        <v>29</v>
      </c>
      <c r="B197" s="163">
        <v>45658.0</v>
      </c>
      <c r="C197" s="164" t="s">
        <v>68</v>
      </c>
      <c r="D197" s="164" t="s">
        <v>459</v>
      </c>
      <c r="E197" s="164">
        <v>7.25592497786E11</v>
      </c>
      <c r="F197" s="164">
        <v>4.45</v>
      </c>
      <c r="G197" s="164">
        <v>0.0</v>
      </c>
      <c r="H197" s="164">
        <v>0.0</v>
      </c>
      <c r="I197" s="11">
        <v>4.452329</v>
      </c>
      <c r="J197" s="11">
        <v>4.45</v>
      </c>
    </row>
    <row r="198">
      <c r="A198" s="162" t="s">
        <v>29</v>
      </c>
      <c r="B198" s="163">
        <v>45658.0</v>
      </c>
      <c r="C198" s="164" t="s">
        <v>71</v>
      </c>
      <c r="D198" s="164" t="s">
        <v>460</v>
      </c>
      <c r="E198" s="164">
        <v>8.21698996262E11</v>
      </c>
      <c r="F198" s="164">
        <v>0.17</v>
      </c>
      <c r="G198" s="164">
        <v>0.0</v>
      </c>
      <c r="H198" s="164">
        <v>0.0</v>
      </c>
      <c r="I198" s="11">
        <v>0.173684</v>
      </c>
      <c r="J198" s="11">
        <v>0.17</v>
      </c>
    </row>
    <row r="199">
      <c r="A199" s="162" t="s">
        <v>15</v>
      </c>
      <c r="B199" s="163">
        <v>45658.0</v>
      </c>
      <c r="C199" s="164" t="s">
        <v>74</v>
      </c>
      <c r="D199" s="164" t="s">
        <v>469</v>
      </c>
      <c r="E199" s="164">
        <v>7.60220653121E11</v>
      </c>
      <c r="F199" s="164">
        <v>25.53</v>
      </c>
      <c r="G199" s="164">
        <v>0.0</v>
      </c>
      <c r="H199" s="164">
        <v>0.0</v>
      </c>
      <c r="I199" s="11">
        <v>25.525892</v>
      </c>
      <c r="J199" s="11">
        <v>25.53</v>
      </c>
    </row>
    <row r="200">
      <c r="A200" s="162" t="s">
        <v>38</v>
      </c>
      <c r="B200" s="163">
        <v>45658.0</v>
      </c>
      <c r="C200" s="164" t="s">
        <v>77</v>
      </c>
      <c r="D200" s="164" t="s">
        <v>470</v>
      </c>
      <c r="E200" s="164">
        <v>6.40051753895E11</v>
      </c>
      <c r="F200" s="164">
        <v>0.01</v>
      </c>
      <c r="G200" s="164">
        <v>0.0</v>
      </c>
      <c r="H200" s="164">
        <v>0.0</v>
      </c>
      <c r="I200" s="11">
        <v>0.011365</v>
      </c>
      <c r="J200" s="11">
        <v>0.01</v>
      </c>
    </row>
    <row r="201">
      <c r="A201" s="162" t="s">
        <v>15</v>
      </c>
      <c r="B201" s="163">
        <v>45658.0</v>
      </c>
      <c r="C201" s="164" t="s">
        <v>80</v>
      </c>
      <c r="D201" s="164" t="s">
        <v>80</v>
      </c>
      <c r="E201" s="164">
        <v>8.34962001099E11</v>
      </c>
      <c r="F201" s="164">
        <v>3.69</v>
      </c>
      <c r="G201" s="164">
        <v>0.0</v>
      </c>
      <c r="H201" s="164">
        <v>0.0</v>
      </c>
      <c r="I201" s="11">
        <v>3.686535</v>
      </c>
      <c r="J201" s="11">
        <v>3.69</v>
      </c>
    </row>
    <row r="202">
      <c r="A202" s="162" t="s">
        <v>15</v>
      </c>
      <c r="B202" s="163">
        <v>45658.0</v>
      </c>
      <c r="C202" s="164" t="s">
        <v>83</v>
      </c>
      <c r="D202" s="164" t="s">
        <v>471</v>
      </c>
      <c r="E202" s="164">
        <v>9.2128019909E11</v>
      </c>
      <c r="F202" s="164">
        <v>0.21</v>
      </c>
      <c r="G202" s="164">
        <v>0.0</v>
      </c>
      <c r="H202" s="164">
        <v>0.0</v>
      </c>
      <c r="I202" s="11">
        <v>0.21148</v>
      </c>
      <c r="J202" s="11">
        <v>0.21</v>
      </c>
    </row>
    <row r="203">
      <c r="A203" s="162" t="s">
        <v>15</v>
      </c>
      <c r="B203" s="163">
        <v>45658.0</v>
      </c>
      <c r="C203" s="164" t="s">
        <v>86</v>
      </c>
      <c r="D203" s="164" t="s">
        <v>86</v>
      </c>
      <c r="E203" s="164">
        <v>7.13393486434E11</v>
      </c>
      <c r="F203" s="164">
        <v>0.26</v>
      </c>
      <c r="G203" s="164">
        <v>0.0</v>
      </c>
      <c r="H203" s="164">
        <v>0.0</v>
      </c>
      <c r="I203" s="11">
        <v>0.262261</v>
      </c>
      <c r="J203" s="11">
        <v>0.26</v>
      </c>
    </row>
    <row r="204">
      <c r="A204" s="162" t="s">
        <v>29</v>
      </c>
      <c r="B204" s="163">
        <v>45658.0</v>
      </c>
      <c r="C204" s="164" t="s">
        <v>89</v>
      </c>
      <c r="D204" s="164" t="s">
        <v>89</v>
      </c>
      <c r="E204" s="164">
        <v>8.84050338306E11</v>
      </c>
      <c r="F204" s="164">
        <v>2.32</v>
      </c>
      <c r="G204" s="164">
        <v>0.0</v>
      </c>
      <c r="H204" s="164">
        <v>0.0</v>
      </c>
      <c r="I204" s="11">
        <v>2.318408</v>
      </c>
      <c r="J204" s="11">
        <v>2.32</v>
      </c>
    </row>
    <row r="205">
      <c r="A205" s="162" t="s">
        <v>15</v>
      </c>
      <c r="B205" s="163">
        <v>45658.0</v>
      </c>
      <c r="C205" s="164" t="s">
        <v>92</v>
      </c>
      <c r="D205" s="164" t="s">
        <v>92</v>
      </c>
      <c r="E205" s="164">
        <v>2.57714571755E11</v>
      </c>
      <c r="F205" s="164">
        <v>79.15</v>
      </c>
      <c r="G205" s="164">
        <v>0.0</v>
      </c>
      <c r="H205" s="164">
        <v>0.0</v>
      </c>
      <c r="I205" s="11">
        <v>79.152765</v>
      </c>
      <c r="J205" s="11">
        <v>79.15</v>
      </c>
    </row>
    <row r="206">
      <c r="A206" s="162" t="s">
        <v>15</v>
      </c>
      <c r="B206" s="163">
        <v>45658.0</v>
      </c>
      <c r="C206" s="164" t="s">
        <v>95</v>
      </c>
      <c r="D206" s="164" t="s">
        <v>95</v>
      </c>
      <c r="E206" s="164">
        <v>4.67728312539E11</v>
      </c>
      <c r="F206" s="164">
        <v>0.0</v>
      </c>
      <c r="G206" s="164">
        <v>0.0</v>
      </c>
      <c r="H206" s="164">
        <v>0.0</v>
      </c>
      <c r="I206" s="11">
        <v>2.1E-5</v>
      </c>
      <c r="J206" s="11">
        <v>0.0</v>
      </c>
    </row>
    <row r="207">
      <c r="A207" s="162" t="s">
        <v>11</v>
      </c>
      <c r="B207" s="163">
        <v>45658.0</v>
      </c>
      <c r="C207" s="164" t="s">
        <v>98</v>
      </c>
      <c r="D207" s="164" t="s">
        <v>461</v>
      </c>
      <c r="E207" s="164">
        <v>1.8400248375E10</v>
      </c>
      <c r="F207" s="164">
        <v>0.0</v>
      </c>
      <c r="G207" s="164">
        <v>0.0</v>
      </c>
      <c r="H207" s="164">
        <v>0.0</v>
      </c>
      <c r="I207" s="11">
        <v>0.003102</v>
      </c>
      <c r="J207" s="11">
        <v>0.0</v>
      </c>
    </row>
    <row r="208">
      <c r="A208" s="162" t="s">
        <v>15</v>
      </c>
      <c r="B208" s="163">
        <v>45658.0</v>
      </c>
      <c r="C208" s="164" t="s">
        <v>101</v>
      </c>
      <c r="D208" s="164" t="s">
        <v>472</v>
      </c>
      <c r="E208" s="164">
        <v>4.70610830404E11</v>
      </c>
      <c r="F208" s="164">
        <v>617.64</v>
      </c>
      <c r="G208" s="164">
        <v>0.0</v>
      </c>
      <c r="H208" s="164">
        <v>0.0</v>
      </c>
      <c r="I208" s="11">
        <v>617.642835</v>
      </c>
      <c r="J208" s="11">
        <v>617.64</v>
      </c>
    </row>
    <row r="209">
      <c r="A209" s="162" t="s">
        <v>11</v>
      </c>
      <c r="B209" s="163">
        <v>45658.0</v>
      </c>
      <c r="C209" s="164" t="s">
        <v>104</v>
      </c>
      <c r="D209" s="164" t="s">
        <v>462</v>
      </c>
      <c r="E209" s="164">
        <v>1.39655389203E11</v>
      </c>
      <c r="F209" s="164">
        <v>15.0</v>
      </c>
      <c r="G209" s="164">
        <v>0.0</v>
      </c>
      <c r="H209" s="164">
        <v>0.0</v>
      </c>
      <c r="I209" s="11">
        <v>15.004992</v>
      </c>
      <c r="J209" s="11">
        <v>15.0</v>
      </c>
    </row>
    <row r="210">
      <c r="A210" s="162" t="s">
        <v>38</v>
      </c>
      <c r="B210" s="163">
        <v>45658.0</v>
      </c>
      <c r="C210" s="164" t="s">
        <v>107</v>
      </c>
      <c r="D210" s="164" t="s">
        <v>463</v>
      </c>
      <c r="E210" s="164">
        <v>1.55705090227E11</v>
      </c>
      <c r="F210" s="164">
        <v>0.03</v>
      </c>
      <c r="G210" s="164">
        <v>0.0</v>
      </c>
      <c r="H210" s="164">
        <v>0.0</v>
      </c>
      <c r="I210" s="11">
        <v>0.031678</v>
      </c>
      <c r="J210" s="11">
        <v>0.03</v>
      </c>
    </row>
    <row r="211">
      <c r="A211" s="162" t="s">
        <v>11</v>
      </c>
      <c r="B211" s="163">
        <v>45658.0</v>
      </c>
      <c r="C211" s="164" t="s">
        <v>110</v>
      </c>
      <c r="D211" s="164" t="s">
        <v>473</v>
      </c>
      <c r="E211" s="164">
        <v>8.89458226355E11</v>
      </c>
      <c r="F211" s="164">
        <v>0.0</v>
      </c>
      <c r="G211" s="164">
        <v>0.0</v>
      </c>
      <c r="H211" s="164">
        <v>0.0</v>
      </c>
      <c r="I211" s="11">
        <v>0.001612</v>
      </c>
      <c r="J211" s="11">
        <v>0.0</v>
      </c>
    </row>
    <row r="212">
      <c r="A212" s="162" t="s">
        <v>38</v>
      </c>
      <c r="B212" s="163">
        <v>45658.0</v>
      </c>
      <c r="C212" s="164" t="s">
        <v>113</v>
      </c>
      <c r="D212" s="164" t="s">
        <v>474</v>
      </c>
      <c r="E212" s="164">
        <v>2.39480453438E11</v>
      </c>
      <c r="F212" s="164">
        <v>0.0</v>
      </c>
      <c r="G212" s="164">
        <v>0.0</v>
      </c>
      <c r="H212" s="164">
        <v>0.0</v>
      </c>
      <c r="I212" s="11">
        <v>0.003968</v>
      </c>
      <c r="J212" s="11">
        <v>0.0</v>
      </c>
    </row>
    <row r="213">
      <c r="A213" s="162" t="s">
        <v>29</v>
      </c>
      <c r="B213" s="163">
        <v>45658.0</v>
      </c>
      <c r="C213" s="164" t="s">
        <v>116</v>
      </c>
      <c r="D213" s="164" t="s">
        <v>464</v>
      </c>
      <c r="E213" s="164">
        <v>1.00634559021E12</v>
      </c>
      <c r="F213" s="164">
        <v>32.24</v>
      </c>
      <c r="G213" s="164">
        <v>-2.92</v>
      </c>
      <c r="H213" s="164">
        <v>0.0</v>
      </c>
      <c r="I213" s="11">
        <v>29.316663</v>
      </c>
      <c r="J213" s="11">
        <v>29.32</v>
      </c>
    </row>
    <row r="214">
      <c r="A214" s="162" t="s">
        <v>29</v>
      </c>
      <c r="B214" s="163">
        <v>45658.0</v>
      </c>
      <c r="C214" s="164" t="s">
        <v>119</v>
      </c>
      <c r="D214" s="179" t="s">
        <v>465</v>
      </c>
      <c r="E214" s="179">
        <v>2.4880453456E11</v>
      </c>
      <c r="F214" s="164">
        <v>0.04</v>
      </c>
      <c r="G214" s="164">
        <v>0.0</v>
      </c>
      <c r="H214" s="164">
        <v>0.0</v>
      </c>
      <c r="I214" s="11">
        <v>0.037551</v>
      </c>
      <c r="J214" s="11">
        <v>0.04</v>
      </c>
    </row>
    <row r="215">
      <c r="A215" s="162" t="s">
        <v>385</v>
      </c>
      <c r="B215" s="163">
        <v>45689.0</v>
      </c>
      <c r="C215" s="164" t="s">
        <v>450</v>
      </c>
      <c r="D215" s="164"/>
      <c r="E215" s="164"/>
      <c r="F215" s="164">
        <v>115.9</v>
      </c>
      <c r="G215" s="164">
        <v>-29.0</v>
      </c>
      <c r="H215" s="164">
        <v>0.0</v>
      </c>
      <c r="I215" s="11">
        <v>86.899399</v>
      </c>
      <c r="J215" s="11">
        <v>86.9</v>
      </c>
    </row>
    <row r="216">
      <c r="A216" s="162" t="s">
        <v>11</v>
      </c>
      <c r="B216" s="163">
        <v>45689.0</v>
      </c>
      <c r="C216" s="164" t="s">
        <v>12</v>
      </c>
      <c r="D216" s="164" t="s">
        <v>451</v>
      </c>
      <c r="E216" s="164">
        <v>6.97167553675E11</v>
      </c>
      <c r="F216" s="164">
        <v>139.64</v>
      </c>
      <c r="G216" s="164">
        <v>0.0</v>
      </c>
      <c r="H216" s="164">
        <v>0.0</v>
      </c>
      <c r="I216" s="11">
        <v>139.638403</v>
      </c>
      <c r="J216" s="11">
        <v>139.64</v>
      </c>
    </row>
    <row r="217">
      <c r="A217" s="162" t="s">
        <v>11</v>
      </c>
      <c r="B217" s="163">
        <v>45689.0</v>
      </c>
      <c r="C217" s="164" t="s">
        <v>16</v>
      </c>
      <c r="D217" s="164" t="s">
        <v>452</v>
      </c>
      <c r="E217" s="164">
        <v>5.47711709344E11</v>
      </c>
      <c r="F217" s="164">
        <v>0.0</v>
      </c>
      <c r="G217" s="164">
        <v>0.0</v>
      </c>
      <c r="H217" s="164">
        <v>0.0</v>
      </c>
      <c r="I217" s="11">
        <v>8.96E-4</v>
      </c>
      <c r="J217" s="11">
        <v>0.0</v>
      </c>
    </row>
    <row r="218">
      <c r="A218" s="162" t="s">
        <v>20</v>
      </c>
      <c r="B218" s="163">
        <v>45689.0</v>
      </c>
      <c r="C218" s="164" t="s">
        <v>19</v>
      </c>
      <c r="D218" s="164" t="s">
        <v>475</v>
      </c>
      <c r="E218" s="164">
        <v>9.30274655117E11</v>
      </c>
      <c r="F218" s="164">
        <v>0.0</v>
      </c>
      <c r="G218" s="164">
        <v>0.0</v>
      </c>
      <c r="H218" s="164">
        <v>0.0</v>
      </c>
      <c r="I218" s="11">
        <v>6.0E-5</v>
      </c>
      <c r="J218" s="11">
        <v>0.0</v>
      </c>
    </row>
    <row r="219">
      <c r="A219" s="162" t="s">
        <v>11</v>
      </c>
      <c r="B219" s="163">
        <v>45689.0</v>
      </c>
      <c r="C219" s="164" t="s">
        <v>23</v>
      </c>
      <c r="D219" s="164" t="s">
        <v>23</v>
      </c>
      <c r="E219" s="164">
        <v>2.96636300132E11</v>
      </c>
      <c r="F219" s="164">
        <v>0.01</v>
      </c>
      <c r="G219" s="164">
        <v>0.0</v>
      </c>
      <c r="H219" s="164">
        <v>0.0</v>
      </c>
      <c r="I219" s="11">
        <v>0.013115</v>
      </c>
      <c r="J219" s="11">
        <v>0.01</v>
      </c>
    </row>
    <row r="220">
      <c r="A220" s="162" t="s">
        <v>42</v>
      </c>
      <c r="B220" s="163">
        <v>45689.0</v>
      </c>
      <c r="C220" s="164" t="s">
        <v>26</v>
      </c>
      <c r="D220" s="164" t="s">
        <v>26</v>
      </c>
      <c r="E220" s="164">
        <v>7.15190222785E11</v>
      </c>
      <c r="F220" s="164">
        <v>164.27</v>
      </c>
      <c r="G220" s="164">
        <v>-9.02</v>
      </c>
      <c r="H220" s="164">
        <v>0.0</v>
      </c>
      <c r="I220" s="11">
        <v>155.241017</v>
      </c>
      <c r="J220" s="11">
        <v>155.24</v>
      </c>
    </row>
    <row r="221">
      <c r="A221" s="162" t="s">
        <v>11</v>
      </c>
      <c r="B221" s="163">
        <v>45689.0</v>
      </c>
      <c r="C221" s="164" t="s">
        <v>31</v>
      </c>
      <c r="D221" s="164" t="s">
        <v>31</v>
      </c>
      <c r="E221" s="164">
        <v>2.63190929416E11</v>
      </c>
      <c r="F221" s="164">
        <v>2.8</v>
      </c>
      <c r="G221" s="164">
        <v>-0.18</v>
      </c>
      <c r="H221" s="164">
        <v>0.0</v>
      </c>
      <c r="I221" s="11">
        <v>2.621729</v>
      </c>
      <c r="J221" s="11">
        <v>2.62</v>
      </c>
    </row>
    <row r="222">
      <c r="A222" s="162" t="s">
        <v>42</v>
      </c>
      <c r="B222" s="163">
        <v>45689.0</v>
      </c>
      <c r="C222" s="164" t="s">
        <v>34</v>
      </c>
      <c r="D222" s="164" t="s">
        <v>34</v>
      </c>
      <c r="E222" s="164">
        <v>1.004446801702E12</v>
      </c>
      <c r="F222" s="164">
        <v>24.04</v>
      </c>
      <c r="G222" s="164">
        <v>0.0</v>
      </c>
      <c r="H222" s="164">
        <v>0.0</v>
      </c>
      <c r="I222" s="11">
        <v>24.040433</v>
      </c>
      <c r="J222" s="11">
        <v>24.04</v>
      </c>
    </row>
    <row r="223">
      <c r="A223" s="162" t="s">
        <v>20</v>
      </c>
      <c r="B223" s="163">
        <v>45689.0</v>
      </c>
      <c r="C223" s="164" t="s">
        <v>39</v>
      </c>
      <c r="D223" s="164" t="s">
        <v>39</v>
      </c>
      <c r="E223" s="164">
        <v>5.04176039046E11</v>
      </c>
      <c r="F223" s="164">
        <v>0.01</v>
      </c>
      <c r="G223" s="164">
        <v>0.0</v>
      </c>
      <c r="H223" s="164">
        <v>0.0</v>
      </c>
      <c r="I223" s="11">
        <v>0.005404</v>
      </c>
      <c r="J223" s="11">
        <v>0.01</v>
      </c>
    </row>
    <row r="224">
      <c r="A224" s="162" t="s">
        <v>29</v>
      </c>
      <c r="B224" s="163">
        <v>45689.0</v>
      </c>
      <c r="C224" s="164" t="s">
        <v>43</v>
      </c>
      <c r="D224" s="164" t="s">
        <v>453</v>
      </c>
      <c r="E224" s="164">
        <v>6.69409119356E11</v>
      </c>
      <c r="F224" s="164">
        <v>0.3</v>
      </c>
      <c r="G224" s="164">
        <v>0.0</v>
      </c>
      <c r="H224" s="164">
        <v>0.0</v>
      </c>
      <c r="I224" s="11">
        <v>0.299607</v>
      </c>
      <c r="J224" s="11">
        <v>0.3</v>
      </c>
    </row>
    <row r="225">
      <c r="A225" s="162" t="s">
        <v>29</v>
      </c>
      <c r="B225" s="163">
        <v>45689.0</v>
      </c>
      <c r="C225" s="164" t="s">
        <v>46</v>
      </c>
      <c r="D225" s="164" t="s">
        <v>454</v>
      </c>
      <c r="E225" s="164">
        <v>3.374983745E9</v>
      </c>
      <c r="F225" s="164">
        <v>0.11</v>
      </c>
      <c r="G225" s="164">
        <v>0.0</v>
      </c>
      <c r="H225" s="164">
        <v>0.0</v>
      </c>
      <c r="I225" s="11">
        <v>0.109708</v>
      </c>
      <c r="J225" s="11">
        <v>0.11</v>
      </c>
    </row>
    <row r="226">
      <c r="A226" s="162" t="s">
        <v>29</v>
      </c>
      <c r="B226" s="163">
        <v>45689.0</v>
      </c>
      <c r="C226" s="164" t="s">
        <v>49</v>
      </c>
      <c r="D226" s="164" t="s">
        <v>456</v>
      </c>
      <c r="E226" s="164">
        <v>5.6971651854E10</v>
      </c>
      <c r="F226" s="164">
        <v>0.01</v>
      </c>
      <c r="G226" s="164">
        <v>0.0</v>
      </c>
      <c r="H226" s="164">
        <v>0.0</v>
      </c>
      <c r="I226" s="11">
        <v>0.013915</v>
      </c>
      <c r="J226" s="11">
        <v>0.01</v>
      </c>
    </row>
    <row r="227">
      <c r="A227" s="162" t="s">
        <v>15</v>
      </c>
      <c r="B227" s="163">
        <v>45689.0</v>
      </c>
      <c r="C227" s="164" t="s">
        <v>53</v>
      </c>
      <c r="D227" s="164" t="s">
        <v>457</v>
      </c>
      <c r="E227" s="164">
        <v>3.62285648673E11</v>
      </c>
      <c r="F227" s="164">
        <v>8117.45</v>
      </c>
      <c r="G227" s="164">
        <v>-300.72</v>
      </c>
      <c r="H227" s="164">
        <v>0.0</v>
      </c>
      <c r="I227" s="11">
        <v>7816.735544</v>
      </c>
      <c r="J227" s="11">
        <v>7816.74</v>
      </c>
    </row>
    <row r="228">
      <c r="A228" s="162" t="s">
        <v>11</v>
      </c>
      <c r="B228" s="163">
        <v>45689.0</v>
      </c>
      <c r="C228" s="164" t="s">
        <v>56</v>
      </c>
      <c r="D228" s="164" t="s">
        <v>466</v>
      </c>
      <c r="E228" s="164">
        <v>2.86230135461E11</v>
      </c>
      <c r="F228" s="164">
        <v>0.0</v>
      </c>
      <c r="G228" s="164">
        <v>0.0</v>
      </c>
      <c r="H228" s="164">
        <v>0.0</v>
      </c>
      <c r="I228" s="11">
        <v>1.0E-6</v>
      </c>
      <c r="J228" s="11">
        <v>0.0</v>
      </c>
    </row>
    <row r="229">
      <c r="A229" s="162" t="s">
        <v>42</v>
      </c>
      <c r="B229" s="163">
        <v>45689.0</v>
      </c>
      <c r="C229" s="164" t="s">
        <v>59</v>
      </c>
      <c r="D229" s="164" t="s">
        <v>458</v>
      </c>
      <c r="E229" s="164">
        <v>8.26861872274E11</v>
      </c>
      <c r="F229" s="164">
        <v>0.93</v>
      </c>
      <c r="G229" s="164">
        <v>0.0</v>
      </c>
      <c r="H229" s="164">
        <v>0.0</v>
      </c>
      <c r="I229" s="11">
        <v>0.925843</v>
      </c>
      <c r="J229" s="11">
        <v>0.93</v>
      </c>
    </row>
    <row r="230">
      <c r="A230" s="162" t="s">
        <v>42</v>
      </c>
      <c r="B230" s="163">
        <v>45689.0</v>
      </c>
      <c r="C230" s="164" t="s">
        <v>62</v>
      </c>
      <c r="D230" s="164" t="s">
        <v>467</v>
      </c>
      <c r="E230" s="164">
        <v>1.26928313454E11</v>
      </c>
      <c r="F230" s="164">
        <v>8.0</v>
      </c>
      <c r="G230" s="164">
        <v>-0.8</v>
      </c>
      <c r="H230" s="164">
        <v>0.0</v>
      </c>
      <c r="I230" s="11">
        <v>7.200836</v>
      </c>
      <c r="J230" s="11">
        <v>7.2</v>
      </c>
    </row>
    <row r="231">
      <c r="A231" s="162" t="s">
        <v>11</v>
      </c>
      <c r="B231" s="163">
        <v>45689.0</v>
      </c>
      <c r="C231" s="164" t="s">
        <v>65</v>
      </c>
      <c r="D231" s="164" t="s">
        <v>468</v>
      </c>
      <c r="E231" s="164">
        <v>4.30876721682E11</v>
      </c>
      <c r="F231" s="164">
        <v>0.01</v>
      </c>
      <c r="G231" s="164">
        <v>0.0</v>
      </c>
      <c r="H231" s="164">
        <v>0.0</v>
      </c>
      <c r="I231" s="11">
        <v>0.009998</v>
      </c>
      <c r="J231" s="11">
        <v>0.01</v>
      </c>
    </row>
    <row r="232">
      <c r="A232" s="162" t="s">
        <v>29</v>
      </c>
      <c r="B232" s="163">
        <v>45689.0</v>
      </c>
      <c r="C232" s="164" t="s">
        <v>68</v>
      </c>
      <c r="D232" s="164" t="s">
        <v>459</v>
      </c>
      <c r="E232" s="164">
        <v>7.25592497786E11</v>
      </c>
      <c r="F232" s="164">
        <v>4.06</v>
      </c>
      <c r="G232" s="164">
        <v>0.0</v>
      </c>
      <c r="H232" s="164">
        <v>0.0</v>
      </c>
      <c r="I232" s="11">
        <v>4.063894</v>
      </c>
      <c r="J232" s="11">
        <v>4.06</v>
      </c>
    </row>
    <row r="233">
      <c r="A233" s="162" t="s">
        <v>29</v>
      </c>
      <c r="B233" s="163">
        <v>45689.0</v>
      </c>
      <c r="C233" s="164" t="s">
        <v>71</v>
      </c>
      <c r="D233" s="164" t="s">
        <v>460</v>
      </c>
      <c r="E233" s="164">
        <v>8.21698996262E11</v>
      </c>
      <c r="F233" s="164">
        <v>0.17</v>
      </c>
      <c r="G233" s="164">
        <v>0.0</v>
      </c>
      <c r="H233" s="164">
        <v>0.0</v>
      </c>
      <c r="I233" s="11">
        <v>0.166257</v>
      </c>
      <c r="J233" s="11">
        <v>0.17</v>
      </c>
    </row>
    <row r="234">
      <c r="A234" s="162" t="s">
        <v>15</v>
      </c>
      <c r="B234" s="163">
        <v>45689.0</v>
      </c>
      <c r="C234" s="164" t="s">
        <v>74</v>
      </c>
      <c r="D234" s="164" t="s">
        <v>469</v>
      </c>
      <c r="E234" s="164">
        <v>7.60220653121E11</v>
      </c>
      <c r="F234" s="164">
        <v>22.78</v>
      </c>
      <c r="G234" s="164">
        <v>0.0</v>
      </c>
      <c r="H234" s="164">
        <v>0.0</v>
      </c>
      <c r="I234" s="11">
        <v>22.77975</v>
      </c>
      <c r="J234" s="11">
        <v>22.78</v>
      </c>
    </row>
    <row r="235">
      <c r="A235" s="162" t="s">
        <v>38</v>
      </c>
      <c r="B235" s="163">
        <v>45689.0</v>
      </c>
      <c r="C235" s="164" t="s">
        <v>77</v>
      </c>
      <c r="D235" s="164" t="s">
        <v>470</v>
      </c>
      <c r="E235" s="164">
        <v>6.40051753895E11</v>
      </c>
      <c r="F235" s="164">
        <v>0.01</v>
      </c>
      <c r="G235" s="164">
        <v>0.0</v>
      </c>
      <c r="H235" s="164">
        <v>0.0</v>
      </c>
      <c r="I235" s="11">
        <v>0.011461</v>
      </c>
      <c r="J235" s="11">
        <v>0.01</v>
      </c>
    </row>
    <row r="236">
      <c r="A236" s="162" t="s">
        <v>15</v>
      </c>
      <c r="B236" s="163">
        <v>45689.0</v>
      </c>
      <c r="C236" s="164" t="s">
        <v>80</v>
      </c>
      <c r="D236" s="164" t="s">
        <v>80</v>
      </c>
      <c r="E236" s="164">
        <v>8.34962001099E11</v>
      </c>
      <c r="F236" s="164">
        <v>7.5</v>
      </c>
      <c r="G236" s="164">
        <v>0.0</v>
      </c>
      <c r="H236" s="164">
        <v>0.0</v>
      </c>
      <c r="I236" s="11">
        <v>7.504024</v>
      </c>
      <c r="J236" s="11">
        <v>7.5</v>
      </c>
    </row>
    <row r="237">
      <c r="A237" s="162" t="s">
        <v>15</v>
      </c>
      <c r="B237" s="163">
        <v>45689.0</v>
      </c>
      <c r="C237" s="164" t="s">
        <v>83</v>
      </c>
      <c r="D237" s="164" t="s">
        <v>471</v>
      </c>
      <c r="E237" s="164">
        <v>9.2128019909E11</v>
      </c>
      <c r="F237" s="164">
        <v>0.2</v>
      </c>
      <c r="G237" s="164">
        <v>0.0</v>
      </c>
      <c r="H237" s="164">
        <v>0.0</v>
      </c>
      <c r="I237" s="11">
        <v>0.20282</v>
      </c>
      <c r="J237" s="11">
        <v>0.2</v>
      </c>
    </row>
    <row r="238">
      <c r="A238" s="162" t="s">
        <v>15</v>
      </c>
      <c r="B238" s="163">
        <v>45689.0</v>
      </c>
      <c r="C238" s="164" t="s">
        <v>86</v>
      </c>
      <c r="D238" s="164" t="s">
        <v>86</v>
      </c>
      <c r="E238" s="164">
        <v>7.13393486434E11</v>
      </c>
      <c r="F238" s="164">
        <v>1.73</v>
      </c>
      <c r="G238" s="164">
        <v>0.0</v>
      </c>
      <c r="H238" s="164">
        <v>0.0</v>
      </c>
      <c r="I238" s="11">
        <v>1.725854</v>
      </c>
      <c r="J238" s="11">
        <v>1.73</v>
      </c>
    </row>
    <row r="239">
      <c r="A239" s="162" t="s">
        <v>29</v>
      </c>
      <c r="B239" s="163">
        <v>45689.0</v>
      </c>
      <c r="C239" s="164" t="s">
        <v>89</v>
      </c>
      <c r="D239" s="164" t="s">
        <v>89</v>
      </c>
      <c r="E239" s="164">
        <v>8.84050338306E11</v>
      </c>
      <c r="F239" s="164">
        <v>0.9</v>
      </c>
      <c r="G239" s="164">
        <v>0.0</v>
      </c>
      <c r="H239" s="164">
        <v>0.0</v>
      </c>
      <c r="I239" s="11">
        <v>0.899223</v>
      </c>
      <c r="J239" s="11">
        <v>0.9</v>
      </c>
    </row>
    <row r="240">
      <c r="A240" s="162" t="s">
        <v>15</v>
      </c>
      <c r="B240" s="163">
        <v>45689.0</v>
      </c>
      <c r="C240" s="164" t="s">
        <v>92</v>
      </c>
      <c r="D240" s="179" t="s">
        <v>92</v>
      </c>
      <c r="E240" s="179">
        <v>2.57714571755E11</v>
      </c>
      <c r="F240" s="164">
        <v>72.86</v>
      </c>
      <c r="G240" s="164">
        <v>0.0</v>
      </c>
      <c r="H240" s="164">
        <v>0.0</v>
      </c>
      <c r="I240" s="11">
        <v>72.863697</v>
      </c>
      <c r="J240" s="11">
        <v>72.86</v>
      </c>
    </row>
    <row r="241">
      <c r="A241" s="162" t="s">
        <v>15</v>
      </c>
      <c r="B241" s="163">
        <v>45689.0</v>
      </c>
      <c r="C241" s="164" t="s">
        <v>95</v>
      </c>
      <c r="D241" s="164" t="s">
        <v>95</v>
      </c>
      <c r="E241" s="164">
        <v>4.67728312539E11</v>
      </c>
      <c r="F241" s="164">
        <v>0.0</v>
      </c>
      <c r="G241" s="164">
        <v>0.0</v>
      </c>
      <c r="H241" s="164">
        <v>0.0</v>
      </c>
      <c r="I241" s="11">
        <v>6.5E-5</v>
      </c>
      <c r="J241" s="11">
        <v>0.0</v>
      </c>
    </row>
    <row r="242">
      <c r="A242" s="162" t="s">
        <v>11</v>
      </c>
      <c r="B242" s="163">
        <v>45689.0</v>
      </c>
      <c r="C242" s="164" t="s">
        <v>98</v>
      </c>
      <c r="D242" s="179" t="s">
        <v>461</v>
      </c>
      <c r="E242" s="179">
        <v>1.8400248375E10</v>
      </c>
      <c r="F242" s="164">
        <v>0.0</v>
      </c>
      <c r="G242" s="164">
        <v>0.0</v>
      </c>
      <c r="H242" s="164">
        <v>0.0</v>
      </c>
      <c r="I242" s="11">
        <v>0.003183</v>
      </c>
      <c r="J242" s="11">
        <v>0.0</v>
      </c>
    </row>
    <row r="243">
      <c r="A243" s="162" t="s">
        <v>15</v>
      </c>
      <c r="B243" s="163">
        <v>45689.0</v>
      </c>
      <c r="C243" s="164" t="s">
        <v>101</v>
      </c>
      <c r="D243" s="164" t="s">
        <v>472</v>
      </c>
      <c r="E243" s="164">
        <v>4.70610830404E11</v>
      </c>
      <c r="F243" s="164">
        <v>595.46</v>
      </c>
      <c r="G243" s="164">
        <v>0.0</v>
      </c>
      <c r="H243" s="164">
        <v>0.0</v>
      </c>
      <c r="I243" s="11">
        <v>595.458055</v>
      </c>
      <c r="J243" s="11">
        <v>595.46</v>
      </c>
    </row>
    <row r="244">
      <c r="A244" s="162" t="s">
        <v>11</v>
      </c>
      <c r="B244" s="163">
        <v>45689.0</v>
      </c>
      <c r="C244" s="164" t="s">
        <v>104</v>
      </c>
      <c r="D244" s="164" t="s">
        <v>462</v>
      </c>
      <c r="E244" s="164">
        <v>1.39655389203E11</v>
      </c>
      <c r="F244" s="164">
        <v>15.7</v>
      </c>
      <c r="G244" s="164">
        <v>0.0</v>
      </c>
      <c r="H244" s="164">
        <v>0.0</v>
      </c>
      <c r="I244" s="11">
        <v>15.700353</v>
      </c>
      <c r="J244" s="11">
        <v>15.7</v>
      </c>
    </row>
    <row r="245">
      <c r="A245" s="162" t="s">
        <v>38</v>
      </c>
      <c r="B245" s="163">
        <v>45689.0</v>
      </c>
      <c r="C245" s="164" t="s">
        <v>107</v>
      </c>
      <c r="D245" s="164" t="s">
        <v>463</v>
      </c>
      <c r="E245" s="164">
        <v>1.55705090227E11</v>
      </c>
      <c r="F245" s="164">
        <v>0.03</v>
      </c>
      <c r="G245" s="164">
        <v>0.0</v>
      </c>
      <c r="H245" s="164">
        <v>0.0</v>
      </c>
      <c r="I245" s="11">
        <v>0.031815</v>
      </c>
      <c r="J245" s="11">
        <v>0.03</v>
      </c>
    </row>
    <row r="246">
      <c r="A246" s="162" t="s">
        <v>11</v>
      </c>
      <c r="B246" s="163">
        <v>45689.0</v>
      </c>
      <c r="C246" s="164" t="s">
        <v>110</v>
      </c>
      <c r="D246" s="164" t="s">
        <v>473</v>
      </c>
      <c r="E246" s="164">
        <v>8.89458226355E11</v>
      </c>
      <c r="F246" s="164">
        <v>0.0</v>
      </c>
      <c r="G246" s="164">
        <v>0.0</v>
      </c>
      <c r="H246" s="164">
        <v>0.0</v>
      </c>
      <c r="I246" s="11">
        <v>0.001596</v>
      </c>
      <c r="J246" s="11">
        <v>0.0</v>
      </c>
    </row>
    <row r="247">
      <c r="A247" s="162" t="s">
        <v>38</v>
      </c>
      <c r="B247" s="163">
        <v>45689.0</v>
      </c>
      <c r="C247" s="164" t="s">
        <v>113</v>
      </c>
      <c r="D247" s="164" t="s">
        <v>474</v>
      </c>
      <c r="E247" s="164">
        <v>2.39480453438E11</v>
      </c>
      <c r="F247" s="164">
        <v>0.0</v>
      </c>
      <c r="G247" s="164">
        <v>0.0</v>
      </c>
      <c r="H247" s="164">
        <v>0.0</v>
      </c>
      <c r="I247" s="11">
        <v>0.003986</v>
      </c>
      <c r="J247" s="11">
        <v>0.0</v>
      </c>
    </row>
    <row r="248">
      <c r="A248" s="162" t="s">
        <v>29</v>
      </c>
      <c r="B248" s="163">
        <v>45689.0</v>
      </c>
      <c r="C248" s="164" t="s">
        <v>116</v>
      </c>
      <c r="D248" s="164" t="s">
        <v>464</v>
      </c>
      <c r="E248" s="164">
        <v>1.00634559021E12</v>
      </c>
      <c r="F248" s="164">
        <v>23.91</v>
      </c>
      <c r="G248" s="164">
        <v>-2.99</v>
      </c>
      <c r="H248" s="164">
        <v>0.0</v>
      </c>
      <c r="I248" s="11">
        <v>20.913383</v>
      </c>
      <c r="J248" s="11">
        <v>20.91</v>
      </c>
    </row>
    <row r="249">
      <c r="A249" s="162" t="s">
        <v>29</v>
      </c>
      <c r="B249" s="163">
        <v>45689.0</v>
      </c>
      <c r="C249" s="164" t="s">
        <v>119</v>
      </c>
      <c r="D249" s="164" t="s">
        <v>465</v>
      </c>
      <c r="E249" s="164">
        <v>2.4880453456E11</v>
      </c>
      <c r="F249" s="164">
        <v>0.04</v>
      </c>
      <c r="G249" s="164">
        <v>0.0</v>
      </c>
      <c r="H249" s="164">
        <v>0.0</v>
      </c>
      <c r="I249" s="11">
        <v>0.037684</v>
      </c>
      <c r="J249" s="11">
        <v>0.04</v>
      </c>
    </row>
    <row r="250">
      <c r="A250" s="162" t="s">
        <v>385</v>
      </c>
      <c r="B250" s="180">
        <v>45717.0</v>
      </c>
      <c r="C250" s="164" t="s">
        <v>450</v>
      </c>
      <c r="D250" s="181"/>
      <c r="E250" s="181"/>
      <c r="F250" s="164">
        <v>134.2</v>
      </c>
      <c r="G250" s="164">
        <v>-29.0</v>
      </c>
      <c r="H250" s="164">
        <v>0.0</v>
      </c>
      <c r="I250" s="11">
        <v>105.202953</v>
      </c>
      <c r="J250" s="11">
        <v>105.2</v>
      </c>
    </row>
    <row r="251">
      <c r="A251" s="162" t="s">
        <v>11</v>
      </c>
      <c r="B251" s="180">
        <v>45717.0</v>
      </c>
      <c r="C251" s="164" t="s">
        <v>12</v>
      </c>
      <c r="D251" s="164" t="s">
        <v>451</v>
      </c>
      <c r="E251" s="164">
        <v>6.97167553675E11</v>
      </c>
      <c r="F251" s="164">
        <v>182.71</v>
      </c>
      <c r="G251" s="164">
        <v>0.0</v>
      </c>
      <c r="H251" s="164">
        <v>0.0</v>
      </c>
      <c r="I251" s="11">
        <v>182.705969</v>
      </c>
      <c r="J251" s="11">
        <v>182.71</v>
      </c>
    </row>
    <row r="252">
      <c r="A252" s="162" t="s">
        <v>11</v>
      </c>
      <c r="B252" s="180">
        <v>45717.0</v>
      </c>
      <c r="C252" s="164" t="s">
        <v>16</v>
      </c>
      <c r="D252" s="164" t="s">
        <v>452</v>
      </c>
      <c r="E252" s="164">
        <v>5.47711709344E11</v>
      </c>
      <c r="F252" s="164">
        <v>0.0</v>
      </c>
      <c r="G252" s="164">
        <v>0.0</v>
      </c>
      <c r="H252" s="164">
        <v>0.0</v>
      </c>
      <c r="I252" s="11">
        <v>8.98E-4</v>
      </c>
      <c r="J252" s="11">
        <v>0.0</v>
      </c>
    </row>
    <row r="253">
      <c r="A253" s="162" t="s">
        <v>20</v>
      </c>
      <c r="B253" s="180">
        <v>45717.0</v>
      </c>
      <c r="C253" s="164" t="s">
        <v>19</v>
      </c>
      <c r="D253" s="164" t="s">
        <v>475</v>
      </c>
      <c r="E253" s="164">
        <v>9.30274655117E11</v>
      </c>
      <c r="F253" s="164">
        <v>0.0</v>
      </c>
      <c r="G253" s="164">
        <v>0.0</v>
      </c>
      <c r="H253" s="164">
        <v>0.0</v>
      </c>
      <c r="I253" s="11">
        <v>1.59E-4</v>
      </c>
      <c r="J253" s="11">
        <v>0.0</v>
      </c>
    </row>
    <row r="254">
      <c r="A254" s="162" t="s">
        <v>11</v>
      </c>
      <c r="B254" s="180">
        <v>45717.0</v>
      </c>
      <c r="C254" s="164" t="s">
        <v>477</v>
      </c>
      <c r="D254" s="164" t="s">
        <v>478</v>
      </c>
      <c r="E254" s="164">
        <v>7.47429636411E11</v>
      </c>
      <c r="F254" s="164">
        <v>0.06</v>
      </c>
      <c r="G254" s="164">
        <v>0.0</v>
      </c>
      <c r="H254" s="164">
        <v>0.0</v>
      </c>
      <c r="I254" s="11">
        <v>0.062125</v>
      </c>
      <c r="J254" s="11">
        <v>0.06</v>
      </c>
    </row>
    <row r="255">
      <c r="A255" s="162" t="s">
        <v>11</v>
      </c>
      <c r="B255" s="180">
        <v>45717.0</v>
      </c>
      <c r="C255" s="164" t="s">
        <v>23</v>
      </c>
      <c r="D255" s="164" t="s">
        <v>23</v>
      </c>
      <c r="E255" s="164">
        <v>2.96636300132E11</v>
      </c>
      <c r="F255" s="164">
        <v>0.49</v>
      </c>
      <c r="G255" s="164">
        <v>0.0</v>
      </c>
      <c r="H255" s="164">
        <v>0.0</v>
      </c>
      <c r="I255" s="11">
        <v>0.492621</v>
      </c>
      <c r="J255" s="11">
        <v>0.49</v>
      </c>
    </row>
    <row r="256">
      <c r="A256" s="162" t="s">
        <v>42</v>
      </c>
      <c r="B256" s="180">
        <v>45717.0</v>
      </c>
      <c r="C256" s="164" t="s">
        <v>26</v>
      </c>
      <c r="D256" s="164" t="s">
        <v>26</v>
      </c>
      <c r="E256" s="164">
        <v>7.15190222785E11</v>
      </c>
      <c r="F256" s="164">
        <v>136.63</v>
      </c>
      <c r="G256" s="164">
        <v>-9.36</v>
      </c>
      <c r="H256" s="164">
        <v>0.0</v>
      </c>
      <c r="I256" s="11">
        <v>127.265102</v>
      </c>
      <c r="J256" s="11">
        <v>127.27</v>
      </c>
    </row>
    <row r="257">
      <c r="A257" s="162" t="s">
        <v>11</v>
      </c>
      <c r="B257" s="180">
        <v>45717.0</v>
      </c>
      <c r="C257" s="164" t="s">
        <v>31</v>
      </c>
      <c r="D257" s="164" t="s">
        <v>31</v>
      </c>
      <c r="E257" s="164">
        <v>2.63190929416E11</v>
      </c>
      <c r="F257" s="164">
        <v>0.43</v>
      </c>
      <c r="G257" s="164">
        <v>0.0</v>
      </c>
      <c r="H257" s="164">
        <v>0.0</v>
      </c>
      <c r="I257" s="11">
        <v>0.429268</v>
      </c>
      <c r="J257" s="11">
        <v>0.43</v>
      </c>
    </row>
    <row r="258">
      <c r="A258" s="162" t="s">
        <v>42</v>
      </c>
      <c r="B258" s="180">
        <v>45717.0</v>
      </c>
      <c r="C258" s="164" t="s">
        <v>34</v>
      </c>
      <c r="D258" s="164" t="s">
        <v>34</v>
      </c>
      <c r="E258" s="164">
        <v>1.004446801702E12</v>
      </c>
      <c r="F258" s="164">
        <v>25.42</v>
      </c>
      <c r="G258" s="164">
        <v>0.0</v>
      </c>
      <c r="H258" s="164">
        <v>0.0</v>
      </c>
      <c r="I258" s="11">
        <v>25.420176</v>
      </c>
      <c r="J258" s="11">
        <v>25.42</v>
      </c>
    </row>
    <row r="259">
      <c r="A259" s="162" t="s">
        <v>20</v>
      </c>
      <c r="B259" s="180">
        <v>45717.0</v>
      </c>
      <c r="C259" s="164" t="s">
        <v>39</v>
      </c>
      <c r="D259" s="164" t="s">
        <v>39</v>
      </c>
      <c r="E259" s="164">
        <v>5.04176039046E11</v>
      </c>
      <c r="F259" s="164">
        <v>0.01</v>
      </c>
      <c r="G259" s="164">
        <v>0.0</v>
      </c>
      <c r="H259" s="164">
        <v>0.0</v>
      </c>
      <c r="I259" s="11">
        <v>0.005387</v>
      </c>
      <c r="J259" s="11">
        <v>0.01</v>
      </c>
    </row>
    <row r="260">
      <c r="A260" s="162" t="s">
        <v>29</v>
      </c>
      <c r="B260" s="180">
        <v>45717.0</v>
      </c>
      <c r="C260" s="164" t="s">
        <v>43</v>
      </c>
      <c r="D260" s="164" t="s">
        <v>453</v>
      </c>
      <c r="E260" s="164">
        <v>6.69409119356E11</v>
      </c>
      <c r="F260" s="164">
        <v>0.84</v>
      </c>
      <c r="G260" s="164">
        <v>-0.05</v>
      </c>
      <c r="H260" s="164">
        <v>0.0</v>
      </c>
      <c r="I260" s="11">
        <v>0.792763</v>
      </c>
      <c r="J260" s="11">
        <v>0.79</v>
      </c>
    </row>
    <row r="261">
      <c r="A261" s="162" t="s">
        <v>29</v>
      </c>
      <c r="B261" s="180">
        <v>45717.0</v>
      </c>
      <c r="C261" s="164" t="s">
        <v>46</v>
      </c>
      <c r="D261" s="164" t="s">
        <v>454</v>
      </c>
      <c r="E261" s="164">
        <v>3.374983745E9</v>
      </c>
      <c r="F261" s="164">
        <v>0.37</v>
      </c>
      <c r="G261" s="164">
        <v>-0.04</v>
      </c>
      <c r="H261" s="164">
        <v>0.0</v>
      </c>
      <c r="I261" s="11">
        <v>0.330891</v>
      </c>
      <c r="J261" s="11">
        <v>0.33</v>
      </c>
    </row>
    <row r="262">
      <c r="A262" s="162" t="s">
        <v>29</v>
      </c>
      <c r="B262" s="180">
        <v>45717.0</v>
      </c>
      <c r="C262" s="164" t="s">
        <v>49</v>
      </c>
      <c r="D262" s="164" t="s">
        <v>456</v>
      </c>
      <c r="E262" s="164">
        <v>5.6971651854E10</v>
      </c>
      <c r="F262" s="164">
        <v>0.01</v>
      </c>
      <c r="G262" s="164">
        <v>0.0</v>
      </c>
      <c r="H262" s="164">
        <v>0.0</v>
      </c>
      <c r="I262" s="11">
        <v>0.013992</v>
      </c>
      <c r="J262" s="11">
        <v>0.01</v>
      </c>
    </row>
    <row r="263">
      <c r="A263" s="162" t="s">
        <v>15</v>
      </c>
      <c r="B263" s="180">
        <v>45717.0</v>
      </c>
      <c r="C263" s="164" t="s">
        <v>53</v>
      </c>
      <c r="D263" s="179" t="s">
        <v>457</v>
      </c>
      <c r="E263" s="179">
        <v>3.62285648673E11</v>
      </c>
      <c r="F263" s="164">
        <v>8832.02</v>
      </c>
      <c r="G263" s="164">
        <v>-294.0</v>
      </c>
      <c r="H263" s="164">
        <v>0.0</v>
      </c>
      <c r="I263" s="11">
        <v>8538.025647</v>
      </c>
      <c r="J263" s="11">
        <v>8538.03</v>
      </c>
    </row>
    <row r="264">
      <c r="A264" s="162" t="s">
        <v>11</v>
      </c>
      <c r="B264" s="180">
        <v>45717.0</v>
      </c>
      <c r="C264" s="164" t="s">
        <v>56</v>
      </c>
      <c r="D264" s="164" t="s">
        <v>466</v>
      </c>
      <c r="E264" s="164">
        <v>2.86230135461E11</v>
      </c>
      <c r="F264" s="164">
        <v>0.0</v>
      </c>
      <c r="G264" s="164">
        <v>0.0</v>
      </c>
      <c r="H264" s="164">
        <v>0.0</v>
      </c>
      <c r="I264" s="11">
        <v>4.3E-5</v>
      </c>
      <c r="J264" s="11">
        <v>0.0</v>
      </c>
    </row>
    <row r="265">
      <c r="A265" s="162" t="s">
        <v>42</v>
      </c>
      <c r="B265" s="180">
        <v>45717.0</v>
      </c>
      <c r="C265" s="164" t="s">
        <v>59</v>
      </c>
      <c r="D265" s="164" t="s">
        <v>458</v>
      </c>
      <c r="E265" s="164">
        <v>8.26861872274E11</v>
      </c>
      <c r="F265" s="164">
        <v>0.01</v>
      </c>
      <c r="G265" s="164">
        <v>0.0</v>
      </c>
      <c r="H265" s="164">
        <v>0.0</v>
      </c>
      <c r="I265" s="11">
        <v>0.006037</v>
      </c>
      <c r="J265" s="11">
        <v>0.01</v>
      </c>
    </row>
    <row r="266">
      <c r="A266" s="162" t="s">
        <v>42</v>
      </c>
      <c r="B266" s="180">
        <v>45717.0</v>
      </c>
      <c r="C266" s="164" t="s">
        <v>62</v>
      </c>
      <c r="D266" s="164" t="s">
        <v>467</v>
      </c>
      <c r="E266" s="164">
        <v>1.26928313454E11</v>
      </c>
      <c r="F266" s="164">
        <v>9.6</v>
      </c>
      <c r="G266" s="164">
        <v>-0.64</v>
      </c>
      <c r="H266" s="164">
        <v>0.0</v>
      </c>
      <c r="I266" s="11">
        <v>8.967734</v>
      </c>
      <c r="J266" s="11">
        <v>8.97</v>
      </c>
    </row>
    <row r="267">
      <c r="A267" s="162" t="s">
        <v>11</v>
      </c>
      <c r="B267" s="180">
        <v>45717.0</v>
      </c>
      <c r="C267" s="164" t="s">
        <v>65</v>
      </c>
      <c r="D267" s="164" t="s">
        <v>468</v>
      </c>
      <c r="E267" s="164">
        <v>4.30876721682E11</v>
      </c>
      <c r="F267" s="164">
        <v>0.01</v>
      </c>
      <c r="G267" s="164">
        <v>0.0</v>
      </c>
      <c r="H267" s="164">
        <v>0.0</v>
      </c>
      <c r="I267" s="11">
        <v>0.010088</v>
      </c>
      <c r="J267" s="11">
        <v>0.01</v>
      </c>
    </row>
    <row r="268">
      <c r="A268" s="162" t="s">
        <v>29</v>
      </c>
      <c r="B268" s="180">
        <v>45717.0</v>
      </c>
      <c r="C268" s="164" t="s">
        <v>68</v>
      </c>
      <c r="D268" s="164" t="s">
        <v>459</v>
      </c>
      <c r="E268" s="164">
        <v>7.25592497786E11</v>
      </c>
      <c r="F268" s="164">
        <v>4.45</v>
      </c>
      <c r="G268" s="164">
        <v>0.0</v>
      </c>
      <c r="H268" s="164">
        <v>0.0</v>
      </c>
      <c r="I268" s="11">
        <v>4.448516</v>
      </c>
      <c r="J268" s="11">
        <v>4.45</v>
      </c>
    </row>
    <row r="269">
      <c r="A269" s="162" t="s">
        <v>29</v>
      </c>
      <c r="B269" s="180">
        <v>45717.0</v>
      </c>
      <c r="C269" s="164" t="s">
        <v>71</v>
      </c>
      <c r="D269" s="164" t="s">
        <v>460</v>
      </c>
      <c r="E269" s="164">
        <v>8.21698996262E11</v>
      </c>
      <c r="F269" s="164">
        <v>0.18</v>
      </c>
      <c r="G269" s="164">
        <v>0.0</v>
      </c>
      <c r="H269" s="164">
        <v>0.0</v>
      </c>
      <c r="I269" s="11">
        <v>0.173952</v>
      </c>
      <c r="J269" s="11">
        <v>0.17</v>
      </c>
    </row>
    <row r="270">
      <c r="A270" s="162" t="s">
        <v>15</v>
      </c>
      <c r="B270" s="180">
        <v>45717.0</v>
      </c>
      <c r="C270" s="164" t="s">
        <v>74</v>
      </c>
      <c r="D270" s="164" t="s">
        <v>469</v>
      </c>
      <c r="E270" s="164">
        <v>7.60220653121E11</v>
      </c>
      <c r="F270" s="164">
        <v>27.59</v>
      </c>
      <c r="G270" s="164">
        <v>0.0</v>
      </c>
      <c r="H270" s="164">
        <v>0.0</v>
      </c>
      <c r="I270" s="11">
        <v>27.587442</v>
      </c>
      <c r="J270" s="11">
        <v>27.59</v>
      </c>
    </row>
    <row r="271">
      <c r="A271" s="162" t="s">
        <v>38</v>
      </c>
      <c r="B271" s="180">
        <v>45717.0</v>
      </c>
      <c r="C271" s="164" t="s">
        <v>77</v>
      </c>
      <c r="D271" s="164" t="s">
        <v>470</v>
      </c>
      <c r="E271" s="164">
        <v>6.40051753895E11</v>
      </c>
      <c r="F271" s="164">
        <v>0.01</v>
      </c>
      <c r="G271" s="164">
        <v>0.0</v>
      </c>
      <c r="H271" s="164">
        <v>0.0</v>
      </c>
      <c r="I271" s="11">
        <v>0.011593</v>
      </c>
      <c r="J271" s="11">
        <v>0.01</v>
      </c>
    </row>
    <row r="272">
      <c r="A272" s="162" t="s">
        <v>15</v>
      </c>
      <c r="B272" s="180">
        <v>45717.0</v>
      </c>
      <c r="C272" s="164" t="s">
        <v>80</v>
      </c>
      <c r="D272" s="164" t="s">
        <v>80</v>
      </c>
      <c r="E272" s="164">
        <v>8.34962001099E11</v>
      </c>
      <c r="F272" s="164">
        <v>8.86</v>
      </c>
      <c r="G272" s="164">
        <v>0.0</v>
      </c>
      <c r="H272" s="164">
        <v>0.0</v>
      </c>
      <c r="I272" s="11">
        <v>8.859098</v>
      </c>
      <c r="J272" s="11">
        <v>8.86</v>
      </c>
    </row>
    <row r="273">
      <c r="A273" s="162" t="s">
        <v>15</v>
      </c>
      <c r="B273" s="180">
        <v>45717.0</v>
      </c>
      <c r="C273" s="164" t="s">
        <v>83</v>
      </c>
      <c r="D273" s="179" t="s">
        <v>471</v>
      </c>
      <c r="E273" s="179">
        <v>9.2128019909E11</v>
      </c>
      <c r="F273" s="164">
        <v>0.18</v>
      </c>
      <c r="G273" s="164">
        <v>0.0</v>
      </c>
      <c r="H273" s="164">
        <v>0.0</v>
      </c>
      <c r="I273" s="11">
        <v>0.181756</v>
      </c>
      <c r="J273" s="11">
        <v>0.18</v>
      </c>
    </row>
    <row r="274">
      <c r="A274" s="162" t="s">
        <v>15</v>
      </c>
      <c r="B274" s="180">
        <v>45717.0</v>
      </c>
      <c r="C274" s="164" t="s">
        <v>86</v>
      </c>
      <c r="D274" s="164" t="s">
        <v>86</v>
      </c>
      <c r="E274" s="164">
        <v>7.13393486434E11</v>
      </c>
      <c r="F274" s="164">
        <v>9.84</v>
      </c>
      <c r="G274" s="164">
        <v>0.0</v>
      </c>
      <c r="H274" s="164">
        <v>0.0</v>
      </c>
      <c r="I274" s="11">
        <v>9.835822</v>
      </c>
      <c r="J274" s="11">
        <v>9.84</v>
      </c>
    </row>
    <row r="275">
      <c r="A275" s="162" t="s">
        <v>29</v>
      </c>
      <c r="B275" s="180">
        <v>45717.0</v>
      </c>
      <c r="C275" s="164" t="s">
        <v>89</v>
      </c>
      <c r="D275" s="164" t="s">
        <v>89</v>
      </c>
      <c r="E275" s="164">
        <v>8.84050338306E11</v>
      </c>
      <c r="F275" s="164">
        <v>1.25</v>
      </c>
      <c r="G275" s="164">
        <v>0.0</v>
      </c>
      <c r="H275" s="164">
        <v>0.0</v>
      </c>
      <c r="I275" s="11">
        <v>1.245406</v>
      </c>
      <c r="J275" s="11">
        <v>1.25</v>
      </c>
    </row>
    <row r="276">
      <c r="A276" s="162" t="s">
        <v>15</v>
      </c>
      <c r="B276" s="180">
        <v>45717.0</v>
      </c>
      <c r="C276" s="164" t="s">
        <v>92</v>
      </c>
      <c r="D276" s="164" t="s">
        <v>92</v>
      </c>
      <c r="E276" s="164">
        <v>2.57714571755E11</v>
      </c>
      <c r="F276" s="164">
        <v>101.54</v>
      </c>
      <c r="G276" s="164">
        <v>0.0</v>
      </c>
      <c r="H276" s="164">
        <v>0.0</v>
      </c>
      <c r="I276" s="11">
        <v>101.536941</v>
      </c>
      <c r="J276" s="11">
        <v>101.54</v>
      </c>
    </row>
    <row r="277">
      <c r="A277" s="162" t="s">
        <v>15</v>
      </c>
      <c r="B277" s="180">
        <v>45717.0</v>
      </c>
      <c r="C277" s="164" t="s">
        <v>95</v>
      </c>
      <c r="D277" s="164" t="s">
        <v>95</v>
      </c>
      <c r="E277" s="164">
        <v>4.67728312539E11</v>
      </c>
      <c r="F277" s="164">
        <v>0.0</v>
      </c>
      <c r="G277" s="164">
        <v>0.0</v>
      </c>
      <c r="H277" s="164">
        <v>0.0</v>
      </c>
      <c r="I277" s="11">
        <v>1.2E-5</v>
      </c>
      <c r="J277" s="11">
        <v>0.0</v>
      </c>
    </row>
    <row r="278">
      <c r="A278" s="162" t="s">
        <v>11</v>
      </c>
      <c r="B278" s="180">
        <v>45717.0</v>
      </c>
      <c r="C278" s="164" t="s">
        <v>98</v>
      </c>
      <c r="D278" s="164" t="s">
        <v>461</v>
      </c>
      <c r="E278" s="164">
        <v>1.8400248375E10</v>
      </c>
      <c r="F278" s="164">
        <v>0.0</v>
      </c>
      <c r="G278" s="164">
        <v>0.0</v>
      </c>
      <c r="H278" s="164">
        <v>0.0</v>
      </c>
      <c r="I278" s="11">
        <v>0.003171</v>
      </c>
      <c r="J278" s="11">
        <v>0.0</v>
      </c>
    </row>
    <row r="279">
      <c r="A279" s="162" t="s">
        <v>15</v>
      </c>
      <c r="B279" s="180">
        <v>45717.0</v>
      </c>
      <c r="C279" s="164" t="s">
        <v>101</v>
      </c>
      <c r="D279" s="164" t="s">
        <v>472</v>
      </c>
      <c r="E279" s="164">
        <v>4.70610830404E11</v>
      </c>
      <c r="F279" s="164">
        <v>853.51</v>
      </c>
      <c r="G279" s="164">
        <v>0.0</v>
      </c>
      <c r="H279" s="164">
        <v>0.0</v>
      </c>
      <c r="I279" s="11">
        <v>853.505292</v>
      </c>
      <c r="J279" s="11">
        <v>853.51</v>
      </c>
    </row>
    <row r="280">
      <c r="A280" s="162" t="s">
        <v>11</v>
      </c>
      <c r="B280" s="180">
        <v>45717.0</v>
      </c>
      <c r="C280" s="164" t="s">
        <v>104</v>
      </c>
      <c r="D280" s="164" t="s">
        <v>462</v>
      </c>
      <c r="E280" s="164">
        <v>1.39655389203E11</v>
      </c>
      <c r="F280" s="164">
        <v>24.97</v>
      </c>
      <c r="G280" s="164">
        <v>0.0</v>
      </c>
      <c r="H280" s="164">
        <v>0.0</v>
      </c>
      <c r="I280" s="11">
        <v>24.966954</v>
      </c>
      <c r="J280" s="11">
        <v>24.97</v>
      </c>
    </row>
    <row r="281">
      <c r="A281" s="162" t="s">
        <v>38</v>
      </c>
      <c r="B281" s="180">
        <v>45717.0</v>
      </c>
      <c r="C281" s="164" t="s">
        <v>107</v>
      </c>
      <c r="D281" s="164" t="s">
        <v>463</v>
      </c>
      <c r="E281" s="164">
        <v>1.55705090227E11</v>
      </c>
      <c r="F281" s="164">
        <v>0.03</v>
      </c>
      <c r="G281" s="164">
        <v>0.0</v>
      </c>
      <c r="H281" s="164">
        <v>0.0</v>
      </c>
      <c r="I281" s="11">
        <v>0.032003</v>
      </c>
      <c r="J281" s="11">
        <v>0.03</v>
      </c>
    </row>
    <row r="282">
      <c r="A282" s="162" t="s">
        <v>11</v>
      </c>
      <c r="B282" s="180">
        <v>45717.0</v>
      </c>
      <c r="C282" s="164" t="s">
        <v>110</v>
      </c>
      <c r="D282" s="164" t="s">
        <v>473</v>
      </c>
      <c r="E282" s="164">
        <v>8.89458226355E11</v>
      </c>
      <c r="F282" s="164">
        <v>0.0</v>
      </c>
      <c r="G282" s="164">
        <v>0.0</v>
      </c>
      <c r="H282" s="164">
        <v>0.0</v>
      </c>
      <c r="I282" s="11">
        <v>0.001609</v>
      </c>
      <c r="J282" s="11">
        <v>0.0</v>
      </c>
    </row>
    <row r="283">
      <c r="A283" s="162" t="s">
        <v>38</v>
      </c>
      <c r="B283" s="180">
        <v>45717.0</v>
      </c>
      <c r="C283" s="164" t="s">
        <v>113</v>
      </c>
      <c r="D283" s="164" t="s">
        <v>474</v>
      </c>
      <c r="E283" s="164">
        <v>2.39480453438E11</v>
      </c>
      <c r="F283" s="164">
        <v>0.0</v>
      </c>
      <c r="G283" s="164">
        <v>0.0</v>
      </c>
      <c r="H283" s="164">
        <v>0.0</v>
      </c>
      <c r="I283" s="11">
        <v>0.004033</v>
      </c>
      <c r="J283" s="11">
        <v>0.0</v>
      </c>
    </row>
    <row r="284">
      <c r="A284" s="162" t="s">
        <v>29</v>
      </c>
      <c r="B284" s="180">
        <v>45717.0</v>
      </c>
      <c r="C284" s="164" t="s">
        <v>116</v>
      </c>
      <c r="D284" s="164" t="s">
        <v>464</v>
      </c>
      <c r="E284" s="164">
        <v>1.00634559021E12</v>
      </c>
      <c r="F284" s="164">
        <v>23.94</v>
      </c>
      <c r="G284" s="164">
        <v>-2.91</v>
      </c>
      <c r="H284" s="164">
        <v>0.0</v>
      </c>
      <c r="I284" s="11">
        <v>21.032928</v>
      </c>
      <c r="J284" s="11">
        <v>21.03</v>
      </c>
    </row>
    <row r="285">
      <c r="A285" s="162" t="s">
        <v>29</v>
      </c>
      <c r="B285" s="180">
        <v>45717.0</v>
      </c>
      <c r="C285" s="164" t="s">
        <v>119</v>
      </c>
      <c r="D285" s="164" t="s">
        <v>465</v>
      </c>
      <c r="E285" s="164">
        <v>2.4880453456E11</v>
      </c>
      <c r="F285" s="164">
        <v>0.04</v>
      </c>
      <c r="G285" s="164">
        <v>0.0</v>
      </c>
      <c r="H285" s="164">
        <v>0.0</v>
      </c>
      <c r="I285" s="11">
        <v>0.037726</v>
      </c>
      <c r="J285" s="11">
        <v>0.04</v>
      </c>
    </row>
    <row r="286">
      <c r="A286" s="162" t="s">
        <v>385</v>
      </c>
      <c r="B286" s="180">
        <v>45748.0</v>
      </c>
      <c r="C286" s="164" t="s">
        <v>450</v>
      </c>
      <c r="D286" s="181"/>
      <c r="E286" s="181"/>
      <c r="F286" s="164">
        <v>138.9</v>
      </c>
      <c r="G286" s="164">
        <v>-29.0</v>
      </c>
      <c r="H286" s="164">
        <v>0.0</v>
      </c>
      <c r="I286" s="11">
        <v>109.89872</v>
      </c>
      <c r="J286" s="11">
        <v>109.9</v>
      </c>
      <c r="K286" s="182"/>
    </row>
    <row r="287">
      <c r="A287" s="162" t="s">
        <v>11</v>
      </c>
      <c r="B287" s="180">
        <v>45748.0</v>
      </c>
      <c r="C287" s="164" t="s">
        <v>12</v>
      </c>
      <c r="D287" s="164" t="s">
        <v>451</v>
      </c>
      <c r="E287" s="164">
        <v>6.97167553675E11</v>
      </c>
      <c r="F287" s="164">
        <v>202.66</v>
      </c>
      <c r="G287" s="164">
        <v>0.0</v>
      </c>
      <c r="H287" s="164">
        <v>0.0</v>
      </c>
      <c r="I287" s="11">
        <v>202.664867</v>
      </c>
      <c r="J287" s="11">
        <v>202.66</v>
      </c>
      <c r="K287" s="182"/>
    </row>
    <row r="288">
      <c r="A288" s="162" t="s">
        <v>11</v>
      </c>
      <c r="B288" s="180">
        <v>45748.0</v>
      </c>
      <c r="C288" s="164" t="s">
        <v>16</v>
      </c>
      <c r="D288" s="164" t="s">
        <v>452</v>
      </c>
      <c r="E288" s="164">
        <v>5.47711709344E11</v>
      </c>
      <c r="F288" s="164">
        <v>0.0</v>
      </c>
      <c r="G288" s="164">
        <v>0.0</v>
      </c>
      <c r="H288" s="164">
        <v>0.0</v>
      </c>
      <c r="I288" s="11">
        <v>9.0E-4</v>
      </c>
      <c r="J288" s="11">
        <v>0.0</v>
      </c>
      <c r="K288" s="182"/>
    </row>
    <row r="289">
      <c r="A289" s="162" t="s">
        <v>20</v>
      </c>
      <c r="B289" s="180">
        <v>45748.0</v>
      </c>
      <c r="C289" s="164" t="s">
        <v>19</v>
      </c>
      <c r="D289" s="164" t="s">
        <v>475</v>
      </c>
      <c r="E289" s="164">
        <v>9.30274655117E11</v>
      </c>
      <c r="F289" s="164">
        <v>3.74</v>
      </c>
      <c r="G289" s="164">
        <v>0.0</v>
      </c>
      <c r="H289" s="164">
        <v>0.0</v>
      </c>
      <c r="I289" s="11">
        <v>3.739858</v>
      </c>
      <c r="J289" s="11">
        <v>3.74</v>
      </c>
      <c r="K289" s="182"/>
    </row>
    <row r="290">
      <c r="A290" s="162" t="s">
        <v>11</v>
      </c>
      <c r="B290" s="180">
        <v>45748.0</v>
      </c>
      <c r="C290" s="164" t="s">
        <v>477</v>
      </c>
      <c r="D290" s="164" t="s">
        <v>478</v>
      </c>
      <c r="E290" s="164">
        <v>7.47429636411E11</v>
      </c>
      <c r="F290" s="164">
        <v>0.31</v>
      </c>
      <c r="G290" s="164">
        <v>0.0</v>
      </c>
      <c r="H290" s="164">
        <v>0.0</v>
      </c>
      <c r="I290" s="11">
        <v>0.308502</v>
      </c>
      <c r="J290" s="11">
        <v>0.31</v>
      </c>
      <c r="K290" s="182"/>
    </row>
    <row r="291">
      <c r="A291" s="162" t="s">
        <v>11</v>
      </c>
      <c r="B291" s="180">
        <v>45748.0</v>
      </c>
      <c r="C291" s="164" t="s">
        <v>23</v>
      </c>
      <c r="D291" s="164" t="s">
        <v>23</v>
      </c>
      <c r="E291" s="164">
        <v>2.96636300132E11</v>
      </c>
      <c r="F291" s="164">
        <v>1.31</v>
      </c>
      <c r="G291" s="164">
        <v>0.0</v>
      </c>
      <c r="H291" s="164">
        <v>0.0</v>
      </c>
      <c r="I291" s="11">
        <v>1.310123</v>
      </c>
      <c r="J291" s="11">
        <v>1.31</v>
      </c>
      <c r="K291" s="182"/>
    </row>
    <row r="292">
      <c r="A292" s="162" t="s">
        <v>42</v>
      </c>
      <c r="B292" s="180">
        <v>45748.0</v>
      </c>
      <c r="C292" s="164" t="s">
        <v>26</v>
      </c>
      <c r="D292" s="164" t="s">
        <v>26</v>
      </c>
      <c r="E292" s="164">
        <v>7.15190222785E11</v>
      </c>
      <c r="F292" s="164">
        <v>64.25</v>
      </c>
      <c r="G292" s="164">
        <v>-9.4</v>
      </c>
      <c r="H292" s="164">
        <v>0.0</v>
      </c>
      <c r="I292" s="11">
        <v>54.85084</v>
      </c>
      <c r="J292" s="11">
        <v>54.85</v>
      </c>
      <c r="K292" s="182"/>
    </row>
    <row r="293">
      <c r="A293" s="162" t="s">
        <v>11</v>
      </c>
      <c r="B293" s="180">
        <v>45748.0</v>
      </c>
      <c r="C293" s="164" t="s">
        <v>31</v>
      </c>
      <c r="D293" s="164" t="s">
        <v>31</v>
      </c>
      <c r="E293" s="164">
        <v>2.63190929416E11</v>
      </c>
      <c r="F293" s="164">
        <v>2.04</v>
      </c>
      <c r="G293" s="164">
        <v>-0.01</v>
      </c>
      <c r="H293" s="164">
        <v>0.0</v>
      </c>
      <c r="I293" s="11">
        <v>2.025213</v>
      </c>
      <c r="J293" s="11">
        <v>2.03</v>
      </c>
      <c r="K293" s="182"/>
    </row>
    <row r="294">
      <c r="A294" s="162" t="s">
        <v>42</v>
      </c>
      <c r="B294" s="180">
        <v>45748.0</v>
      </c>
      <c r="C294" s="164" t="s">
        <v>34</v>
      </c>
      <c r="D294" s="164" t="s">
        <v>34</v>
      </c>
      <c r="E294" s="164">
        <v>1.004446801702E12</v>
      </c>
      <c r="F294" s="164">
        <v>74.87</v>
      </c>
      <c r="G294" s="164">
        <v>0.0</v>
      </c>
      <c r="H294" s="164">
        <v>0.0</v>
      </c>
      <c r="I294" s="11">
        <v>74.870195</v>
      </c>
      <c r="J294" s="11">
        <v>74.87</v>
      </c>
      <c r="K294" s="182"/>
    </row>
    <row r="295">
      <c r="A295" s="162" t="s">
        <v>20</v>
      </c>
      <c r="B295" s="180">
        <v>45748.0</v>
      </c>
      <c r="C295" s="164" t="s">
        <v>39</v>
      </c>
      <c r="D295" s="164" t="s">
        <v>39</v>
      </c>
      <c r="E295" s="164">
        <v>5.04176039046E11</v>
      </c>
      <c r="F295" s="164">
        <v>0.01</v>
      </c>
      <c r="G295" s="164">
        <v>0.0</v>
      </c>
      <c r="H295" s="164">
        <v>0.0</v>
      </c>
      <c r="I295" s="11">
        <v>0.0054</v>
      </c>
      <c r="J295" s="11">
        <v>0.01</v>
      </c>
      <c r="K295" s="182"/>
    </row>
    <row r="296">
      <c r="A296" s="162" t="s">
        <v>29</v>
      </c>
      <c r="B296" s="180">
        <v>45748.0</v>
      </c>
      <c r="C296" s="164" t="s">
        <v>43</v>
      </c>
      <c r="D296" s="164" t="s">
        <v>453</v>
      </c>
      <c r="E296" s="164">
        <v>6.69409119356E11</v>
      </c>
      <c r="F296" s="164">
        <v>0.21</v>
      </c>
      <c r="G296" s="164">
        <v>-0.06</v>
      </c>
      <c r="H296" s="164">
        <v>0.0</v>
      </c>
      <c r="I296" s="11">
        <v>0.159096</v>
      </c>
      <c r="J296" s="11">
        <v>0.16</v>
      </c>
      <c r="K296" s="182"/>
    </row>
    <row r="297">
      <c r="A297" s="162" t="s">
        <v>29</v>
      </c>
      <c r="B297" s="180">
        <v>45748.0</v>
      </c>
      <c r="C297" s="164" t="s">
        <v>46</v>
      </c>
      <c r="D297" s="164" t="s">
        <v>454</v>
      </c>
      <c r="E297" s="164">
        <v>3.374983745E9</v>
      </c>
      <c r="F297" s="164">
        <v>0.36</v>
      </c>
      <c r="G297" s="164">
        <v>-0.03</v>
      </c>
      <c r="H297" s="164">
        <v>0.0</v>
      </c>
      <c r="I297" s="11">
        <v>0.331376</v>
      </c>
      <c r="J297" s="11">
        <v>0.33</v>
      </c>
      <c r="K297" s="182"/>
    </row>
    <row r="298">
      <c r="A298" s="162" t="s">
        <v>29</v>
      </c>
      <c r="B298" s="180">
        <v>45748.0</v>
      </c>
      <c r="C298" s="164" t="s">
        <v>49</v>
      </c>
      <c r="D298" s="164" t="s">
        <v>456</v>
      </c>
      <c r="E298" s="164">
        <v>5.6971651854E10</v>
      </c>
      <c r="F298" s="164">
        <v>0.01</v>
      </c>
      <c r="G298" s="164">
        <v>0.0</v>
      </c>
      <c r="H298" s="164">
        <v>0.0</v>
      </c>
      <c r="I298" s="11">
        <v>0.013948</v>
      </c>
      <c r="J298" s="11">
        <v>0.01</v>
      </c>
      <c r="K298" s="182"/>
    </row>
    <row r="299">
      <c r="A299" s="162" t="s">
        <v>15</v>
      </c>
      <c r="B299" s="180">
        <v>45748.0</v>
      </c>
      <c r="C299" s="164" t="s">
        <v>53</v>
      </c>
      <c r="D299" s="179" t="s">
        <v>457</v>
      </c>
      <c r="E299" s="179">
        <v>3.62285648673E11</v>
      </c>
      <c r="F299" s="164">
        <v>2897.1</v>
      </c>
      <c r="G299" s="164">
        <v>-80.26</v>
      </c>
      <c r="H299" s="164">
        <v>0.0</v>
      </c>
      <c r="I299" s="11">
        <v>2816.834207</v>
      </c>
      <c r="J299" s="11">
        <v>2816.83</v>
      </c>
      <c r="K299" s="182"/>
    </row>
    <row r="300">
      <c r="A300" s="162" t="s">
        <v>11</v>
      </c>
      <c r="B300" s="180">
        <v>45748.0</v>
      </c>
      <c r="C300" s="164" t="s">
        <v>56</v>
      </c>
      <c r="D300" s="164" t="s">
        <v>466</v>
      </c>
      <c r="E300" s="164">
        <v>2.86230135461E11</v>
      </c>
      <c r="F300" s="164">
        <v>0.0</v>
      </c>
      <c r="G300" s="164">
        <v>0.0</v>
      </c>
      <c r="H300" s="164">
        <v>0.0</v>
      </c>
      <c r="I300" s="11">
        <v>0.001269</v>
      </c>
      <c r="J300" s="11">
        <v>0.0</v>
      </c>
      <c r="K300" s="182"/>
    </row>
    <row r="301">
      <c r="A301" s="162" t="s">
        <v>42</v>
      </c>
      <c r="B301" s="180">
        <v>45748.0</v>
      </c>
      <c r="C301" s="164" t="s">
        <v>59</v>
      </c>
      <c r="D301" s="164" t="s">
        <v>458</v>
      </c>
      <c r="E301" s="164">
        <v>8.26861872274E11</v>
      </c>
      <c r="F301" s="164">
        <v>0.94</v>
      </c>
      <c r="G301" s="164">
        <v>0.0</v>
      </c>
      <c r="H301" s="164">
        <v>0.0</v>
      </c>
      <c r="I301" s="11">
        <v>0.936278</v>
      </c>
      <c r="J301" s="11">
        <v>0.94</v>
      </c>
      <c r="K301" s="182"/>
    </row>
    <row r="302">
      <c r="A302" s="162" t="s">
        <v>42</v>
      </c>
      <c r="B302" s="180">
        <v>45748.0</v>
      </c>
      <c r="C302" s="164" t="s">
        <v>62</v>
      </c>
      <c r="D302" s="164" t="s">
        <v>467</v>
      </c>
      <c r="E302" s="164">
        <v>1.26928313454E11</v>
      </c>
      <c r="F302" s="164">
        <v>6.08</v>
      </c>
      <c r="G302" s="164">
        <v>-0.59</v>
      </c>
      <c r="H302" s="164">
        <v>0.0</v>
      </c>
      <c r="I302" s="11">
        <v>5.489219</v>
      </c>
      <c r="J302" s="11">
        <v>5.49</v>
      </c>
      <c r="K302" s="182"/>
    </row>
    <row r="303">
      <c r="A303" s="162" t="s">
        <v>11</v>
      </c>
      <c r="B303" s="180">
        <v>45748.0</v>
      </c>
      <c r="C303" s="164" t="s">
        <v>65</v>
      </c>
      <c r="D303" s="164" t="s">
        <v>468</v>
      </c>
      <c r="E303" s="164">
        <v>4.30876721682E11</v>
      </c>
      <c r="F303" s="164">
        <v>0.01</v>
      </c>
      <c r="G303" s="164">
        <v>0.0</v>
      </c>
      <c r="H303" s="164">
        <v>0.0</v>
      </c>
      <c r="I303" s="11">
        <v>0.01011</v>
      </c>
      <c r="J303" s="11">
        <v>0.01</v>
      </c>
      <c r="K303" s="182"/>
    </row>
    <row r="304">
      <c r="A304" s="162" t="s">
        <v>29</v>
      </c>
      <c r="B304" s="180">
        <v>45748.0</v>
      </c>
      <c r="C304" s="164" t="s">
        <v>68</v>
      </c>
      <c r="D304" s="164" t="s">
        <v>459</v>
      </c>
      <c r="E304" s="164">
        <v>7.25592497786E11</v>
      </c>
      <c r="F304" s="164">
        <v>4.32</v>
      </c>
      <c r="G304" s="164">
        <v>0.0</v>
      </c>
      <c r="H304" s="164">
        <v>0.0</v>
      </c>
      <c r="I304" s="11">
        <v>4.316276</v>
      </c>
      <c r="J304" s="11">
        <v>4.32</v>
      </c>
      <c r="K304" s="182"/>
    </row>
    <row r="305">
      <c r="A305" s="162" t="s">
        <v>29</v>
      </c>
      <c r="B305" s="180">
        <v>45748.0</v>
      </c>
      <c r="C305" s="164" t="s">
        <v>71</v>
      </c>
      <c r="D305" s="164" t="s">
        <v>460</v>
      </c>
      <c r="E305" s="164">
        <v>8.21698996262E11</v>
      </c>
      <c r="F305" s="164">
        <v>0.17</v>
      </c>
      <c r="G305" s="164">
        <v>0.0</v>
      </c>
      <c r="H305" s="164">
        <v>0.0</v>
      </c>
      <c r="I305" s="11">
        <v>0.166329</v>
      </c>
      <c r="J305" s="11">
        <v>0.17</v>
      </c>
      <c r="K305" s="182"/>
    </row>
    <row r="306">
      <c r="A306" s="162" t="s">
        <v>15</v>
      </c>
      <c r="B306" s="180">
        <v>45748.0</v>
      </c>
      <c r="C306" s="164" t="s">
        <v>74</v>
      </c>
      <c r="D306" s="164" t="s">
        <v>469</v>
      </c>
      <c r="E306" s="164">
        <v>7.60220653121E11</v>
      </c>
      <c r="F306" s="164">
        <v>25.54</v>
      </c>
      <c r="G306" s="164">
        <v>0.0</v>
      </c>
      <c r="H306" s="164">
        <v>0.0</v>
      </c>
      <c r="I306" s="11">
        <v>25.540598</v>
      </c>
      <c r="J306" s="11">
        <v>25.54</v>
      </c>
      <c r="K306" s="182"/>
    </row>
    <row r="307">
      <c r="A307" s="162" t="s">
        <v>38</v>
      </c>
      <c r="B307" s="180">
        <v>45748.0</v>
      </c>
      <c r="C307" s="164" t="s">
        <v>77</v>
      </c>
      <c r="D307" s="164" t="s">
        <v>470</v>
      </c>
      <c r="E307" s="164">
        <v>6.40051753895E11</v>
      </c>
      <c r="F307" s="164">
        <v>0.01</v>
      </c>
      <c r="G307" s="164">
        <v>0.0</v>
      </c>
      <c r="H307" s="164">
        <v>0.0</v>
      </c>
      <c r="I307" s="11">
        <v>0.011431</v>
      </c>
      <c r="J307" s="11">
        <v>0.01</v>
      </c>
      <c r="K307" s="182"/>
    </row>
    <row r="308">
      <c r="A308" s="162" t="s">
        <v>15</v>
      </c>
      <c r="B308" s="180">
        <v>45748.0</v>
      </c>
      <c r="C308" s="164" t="s">
        <v>80</v>
      </c>
      <c r="D308" s="164" t="s">
        <v>80</v>
      </c>
      <c r="E308" s="164">
        <v>8.34962001099E11</v>
      </c>
      <c r="F308" s="164">
        <v>7.7</v>
      </c>
      <c r="G308" s="164">
        <v>0.0</v>
      </c>
      <c r="H308" s="164">
        <v>0.0</v>
      </c>
      <c r="I308" s="11">
        <v>7.699553</v>
      </c>
      <c r="J308" s="11">
        <v>7.7</v>
      </c>
      <c r="K308" s="182"/>
    </row>
    <row r="309">
      <c r="A309" s="162" t="s">
        <v>15</v>
      </c>
      <c r="B309" s="180">
        <v>45748.0</v>
      </c>
      <c r="C309" s="164" t="s">
        <v>83</v>
      </c>
      <c r="D309" s="179" t="s">
        <v>471</v>
      </c>
      <c r="E309" s="179">
        <v>9.2128019909E11</v>
      </c>
      <c r="F309" s="164">
        <v>0.25</v>
      </c>
      <c r="G309" s="164">
        <v>0.0</v>
      </c>
      <c r="H309" s="164">
        <v>0.0</v>
      </c>
      <c r="I309" s="11">
        <v>0.25192</v>
      </c>
      <c r="J309" s="11">
        <v>0.25</v>
      </c>
      <c r="K309" s="182"/>
    </row>
    <row r="310">
      <c r="A310" s="162" t="s">
        <v>15</v>
      </c>
      <c r="B310" s="180">
        <v>45748.0</v>
      </c>
      <c r="C310" s="164" t="s">
        <v>86</v>
      </c>
      <c r="D310" s="164" t="s">
        <v>86</v>
      </c>
      <c r="E310" s="164">
        <v>7.13393486434E11</v>
      </c>
      <c r="F310" s="164">
        <v>5.87</v>
      </c>
      <c r="G310" s="164">
        <v>0.0</v>
      </c>
      <c r="H310" s="164">
        <v>0.0</v>
      </c>
      <c r="I310" s="11">
        <v>5.865695</v>
      </c>
      <c r="J310" s="11">
        <v>5.87</v>
      </c>
      <c r="K310" s="182"/>
    </row>
    <row r="311">
      <c r="A311" s="162" t="s">
        <v>29</v>
      </c>
      <c r="B311" s="180">
        <v>45748.0</v>
      </c>
      <c r="C311" s="164" t="s">
        <v>89</v>
      </c>
      <c r="D311" s="164" t="s">
        <v>89</v>
      </c>
      <c r="E311" s="164">
        <v>8.84050338306E11</v>
      </c>
      <c r="F311" s="164">
        <v>1.88</v>
      </c>
      <c r="G311" s="164">
        <v>0.0</v>
      </c>
      <c r="H311" s="164">
        <v>0.0</v>
      </c>
      <c r="I311" s="11">
        <v>1.880765</v>
      </c>
      <c r="J311" s="11">
        <v>1.88</v>
      </c>
      <c r="K311" s="182"/>
    </row>
    <row r="312">
      <c r="A312" s="162" t="s">
        <v>15</v>
      </c>
      <c r="B312" s="180">
        <v>45748.0</v>
      </c>
      <c r="C312" s="164" t="s">
        <v>92</v>
      </c>
      <c r="D312" s="164" t="s">
        <v>92</v>
      </c>
      <c r="E312" s="164">
        <v>2.57714571755E11</v>
      </c>
      <c r="F312" s="164">
        <v>109.76</v>
      </c>
      <c r="G312" s="164">
        <v>0.0</v>
      </c>
      <c r="H312" s="164">
        <v>0.0</v>
      </c>
      <c r="I312" s="11">
        <v>109.760256</v>
      </c>
      <c r="J312" s="11">
        <v>109.76</v>
      </c>
      <c r="K312" s="182"/>
    </row>
    <row r="313">
      <c r="A313" s="162" t="s">
        <v>11</v>
      </c>
      <c r="B313" s="180">
        <v>45748.0</v>
      </c>
      <c r="C313" s="164" t="s">
        <v>98</v>
      </c>
      <c r="D313" s="164" t="s">
        <v>461</v>
      </c>
      <c r="E313" s="164">
        <v>1.8400248375E10</v>
      </c>
      <c r="F313" s="164">
        <v>0.0</v>
      </c>
      <c r="G313" s="164">
        <v>0.0</v>
      </c>
      <c r="H313" s="164">
        <v>0.0</v>
      </c>
      <c r="I313" s="11">
        <v>0.003147</v>
      </c>
      <c r="J313" s="11">
        <v>0.0</v>
      </c>
      <c r="K313" s="182"/>
    </row>
    <row r="314">
      <c r="A314" s="162" t="s">
        <v>15</v>
      </c>
      <c r="B314" s="180">
        <v>45748.0</v>
      </c>
      <c r="C314" s="164" t="s">
        <v>101</v>
      </c>
      <c r="D314" s="164" t="s">
        <v>472</v>
      </c>
      <c r="E314" s="164">
        <v>4.70610830404E11</v>
      </c>
      <c r="F314" s="164">
        <v>969.01</v>
      </c>
      <c r="G314" s="164">
        <v>0.0</v>
      </c>
      <c r="H314" s="164">
        <v>0.0</v>
      </c>
      <c r="I314" s="11">
        <v>969.005548</v>
      </c>
      <c r="J314" s="11">
        <v>969.01</v>
      </c>
      <c r="K314" s="182"/>
    </row>
    <row r="315">
      <c r="A315" s="162" t="s">
        <v>11</v>
      </c>
      <c r="B315" s="180">
        <v>45748.0</v>
      </c>
      <c r="C315" s="164" t="s">
        <v>104</v>
      </c>
      <c r="D315" s="164" t="s">
        <v>462</v>
      </c>
      <c r="E315" s="164">
        <v>1.39655389203E11</v>
      </c>
      <c r="F315" s="164">
        <v>0.83</v>
      </c>
      <c r="G315" s="164">
        <v>0.0</v>
      </c>
      <c r="H315" s="164">
        <v>0.0</v>
      </c>
      <c r="I315" s="11">
        <v>0.827677</v>
      </c>
      <c r="J315" s="11">
        <v>0.83</v>
      </c>
      <c r="K315" s="182"/>
    </row>
    <row r="316">
      <c r="A316" s="162" t="s">
        <v>38</v>
      </c>
      <c r="B316" s="180">
        <v>45748.0</v>
      </c>
      <c r="C316" s="164" t="s">
        <v>107</v>
      </c>
      <c r="D316" s="164" t="s">
        <v>463</v>
      </c>
      <c r="E316" s="164">
        <v>1.55705090227E11</v>
      </c>
      <c r="F316" s="164">
        <v>0.03</v>
      </c>
      <c r="G316" s="164">
        <v>0.0</v>
      </c>
      <c r="H316" s="164">
        <v>0.0</v>
      </c>
      <c r="I316" s="11">
        <v>0.032117</v>
      </c>
      <c r="J316" s="11">
        <v>0.03</v>
      </c>
      <c r="K316" s="182"/>
    </row>
    <row r="317">
      <c r="A317" s="162" t="s">
        <v>11</v>
      </c>
      <c r="B317" s="180">
        <v>45748.0</v>
      </c>
      <c r="C317" s="164" t="s">
        <v>110</v>
      </c>
      <c r="D317" s="164" t="s">
        <v>473</v>
      </c>
      <c r="E317" s="164">
        <v>8.89458226355E11</v>
      </c>
      <c r="F317" s="164">
        <v>0.0</v>
      </c>
      <c r="G317" s="164">
        <v>0.0</v>
      </c>
      <c r="H317" s="164">
        <v>0.0</v>
      </c>
      <c r="I317" s="11">
        <v>0.00159</v>
      </c>
      <c r="J317" s="11">
        <v>0.0</v>
      </c>
      <c r="K317" s="182"/>
    </row>
    <row r="318">
      <c r="A318" s="162" t="s">
        <v>38</v>
      </c>
      <c r="B318" s="180">
        <v>45748.0</v>
      </c>
      <c r="C318" s="164" t="s">
        <v>113</v>
      </c>
      <c r="D318" s="164" t="s">
        <v>474</v>
      </c>
      <c r="E318" s="164">
        <v>2.39480453438E11</v>
      </c>
      <c r="F318" s="164">
        <v>0.0</v>
      </c>
      <c r="G318" s="164">
        <v>0.0</v>
      </c>
      <c r="H318" s="164">
        <v>0.0</v>
      </c>
      <c r="I318" s="11">
        <v>0.00403</v>
      </c>
      <c r="J318" s="11">
        <v>0.0</v>
      </c>
      <c r="K318" s="182"/>
    </row>
    <row r="319">
      <c r="A319" s="162" t="s">
        <v>29</v>
      </c>
      <c r="B319" s="180">
        <v>45748.0</v>
      </c>
      <c r="C319" s="164" t="s">
        <v>116</v>
      </c>
      <c r="D319" s="164" t="s">
        <v>464</v>
      </c>
      <c r="E319" s="164">
        <v>1.00634559021E12</v>
      </c>
      <c r="F319" s="164">
        <v>19.06</v>
      </c>
      <c r="G319" s="164">
        <v>-2.91</v>
      </c>
      <c r="H319" s="164">
        <v>0.0</v>
      </c>
      <c r="I319" s="11">
        <v>16.157417</v>
      </c>
      <c r="J319" s="11">
        <v>16.16</v>
      </c>
      <c r="K319" s="182"/>
    </row>
    <row r="320">
      <c r="A320" s="162" t="s">
        <v>29</v>
      </c>
      <c r="B320" s="180">
        <v>45748.0</v>
      </c>
      <c r="C320" s="164" t="s">
        <v>119</v>
      </c>
      <c r="D320" s="164" t="s">
        <v>465</v>
      </c>
      <c r="E320" s="164">
        <v>2.4880453456E11</v>
      </c>
      <c r="F320" s="164">
        <v>0.04</v>
      </c>
      <c r="G320" s="164">
        <v>0.0</v>
      </c>
      <c r="H320" s="164">
        <v>0.0</v>
      </c>
      <c r="I320" s="11">
        <v>0.037705</v>
      </c>
      <c r="J320" s="11">
        <v>0.04</v>
      </c>
      <c r="K320" s="182"/>
    </row>
    <row r="321">
      <c r="A321" s="162" t="s">
        <v>385</v>
      </c>
      <c r="B321" s="180">
        <v>45778.0</v>
      </c>
      <c r="C321" s="164" t="s">
        <v>450</v>
      </c>
      <c r="D321" s="181"/>
      <c r="E321" s="181"/>
      <c r="F321" s="164">
        <v>159.37</v>
      </c>
      <c r="G321" s="164">
        <v>-29.0</v>
      </c>
      <c r="H321" s="164">
        <v>0.0</v>
      </c>
      <c r="I321" s="11">
        <v>130.374534</v>
      </c>
      <c r="J321" s="11">
        <v>130.37</v>
      </c>
      <c r="K321" s="182"/>
    </row>
    <row r="322">
      <c r="A322" s="162" t="s">
        <v>11</v>
      </c>
      <c r="B322" s="180">
        <v>45778.0</v>
      </c>
      <c r="C322" s="164" t="s">
        <v>12</v>
      </c>
      <c r="D322" s="164" t="s">
        <v>451</v>
      </c>
      <c r="E322" s="164">
        <v>6.97167553675E11</v>
      </c>
      <c r="F322" s="164">
        <v>306.91</v>
      </c>
      <c r="G322" s="164">
        <v>0.0</v>
      </c>
      <c r="H322" s="164">
        <v>0.0</v>
      </c>
      <c r="I322" s="11">
        <v>306.910316</v>
      </c>
      <c r="J322" s="11">
        <v>306.91</v>
      </c>
      <c r="K322" s="182"/>
    </row>
    <row r="323">
      <c r="A323" s="162" t="s">
        <v>11</v>
      </c>
      <c r="B323" s="180">
        <v>45778.0</v>
      </c>
      <c r="C323" s="164" t="s">
        <v>16</v>
      </c>
      <c r="D323" s="164" t="s">
        <v>452</v>
      </c>
      <c r="E323" s="164">
        <v>5.47711709344E11</v>
      </c>
      <c r="F323" s="164">
        <v>0.0</v>
      </c>
      <c r="G323" s="164">
        <v>0.0</v>
      </c>
      <c r="H323" s="164">
        <v>0.0</v>
      </c>
      <c r="I323" s="11">
        <v>8.99E-4</v>
      </c>
      <c r="J323" s="11">
        <v>0.0</v>
      </c>
      <c r="K323" s="182"/>
    </row>
    <row r="324">
      <c r="A324" s="162" t="s">
        <v>20</v>
      </c>
      <c r="B324" s="180">
        <v>45778.0</v>
      </c>
      <c r="C324" s="164" t="s">
        <v>19</v>
      </c>
      <c r="D324" s="164" t="s">
        <v>475</v>
      </c>
      <c r="E324" s="164">
        <v>9.30274655117E11</v>
      </c>
      <c r="F324" s="164">
        <v>7.36</v>
      </c>
      <c r="G324" s="164">
        <v>0.0</v>
      </c>
      <c r="H324" s="164">
        <v>0.0</v>
      </c>
      <c r="I324" s="11">
        <v>7.356925</v>
      </c>
      <c r="J324" s="11">
        <v>7.36</v>
      </c>
      <c r="K324" s="182"/>
    </row>
    <row r="325">
      <c r="A325" s="162" t="s">
        <v>11</v>
      </c>
      <c r="B325" s="180">
        <v>45778.0</v>
      </c>
      <c r="C325" s="164" t="s">
        <v>477</v>
      </c>
      <c r="D325" s="164" t="s">
        <v>478</v>
      </c>
      <c r="E325" s="164">
        <v>7.47429636411E11</v>
      </c>
      <c r="F325" s="164">
        <v>0.11</v>
      </c>
      <c r="G325" s="164">
        <v>0.0</v>
      </c>
      <c r="H325" s="164">
        <v>0.0</v>
      </c>
      <c r="I325" s="11">
        <v>0.107271</v>
      </c>
      <c r="J325" s="11">
        <v>0.11</v>
      </c>
      <c r="K325" s="182"/>
    </row>
    <row r="326">
      <c r="A326" s="162" t="s">
        <v>11</v>
      </c>
      <c r="B326" s="180">
        <v>45778.0</v>
      </c>
      <c r="C326" s="164" t="s">
        <v>23</v>
      </c>
      <c r="D326" s="164" t="s">
        <v>23</v>
      </c>
      <c r="E326" s="164">
        <v>2.96636300132E11</v>
      </c>
      <c r="F326" s="164">
        <v>0.26</v>
      </c>
      <c r="G326" s="164">
        <v>0.0</v>
      </c>
      <c r="H326" s="164">
        <v>0.0</v>
      </c>
      <c r="I326" s="11">
        <v>0.257292</v>
      </c>
      <c r="J326" s="11">
        <v>0.26</v>
      </c>
      <c r="K326" s="182"/>
    </row>
    <row r="327">
      <c r="A327" s="162" t="s">
        <v>42</v>
      </c>
      <c r="B327" s="180">
        <v>45778.0</v>
      </c>
      <c r="C327" s="164" t="s">
        <v>26</v>
      </c>
      <c r="D327" s="164" t="s">
        <v>26</v>
      </c>
      <c r="E327" s="164">
        <v>7.15190222785E11</v>
      </c>
      <c r="F327" s="164">
        <v>74.53</v>
      </c>
      <c r="G327" s="164">
        <v>-9.04</v>
      </c>
      <c r="H327" s="164">
        <v>0.0</v>
      </c>
      <c r="I327" s="11">
        <v>65.488687</v>
      </c>
      <c r="J327" s="11">
        <v>65.49</v>
      </c>
      <c r="K327" s="182"/>
    </row>
    <row r="328">
      <c r="A328" s="162" t="s">
        <v>11</v>
      </c>
      <c r="B328" s="180">
        <v>45778.0</v>
      </c>
      <c r="C328" s="164" t="s">
        <v>31</v>
      </c>
      <c r="D328" s="164" t="s">
        <v>31</v>
      </c>
      <c r="E328" s="164">
        <v>2.63190929416E11</v>
      </c>
      <c r="F328" s="164">
        <v>0.44</v>
      </c>
      <c r="G328" s="164">
        <v>-0.01</v>
      </c>
      <c r="H328" s="164">
        <v>0.0</v>
      </c>
      <c r="I328" s="11">
        <v>0.435612</v>
      </c>
      <c r="J328" s="11">
        <v>0.44</v>
      </c>
      <c r="K328" s="182"/>
    </row>
    <row r="329">
      <c r="A329" s="162" t="s">
        <v>35</v>
      </c>
      <c r="B329" s="180">
        <v>45778.0</v>
      </c>
      <c r="C329" s="164" t="s">
        <v>34</v>
      </c>
      <c r="D329" s="164" t="s">
        <v>34</v>
      </c>
      <c r="E329" s="164">
        <v>1.004446801702E12</v>
      </c>
      <c r="F329" s="164">
        <v>341.69</v>
      </c>
      <c r="G329" s="164">
        <v>0.0</v>
      </c>
      <c r="H329" s="164">
        <v>0.0</v>
      </c>
      <c r="I329" s="11">
        <v>341.688514</v>
      </c>
      <c r="J329" s="11">
        <v>341.69</v>
      </c>
      <c r="K329" s="182"/>
    </row>
    <row r="330">
      <c r="A330" s="162" t="s">
        <v>20</v>
      </c>
      <c r="B330" s="180">
        <v>45778.0</v>
      </c>
      <c r="C330" s="164" t="s">
        <v>39</v>
      </c>
      <c r="D330" s="164" t="s">
        <v>39</v>
      </c>
      <c r="E330" s="164">
        <v>5.04176039046E11</v>
      </c>
      <c r="F330" s="164">
        <v>0.01</v>
      </c>
      <c r="G330" s="164">
        <v>0.0</v>
      </c>
      <c r="H330" s="164">
        <v>0.0</v>
      </c>
      <c r="I330" s="11">
        <v>0.005394</v>
      </c>
      <c r="J330" s="11">
        <v>0.01</v>
      </c>
      <c r="K330" s="182"/>
    </row>
    <row r="331">
      <c r="A331" s="162" t="s">
        <v>29</v>
      </c>
      <c r="B331" s="180">
        <v>45778.0</v>
      </c>
      <c r="C331" s="164" t="s">
        <v>43</v>
      </c>
      <c r="D331" s="164" t="s">
        <v>453</v>
      </c>
      <c r="E331" s="164">
        <v>6.69409119356E11</v>
      </c>
      <c r="F331" s="164">
        <v>0.45</v>
      </c>
      <c r="G331" s="164">
        <v>-0.02</v>
      </c>
      <c r="H331" s="164">
        <v>0.0</v>
      </c>
      <c r="I331" s="11">
        <v>0.434893</v>
      </c>
      <c r="J331" s="11">
        <v>0.43</v>
      </c>
      <c r="K331" s="182"/>
    </row>
    <row r="332">
      <c r="A332" s="162" t="s">
        <v>29</v>
      </c>
      <c r="B332" s="180">
        <v>45778.0</v>
      </c>
      <c r="C332" s="164" t="s">
        <v>46</v>
      </c>
      <c r="D332" s="164" t="s">
        <v>454</v>
      </c>
      <c r="E332" s="164">
        <v>3.374983745E9</v>
      </c>
      <c r="F332" s="164">
        <v>0.37</v>
      </c>
      <c r="G332" s="164">
        <v>-0.02</v>
      </c>
      <c r="H332" s="164">
        <v>0.0</v>
      </c>
      <c r="I332" s="11">
        <v>0.34648</v>
      </c>
      <c r="J332" s="11">
        <v>0.35</v>
      </c>
      <c r="K332" s="182"/>
    </row>
    <row r="333">
      <c r="A333" s="162" t="s">
        <v>29</v>
      </c>
      <c r="B333" s="180">
        <v>45778.0</v>
      </c>
      <c r="C333" s="164" t="s">
        <v>49</v>
      </c>
      <c r="D333" s="164" t="s">
        <v>456</v>
      </c>
      <c r="E333" s="164">
        <v>5.6971651854E10</v>
      </c>
      <c r="F333" s="164">
        <v>0.01</v>
      </c>
      <c r="G333" s="164">
        <v>0.0</v>
      </c>
      <c r="H333" s="164">
        <v>0.0</v>
      </c>
      <c r="I333" s="11">
        <v>0.01398</v>
      </c>
      <c r="J333" s="11">
        <v>0.01</v>
      </c>
      <c r="K333" s="182"/>
    </row>
    <row r="334">
      <c r="A334" s="162" t="s">
        <v>15</v>
      </c>
      <c r="B334" s="180">
        <v>45778.0</v>
      </c>
      <c r="C334" s="164" t="s">
        <v>53</v>
      </c>
      <c r="D334" s="179" t="s">
        <v>457</v>
      </c>
      <c r="E334" s="179">
        <v>3.62285648673E11</v>
      </c>
      <c r="F334" s="164">
        <v>103.27</v>
      </c>
      <c r="G334" s="164">
        <v>0.0</v>
      </c>
      <c r="H334" s="164">
        <v>0.0</v>
      </c>
      <c r="I334" s="11">
        <v>103.272814</v>
      </c>
      <c r="J334" s="11">
        <v>103.27</v>
      </c>
      <c r="K334" s="182"/>
    </row>
    <row r="335">
      <c r="A335" s="162" t="s">
        <v>11</v>
      </c>
      <c r="B335" s="180">
        <v>45778.0</v>
      </c>
      <c r="C335" s="164" t="s">
        <v>56</v>
      </c>
      <c r="D335" s="164" t="s">
        <v>466</v>
      </c>
      <c r="E335" s="164">
        <v>2.86230135461E11</v>
      </c>
      <c r="F335" s="164">
        <v>0.13</v>
      </c>
      <c r="G335" s="164">
        <v>0.0</v>
      </c>
      <c r="H335" s="164">
        <v>0.0</v>
      </c>
      <c r="I335" s="11">
        <v>0.134637</v>
      </c>
      <c r="J335" s="11">
        <v>0.13</v>
      </c>
      <c r="K335" s="182"/>
    </row>
    <row r="336">
      <c r="A336" s="162" t="s">
        <v>42</v>
      </c>
      <c r="B336" s="180">
        <v>45778.0</v>
      </c>
      <c r="C336" s="164" t="s">
        <v>59</v>
      </c>
      <c r="D336" s="164" t="s">
        <v>458</v>
      </c>
      <c r="E336" s="164">
        <v>8.26861872274E11</v>
      </c>
      <c r="F336" s="164">
        <v>4.84</v>
      </c>
      <c r="G336" s="164">
        <v>0.0</v>
      </c>
      <c r="H336" s="164">
        <v>0.0</v>
      </c>
      <c r="I336" s="11">
        <v>4.840356</v>
      </c>
      <c r="J336" s="11">
        <v>4.84</v>
      </c>
      <c r="K336" s="182"/>
    </row>
    <row r="337">
      <c r="A337" s="162" t="s">
        <v>42</v>
      </c>
      <c r="B337" s="180">
        <v>45778.0</v>
      </c>
      <c r="C337" s="164" t="s">
        <v>62</v>
      </c>
      <c r="D337" s="164" t="s">
        <v>467</v>
      </c>
      <c r="E337" s="164">
        <v>1.26928313454E11</v>
      </c>
      <c r="F337" s="164">
        <v>5.52</v>
      </c>
      <c r="G337" s="164">
        <v>-0.95</v>
      </c>
      <c r="H337" s="164">
        <v>0.0</v>
      </c>
      <c r="I337" s="11">
        <v>4.57005</v>
      </c>
      <c r="J337" s="11">
        <v>4.57</v>
      </c>
      <c r="K337" s="182"/>
    </row>
    <row r="338">
      <c r="A338" s="162" t="s">
        <v>11</v>
      </c>
      <c r="B338" s="180">
        <v>45778.0</v>
      </c>
      <c r="C338" s="164" t="s">
        <v>65</v>
      </c>
      <c r="D338" s="164" t="s">
        <v>468</v>
      </c>
      <c r="E338" s="164">
        <v>4.30876721682E11</v>
      </c>
      <c r="F338" s="164">
        <v>0.01</v>
      </c>
      <c r="G338" s="164">
        <v>0.0</v>
      </c>
      <c r="H338" s="164">
        <v>0.0</v>
      </c>
      <c r="I338" s="11">
        <v>0.010071</v>
      </c>
      <c r="J338" s="11">
        <v>0.01</v>
      </c>
      <c r="K338" s="182"/>
    </row>
    <row r="339">
      <c r="A339" s="162" t="s">
        <v>29</v>
      </c>
      <c r="B339" s="180">
        <v>45778.0</v>
      </c>
      <c r="C339" s="164" t="s">
        <v>68</v>
      </c>
      <c r="D339" s="164" t="s">
        <v>459</v>
      </c>
      <c r="E339" s="164">
        <v>7.25592497786E11</v>
      </c>
      <c r="F339" s="164">
        <v>4.45</v>
      </c>
      <c r="G339" s="164">
        <v>0.0</v>
      </c>
      <c r="H339" s="164">
        <v>0.0</v>
      </c>
      <c r="I339" s="11">
        <v>4.452172</v>
      </c>
      <c r="J339" s="11">
        <v>4.45</v>
      </c>
      <c r="K339" s="182"/>
    </row>
    <row r="340">
      <c r="A340" s="162" t="s">
        <v>29</v>
      </c>
      <c r="B340" s="180">
        <v>45778.0</v>
      </c>
      <c r="C340" s="164" t="s">
        <v>71</v>
      </c>
      <c r="D340" s="164" t="s">
        <v>460</v>
      </c>
      <c r="E340" s="164">
        <v>8.21698996262E11</v>
      </c>
      <c r="F340" s="164">
        <v>0.17</v>
      </c>
      <c r="G340" s="164">
        <v>0.0</v>
      </c>
      <c r="H340" s="164">
        <v>0.0</v>
      </c>
      <c r="I340" s="11">
        <v>0.173419</v>
      </c>
      <c r="J340" s="11">
        <v>0.17</v>
      </c>
      <c r="K340" s="182"/>
    </row>
    <row r="341">
      <c r="A341" s="162" t="s">
        <v>15</v>
      </c>
      <c r="B341" s="180">
        <v>45778.0</v>
      </c>
      <c r="C341" s="164" t="s">
        <v>74</v>
      </c>
      <c r="D341" s="164" t="s">
        <v>469</v>
      </c>
      <c r="E341" s="164">
        <v>7.60220653121E11</v>
      </c>
      <c r="F341" s="164">
        <v>26.35</v>
      </c>
      <c r="G341" s="164">
        <v>0.0</v>
      </c>
      <c r="H341" s="164">
        <v>0.0</v>
      </c>
      <c r="I341" s="11">
        <v>26.348739</v>
      </c>
      <c r="J341" s="11">
        <v>26.35</v>
      </c>
      <c r="K341" s="182"/>
    </row>
    <row r="342">
      <c r="A342" s="162" t="s">
        <v>38</v>
      </c>
      <c r="B342" s="180">
        <v>45778.0</v>
      </c>
      <c r="C342" s="164" t="s">
        <v>77</v>
      </c>
      <c r="D342" s="164" t="s">
        <v>470</v>
      </c>
      <c r="E342" s="164">
        <v>6.40051753895E11</v>
      </c>
      <c r="F342" s="164">
        <v>0.01</v>
      </c>
      <c r="G342" s="164">
        <v>0.0</v>
      </c>
      <c r="H342" s="164">
        <v>0.0</v>
      </c>
      <c r="I342" s="11">
        <v>0.011386</v>
      </c>
      <c r="J342" s="11">
        <v>0.01</v>
      </c>
      <c r="K342" s="182"/>
    </row>
    <row r="343">
      <c r="A343" s="162" t="s">
        <v>15</v>
      </c>
      <c r="B343" s="180">
        <v>45778.0</v>
      </c>
      <c r="C343" s="164" t="s">
        <v>80</v>
      </c>
      <c r="D343" s="164" t="s">
        <v>80</v>
      </c>
      <c r="E343" s="164">
        <v>8.34962001099E11</v>
      </c>
      <c r="F343" s="164">
        <v>3.54</v>
      </c>
      <c r="G343" s="164">
        <v>0.0</v>
      </c>
      <c r="H343" s="164">
        <v>0.0</v>
      </c>
      <c r="I343" s="11">
        <v>3.54067</v>
      </c>
      <c r="J343" s="11">
        <v>3.54</v>
      </c>
      <c r="K343" s="182"/>
    </row>
    <row r="344">
      <c r="A344" s="162" t="s">
        <v>15</v>
      </c>
      <c r="B344" s="180">
        <v>45778.0</v>
      </c>
      <c r="C344" s="164" t="s">
        <v>83</v>
      </c>
      <c r="D344" s="179" t="s">
        <v>471</v>
      </c>
      <c r="E344" s="179">
        <v>9.2128019909E11</v>
      </c>
      <c r="F344" s="164">
        <v>0.12</v>
      </c>
      <c r="G344" s="164">
        <v>0.0</v>
      </c>
      <c r="H344" s="164">
        <v>0.0</v>
      </c>
      <c r="I344" s="11">
        <v>0.121947</v>
      </c>
      <c r="J344" s="11">
        <v>0.12</v>
      </c>
      <c r="K344" s="182"/>
    </row>
    <row r="345">
      <c r="A345" s="162" t="s">
        <v>15</v>
      </c>
      <c r="B345" s="180">
        <v>45778.0</v>
      </c>
      <c r="C345" s="164" t="s">
        <v>86</v>
      </c>
      <c r="D345" s="164" t="s">
        <v>86</v>
      </c>
      <c r="E345" s="164">
        <v>7.13393486434E11</v>
      </c>
      <c r="F345" s="164">
        <v>4.67</v>
      </c>
      <c r="G345" s="164">
        <v>0.0</v>
      </c>
      <c r="H345" s="164">
        <v>0.0</v>
      </c>
      <c r="I345" s="11">
        <v>4.672611</v>
      </c>
      <c r="J345" s="11">
        <v>4.67</v>
      </c>
      <c r="K345" s="182"/>
    </row>
    <row r="346">
      <c r="A346" s="162" t="s">
        <v>29</v>
      </c>
      <c r="B346" s="180">
        <v>45778.0</v>
      </c>
      <c r="C346" s="164" t="s">
        <v>89</v>
      </c>
      <c r="D346" s="164" t="s">
        <v>89</v>
      </c>
      <c r="E346" s="164">
        <v>8.84050338306E11</v>
      </c>
      <c r="F346" s="164">
        <v>0.63</v>
      </c>
      <c r="G346" s="164">
        <v>0.0</v>
      </c>
      <c r="H346" s="164">
        <v>0.0</v>
      </c>
      <c r="I346" s="11">
        <v>0.625083</v>
      </c>
      <c r="J346" s="11">
        <v>0.63</v>
      </c>
      <c r="K346" s="182"/>
    </row>
    <row r="347">
      <c r="A347" s="162" t="s">
        <v>15</v>
      </c>
      <c r="B347" s="180">
        <v>45778.0</v>
      </c>
      <c r="C347" s="164" t="s">
        <v>92</v>
      </c>
      <c r="D347" s="164" t="s">
        <v>92</v>
      </c>
      <c r="E347" s="164">
        <v>2.57714571755E11</v>
      </c>
      <c r="F347" s="164">
        <v>106.26</v>
      </c>
      <c r="G347" s="164">
        <v>0.0</v>
      </c>
      <c r="H347" s="164">
        <v>0.0</v>
      </c>
      <c r="I347" s="11">
        <v>106.26369</v>
      </c>
      <c r="J347" s="11">
        <v>106.26</v>
      </c>
      <c r="K347" s="182"/>
    </row>
    <row r="348">
      <c r="A348" s="162" t="s">
        <v>11</v>
      </c>
      <c r="B348" s="180">
        <v>45778.0</v>
      </c>
      <c r="C348" s="164" t="s">
        <v>98</v>
      </c>
      <c r="D348" s="164" t="s">
        <v>461</v>
      </c>
      <c r="E348" s="164">
        <v>1.8400248375E10</v>
      </c>
      <c r="F348" s="164">
        <v>0.0</v>
      </c>
      <c r="G348" s="164">
        <v>0.0</v>
      </c>
      <c r="H348" s="164">
        <v>0.0</v>
      </c>
      <c r="I348" s="11">
        <v>0.003165</v>
      </c>
      <c r="J348" s="11">
        <v>0.0</v>
      </c>
      <c r="K348" s="182"/>
    </row>
    <row r="349">
      <c r="A349" s="162" t="s">
        <v>15</v>
      </c>
      <c r="B349" s="180">
        <v>45778.0</v>
      </c>
      <c r="C349" s="164" t="s">
        <v>101</v>
      </c>
      <c r="D349" s="164" t="s">
        <v>472</v>
      </c>
      <c r="E349" s="164">
        <v>4.70610830404E11</v>
      </c>
      <c r="F349" s="164">
        <v>1152.18</v>
      </c>
      <c r="G349" s="164">
        <v>0.0</v>
      </c>
      <c r="H349" s="164">
        <v>0.0</v>
      </c>
      <c r="I349" s="11">
        <v>1152.184331</v>
      </c>
      <c r="J349" s="11">
        <v>1152.18</v>
      </c>
      <c r="K349" s="182"/>
    </row>
    <row r="350">
      <c r="A350" s="162" t="s">
        <v>11</v>
      </c>
      <c r="B350" s="180">
        <v>45778.0</v>
      </c>
      <c r="C350" s="164" t="s">
        <v>104</v>
      </c>
      <c r="D350" s="164" t="s">
        <v>462</v>
      </c>
      <c r="E350" s="164">
        <v>1.39655389203E11</v>
      </c>
      <c r="F350" s="164">
        <v>1.05</v>
      </c>
      <c r="G350" s="164">
        <v>0.0</v>
      </c>
      <c r="H350" s="164">
        <v>0.0</v>
      </c>
      <c r="I350" s="11">
        <v>1.046034</v>
      </c>
      <c r="J350" s="11">
        <v>1.05</v>
      </c>
      <c r="K350" s="182"/>
    </row>
    <row r="351">
      <c r="A351" s="162" t="s">
        <v>38</v>
      </c>
      <c r="B351" s="180">
        <v>45778.0</v>
      </c>
      <c r="C351" s="164" t="s">
        <v>107</v>
      </c>
      <c r="D351" s="164" t="s">
        <v>463</v>
      </c>
      <c r="E351" s="164">
        <v>1.55705090227E11</v>
      </c>
      <c r="F351" s="164">
        <v>0.03</v>
      </c>
      <c r="G351" s="164">
        <v>0.0</v>
      </c>
      <c r="H351" s="164">
        <v>0.0</v>
      </c>
      <c r="I351" s="11">
        <v>0.032077</v>
      </c>
      <c r="J351" s="11">
        <v>0.03</v>
      </c>
      <c r="K351" s="182"/>
    </row>
    <row r="352">
      <c r="A352" s="162" t="s">
        <v>11</v>
      </c>
      <c r="B352" s="180">
        <v>45778.0</v>
      </c>
      <c r="C352" s="164" t="s">
        <v>110</v>
      </c>
      <c r="D352" s="164" t="s">
        <v>473</v>
      </c>
      <c r="E352" s="164">
        <v>8.89458226355E11</v>
      </c>
      <c r="F352" s="164">
        <v>0.0</v>
      </c>
      <c r="G352" s="164">
        <v>0.0</v>
      </c>
      <c r="H352" s="164">
        <v>0.0</v>
      </c>
      <c r="I352" s="11">
        <v>0.001612</v>
      </c>
      <c r="J352" s="11">
        <v>0.0</v>
      </c>
      <c r="K352" s="182"/>
    </row>
    <row r="353">
      <c r="A353" s="162" t="s">
        <v>38</v>
      </c>
      <c r="B353" s="180">
        <v>45778.0</v>
      </c>
      <c r="C353" s="164" t="s">
        <v>113</v>
      </c>
      <c r="D353" s="164" t="s">
        <v>474</v>
      </c>
      <c r="E353" s="164">
        <v>2.39480453438E11</v>
      </c>
      <c r="F353" s="164">
        <v>0.0</v>
      </c>
      <c r="G353" s="164">
        <v>0.0</v>
      </c>
      <c r="H353" s="164">
        <v>0.0</v>
      </c>
      <c r="I353" s="11">
        <v>0.004018</v>
      </c>
      <c r="J353" s="11">
        <v>0.0</v>
      </c>
      <c r="K353" s="182"/>
    </row>
    <row r="354">
      <c r="A354" s="162" t="s">
        <v>29</v>
      </c>
      <c r="B354" s="180">
        <v>45778.0</v>
      </c>
      <c r="C354" s="164" t="s">
        <v>116</v>
      </c>
      <c r="D354" s="164" t="s">
        <v>464</v>
      </c>
      <c r="E354" s="164">
        <v>1.00634559021E12</v>
      </c>
      <c r="F354" s="164">
        <v>25.31</v>
      </c>
      <c r="G354" s="164">
        <v>-2.95</v>
      </c>
      <c r="H354" s="164">
        <v>0.0</v>
      </c>
      <c r="I354" s="11">
        <v>22.352482</v>
      </c>
      <c r="J354" s="11">
        <v>22.35</v>
      </c>
      <c r="K354" s="182"/>
    </row>
    <row r="355">
      <c r="A355" s="162" t="s">
        <v>29</v>
      </c>
      <c r="B355" s="180">
        <v>45778.0</v>
      </c>
      <c r="C355" s="164" t="s">
        <v>119</v>
      </c>
      <c r="D355" s="164" t="s">
        <v>465</v>
      </c>
      <c r="E355" s="164">
        <v>2.4880453456E11</v>
      </c>
      <c r="F355" s="164">
        <v>0.04</v>
      </c>
      <c r="G355" s="164">
        <v>0.0</v>
      </c>
      <c r="H355" s="164">
        <v>0.0</v>
      </c>
      <c r="I355" s="11">
        <v>0.037633</v>
      </c>
      <c r="J355" s="11">
        <v>0.04</v>
      </c>
      <c r="K355" s="182"/>
    </row>
    <row r="356">
      <c r="A356" s="162" t="s">
        <v>385</v>
      </c>
      <c r="B356" s="180">
        <v>45809.0</v>
      </c>
      <c r="C356" s="164" t="s">
        <v>450</v>
      </c>
      <c r="D356" s="181"/>
      <c r="E356" s="181"/>
      <c r="F356" s="164">
        <v>14.44</v>
      </c>
      <c r="G356" s="164">
        <v>-11.58</v>
      </c>
      <c r="H356" s="164">
        <v>0.0</v>
      </c>
      <c r="I356" s="11">
        <v>2.853314</v>
      </c>
      <c r="J356" s="11">
        <v>2.85</v>
      </c>
      <c r="K356" s="182" t="s">
        <v>450</v>
      </c>
      <c r="L356" s="167" t="b">
        <f t="shared" ref="L356:L388" si="1">EXACT(C356,K356)</f>
        <v>1</v>
      </c>
    </row>
    <row r="357">
      <c r="A357" s="162" t="s">
        <v>11</v>
      </c>
      <c r="B357" s="180">
        <v>45809.0</v>
      </c>
      <c r="C357" s="164" t="s">
        <v>12</v>
      </c>
      <c r="D357" s="164" t="s">
        <v>451</v>
      </c>
      <c r="E357" s="164">
        <v>6.97167553675E11</v>
      </c>
      <c r="F357" s="164">
        <v>66.27</v>
      </c>
      <c r="G357" s="164">
        <v>0.0</v>
      </c>
      <c r="H357" s="164">
        <v>0.0</v>
      </c>
      <c r="I357" s="11">
        <v>66.269558</v>
      </c>
      <c r="J357" s="11">
        <v>66.27</v>
      </c>
      <c r="K357" s="182" t="s">
        <v>12</v>
      </c>
      <c r="L357" s="167" t="b">
        <f t="shared" si="1"/>
        <v>1</v>
      </c>
    </row>
    <row r="358">
      <c r="A358" s="162" t="s">
        <v>11</v>
      </c>
      <c r="B358" s="180">
        <v>45809.0</v>
      </c>
      <c r="C358" s="164" t="s">
        <v>16</v>
      </c>
      <c r="D358" s="164" t="s">
        <v>452</v>
      </c>
      <c r="E358" s="164">
        <v>5.47711709344E11</v>
      </c>
      <c r="F358" s="164">
        <v>0.0</v>
      </c>
      <c r="G358" s="164">
        <v>0.0</v>
      </c>
      <c r="H358" s="164">
        <v>0.0</v>
      </c>
      <c r="I358" s="11">
        <v>6.0E-5</v>
      </c>
      <c r="J358" s="11">
        <v>0.0</v>
      </c>
      <c r="K358" s="182" t="s">
        <v>16</v>
      </c>
      <c r="L358" s="167" t="b">
        <f t="shared" si="1"/>
        <v>1</v>
      </c>
    </row>
    <row r="359">
      <c r="A359" s="162" t="s">
        <v>20</v>
      </c>
      <c r="B359" s="180">
        <v>45809.0</v>
      </c>
      <c r="C359" s="164" t="s">
        <v>19</v>
      </c>
      <c r="D359" s="164" t="s">
        <v>475</v>
      </c>
      <c r="E359" s="164">
        <v>9.30274655117E11</v>
      </c>
      <c r="F359" s="164">
        <v>1.49</v>
      </c>
      <c r="G359" s="164">
        <v>0.0</v>
      </c>
      <c r="H359" s="164">
        <v>0.0</v>
      </c>
      <c r="I359" s="11">
        <v>1.490863</v>
      </c>
      <c r="J359" s="11">
        <v>1.49</v>
      </c>
      <c r="K359" s="182" t="s">
        <v>19</v>
      </c>
      <c r="L359" s="167" t="b">
        <f t="shared" si="1"/>
        <v>1</v>
      </c>
    </row>
    <row r="360">
      <c r="A360" s="162" t="s">
        <v>11</v>
      </c>
      <c r="B360" s="180">
        <v>45809.0</v>
      </c>
      <c r="C360" s="164" t="s">
        <v>23</v>
      </c>
      <c r="D360" s="164" t="s">
        <v>23</v>
      </c>
      <c r="E360" s="164">
        <v>2.96636300132E11</v>
      </c>
      <c r="F360" s="164">
        <v>0.0</v>
      </c>
      <c r="G360" s="164">
        <v>0.0</v>
      </c>
      <c r="H360" s="164">
        <v>0.0</v>
      </c>
      <c r="I360" s="11">
        <v>0.00106</v>
      </c>
      <c r="J360" s="11">
        <v>0.0</v>
      </c>
      <c r="K360" s="182" t="s">
        <v>23</v>
      </c>
      <c r="L360" s="167" t="b">
        <f t="shared" si="1"/>
        <v>1</v>
      </c>
    </row>
    <row r="361">
      <c r="A361" s="162" t="s">
        <v>42</v>
      </c>
      <c r="B361" s="180">
        <v>45809.0</v>
      </c>
      <c r="C361" s="164" t="s">
        <v>26</v>
      </c>
      <c r="D361" s="164" t="s">
        <v>26</v>
      </c>
      <c r="E361" s="164">
        <v>7.15190222785E11</v>
      </c>
      <c r="F361" s="164">
        <v>3.34</v>
      </c>
      <c r="G361" s="164">
        <v>-3.3</v>
      </c>
      <c r="H361" s="164">
        <v>0.0</v>
      </c>
      <c r="I361" s="11">
        <v>0.043256</v>
      </c>
      <c r="J361" s="11">
        <v>0.04</v>
      </c>
      <c r="K361" s="182" t="s">
        <v>26</v>
      </c>
      <c r="L361" s="167" t="b">
        <f t="shared" si="1"/>
        <v>1</v>
      </c>
    </row>
    <row r="362">
      <c r="A362" s="162" t="s">
        <v>11</v>
      </c>
      <c r="B362" s="180">
        <v>45809.0</v>
      </c>
      <c r="C362" s="164" t="s">
        <v>31</v>
      </c>
      <c r="D362" s="164" t="s">
        <v>31</v>
      </c>
      <c r="E362" s="164">
        <v>2.63190929416E11</v>
      </c>
      <c r="F362" s="164">
        <v>0.0</v>
      </c>
      <c r="G362" s="164">
        <v>0.0</v>
      </c>
      <c r="H362" s="164">
        <v>0.0</v>
      </c>
      <c r="I362" s="11">
        <v>2.76E-4</v>
      </c>
      <c r="J362" s="11">
        <v>0.0</v>
      </c>
      <c r="K362" s="182" t="s">
        <v>31</v>
      </c>
      <c r="L362" s="167" t="b">
        <f t="shared" si="1"/>
        <v>1</v>
      </c>
    </row>
    <row r="363">
      <c r="A363" s="162" t="s">
        <v>35</v>
      </c>
      <c r="B363" s="180">
        <v>45809.0</v>
      </c>
      <c r="C363" s="164" t="s">
        <v>34</v>
      </c>
      <c r="D363" s="164" t="s">
        <v>34</v>
      </c>
      <c r="E363" s="164">
        <v>1.004446801702E12</v>
      </c>
      <c r="F363" s="164">
        <v>1.03</v>
      </c>
      <c r="G363" s="164">
        <v>0.0</v>
      </c>
      <c r="H363" s="164">
        <v>0.0</v>
      </c>
      <c r="I363" s="11">
        <v>1.027038</v>
      </c>
      <c r="J363" s="11">
        <v>1.03</v>
      </c>
      <c r="K363" s="182" t="s">
        <v>34</v>
      </c>
      <c r="L363" s="167" t="b">
        <f t="shared" si="1"/>
        <v>1</v>
      </c>
    </row>
    <row r="364">
      <c r="A364" s="162" t="s">
        <v>20</v>
      </c>
      <c r="B364" s="180">
        <v>45809.0</v>
      </c>
      <c r="C364" s="164" t="s">
        <v>39</v>
      </c>
      <c r="D364" s="164" t="s">
        <v>39</v>
      </c>
      <c r="E364" s="164">
        <v>5.04176039046E11</v>
      </c>
      <c r="F364" s="164">
        <v>0.0</v>
      </c>
      <c r="G364" s="164">
        <v>0.0</v>
      </c>
      <c r="H364" s="164">
        <v>0.0</v>
      </c>
      <c r="I364" s="11">
        <v>3.6E-4</v>
      </c>
      <c r="J364" s="11">
        <v>0.0</v>
      </c>
      <c r="K364" s="182" t="s">
        <v>39</v>
      </c>
      <c r="L364" s="167" t="b">
        <f t="shared" si="1"/>
        <v>1</v>
      </c>
    </row>
    <row r="365">
      <c r="A365" s="162" t="s">
        <v>29</v>
      </c>
      <c r="B365" s="180">
        <v>45809.0</v>
      </c>
      <c r="C365" s="164" t="s">
        <v>43</v>
      </c>
      <c r="D365" s="164" t="s">
        <v>453</v>
      </c>
      <c r="E365" s="164">
        <v>6.69409119356E11</v>
      </c>
      <c r="F365" s="164">
        <v>0.0</v>
      </c>
      <c r="G365" s="164">
        <v>0.0</v>
      </c>
      <c r="H365" s="164">
        <v>0.0</v>
      </c>
      <c r="I365" s="11">
        <v>4.0E-6</v>
      </c>
      <c r="J365" s="11">
        <v>0.0</v>
      </c>
      <c r="K365" s="182" t="s">
        <v>43</v>
      </c>
      <c r="L365" s="167" t="b">
        <f t="shared" si="1"/>
        <v>1</v>
      </c>
    </row>
    <row r="366">
      <c r="A366" s="162" t="s">
        <v>29</v>
      </c>
      <c r="B366" s="180">
        <v>45809.0</v>
      </c>
      <c r="C366" s="164" t="s">
        <v>46</v>
      </c>
      <c r="D366" s="164" t="s">
        <v>454</v>
      </c>
      <c r="E366" s="164">
        <v>3.374983745E9</v>
      </c>
      <c r="F366" s="164">
        <v>0.0</v>
      </c>
      <c r="G366" s="164">
        <v>0.0</v>
      </c>
      <c r="H366" s="164">
        <v>0.0</v>
      </c>
      <c r="I366" s="11">
        <v>0.0</v>
      </c>
      <c r="J366" s="11">
        <v>0.0</v>
      </c>
      <c r="K366" s="182" t="s">
        <v>46</v>
      </c>
      <c r="L366" s="167" t="b">
        <f t="shared" si="1"/>
        <v>1</v>
      </c>
    </row>
    <row r="367">
      <c r="A367" s="162" t="s">
        <v>29</v>
      </c>
      <c r="B367" s="180">
        <v>45809.0</v>
      </c>
      <c r="C367" s="164" t="s">
        <v>49</v>
      </c>
      <c r="D367" s="164" t="s">
        <v>456</v>
      </c>
      <c r="E367" s="164">
        <v>5.6971651854E10</v>
      </c>
      <c r="F367" s="164">
        <v>0.0</v>
      </c>
      <c r="G367" s="164">
        <v>0.0</v>
      </c>
      <c r="H367" s="164">
        <v>0.0</v>
      </c>
      <c r="I367" s="11">
        <v>9.2E-4</v>
      </c>
      <c r="J367" s="11">
        <v>0.0</v>
      </c>
      <c r="K367" s="182" t="s">
        <v>49</v>
      </c>
      <c r="L367" s="167" t="b">
        <f t="shared" si="1"/>
        <v>1</v>
      </c>
    </row>
    <row r="368">
      <c r="A368" s="162" t="s">
        <v>15</v>
      </c>
      <c r="B368" s="180">
        <v>45809.0</v>
      </c>
      <c r="C368" s="164" t="s">
        <v>53</v>
      </c>
      <c r="D368" s="179" t="s">
        <v>457</v>
      </c>
      <c r="E368" s="179">
        <v>3.62285648673E11</v>
      </c>
      <c r="F368" s="164">
        <v>7.92</v>
      </c>
      <c r="G368" s="164">
        <v>0.0</v>
      </c>
      <c r="H368" s="164">
        <v>0.0</v>
      </c>
      <c r="I368" s="11">
        <v>7.922729</v>
      </c>
      <c r="J368" s="11">
        <v>7.92</v>
      </c>
      <c r="K368" s="182" t="s">
        <v>53</v>
      </c>
      <c r="L368" s="167" t="b">
        <f t="shared" si="1"/>
        <v>1</v>
      </c>
    </row>
    <row r="369">
      <c r="A369" s="162" t="s">
        <v>341</v>
      </c>
      <c r="B369" s="180">
        <v>45809.0</v>
      </c>
      <c r="C369" s="164" t="s">
        <v>479</v>
      </c>
      <c r="D369" s="164" t="s">
        <v>480</v>
      </c>
      <c r="E369" s="164">
        <v>8.3402092699E10</v>
      </c>
      <c r="F369" s="164">
        <v>0.96</v>
      </c>
      <c r="G369" s="164">
        <v>0.0</v>
      </c>
      <c r="H369" s="164">
        <v>0.0</v>
      </c>
      <c r="I369" s="11">
        <v>0.961927</v>
      </c>
      <c r="J369" s="11">
        <v>0.96</v>
      </c>
      <c r="K369" s="182" t="s">
        <v>479</v>
      </c>
      <c r="L369" s="167" t="b">
        <f t="shared" si="1"/>
        <v>1</v>
      </c>
    </row>
    <row r="370">
      <c r="A370" s="162" t="s">
        <v>11</v>
      </c>
      <c r="B370" s="180">
        <v>45809.0</v>
      </c>
      <c r="C370" s="164" t="s">
        <v>56</v>
      </c>
      <c r="D370" s="164" t="s">
        <v>466</v>
      </c>
      <c r="E370" s="164">
        <v>2.86230135461E11</v>
      </c>
      <c r="F370" s="164">
        <v>0.01</v>
      </c>
      <c r="G370" s="164">
        <v>0.0</v>
      </c>
      <c r="H370" s="164">
        <v>0.0</v>
      </c>
      <c r="I370" s="11">
        <v>0.008077</v>
      </c>
      <c r="J370" s="11">
        <v>0.01</v>
      </c>
      <c r="K370" s="182" t="s">
        <v>56</v>
      </c>
      <c r="L370" s="167" t="b">
        <f t="shared" si="1"/>
        <v>1</v>
      </c>
    </row>
    <row r="371">
      <c r="A371" s="162" t="s">
        <v>42</v>
      </c>
      <c r="B371" s="180">
        <v>45809.0</v>
      </c>
      <c r="C371" s="164" t="s">
        <v>59</v>
      </c>
      <c r="D371" s="164" t="s">
        <v>458</v>
      </c>
      <c r="E371" s="164">
        <v>8.26861872274E11</v>
      </c>
      <c r="F371" s="164">
        <v>0.0</v>
      </c>
      <c r="G371" s="164">
        <v>0.0</v>
      </c>
      <c r="H371" s="164">
        <v>0.0</v>
      </c>
      <c r="I371" s="11">
        <v>0.001556</v>
      </c>
      <c r="J371" s="11">
        <v>0.0</v>
      </c>
      <c r="K371" s="182" t="s">
        <v>59</v>
      </c>
      <c r="L371" s="167" t="b">
        <f t="shared" si="1"/>
        <v>1</v>
      </c>
    </row>
    <row r="372">
      <c r="A372" s="162" t="s">
        <v>42</v>
      </c>
      <c r="B372" s="180">
        <v>45809.0</v>
      </c>
      <c r="C372" s="164" t="s">
        <v>62</v>
      </c>
      <c r="D372" s="164" t="s">
        <v>467</v>
      </c>
      <c r="E372" s="164">
        <v>1.26928313454E11</v>
      </c>
      <c r="F372" s="164">
        <v>0.55</v>
      </c>
      <c r="G372" s="164">
        <v>-0.55</v>
      </c>
      <c r="H372" s="164">
        <v>0.0</v>
      </c>
      <c r="I372" s="11">
        <v>0.0</v>
      </c>
      <c r="J372" s="11">
        <v>0.0</v>
      </c>
      <c r="K372" s="182" t="s">
        <v>62</v>
      </c>
      <c r="L372" s="167" t="b">
        <f t="shared" si="1"/>
        <v>1</v>
      </c>
    </row>
    <row r="373">
      <c r="A373" s="162" t="s">
        <v>11</v>
      </c>
      <c r="B373" s="180">
        <v>45809.0</v>
      </c>
      <c r="C373" s="164" t="s">
        <v>65</v>
      </c>
      <c r="D373" s="164" t="s">
        <v>468</v>
      </c>
      <c r="E373" s="164">
        <v>4.30876721682E11</v>
      </c>
      <c r="F373" s="164">
        <v>0.0</v>
      </c>
      <c r="G373" s="164">
        <v>0.0</v>
      </c>
      <c r="H373" s="164">
        <v>0.0</v>
      </c>
      <c r="I373" s="11">
        <v>6.64E-4</v>
      </c>
      <c r="J373" s="11">
        <v>0.0</v>
      </c>
      <c r="K373" s="182" t="s">
        <v>65</v>
      </c>
      <c r="L373" s="167" t="b">
        <f t="shared" si="1"/>
        <v>1</v>
      </c>
    </row>
    <row r="374">
      <c r="A374" s="162" t="s">
        <v>29</v>
      </c>
      <c r="B374" s="180">
        <v>45809.0</v>
      </c>
      <c r="C374" s="164" t="s">
        <v>68</v>
      </c>
      <c r="D374" s="164" t="s">
        <v>459</v>
      </c>
      <c r="E374" s="164">
        <v>7.25592497786E11</v>
      </c>
      <c r="F374" s="164">
        <v>0.41</v>
      </c>
      <c r="G374" s="164">
        <v>0.0</v>
      </c>
      <c r="H374" s="164">
        <v>0.0</v>
      </c>
      <c r="I374" s="11">
        <v>0.412451</v>
      </c>
      <c r="J374" s="11">
        <v>0.41</v>
      </c>
      <c r="K374" s="182" t="s">
        <v>68</v>
      </c>
      <c r="L374" s="167" t="b">
        <f t="shared" si="1"/>
        <v>1</v>
      </c>
    </row>
    <row r="375">
      <c r="A375" s="162" t="s">
        <v>29</v>
      </c>
      <c r="B375" s="180">
        <v>45809.0</v>
      </c>
      <c r="C375" s="164" t="s">
        <v>71</v>
      </c>
      <c r="D375" s="164" t="s">
        <v>460</v>
      </c>
      <c r="E375" s="164">
        <v>8.21698996262E11</v>
      </c>
      <c r="F375" s="164">
        <v>0.01</v>
      </c>
      <c r="G375" s="164">
        <v>0.0</v>
      </c>
      <c r="H375" s="164">
        <v>0.0</v>
      </c>
      <c r="I375" s="11">
        <v>0.007625</v>
      </c>
      <c r="J375" s="11">
        <v>0.01</v>
      </c>
      <c r="K375" s="182" t="s">
        <v>71</v>
      </c>
      <c r="L375" s="167" t="b">
        <f t="shared" si="1"/>
        <v>1</v>
      </c>
    </row>
    <row r="376">
      <c r="A376" s="162" t="s">
        <v>15</v>
      </c>
      <c r="B376" s="180">
        <v>45809.0</v>
      </c>
      <c r="C376" s="164" t="s">
        <v>74</v>
      </c>
      <c r="D376" s="164" t="s">
        <v>469</v>
      </c>
      <c r="E376" s="164">
        <v>7.60220653121E11</v>
      </c>
      <c r="F376" s="164">
        <v>2.16</v>
      </c>
      <c r="G376" s="164">
        <v>0.0</v>
      </c>
      <c r="H376" s="164">
        <v>0.0</v>
      </c>
      <c r="I376" s="11">
        <v>2.156758</v>
      </c>
      <c r="J376" s="11">
        <v>2.16</v>
      </c>
      <c r="K376" s="182" t="s">
        <v>74</v>
      </c>
      <c r="L376" s="167" t="b">
        <f t="shared" si="1"/>
        <v>1</v>
      </c>
    </row>
    <row r="377">
      <c r="A377" s="162" t="s">
        <v>15</v>
      </c>
      <c r="B377" s="180">
        <v>45809.0</v>
      </c>
      <c r="C377" s="164" t="s">
        <v>80</v>
      </c>
      <c r="D377" s="164" t="s">
        <v>80</v>
      </c>
      <c r="E377" s="164">
        <v>8.34962001099E11</v>
      </c>
      <c r="F377" s="164">
        <v>0.34</v>
      </c>
      <c r="G377" s="164">
        <v>0.0</v>
      </c>
      <c r="H377" s="164">
        <v>0.0</v>
      </c>
      <c r="I377" s="11">
        <v>0.344389</v>
      </c>
      <c r="J377" s="11">
        <v>0.34</v>
      </c>
      <c r="K377" s="182" t="s">
        <v>80</v>
      </c>
      <c r="L377" s="167" t="b">
        <f t="shared" si="1"/>
        <v>1</v>
      </c>
    </row>
    <row r="378">
      <c r="A378" s="162" t="s">
        <v>15</v>
      </c>
      <c r="B378" s="180">
        <v>45809.0</v>
      </c>
      <c r="C378" s="164" t="s">
        <v>83</v>
      </c>
      <c r="D378" s="179" t="s">
        <v>471</v>
      </c>
      <c r="E378" s="179">
        <v>9.2128019909E11</v>
      </c>
      <c r="F378" s="164">
        <v>0.01</v>
      </c>
      <c r="G378" s="164">
        <v>0.0</v>
      </c>
      <c r="H378" s="164">
        <v>0.0</v>
      </c>
      <c r="I378" s="11">
        <v>0.009699</v>
      </c>
      <c r="J378" s="11">
        <v>0.01</v>
      </c>
      <c r="K378" s="182" t="s">
        <v>83</v>
      </c>
      <c r="L378" s="167" t="b">
        <f t="shared" si="1"/>
        <v>1</v>
      </c>
    </row>
    <row r="379">
      <c r="A379" s="162" t="s">
        <v>15</v>
      </c>
      <c r="B379" s="180">
        <v>45809.0</v>
      </c>
      <c r="C379" s="164" t="s">
        <v>86</v>
      </c>
      <c r="D379" s="164" t="s">
        <v>86</v>
      </c>
      <c r="E379" s="164">
        <v>7.13393486434E11</v>
      </c>
      <c r="F379" s="164">
        <v>0.21</v>
      </c>
      <c r="G379" s="164">
        <v>0.0</v>
      </c>
      <c r="H379" s="164">
        <v>0.0</v>
      </c>
      <c r="I379" s="11">
        <v>0.208042</v>
      </c>
      <c r="J379" s="11">
        <v>0.21</v>
      </c>
      <c r="K379" s="182" t="s">
        <v>86</v>
      </c>
      <c r="L379" s="167" t="b">
        <f t="shared" si="1"/>
        <v>1</v>
      </c>
    </row>
    <row r="380">
      <c r="A380" s="162" t="s">
        <v>29</v>
      </c>
      <c r="B380" s="180">
        <v>45809.0</v>
      </c>
      <c r="C380" s="164" t="s">
        <v>89</v>
      </c>
      <c r="D380" s="164" t="s">
        <v>89</v>
      </c>
      <c r="E380" s="164">
        <v>8.84050338306E11</v>
      </c>
      <c r="F380" s="164">
        <v>0.02</v>
      </c>
      <c r="G380" s="164">
        <v>0.0</v>
      </c>
      <c r="H380" s="164">
        <v>0.0</v>
      </c>
      <c r="I380" s="11">
        <v>0.02009</v>
      </c>
      <c r="J380" s="11">
        <v>0.02</v>
      </c>
      <c r="K380" s="182" t="s">
        <v>89</v>
      </c>
      <c r="L380" s="167" t="b">
        <f t="shared" si="1"/>
        <v>1</v>
      </c>
    </row>
    <row r="381">
      <c r="A381" s="162" t="s">
        <v>15</v>
      </c>
      <c r="B381" s="180">
        <v>45809.0</v>
      </c>
      <c r="C381" s="164" t="s">
        <v>92</v>
      </c>
      <c r="D381" s="164" t="s">
        <v>92</v>
      </c>
      <c r="E381" s="164">
        <v>2.57714571755E11</v>
      </c>
      <c r="F381" s="164">
        <v>8.07</v>
      </c>
      <c r="G381" s="164">
        <v>0.0</v>
      </c>
      <c r="H381" s="164">
        <v>0.0</v>
      </c>
      <c r="I381" s="11">
        <v>8.066039</v>
      </c>
      <c r="J381" s="11">
        <v>8.07</v>
      </c>
      <c r="K381" s="182" t="s">
        <v>92</v>
      </c>
      <c r="L381" s="167" t="b">
        <f t="shared" si="1"/>
        <v>1</v>
      </c>
    </row>
    <row r="382">
      <c r="A382" s="162" t="s">
        <v>15</v>
      </c>
      <c r="B382" s="180">
        <v>45809.0</v>
      </c>
      <c r="C382" s="164" t="s">
        <v>101</v>
      </c>
      <c r="D382" s="164" t="s">
        <v>472</v>
      </c>
      <c r="E382" s="164">
        <v>4.70610830404E11</v>
      </c>
      <c r="F382" s="164">
        <v>76.43</v>
      </c>
      <c r="G382" s="164">
        <v>0.0</v>
      </c>
      <c r="H382" s="164">
        <v>0.0</v>
      </c>
      <c r="I382" s="11">
        <v>76.426199</v>
      </c>
      <c r="J382" s="11">
        <v>76.43</v>
      </c>
      <c r="K382" s="182" t="s">
        <v>101</v>
      </c>
      <c r="L382" s="167" t="b">
        <f t="shared" si="1"/>
        <v>1</v>
      </c>
    </row>
    <row r="383">
      <c r="A383" s="162" t="s">
        <v>11</v>
      </c>
      <c r="B383" s="180">
        <v>45809.0</v>
      </c>
      <c r="C383" s="164" t="s">
        <v>104</v>
      </c>
      <c r="D383" s="164" t="s">
        <v>462</v>
      </c>
      <c r="E383" s="164">
        <v>1.39655389203E11</v>
      </c>
      <c r="F383" s="164">
        <v>0.08</v>
      </c>
      <c r="G383" s="164">
        <v>0.0</v>
      </c>
      <c r="H383" s="164">
        <v>0.0</v>
      </c>
      <c r="I383" s="11">
        <v>0.076339</v>
      </c>
      <c r="J383" s="11">
        <v>0.08</v>
      </c>
      <c r="K383" s="182" t="s">
        <v>104</v>
      </c>
      <c r="L383" s="167" t="b">
        <f t="shared" si="1"/>
        <v>1</v>
      </c>
    </row>
    <row r="384">
      <c r="A384" s="162" t="s">
        <v>38</v>
      </c>
      <c r="B384" s="180">
        <v>45809.0</v>
      </c>
      <c r="C384" s="164" t="s">
        <v>107</v>
      </c>
      <c r="D384" s="164" t="s">
        <v>463</v>
      </c>
      <c r="E384" s="164">
        <v>1.55705090227E11</v>
      </c>
      <c r="F384" s="164">
        <v>0.0</v>
      </c>
      <c r="G384" s="164">
        <v>0.0</v>
      </c>
      <c r="H384" s="164">
        <v>0.0</v>
      </c>
      <c r="I384" s="11">
        <v>0.001894</v>
      </c>
      <c r="J384" s="11">
        <v>0.0</v>
      </c>
      <c r="K384" s="182" t="s">
        <v>107</v>
      </c>
      <c r="L384" s="167" t="b">
        <f t="shared" si="1"/>
        <v>1</v>
      </c>
    </row>
    <row r="385">
      <c r="A385" s="162" t="s">
        <v>11</v>
      </c>
      <c r="B385" s="180">
        <v>45809.0</v>
      </c>
      <c r="C385" s="164" t="s">
        <v>110</v>
      </c>
      <c r="D385" s="164" t="s">
        <v>473</v>
      </c>
      <c r="E385" s="164">
        <v>8.89458226355E11</v>
      </c>
      <c r="F385" s="164">
        <v>0.0</v>
      </c>
      <c r="G385" s="164">
        <v>0.0</v>
      </c>
      <c r="H385" s="164">
        <v>0.0</v>
      </c>
      <c r="I385" s="11">
        <v>1.06E-4</v>
      </c>
      <c r="J385" s="11">
        <v>0.0</v>
      </c>
      <c r="K385" s="182" t="s">
        <v>110</v>
      </c>
      <c r="L385" s="167" t="b">
        <f t="shared" si="1"/>
        <v>1</v>
      </c>
    </row>
    <row r="386">
      <c r="A386" s="162" t="s">
        <v>38</v>
      </c>
      <c r="B386" s="180">
        <v>45809.0</v>
      </c>
      <c r="C386" s="164" t="s">
        <v>113</v>
      </c>
      <c r="D386" s="164" t="s">
        <v>474</v>
      </c>
      <c r="E386" s="164">
        <v>2.39480453438E11</v>
      </c>
      <c r="F386" s="164">
        <v>0.0</v>
      </c>
      <c r="G386" s="164">
        <v>0.0</v>
      </c>
      <c r="H386" s="164">
        <v>0.0</v>
      </c>
      <c r="I386" s="11">
        <v>2.66E-4</v>
      </c>
      <c r="J386" s="11">
        <v>0.0</v>
      </c>
      <c r="K386" s="182" t="s">
        <v>113</v>
      </c>
      <c r="L386" s="167" t="b">
        <f t="shared" si="1"/>
        <v>1</v>
      </c>
    </row>
    <row r="387">
      <c r="A387" s="162" t="s">
        <v>29</v>
      </c>
      <c r="B387" s="180">
        <v>45809.0</v>
      </c>
      <c r="C387" s="164" t="s">
        <v>116</v>
      </c>
      <c r="D387" s="164" t="s">
        <v>464</v>
      </c>
      <c r="E387" s="164">
        <v>1.00634559021E12</v>
      </c>
      <c r="F387" s="164">
        <v>1.94</v>
      </c>
      <c r="G387" s="164">
        <v>-1.37</v>
      </c>
      <c r="H387" s="164">
        <v>0.0</v>
      </c>
      <c r="I387" s="11">
        <v>0.572152</v>
      </c>
      <c r="J387" s="11">
        <v>0.57</v>
      </c>
      <c r="K387" s="182" t="s">
        <v>116</v>
      </c>
      <c r="L387" s="167" t="b">
        <f t="shared" si="1"/>
        <v>1</v>
      </c>
    </row>
    <row r="388">
      <c r="A388" s="162" t="s">
        <v>29</v>
      </c>
      <c r="B388" s="180">
        <v>45809.0</v>
      </c>
      <c r="C388" s="164" t="s">
        <v>119</v>
      </c>
      <c r="D388" s="164" t="s">
        <v>465</v>
      </c>
      <c r="E388" s="164">
        <v>2.4880453456E11</v>
      </c>
      <c r="F388" s="164">
        <v>0.0</v>
      </c>
      <c r="G388" s="164">
        <v>0.0</v>
      </c>
      <c r="H388" s="164">
        <v>0.0</v>
      </c>
      <c r="I388" s="11">
        <v>0.002541</v>
      </c>
      <c r="J388" s="11">
        <v>0.0</v>
      </c>
      <c r="K388" s="182" t="s">
        <v>119</v>
      </c>
      <c r="L388" s="167" t="b">
        <f t="shared" si="1"/>
        <v>1</v>
      </c>
    </row>
    <row r="389">
      <c r="B389" s="60"/>
    </row>
    <row r="390">
      <c r="B390" s="60"/>
    </row>
    <row r="391">
      <c r="B391" s="60"/>
    </row>
    <row r="392">
      <c r="B392" s="60"/>
    </row>
    <row r="393">
      <c r="B393" s="60"/>
    </row>
    <row r="394">
      <c r="B394" s="60"/>
    </row>
    <row r="395">
      <c r="B395" s="60"/>
    </row>
    <row r="396">
      <c r="B396" s="60"/>
    </row>
    <row r="397">
      <c r="B397" s="60"/>
    </row>
    <row r="398">
      <c r="B398" s="60"/>
    </row>
    <row r="399">
      <c r="B399" s="60"/>
    </row>
    <row r="400">
      <c r="B400" s="60"/>
    </row>
    <row r="401">
      <c r="B401" s="60"/>
    </row>
    <row r="402">
      <c r="B402" s="60"/>
    </row>
    <row r="403">
      <c r="B403" s="60"/>
    </row>
    <row r="404">
      <c r="B404" s="60"/>
    </row>
    <row r="405">
      <c r="B405" s="60"/>
    </row>
    <row r="406">
      <c r="B406" s="60"/>
    </row>
    <row r="407">
      <c r="B407" s="60"/>
    </row>
    <row r="408">
      <c r="B408" s="60"/>
    </row>
    <row r="409">
      <c r="B409" s="60"/>
    </row>
    <row r="410">
      <c r="B410" s="60"/>
    </row>
    <row r="411">
      <c r="B411" s="60"/>
    </row>
    <row r="412">
      <c r="B412" s="60"/>
    </row>
    <row r="413">
      <c r="B413" s="60"/>
    </row>
    <row r="414">
      <c r="B414" s="60"/>
    </row>
    <row r="415">
      <c r="B415" s="60"/>
    </row>
    <row r="416">
      <c r="B416" s="60"/>
    </row>
    <row r="417">
      <c r="B417" s="60"/>
    </row>
    <row r="418">
      <c r="B418" s="60"/>
    </row>
    <row r="419">
      <c r="B419" s="60"/>
    </row>
    <row r="420">
      <c r="B420" s="60"/>
    </row>
    <row r="421">
      <c r="B421" s="60"/>
    </row>
    <row r="422">
      <c r="B422" s="60"/>
    </row>
    <row r="423">
      <c r="B423" s="60"/>
    </row>
    <row r="424">
      <c r="B424" s="60"/>
    </row>
    <row r="425">
      <c r="B425" s="60"/>
    </row>
    <row r="426">
      <c r="B426" s="60"/>
    </row>
    <row r="427">
      <c r="B427" s="60"/>
    </row>
    <row r="428">
      <c r="B428" s="60"/>
    </row>
    <row r="429">
      <c r="B429" s="60"/>
    </row>
    <row r="430">
      <c r="B430" s="60"/>
    </row>
    <row r="431">
      <c r="B431" s="60"/>
    </row>
    <row r="432">
      <c r="B432" s="60"/>
    </row>
    <row r="433">
      <c r="B433" s="60"/>
    </row>
    <row r="434">
      <c r="B434" s="60"/>
    </row>
  </sheetData>
  <dataValidations>
    <dataValidation type="list" allowBlank="1" showErrorMessage="1" sqref="A2:A388">
      <formula1>"ASC,Bot,GenAI,Voice Bot,Custom Backend,Robotics,R&amp;D Lab,R&amp;D,S&amp;M,Eko,Tollring,Shared"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</sheetData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9.88"/>
    <col customWidth="1" min="2" max="3" width="12.13"/>
    <col customWidth="1" min="4" max="5" width="11.0"/>
    <col customWidth="1" min="6" max="6" width="12.0"/>
    <col customWidth="1" min="7" max="7" width="12.13"/>
    <col customWidth="1" min="8" max="8" width="12.0"/>
    <col customWidth="1" min="9" max="11" width="12.13"/>
    <col customWidth="1" min="12" max="12" width="11.0"/>
    <col customWidth="1" min="13" max="13" width="12.0"/>
  </cols>
  <sheetData>
    <row r="1">
      <c r="A1" s="135" t="s">
        <v>482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</row>
    <row r="2">
      <c r="A2" s="4"/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</row>
    <row r="3">
      <c r="A3" s="4"/>
      <c r="B3" s="76" t="s">
        <v>483</v>
      </c>
    </row>
    <row r="4">
      <c r="A4" s="73" t="s">
        <v>328</v>
      </c>
      <c r="B4" s="20">
        <f>'AWS cost calculation'!C2</f>
        <v>45474</v>
      </c>
      <c r="C4" s="20">
        <f>'AWS cost calculation'!D2</f>
        <v>45505</v>
      </c>
      <c r="D4" s="20">
        <f>'AWS cost calculation'!E2</f>
        <v>45536</v>
      </c>
      <c r="E4" s="20">
        <f>'AWS cost calculation'!F2</f>
        <v>45566</v>
      </c>
      <c r="F4" s="20">
        <f>'AWS cost calculation'!G2</f>
        <v>45597</v>
      </c>
      <c r="G4" s="20">
        <f>'AWS cost calculation'!H2</f>
        <v>45627</v>
      </c>
      <c r="H4" s="20">
        <f>'AWS cost calculation'!I2</f>
        <v>45658</v>
      </c>
      <c r="I4" s="20">
        <f>'AWS cost calculation'!J2</f>
        <v>45689</v>
      </c>
      <c r="J4" s="20">
        <f>'AWS cost calculation'!K2</f>
        <v>45717</v>
      </c>
      <c r="K4" s="20">
        <f>'AWS cost calculation'!L2</f>
        <v>45748</v>
      </c>
      <c r="L4" s="20">
        <f>'AWS cost calculation'!M2</f>
        <v>45778</v>
      </c>
      <c r="M4" s="20">
        <f>'AWS cost calculation'!N2</f>
        <v>45809</v>
      </c>
    </row>
    <row r="5">
      <c r="A5" s="169" t="str">
        <f>'GCP cost pivot'!A3</f>
        <v>Bot</v>
      </c>
      <c r="B5" s="80">
        <f>'GCP cost pivot'!B3</f>
        <v>7828.59</v>
      </c>
      <c r="C5" s="80">
        <f>'GCP cost pivot'!C3</f>
        <v>8656.85</v>
      </c>
      <c r="D5" s="80">
        <f>'GCP cost pivot'!D3</f>
        <v>9685.62</v>
      </c>
      <c r="E5" s="80">
        <f>'GCP cost pivot'!E3</f>
        <v>9181.17</v>
      </c>
      <c r="F5" s="80">
        <f>'GCP cost pivot'!F3</f>
        <v>8844.8</v>
      </c>
      <c r="G5" s="80">
        <f>'GCP cost pivot'!G3</f>
        <v>9158.91</v>
      </c>
      <c r="H5" s="80">
        <f>'GCP cost pivot'!H3</f>
        <v>9366.29</v>
      </c>
      <c r="I5" s="80">
        <f>'GCP cost pivot'!I3</f>
        <v>8517.27</v>
      </c>
      <c r="J5" s="80">
        <f>'GCP cost pivot'!J3</f>
        <v>9539.55</v>
      </c>
      <c r="K5" s="80">
        <f>'GCP cost pivot'!K3</f>
        <v>3934.96</v>
      </c>
      <c r="L5" s="80">
        <f>'GCP cost pivot'!L3</f>
        <v>1396.39</v>
      </c>
      <c r="M5" s="80">
        <f>'GCP cost pivot'!M3*($M$16/$M$15)</f>
        <v>951.4</v>
      </c>
    </row>
    <row r="6">
      <c r="A6" s="169" t="str">
        <f>'GCP cost pivot'!A4</f>
        <v>Custom Backend</v>
      </c>
      <c r="B6" s="80">
        <f>'GCP cost pivot'!B4</f>
        <v>41.38</v>
      </c>
      <c r="C6" s="80">
        <f>'GCP cost pivot'!C4</f>
        <v>69.9</v>
      </c>
      <c r="D6" s="80">
        <f>'GCP cost pivot'!D4</f>
        <v>40.51</v>
      </c>
      <c r="E6" s="80">
        <f>'GCP cost pivot'!E4</f>
        <v>36.7</v>
      </c>
      <c r="F6" s="80">
        <f>'GCP cost pivot'!F4</f>
        <v>37.4</v>
      </c>
      <c r="G6" s="80">
        <f>'GCP cost pivot'!G4</f>
        <v>36.52</v>
      </c>
      <c r="H6" s="80">
        <f>'GCP cost pivot'!H4</f>
        <v>36.66</v>
      </c>
      <c r="I6" s="80">
        <f>'GCP cost pivot'!I4</f>
        <v>26.5</v>
      </c>
      <c r="J6" s="80">
        <f>'GCP cost pivot'!J4</f>
        <v>28.07</v>
      </c>
      <c r="K6" s="80">
        <f>'GCP cost pivot'!K4</f>
        <v>23.07</v>
      </c>
      <c r="L6" s="80">
        <f>'GCP cost pivot'!L4</f>
        <v>28.43</v>
      </c>
      <c r="M6" s="80">
        <f>'GCP cost pivot'!M4*($M$16/$M$15)</f>
        <v>10.1</v>
      </c>
    </row>
    <row r="7">
      <c r="A7" s="169" t="str">
        <f>'GCP cost pivot'!A5</f>
        <v>Eko</v>
      </c>
      <c r="B7" s="80" t="str">
        <f>'GCP cost pivot'!B5</f>
        <v/>
      </c>
      <c r="C7" s="80" t="str">
        <f>'GCP cost pivot'!C5</f>
        <v/>
      </c>
      <c r="D7" s="80" t="str">
        <f>'GCP cost pivot'!D5</f>
        <v/>
      </c>
      <c r="E7" s="80" t="str">
        <f>'GCP cost pivot'!E5</f>
        <v/>
      </c>
      <c r="F7" s="80" t="str">
        <f>'GCP cost pivot'!F5</f>
        <v/>
      </c>
      <c r="G7" s="80" t="str">
        <f>'GCP cost pivot'!G5</f>
        <v/>
      </c>
      <c r="H7" s="80" t="str">
        <f>'GCP cost pivot'!H5</f>
        <v/>
      </c>
      <c r="I7" s="80" t="str">
        <f>'GCP cost pivot'!I5</f>
        <v/>
      </c>
      <c r="J7" s="80" t="str">
        <f>'GCP cost pivot'!J5</f>
        <v/>
      </c>
      <c r="K7" s="80" t="str">
        <f>'GCP cost pivot'!K5</f>
        <v/>
      </c>
      <c r="L7" s="80" t="str">
        <f>'GCP cost pivot'!L5</f>
        <v/>
      </c>
      <c r="M7" s="80">
        <f>'GCP cost pivot'!M5*($M$16/$M$15)</f>
        <v>9.6</v>
      </c>
    </row>
    <row r="8">
      <c r="A8" s="169" t="str">
        <f>'GCP cost pivot'!A6</f>
        <v>GenAI</v>
      </c>
      <c r="B8" s="80">
        <f>'GCP cost pivot'!B6</f>
        <v>0.13</v>
      </c>
      <c r="C8" s="80">
        <f>'GCP cost pivot'!C6</f>
        <v>12.13</v>
      </c>
      <c r="D8" s="80">
        <f>'GCP cost pivot'!D6</f>
        <v>66.79</v>
      </c>
      <c r="E8" s="80">
        <f>'GCP cost pivot'!E6</f>
        <v>283.46</v>
      </c>
      <c r="F8" s="80">
        <f>'GCP cost pivot'!F6</f>
        <v>0.25</v>
      </c>
      <c r="G8" s="80">
        <f>'GCP cost pivot'!G6</f>
        <v>0.03</v>
      </c>
      <c r="H8" s="80">
        <f>'GCP cost pivot'!H6</f>
        <v>20.68</v>
      </c>
      <c r="I8" s="80">
        <f>'GCP cost pivot'!I6</f>
        <v>187.41</v>
      </c>
      <c r="J8" s="80">
        <f>'GCP cost pivot'!J6</f>
        <v>161.67</v>
      </c>
      <c r="K8" s="80">
        <f>'GCP cost pivot'!K6</f>
        <v>136.15</v>
      </c>
      <c r="L8" s="80">
        <f>'GCP cost pivot'!L6</f>
        <v>74.9</v>
      </c>
      <c r="M8" s="80">
        <f>'GCP cost pivot'!M6*($M$16/$M$15)</f>
        <v>0.4</v>
      </c>
    </row>
    <row r="9">
      <c r="A9" s="169" t="str">
        <f>'GCP cost pivot'!A7</f>
        <v>R&amp;D</v>
      </c>
      <c r="B9" s="80">
        <f>'GCP cost pivot'!B7</f>
        <v>37.3</v>
      </c>
      <c r="C9" s="80">
        <f>'GCP cost pivot'!C7</f>
        <v>29.43</v>
      </c>
      <c r="D9" s="80">
        <f>'GCP cost pivot'!D7</f>
        <v>268.19</v>
      </c>
      <c r="E9" s="80">
        <f>'GCP cost pivot'!E7</f>
        <v>168.18</v>
      </c>
      <c r="F9" s="80">
        <f>'GCP cost pivot'!F7</f>
        <v>84.4</v>
      </c>
      <c r="G9" s="80">
        <f>'GCP cost pivot'!G7</f>
        <v>92.6</v>
      </c>
      <c r="H9" s="80">
        <f>'GCP cost pivot'!H7</f>
        <v>130.76</v>
      </c>
      <c r="I9" s="80">
        <f>'GCP cost pivot'!I7</f>
        <v>157.98</v>
      </c>
      <c r="J9" s="80">
        <f>'GCP cost pivot'!J7</f>
        <v>208.67</v>
      </c>
      <c r="K9" s="80">
        <f>'GCP cost pivot'!K7</f>
        <v>207.15</v>
      </c>
      <c r="L9" s="80">
        <f>'GCP cost pivot'!L7</f>
        <v>308.91</v>
      </c>
      <c r="M9" s="80">
        <f>'GCP cost pivot'!M7</f>
        <v>66.36</v>
      </c>
    </row>
    <row r="10">
      <c r="A10" s="169" t="str">
        <f>'GCP cost pivot'!A8</f>
        <v>R&amp;D Lab</v>
      </c>
      <c r="B10" s="80" t="str">
        <f>'GCP cost pivot'!B8</f>
        <v/>
      </c>
      <c r="C10" s="80" t="str">
        <f>'GCP cost pivot'!C8</f>
        <v/>
      </c>
      <c r="D10" s="80" t="str">
        <f>'GCP cost pivot'!D8</f>
        <v/>
      </c>
      <c r="E10" s="80" t="str">
        <f>'GCP cost pivot'!E8</f>
        <v/>
      </c>
      <c r="F10" s="80" t="str">
        <f>'GCP cost pivot'!F8</f>
        <v/>
      </c>
      <c r="G10" s="80" t="str">
        <f>'GCP cost pivot'!G8</f>
        <v/>
      </c>
      <c r="H10" s="80" t="str">
        <f>'GCP cost pivot'!H8</f>
        <v/>
      </c>
      <c r="I10" s="80" t="str">
        <f>'GCP cost pivot'!I8</f>
        <v/>
      </c>
      <c r="J10" s="80" t="str">
        <f>'GCP cost pivot'!J8</f>
        <v/>
      </c>
      <c r="K10" s="80" t="str">
        <f>'GCP cost pivot'!K8</f>
        <v/>
      </c>
      <c r="L10" s="80">
        <f>'GCP cost pivot'!L8</f>
        <v>341.69</v>
      </c>
      <c r="M10" s="80">
        <f>'GCP cost pivot'!M8</f>
        <v>1.03</v>
      </c>
    </row>
    <row r="11">
      <c r="A11" s="169" t="str">
        <f>'GCP cost pivot'!A9</f>
        <v>Robotics</v>
      </c>
      <c r="B11" s="80">
        <f>'GCP cost pivot'!B9</f>
        <v>0.01</v>
      </c>
      <c r="C11" s="80">
        <f>'GCP cost pivot'!C9</f>
        <v>0.01</v>
      </c>
      <c r="D11" s="80">
        <f>'GCP cost pivot'!D9</f>
        <v>0.01</v>
      </c>
      <c r="E11" s="80">
        <f>'GCP cost pivot'!E9</f>
        <v>0.03</v>
      </c>
      <c r="F11" s="80">
        <f>'GCP cost pivot'!F9</f>
        <v>0.02</v>
      </c>
      <c r="G11" s="80">
        <f>'GCP cost pivot'!G9</f>
        <v>0.09</v>
      </c>
      <c r="H11" s="80">
        <f>'GCP cost pivot'!H9</f>
        <v>0.01</v>
      </c>
      <c r="I11" s="80">
        <f>'GCP cost pivot'!I9</f>
        <v>0.01</v>
      </c>
      <c r="J11" s="80">
        <f>'GCP cost pivot'!J9</f>
        <v>0.01</v>
      </c>
      <c r="K11" s="80">
        <f>'GCP cost pivot'!K9</f>
        <v>3.75</v>
      </c>
      <c r="L11" s="80">
        <f>'GCP cost pivot'!L9</f>
        <v>7.37</v>
      </c>
      <c r="M11" s="80">
        <f>'GCP cost pivot'!M9</f>
        <v>1.49</v>
      </c>
    </row>
    <row r="12">
      <c r="A12" s="169" t="str">
        <f>'GCP cost pivot'!A10</f>
        <v>S&amp;M</v>
      </c>
      <c r="B12" s="80">
        <f>'GCP cost pivot'!B10</f>
        <v>0.03</v>
      </c>
      <c r="C12" s="80">
        <f>'GCP cost pivot'!C10</f>
        <v>0.04</v>
      </c>
      <c r="D12" s="80">
        <f>'GCP cost pivot'!D10</f>
        <v>3.46</v>
      </c>
      <c r="E12" s="80">
        <f>'GCP cost pivot'!E10</f>
        <v>0.04</v>
      </c>
      <c r="F12" s="80">
        <f>'GCP cost pivot'!F10</f>
        <v>0.04</v>
      </c>
      <c r="G12" s="80">
        <f>'GCP cost pivot'!G10</f>
        <v>0.04</v>
      </c>
      <c r="H12" s="80">
        <f>'GCP cost pivot'!H10</f>
        <v>0.04</v>
      </c>
      <c r="I12" s="80">
        <f>'GCP cost pivot'!I10</f>
        <v>0.04</v>
      </c>
      <c r="J12" s="80">
        <f>'GCP cost pivot'!J10</f>
        <v>0.04</v>
      </c>
      <c r="K12" s="80">
        <f>'GCP cost pivot'!K10</f>
        <v>0.04</v>
      </c>
      <c r="L12" s="80">
        <f>'GCP cost pivot'!L10</f>
        <v>0.04</v>
      </c>
      <c r="M12" s="80">
        <f>'GCP cost pivot'!M10</f>
        <v>0</v>
      </c>
    </row>
    <row r="13">
      <c r="A13" s="81" t="s">
        <v>330</v>
      </c>
      <c r="B13" s="82">
        <f t="shared" ref="B13:M13" si="1">SUM(B5:B12)</f>
        <v>7907.44</v>
      </c>
      <c r="C13" s="82">
        <f t="shared" si="1"/>
        <v>8768.36</v>
      </c>
      <c r="D13" s="82">
        <f t="shared" si="1"/>
        <v>10064.58</v>
      </c>
      <c r="E13" s="82">
        <f t="shared" si="1"/>
        <v>9669.58</v>
      </c>
      <c r="F13" s="82">
        <f t="shared" si="1"/>
        <v>8966.91</v>
      </c>
      <c r="G13" s="82">
        <f t="shared" si="1"/>
        <v>9288.19</v>
      </c>
      <c r="H13" s="82">
        <f t="shared" si="1"/>
        <v>9554.44</v>
      </c>
      <c r="I13" s="82">
        <f t="shared" si="1"/>
        <v>8889.21</v>
      </c>
      <c r="J13" s="82">
        <f t="shared" si="1"/>
        <v>9938.01</v>
      </c>
      <c r="K13" s="82">
        <f t="shared" si="1"/>
        <v>4305.12</v>
      </c>
      <c r="L13" s="82">
        <f t="shared" si="1"/>
        <v>2157.73</v>
      </c>
      <c r="M13" s="82">
        <f t="shared" si="1"/>
        <v>1040.38</v>
      </c>
    </row>
    <row r="14">
      <c r="A14" s="169" t="str">
        <f>'GCP cost pivot'!A11</f>
        <v>Shared</v>
      </c>
      <c r="B14" s="80">
        <f>'GCP cost pivot'!B11</f>
        <v>29</v>
      </c>
      <c r="C14" s="80">
        <f>'GCP cost pivot'!C11</f>
        <v>29</v>
      </c>
      <c r="D14" s="80">
        <f>'GCP cost pivot'!D11</f>
        <v>29</v>
      </c>
      <c r="E14" s="80">
        <f>'GCP cost pivot'!E11</f>
        <v>29</v>
      </c>
      <c r="F14" s="80">
        <f>'GCP cost pivot'!F11</f>
        <v>33.96</v>
      </c>
      <c r="G14" s="80">
        <f>'GCP cost pivot'!G11</f>
        <v>161.99</v>
      </c>
      <c r="H14" s="80">
        <f>'GCP cost pivot'!H11</f>
        <v>179.94</v>
      </c>
      <c r="I14" s="80">
        <f>'GCP cost pivot'!I11</f>
        <v>86.9</v>
      </c>
      <c r="J14" s="80">
        <f>'GCP cost pivot'!J11</f>
        <v>105.2</v>
      </c>
      <c r="K14" s="80">
        <f>'GCP cost pivot'!K11</f>
        <v>109.9</v>
      </c>
      <c r="L14" s="80">
        <f>'GCP cost pivot'!L11</f>
        <v>130.37</v>
      </c>
      <c r="M14" s="80">
        <f>'GCP cost pivot'!M11</f>
        <v>2.85</v>
      </c>
    </row>
    <row r="15">
      <c r="M15" s="152">
        <v>3.0</v>
      </c>
    </row>
    <row r="16">
      <c r="M16" s="152">
        <v>30.0</v>
      </c>
    </row>
    <row r="18">
      <c r="A18" s="4"/>
      <c r="B18" s="76" t="s">
        <v>374</v>
      </c>
    </row>
    <row r="19">
      <c r="A19" s="73" t="s">
        <v>328</v>
      </c>
      <c r="B19" s="20">
        <f t="shared" ref="B19:M19" si="2">B4</f>
        <v>45474</v>
      </c>
      <c r="C19" s="20">
        <f t="shared" si="2"/>
        <v>45505</v>
      </c>
      <c r="D19" s="20">
        <f t="shared" si="2"/>
        <v>45536</v>
      </c>
      <c r="E19" s="20">
        <f t="shared" si="2"/>
        <v>45566</v>
      </c>
      <c r="F19" s="20">
        <f t="shared" si="2"/>
        <v>45597</v>
      </c>
      <c r="G19" s="20">
        <f t="shared" si="2"/>
        <v>45627</v>
      </c>
      <c r="H19" s="20">
        <f t="shared" si="2"/>
        <v>45658</v>
      </c>
      <c r="I19" s="20">
        <f t="shared" si="2"/>
        <v>45689</v>
      </c>
      <c r="J19" s="20">
        <f t="shared" si="2"/>
        <v>45717</v>
      </c>
      <c r="K19" s="20">
        <f t="shared" si="2"/>
        <v>45748</v>
      </c>
      <c r="L19" s="20">
        <f t="shared" si="2"/>
        <v>45778</v>
      </c>
      <c r="M19" s="20">
        <f t="shared" si="2"/>
        <v>45809</v>
      </c>
    </row>
    <row r="20">
      <c r="A20" s="77" t="s">
        <v>329</v>
      </c>
      <c r="B20" s="78">
        <v>0.0</v>
      </c>
      <c r="C20" s="78">
        <v>0.0</v>
      </c>
      <c r="D20" s="78">
        <v>0.0</v>
      </c>
      <c r="E20" s="78">
        <v>0.0</v>
      </c>
      <c r="F20" s="78">
        <v>0.0</v>
      </c>
      <c r="G20" s="78">
        <v>0.0</v>
      </c>
      <c r="H20" s="78">
        <v>0.0</v>
      </c>
      <c r="I20" s="78">
        <v>0.0</v>
      </c>
      <c r="J20" s="78">
        <v>0.0</v>
      </c>
      <c r="K20" s="78">
        <v>0.0</v>
      </c>
      <c r="L20" s="78">
        <v>0.0</v>
      </c>
      <c r="M20" s="78">
        <v>0.0</v>
      </c>
    </row>
    <row r="21">
      <c r="A21" s="169" t="s">
        <v>15</v>
      </c>
      <c r="B21" s="80">
        <f t="shared" ref="B21:M21" si="3">B5+(B$14*B5/B$13)-(B$20*B5/B$13)</f>
        <v>7857.300823</v>
      </c>
      <c r="C21" s="80">
        <f t="shared" si="3"/>
        <v>8685.481198</v>
      </c>
      <c r="D21" s="80">
        <f t="shared" si="3"/>
        <v>9713.528068</v>
      </c>
      <c r="E21" s="80">
        <f t="shared" si="3"/>
        <v>9208.705211</v>
      </c>
      <c r="F21" s="80">
        <f t="shared" si="3"/>
        <v>8878.297538</v>
      </c>
      <c r="G21" s="80">
        <f t="shared" si="3"/>
        <v>9318.645302</v>
      </c>
      <c r="H21" s="80">
        <f t="shared" si="3"/>
        <v>9542.686547</v>
      </c>
      <c r="I21" s="80">
        <f t="shared" si="3"/>
        <v>8600.533953</v>
      </c>
      <c r="J21" s="80">
        <f t="shared" si="3"/>
        <v>9640.532054</v>
      </c>
      <c r="K21" s="80">
        <f t="shared" si="3"/>
        <v>4035.41065</v>
      </c>
      <c r="L21" s="80">
        <f t="shared" si="3"/>
        <v>1480.759854</v>
      </c>
      <c r="M21" s="80">
        <f t="shared" si="3"/>
        <v>954.0062496</v>
      </c>
    </row>
    <row r="22">
      <c r="A22" s="169" t="s">
        <v>29</v>
      </c>
      <c r="B22" s="80">
        <f t="shared" ref="B22:M22" si="4">B6+(B$14*B6/B$13)-(B$20*B6/B$13)</f>
        <v>41.53175834</v>
      </c>
      <c r="C22" s="80">
        <f t="shared" si="4"/>
        <v>70.13118348</v>
      </c>
      <c r="D22" s="80">
        <f t="shared" si="4"/>
        <v>40.62672519</v>
      </c>
      <c r="E22" s="80">
        <f t="shared" si="4"/>
        <v>36.81006683</v>
      </c>
      <c r="F22" s="80">
        <f t="shared" si="4"/>
        <v>37.54164344</v>
      </c>
      <c r="G22" s="80">
        <f t="shared" si="4"/>
        <v>37.1569244</v>
      </c>
      <c r="H22" s="80">
        <f t="shared" si="4"/>
        <v>37.35042251</v>
      </c>
      <c r="I22" s="80">
        <f t="shared" si="4"/>
        <v>26.75906127</v>
      </c>
      <c r="J22" s="80">
        <f t="shared" si="4"/>
        <v>28.36713836</v>
      </c>
      <c r="K22" s="80">
        <f t="shared" si="4"/>
        <v>23.65892505</v>
      </c>
      <c r="L22" s="80">
        <f t="shared" si="4"/>
        <v>30.14773999</v>
      </c>
      <c r="M22" s="80">
        <f t="shared" si="4"/>
        <v>10.12766778</v>
      </c>
    </row>
    <row r="23">
      <c r="A23" s="169" t="s">
        <v>341</v>
      </c>
      <c r="B23" s="80">
        <f t="shared" ref="B23:M23" si="5">B7+(B$14*B7/B$13)-(B$20*B7/B$13)</f>
        <v>0</v>
      </c>
      <c r="C23" s="80">
        <f t="shared" si="5"/>
        <v>0</v>
      </c>
      <c r="D23" s="80">
        <f t="shared" si="5"/>
        <v>0</v>
      </c>
      <c r="E23" s="80">
        <f t="shared" si="5"/>
        <v>0</v>
      </c>
      <c r="F23" s="80">
        <f t="shared" si="5"/>
        <v>0</v>
      </c>
      <c r="G23" s="80">
        <f t="shared" si="5"/>
        <v>0</v>
      </c>
      <c r="H23" s="80">
        <f t="shared" si="5"/>
        <v>0</v>
      </c>
      <c r="I23" s="80">
        <f t="shared" si="5"/>
        <v>0</v>
      </c>
      <c r="J23" s="80">
        <f t="shared" si="5"/>
        <v>0</v>
      </c>
      <c r="K23" s="80">
        <f t="shared" si="5"/>
        <v>0</v>
      </c>
      <c r="L23" s="80">
        <f t="shared" si="5"/>
        <v>0</v>
      </c>
      <c r="M23" s="80">
        <f t="shared" si="5"/>
        <v>9.626298083</v>
      </c>
    </row>
    <row r="24">
      <c r="A24" s="169" t="s">
        <v>42</v>
      </c>
      <c r="B24" s="80">
        <f t="shared" ref="B24:M24" si="6">B8+(B$14*B8/B$13)-(B$20*B8/B$13)</f>
        <v>0.1304767662</v>
      </c>
      <c r="C24" s="80">
        <f t="shared" si="6"/>
        <v>12.17011811</v>
      </c>
      <c r="D24" s="80">
        <f t="shared" si="6"/>
        <v>66.98244817</v>
      </c>
      <c r="E24" s="80">
        <f t="shared" si="6"/>
        <v>284.3101238</v>
      </c>
      <c r="F24" s="80">
        <f t="shared" si="6"/>
        <v>0.2509468145</v>
      </c>
      <c r="G24" s="80">
        <f t="shared" si="6"/>
        <v>0.03052321281</v>
      </c>
      <c r="H24" s="80">
        <f t="shared" si="6"/>
        <v>21.06946911</v>
      </c>
      <c r="I24" s="80">
        <f t="shared" si="6"/>
        <v>189.2421008</v>
      </c>
      <c r="J24" s="80">
        <f t="shared" si="6"/>
        <v>163.3813772</v>
      </c>
      <c r="K24" s="80">
        <f t="shared" si="6"/>
        <v>139.6256023</v>
      </c>
      <c r="L24" s="80">
        <f t="shared" si="6"/>
        <v>79.42545638</v>
      </c>
      <c r="M24" s="80">
        <f t="shared" si="6"/>
        <v>0.4010957535</v>
      </c>
    </row>
    <row r="25">
      <c r="A25" s="169" t="s">
        <v>11</v>
      </c>
      <c r="B25" s="80">
        <f t="shared" ref="B25:M25" si="7">B9+(B$14*B9/B$13)-(B$20*B9/B$13)</f>
        <v>37.43679522</v>
      </c>
      <c r="C25" s="80">
        <f t="shared" si="7"/>
        <v>29.52733519</v>
      </c>
      <c r="D25" s="80">
        <f t="shared" si="7"/>
        <v>268.9627605</v>
      </c>
      <c r="E25" s="80">
        <f t="shared" si="7"/>
        <v>168.684388</v>
      </c>
      <c r="F25" s="80">
        <f t="shared" si="7"/>
        <v>84.71964456</v>
      </c>
      <c r="G25" s="80">
        <f t="shared" si="7"/>
        <v>94.21498354</v>
      </c>
      <c r="H25" s="80">
        <f t="shared" si="7"/>
        <v>133.2226199</v>
      </c>
      <c r="I25" s="80">
        <f t="shared" si="7"/>
        <v>159.5243962</v>
      </c>
      <c r="J25" s="80">
        <f t="shared" si="7"/>
        <v>210.8789014</v>
      </c>
      <c r="K25" s="80">
        <f t="shared" si="7"/>
        <v>212.4380721</v>
      </c>
      <c r="L25" s="80">
        <f t="shared" si="7"/>
        <v>327.5743355</v>
      </c>
      <c r="M25" s="80">
        <f t="shared" si="7"/>
        <v>66.5417855</v>
      </c>
    </row>
    <row r="26">
      <c r="A26" s="169" t="s">
        <v>35</v>
      </c>
      <c r="B26" s="80">
        <f t="shared" ref="B26:M26" si="8">B10+(B$14*B10/B$13)-(B$20*B10/B$13)</f>
        <v>0</v>
      </c>
      <c r="C26" s="80">
        <f t="shared" si="8"/>
        <v>0</v>
      </c>
      <c r="D26" s="80">
        <f t="shared" si="8"/>
        <v>0</v>
      </c>
      <c r="E26" s="80">
        <f t="shared" si="8"/>
        <v>0</v>
      </c>
      <c r="F26" s="80">
        <f t="shared" si="8"/>
        <v>0</v>
      </c>
      <c r="G26" s="80">
        <f t="shared" si="8"/>
        <v>0</v>
      </c>
      <c r="H26" s="80">
        <f t="shared" si="8"/>
        <v>0</v>
      </c>
      <c r="I26" s="80">
        <f t="shared" si="8"/>
        <v>0</v>
      </c>
      <c r="J26" s="80">
        <f t="shared" si="8"/>
        <v>0</v>
      </c>
      <c r="K26" s="80">
        <f t="shared" si="8"/>
        <v>0</v>
      </c>
      <c r="L26" s="80">
        <f t="shared" si="8"/>
        <v>362.3349024</v>
      </c>
      <c r="M26" s="80">
        <f t="shared" si="8"/>
        <v>1.032821565</v>
      </c>
    </row>
    <row r="27">
      <c r="A27" s="169" t="s">
        <v>20</v>
      </c>
      <c r="B27" s="80">
        <f t="shared" ref="B27:M27" si="9">B11+(B$14*B11/B$13)-(B$20*B11/B$13)</f>
        <v>0.01003667432</v>
      </c>
      <c r="C27" s="80">
        <f t="shared" si="9"/>
        <v>0.01003307346</v>
      </c>
      <c r="D27" s="80">
        <f t="shared" si="9"/>
        <v>0.01002881392</v>
      </c>
      <c r="E27" s="80">
        <f t="shared" si="9"/>
        <v>0.03008997288</v>
      </c>
      <c r="F27" s="80">
        <f t="shared" si="9"/>
        <v>0.02007574516</v>
      </c>
      <c r="G27" s="80">
        <f t="shared" si="9"/>
        <v>0.09156963843</v>
      </c>
      <c r="H27" s="80">
        <f t="shared" si="9"/>
        <v>0.01018833129</v>
      </c>
      <c r="I27" s="80">
        <f t="shared" si="9"/>
        <v>0.01009775897</v>
      </c>
      <c r="J27" s="80">
        <f t="shared" si="9"/>
        <v>0.0101058562</v>
      </c>
      <c r="K27" s="80">
        <f t="shared" si="9"/>
        <v>3.845729039</v>
      </c>
      <c r="L27" s="80">
        <f t="shared" si="9"/>
        <v>7.815295241</v>
      </c>
      <c r="M27" s="80">
        <f t="shared" si="9"/>
        <v>1.494081682</v>
      </c>
    </row>
    <row r="28">
      <c r="A28" s="169" t="s">
        <v>38</v>
      </c>
      <c r="B28" s="80">
        <f t="shared" ref="B28:M28" si="10">B12+(B$14*B12/B$13)-(B$20*B12/B$13)</f>
        <v>0.03011002297</v>
      </c>
      <c r="C28" s="80">
        <f t="shared" si="10"/>
        <v>0.04013229384</v>
      </c>
      <c r="D28" s="80">
        <f t="shared" si="10"/>
        <v>3.469969616</v>
      </c>
      <c r="E28" s="80">
        <f t="shared" si="10"/>
        <v>0.04011996385</v>
      </c>
      <c r="F28" s="80">
        <f t="shared" si="10"/>
        <v>0.04015149031</v>
      </c>
      <c r="G28" s="80">
        <f t="shared" si="10"/>
        <v>0.04069761708</v>
      </c>
      <c r="H28" s="80">
        <f t="shared" si="10"/>
        <v>0.04075332516</v>
      </c>
      <c r="I28" s="80">
        <f t="shared" si="10"/>
        <v>0.04039103587</v>
      </c>
      <c r="J28" s="80">
        <f t="shared" si="10"/>
        <v>0.04042342481</v>
      </c>
      <c r="K28" s="80">
        <f t="shared" si="10"/>
        <v>0.04102110975</v>
      </c>
      <c r="L28" s="80">
        <f t="shared" si="10"/>
        <v>0.04241679914</v>
      </c>
      <c r="M28" s="80">
        <f t="shared" si="10"/>
        <v>0</v>
      </c>
    </row>
    <row r="29">
      <c r="A29" s="81" t="s">
        <v>330</v>
      </c>
      <c r="B29" s="82">
        <f t="shared" ref="B29:M29" si="11">SUM(B21:B28)</f>
        <v>7936.44</v>
      </c>
      <c r="C29" s="82">
        <f t="shared" si="11"/>
        <v>8797.36</v>
      </c>
      <c r="D29" s="82">
        <f t="shared" si="11"/>
        <v>10093.58</v>
      </c>
      <c r="E29" s="82">
        <f t="shared" si="11"/>
        <v>9698.58</v>
      </c>
      <c r="F29" s="82">
        <f t="shared" si="11"/>
        <v>9000.87</v>
      </c>
      <c r="G29" s="82">
        <f t="shared" si="11"/>
        <v>9450.18</v>
      </c>
      <c r="H29" s="82">
        <f t="shared" si="11"/>
        <v>9734.38</v>
      </c>
      <c r="I29" s="82">
        <f t="shared" si="11"/>
        <v>8976.11</v>
      </c>
      <c r="J29" s="82">
        <f t="shared" si="11"/>
        <v>10043.21</v>
      </c>
      <c r="K29" s="82">
        <f t="shared" si="11"/>
        <v>4415.02</v>
      </c>
      <c r="L29" s="82">
        <f t="shared" si="11"/>
        <v>2288.1</v>
      </c>
      <c r="M29" s="82">
        <f t="shared" si="11"/>
        <v>1043.23</v>
      </c>
    </row>
    <row r="31">
      <c r="A31" s="4"/>
      <c r="B31" s="76" t="s">
        <v>440</v>
      </c>
    </row>
    <row r="32">
      <c r="A32" s="73" t="s">
        <v>328</v>
      </c>
      <c r="B32" s="20">
        <f t="shared" ref="B32:M32" si="12">B4</f>
        <v>45474</v>
      </c>
      <c r="C32" s="20">
        <f t="shared" si="12"/>
        <v>45505</v>
      </c>
      <c r="D32" s="20">
        <f t="shared" si="12"/>
        <v>45536</v>
      </c>
      <c r="E32" s="20">
        <f t="shared" si="12"/>
        <v>45566</v>
      </c>
      <c r="F32" s="20">
        <f t="shared" si="12"/>
        <v>45597</v>
      </c>
      <c r="G32" s="20">
        <f t="shared" si="12"/>
        <v>45627</v>
      </c>
      <c r="H32" s="20">
        <f t="shared" si="12"/>
        <v>45658</v>
      </c>
      <c r="I32" s="20">
        <f t="shared" si="12"/>
        <v>45689</v>
      </c>
      <c r="J32" s="20">
        <f t="shared" si="12"/>
        <v>45717</v>
      </c>
      <c r="K32" s="20">
        <f t="shared" si="12"/>
        <v>45748</v>
      </c>
      <c r="L32" s="20">
        <f t="shared" si="12"/>
        <v>45778</v>
      </c>
      <c r="M32" s="20">
        <f t="shared" si="12"/>
        <v>45809</v>
      </c>
    </row>
    <row r="33">
      <c r="A33" s="159" t="s">
        <v>377</v>
      </c>
      <c r="B33" s="160">
        <v>7936.4400000000005</v>
      </c>
      <c r="C33" s="160">
        <v>8797.359999999997</v>
      </c>
      <c r="D33" s="160">
        <v>10093.580000000004</v>
      </c>
      <c r="E33" s="160">
        <v>9698.58</v>
      </c>
      <c r="F33" s="160">
        <v>9000.87</v>
      </c>
      <c r="G33" s="160">
        <v>9450.179999999997</v>
      </c>
      <c r="H33" s="160">
        <v>9734.38</v>
      </c>
      <c r="I33" s="160">
        <v>8974.92</v>
      </c>
      <c r="J33" s="160">
        <v>10039.18</v>
      </c>
      <c r="K33" s="160">
        <v>4451.41</v>
      </c>
      <c r="L33" s="160">
        <v>2288.12</v>
      </c>
      <c r="M33" s="160">
        <f>M29</f>
        <v>1043.23</v>
      </c>
    </row>
    <row r="34">
      <c r="A34" s="159" t="s">
        <v>378</v>
      </c>
      <c r="B34" s="160">
        <f t="shared" ref="B34:M34" si="13">B33-B29</f>
        <v>0</v>
      </c>
      <c r="C34" s="160">
        <f t="shared" si="13"/>
        <v>0</v>
      </c>
      <c r="D34" s="160">
        <f t="shared" si="13"/>
        <v>0</v>
      </c>
      <c r="E34" s="160">
        <f t="shared" si="13"/>
        <v>0</v>
      </c>
      <c r="F34" s="160">
        <f t="shared" si="13"/>
        <v>0</v>
      </c>
      <c r="G34" s="160">
        <f t="shared" si="13"/>
        <v>0</v>
      </c>
      <c r="H34" s="160">
        <f t="shared" si="13"/>
        <v>0</v>
      </c>
      <c r="I34" s="160">
        <f t="shared" si="13"/>
        <v>-1.19</v>
      </c>
      <c r="J34" s="160">
        <f t="shared" si="13"/>
        <v>-4.03</v>
      </c>
      <c r="K34" s="160">
        <f t="shared" si="13"/>
        <v>36.39</v>
      </c>
      <c r="L34" s="160">
        <f t="shared" si="13"/>
        <v>0.02</v>
      </c>
      <c r="M34" s="160">
        <f t="shared" si="13"/>
        <v>0</v>
      </c>
    </row>
    <row r="35">
      <c r="A35" s="169" t="s">
        <v>15</v>
      </c>
      <c r="B35" s="80">
        <f t="shared" ref="B35:M35" si="14">B21+(B$34*B21/B$29)</f>
        <v>7857.300823</v>
      </c>
      <c r="C35" s="80">
        <f t="shared" si="14"/>
        <v>8685.481198</v>
      </c>
      <c r="D35" s="80">
        <f t="shared" si="14"/>
        <v>9713.528068</v>
      </c>
      <c r="E35" s="80">
        <f t="shared" si="14"/>
        <v>9208.705211</v>
      </c>
      <c r="F35" s="80">
        <f t="shared" si="14"/>
        <v>8878.297538</v>
      </c>
      <c r="G35" s="80">
        <f t="shared" si="14"/>
        <v>9318.645302</v>
      </c>
      <c r="H35" s="80">
        <f t="shared" si="14"/>
        <v>9542.686547</v>
      </c>
      <c r="I35" s="80">
        <f t="shared" si="14"/>
        <v>8599.393745</v>
      </c>
      <c r="J35" s="80">
        <f t="shared" si="14"/>
        <v>9636.663635</v>
      </c>
      <c r="K35" s="80">
        <f t="shared" si="14"/>
        <v>4068.671789</v>
      </c>
      <c r="L35" s="80">
        <f t="shared" si="14"/>
        <v>1480.772797</v>
      </c>
      <c r="M35" s="80">
        <f t="shared" si="14"/>
        <v>954.0062496</v>
      </c>
    </row>
    <row r="36">
      <c r="A36" s="169" t="s">
        <v>29</v>
      </c>
      <c r="B36" s="80">
        <f t="shared" ref="B36:M36" si="15">B22+(B$34*B22/B$29)</f>
        <v>41.53175834</v>
      </c>
      <c r="C36" s="80">
        <f t="shared" si="15"/>
        <v>70.13118348</v>
      </c>
      <c r="D36" s="80">
        <f t="shared" si="15"/>
        <v>40.62672519</v>
      </c>
      <c r="E36" s="80">
        <f t="shared" si="15"/>
        <v>36.81006683</v>
      </c>
      <c r="F36" s="80">
        <f t="shared" si="15"/>
        <v>37.54164344</v>
      </c>
      <c r="G36" s="80">
        <f t="shared" si="15"/>
        <v>37.1569244</v>
      </c>
      <c r="H36" s="80">
        <f t="shared" si="15"/>
        <v>37.35042251</v>
      </c>
      <c r="I36" s="80">
        <f t="shared" si="15"/>
        <v>26.75551371</v>
      </c>
      <c r="J36" s="80">
        <f t="shared" si="15"/>
        <v>28.35575559</v>
      </c>
      <c r="K36" s="80">
        <f t="shared" si="15"/>
        <v>23.85392944</v>
      </c>
      <c r="L36" s="80">
        <f t="shared" si="15"/>
        <v>30.1480035</v>
      </c>
      <c r="M36" s="80">
        <f t="shared" si="15"/>
        <v>10.12766778</v>
      </c>
    </row>
    <row r="37">
      <c r="A37" s="169" t="s">
        <v>341</v>
      </c>
      <c r="B37" s="80">
        <f t="shared" ref="B37:M37" si="16">B23+(B$34*B23/B$29)</f>
        <v>0</v>
      </c>
      <c r="C37" s="80">
        <f t="shared" si="16"/>
        <v>0</v>
      </c>
      <c r="D37" s="80">
        <f t="shared" si="16"/>
        <v>0</v>
      </c>
      <c r="E37" s="80">
        <f t="shared" si="16"/>
        <v>0</v>
      </c>
      <c r="F37" s="80">
        <f t="shared" si="16"/>
        <v>0</v>
      </c>
      <c r="G37" s="80">
        <f t="shared" si="16"/>
        <v>0</v>
      </c>
      <c r="H37" s="80">
        <f t="shared" si="16"/>
        <v>0</v>
      </c>
      <c r="I37" s="80">
        <f t="shared" si="16"/>
        <v>0</v>
      </c>
      <c r="J37" s="80">
        <f t="shared" si="16"/>
        <v>0</v>
      </c>
      <c r="K37" s="80">
        <f t="shared" si="16"/>
        <v>0</v>
      </c>
      <c r="L37" s="80">
        <f t="shared" si="16"/>
        <v>0</v>
      </c>
      <c r="M37" s="80">
        <f t="shared" si="16"/>
        <v>9.626298083</v>
      </c>
    </row>
    <row r="38">
      <c r="A38" s="169" t="s">
        <v>42</v>
      </c>
      <c r="B38" s="80">
        <f t="shared" ref="B38:M38" si="17">B24+(B$34*B24/B$29)</f>
        <v>0.1304767662</v>
      </c>
      <c r="C38" s="80">
        <f t="shared" si="17"/>
        <v>12.17011811</v>
      </c>
      <c r="D38" s="80">
        <f t="shared" si="17"/>
        <v>66.98244817</v>
      </c>
      <c r="E38" s="80">
        <f t="shared" si="17"/>
        <v>284.3101238</v>
      </c>
      <c r="F38" s="80">
        <f t="shared" si="17"/>
        <v>0.2509468145</v>
      </c>
      <c r="G38" s="80">
        <f t="shared" si="17"/>
        <v>0.03052321281</v>
      </c>
      <c r="H38" s="80">
        <f t="shared" si="17"/>
        <v>21.06946911</v>
      </c>
      <c r="I38" s="80">
        <f t="shared" si="17"/>
        <v>189.2170122</v>
      </c>
      <c r="J38" s="80">
        <f t="shared" si="17"/>
        <v>163.3158178</v>
      </c>
      <c r="K38" s="80">
        <f t="shared" si="17"/>
        <v>140.776441</v>
      </c>
      <c r="L38" s="80">
        <f t="shared" si="17"/>
        <v>79.42615063</v>
      </c>
      <c r="M38" s="80">
        <f t="shared" si="17"/>
        <v>0.4010957535</v>
      </c>
    </row>
    <row r="39">
      <c r="A39" s="169" t="s">
        <v>11</v>
      </c>
      <c r="B39" s="80">
        <f t="shared" ref="B39:M39" si="18">B25+(B$34*B25/B$29)</f>
        <v>37.43679522</v>
      </c>
      <c r="C39" s="80">
        <f t="shared" si="18"/>
        <v>29.52733519</v>
      </c>
      <c r="D39" s="80">
        <f t="shared" si="18"/>
        <v>268.9627605</v>
      </c>
      <c r="E39" s="80">
        <f t="shared" si="18"/>
        <v>168.684388</v>
      </c>
      <c r="F39" s="80">
        <f t="shared" si="18"/>
        <v>84.71964456</v>
      </c>
      <c r="G39" s="80">
        <f t="shared" si="18"/>
        <v>94.21498354</v>
      </c>
      <c r="H39" s="80">
        <f t="shared" si="18"/>
        <v>133.2226199</v>
      </c>
      <c r="I39" s="80">
        <f t="shared" si="18"/>
        <v>159.5032474</v>
      </c>
      <c r="J39" s="80">
        <f t="shared" si="18"/>
        <v>210.7942828</v>
      </c>
      <c r="K39" s="80">
        <f t="shared" si="18"/>
        <v>214.1890543</v>
      </c>
      <c r="L39" s="80">
        <f t="shared" si="18"/>
        <v>327.5771988</v>
      </c>
      <c r="M39" s="80">
        <f t="shared" si="18"/>
        <v>66.5417855</v>
      </c>
    </row>
    <row r="40">
      <c r="A40" s="169" t="s">
        <v>35</v>
      </c>
      <c r="B40" s="80">
        <f t="shared" ref="B40:M40" si="19">B26+(B$34*B26/B$29)</f>
        <v>0</v>
      </c>
      <c r="C40" s="80">
        <f t="shared" si="19"/>
        <v>0</v>
      </c>
      <c r="D40" s="80">
        <f t="shared" si="19"/>
        <v>0</v>
      </c>
      <c r="E40" s="80">
        <f t="shared" si="19"/>
        <v>0</v>
      </c>
      <c r="F40" s="80">
        <f t="shared" si="19"/>
        <v>0</v>
      </c>
      <c r="G40" s="80">
        <f t="shared" si="19"/>
        <v>0</v>
      </c>
      <c r="H40" s="80">
        <f t="shared" si="19"/>
        <v>0</v>
      </c>
      <c r="I40" s="80">
        <f t="shared" si="19"/>
        <v>0</v>
      </c>
      <c r="J40" s="80">
        <f t="shared" si="19"/>
        <v>0</v>
      </c>
      <c r="K40" s="80">
        <f t="shared" si="19"/>
        <v>0</v>
      </c>
      <c r="L40" s="80">
        <f t="shared" si="19"/>
        <v>362.3380695</v>
      </c>
      <c r="M40" s="80">
        <f t="shared" si="19"/>
        <v>1.032821565</v>
      </c>
    </row>
    <row r="41">
      <c r="A41" s="169" t="s">
        <v>20</v>
      </c>
      <c r="B41" s="80">
        <f t="shared" ref="B41:M41" si="20">B27+(B$34*B27/B$29)</f>
        <v>0.01003667432</v>
      </c>
      <c r="C41" s="80">
        <f t="shared" si="20"/>
        <v>0.01003307346</v>
      </c>
      <c r="D41" s="80">
        <f t="shared" si="20"/>
        <v>0.01002881392</v>
      </c>
      <c r="E41" s="80">
        <f t="shared" si="20"/>
        <v>0.03008997288</v>
      </c>
      <c r="F41" s="80">
        <f t="shared" si="20"/>
        <v>0.02007574516</v>
      </c>
      <c r="G41" s="80">
        <f t="shared" si="20"/>
        <v>0.09156963843</v>
      </c>
      <c r="H41" s="80">
        <f t="shared" si="20"/>
        <v>0.01018833129</v>
      </c>
      <c r="I41" s="80">
        <f t="shared" si="20"/>
        <v>0.01009642027</v>
      </c>
      <c r="J41" s="80">
        <f t="shared" si="20"/>
        <v>0.01010180106</v>
      </c>
      <c r="K41" s="80">
        <f t="shared" si="20"/>
        <v>3.877426762</v>
      </c>
      <c r="L41" s="80">
        <f t="shared" si="20"/>
        <v>7.815363553</v>
      </c>
      <c r="M41" s="80">
        <f t="shared" si="20"/>
        <v>1.494081682</v>
      </c>
    </row>
    <row r="42">
      <c r="A42" s="169" t="s">
        <v>38</v>
      </c>
      <c r="B42" s="80">
        <f t="shared" ref="B42:M42" si="21">B28+(B$34*B28/B$29)</f>
        <v>0.03011002297</v>
      </c>
      <c r="C42" s="80">
        <f t="shared" si="21"/>
        <v>0.04013229384</v>
      </c>
      <c r="D42" s="80">
        <f t="shared" si="21"/>
        <v>3.469969616</v>
      </c>
      <c r="E42" s="80">
        <f t="shared" si="21"/>
        <v>0.04011996385</v>
      </c>
      <c r="F42" s="80">
        <f t="shared" si="21"/>
        <v>0.04015149031</v>
      </c>
      <c r="G42" s="80">
        <f t="shared" si="21"/>
        <v>0.04069761708</v>
      </c>
      <c r="H42" s="80">
        <f t="shared" si="21"/>
        <v>0.04075332516</v>
      </c>
      <c r="I42" s="80">
        <f t="shared" si="21"/>
        <v>0.04038568107</v>
      </c>
      <c r="J42" s="80">
        <f t="shared" si="21"/>
        <v>0.04040720426</v>
      </c>
      <c r="K42" s="80">
        <f t="shared" si="21"/>
        <v>0.04135921879</v>
      </c>
      <c r="L42" s="80">
        <f t="shared" si="21"/>
        <v>0.0424171699</v>
      </c>
      <c r="M42" s="80">
        <f t="shared" si="21"/>
        <v>0</v>
      </c>
    </row>
    <row r="43">
      <c r="A43" s="81" t="s">
        <v>330</v>
      </c>
      <c r="B43" s="82">
        <f t="shared" ref="B43:M43" si="22">SUM(B35:B42)</f>
        <v>7936.44</v>
      </c>
      <c r="C43" s="82">
        <f t="shared" si="22"/>
        <v>8797.36</v>
      </c>
      <c r="D43" s="82">
        <f t="shared" si="22"/>
        <v>10093.58</v>
      </c>
      <c r="E43" s="82">
        <f t="shared" si="22"/>
        <v>9698.58</v>
      </c>
      <c r="F43" s="82">
        <f t="shared" si="22"/>
        <v>9000.87</v>
      </c>
      <c r="G43" s="82">
        <f t="shared" si="22"/>
        <v>9450.18</v>
      </c>
      <c r="H43" s="82">
        <f t="shared" si="22"/>
        <v>9734.38</v>
      </c>
      <c r="I43" s="82">
        <f t="shared" si="22"/>
        <v>8974.92</v>
      </c>
      <c r="J43" s="82">
        <f t="shared" si="22"/>
        <v>10039.18</v>
      </c>
      <c r="K43" s="82">
        <f t="shared" si="22"/>
        <v>4451.41</v>
      </c>
      <c r="L43" s="82">
        <f t="shared" si="22"/>
        <v>2288.12</v>
      </c>
      <c r="M43" s="82">
        <f t="shared" si="22"/>
        <v>1043.23</v>
      </c>
    </row>
  </sheetData>
  <mergeCells count="3">
    <mergeCell ref="B3:M3"/>
    <mergeCell ref="B18:M18"/>
    <mergeCell ref="B31:M31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5"/>
    <col customWidth="1" min="2" max="2" width="17.25"/>
    <col customWidth="1" min="3" max="5" width="8.5"/>
  </cols>
  <sheetData>
    <row r="1">
      <c r="A1" s="184" t="s">
        <v>7</v>
      </c>
      <c r="B1" s="184" t="s">
        <v>293</v>
      </c>
      <c r="C1" s="184" t="s">
        <v>484</v>
      </c>
      <c r="D1" s="184" t="s">
        <v>485</v>
      </c>
      <c r="E1" s="185"/>
    </row>
    <row r="2">
      <c r="A2" s="186" t="s">
        <v>486</v>
      </c>
      <c r="B2" s="186">
        <v>5.09034</v>
      </c>
      <c r="C2" s="187">
        <v>45474.0</v>
      </c>
      <c r="D2" s="188" t="str">
        <f t="shared" ref="D2:D14997" si="1">TEXT(C2, "YYYY/MM")</f>
        <v>2024/07</v>
      </c>
      <c r="E2" s="189"/>
    </row>
    <row r="3">
      <c r="A3" s="186" t="s">
        <v>487</v>
      </c>
      <c r="B3" s="186">
        <v>0.37068</v>
      </c>
      <c r="C3" s="187">
        <v>45474.0</v>
      </c>
      <c r="D3" s="188" t="str">
        <f t="shared" si="1"/>
        <v>2024/07</v>
      </c>
      <c r="E3" s="189"/>
    </row>
    <row r="4">
      <c r="A4" s="186" t="s">
        <v>488</v>
      </c>
      <c r="B4" s="186">
        <v>3.16402</v>
      </c>
      <c r="C4" s="187">
        <v>45474.0</v>
      </c>
      <c r="D4" s="188" t="str">
        <f t="shared" si="1"/>
        <v>2024/07</v>
      </c>
      <c r="E4" s="189"/>
    </row>
    <row r="5">
      <c r="A5" s="186" t="s">
        <v>489</v>
      </c>
      <c r="B5" s="186">
        <v>8.2707</v>
      </c>
      <c r="C5" s="187">
        <v>45474.0</v>
      </c>
      <c r="D5" s="188" t="str">
        <f t="shared" si="1"/>
        <v>2024/07</v>
      </c>
      <c r="E5" s="189"/>
    </row>
    <row r="6">
      <c r="A6" s="186" t="s">
        <v>490</v>
      </c>
      <c r="B6" s="186">
        <v>1.67182</v>
      </c>
      <c r="C6" s="187">
        <v>45474.0</v>
      </c>
      <c r="D6" s="188" t="str">
        <f t="shared" si="1"/>
        <v>2024/07</v>
      </c>
      <c r="E6" s="189"/>
    </row>
    <row r="7">
      <c r="A7" s="186" t="s">
        <v>491</v>
      </c>
      <c r="B7" s="186">
        <v>0.617875</v>
      </c>
      <c r="C7" s="187">
        <v>45474.0</v>
      </c>
      <c r="D7" s="188" t="str">
        <f t="shared" si="1"/>
        <v>2024/07</v>
      </c>
      <c r="E7" s="189"/>
    </row>
    <row r="8">
      <c r="A8" s="186" t="s">
        <v>488</v>
      </c>
      <c r="B8" s="186">
        <v>0.00135622</v>
      </c>
      <c r="C8" s="187">
        <v>45474.0</v>
      </c>
      <c r="D8" s="188" t="str">
        <f t="shared" si="1"/>
        <v>2024/07</v>
      </c>
      <c r="E8" s="189"/>
    </row>
    <row r="9">
      <c r="A9" s="186" t="s">
        <v>486</v>
      </c>
      <c r="B9" s="186">
        <v>0.0061598</v>
      </c>
      <c r="C9" s="187">
        <v>45474.0</v>
      </c>
      <c r="D9" s="188" t="str">
        <f t="shared" si="1"/>
        <v>2024/07</v>
      </c>
      <c r="E9" s="189"/>
    </row>
    <row r="10">
      <c r="A10" s="186" t="s">
        <v>489</v>
      </c>
      <c r="B10" s="186">
        <v>3.783E-5</v>
      </c>
      <c r="C10" s="187">
        <v>45474.0</v>
      </c>
      <c r="D10" s="188" t="str">
        <f t="shared" si="1"/>
        <v>2024/07</v>
      </c>
      <c r="E10" s="189"/>
    </row>
    <row r="11">
      <c r="A11" s="186" t="s">
        <v>486</v>
      </c>
      <c r="B11" s="186">
        <v>0.087201</v>
      </c>
      <c r="C11" s="187">
        <v>45474.0</v>
      </c>
      <c r="D11" s="188" t="str">
        <f t="shared" si="1"/>
        <v>2024/07</v>
      </c>
      <c r="E11" s="189"/>
    </row>
    <row r="12">
      <c r="A12" s="186" t="s">
        <v>486</v>
      </c>
      <c r="B12" s="186">
        <v>3.6</v>
      </c>
      <c r="C12" s="187">
        <v>45474.0</v>
      </c>
      <c r="D12" s="188" t="str">
        <f t="shared" si="1"/>
        <v>2024/07</v>
      </c>
      <c r="E12" s="189"/>
    </row>
    <row r="13">
      <c r="A13" s="186" t="s">
        <v>486</v>
      </c>
      <c r="B13" s="186">
        <v>0.53422</v>
      </c>
      <c r="C13" s="187">
        <v>45474.0</v>
      </c>
      <c r="D13" s="188" t="str">
        <f t="shared" si="1"/>
        <v>2024/07</v>
      </c>
      <c r="E13" s="189"/>
    </row>
    <row r="14">
      <c r="A14" s="186" t="s">
        <v>488</v>
      </c>
      <c r="B14" s="186">
        <v>9.10509</v>
      </c>
      <c r="C14" s="187">
        <v>45474.0</v>
      </c>
      <c r="D14" s="188" t="str">
        <f t="shared" si="1"/>
        <v>2024/07</v>
      </c>
      <c r="E14" s="189"/>
    </row>
    <row r="15">
      <c r="A15" s="186" t="s">
        <v>486</v>
      </c>
      <c r="B15" s="186">
        <v>1.2327425</v>
      </c>
      <c r="C15" s="187">
        <v>45474.0</v>
      </c>
      <c r="D15" s="188" t="str">
        <f t="shared" si="1"/>
        <v>2024/07</v>
      </c>
      <c r="E15" s="189"/>
    </row>
    <row r="16">
      <c r="A16" s="186" t="s">
        <v>488</v>
      </c>
      <c r="B16" s="186">
        <v>0.103106</v>
      </c>
      <c r="C16" s="187">
        <v>45474.0</v>
      </c>
      <c r="D16" s="188" t="str">
        <f t="shared" si="1"/>
        <v>2024/07</v>
      </c>
      <c r="E16" s="189"/>
    </row>
    <row r="17">
      <c r="A17" s="186" t="s">
        <v>492</v>
      </c>
      <c r="B17" s="186">
        <v>0.048914</v>
      </c>
      <c r="C17" s="187">
        <v>45474.0</v>
      </c>
      <c r="D17" s="188" t="str">
        <f t="shared" si="1"/>
        <v>2024/07</v>
      </c>
      <c r="E17" s="189"/>
    </row>
    <row r="18">
      <c r="A18" s="186" t="s">
        <v>493</v>
      </c>
      <c r="B18" s="186">
        <v>0.067379</v>
      </c>
      <c r="C18" s="187">
        <v>45474.0</v>
      </c>
      <c r="D18" s="188" t="str">
        <f t="shared" si="1"/>
        <v>2024/07</v>
      </c>
      <c r="E18" s="189"/>
    </row>
    <row r="19">
      <c r="A19" s="186" t="s">
        <v>486</v>
      </c>
      <c r="B19" s="186">
        <v>10.000185</v>
      </c>
      <c r="C19" s="187">
        <v>45475.0</v>
      </c>
      <c r="D19" s="188" t="str">
        <f t="shared" si="1"/>
        <v>2024/07</v>
      </c>
      <c r="E19" s="189"/>
    </row>
    <row r="20">
      <c r="A20" s="186" t="s">
        <v>487</v>
      </c>
      <c r="B20" s="186">
        <v>0.383685</v>
      </c>
      <c r="C20" s="187">
        <v>45475.0</v>
      </c>
      <c r="D20" s="188" t="str">
        <f t="shared" si="1"/>
        <v>2024/07</v>
      </c>
      <c r="E20" s="189"/>
    </row>
    <row r="21">
      <c r="A21" s="186" t="s">
        <v>492</v>
      </c>
      <c r="B21" s="186">
        <v>0.03039</v>
      </c>
      <c r="C21" s="187">
        <v>45475.0</v>
      </c>
      <c r="D21" s="188" t="str">
        <f t="shared" si="1"/>
        <v>2024/07</v>
      </c>
      <c r="E21" s="189"/>
    </row>
    <row r="22">
      <c r="A22" s="186" t="s">
        <v>488</v>
      </c>
      <c r="B22" s="186">
        <v>0.05963</v>
      </c>
      <c r="C22" s="187">
        <v>45475.0</v>
      </c>
      <c r="D22" s="188" t="str">
        <f t="shared" si="1"/>
        <v>2024/07</v>
      </c>
      <c r="E22" s="189"/>
    </row>
    <row r="23">
      <c r="A23" s="186" t="s">
        <v>489</v>
      </c>
      <c r="B23" s="186">
        <v>13.799285</v>
      </c>
      <c r="C23" s="187">
        <v>45475.0</v>
      </c>
      <c r="D23" s="188" t="str">
        <f t="shared" si="1"/>
        <v>2024/07</v>
      </c>
      <c r="E23" s="189"/>
    </row>
    <row r="24">
      <c r="A24" s="186" t="s">
        <v>491</v>
      </c>
      <c r="B24" s="186">
        <v>0.15544</v>
      </c>
      <c r="C24" s="187">
        <v>45475.0</v>
      </c>
      <c r="D24" s="188" t="str">
        <f t="shared" si="1"/>
        <v>2024/07</v>
      </c>
      <c r="E24" s="189"/>
    </row>
    <row r="25">
      <c r="A25" s="186" t="s">
        <v>488</v>
      </c>
      <c r="B25" s="186">
        <v>0.0108768</v>
      </c>
      <c r="C25" s="187">
        <v>45475.0</v>
      </c>
      <c r="D25" s="188" t="str">
        <f t="shared" si="1"/>
        <v>2024/07</v>
      </c>
      <c r="E25" s="189"/>
    </row>
    <row r="26">
      <c r="A26" s="186" t="s">
        <v>486</v>
      </c>
      <c r="B26" s="186">
        <v>0.0182806</v>
      </c>
      <c r="C26" s="187">
        <v>45475.0</v>
      </c>
      <c r="D26" s="188" t="str">
        <f t="shared" si="1"/>
        <v>2024/07</v>
      </c>
      <c r="E26" s="189"/>
    </row>
    <row r="27">
      <c r="A27" s="186" t="s">
        <v>489</v>
      </c>
      <c r="B27" s="186">
        <v>0.00916383</v>
      </c>
      <c r="C27" s="187">
        <v>45475.0</v>
      </c>
      <c r="D27" s="188" t="str">
        <f t="shared" si="1"/>
        <v>2024/07</v>
      </c>
      <c r="E27" s="189"/>
    </row>
    <row r="28">
      <c r="A28" s="186" t="s">
        <v>486</v>
      </c>
      <c r="B28" s="186">
        <v>0.010074</v>
      </c>
      <c r="C28" s="187">
        <v>45475.0</v>
      </c>
      <c r="D28" s="188" t="str">
        <f t="shared" si="1"/>
        <v>2024/07</v>
      </c>
      <c r="E28" s="189"/>
    </row>
    <row r="29">
      <c r="A29" s="186" t="s">
        <v>486</v>
      </c>
      <c r="B29" s="186">
        <v>1.632</v>
      </c>
      <c r="C29" s="187">
        <v>45475.0</v>
      </c>
      <c r="D29" s="188" t="str">
        <f t="shared" si="1"/>
        <v>2024/07</v>
      </c>
      <c r="E29" s="189"/>
    </row>
    <row r="30">
      <c r="A30" s="186" t="s">
        <v>486</v>
      </c>
      <c r="B30" s="186">
        <v>0.1373</v>
      </c>
      <c r="C30" s="187">
        <v>45475.0</v>
      </c>
      <c r="D30" s="188" t="str">
        <f t="shared" si="1"/>
        <v>2024/07</v>
      </c>
      <c r="E30" s="189"/>
    </row>
    <row r="31">
      <c r="A31" s="186" t="s">
        <v>486</v>
      </c>
      <c r="B31" s="186">
        <v>0.00198</v>
      </c>
      <c r="C31" s="187">
        <v>45475.0</v>
      </c>
      <c r="D31" s="188" t="str">
        <f t="shared" si="1"/>
        <v>2024/07</v>
      </c>
      <c r="E31" s="189"/>
    </row>
    <row r="32">
      <c r="A32" s="186" t="s">
        <v>486</v>
      </c>
      <c r="B32" s="186">
        <v>0.720647</v>
      </c>
      <c r="C32" s="187">
        <v>45475.0</v>
      </c>
      <c r="D32" s="188" t="str">
        <f t="shared" si="1"/>
        <v>2024/07</v>
      </c>
      <c r="E32" s="189"/>
    </row>
    <row r="33">
      <c r="A33" s="186" t="s">
        <v>488</v>
      </c>
      <c r="B33" s="186">
        <v>0.12949</v>
      </c>
      <c r="C33" s="187">
        <v>45475.0</v>
      </c>
      <c r="D33" s="188" t="str">
        <f t="shared" si="1"/>
        <v>2024/07</v>
      </c>
      <c r="E33" s="189"/>
    </row>
    <row r="34">
      <c r="A34" s="186" t="s">
        <v>492</v>
      </c>
      <c r="B34" s="186">
        <v>0.080043</v>
      </c>
      <c r="C34" s="187">
        <v>45475.0</v>
      </c>
      <c r="D34" s="188" t="str">
        <f t="shared" si="1"/>
        <v>2024/07</v>
      </c>
      <c r="E34" s="189"/>
    </row>
    <row r="35">
      <c r="A35" s="186" t="s">
        <v>486</v>
      </c>
      <c r="B35" s="186">
        <v>1.534075</v>
      </c>
      <c r="C35" s="187">
        <v>45476.0</v>
      </c>
      <c r="D35" s="188" t="str">
        <f t="shared" si="1"/>
        <v>2024/07</v>
      </c>
      <c r="E35" s="189"/>
    </row>
    <row r="36">
      <c r="A36" s="186" t="s">
        <v>487</v>
      </c>
      <c r="B36" s="186">
        <v>0.01634</v>
      </c>
      <c r="C36" s="187">
        <v>45476.0</v>
      </c>
      <c r="D36" s="188" t="str">
        <f t="shared" si="1"/>
        <v>2024/07</v>
      </c>
      <c r="E36" s="189"/>
    </row>
    <row r="37">
      <c r="A37" s="186" t="s">
        <v>492</v>
      </c>
      <c r="B37" s="186">
        <v>0.060775</v>
      </c>
      <c r="C37" s="187">
        <v>45476.0</v>
      </c>
      <c r="D37" s="188" t="str">
        <f t="shared" si="1"/>
        <v>2024/07</v>
      </c>
      <c r="E37" s="189"/>
    </row>
    <row r="38">
      <c r="A38" s="186" t="s">
        <v>489</v>
      </c>
      <c r="B38" s="186">
        <v>6.225475</v>
      </c>
      <c r="C38" s="187">
        <v>45476.0</v>
      </c>
      <c r="D38" s="188" t="str">
        <f t="shared" si="1"/>
        <v>2024/07</v>
      </c>
      <c r="E38" s="189"/>
    </row>
    <row r="39">
      <c r="A39" s="186" t="s">
        <v>490</v>
      </c>
      <c r="B39" s="186">
        <v>0.067985</v>
      </c>
      <c r="C39" s="187">
        <v>45476.0</v>
      </c>
      <c r="D39" s="188" t="str">
        <f t="shared" si="1"/>
        <v>2024/07</v>
      </c>
      <c r="E39" s="189"/>
    </row>
    <row r="40">
      <c r="A40" s="186" t="s">
        <v>491</v>
      </c>
      <c r="B40" s="186">
        <v>0.19313</v>
      </c>
      <c r="C40" s="187">
        <v>45476.0</v>
      </c>
      <c r="D40" s="188" t="str">
        <f t="shared" si="1"/>
        <v>2024/07</v>
      </c>
      <c r="E40" s="189"/>
    </row>
    <row r="41">
      <c r="A41" s="186" t="s">
        <v>486</v>
      </c>
      <c r="B41" s="186">
        <v>0.0157748</v>
      </c>
      <c r="C41" s="187">
        <v>45476.0</v>
      </c>
      <c r="D41" s="188" t="str">
        <f t="shared" si="1"/>
        <v>2024/07</v>
      </c>
      <c r="E41" s="189"/>
    </row>
    <row r="42">
      <c r="A42" s="186" t="s">
        <v>489</v>
      </c>
      <c r="B42" s="186">
        <v>0.00102791</v>
      </c>
      <c r="C42" s="187">
        <v>45476.0</v>
      </c>
      <c r="D42" s="188" t="str">
        <f t="shared" si="1"/>
        <v>2024/07</v>
      </c>
      <c r="E42" s="189"/>
    </row>
    <row r="43">
      <c r="A43" s="186" t="s">
        <v>486</v>
      </c>
      <c r="B43" s="186">
        <v>1.556</v>
      </c>
      <c r="C43" s="187">
        <v>45476.0</v>
      </c>
      <c r="D43" s="188" t="str">
        <f t="shared" si="1"/>
        <v>2024/07</v>
      </c>
      <c r="E43" s="189"/>
    </row>
    <row r="44">
      <c r="A44" s="186" t="s">
        <v>486</v>
      </c>
      <c r="B44" s="186">
        <v>0.08155</v>
      </c>
      <c r="C44" s="187">
        <v>45476.0</v>
      </c>
      <c r="D44" s="188" t="str">
        <f t="shared" si="1"/>
        <v>2024/07</v>
      </c>
      <c r="E44" s="189"/>
    </row>
    <row r="45">
      <c r="A45" s="186" t="s">
        <v>486</v>
      </c>
      <c r="B45" s="186">
        <v>0.1599</v>
      </c>
      <c r="C45" s="187">
        <v>45476.0</v>
      </c>
      <c r="D45" s="188" t="str">
        <f t="shared" si="1"/>
        <v>2024/07</v>
      </c>
      <c r="E45" s="189"/>
    </row>
    <row r="46">
      <c r="A46" s="186" t="s">
        <v>486</v>
      </c>
      <c r="B46" s="186">
        <v>0.726882</v>
      </c>
      <c r="C46" s="187">
        <v>45476.0</v>
      </c>
      <c r="D46" s="188" t="str">
        <f t="shared" si="1"/>
        <v>2024/07</v>
      </c>
      <c r="E46" s="189"/>
    </row>
    <row r="47">
      <c r="A47" s="186" t="s">
        <v>488</v>
      </c>
      <c r="B47" s="186">
        <v>0.018788</v>
      </c>
      <c r="C47" s="187">
        <v>45476.0</v>
      </c>
      <c r="D47" s="188" t="str">
        <f t="shared" si="1"/>
        <v>2024/07</v>
      </c>
      <c r="E47" s="189"/>
    </row>
    <row r="48">
      <c r="A48" s="186" t="s">
        <v>493</v>
      </c>
      <c r="B48" s="186">
        <v>0.002136</v>
      </c>
      <c r="C48" s="187">
        <v>45476.0</v>
      </c>
      <c r="D48" s="188" t="str">
        <f t="shared" si="1"/>
        <v>2024/07</v>
      </c>
      <c r="E48" s="189"/>
    </row>
    <row r="49">
      <c r="A49" s="186" t="s">
        <v>491</v>
      </c>
      <c r="B49" s="186">
        <v>0.864621</v>
      </c>
      <c r="C49" s="187">
        <v>45476.0</v>
      </c>
      <c r="D49" s="188" t="str">
        <f t="shared" si="1"/>
        <v>2024/07</v>
      </c>
      <c r="E49" s="189"/>
    </row>
    <row r="50">
      <c r="A50" s="186" t="s">
        <v>486</v>
      </c>
      <c r="B50" s="186">
        <v>1.634175</v>
      </c>
      <c r="C50" s="187">
        <v>45477.0</v>
      </c>
      <c r="D50" s="188" t="str">
        <f t="shared" si="1"/>
        <v>2024/07</v>
      </c>
      <c r="E50" s="189"/>
    </row>
    <row r="51">
      <c r="A51" s="186" t="s">
        <v>492</v>
      </c>
      <c r="B51" s="186">
        <v>3.79039</v>
      </c>
      <c r="C51" s="187">
        <v>45477.0</v>
      </c>
      <c r="D51" s="188" t="str">
        <f t="shared" si="1"/>
        <v>2024/07</v>
      </c>
      <c r="E51" s="189"/>
    </row>
    <row r="52">
      <c r="A52" s="186" t="s">
        <v>489</v>
      </c>
      <c r="B52" s="186">
        <v>4.25301</v>
      </c>
      <c r="C52" s="187">
        <v>45477.0</v>
      </c>
      <c r="D52" s="188" t="str">
        <f t="shared" si="1"/>
        <v>2024/07</v>
      </c>
      <c r="E52" s="189"/>
    </row>
    <row r="53">
      <c r="A53" s="186" t="s">
        <v>491</v>
      </c>
      <c r="B53" s="186">
        <v>1.23474</v>
      </c>
      <c r="C53" s="187">
        <v>45477.0</v>
      </c>
      <c r="D53" s="188" t="str">
        <f t="shared" si="1"/>
        <v>2024/07</v>
      </c>
      <c r="E53" s="189"/>
    </row>
    <row r="54">
      <c r="A54" s="186" t="s">
        <v>486</v>
      </c>
      <c r="B54" s="186">
        <v>0.0053336</v>
      </c>
      <c r="C54" s="187">
        <v>45477.0</v>
      </c>
      <c r="D54" s="188" t="str">
        <f t="shared" si="1"/>
        <v>2024/07</v>
      </c>
      <c r="E54" s="189"/>
    </row>
    <row r="55">
      <c r="A55" s="186" t="s">
        <v>489</v>
      </c>
      <c r="B55" s="186">
        <v>1.092E-5</v>
      </c>
      <c r="C55" s="187">
        <v>45477.0</v>
      </c>
      <c r="D55" s="188" t="str">
        <f t="shared" si="1"/>
        <v>2024/07</v>
      </c>
      <c r="E55" s="189"/>
    </row>
    <row r="56">
      <c r="A56" s="186" t="s">
        <v>486</v>
      </c>
      <c r="B56" s="186">
        <v>0.008247</v>
      </c>
      <c r="C56" s="187">
        <v>45477.0</v>
      </c>
      <c r="D56" s="188" t="str">
        <f t="shared" si="1"/>
        <v>2024/07</v>
      </c>
      <c r="E56" s="189"/>
    </row>
    <row r="57">
      <c r="A57" s="186" t="s">
        <v>486</v>
      </c>
      <c r="B57" s="186">
        <v>3.108</v>
      </c>
      <c r="C57" s="187">
        <v>45477.0</v>
      </c>
      <c r="D57" s="188" t="str">
        <f t="shared" si="1"/>
        <v>2024/07</v>
      </c>
      <c r="E57" s="189"/>
    </row>
    <row r="58">
      <c r="A58" s="186" t="s">
        <v>486</v>
      </c>
      <c r="B58" s="186">
        <v>5.81856</v>
      </c>
      <c r="C58" s="187">
        <v>45477.0</v>
      </c>
      <c r="D58" s="188" t="str">
        <f t="shared" si="1"/>
        <v>2024/07</v>
      </c>
      <c r="E58" s="189"/>
    </row>
    <row r="59">
      <c r="A59" s="186" t="s">
        <v>486</v>
      </c>
      <c r="B59" s="186">
        <v>0.04572</v>
      </c>
      <c r="C59" s="187">
        <v>45477.0</v>
      </c>
      <c r="D59" s="188" t="str">
        <f t="shared" si="1"/>
        <v>2024/07</v>
      </c>
      <c r="E59" s="189"/>
    </row>
    <row r="60">
      <c r="A60" s="186" t="s">
        <v>486</v>
      </c>
      <c r="B60" s="186">
        <v>1.069908</v>
      </c>
      <c r="C60" s="187">
        <v>45477.0</v>
      </c>
      <c r="D60" s="188" t="str">
        <f t="shared" si="1"/>
        <v>2024/07</v>
      </c>
      <c r="E60" s="189"/>
    </row>
    <row r="61">
      <c r="A61" s="186" t="s">
        <v>488</v>
      </c>
      <c r="B61" s="186">
        <v>0.005542</v>
      </c>
      <c r="C61" s="187">
        <v>45477.0</v>
      </c>
      <c r="D61" s="188" t="str">
        <f t="shared" si="1"/>
        <v>2024/07</v>
      </c>
      <c r="E61" s="189"/>
    </row>
    <row r="62">
      <c r="A62" s="186" t="s">
        <v>492</v>
      </c>
      <c r="B62" s="186">
        <v>1.804666</v>
      </c>
      <c r="C62" s="187">
        <v>45477.0</v>
      </c>
      <c r="D62" s="188" t="str">
        <f t="shared" si="1"/>
        <v>2024/07</v>
      </c>
      <c r="E62" s="189"/>
    </row>
    <row r="63">
      <c r="A63" s="186" t="s">
        <v>493</v>
      </c>
      <c r="B63" s="186">
        <v>0.012812</v>
      </c>
      <c r="C63" s="187">
        <v>45477.0</v>
      </c>
      <c r="D63" s="188" t="str">
        <f t="shared" si="1"/>
        <v>2024/07</v>
      </c>
      <c r="E63" s="189"/>
    </row>
    <row r="64">
      <c r="A64" s="186" t="s">
        <v>491</v>
      </c>
      <c r="B64" s="186">
        <v>0.96096</v>
      </c>
      <c r="C64" s="187">
        <v>45477.0</v>
      </c>
      <c r="D64" s="188" t="str">
        <f t="shared" si="1"/>
        <v>2024/07</v>
      </c>
      <c r="E64" s="189"/>
    </row>
    <row r="65">
      <c r="A65" s="186" t="s">
        <v>486</v>
      </c>
      <c r="B65" s="186">
        <v>2.67202</v>
      </c>
      <c r="C65" s="187">
        <v>45478.0</v>
      </c>
      <c r="D65" s="188" t="str">
        <f t="shared" si="1"/>
        <v>2024/07</v>
      </c>
      <c r="E65" s="189"/>
    </row>
    <row r="66">
      <c r="A66" s="186" t="s">
        <v>494</v>
      </c>
      <c r="B66" s="186">
        <v>0.04424</v>
      </c>
      <c r="C66" s="187">
        <v>45478.0</v>
      </c>
      <c r="D66" s="188" t="str">
        <f t="shared" si="1"/>
        <v>2024/07</v>
      </c>
      <c r="E66" s="189"/>
    </row>
    <row r="67">
      <c r="A67" s="186" t="s">
        <v>492</v>
      </c>
      <c r="B67" s="186">
        <v>0.05665</v>
      </c>
      <c r="C67" s="187">
        <v>45478.0</v>
      </c>
      <c r="D67" s="188" t="str">
        <f t="shared" si="1"/>
        <v>2024/07</v>
      </c>
      <c r="E67" s="189"/>
    </row>
    <row r="68">
      <c r="A68" s="186" t="s">
        <v>495</v>
      </c>
      <c r="B68" s="186">
        <v>0.012555</v>
      </c>
      <c r="C68" s="187">
        <v>45478.0</v>
      </c>
      <c r="D68" s="188" t="str">
        <f t="shared" si="1"/>
        <v>2024/07</v>
      </c>
      <c r="E68" s="189"/>
    </row>
    <row r="69">
      <c r="A69" s="186" t="s">
        <v>489</v>
      </c>
      <c r="B69" s="186">
        <v>15.080925</v>
      </c>
      <c r="C69" s="187">
        <v>45478.0</v>
      </c>
      <c r="D69" s="188" t="str">
        <f t="shared" si="1"/>
        <v>2024/07</v>
      </c>
      <c r="E69" s="189"/>
    </row>
    <row r="70">
      <c r="A70" s="186" t="s">
        <v>490</v>
      </c>
      <c r="B70" s="186">
        <v>0.09553</v>
      </c>
      <c r="C70" s="187">
        <v>45478.0</v>
      </c>
      <c r="D70" s="188" t="str">
        <f t="shared" si="1"/>
        <v>2024/07</v>
      </c>
      <c r="E70" s="189"/>
    </row>
    <row r="71">
      <c r="A71" s="186" t="s">
        <v>491</v>
      </c>
      <c r="B71" s="186">
        <v>0.3472</v>
      </c>
      <c r="C71" s="187">
        <v>45478.0</v>
      </c>
      <c r="D71" s="188" t="str">
        <f t="shared" si="1"/>
        <v>2024/07</v>
      </c>
      <c r="E71" s="189"/>
    </row>
    <row r="72">
      <c r="A72" s="186" t="s">
        <v>486</v>
      </c>
      <c r="B72" s="186">
        <v>0.0077082</v>
      </c>
      <c r="C72" s="187">
        <v>45478.0</v>
      </c>
      <c r="D72" s="188" t="str">
        <f t="shared" si="1"/>
        <v>2024/07</v>
      </c>
      <c r="E72" s="189"/>
    </row>
    <row r="73">
      <c r="A73" s="186" t="s">
        <v>489</v>
      </c>
      <c r="B73" s="186">
        <v>0.00949195</v>
      </c>
      <c r="C73" s="187">
        <v>45478.0</v>
      </c>
      <c r="D73" s="188" t="str">
        <f t="shared" si="1"/>
        <v>2024/07</v>
      </c>
      <c r="E73" s="189"/>
    </row>
    <row r="74">
      <c r="A74" s="186" t="s">
        <v>486</v>
      </c>
      <c r="B74" s="186">
        <v>1.4</v>
      </c>
      <c r="C74" s="187">
        <v>45478.0</v>
      </c>
      <c r="D74" s="188" t="str">
        <f t="shared" si="1"/>
        <v>2024/07</v>
      </c>
      <c r="E74" s="189"/>
    </row>
    <row r="75">
      <c r="A75" s="186" t="s">
        <v>486</v>
      </c>
      <c r="B75" s="186">
        <v>2.85633</v>
      </c>
      <c r="C75" s="187">
        <v>45478.0</v>
      </c>
      <c r="D75" s="188" t="str">
        <f t="shared" si="1"/>
        <v>2024/07</v>
      </c>
      <c r="E75" s="189"/>
    </row>
    <row r="76">
      <c r="A76" s="186" t="s">
        <v>486</v>
      </c>
      <c r="B76" s="186">
        <v>0.08883</v>
      </c>
      <c r="C76" s="187">
        <v>45478.0</v>
      </c>
      <c r="D76" s="188" t="str">
        <f t="shared" si="1"/>
        <v>2024/07</v>
      </c>
      <c r="E76" s="189"/>
    </row>
    <row r="77">
      <c r="A77" s="186" t="s">
        <v>486</v>
      </c>
      <c r="B77" s="186">
        <v>0.3063055</v>
      </c>
      <c r="C77" s="187">
        <v>45478.0</v>
      </c>
      <c r="D77" s="188" t="str">
        <f t="shared" si="1"/>
        <v>2024/07</v>
      </c>
      <c r="E77" s="189"/>
    </row>
    <row r="78">
      <c r="A78" s="186" t="s">
        <v>488</v>
      </c>
      <c r="B78" s="186">
        <v>0.00514</v>
      </c>
      <c r="C78" s="187">
        <v>45478.0</v>
      </c>
      <c r="D78" s="188" t="str">
        <f t="shared" si="1"/>
        <v>2024/07</v>
      </c>
      <c r="E78" s="189"/>
    </row>
    <row r="79">
      <c r="A79" s="186" t="s">
        <v>492</v>
      </c>
      <c r="B79" s="186">
        <v>4.224534</v>
      </c>
      <c r="C79" s="187">
        <v>45478.0</v>
      </c>
      <c r="D79" s="188" t="str">
        <f t="shared" si="1"/>
        <v>2024/07</v>
      </c>
      <c r="E79" s="189"/>
    </row>
    <row r="80">
      <c r="A80" s="186" t="s">
        <v>493</v>
      </c>
      <c r="B80" s="186">
        <v>0.012514</v>
      </c>
      <c r="C80" s="187">
        <v>45478.0</v>
      </c>
      <c r="D80" s="188" t="str">
        <f t="shared" si="1"/>
        <v>2024/07</v>
      </c>
      <c r="E80" s="189"/>
    </row>
    <row r="81">
      <c r="A81" s="186" t="s">
        <v>486</v>
      </c>
      <c r="B81" s="186">
        <v>0.358305</v>
      </c>
      <c r="C81" s="187">
        <v>45479.0</v>
      </c>
      <c r="D81" s="188" t="str">
        <f t="shared" si="1"/>
        <v>2024/07</v>
      </c>
      <c r="E81" s="189"/>
    </row>
    <row r="82">
      <c r="A82" s="186" t="s">
        <v>489</v>
      </c>
      <c r="B82" s="186">
        <v>0.38289</v>
      </c>
      <c r="C82" s="187">
        <v>45479.0</v>
      </c>
      <c r="D82" s="188" t="str">
        <f t="shared" si="1"/>
        <v>2024/07</v>
      </c>
      <c r="E82" s="189"/>
    </row>
    <row r="83">
      <c r="A83" s="186" t="s">
        <v>490</v>
      </c>
      <c r="B83" s="186">
        <v>0.1687</v>
      </c>
      <c r="C83" s="187">
        <v>45479.0</v>
      </c>
      <c r="D83" s="188" t="str">
        <f t="shared" si="1"/>
        <v>2024/07</v>
      </c>
      <c r="E83" s="189"/>
    </row>
    <row r="84">
      <c r="A84" s="186" t="s">
        <v>486</v>
      </c>
      <c r="B84" s="186">
        <v>0.0062144</v>
      </c>
      <c r="C84" s="187">
        <v>45479.0</v>
      </c>
      <c r="D84" s="188" t="str">
        <f t="shared" si="1"/>
        <v>2024/07</v>
      </c>
      <c r="E84" s="189"/>
    </row>
    <row r="85">
      <c r="A85" s="186" t="s">
        <v>486</v>
      </c>
      <c r="B85" s="186">
        <v>0.008655</v>
      </c>
      <c r="C85" s="187">
        <v>45480.0</v>
      </c>
      <c r="D85" s="188" t="str">
        <f t="shared" si="1"/>
        <v>2024/07</v>
      </c>
      <c r="E85" s="189"/>
    </row>
    <row r="86">
      <c r="A86" s="186" t="s">
        <v>487</v>
      </c>
      <c r="B86" s="186">
        <v>0.293585</v>
      </c>
      <c r="C86" s="187">
        <v>45480.0</v>
      </c>
      <c r="D86" s="188" t="str">
        <f t="shared" si="1"/>
        <v>2024/07</v>
      </c>
      <c r="E86" s="189"/>
    </row>
    <row r="87">
      <c r="A87" s="186" t="s">
        <v>491</v>
      </c>
      <c r="B87" s="186">
        <v>0.50655</v>
      </c>
      <c r="C87" s="187">
        <v>45480.0</v>
      </c>
      <c r="D87" s="188" t="str">
        <f t="shared" si="1"/>
        <v>2024/07</v>
      </c>
      <c r="E87" s="189"/>
    </row>
    <row r="88">
      <c r="A88" s="186" t="s">
        <v>486</v>
      </c>
      <c r="B88" s="186">
        <v>0.0023805</v>
      </c>
      <c r="C88" s="187">
        <v>45480.0</v>
      </c>
      <c r="D88" s="188" t="str">
        <f t="shared" si="1"/>
        <v>2024/07</v>
      </c>
      <c r="E88" s="189"/>
    </row>
    <row r="89">
      <c r="A89" s="186" t="s">
        <v>486</v>
      </c>
      <c r="B89" s="186">
        <v>0.045831</v>
      </c>
      <c r="C89" s="187">
        <v>45480.0</v>
      </c>
      <c r="D89" s="188" t="str">
        <f t="shared" si="1"/>
        <v>2024/07</v>
      </c>
      <c r="E89" s="189"/>
    </row>
    <row r="90">
      <c r="A90" s="186" t="s">
        <v>492</v>
      </c>
      <c r="B90" s="186">
        <v>0.066136</v>
      </c>
      <c r="C90" s="187">
        <v>45480.0</v>
      </c>
      <c r="D90" s="188" t="str">
        <f t="shared" si="1"/>
        <v>2024/07</v>
      </c>
      <c r="E90" s="189"/>
    </row>
    <row r="91">
      <c r="A91" s="186" t="s">
        <v>486</v>
      </c>
      <c r="B91" s="186">
        <v>5.105315</v>
      </c>
      <c r="C91" s="187">
        <v>45481.0</v>
      </c>
      <c r="D91" s="188" t="str">
        <f t="shared" si="1"/>
        <v>2024/07</v>
      </c>
      <c r="E91" s="189"/>
    </row>
    <row r="92">
      <c r="A92" s="186" t="s">
        <v>495</v>
      </c>
      <c r="B92" s="186">
        <v>0.027705</v>
      </c>
      <c r="C92" s="187">
        <v>45481.0</v>
      </c>
      <c r="D92" s="188" t="str">
        <f t="shared" si="1"/>
        <v>2024/07</v>
      </c>
      <c r="E92" s="189"/>
    </row>
    <row r="93">
      <c r="A93" s="186" t="s">
        <v>488</v>
      </c>
      <c r="B93" s="186">
        <v>0.99108</v>
      </c>
      <c r="C93" s="187">
        <v>45481.0</v>
      </c>
      <c r="D93" s="188" t="str">
        <f t="shared" si="1"/>
        <v>2024/07</v>
      </c>
      <c r="E93" s="189"/>
    </row>
    <row r="94">
      <c r="A94" s="186" t="s">
        <v>489</v>
      </c>
      <c r="B94" s="186">
        <v>275.909365</v>
      </c>
      <c r="C94" s="187">
        <v>45481.0</v>
      </c>
      <c r="D94" s="188" t="str">
        <f t="shared" si="1"/>
        <v>2024/07</v>
      </c>
      <c r="E94" s="189"/>
    </row>
    <row r="95">
      <c r="A95" s="186" t="s">
        <v>490</v>
      </c>
      <c r="B95" s="186">
        <v>1.02245</v>
      </c>
      <c r="C95" s="187">
        <v>45481.0</v>
      </c>
      <c r="D95" s="188" t="str">
        <f t="shared" si="1"/>
        <v>2024/07</v>
      </c>
      <c r="E95" s="189"/>
    </row>
    <row r="96">
      <c r="A96" s="186" t="s">
        <v>491</v>
      </c>
      <c r="B96" s="186">
        <v>0.608285</v>
      </c>
      <c r="C96" s="187">
        <v>45481.0</v>
      </c>
      <c r="D96" s="188" t="str">
        <f t="shared" si="1"/>
        <v>2024/07</v>
      </c>
      <c r="E96" s="189"/>
    </row>
    <row r="97">
      <c r="A97" s="186" t="s">
        <v>486</v>
      </c>
      <c r="B97" s="186">
        <v>0.0061827</v>
      </c>
      <c r="C97" s="187">
        <v>45481.0</v>
      </c>
      <c r="D97" s="188" t="str">
        <f t="shared" si="1"/>
        <v>2024/07</v>
      </c>
      <c r="E97" s="189"/>
    </row>
    <row r="98">
      <c r="A98" s="186" t="s">
        <v>489</v>
      </c>
      <c r="B98" s="186">
        <v>0.02055521</v>
      </c>
      <c r="C98" s="187">
        <v>45481.0</v>
      </c>
      <c r="D98" s="188" t="str">
        <f t="shared" si="1"/>
        <v>2024/07</v>
      </c>
      <c r="E98" s="189"/>
    </row>
    <row r="99">
      <c r="A99" s="186" t="s">
        <v>486</v>
      </c>
      <c r="B99" s="186">
        <v>0.012471</v>
      </c>
      <c r="C99" s="187">
        <v>45481.0</v>
      </c>
      <c r="D99" s="188" t="str">
        <f t="shared" si="1"/>
        <v>2024/07</v>
      </c>
      <c r="E99" s="189"/>
    </row>
    <row r="100">
      <c r="A100" s="186" t="s">
        <v>486</v>
      </c>
      <c r="B100" s="186">
        <v>5.23008</v>
      </c>
      <c r="C100" s="187">
        <v>45481.0</v>
      </c>
      <c r="D100" s="188" t="str">
        <f t="shared" si="1"/>
        <v>2024/07</v>
      </c>
      <c r="E100" s="189"/>
    </row>
    <row r="101">
      <c r="A101" s="186" t="s">
        <v>486</v>
      </c>
      <c r="B101" s="186">
        <v>0.077309</v>
      </c>
      <c r="C101" s="187">
        <v>45481.0</v>
      </c>
      <c r="D101" s="188" t="str">
        <f t="shared" si="1"/>
        <v>2024/07</v>
      </c>
      <c r="E101" s="189"/>
    </row>
    <row r="102">
      <c r="A102" s="186" t="s">
        <v>488</v>
      </c>
      <c r="B102" s="186">
        <v>0.035747</v>
      </c>
      <c r="C102" s="187">
        <v>45481.0</v>
      </c>
      <c r="D102" s="188" t="str">
        <f t="shared" si="1"/>
        <v>2024/07</v>
      </c>
      <c r="E102" s="189"/>
    </row>
    <row r="103">
      <c r="A103" s="186" t="s">
        <v>492</v>
      </c>
      <c r="B103" s="186">
        <v>8.392163</v>
      </c>
      <c r="C103" s="187">
        <v>45481.0</v>
      </c>
      <c r="D103" s="188" t="str">
        <f t="shared" si="1"/>
        <v>2024/07</v>
      </c>
      <c r="E103" s="189"/>
    </row>
    <row r="104">
      <c r="A104" s="186" t="s">
        <v>493</v>
      </c>
      <c r="B104" s="186">
        <v>0.003642</v>
      </c>
      <c r="C104" s="187">
        <v>45481.0</v>
      </c>
      <c r="D104" s="188" t="str">
        <f t="shared" si="1"/>
        <v>2024/07</v>
      </c>
      <c r="E104" s="189"/>
    </row>
    <row r="105">
      <c r="A105" s="186" t="s">
        <v>491</v>
      </c>
      <c r="B105" s="186">
        <v>0.499398</v>
      </c>
      <c r="C105" s="187">
        <v>45481.0</v>
      </c>
      <c r="D105" s="188" t="str">
        <f t="shared" si="1"/>
        <v>2024/07</v>
      </c>
      <c r="E105" s="189"/>
    </row>
    <row r="106">
      <c r="A106" s="186" t="s">
        <v>486</v>
      </c>
      <c r="B106" s="186">
        <v>3.847805</v>
      </c>
      <c r="C106" s="187">
        <v>45482.0</v>
      </c>
      <c r="D106" s="188" t="str">
        <f t="shared" si="1"/>
        <v>2024/07</v>
      </c>
      <c r="E106" s="189"/>
    </row>
    <row r="107">
      <c r="A107" s="186" t="s">
        <v>487</v>
      </c>
      <c r="B107" s="186">
        <v>0.030645</v>
      </c>
      <c r="C107" s="187">
        <v>45482.0</v>
      </c>
      <c r="D107" s="188" t="str">
        <f t="shared" si="1"/>
        <v>2024/07</v>
      </c>
      <c r="E107" s="189"/>
    </row>
    <row r="108">
      <c r="A108" s="186" t="s">
        <v>488</v>
      </c>
      <c r="B108" s="186">
        <v>1.18847</v>
      </c>
      <c r="C108" s="187">
        <v>45482.0</v>
      </c>
      <c r="D108" s="188" t="str">
        <f t="shared" si="1"/>
        <v>2024/07</v>
      </c>
      <c r="E108" s="189"/>
    </row>
    <row r="109">
      <c r="A109" s="186" t="s">
        <v>489</v>
      </c>
      <c r="B109" s="186">
        <v>15.377685</v>
      </c>
      <c r="C109" s="187">
        <v>45482.0</v>
      </c>
      <c r="D109" s="188" t="str">
        <f t="shared" si="1"/>
        <v>2024/07</v>
      </c>
      <c r="E109" s="189"/>
    </row>
    <row r="110">
      <c r="A110" s="186" t="s">
        <v>493</v>
      </c>
      <c r="B110" s="186">
        <v>0.08333</v>
      </c>
      <c r="C110" s="187">
        <v>45482.0</v>
      </c>
      <c r="D110" s="188" t="str">
        <f t="shared" si="1"/>
        <v>2024/07</v>
      </c>
      <c r="E110" s="189"/>
    </row>
    <row r="111">
      <c r="A111" s="186" t="s">
        <v>490</v>
      </c>
      <c r="B111" s="186">
        <v>2.468895</v>
      </c>
      <c r="C111" s="187">
        <v>45482.0</v>
      </c>
      <c r="D111" s="188" t="str">
        <f t="shared" si="1"/>
        <v>2024/07</v>
      </c>
      <c r="E111" s="189"/>
    </row>
    <row r="112">
      <c r="A112" s="186" t="s">
        <v>491</v>
      </c>
      <c r="B112" s="186">
        <v>1.01604</v>
      </c>
      <c r="C112" s="187">
        <v>45482.0</v>
      </c>
      <c r="D112" s="188" t="str">
        <f t="shared" si="1"/>
        <v>2024/07</v>
      </c>
      <c r="E112" s="189"/>
    </row>
    <row r="113">
      <c r="A113" s="186" t="s">
        <v>486</v>
      </c>
      <c r="B113" s="186">
        <v>0.0134333</v>
      </c>
      <c r="C113" s="187">
        <v>45482.0</v>
      </c>
      <c r="D113" s="188" t="str">
        <f t="shared" si="1"/>
        <v>2024/07</v>
      </c>
      <c r="E113" s="189"/>
    </row>
    <row r="114">
      <c r="A114" s="186" t="s">
        <v>489</v>
      </c>
      <c r="B114" s="186">
        <v>0.01622296</v>
      </c>
      <c r="C114" s="187">
        <v>45482.0</v>
      </c>
      <c r="D114" s="188" t="str">
        <f t="shared" si="1"/>
        <v>2024/07</v>
      </c>
      <c r="E114" s="189"/>
    </row>
    <row r="115">
      <c r="A115" s="186" t="s">
        <v>486</v>
      </c>
      <c r="B115" s="186">
        <v>0.030456</v>
      </c>
      <c r="C115" s="187">
        <v>45482.0</v>
      </c>
      <c r="D115" s="188" t="str">
        <f t="shared" si="1"/>
        <v>2024/07</v>
      </c>
      <c r="E115" s="189"/>
    </row>
    <row r="116">
      <c r="A116" s="186" t="s">
        <v>486</v>
      </c>
      <c r="B116" s="186">
        <v>0.09</v>
      </c>
      <c r="C116" s="187">
        <v>45482.0</v>
      </c>
      <c r="D116" s="188" t="str">
        <f t="shared" si="1"/>
        <v>2024/07</v>
      </c>
      <c r="E116" s="189"/>
    </row>
    <row r="117">
      <c r="A117" s="186" t="s">
        <v>486</v>
      </c>
      <c r="B117" s="186">
        <v>1.34684</v>
      </c>
      <c r="C117" s="187">
        <v>45482.0</v>
      </c>
      <c r="D117" s="188" t="str">
        <f t="shared" si="1"/>
        <v>2024/07</v>
      </c>
      <c r="E117" s="189"/>
    </row>
    <row r="118">
      <c r="A118" s="186" t="s">
        <v>486</v>
      </c>
      <c r="B118" s="186">
        <v>0.2814</v>
      </c>
      <c r="C118" s="187">
        <v>45482.0</v>
      </c>
      <c r="D118" s="188" t="str">
        <f t="shared" si="1"/>
        <v>2024/07</v>
      </c>
      <c r="E118" s="189"/>
    </row>
    <row r="119">
      <c r="A119" s="186" t="s">
        <v>486</v>
      </c>
      <c r="B119" s="186">
        <v>0.192002</v>
      </c>
      <c r="C119" s="187">
        <v>45482.0</v>
      </c>
      <c r="D119" s="188" t="str">
        <f t="shared" si="1"/>
        <v>2024/07</v>
      </c>
      <c r="E119" s="189"/>
    </row>
    <row r="120">
      <c r="A120" s="186" t="s">
        <v>488</v>
      </c>
      <c r="B120" s="186">
        <v>0.0103405</v>
      </c>
      <c r="C120" s="187">
        <v>45482.0</v>
      </c>
      <c r="D120" s="188" t="str">
        <f t="shared" si="1"/>
        <v>2024/07</v>
      </c>
      <c r="E120" s="189"/>
    </row>
    <row r="121">
      <c r="A121" s="186" t="s">
        <v>492</v>
      </c>
      <c r="B121" s="186">
        <v>0.206694</v>
      </c>
      <c r="C121" s="187">
        <v>45482.0</v>
      </c>
      <c r="D121" s="188" t="str">
        <f t="shared" si="1"/>
        <v>2024/07</v>
      </c>
      <c r="E121" s="189"/>
    </row>
    <row r="122">
      <c r="A122" s="186" t="s">
        <v>493</v>
      </c>
      <c r="B122" s="186">
        <v>9.1E-4</v>
      </c>
      <c r="C122" s="187">
        <v>45482.0</v>
      </c>
      <c r="D122" s="188" t="str">
        <f t="shared" si="1"/>
        <v>2024/07</v>
      </c>
      <c r="E122" s="189"/>
    </row>
    <row r="123">
      <c r="A123" s="186" t="s">
        <v>491</v>
      </c>
      <c r="B123" s="186">
        <v>2.241914</v>
      </c>
      <c r="C123" s="187">
        <v>45482.0</v>
      </c>
      <c r="D123" s="188" t="str">
        <f t="shared" si="1"/>
        <v>2024/07</v>
      </c>
      <c r="E123" s="189"/>
    </row>
    <row r="124">
      <c r="A124" s="186" t="s">
        <v>486</v>
      </c>
      <c r="B124" s="186">
        <v>6.757655</v>
      </c>
      <c r="C124" s="187">
        <v>45483.0</v>
      </c>
      <c r="D124" s="188" t="str">
        <f t="shared" si="1"/>
        <v>2024/07</v>
      </c>
      <c r="E124" s="189"/>
    </row>
    <row r="125">
      <c r="A125" s="186" t="s">
        <v>487</v>
      </c>
      <c r="B125" s="186">
        <v>0.00407</v>
      </c>
      <c r="C125" s="187">
        <v>45483.0</v>
      </c>
      <c r="D125" s="188" t="str">
        <f t="shared" si="1"/>
        <v>2024/07</v>
      </c>
      <c r="E125" s="189"/>
    </row>
    <row r="126">
      <c r="A126" s="186" t="s">
        <v>488</v>
      </c>
      <c r="B126" s="186">
        <v>0.339065</v>
      </c>
      <c r="C126" s="187">
        <v>45483.0</v>
      </c>
      <c r="D126" s="188" t="str">
        <f t="shared" si="1"/>
        <v>2024/07</v>
      </c>
      <c r="E126" s="189"/>
    </row>
    <row r="127">
      <c r="A127" s="186" t="s">
        <v>489</v>
      </c>
      <c r="B127" s="186">
        <v>8.20495</v>
      </c>
      <c r="C127" s="187">
        <v>45483.0</v>
      </c>
      <c r="D127" s="188" t="str">
        <f t="shared" si="1"/>
        <v>2024/07</v>
      </c>
      <c r="E127" s="189"/>
    </row>
    <row r="128">
      <c r="A128" s="186" t="s">
        <v>491</v>
      </c>
      <c r="B128" s="186">
        <v>0.869045</v>
      </c>
      <c r="C128" s="187">
        <v>45483.0</v>
      </c>
      <c r="D128" s="188" t="str">
        <f t="shared" si="1"/>
        <v>2024/07</v>
      </c>
      <c r="E128" s="189"/>
    </row>
    <row r="129">
      <c r="A129" s="186" t="s">
        <v>486</v>
      </c>
      <c r="B129" s="186">
        <v>0.0125916</v>
      </c>
      <c r="C129" s="187">
        <v>45483.0</v>
      </c>
      <c r="D129" s="188" t="str">
        <f t="shared" si="1"/>
        <v>2024/07</v>
      </c>
      <c r="E129" s="189"/>
    </row>
    <row r="130">
      <c r="A130" s="186" t="s">
        <v>489</v>
      </c>
      <c r="B130" s="186">
        <v>0.00923455</v>
      </c>
      <c r="C130" s="187">
        <v>45483.0</v>
      </c>
      <c r="D130" s="188" t="str">
        <f t="shared" si="1"/>
        <v>2024/07</v>
      </c>
      <c r="E130" s="189"/>
    </row>
    <row r="131">
      <c r="A131" s="186" t="s">
        <v>486</v>
      </c>
      <c r="B131" s="186">
        <v>0.09985</v>
      </c>
      <c r="C131" s="187">
        <v>45483.0</v>
      </c>
      <c r="D131" s="188" t="str">
        <f t="shared" si="1"/>
        <v>2024/07</v>
      </c>
      <c r="E131" s="189"/>
    </row>
    <row r="132">
      <c r="A132" s="186" t="s">
        <v>486</v>
      </c>
      <c r="B132" s="186">
        <v>1.58022</v>
      </c>
      <c r="C132" s="187">
        <v>45483.0</v>
      </c>
      <c r="D132" s="188" t="str">
        <f t="shared" si="1"/>
        <v>2024/07</v>
      </c>
      <c r="E132" s="189"/>
    </row>
    <row r="133">
      <c r="A133" s="186" t="s">
        <v>486</v>
      </c>
      <c r="B133" s="186">
        <v>0.0472235</v>
      </c>
      <c r="C133" s="187">
        <v>45483.0</v>
      </c>
      <c r="D133" s="188" t="str">
        <f t="shared" si="1"/>
        <v>2024/07</v>
      </c>
      <c r="E133" s="189"/>
    </row>
    <row r="134">
      <c r="A134" s="186" t="s">
        <v>488</v>
      </c>
      <c r="B134" s="186">
        <v>0.026322</v>
      </c>
      <c r="C134" s="187">
        <v>45483.0</v>
      </c>
      <c r="D134" s="188" t="str">
        <f t="shared" si="1"/>
        <v>2024/07</v>
      </c>
      <c r="E134" s="189"/>
    </row>
    <row r="135">
      <c r="A135" s="186" t="s">
        <v>492</v>
      </c>
      <c r="B135" s="186">
        <v>0.015574</v>
      </c>
      <c r="C135" s="187">
        <v>45483.0</v>
      </c>
      <c r="D135" s="188" t="str">
        <f t="shared" si="1"/>
        <v>2024/07</v>
      </c>
      <c r="E135" s="189"/>
    </row>
    <row r="136">
      <c r="A136" s="186" t="s">
        <v>493</v>
      </c>
      <c r="B136" s="186">
        <v>0.023565</v>
      </c>
      <c r="C136" s="187">
        <v>45483.0</v>
      </c>
      <c r="D136" s="188" t="str">
        <f t="shared" si="1"/>
        <v>2024/07</v>
      </c>
      <c r="E136" s="189"/>
    </row>
    <row r="137">
      <c r="A137" s="186" t="s">
        <v>486</v>
      </c>
      <c r="B137" s="186">
        <v>3.21695</v>
      </c>
      <c r="C137" s="187">
        <v>45484.0</v>
      </c>
      <c r="D137" s="188" t="str">
        <f t="shared" si="1"/>
        <v>2024/07</v>
      </c>
      <c r="E137" s="189"/>
    </row>
    <row r="138">
      <c r="A138" s="186" t="s">
        <v>492</v>
      </c>
      <c r="B138" s="186">
        <v>0.075495</v>
      </c>
      <c r="C138" s="187">
        <v>45484.0</v>
      </c>
      <c r="D138" s="188" t="str">
        <f t="shared" si="1"/>
        <v>2024/07</v>
      </c>
      <c r="E138" s="189"/>
    </row>
    <row r="139">
      <c r="A139" s="186" t="s">
        <v>488</v>
      </c>
      <c r="B139" s="186">
        <v>3.147325</v>
      </c>
      <c r="C139" s="187">
        <v>45484.0</v>
      </c>
      <c r="D139" s="188" t="str">
        <f t="shared" si="1"/>
        <v>2024/07</v>
      </c>
      <c r="E139" s="189"/>
    </row>
    <row r="140">
      <c r="A140" s="186" t="s">
        <v>489</v>
      </c>
      <c r="B140" s="186">
        <v>17.763885</v>
      </c>
      <c r="C140" s="187">
        <v>45484.0</v>
      </c>
      <c r="D140" s="188" t="str">
        <f t="shared" si="1"/>
        <v>2024/07</v>
      </c>
      <c r="E140" s="189"/>
    </row>
    <row r="141">
      <c r="A141" s="186" t="s">
        <v>493</v>
      </c>
      <c r="B141" s="186">
        <v>0.06393</v>
      </c>
      <c r="C141" s="187">
        <v>45484.0</v>
      </c>
      <c r="D141" s="188" t="str">
        <f t="shared" si="1"/>
        <v>2024/07</v>
      </c>
      <c r="E141" s="189"/>
    </row>
    <row r="142">
      <c r="A142" s="186" t="s">
        <v>490</v>
      </c>
      <c r="B142" s="186">
        <v>0.12475</v>
      </c>
      <c r="C142" s="187">
        <v>45484.0</v>
      </c>
      <c r="D142" s="188" t="str">
        <f t="shared" si="1"/>
        <v>2024/07</v>
      </c>
      <c r="E142" s="189"/>
    </row>
    <row r="143">
      <c r="A143" s="186" t="s">
        <v>491</v>
      </c>
      <c r="B143" s="186">
        <v>3.787245</v>
      </c>
      <c r="C143" s="187">
        <v>45484.0</v>
      </c>
      <c r="D143" s="188" t="str">
        <f t="shared" si="1"/>
        <v>2024/07</v>
      </c>
      <c r="E143" s="189"/>
    </row>
    <row r="144">
      <c r="A144" s="186" t="s">
        <v>486</v>
      </c>
      <c r="B144" s="186">
        <v>0.0170684</v>
      </c>
      <c r="C144" s="187">
        <v>45484.0</v>
      </c>
      <c r="D144" s="188" t="str">
        <f t="shared" si="1"/>
        <v>2024/07</v>
      </c>
      <c r="E144" s="189"/>
    </row>
    <row r="145">
      <c r="A145" s="186" t="s">
        <v>489</v>
      </c>
      <c r="B145" s="186">
        <v>6.2166E-4</v>
      </c>
      <c r="C145" s="187">
        <v>45484.0</v>
      </c>
      <c r="D145" s="188" t="str">
        <f t="shared" si="1"/>
        <v>2024/07</v>
      </c>
      <c r="E145" s="189"/>
    </row>
    <row r="146">
      <c r="A146" s="186" t="s">
        <v>486</v>
      </c>
      <c r="B146" s="186">
        <v>0.348</v>
      </c>
      <c r="C146" s="187">
        <v>45484.0</v>
      </c>
      <c r="D146" s="188" t="str">
        <f t="shared" si="1"/>
        <v>2024/07</v>
      </c>
      <c r="E146" s="189"/>
    </row>
    <row r="147">
      <c r="A147" s="186" t="s">
        <v>486</v>
      </c>
      <c r="B147" s="186">
        <v>0.0726</v>
      </c>
      <c r="C147" s="187">
        <v>45484.0</v>
      </c>
      <c r="D147" s="188" t="str">
        <f t="shared" si="1"/>
        <v>2024/07</v>
      </c>
      <c r="E147" s="189"/>
    </row>
    <row r="148">
      <c r="A148" s="186" t="s">
        <v>486</v>
      </c>
      <c r="B148" s="186">
        <v>0.228016</v>
      </c>
      <c r="C148" s="187">
        <v>45484.0</v>
      </c>
      <c r="D148" s="188" t="str">
        <f t="shared" si="1"/>
        <v>2024/07</v>
      </c>
      <c r="E148" s="189"/>
    </row>
    <row r="149">
      <c r="A149" s="186" t="s">
        <v>488</v>
      </c>
      <c r="B149" s="186">
        <v>0.006669</v>
      </c>
      <c r="C149" s="187">
        <v>45484.0</v>
      </c>
      <c r="D149" s="188" t="str">
        <f t="shared" si="1"/>
        <v>2024/07</v>
      </c>
      <c r="E149" s="189"/>
    </row>
    <row r="150">
      <c r="A150" s="186" t="s">
        <v>493</v>
      </c>
      <c r="B150" s="186">
        <v>0.020394</v>
      </c>
      <c r="C150" s="187">
        <v>45484.0</v>
      </c>
      <c r="D150" s="188" t="str">
        <f t="shared" si="1"/>
        <v>2024/07</v>
      </c>
      <c r="E150" s="189"/>
    </row>
    <row r="151">
      <c r="A151" s="186" t="s">
        <v>491</v>
      </c>
      <c r="B151" s="186">
        <v>0.038224</v>
      </c>
      <c r="C151" s="187">
        <v>45484.0</v>
      </c>
      <c r="D151" s="188" t="str">
        <f t="shared" si="1"/>
        <v>2024/07</v>
      </c>
      <c r="E151" s="189"/>
    </row>
    <row r="152">
      <c r="A152" s="186" t="s">
        <v>486</v>
      </c>
      <c r="B152" s="186">
        <v>6.926815</v>
      </c>
      <c r="C152" s="187">
        <v>45485.0</v>
      </c>
      <c r="D152" s="188" t="str">
        <f t="shared" si="1"/>
        <v>2024/07</v>
      </c>
      <c r="E152" s="189"/>
    </row>
    <row r="153">
      <c r="A153" s="186" t="s">
        <v>488</v>
      </c>
      <c r="B153" s="186">
        <v>3.072</v>
      </c>
      <c r="C153" s="187">
        <v>45485.0</v>
      </c>
      <c r="D153" s="188" t="str">
        <f t="shared" si="1"/>
        <v>2024/07</v>
      </c>
      <c r="E153" s="189"/>
    </row>
    <row r="154">
      <c r="A154" s="186" t="s">
        <v>489</v>
      </c>
      <c r="B154" s="186">
        <v>5.33354</v>
      </c>
      <c r="C154" s="187">
        <v>45485.0</v>
      </c>
      <c r="D154" s="188" t="str">
        <f t="shared" si="1"/>
        <v>2024/07</v>
      </c>
      <c r="E154" s="189"/>
    </row>
    <row r="155">
      <c r="A155" s="186" t="s">
        <v>490</v>
      </c>
      <c r="B155" s="186">
        <v>0.05537</v>
      </c>
      <c r="C155" s="187">
        <v>45485.0</v>
      </c>
      <c r="D155" s="188" t="str">
        <f t="shared" si="1"/>
        <v>2024/07</v>
      </c>
      <c r="E155" s="189"/>
    </row>
    <row r="156">
      <c r="A156" s="186" t="s">
        <v>491</v>
      </c>
      <c r="B156" s="186">
        <v>1.410425</v>
      </c>
      <c r="C156" s="187">
        <v>45485.0</v>
      </c>
      <c r="D156" s="188" t="str">
        <f t="shared" si="1"/>
        <v>2024/07</v>
      </c>
      <c r="E156" s="189"/>
    </row>
    <row r="157">
      <c r="A157" s="186" t="s">
        <v>486</v>
      </c>
      <c r="B157" s="186">
        <v>0.0196907</v>
      </c>
      <c r="C157" s="187">
        <v>45485.0</v>
      </c>
      <c r="D157" s="188" t="str">
        <f t="shared" si="1"/>
        <v>2024/07</v>
      </c>
      <c r="E157" s="189"/>
    </row>
    <row r="158">
      <c r="A158" s="186" t="s">
        <v>486</v>
      </c>
      <c r="B158" s="186">
        <v>0.020943</v>
      </c>
      <c r="C158" s="187">
        <v>45485.0</v>
      </c>
      <c r="D158" s="188" t="str">
        <f t="shared" si="1"/>
        <v>2024/07</v>
      </c>
      <c r="E158" s="189"/>
    </row>
    <row r="159">
      <c r="A159" s="186" t="s">
        <v>486</v>
      </c>
      <c r="B159" s="186">
        <v>0.116</v>
      </c>
      <c r="C159" s="187">
        <v>45485.0</v>
      </c>
      <c r="D159" s="188" t="str">
        <f t="shared" si="1"/>
        <v>2024/07</v>
      </c>
      <c r="E159" s="189"/>
    </row>
    <row r="160">
      <c r="A160" s="186" t="s">
        <v>486</v>
      </c>
      <c r="B160" s="186">
        <v>0.04075</v>
      </c>
      <c r="C160" s="187">
        <v>45485.0</v>
      </c>
      <c r="D160" s="188" t="str">
        <f t="shared" si="1"/>
        <v>2024/07</v>
      </c>
      <c r="E160" s="189"/>
    </row>
    <row r="161">
      <c r="A161" s="186" t="s">
        <v>486</v>
      </c>
      <c r="B161" s="186">
        <v>0.16569</v>
      </c>
      <c r="C161" s="187">
        <v>45485.0</v>
      </c>
      <c r="D161" s="188" t="str">
        <f t="shared" si="1"/>
        <v>2024/07</v>
      </c>
      <c r="E161" s="189"/>
    </row>
    <row r="162">
      <c r="A162" s="186" t="s">
        <v>486</v>
      </c>
      <c r="B162" s="186">
        <v>0.097479</v>
      </c>
      <c r="C162" s="187">
        <v>45485.0</v>
      </c>
      <c r="D162" s="188" t="str">
        <f t="shared" si="1"/>
        <v>2024/07</v>
      </c>
      <c r="E162" s="189"/>
    </row>
    <row r="163">
      <c r="A163" s="186" t="s">
        <v>488</v>
      </c>
      <c r="B163" s="186">
        <v>1.45E-4</v>
      </c>
      <c r="C163" s="187">
        <v>45485.0</v>
      </c>
      <c r="D163" s="188" t="str">
        <f t="shared" si="1"/>
        <v>2024/07</v>
      </c>
      <c r="E163" s="189"/>
    </row>
    <row r="164">
      <c r="A164" s="186" t="s">
        <v>492</v>
      </c>
      <c r="B164" s="186">
        <v>0.013376</v>
      </c>
      <c r="C164" s="187">
        <v>45485.0</v>
      </c>
      <c r="D164" s="188" t="str">
        <f t="shared" si="1"/>
        <v>2024/07</v>
      </c>
      <c r="E164" s="189"/>
    </row>
    <row r="165">
      <c r="A165" s="186" t="s">
        <v>493</v>
      </c>
      <c r="B165" s="186">
        <v>0.002504</v>
      </c>
      <c r="C165" s="187">
        <v>45485.0</v>
      </c>
      <c r="D165" s="188" t="str">
        <f t="shared" si="1"/>
        <v>2024/07</v>
      </c>
      <c r="E165" s="189"/>
    </row>
    <row r="166">
      <c r="A166" s="186" t="s">
        <v>486</v>
      </c>
      <c r="B166" s="186">
        <v>2.05868</v>
      </c>
      <c r="C166" s="187">
        <v>45486.0</v>
      </c>
      <c r="D166" s="188" t="str">
        <f t="shared" si="1"/>
        <v>2024/07</v>
      </c>
      <c r="E166" s="189"/>
    </row>
    <row r="167">
      <c r="A167" s="186" t="s">
        <v>490</v>
      </c>
      <c r="B167" s="186">
        <v>0.084565</v>
      </c>
      <c r="C167" s="187">
        <v>45486.0</v>
      </c>
      <c r="D167" s="188" t="str">
        <f t="shared" si="1"/>
        <v>2024/07</v>
      </c>
      <c r="E167" s="189"/>
    </row>
    <row r="168">
      <c r="A168" s="186" t="s">
        <v>486</v>
      </c>
      <c r="B168" s="186">
        <v>0.0080098</v>
      </c>
      <c r="C168" s="187">
        <v>45486.0</v>
      </c>
      <c r="D168" s="188" t="str">
        <f t="shared" si="1"/>
        <v>2024/07</v>
      </c>
      <c r="E168" s="189"/>
    </row>
    <row r="169">
      <c r="A169" s="186" t="s">
        <v>496</v>
      </c>
      <c r="B169" s="186">
        <v>0.70359</v>
      </c>
      <c r="C169" s="187">
        <v>45486.0</v>
      </c>
      <c r="D169" s="188" t="str">
        <f t="shared" si="1"/>
        <v>2024/07</v>
      </c>
      <c r="E169" s="189"/>
    </row>
    <row r="170">
      <c r="A170" s="186" t="s">
        <v>497</v>
      </c>
      <c r="B170" s="186">
        <v>3.4113575</v>
      </c>
      <c r="C170" s="187">
        <v>45486.0</v>
      </c>
      <c r="D170" s="188" t="str">
        <f t="shared" si="1"/>
        <v>2024/07</v>
      </c>
      <c r="E170" s="189"/>
    </row>
    <row r="171">
      <c r="A171" s="186" t="s">
        <v>486</v>
      </c>
      <c r="B171" s="186">
        <v>0.06675</v>
      </c>
      <c r="C171" s="187">
        <v>45487.0</v>
      </c>
      <c r="D171" s="188" t="str">
        <f t="shared" si="1"/>
        <v>2024/07</v>
      </c>
      <c r="E171" s="189"/>
    </row>
    <row r="172">
      <c r="A172" s="186" t="s">
        <v>486</v>
      </c>
      <c r="B172" s="186">
        <v>0.0065606</v>
      </c>
      <c r="C172" s="187">
        <v>45487.0</v>
      </c>
      <c r="D172" s="188" t="str">
        <f t="shared" si="1"/>
        <v>2024/07</v>
      </c>
      <c r="E172" s="189"/>
    </row>
    <row r="173">
      <c r="A173" s="186" t="s">
        <v>496</v>
      </c>
      <c r="B173" s="186">
        <v>1.22181</v>
      </c>
      <c r="C173" s="187">
        <v>45487.0</v>
      </c>
      <c r="D173" s="188" t="str">
        <f t="shared" si="1"/>
        <v>2024/07</v>
      </c>
      <c r="E173" s="189"/>
    </row>
    <row r="174">
      <c r="A174" s="186" t="s">
        <v>497</v>
      </c>
      <c r="B174" s="186">
        <v>6.409397</v>
      </c>
      <c r="C174" s="187">
        <v>45487.0</v>
      </c>
      <c r="D174" s="188" t="str">
        <f t="shared" si="1"/>
        <v>2024/07</v>
      </c>
      <c r="E174" s="189"/>
    </row>
    <row r="175">
      <c r="A175" s="186" t="s">
        <v>486</v>
      </c>
      <c r="B175" s="186">
        <v>3.239545</v>
      </c>
      <c r="C175" s="187">
        <v>45488.0</v>
      </c>
      <c r="D175" s="188" t="str">
        <f t="shared" si="1"/>
        <v>2024/07</v>
      </c>
      <c r="E175" s="189"/>
    </row>
    <row r="176">
      <c r="A176" s="186" t="s">
        <v>488</v>
      </c>
      <c r="B176" s="186">
        <v>1.569545</v>
      </c>
      <c r="C176" s="187">
        <v>45488.0</v>
      </c>
      <c r="D176" s="188" t="str">
        <f t="shared" si="1"/>
        <v>2024/07</v>
      </c>
      <c r="E176" s="189"/>
    </row>
    <row r="177">
      <c r="A177" s="186" t="s">
        <v>489</v>
      </c>
      <c r="B177" s="186">
        <v>1.42462</v>
      </c>
      <c r="C177" s="187">
        <v>45488.0</v>
      </c>
      <c r="D177" s="188" t="str">
        <f t="shared" si="1"/>
        <v>2024/07</v>
      </c>
      <c r="E177" s="189"/>
    </row>
    <row r="178">
      <c r="A178" s="186" t="s">
        <v>491</v>
      </c>
      <c r="B178" s="186">
        <v>1.85252</v>
      </c>
      <c r="C178" s="187">
        <v>45488.0</v>
      </c>
      <c r="D178" s="188" t="str">
        <f t="shared" si="1"/>
        <v>2024/07</v>
      </c>
      <c r="E178" s="189"/>
    </row>
    <row r="179">
      <c r="A179" s="186" t="s">
        <v>486</v>
      </c>
      <c r="B179" s="186">
        <v>0.0133502</v>
      </c>
      <c r="C179" s="187">
        <v>45488.0</v>
      </c>
      <c r="D179" s="188" t="str">
        <f t="shared" si="1"/>
        <v>2024/07</v>
      </c>
      <c r="E179" s="189"/>
    </row>
    <row r="180">
      <c r="A180" s="186" t="s">
        <v>489</v>
      </c>
      <c r="B180" s="186">
        <v>6.76E-6</v>
      </c>
      <c r="C180" s="187">
        <v>45488.0</v>
      </c>
      <c r="D180" s="188" t="str">
        <f t="shared" si="1"/>
        <v>2024/07</v>
      </c>
      <c r="E180" s="189"/>
    </row>
    <row r="181">
      <c r="A181" s="186" t="s">
        <v>486</v>
      </c>
      <c r="B181" s="186">
        <v>2.14</v>
      </c>
      <c r="C181" s="187">
        <v>45488.0</v>
      </c>
      <c r="D181" s="188" t="str">
        <f t="shared" si="1"/>
        <v>2024/07</v>
      </c>
      <c r="E181" s="189"/>
    </row>
    <row r="182">
      <c r="A182" s="186" t="s">
        <v>496</v>
      </c>
      <c r="B182" s="186">
        <v>1.04784</v>
      </c>
      <c r="C182" s="187">
        <v>45488.0</v>
      </c>
      <c r="D182" s="188" t="str">
        <f t="shared" si="1"/>
        <v>2024/07</v>
      </c>
      <c r="E182" s="189"/>
    </row>
    <row r="183">
      <c r="A183" s="186" t="s">
        <v>486</v>
      </c>
      <c r="B183" s="186">
        <v>0.6937635</v>
      </c>
      <c r="C183" s="187">
        <v>45488.0</v>
      </c>
      <c r="D183" s="188" t="str">
        <f t="shared" si="1"/>
        <v>2024/07</v>
      </c>
      <c r="E183" s="189"/>
    </row>
    <row r="184">
      <c r="A184" s="186" t="s">
        <v>488</v>
      </c>
      <c r="B184" s="186">
        <v>2.3466425</v>
      </c>
      <c r="C184" s="187">
        <v>45488.0</v>
      </c>
      <c r="D184" s="188" t="str">
        <f t="shared" si="1"/>
        <v>2024/07</v>
      </c>
      <c r="E184" s="189"/>
    </row>
    <row r="185">
      <c r="A185" s="186" t="s">
        <v>497</v>
      </c>
      <c r="B185" s="186">
        <v>5.35191</v>
      </c>
      <c r="C185" s="187">
        <v>45488.0</v>
      </c>
      <c r="D185" s="188" t="str">
        <f t="shared" si="1"/>
        <v>2024/07</v>
      </c>
      <c r="E185" s="189"/>
    </row>
    <row r="186">
      <c r="A186" s="186" t="s">
        <v>496</v>
      </c>
      <c r="B186" s="186">
        <v>8.45E-4</v>
      </c>
      <c r="C186" s="187">
        <v>45488.0</v>
      </c>
      <c r="D186" s="188" t="str">
        <f t="shared" si="1"/>
        <v>2024/07</v>
      </c>
      <c r="E186" s="189"/>
    </row>
    <row r="187">
      <c r="A187" s="186" t="s">
        <v>493</v>
      </c>
      <c r="B187" s="186">
        <v>0.013459</v>
      </c>
      <c r="C187" s="187">
        <v>45488.0</v>
      </c>
      <c r="D187" s="188" t="str">
        <f t="shared" si="1"/>
        <v>2024/07</v>
      </c>
      <c r="E187" s="189"/>
    </row>
    <row r="188">
      <c r="A188" s="186" t="s">
        <v>486</v>
      </c>
      <c r="B188" s="186">
        <v>17.41351</v>
      </c>
      <c r="C188" s="187">
        <v>45489.0</v>
      </c>
      <c r="D188" s="188" t="str">
        <f t="shared" si="1"/>
        <v>2024/07</v>
      </c>
      <c r="E188" s="189"/>
    </row>
    <row r="189">
      <c r="A189" s="186" t="s">
        <v>488</v>
      </c>
      <c r="B189" s="186">
        <v>7.59208</v>
      </c>
      <c r="C189" s="187">
        <v>45489.0</v>
      </c>
      <c r="D189" s="188" t="str">
        <f t="shared" si="1"/>
        <v>2024/07</v>
      </c>
      <c r="E189" s="189"/>
    </row>
    <row r="190">
      <c r="A190" s="186" t="s">
        <v>489</v>
      </c>
      <c r="B190" s="186">
        <v>4.281055</v>
      </c>
      <c r="C190" s="187">
        <v>45489.0</v>
      </c>
      <c r="D190" s="188" t="str">
        <f t="shared" si="1"/>
        <v>2024/07</v>
      </c>
      <c r="E190" s="189"/>
    </row>
    <row r="191">
      <c r="A191" s="186" t="s">
        <v>491</v>
      </c>
      <c r="B191" s="186">
        <v>9.78249</v>
      </c>
      <c r="C191" s="187">
        <v>45489.0</v>
      </c>
      <c r="D191" s="188" t="str">
        <f t="shared" si="1"/>
        <v>2024/07</v>
      </c>
      <c r="E191" s="189"/>
    </row>
    <row r="192">
      <c r="A192" s="186" t="s">
        <v>486</v>
      </c>
      <c r="B192" s="186">
        <v>0.0179312</v>
      </c>
      <c r="C192" s="187">
        <v>45489.0</v>
      </c>
      <c r="D192" s="188" t="str">
        <f t="shared" si="1"/>
        <v>2024/07</v>
      </c>
      <c r="E192" s="189"/>
    </row>
    <row r="193">
      <c r="A193" s="186" t="s">
        <v>489</v>
      </c>
      <c r="B193" s="186">
        <v>0.00938119</v>
      </c>
      <c r="C193" s="187">
        <v>45489.0</v>
      </c>
      <c r="D193" s="188" t="str">
        <f t="shared" si="1"/>
        <v>2024/07</v>
      </c>
      <c r="E193" s="189"/>
    </row>
    <row r="194">
      <c r="A194" s="186" t="s">
        <v>486</v>
      </c>
      <c r="B194" s="186">
        <v>2.192</v>
      </c>
      <c r="C194" s="187">
        <v>45489.0</v>
      </c>
      <c r="D194" s="188" t="str">
        <f t="shared" si="1"/>
        <v>2024/07</v>
      </c>
      <c r="E194" s="189"/>
    </row>
    <row r="195">
      <c r="A195" s="186" t="s">
        <v>486</v>
      </c>
      <c r="B195" s="186">
        <v>0.13773</v>
      </c>
      <c r="C195" s="187">
        <v>45489.0</v>
      </c>
      <c r="D195" s="188" t="str">
        <f t="shared" si="1"/>
        <v>2024/07</v>
      </c>
      <c r="E195" s="189"/>
    </row>
    <row r="196">
      <c r="A196" s="186" t="s">
        <v>486</v>
      </c>
      <c r="B196" s="186">
        <v>0.67151</v>
      </c>
      <c r="C196" s="187">
        <v>45489.0</v>
      </c>
      <c r="D196" s="188" t="str">
        <f t="shared" si="1"/>
        <v>2024/07</v>
      </c>
      <c r="E196" s="189"/>
    </row>
    <row r="197">
      <c r="A197" s="186" t="s">
        <v>488</v>
      </c>
      <c r="B197" s="186">
        <v>0.4801095</v>
      </c>
      <c r="C197" s="187">
        <v>45489.0</v>
      </c>
      <c r="D197" s="188" t="str">
        <f t="shared" si="1"/>
        <v>2024/07</v>
      </c>
      <c r="E197" s="189"/>
    </row>
    <row r="198">
      <c r="A198" s="186" t="s">
        <v>497</v>
      </c>
      <c r="B198" s="186">
        <v>6.384232</v>
      </c>
      <c r="C198" s="187">
        <v>45489.0</v>
      </c>
      <c r="D198" s="188" t="str">
        <f t="shared" si="1"/>
        <v>2024/07</v>
      </c>
      <c r="E198" s="189"/>
    </row>
    <row r="199">
      <c r="A199" s="186" t="s">
        <v>492</v>
      </c>
      <c r="B199" s="186">
        <v>0.345474</v>
      </c>
      <c r="C199" s="187">
        <v>45489.0</v>
      </c>
      <c r="D199" s="188" t="str">
        <f t="shared" si="1"/>
        <v>2024/07</v>
      </c>
      <c r="E199" s="189"/>
    </row>
    <row r="200">
      <c r="A200" s="186" t="s">
        <v>493</v>
      </c>
      <c r="B200" s="186">
        <v>0.008399</v>
      </c>
      <c r="C200" s="187">
        <v>45489.0</v>
      </c>
      <c r="D200" s="188" t="str">
        <f t="shared" si="1"/>
        <v>2024/07</v>
      </c>
      <c r="E200" s="189"/>
    </row>
    <row r="201">
      <c r="A201" s="186" t="s">
        <v>486</v>
      </c>
      <c r="B201" s="186">
        <v>6.22429</v>
      </c>
      <c r="C201" s="187">
        <v>45490.0</v>
      </c>
      <c r="D201" s="188" t="str">
        <f t="shared" si="1"/>
        <v>2024/07</v>
      </c>
      <c r="E201" s="189"/>
    </row>
    <row r="202">
      <c r="A202" s="186" t="s">
        <v>488</v>
      </c>
      <c r="B202" s="186">
        <v>0.40674</v>
      </c>
      <c r="C202" s="187">
        <v>45490.0</v>
      </c>
      <c r="D202" s="188" t="str">
        <f t="shared" si="1"/>
        <v>2024/07</v>
      </c>
      <c r="E202" s="189"/>
    </row>
    <row r="203">
      <c r="A203" s="186" t="s">
        <v>489</v>
      </c>
      <c r="B203" s="186">
        <v>62.943065</v>
      </c>
      <c r="C203" s="187">
        <v>45490.0</v>
      </c>
      <c r="D203" s="188" t="str">
        <f t="shared" si="1"/>
        <v>2024/07</v>
      </c>
      <c r="E203" s="189"/>
    </row>
    <row r="204">
      <c r="A204" s="186" t="s">
        <v>491</v>
      </c>
      <c r="B204" s="186">
        <v>30.9417</v>
      </c>
      <c r="C204" s="187">
        <v>45490.0</v>
      </c>
      <c r="D204" s="188" t="str">
        <f t="shared" si="1"/>
        <v>2024/07</v>
      </c>
      <c r="E204" s="189"/>
    </row>
    <row r="205">
      <c r="A205" s="186" t="s">
        <v>488</v>
      </c>
      <c r="B205" s="186">
        <v>0.00197374</v>
      </c>
      <c r="C205" s="187">
        <v>45490.0</v>
      </c>
      <c r="D205" s="188" t="str">
        <f t="shared" si="1"/>
        <v>2024/07</v>
      </c>
      <c r="E205" s="189"/>
    </row>
    <row r="206">
      <c r="A206" s="186" t="s">
        <v>486</v>
      </c>
      <c r="B206" s="186">
        <v>0.0150117</v>
      </c>
      <c r="C206" s="187">
        <v>45490.0</v>
      </c>
      <c r="D206" s="188" t="str">
        <f t="shared" si="1"/>
        <v>2024/07</v>
      </c>
      <c r="E206" s="189"/>
    </row>
    <row r="207">
      <c r="A207" s="186" t="s">
        <v>489</v>
      </c>
      <c r="B207" s="186">
        <v>0.01154946</v>
      </c>
      <c r="C207" s="187">
        <v>45490.0</v>
      </c>
      <c r="D207" s="188" t="str">
        <f t="shared" si="1"/>
        <v>2024/07</v>
      </c>
      <c r="E207" s="189"/>
    </row>
    <row r="208">
      <c r="A208" s="186" t="s">
        <v>486</v>
      </c>
      <c r="B208" s="186">
        <v>0.812</v>
      </c>
      <c r="C208" s="187">
        <v>45490.0</v>
      </c>
      <c r="D208" s="188" t="str">
        <f t="shared" si="1"/>
        <v>2024/07</v>
      </c>
      <c r="E208" s="189"/>
    </row>
    <row r="209">
      <c r="A209" s="186" t="s">
        <v>486</v>
      </c>
      <c r="B209" s="186">
        <v>0.00138</v>
      </c>
      <c r="C209" s="187">
        <v>45490.0</v>
      </c>
      <c r="D209" s="188" t="str">
        <f t="shared" si="1"/>
        <v>2024/07</v>
      </c>
      <c r="E209" s="189"/>
    </row>
    <row r="210">
      <c r="A210" s="186" t="s">
        <v>486</v>
      </c>
      <c r="B210" s="186">
        <v>0.3241735</v>
      </c>
      <c r="C210" s="187">
        <v>45490.0</v>
      </c>
      <c r="D210" s="188" t="str">
        <f t="shared" si="1"/>
        <v>2024/07</v>
      </c>
      <c r="E210" s="189"/>
    </row>
    <row r="211">
      <c r="A211" s="186" t="s">
        <v>488</v>
      </c>
      <c r="B211" s="186">
        <v>1.2839905</v>
      </c>
      <c r="C211" s="187">
        <v>45490.0</v>
      </c>
      <c r="D211" s="188" t="str">
        <f t="shared" si="1"/>
        <v>2024/07</v>
      </c>
      <c r="E211" s="189"/>
    </row>
    <row r="212">
      <c r="A212" s="186" t="s">
        <v>497</v>
      </c>
      <c r="B212" s="186">
        <v>6.952049</v>
      </c>
      <c r="C212" s="187">
        <v>45490.0</v>
      </c>
      <c r="D212" s="188" t="str">
        <f t="shared" si="1"/>
        <v>2024/07</v>
      </c>
      <c r="E212" s="189"/>
    </row>
    <row r="213">
      <c r="A213" s="186" t="s">
        <v>492</v>
      </c>
      <c r="B213" s="186">
        <v>0.719424</v>
      </c>
      <c r="C213" s="187">
        <v>45490.0</v>
      </c>
      <c r="D213" s="188" t="str">
        <f t="shared" si="1"/>
        <v>2024/07</v>
      </c>
      <c r="E213" s="189"/>
    </row>
    <row r="214">
      <c r="A214" s="186" t="s">
        <v>493</v>
      </c>
      <c r="B214" s="186">
        <v>0.044807</v>
      </c>
      <c r="C214" s="187">
        <v>45490.0</v>
      </c>
      <c r="D214" s="188" t="str">
        <f t="shared" si="1"/>
        <v>2024/07</v>
      </c>
      <c r="E214" s="189"/>
    </row>
    <row r="215">
      <c r="A215" s="186" t="s">
        <v>491</v>
      </c>
      <c r="B215" s="186">
        <v>0.075429</v>
      </c>
      <c r="C215" s="187">
        <v>45490.0</v>
      </c>
      <c r="D215" s="188" t="str">
        <f t="shared" si="1"/>
        <v>2024/07</v>
      </c>
      <c r="E215" s="189"/>
    </row>
    <row r="216">
      <c r="A216" s="186" t="s">
        <v>486</v>
      </c>
      <c r="B216" s="186">
        <v>2.948435</v>
      </c>
      <c r="C216" s="187">
        <v>45491.0</v>
      </c>
      <c r="D216" s="188" t="str">
        <f t="shared" si="1"/>
        <v>2024/07</v>
      </c>
      <c r="E216" s="189"/>
    </row>
    <row r="217">
      <c r="A217" s="186" t="s">
        <v>488</v>
      </c>
      <c r="B217" s="186">
        <v>12.97987</v>
      </c>
      <c r="C217" s="187">
        <v>45491.0</v>
      </c>
      <c r="D217" s="188" t="str">
        <f t="shared" si="1"/>
        <v>2024/07</v>
      </c>
      <c r="E217" s="189"/>
    </row>
    <row r="218">
      <c r="A218" s="186" t="s">
        <v>489</v>
      </c>
      <c r="B218" s="186">
        <v>45.10199</v>
      </c>
      <c r="C218" s="187">
        <v>45491.0</v>
      </c>
      <c r="D218" s="188" t="str">
        <f t="shared" si="1"/>
        <v>2024/07</v>
      </c>
      <c r="E218" s="189"/>
    </row>
    <row r="219">
      <c r="A219" s="186" t="s">
        <v>491</v>
      </c>
      <c r="B219" s="186">
        <v>11.44879</v>
      </c>
      <c r="C219" s="187">
        <v>45491.0</v>
      </c>
      <c r="D219" s="188" t="str">
        <f t="shared" si="1"/>
        <v>2024/07</v>
      </c>
      <c r="E219" s="189"/>
    </row>
    <row r="220">
      <c r="A220" s="186" t="s">
        <v>488</v>
      </c>
      <c r="B220" s="186">
        <v>6.3492E-4</v>
      </c>
      <c r="C220" s="187">
        <v>45491.0</v>
      </c>
      <c r="D220" s="188" t="str">
        <f t="shared" si="1"/>
        <v>2024/07</v>
      </c>
      <c r="E220" s="189"/>
    </row>
    <row r="221">
      <c r="A221" s="186" t="s">
        <v>486</v>
      </c>
      <c r="B221" s="186">
        <v>0.0236626</v>
      </c>
      <c r="C221" s="187">
        <v>45491.0</v>
      </c>
      <c r="D221" s="188" t="str">
        <f t="shared" si="1"/>
        <v>2024/07</v>
      </c>
      <c r="E221" s="189"/>
    </row>
    <row r="222">
      <c r="A222" s="186" t="s">
        <v>489</v>
      </c>
      <c r="B222" s="186">
        <v>0.00176839</v>
      </c>
      <c r="C222" s="187">
        <v>45491.0</v>
      </c>
      <c r="D222" s="188" t="str">
        <f t="shared" si="1"/>
        <v>2024/07</v>
      </c>
      <c r="E222" s="189"/>
    </row>
    <row r="223">
      <c r="A223" s="186" t="s">
        <v>488</v>
      </c>
      <c r="B223" s="186">
        <v>3.290895</v>
      </c>
      <c r="C223" s="187">
        <v>45491.0</v>
      </c>
      <c r="D223" s="188" t="str">
        <f t="shared" si="1"/>
        <v>2024/07</v>
      </c>
      <c r="E223" s="189"/>
    </row>
    <row r="224">
      <c r="A224" s="186" t="s">
        <v>486</v>
      </c>
      <c r="B224" s="186">
        <v>0.58</v>
      </c>
      <c r="C224" s="187">
        <v>45491.0</v>
      </c>
      <c r="D224" s="188" t="str">
        <f t="shared" si="1"/>
        <v>2024/07</v>
      </c>
      <c r="E224" s="189"/>
    </row>
    <row r="225">
      <c r="A225" s="186" t="s">
        <v>486</v>
      </c>
      <c r="B225" s="186">
        <v>1.26391</v>
      </c>
      <c r="C225" s="187">
        <v>45491.0</v>
      </c>
      <c r="D225" s="188" t="str">
        <f t="shared" si="1"/>
        <v>2024/07</v>
      </c>
      <c r="E225" s="189"/>
    </row>
    <row r="226">
      <c r="A226" s="186" t="s">
        <v>486</v>
      </c>
      <c r="B226" s="186">
        <v>0.2478065</v>
      </c>
      <c r="C226" s="187">
        <v>45491.0</v>
      </c>
      <c r="D226" s="188" t="str">
        <f t="shared" si="1"/>
        <v>2024/07</v>
      </c>
      <c r="E226" s="189"/>
    </row>
    <row r="227">
      <c r="A227" s="186" t="s">
        <v>488</v>
      </c>
      <c r="B227" s="186">
        <v>1.398032</v>
      </c>
      <c r="C227" s="187">
        <v>45491.0</v>
      </c>
      <c r="D227" s="188" t="str">
        <f t="shared" si="1"/>
        <v>2024/07</v>
      </c>
      <c r="E227" s="189"/>
    </row>
    <row r="228">
      <c r="A228" s="186" t="s">
        <v>497</v>
      </c>
      <c r="B228" s="186">
        <v>6.152665</v>
      </c>
      <c r="C228" s="187">
        <v>45491.0</v>
      </c>
      <c r="D228" s="188" t="str">
        <f t="shared" si="1"/>
        <v>2024/07</v>
      </c>
      <c r="E228" s="189"/>
    </row>
    <row r="229">
      <c r="A229" s="186" t="s">
        <v>492</v>
      </c>
      <c r="B229" s="186">
        <v>0.839062</v>
      </c>
      <c r="C229" s="187">
        <v>45491.0</v>
      </c>
      <c r="D229" s="188" t="str">
        <f t="shared" si="1"/>
        <v>2024/07</v>
      </c>
      <c r="E229" s="189"/>
    </row>
    <row r="230">
      <c r="A230" s="186" t="s">
        <v>493</v>
      </c>
      <c r="B230" s="186">
        <v>0.142364</v>
      </c>
      <c r="C230" s="187">
        <v>45491.0</v>
      </c>
      <c r="D230" s="188" t="str">
        <f t="shared" si="1"/>
        <v>2024/07</v>
      </c>
      <c r="E230" s="189"/>
    </row>
    <row r="231">
      <c r="A231" s="186" t="s">
        <v>486</v>
      </c>
      <c r="B231" s="186">
        <v>0.85248</v>
      </c>
      <c r="C231" s="187">
        <v>45492.0</v>
      </c>
      <c r="D231" s="188" t="str">
        <f t="shared" si="1"/>
        <v>2024/07</v>
      </c>
      <c r="E231" s="189"/>
    </row>
    <row r="232">
      <c r="A232" s="186" t="s">
        <v>488</v>
      </c>
      <c r="B232" s="186">
        <v>1.31217</v>
      </c>
      <c r="C232" s="187">
        <v>45492.0</v>
      </c>
      <c r="D232" s="188" t="str">
        <f t="shared" si="1"/>
        <v>2024/07</v>
      </c>
      <c r="E232" s="189"/>
    </row>
    <row r="233">
      <c r="A233" s="186" t="s">
        <v>489</v>
      </c>
      <c r="B233" s="186">
        <v>31.03796</v>
      </c>
      <c r="C233" s="187">
        <v>45492.0</v>
      </c>
      <c r="D233" s="188" t="str">
        <f t="shared" si="1"/>
        <v>2024/07</v>
      </c>
      <c r="E233" s="189"/>
    </row>
    <row r="234">
      <c r="A234" s="186" t="s">
        <v>490</v>
      </c>
      <c r="B234" s="186">
        <v>0.425705</v>
      </c>
      <c r="C234" s="187">
        <v>45492.0</v>
      </c>
      <c r="D234" s="188" t="str">
        <f t="shared" si="1"/>
        <v>2024/07</v>
      </c>
      <c r="E234" s="189"/>
    </row>
    <row r="235">
      <c r="A235" s="186" t="s">
        <v>491</v>
      </c>
      <c r="B235" s="186">
        <v>0.58142</v>
      </c>
      <c r="C235" s="187">
        <v>45492.0</v>
      </c>
      <c r="D235" s="188" t="str">
        <f t="shared" si="1"/>
        <v>2024/07</v>
      </c>
      <c r="E235" s="189"/>
    </row>
    <row r="236">
      <c r="A236" s="186" t="s">
        <v>488</v>
      </c>
      <c r="B236" s="186">
        <v>0.3236193</v>
      </c>
      <c r="C236" s="187">
        <v>45492.0</v>
      </c>
      <c r="D236" s="188" t="str">
        <f t="shared" si="1"/>
        <v>2024/07</v>
      </c>
      <c r="E236" s="189"/>
    </row>
    <row r="237">
      <c r="A237" s="186" t="s">
        <v>491</v>
      </c>
      <c r="B237" s="186">
        <v>0.01156635</v>
      </c>
      <c r="C237" s="187">
        <v>45492.0</v>
      </c>
      <c r="D237" s="188" t="str">
        <f t="shared" si="1"/>
        <v>2024/07</v>
      </c>
      <c r="E237" s="189"/>
    </row>
    <row r="238">
      <c r="A238" s="186" t="s">
        <v>486</v>
      </c>
      <c r="B238" s="186">
        <v>0.0394344</v>
      </c>
      <c r="C238" s="187">
        <v>45492.0</v>
      </c>
      <c r="D238" s="188" t="str">
        <f t="shared" si="1"/>
        <v>2024/07</v>
      </c>
      <c r="E238" s="189"/>
    </row>
    <row r="239">
      <c r="A239" s="186" t="s">
        <v>489</v>
      </c>
      <c r="B239" s="186">
        <v>0.00126425</v>
      </c>
      <c r="C239" s="187">
        <v>45492.0</v>
      </c>
      <c r="D239" s="188" t="str">
        <f t="shared" si="1"/>
        <v>2024/07</v>
      </c>
      <c r="E239" s="189"/>
    </row>
    <row r="240">
      <c r="A240" s="186" t="s">
        <v>486</v>
      </c>
      <c r="B240" s="186">
        <v>0.232</v>
      </c>
      <c r="C240" s="187">
        <v>45492.0</v>
      </c>
      <c r="D240" s="188" t="str">
        <f t="shared" si="1"/>
        <v>2024/07</v>
      </c>
      <c r="E240" s="189"/>
    </row>
    <row r="241">
      <c r="A241" s="186" t="s">
        <v>486</v>
      </c>
      <c r="B241" s="186">
        <v>0.00785</v>
      </c>
      <c r="C241" s="187">
        <v>45492.0</v>
      </c>
      <c r="D241" s="188" t="str">
        <f t="shared" si="1"/>
        <v>2024/07</v>
      </c>
      <c r="E241" s="189"/>
    </row>
    <row r="242">
      <c r="A242" s="186" t="s">
        <v>486</v>
      </c>
      <c r="B242" s="186">
        <v>0.09528</v>
      </c>
      <c r="C242" s="187">
        <v>45492.0</v>
      </c>
      <c r="D242" s="188" t="str">
        <f t="shared" si="1"/>
        <v>2024/07</v>
      </c>
      <c r="E242" s="189"/>
    </row>
    <row r="243">
      <c r="A243" s="186" t="s">
        <v>488</v>
      </c>
      <c r="B243" s="186">
        <v>3.0477</v>
      </c>
      <c r="C243" s="187">
        <v>45492.0</v>
      </c>
      <c r="D243" s="188" t="str">
        <f t="shared" si="1"/>
        <v>2024/07</v>
      </c>
      <c r="E243" s="189"/>
    </row>
    <row r="244">
      <c r="A244" s="186" t="s">
        <v>486</v>
      </c>
      <c r="B244" s="186">
        <v>0.1054985</v>
      </c>
      <c r="C244" s="187">
        <v>45492.0</v>
      </c>
      <c r="D244" s="188" t="str">
        <f t="shared" si="1"/>
        <v>2024/07</v>
      </c>
      <c r="E244" s="189"/>
    </row>
    <row r="245">
      <c r="A245" s="186" t="s">
        <v>488</v>
      </c>
      <c r="B245" s="186">
        <v>0.613686</v>
      </c>
      <c r="C245" s="187">
        <v>45492.0</v>
      </c>
      <c r="D245" s="188" t="str">
        <f t="shared" si="1"/>
        <v>2024/07</v>
      </c>
      <c r="E245" s="189"/>
    </row>
    <row r="246">
      <c r="A246" s="186" t="s">
        <v>497</v>
      </c>
      <c r="B246" s="186">
        <v>7.961951</v>
      </c>
      <c r="C246" s="187">
        <v>45492.0</v>
      </c>
      <c r="D246" s="188" t="str">
        <f t="shared" si="1"/>
        <v>2024/07</v>
      </c>
      <c r="E246" s="189"/>
    </row>
    <row r="247">
      <c r="A247" s="186" t="s">
        <v>492</v>
      </c>
      <c r="B247" s="186">
        <v>0.059203</v>
      </c>
      <c r="C247" s="187">
        <v>45492.0</v>
      </c>
      <c r="D247" s="188" t="str">
        <f t="shared" si="1"/>
        <v>2024/07</v>
      </c>
      <c r="E247" s="189"/>
    </row>
    <row r="248">
      <c r="A248" s="186" t="s">
        <v>493</v>
      </c>
      <c r="B248" s="186">
        <v>0.142836</v>
      </c>
      <c r="C248" s="187">
        <v>45492.0</v>
      </c>
      <c r="D248" s="188" t="str">
        <f t="shared" si="1"/>
        <v>2024/07</v>
      </c>
      <c r="E248" s="189"/>
    </row>
    <row r="249">
      <c r="A249" s="186" t="s">
        <v>486</v>
      </c>
      <c r="B249" s="186">
        <v>0.079505</v>
      </c>
      <c r="C249" s="187">
        <v>45493.0</v>
      </c>
      <c r="D249" s="188" t="str">
        <f t="shared" si="1"/>
        <v>2024/07</v>
      </c>
      <c r="E249" s="189"/>
    </row>
    <row r="250">
      <c r="A250" s="186" t="s">
        <v>488</v>
      </c>
      <c r="B250" s="186">
        <v>0.009665</v>
      </c>
      <c r="C250" s="187">
        <v>45493.0</v>
      </c>
      <c r="D250" s="188" t="str">
        <f t="shared" si="1"/>
        <v>2024/07</v>
      </c>
      <c r="E250" s="189"/>
    </row>
    <row r="251">
      <c r="A251" s="186" t="s">
        <v>489</v>
      </c>
      <c r="B251" s="186">
        <v>18.88285</v>
      </c>
      <c r="C251" s="187">
        <v>45493.0</v>
      </c>
      <c r="D251" s="188" t="str">
        <f t="shared" si="1"/>
        <v>2024/07</v>
      </c>
      <c r="E251" s="189"/>
    </row>
    <row r="252">
      <c r="A252" s="186" t="s">
        <v>490</v>
      </c>
      <c r="B252" s="186">
        <v>3.422185</v>
      </c>
      <c r="C252" s="187">
        <v>45493.0</v>
      </c>
      <c r="D252" s="188" t="str">
        <f t="shared" si="1"/>
        <v>2024/07</v>
      </c>
      <c r="E252" s="189"/>
    </row>
    <row r="253">
      <c r="A253" s="186" t="s">
        <v>491</v>
      </c>
      <c r="B253" s="186">
        <v>0.02374</v>
      </c>
      <c r="C253" s="187">
        <v>45493.0</v>
      </c>
      <c r="D253" s="188" t="str">
        <f t="shared" si="1"/>
        <v>2024/07</v>
      </c>
      <c r="E253" s="189"/>
    </row>
    <row r="254">
      <c r="A254" s="186" t="s">
        <v>486</v>
      </c>
      <c r="B254" s="186">
        <v>0.141276</v>
      </c>
      <c r="C254" s="187">
        <v>45493.0</v>
      </c>
      <c r="D254" s="188" t="str">
        <f t="shared" si="1"/>
        <v>2024/07</v>
      </c>
      <c r="E254" s="189"/>
    </row>
    <row r="255">
      <c r="A255" s="186" t="s">
        <v>488</v>
      </c>
      <c r="B255" s="186">
        <v>0.06112335</v>
      </c>
      <c r="C255" s="187">
        <v>45493.0</v>
      </c>
      <c r="D255" s="188" t="str">
        <f t="shared" si="1"/>
        <v>2024/07</v>
      </c>
      <c r="E255" s="189"/>
    </row>
    <row r="256">
      <c r="A256" s="186" t="s">
        <v>498</v>
      </c>
      <c r="B256" s="186">
        <v>0.0947088</v>
      </c>
      <c r="C256" s="187">
        <v>45493.0</v>
      </c>
      <c r="D256" s="188" t="str">
        <f t="shared" si="1"/>
        <v>2024/07</v>
      </c>
      <c r="E256" s="189"/>
    </row>
    <row r="257">
      <c r="A257" s="186" t="s">
        <v>486</v>
      </c>
      <c r="B257" s="186">
        <v>0.017854</v>
      </c>
      <c r="C257" s="187">
        <v>45493.0</v>
      </c>
      <c r="D257" s="188" t="str">
        <f t="shared" si="1"/>
        <v>2024/07</v>
      </c>
      <c r="E257" s="189"/>
    </row>
    <row r="258">
      <c r="A258" s="186" t="s">
        <v>489</v>
      </c>
      <c r="B258" s="186">
        <v>7.8013E-4</v>
      </c>
      <c r="C258" s="187">
        <v>45493.0</v>
      </c>
      <c r="D258" s="188" t="str">
        <f t="shared" si="1"/>
        <v>2024/07</v>
      </c>
      <c r="E258" s="189"/>
    </row>
    <row r="259">
      <c r="A259" s="186" t="s">
        <v>498</v>
      </c>
      <c r="B259" s="186">
        <v>0.0152559</v>
      </c>
      <c r="C259" s="187">
        <v>45493.0</v>
      </c>
      <c r="D259" s="188" t="str">
        <f t="shared" si="1"/>
        <v>2024/07</v>
      </c>
      <c r="E259" s="189"/>
    </row>
    <row r="260">
      <c r="A260" s="186" t="s">
        <v>486</v>
      </c>
      <c r="B260" s="186">
        <v>0.0010595</v>
      </c>
      <c r="C260" s="187">
        <v>45493.0</v>
      </c>
      <c r="D260" s="188" t="str">
        <f t="shared" si="1"/>
        <v>2024/07</v>
      </c>
      <c r="E260" s="189"/>
    </row>
    <row r="261">
      <c r="A261" s="186" t="s">
        <v>488</v>
      </c>
      <c r="B261" s="186">
        <v>0.004357</v>
      </c>
      <c r="C261" s="187">
        <v>45493.0</v>
      </c>
      <c r="D261" s="188" t="str">
        <f t="shared" si="1"/>
        <v>2024/07</v>
      </c>
      <c r="E261" s="189"/>
    </row>
    <row r="262">
      <c r="A262" s="186" t="s">
        <v>497</v>
      </c>
      <c r="B262" s="186">
        <v>6.464852</v>
      </c>
      <c r="C262" s="187">
        <v>45493.0</v>
      </c>
      <c r="D262" s="188" t="str">
        <f t="shared" si="1"/>
        <v>2024/07</v>
      </c>
      <c r="E262" s="189"/>
    </row>
    <row r="263">
      <c r="A263" s="186" t="s">
        <v>486</v>
      </c>
      <c r="B263" s="186">
        <v>1.32194</v>
      </c>
      <c r="C263" s="187">
        <v>45494.0</v>
      </c>
      <c r="D263" s="188" t="str">
        <f t="shared" si="1"/>
        <v>2024/07</v>
      </c>
      <c r="E263" s="189"/>
    </row>
    <row r="264">
      <c r="A264" s="186" t="s">
        <v>489</v>
      </c>
      <c r="B264" s="186">
        <v>8.997345</v>
      </c>
      <c r="C264" s="187">
        <v>45494.0</v>
      </c>
      <c r="D264" s="188" t="str">
        <f t="shared" si="1"/>
        <v>2024/07</v>
      </c>
      <c r="E264" s="189"/>
    </row>
    <row r="265">
      <c r="A265" s="186" t="s">
        <v>490</v>
      </c>
      <c r="B265" s="186">
        <v>1.24988</v>
      </c>
      <c r="C265" s="187">
        <v>45494.0</v>
      </c>
      <c r="D265" s="188" t="str">
        <f t="shared" si="1"/>
        <v>2024/07</v>
      </c>
      <c r="E265" s="189"/>
    </row>
    <row r="266">
      <c r="A266" s="186" t="s">
        <v>486</v>
      </c>
      <c r="B266" s="186">
        <v>0.02238645</v>
      </c>
      <c r="C266" s="187">
        <v>45494.0</v>
      </c>
      <c r="D266" s="188" t="str">
        <f t="shared" si="1"/>
        <v>2024/07</v>
      </c>
      <c r="E266" s="189"/>
    </row>
    <row r="267">
      <c r="A267" s="186" t="s">
        <v>486</v>
      </c>
      <c r="B267" s="186">
        <v>0.0097408</v>
      </c>
      <c r="C267" s="187">
        <v>45494.0</v>
      </c>
      <c r="D267" s="188" t="str">
        <f t="shared" si="1"/>
        <v>2024/07</v>
      </c>
      <c r="E267" s="189"/>
    </row>
    <row r="268">
      <c r="A268" s="186" t="s">
        <v>489</v>
      </c>
      <c r="B268" s="186">
        <v>3.5165E-4</v>
      </c>
      <c r="C268" s="187">
        <v>45494.0</v>
      </c>
      <c r="D268" s="188" t="str">
        <f t="shared" si="1"/>
        <v>2024/07</v>
      </c>
      <c r="E268" s="189"/>
    </row>
    <row r="269">
      <c r="A269" s="186" t="s">
        <v>486</v>
      </c>
      <c r="B269" s="186">
        <v>0.0198905</v>
      </c>
      <c r="C269" s="187">
        <v>45494.0</v>
      </c>
      <c r="D269" s="188" t="str">
        <f t="shared" si="1"/>
        <v>2024/07</v>
      </c>
      <c r="E269" s="189"/>
    </row>
    <row r="270">
      <c r="A270" s="186" t="s">
        <v>497</v>
      </c>
      <c r="B270" s="186">
        <v>7.688375</v>
      </c>
      <c r="C270" s="187">
        <v>45494.0</v>
      </c>
      <c r="D270" s="188" t="str">
        <f t="shared" si="1"/>
        <v>2024/07</v>
      </c>
      <c r="E270" s="189"/>
    </row>
    <row r="271">
      <c r="A271" s="186" t="s">
        <v>493</v>
      </c>
      <c r="B271" s="186">
        <v>0.064118</v>
      </c>
      <c r="C271" s="187">
        <v>45494.0</v>
      </c>
      <c r="D271" s="188" t="str">
        <f t="shared" si="1"/>
        <v>2024/07</v>
      </c>
      <c r="E271" s="189"/>
    </row>
    <row r="272">
      <c r="A272" s="186" t="s">
        <v>486</v>
      </c>
      <c r="B272" s="186">
        <v>1.23551</v>
      </c>
      <c r="C272" s="187">
        <v>45495.0</v>
      </c>
      <c r="D272" s="188" t="str">
        <f t="shared" si="1"/>
        <v>2024/07</v>
      </c>
      <c r="E272" s="189"/>
    </row>
    <row r="273">
      <c r="A273" s="186" t="s">
        <v>489</v>
      </c>
      <c r="B273" s="186">
        <v>34.78707</v>
      </c>
      <c r="C273" s="187">
        <v>45495.0</v>
      </c>
      <c r="D273" s="188" t="str">
        <f t="shared" si="1"/>
        <v>2024/07</v>
      </c>
      <c r="E273" s="189"/>
    </row>
    <row r="274">
      <c r="A274" s="186" t="s">
        <v>491</v>
      </c>
      <c r="B274" s="186">
        <v>0.309045</v>
      </c>
      <c r="C274" s="187">
        <v>45495.0</v>
      </c>
      <c r="D274" s="188" t="str">
        <f t="shared" si="1"/>
        <v>2024/07</v>
      </c>
      <c r="E274" s="189"/>
    </row>
    <row r="275">
      <c r="A275" s="186" t="s">
        <v>486</v>
      </c>
      <c r="B275" s="186">
        <v>0.39298455</v>
      </c>
      <c r="C275" s="187">
        <v>45495.0</v>
      </c>
      <c r="D275" s="188" t="str">
        <f t="shared" si="1"/>
        <v>2024/07</v>
      </c>
      <c r="E275" s="189"/>
    </row>
    <row r="276">
      <c r="A276" s="186" t="s">
        <v>498</v>
      </c>
      <c r="B276" s="186">
        <v>0.1419516</v>
      </c>
      <c r="C276" s="187">
        <v>45495.0</v>
      </c>
      <c r="D276" s="188" t="str">
        <f t="shared" si="1"/>
        <v>2024/07</v>
      </c>
      <c r="E276" s="189"/>
    </row>
    <row r="277">
      <c r="A277" s="186" t="s">
        <v>491</v>
      </c>
      <c r="B277" s="186">
        <v>9.5685E-4</v>
      </c>
      <c r="C277" s="187">
        <v>45495.0</v>
      </c>
      <c r="D277" s="188" t="str">
        <f t="shared" si="1"/>
        <v>2024/07</v>
      </c>
      <c r="E277" s="189"/>
    </row>
    <row r="278">
      <c r="A278" s="186" t="s">
        <v>486</v>
      </c>
      <c r="B278" s="186">
        <v>0.0131013</v>
      </c>
      <c r="C278" s="187">
        <v>45495.0</v>
      </c>
      <c r="D278" s="188" t="str">
        <f t="shared" si="1"/>
        <v>2024/07</v>
      </c>
      <c r="E278" s="189"/>
    </row>
    <row r="279">
      <c r="A279" s="186" t="s">
        <v>489</v>
      </c>
      <c r="B279" s="186">
        <v>0.00139919</v>
      </c>
      <c r="C279" s="187">
        <v>45495.0</v>
      </c>
      <c r="D279" s="188" t="str">
        <f t="shared" si="1"/>
        <v>2024/07</v>
      </c>
      <c r="E279" s="189"/>
    </row>
    <row r="280">
      <c r="A280" s="186" t="s">
        <v>498</v>
      </c>
      <c r="B280" s="186">
        <v>0.00255788</v>
      </c>
      <c r="C280" s="187">
        <v>45495.0</v>
      </c>
      <c r="D280" s="188" t="str">
        <f t="shared" si="1"/>
        <v>2024/07</v>
      </c>
      <c r="E280" s="189"/>
    </row>
    <row r="281">
      <c r="A281" s="186" t="s">
        <v>486</v>
      </c>
      <c r="B281" s="186">
        <v>0.656</v>
      </c>
      <c r="C281" s="187">
        <v>45495.0</v>
      </c>
      <c r="D281" s="188" t="str">
        <f t="shared" si="1"/>
        <v>2024/07</v>
      </c>
      <c r="E281" s="189"/>
    </row>
    <row r="282">
      <c r="A282" s="186" t="s">
        <v>486</v>
      </c>
      <c r="B282" s="186">
        <v>0.2763985</v>
      </c>
      <c r="C282" s="187">
        <v>45495.0</v>
      </c>
      <c r="D282" s="188" t="str">
        <f t="shared" si="1"/>
        <v>2024/07</v>
      </c>
      <c r="E282" s="189"/>
    </row>
    <row r="283">
      <c r="A283" s="186" t="s">
        <v>497</v>
      </c>
      <c r="B283" s="186">
        <v>7.015896</v>
      </c>
      <c r="C283" s="187">
        <v>45495.0</v>
      </c>
      <c r="D283" s="188" t="str">
        <f t="shared" si="1"/>
        <v>2024/07</v>
      </c>
      <c r="E283" s="189"/>
    </row>
    <row r="284">
      <c r="A284" s="186" t="s">
        <v>486</v>
      </c>
      <c r="B284" s="186">
        <v>2.31443</v>
      </c>
      <c r="C284" s="187">
        <v>45496.0</v>
      </c>
      <c r="D284" s="188" t="str">
        <f t="shared" si="1"/>
        <v>2024/07</v>
      </c>
      <c r="E284" s="189"/>
    </row>
    <row r="285">
      <c r="A285" s="186" t="s">
        <v>488</v>
      </c>
      <c r="B285" s="186">
        <v>7.062425</v>
      </c>
      <c r="C285" s="187">
        <v>45496.0</v>
      </c>
      <c r="D285" s="188" t="str">
        <f t="shared" si="1"/>
        <v>2024/07</v>
      </c>
      <c r="E285" s="189"/>
    </row>
    <row r="286">
      <c r="A286" s="186" t="s">
        <v>489</v>
      </c>
      <c r="B286" s="186">
        <v>38.24288</v>
      </c>
      <c r="C286" s="187">
        <v>45496.0</v>
      </c>
      <c r="D286" s="188" t="str">
        <f t="shared" si="1"/>
        <v>2024/07</v>
      </c>
      <c r="E286" s="189"/>
    </row>
    <row r="287">
      <c r="A287" s="186" t="s">
        <v>493</v>
      </c>
      <c r="B287" s="186">
        <v>0.13003</v>
      </c>
      <c r="C287" s="187">
        <v>45496.0</v>
      </c>
      <c r="D287" s="188" t="str">
        <f t="shared" si="1"/>
        <v>2024/07</v>
      </c>
      <c r="E287" s="189"/>
    </row>
    <row r="288">
      <c r="A288" s="186" t="s">
        <v>498</v>
      </c>
      <c r="B288" s="186">
        <v>0.04135</v>
      </c>
      <c r="C288" s="187">
        <v>45496.0</v>
      </c>
      <c r="D288" s="188" t="str">
        <f t="shared" si="1"/>
        <v>2024/07</v>
      </c>
      <c r="E288" s="189"/>
    </row>
    <row r="289">
      <c r="A289" s="186" t="s">
        <v>490</v>
      </c>
      <c r="B289" s="186">
        <v>0.359045</v>
      </c>
      <c r="C289" s="187">
        <v>45496.0</v>
      </c>
      <c r="D289" s="188" t="str">
        <f t="shared" si="1"/>
        <v>2024/07</v>
      </c>
      <c r="E289" s="189"/>
    </row>
    <row r="290">
      <c r="A290" s="186" t="s">
        <v>491</v>
      </c>
      <c r="B290" s="186">
        <v>2.77075</v>
      </c>
      <c r="C290" s="187">
        <v>45496.0</v>
      </c>
      <c r="D290" s="188" t="str">
        <f t="shared" si="1"/>
        <v>2024/07</v>
      </c>
      <c r="E290" s="189"/>
    </row>
    <row r="291">
      <c r="A291" s="186" t="s">
        <v>486</v>
      </c>
      <c r="B291" s="186">
        <v>0.1782336</v>
      </c>
      <c r="C291" s="187">
        <v>45496.0</v>
      </c>
      <c r="D291" s="188" t="str">
        <f t="shared" si="1"/>
        <v>2024/07</v>
      </c>
      <c r="E291" s="189"/>
    </row>
    <row r="292">
      <c r="A292" s="186" t="s">
        <v>488</v>
      </c>
      <c r="B292" s="186">
        <v>0.0110943</v>
      </c>
      <c r="C292" s="187">
        <v>45496.0</v>
      </c>
      <c r="D292" s="188" t="str">
        <f t="shared" si="1"/>
        <v>2024/07</v>
      </c>
      <c r="E292" s="189"/>
    </row>
    <row r="293">
      <c r="A293" s="186" t="s">
        <v>498</v>
      </c>
      <c r="B293" s="186">
        <v>0.1951023</v>
      </c>
      <c r="C293" s="187">
        <v>45496.0</v>
      </c>
      <c r="D293" s="188" t="str">
        <f t="shared" si="1"/>
        <v>2024/07</v>
      </c>
      <c r="E293" s="189"/>
    </row>
    <row r="294">
      <c r="A294" s="186" t="s">
        <v>491</v>
      </c>
      <c r="B294" s="186">
        <v>0.00659985</v>
      </c>
      <c r="C294" s="187">
        <v>45496.0</v>
      </c>
      <c r="D294" s="188" t="str">
        <f t="shared" si="1"/>
        <v>2024/07</v>
      </c>
      <c r="E294" s="189"/>
    </row>
    <row r="295">
      <c r="A295" s="186" t="s">
        <v>486</v>
      </c>
      <c r="B295" s="186">
        <v>0.0113748</v>
      </c>
      <c r="C295" s="187">
        <v>45496.0</v>
      </c>
      <c r="D295" s="188" t="str">
        <f t="shared" si="1"/>
        <v>2024/07</v>
      </c>
      <c r="E295" s="189"/>
    </row>
    <row r="296">
      <c r="A296" s="186" t="s">
        <v>489</v>
      </c>
      <c r="B296" s="186">
        <v>0.00131885</v>
      </c>
      <c r="C296" s="187">
        <v>45496.0</v>
      </c>
      <c r="D296" s="188" t="str">
        <f t="shared" si="1"/>
        <v>2024/07</v>
      </c>
      <c r="E296" s="189"/>
    </row>
    <row r="297">
      <c r="A297" s="186" t="s">
        <v>498</v>
      </c>
      <c r="B297" s="186">
        <v>0.05742685</v>
      </c>
      <c r="C297" s="187">
        <v>45496.0</v>
      </c>
      <c r="D297" s="188" t="str">
        <f t="shared" si="1"/>
        <v>2024/07</v>
      </c>
      <c r="E297" s="189"/>
    </row>
    <row r="298">
      <c r="A298" s="186" t="s">
        <v>486</v>
      </c>
      <c r="B298" s="186">
        <v>0.03</v>
      </c>
      <c r="C298" s="187">
        <v>45496.0</v>
      </c>
      <c r="D298" s="188" t="str">
        <f t="shared" si="1"/>
        <v>2024/07</v>
      </c>
      <c r="E298" s="189"/>
    </row>
    <row r="299">
      <c r="A299" s="186" t="s">
        <v>486</v>
      </c>
      <c r="B299" s="186">
        <v>0.156</v>
      </c>
      <c r="C299" s="187">
        <v>45496.0</v>
      </c>
      <c r="D299" s="188" t="str">
        <f t="shared" si="1"/>
        <v>2024/07</v>
      </c>
      <c r="E299" s="189"/>
    </row>
    <row r="300">
      <c r="A300" s="186" t="s">
        <v>486</v>
      </c>
      <c r="B300" s="186">
        <v>0.00228</v>
      </c>
      <c r="C300" s="187">
        <v>45496.0</v>
      </c>
      <c r="D300" s="188" t="str">
        <f t="shared" si="1"/>
        <v>2024/07</v>
      </c>
      <c r="E300" s="189"/>
    </row>
    <row r="301">
      <c r="A301" s="186" t="s">
        <v>486</v>
      </c>
      <c r="B301" s="186">
        <v>0.05381</v>
      </c>
      <c r="C301" s="187">
        <v>45496.0</v>
      </c>
      <c r="D301" s="188" t="str">
        <f t="shared" si="1"/>
        <v>2024/07</v>
      </c>
      <c r="E301" s="189"/>
    </row>
    <row r="302">
      <c r="A302" s="186" t="s">
        <v>486</v>
      </c>
      <c r="B302" s="186">
        <v>0.20208</v>
      </c>
      <c r="C302" s="187">
        <v>45496.0</v>
      </c>
      <c r="D302" s="188" t="str">
        <f t="shared" si="1"/>
        <v>2024/07</v>
      </c>
      <c r="E302" s="189"/>
    </row>
    <row r="303">
      <c r="A303" s="186" t="s">
        <v>486</v>
      </c>
      <c r="B303" s="186">
        <v>0.1383625</v>
      </c>
      <c r="C303" s="187">
        <v>45496.0</v>
      </c>
      <c r="D303" s="188" t="str">
        <f t="shared" si="1"/>
        <v>2024/07</v>
      </c>
      <c r="E303" s="189"/>
    </row>
    <row r="304">
      <c r="A304" s="186" t="s">
        <v>497</v>
      </c>
      <c r="B304" s="186">
        <v>7.132768</v>
      </c>
      <c r="C304" s="187">
        <v>45496.0</v>
      </c>
      <c r="D304" s="188" t="str">
        <f t="shared" si="1"/>
        <v>2024/07</v>
      </c>
      <c r="E304" s="189"/>
    </row>
    <row r="305">
      <c r="A305" s="186" t="s">
        <v>492</v>
      </c>
      <c r="B305" s="186">
        <v>2.056143</v>
      </c>
      <c r="C305" s="187">
        <v>45496.0</v>
      </c>
      <c r="D305" s="188" t="str">
        <f t="shared" si="1"/>
        <v>2024/07</v>
      </c>
      <c r="E305" s="189"/>
    </row>
    <row r="306">
      <c r="A306" s="186" t="s">
        <v>486</v>
      </c>
      <c r="B306" s="186">
        <v>10.109875</v>
      </c>
      <c r="C306" s="187">
        <v>45497.0</v>
      </c>
      <c r="D306" s="188" t="str">
        <f t="shared" si="1"/>
        <v>2024/07</v>
      </c>
      <c r="E306" s="189"/>
    </row>
    <row r="307">
      <c r="A307" s="186" t="s">
        <v>488</v>
      </c>
      <c r="B307" s="186">
        <v>11.556795</v>
      </c>
      <c r="C307" s="187">
        <v>45497.0</v>
      </c>
      <c r="D307" s="188" t="str">
        <f t="shared" si="1"/>
        <v>2024/07</v>
      </c>
      <c r="E307" s="189"/>
    </row>
    <row r="308">
      <c r="A308" s="186" t="s">
        <v>489</v>
      </c>
      <c r="B308" s="186">
        <v>15.390765</v>
      </c>
      <c r="C308" s="187">
        <v>45497.0</v>
      </c>
      <c r="D308" s="188" t="str">
        <f t="shared" si="1"/>
        <v>2024/07</v>
      </c>
      <c r="E308" s="189"/>
    </row>
    <row r="309">
      <c r="A309" s="186" t="s">
        <v>490</v>
      </c>
      <c r="B309" s="186">
        <v>0.039275</v>
      </c>
      <c r="C309" s="187">
        <v>45497.0</v>
      </c>
      <c r="D309" s="188" t="str">
        <f t="shared" si="1"/>
        <v>2024/07</v>
      </c>
      <c r="E309" s="189"/>
    </row>
    <row r="310">
      <c r="A310" s="186" t="s">
        <v>491</v>
      </c>
      <c r="B310" s="186">
        <v>1.687245</v>
      </c>
      <c r="C310" s="187">
        <v>45497.0</v>
      </c>
      <c r="D310" s="188" t="str">
        <f t="shared" si="1"/>
        <v>2024/07</v>
      </c>
      <c r="E310" s="189"/>
    </row>
    <row r="311">
      <c r="A311" s="186" t="s">
        <v>486</v>
      </c>
      <c r="B311" s="186">
        <v>0.42262965</v>
      </c>
      <c r="C311" s="187">
        <v>45497.0</v>
      </c>
      <c r="D311" s="188" t="str">
        <f t="shared" si="1"/>
        <v>2024/07</v>
      </c>
      <c r="E311" s="189"/>
    </row>
    <row r="312">
      <c r="A312" s="186" t="s">
        <v>488</v>
      </c>
      <c r="B312" s="186">
        <v>0.0498492</v>
      </c>
      <c r="C312" s="187">
        <v>45497.0</v>
      </c>
      <c r="D312" s="188" t="str">
        <f t="shared" si="1"/>
        <v>2024/07</v>
      </c>
      <c r="E312" s="189"/>
    </row>
    <row r="313">
      <c r="A313" s="186" t="s">
        <v>498</v>
      </c>
      <c r="B313" s="186">
        <v>0.1512699</v>
      </c>
      <c r="C313" s="187">
        <v>45497.0</v>
      </c>
      <c r="D313" s="188" t="str">
        <f t="shared" si="1"/>
        <v>2024/07</v>
      </c>
      <c r="E313" s="189"/>
    </row>
    <row r="314">
      <c r="A314" s="186" t="s">
        <v>486</v>
      </c>
      <c r="B314" s="186">
        <v>0.0089182</v>
      </c>
      <c r="C314" s="187">
        <v>45497.0</v>
      </c>
      <c r="D314" s="188" t="str">
        <f t="shared" si="1"/>
        <v>2024/07</v>
      </c>
      <c r="E314" s="189"/>
    </row>
    <row r="315">
      <c r="A315" s="186" t="s">
        <v>489</v>
      </c>
      <c r="B315" s="186">
        <v>3.3631E-4</v>
      </c>
      <c r="C315" s="187">
        <v>45497.0</v>
      </c>
      <c r="D315" s="188" t="str">
        <f t="shared" si="1"/>
        <v>2024/07</v>
      </c>
      <c r="E315" s="189"/>
    </row>
    <row r="316">
      <c r="A316" s="186" t="s">
        <v>498</v>
      </c>
      <c r="B316" s="186">
        <v>0.00251797</v>
      </c>
      <c r="C316" s="187">
        <v>45497.0</v>
      </c>
      <c r="D316" s="188" t="str">
        <f t="shared" si="1"/>
        <v>2024/07</v>
      </c>
      <c r="E316" s="189"/>
    </row>
    <row r="317">
      <c r="A317" s="186" t="s">
        <v>486</v>
      </c>
      <c r="B317" s="186">
        <v>0.312</v>
      </c>
      <c r="C317" s="187">
        <v>45497.0</v>
      </c>
      <c r="D317" s="188" t="str">
        <f t="shared" si="1"/>
        <v>2024/07</v>
      </c>
      <c r="E317" s="189"/>
    </row>
    <row r="318">
      <c r="A318" s="186" t="s">
        <v>486</v>
      </c>
      <c r="B318" s="186">
        <v>0.12929</v>
      </c>
      <c r="C318" s="187">
        <v>45497.0</v>
      </c>
      <c r="D318" s="188" t="str">
        <f t="shared" si="1"/>
        <v>2024/07</v>
      </c>
      <c r="E318" s="189"/>
    </row>
    <row r="319">
      <c r="A319" s="186" t="s">
        <v>488</v>
      </c>
      <c r="B319" s="186">
        <v>0.10362</v>
      </c>
      <c r="C319" s="187">
        <v>45497.0</v>
      </c>
      <c r="D319" s="188" t="str">
        <f t="shared" si="1"/>
        <v>2024/07</v>
      </c>
      <c r="E319" s="189"/>
    </row>
    <row r="320">
      <c r="A320" s="186" t="s">
        <v>486</v>
      </c>
      <c r="B320" s="186">
        <v>0.42405</v>
      </c>
      <c r="C320" s="187">
        <v>45497.0</v>
      </c>
      <c r="D320" s="188" t="str">
        <f t="shared" si="1"/>
        <v>2024/07</v>
      </c>
      <c r="E320" s="189"/>
    </row>
    <row r="321">
      <c r="A321" s="186" t="s">
        <v>488</v>
      </c>
      <c r="B321" s="186">
        <v>0.02793</v>
      </c>
      <c r="C321" s="187">
        <v>45497.0</v>
      </c>
      <c r="D321" s="188" t="str">
        <f t="shared" si="1"/>
        <v>2024/07</v>
      </c>
      <c r="E321" s="189"/>
    </row>
    <row r="322">
      <c r="A322" s="186" t="s">
        <v>486</v>
      </c>
      <c r="B322" s="186">
        <v>0.131833</v>
      </c>
      <c r="C322" s="187">
        <v>45497.0</v>
      </c>
      <c r="D322" s="188" t="str">
        <f t="shared" si="1"/>
        <v>2024/07</v>
      </c>
      <c r="E322" s="189"/>
    </row>
    <row r="323">
      <c r="A323" s="186" t="s">
        <v>488</v>
      </c>
      <c r="B323" s="186">
        <v>0.121596</v>
      </c>
      <c r="C323" s="187">
        <v>45497.0</v>
      </c>
      <c r="D323" s="188" t="str">
        <f t="shared" si="1"/>
        <v>2024/07</v>
      </c>
      <c r="E323" s="189"/>
    </row>
    <row r="324">
      <c r="A324" s="186" t="s">
        <v>497</v>
      </c>
      <c r="B324" s="186">
        <v>6.821684</v>
      </c>
      <c r="C324" s="187">
        <v>45497.0</v>
      </c>
      <c r="D324" s="188" t="str">
        <f t="shared" si="1"/>
        <v>2024/07</v>
      </c>
      <c r="E324" s="189"/>
    </row>
    <row r="325">
      <c r="A325" s="186" t="s">
        <v>492</v>
      </c>
      <c r="B325" s="186">
        <v>2.063994</v>
      </c>
      <c r="C325" s="187">
        <v>45497.0</v>
      </c>
      <c r="D325" s="188" t="str">
        <f t="shared" si="1"/>
        <v>2024/07</v>
      </c>
      <c r="E325" s="189"/>
    </row>
    <row r="326">
      <c r="A326" s="186" t="s">
        <v>486</v>
      </c>
      <c r="B326" s="186">
        <v>13.026155</v>
      </c>
      <c r="C326" s="187">
        <v>45498.0</v>
      </c>
      <c r="D326" s="188" t="str">
        <f t="shared" si="1"/>
        <v>2024/07</v>
      </c>
      <c r="E326" s="189"/>
    </row>
    <row r="327">
      <c r="A327" s="186" t="s">
        <v>488</v>
      </c>
      <c r="B327" s="186">
        <v>13.68496</v>
      </c>
      <c r="C327" s="187">
        <v>45498.0</v>
      </c>
      <c r="D327" s="188" t="str">
        <f t="shared" si="1"/>
        <v>2024/07</v>
      </c>
      <c r="E327" s="189"/>
    </row>
    <row r="328">
      <c r="A328" s="186" t="s">
        <v>489</v>
      </c>
      <c r="B328" s="186">
        <v>6.957875</v>
      </c>
      <c r="C328" s="187">
        <v>45498.0</v>
      </c>
      <c r="D328" s="188" t="str">
        <f t="shared" si="1"/>
        <v>2024/07</v>
      </c>
      <c r="E328" s="189"/>
    </row>
    <row r="329">
      <c r="A329" s="186" t="s">
        <v>493</v>
      </c>
      <c r="B329" s="186">
        <v>0.03281</v>
      </c>
      <c r="C329" s="187">
        <v>45498.0</v>
      </c>
      <c r="D329" s="188" t="str">
        <f t="shared" si="1"/>
        <v>2024/07</v>
      </c>
      <c r="E329" s="189"/>
    </row>
    <row r="330">
      <c r="A330" s="186" t="s">
        <v>490</v>
      </c>
      <c r="B330" s="186">
        <v>0.15385</v>
      </c>
      <c r="C330" s="187">
        <v>45498.0</v>
      </c>
      <c r="D330" s="188" t="str">
        <f t="shared" si="1"/>
        <v>2024/07</v>
      </c>
      <c r="E330" s="189"/>
    </row>
    <row r="331">
      <c r="A331" s="186" t="s">
        <v>491</v>
      </c>
      <c r="B331" s="186">
        <v>0.18573</v>
      </c>
      <c r="C331" s="187">
        <v>45498.0</v>
      </c>
      <c r="D331" s="188" t="str">
        <f t="shared" si="1"/>
        <v>2024/07</v>
      </c>
      <c r="E331" s="189"/>
    </row>
    <row r="332">
      <c r="A332" s="186" t="s">
        <v>486</v>
      </c>
      <c r="B332" s="186">
        <v>0.49642485</v>
      </c>
      <c r="C332" s="187">
        <v>45498.0</v>
      </c>
      <c r="D332" s="188" t="str">
        <f t="shared" si="1"/>
        <v>2024/07</v>
      </c>
      <c r="E332" s="189"/>
    </row>
    <row r="333">
      <c r="A333" s="186" t="s">
        <v>498</v>
      </c>
      <c r="B333" s="186">
        <v>0.0929442</v>
      </c>
      <c r="C333" s="187">
        <v>45498.0</v>
      </c>
      <c r="D333" s="188" t="str">
        <f t="shared" si="1"/>
        <v>2024/07</v>
      </c>
      <c r="E333" s="189"/>
    </row>
    <row r="334">
      <c r="A334" s="186" t="s">
        <v>486</v>
      </c>
      <c r="B334" s="186">
        <v>0.0173075</v>
      </c>
      <c r="C334" s="187">
        <v>45498.0</v>
      </c>
      <c r="D334" s="188" t="str">
        <f t="shared" si="1"/>
        <v>2024/07</v>
      </c>
      <c r="E334" s="189"/>
    </row>
    <row r="335">
      <c r="A335" s="186" t="s">
        <v>489</v>
      </c>
      <c r="B335" s="186">
        <v>2.1645E-4</v>
      </c>
      <c r="C335" s="187">
        <v>45498.0</v>
      </c>
      <c r="D335" s="188" t="str">
        <f t="shared" si="1"/>
        <v>2024/07</v>
      </c>
      <c r="E335" s="189"/>
    </row>
    <row r="336">
      <c r="A336" s="186" t="s">
        <v>498</v>
      </c>
      <c r="B336" s="186">
        <v>0.02019147</v>
      </c>
      <c r="C336" s="187">
        <v>45498.0</v>
      </c>
      <c r="D336" s="188" t="str">
        <f t="shared" si="1"/>
        <v>2024/07</v>
      </c>
      <c r="E336" s="189"/>
    </row>
    <row r="337">
      <c r="A337" s="186" t="s">
        <v>486</v>
      </c>
      <c r="B337" s="186">
        <v>6.32</v>
      </c>
      <c r="C337" s="187">
        <v>45498.0</v>
      </c>
      <c r="D337" s="188" t="str">
        <f t="shared" si="1"/>
        <v>2024/07</v>
      </c>
      <c r="E337" s="189"/>
    </row>
    <row r="338">
      <c r="A338" s="186" t="s">
        <v>486</v>
      </c>
      <c r="B338" s="186">
        <v>0.16703</v>
      </c>
      <c r="C338" s="187">
        <v>45498.0</v>
      </c>
      <c r="D338" s="188" t="str">
        <f t="shared" si="1"/>
        <v>2024/07</v>
      </c>
      <c r="E338" s="189"/>
    </row>
    <row r="339">
      <c r="A339" s="186" t="s">
        <v>486</v>
      </c>
      <c r="B339" s="186">
        <v>0.06618</v>
      </c>
      <c r="C339" s="187">
        <v>45498.0</v>
      </c>
      <c r="D339" s="188" t="str">
        <f t="shared" si="1"/>
        <v>2024/07</v>
      </c>
      <c r="E339" s="189"/>
    </row>
    <row r="340">
      <c r="A340" s="186" t="s">
        <v>486</v>
      </c>
      <c r="B340" s="186">
        <v>1.50722</v>
      </c>
      <c r="C340" s="187">
        <v>45498.0</v>
      </c>
      <c r="D340" s="188" t="str">
        <f t="shared" si="1"/>
        <v>2024/07</v>
      </c>
      <c r="E340" s="189"/>
    </row>
    <row r="341">
      <c r="A341" s="186" t="s">
        <v>488</v>
      </c>
      <c r="B341" s="186">
        <v>0.08374</v>
      </c>
      <c r="C341" s="187">
        <v>45498.0</v>
      </c>
      <c r="D341" s="188" t="str">
        <f t="shared" si="1"/>
        <v>2024/07</v>
      </c>
      <c r="E341" s="189"/>
    </row>
    <row r="342">
      <c r="A342" s="186" t="s">
        <v>492</v>
      </c>
      <c r="B342" s="186">
        <v>2.032406</v>
      </c>
      <c r="C342" s="187">
        <v>45498.0</v>
      </c>
      <c r="D342" s="188" t="str">
        <f t="shared" si="1"/>
        <v>2024/07</v>
      </c>
      <c r="E342" s="189"/>
    </row>
    <row r="343">
      <c r="A343" s="186" t="s">
        <v>493</v>
      </c>
      <c r="B343" s="186">
        <v>0.030314</v>
      </c>
      <c r="C343" s="187">
        <v>45498.0</v>
      </c>
      <c r="D343" s="188" t="str">
        <f t="shared" si="1"/>
        <v>2024/07</v>
      </c>
      <c r="E343" s="189"/>
    </row>
    <row r="344">
      <c r="A344" s="186" t="s">
        <v>486</v>
      </c>
      <c r="B344" s="186">
        <v>2.07109</v>
      </c>
      <c r="C344" s="187">
        <v>45499.0</v>
      </c>
      <c r="D344" s="188" t="str">
        <f t="shared" si="1"/>
        <v>2024/07</v>
      </c>
      <c r="E344" s="189"/>
    </row>
    <row r="345">
      <c r="A345" s="186" t="s">
        <v>487</v>
      </c>
      <c r="B345" s="186">
        <v>0.09981</v>
      </c>
      <c r="C345" s="187">
        <v>45499.0</v>
      </c>
      <c r="D345" s="188" t="str">
        <f t="shared" si="1"/>
        <v>2024/07</v>
      </c>
      <c r="E345" s="189"/>
    </row>
    <row r="346">
      <c r="A346" s="186" t="s">
        <v>488</v>
      </c>
      <c r="B346" s="186">
        <v>1.76968</v>
      </c>
      <c r="C346" s="187">
        <v>45499.0</v>
      </c>
      <c r="D346" s="188" t="str">
        <f t="shared" si="1"/>
        <v>2024/07</v>
      </c>
      <c r="E346" s="189"/>
    </row>
    <row r="347">
      <c r="A347" s="186" t="s">
        <v>489</v>
      </c>
      <c r="B347" s="186">
        <v>24.569535</v>
      </c>
      <c r="C347" s="187">
        <v>45499.0</v>
      </c>
      <c r="D347" s="188" t="str">
        <f t="shared" si="1"/>
        <v>2024/07</v>
      </c>
      <c r="E347" s="189"/>
    </row>
    <row r="348">
      <c r="A348" s="186" t="s">
        <v>490</v>
      </c>
      <c r="B348" s="186">
        <v>0.074055</v>
      </c>
      <c r="C348" s="187">
        <v>45499.0</v>
      </c>
      <c r="D348" s="188" t="str">
        <f t="shared" si="1"/>
        <v>2024/07</v>
      </c>
      <c r="E348" s="189"/>
    </row>
    <row r="349">
      <c r="A349" s="186" t="s">
        <v>491</v>
      </c>
      <c r="B349" s="186">
        <v>0.04933</v>
      </c>
      <c r="C349" s="187">
        <v>45499.0</v>
      </c>
      <c r="D349" s="188" t="str">
        <f t="shared" si="1"/>
        <v>2024/07</v>
      </c>
      <c r="E349" s="189"/>
    </row>
    <row r="350">
      <c r="A350" s="186" t="s">
        <v>486</v>
      </c>
      <c r="B350" s="186">
        <v>0.1047942</v>
      </c>
      <c r="C350" s="187">
        <v>45499.0</v>
      </c>
      <c r="D350" s="188" t="str">
        <f t="shared" si="1"/>
        <v>2024/07</v>
      </c>
      <c r="E350" s="189"/>
    </row>
    <row r="351">
      <c r="A351" s="186" t="s">
        <v>498</v>
      </c>
      <c r="B351" s="186">
        <v>0.19687395</v>
      </c>
      <c r="C351" s="187">
        <v>45499.0</v>
      </c>
      <c r="D351" s="188" t="str">
        <f t="shared" si="1"/>
        <v>2024/07</v>
      </c>
      <c r="E351" s="189"/>
    </row>
    <row r="352">
      <c r="A352" s="186" t="s">
        <v>491</v>
      </c>
      <c r="B352" s="186">
        <v>0.0035214</v>
      </c>
      <c r="C352" s="187">
        <v>45499.0</v>
      </c>
      <c r="D352" s="188" t="str">
        <f t="shared" si="1"/>
        <v>2024/07</v>
      </c>
      <c r="E352" s="189"/>
    </row>
    <row r="353">
      <c r="A353" s="186" t="s">
        <v>486</v>
      </c>
      <c r="B353" s="186">
        <v>0.0233846</v>
      </c>
      <c r="C353" s="187">
        <v>45499.0</v>
      </c>
      <c r="D353" s="188" t="str">
        <f t="shared" si="1"/>
        <v>2024/07</v>
      </c>
      <c r="E353" s="189"/>
    </row>
    <row r="354">
      <c r="A354" s="186" t="s">
        <v>489</v>
      </c>
      <c r="B354" s="186">
        <v>0.01179087</v>
      </c>
      <c r="C354" s="187">
        <v>45499.0</v>
      </c>
      <c r="D354" s="188" t="str">
        <f t="shared" si="1"/>
        <v>2024/07</v>
      </c>
      <c r="E354" s="189"/>
    </row>
    <row r="355">
      <c r="A355" s="186" t="s">
        <v>498</v>
      </c>
      <c r="B355" s="186">
        <v>0.02229279</v>
      </c>
      <c r="C355" s="187">
        <v>45499.0</v>
      </c>
      <c r="D355" s="188" t="str">
        <f t="shared" si="1"/>
        <v>2024/07</v>
      </c>
      <c r="E355" s="189"/>
    </row>
    <row r="356">
      <c r="A356" s="186" t="s">
        <v>486</v>
      </c>
      <c r="B356" s="186">
        <v>4.024</v>
      </c>
      <c r="C356" s="187">
        <v>45499.0</v>
      </c>
      <c r="D356" s="188" t="str">
        <f t="shared" si="1"/>
        <v>2024/07</v>
      </c>
      <c r="E356" s="189"/>
    </row>
    <row r="357">
      <c r="A357" s="186" t="s">
        <v>486</v>
      </c>
      <c r="B357" s="186">
        <v>0.29955</v>
      </c>
      <c r="C357" s="187">
        <v>45499.0</v>
      </c>
      <c r="D357" s="188" t="str">
        <f t="shared" si="1"/>
        <v>2024/07</v>
      </c>
      <c r="E357" s="189"/>
    </row>
    <row r="358">
      <c r="A358" s="186" t="s">
        <v>486</v>
      </c>
      <c r="B358" s="186">
        <v>0.0924</v>
      </c>
      <c r="C358" s="187">
        <v>45499.0</v>
      </c>
      <c r="D358" s="188" t="str">
        <f t="shared" si="1"/>
        <v>2024/07</v>
      </c>
      <c r="E358" s="189"/>
    </row>
    <row r="359">
      <c r="A359" s="186" t="s">
        <v>488</v>
      </c>
      <c r="B359" s="186">
        <v>0.04107</v>
      </c>
      <c r="C359" s="187">
        <v>45499.0</v>
      </c>
      <c r="D359" s="188" t="str">
        <f t="shared" si="1"/>
        <v>2024/07</v>
      </c>
      <c r="E359" s="189"/>
    </row>
    <row r="360">
      <c r="A360" s="186" t="s">
        <v>486</v>
      </c>
      <c r="B360" s="186">
        <v>1.2783055</v>
      </c>
      <c r="C360" s="187">
        <v>45499.0</v>
      </c>
      <c r="D360" s="188" t="str">
        <f t="shared" si="1"/>
        <v>2024/07</v>
      </c>
      <c r="E360" s="189"/>
    </row>
    <row r="361">
      <c r="A361" s="186" t="s">
        <v>488</v>
      </c>
      <c r="B361" s="186">
        <v>6.795E-4</v>
      </c>
      <c r="C361" s="187">
        <v>45499.0</v>
      </c>
      <c r="D361" s="188" t="str">
        <f t="shared" si="1"/>
        <v>2024/07</v>
      </c>
      <c r="E361" s="189"/>
    </row>
    <row r="362">
      <c r="A362" s="186" t="s">
        <v>492</v>
      </c>
      <c r="B362" s="186">
        <v>2.695838</v>
      </c>
      <c r="C362" s="187">
        <v>45499.0</v>
      </c>
      <c r="D362" s="188" t="str">
        <f t="shared" si="1"/>
        <v>2024/07</v>
      </c>
      <c r="E362" s="189"/>
    </row>
    <row r="363">
      <c r="A363" s="186" t="s">
        <v>493</v>
      </c>
      <c r="B363" s="186">
        <v>0.062567</v>
      </c>
      <c r="C363" s="187">
        <v>45499.0</v>
      </c>
      <c r="D363" s="188" t="str">
        <f t="shared" si="1"/>
        <v>2024/07</v>
      </c>
      <c r="E363" s="189"/>
    </row>
    <row r="364">
      <c r="A364" s="186" t="s">
        <v>486</v>
      </c>
      <c r="B364" s="186">
        <v>0.17361</v>
      </c>
      <c r="C364" s="187">
        <v>45500.0</v>
      </c>
      <c r="D364" s="188" t="str">
        <f t="shared" si="1"/>
        <v>2024/07</v>
      </c>
      <c r="E364" s="189"/>
    </row>
    <row r="365">
      <c r="A365" s="186" t="s">
        <v>488</v>
      </c>
      <c r="B365" s="186">
        <v>0.07222</v>
      </c>
      <c r="C365" s="187">
        <v>45500.0</v>
      </c>
      <c r="D365" s="188" t="str">
        <f t="shared" si="1"/>
        <v>2024/07</v>
      </c>
      <c r="E365" s="189"/>
    </row>
    <row r="366">
      <c r="A366" s="186" t="s">
        <v>489</v>
      </c>
      <c r="B366" s="186">
        <v>14.727545</v>
      </c>
      <c r="C366" s="187">
        <v>45500.0</v>
      </c>
      <c r="D366" s="188" t="str">
        <f t="shared" si="1"/>
        <v>2024/07</v>
      </c>
      <c r="E366" s="189"/>
    </row>
    <row r="367">
      <c r="A367" s="186" t="s">
        <v>491</v>
      </c>
      <c r="B367" s="186">
        <v>0.0488</v>
      </c>
      <c r="C367" s="187">
        <v>45500.0</v>
      </c>
      <c r="D367" s="188" t="str">
        <f t="shared" si="1"/>
        <v>2024/07</v>
      </c>
      <c r="E367" s="189"/>
    </row>
    <row r="368">
      <c r="A368" s="186" t="s">
        <v>486</v>
      </c>
      <c r="B368" s="186">
        <v>0.0760464</v>
      </c>
      <c r="C368" s="187">
        <v>45500.0</v>
      </c>
      <c r="D368" s="188" t="str">
        <f t="shared" si="1"/>
        <v>2024/07</v>
      </c>
      <c r="E368" s="189"/>
    </row>
    <row r="369">
      <c r="A369" s="186" t="s">
        <v>488</v>
      </c>
      <c r="B369" s="186">
        <v>0.00426975</v>
      </c>
      <c r="C369" s="187">
        <v>45500.0</v>
      </c>
      <c r="D369" s="188" t="str">
        <f t="shared" si="1"/>
        <v>2024/07</v>
      </c>
      <c r="E369" s="189"/>
    </row>
    <row r="370">
      <c r="A370" s="186" t="s">
        <v>498</v>
      </c>
      <c r="B370" s="186">
        <v>0.02841165</v>
      </c>
      <c r="C370" s="187">
        <v>45500.0</v>
      </c>
      <c r="D370" s="188" t="str">
        <f t="shared" si="1"/>
        <v>2024/07</v>
      </c>
      <c r="E370" s="189"/>
    </row>
    <row r="371">
      <c r="A371" s="186" t="s">
        <v>486</v>
      </c>
      <c r="B371" s="186">
        <v>0.009103</v>
      </c>
      <c r="C371" s="187">
        <v>45500.0</v>
      </c>
      <c r="D371" s="188" t="str">
        <f t="shared" si="1"/>
        <v>2024/07</v>
      </c>
      <c r="E371" s="189"/>
    </row>
    <row r="372">
      <c r="A372" s="186" t="s">
        <v>489</v>
      </c>
      <c r="B372" s="186">
        <v>0.06972147</v>
      </c>
      <c r="C372" s="187">
        <v>45500.0</v>
      </c>
      <c r="D372" s="188" t="str">
        <f t="shared" si="1"/>
        <v>2024/07</v>
      </c>
      <c r="E372" s="189"/>
    </row>
    <row r="373">
      <c r="A373" s="186" t="s">
        <v>498</v>
      </c>
      <c r="B373" s="186">
        <v>4.6384E-4</v>
      </c>
      <c r="C373" s="187">
        <v>45500.0</v>
      </c>
      <c r="D373" s="188" t="str">
        <f t="shared" si="1"/>
        <v>2024/07</v>
      </c>
      <c r="E373" s="189"/>
    </row>
    <row r="374">
      <c r="A374" s="186" t="s">
        <v>486</v>
      </c>
      <c r="B374" s="186">
        <v>3.6</v>
      </c>
      <c r="C374" s="187">
        <v>45500.0</v>
      </c>
      <c r="D374" s="188" t="str">
        <f t="shared" si="1"/>
        <v>2024/07</v>
      </c>
      <c r="E374" s="189"/>
    </row>
    <row r="375">
      <c r="A375" s="186" t="s">
        <v>486</v>
      </c>
      <c r="B375" s="186">
        <v>0.37285</v>
      </c>
      <c r="C375" s="187">
        <v>45500.0</v>
      </c>
      <c r="D375" s="188" t="str">
        <f t="shared" si="1"/>
        <v>2024/07</v>
      </c>
      <c r="E375" s="189"/>
    </row>
    <row r="376">
      <c r="A376" s="186" t="s">
        <v>486</v>
      </c>
      <c r="B376" s="186">
        <v>0.675945</v>
      </c>
      <c r="C376" s="187">
        <v>45500.0</v>
      </c>
      <c r="D376" s="188" t="str">
        <f t="shared" si="1"/>
        <v>2024/07</v>
      </c>
      <c r="E376" s="189"/>
    </row>
    <row r="377">
      <c r="A377" s="186" t="s">
        <v>488</v>
      </c>
      <c r="B377" s="186">
        <v>0.0026845</v>
      </c>
      <c r="C377" s="187">
        <v>45500.0</v>
      </c>
      <c r="D377" s="188" t="str">
        <f t="shared" si="1"/>
        <v>2024/07</v>
      </c>
      <c r="E377" s="189"/>
    </row>
    <row r="378">
      <c r="A378" s="186" t="s">
        <v>486</v>
      </c>
      <c r="B378" s="186">
        <v>0.19116</v>
      </c>
      <c r="C378" s="187">
        <v>45501.0</v>
      </c>
      <c r="D378" s="188" t="str">
        <f t="shared" si="1"/>
        <v>2024/07</v>
      </c>
      <c r="E378" s="189"/>
    </row>
    <row r="379">
      <c r="A379" s="186" t="s">
        <v>489</v>
      </c>
      <c r="B379" s="186">
        <v>5.279165</v>
      </c>
      <c r="C379" s="187">
        <v>45501.0</v>
      </c>
      <c r="D379" s="188" t="str">
        <f t="shared" si="1"/>
        <v>2024/07</v>
      </c>
      <c r="E379" s="189"/>
    </row>
    <row r="380">
      <c r="A380" s="186" t="s">
        <v>490</v>
      </c>
      <c r="B380" s="186">
        <v>0.371115</v>
      </c>
      <c r="C380" s="187">
        <v>45501.0</v>
      </c>
      <c r="D380" s="188" t="str">
        <f t="shared" si="1"/>
        <v>2024/07</v>
      </c>
      <c r="E380" s="189"/>
    </row>
    <row r="381">
      <c r="A381" s="186" t="s">
        <v>486</v>
      </c>
      <c r="B381" s="186">
        <v>0.14164125</v>
      </c>
      <c r="C381" s="187">
        <v>45501.0</v>
      </c>
      <c r="D381" s="188" t="str">
        <f t="shared" si="1"/>
        <v>2024/07</v>
      </c>
      <c r="E381" s="189"/>
    </row>
    <row r="382">
      <c r="A382" s="186" t="s">
        <v>486</v>
      </c>
      <c r="B382" s="186">
        <v>0.016249</v>
      </c>
      <c r="C382" s="187">
        <v>45501.0</v>
      </c>
      <c r="D382" s="188" t="str">
        <f t="shared" si="1"/>
        <v>2024/07</v>
      </c>
      <c r="E382" s="189"/>
    </row>
    <row r="383">
      <c r="A383" s="186" t="s">
        <v>489</v>
      </c>
      <c r="B383" s="186">
        <v>3.4723E-4</v>
      </c>
      <c r="C383" s="187">
        <v>45501.0</v>
      </c>
      <c r="D383" s="188" t="str">
        <f t="shared" si="1"/>
        <v>2024/07</v>
      </c>
      <c r="E383" s="189"/>
    </row>
    <row r="384">
      <c r="A384" s="186" t="s">
        <v>486</v>
      </c>
      <c r="B384" s="186">
        <v>3.04</v>
      </c>
      <c r="C384" s="187">
        <v>45501.0</v>
      </c>
      <c r="D384" s="188" t="str">
        <f t="shared" si="1"/>
        <v>2024/07</v>
      </c>
      <c r="E384" s="189"/>
    </row>
    <row r="385">
      <c r="A385" s="186" t="s">
        <v>486</v>
      </c>
      <c r="B385" s="186">
        <v>0.34945</v>
      </c>
      <c r="C385" s="187">
        <v>45501.0</v>
      </c>
      <c r="D385" s="188" t="str">
        <f t="shared" si="1"/>
        <v>2024/07</v>
      </c>
      <c r="E385" s="189"/>
    </row>
    <row r="386">
      <c r="A386" s="186" t="s">
        <v>486</v>
      </c>
      <c r="B386" s="186">
        <v>0.735074</v>
      </c>
      <c r="C386" s="187">
        <v>45501.0</v>
      </c>
      <c r="D386" s="188" t="str">
        <f t="shared" si="1"/>
        <v>2024/07</v>
      </c>
      <c r="E386" s="189"/>
    </row>
    <row r="387">
      <c r="A387" s="186" t="s">
        <v>486</v>
      </c>
      <c r="B387" s="186">
        <v>25.82896</v>
      </c>
      <c r="C387" s="187">
        <v>45502.0</v>
      </c>
      <c r="D387" s="188" t="str">
        <f t="shared" si="1"/>
        <v>2024/07</v>
      </c>
      <c r="E387" s="189"/>
    </row>
    <row r="388">
      <c r="A388" s="186" t="s">
        <v>487</v>
      </c>
      <c r="B388" s="186">
        <v>0.166635</v>
      </c>
      <c r="C388" s="187">
        <v>45502.0</v>
      </c>
      <c r="D388" s="188" t="str">
        <f t="shared" si="1"/>
        <v>2024/07</v>
      </c>
      <c r="E388" s="189"/>
    </row>
    <row r="389">
      <c r="A389" s="186" t="s">
        <v>489</v>
      </c>
      <c r="B389" s="186">
        <v>4.85712</v>
      </c>
      <c r="C389" s="187">
        <v>45502.0</v>
      </c>
      <c r="D389" s="188" t="str">
        <f t="shared" si="1"/>
        <v>2024/07</v>
      </c>
      <c r="E389" s="189"/>
    </row>
    <row r="390">
      <c r="A390" s="186" t="s">
        <v>493</v>
      </c>
      <c r="B390" s="186">
        <v>0.17822</v>
      </c>
      <c r="C390" s="187">
        <v>45502.0</v>
      </c>
      <c r="D390" s="188" t="str">
        <f t="shared" si="1"/>
        <v>2024/07</v>
      </c>
      <c r="E390" s="189"/>
    </row>
    <row r="391">
      <c r="A391" s="186" t="s">
        <v>490</v>
      </c>
      <c r="B391" s="186">
        <v>0.0181</v>
      </c>
      <c r="C391" s="187">
        <v>45502.0</v>
      </c>
      <c r="D391" s="188" t="str">
        <f t="shared" si="1"/>
        <v>2024/07</v>
      </c>
      <c r="E391" s="189"/>
    </row>
    <row r="392">
      <c r="A392" s="186" t="s">
        <v>486</v>
      </c>
      <c r="B392" s="186">
        <v>0.2743002</v>
      </c>
      <c r="C392" s="187">
        <v>45502.0</v>
      </c>
      <c r="D392" s="188" t="str">
        <f t="shared" si="1"/>
        <v>2024/07</v>
      </c>
      <c r="E392" s="189"/>
    </row>
    <row r="393">
      <c r="A393" s="186" t="s">
        <v>498</v>
      </c>
      <c r="B393" s="186">
        <v>0.07516785</v>
      </c>
      <c r="C393" s="187">
        <v>45502.0</v>
      </c>
      <c r="D393" s="188" t="str">
        <f t="shared" si="1"/>
        <v>2024/07</v>
      </c>
      <c r="E393" s="189"/>
    </row>
    <row r="394">
      <c r="A394" s="186" t="s">
        <v>486</v>
      </c>
      <c r="B394" s="186">
        <v>0.0148316</v>
      </c>
      <c r="C394" s="187">
        <v>45502.0</v>
      </c>
      <c r="D394" s="188" t="str">
        <f t="shared" si="1"/>
        <v>2024/07</v>
      </c>
      <c r="E394" s="189"/>
    </row>
    <row r="395">
      <c r="A395" s="186" t="s">
        <v>489</v>
      </c>
      <c r="B395" s="186">
        <v>4.082E-5</v>
      </c>
      <c r="C395" s="187">
        <v>45502.0</v>
      </c>
      <c r="D395" s="188" t="str">
        <f t="shared" si="1"/>
        <v>2024/07</v>
      </c>
      <c r="E395" s="189"/>
    </row>
    <row r="396">
      <c r="A396" s="186" t="s">
        <v>498</v>
      </c>
      <c r="B396" s="186">
        <v>0.02340338</v>
      </c>
      <c r="C396" s="187">
        <v>45502.0</v>
      </c>
      <c r="D396" s="188" t="str">
        <f t="shared" si="1"/>
        <v>2024/07</v>
      </c>
      <c r="E396" s="189"/>
    </row>
    <row r="397">
      <c r="A397" s="186" t="s">
        <v>486</v>
      </c>
      <c r="B397" s="186">
        <v>0.03</v>
      </c>
      <c r="C397" s="187">
        <v>45502.0</v>
      </c>
      <c r="D397" s="188" t="str">
        <f t="shared" si="1"/>
        <v>2024/07</v>
      </c>
      <c r="E397" s="189"/>
    </row>
    <row r="398">
      <c r="A398" s="186" t="s">
        <v>486</v>
      </c>
      <c r="B398" s="186">
        <v>3.552</v>
      </c>
      <c r="C398" s="187">
        <v>45502.0</v>
      </c>
      <c r="D398" s="188" t="str">
        <f t="shared" si="1"/>
        <v>2024/07</v>
      </c>
      <c r="E398" s="189"/>
    </row>
    <row r="399">
      <c r="A399" s="186" t="s">
        <v>486</v>
      </c>
      <c r="B399" s="186">
        <v>0.61653</v>
      </c>
      <c r="C399" s="187">
        <v>45502.0</v>
      </c>
      <c r="D399" s="188" t="str">
        <f t="shared" si="1"/>
        <v>2024/07</v>
      </c>
      <c r="E399" s="189"/>
    </row>
    <row r="400">
      <c r="A400" s="186" t="s">
        <v>486</v>
      </c>
      <c r="B400" s="186">
        <v>0.756926</v>
      </c>
      <c r="C400" s="187">
        <v>45502.0</v>
      </c>
      <c r="D400" s="188" t="str">
        <f t="shared" si="1"/>
        <v>2024/07</v>
      </c>
      <c r="E400" s="189"/>
    </row>
    <row r="401">
      <c r="A401" s="186" t="s">
        <v>486</v>
      </c>
      <c r="B401" s="186">
        <v>17.79913</v>
      </c>
      <c r="C401" s="187">
        <v>45503.0</v>
      </c>
      <c r="D401" s="188" t="str">
        <f t="shared" si="1"/>
        <v>2024/07</v>
      </c>
      <c r="E401" s="189"/>
    </row>
    <row r="402">
      <c r="A402" s="186" t="s">
        <v>489</v>
      </c>
      <c r="B402" s="186">
        <v>22.5294</v>
      </c>
      <c r="C402" s="187">
        <v>45503.0</v>
      </c>
      <c r="D402" s="188" t="str">
        <f t="shared" si="1"/>
        <v>2024/07</v>
      </c>
      <c r="E402" s="189"/>
    </row>
    <row r="403">
      <c r="A403" s="186" t="s">
        <v>498</v>
      </c>
      <c r="B403" s="186">
        <v>0.01004</v>
      </c>
      <c r="C403" s="187">
        <v>45503.0</v>
      </c>
      <c r="D403" s="188" t="str">
        <f t="shared" si="1"/>
        <v>2024/07</v>
      </c>
      <c r="E403" s="189"/>
    </row>
    <row r="404">
      <c r="A404" s="186" t="s">
        <v>490</v>
      </c>
      <c r="B404" s="186">
        <v>0.485665</v>
      </c>
      <c r="C404" s="187">
        <v>45503.0</v>
      </c>
      <c r="D404" s="188" t="str">
        <f t="shared" si="1"/>
        <v>2024/07</v>
      </c>
      <c r="E404" s="189"/>
    </row>
    <row r="405">
      <c r="A405" s="186" t="s">
        <v>491</v>
      </c>
      <c r="B405" s="186">
        <v>0.04508</v>
      </c>
      <c r="C405" s="187">
        <v>45503.0</v>
      </c>
      <c r="D405" s="188" t="str">
        <f t="shared" si="1"/>
        <v>2024/07</v>
      </c>
      <c r="E405" s="189"/>
    </row>
    <row r="406">
      <c r="A406" s="186" t="s">
        <v>486</v>
      </c>
      <c r="B406" s="186">
        <v>0.19014345</v>
      </c>
      <c r="C406" s="187">
        <v>45503.0</v>
      </c>
      <c r="D406" s="188" t="str">
        <f t="shared" si="1"/>
        <v>2024/07</v>
      </c>
      <c r="E406" s="189"/>
    </row>
    <row r="407">
      <c r="A407" s="186" t="s">
        <v>488</v>
      </c>
      <c r="B407" s="186">
        <v>1.314E-4</v>
      </c>
      <c r="C407" s="187">
        <v>45503.0</v>
      </c>
      <c r="D407" s="188" t="str">
        <f t="shared" si="1"/>
        <v>2024/07</v>
      </c>
      <c r="E407" s="189"/>
    </row>
    <row r="408">
      <c r="A408" s="186" t="s">
        <v>498</v>
      </c>
      <c r="B408" s="186">
        <v>0.2147985</v>
      </c>
      <c r="C408" s="187">
        <v>45503.0</v>
      </c>
      <c r="D408" s="188" t="str">
        <f t="shared" si="1"/>
        <v>2024/07</v>
      </c>
      <c r="E408" s="189"/>
    </row>
    <row r="409">
      <c r="A409" s="186" t="s">
        <v>491</v>
      </c>
      <c r="B409" s="186">
        <v>1.194E-4</v>
      </c>
      <c r="C409" s="187">
        <v>45503.0</v>
      </c>
      <c r="D409" s="188" t="str">
        <f t="shared" si="1"/>
        <v>2024/07</v>
      </c>
      <c r="E409" s="189"/>
    </row>
    <row r="410">
      <c r="A410" s="186" t="s">
        <v>486</v>
      </c>
      <c r="B410" s="186">
        <v>0.01012215</v>
      </c>
      <c r="C410" s="187">
        <v>45503.0</v>
      </c>
      <c r="D410" s="188" t="str">
        <f t="shared" si="1"/>
        <v>2024/07</v>
      </c>
      <c r="E410" s="189"/>
    </row>
    <row r="411">
      <c r="A411" s="186" t="s">
        <v>489</v>
      </c>
      <c r="B411" s="186">
        <v>0.01184599</v>
      </c>
      <c r="C411" s="187">
        <v>45503.0</v>
      </c>
      <c r="D411" s="188" t="str">
        <f t="shared" si="1"/>
        <v>2024/07</v>
      </c>
      <c r="E411" s="189"/>
    </row>
    <row r="412">
      <c r="A412" s="186" t="s">
        <v>498</v>
      </c>
      <c r="B412" s="186">
        <v>0.01931995</v>
      </c>
      <c r="C412" s="187">
        <v>45503.0</v>
      </c>
      <c r="D412" s="188" t="str">
        <f t="shared" si="1"/>
        <v>2024/07</v>
      </c>
      <c r="E412" s="189"/>
    </row>
    <row r="413">
      <c r="A413" s="186" t="s">
        <v>486</v>
      </c>
      <c r="B413" s="186">
        <v>0.065445</v>
      </c>
      <c r="C413" s="187">
        <v>45503.0</v>
      </c>
      <c r="D413" s="188" t="str">
        <f t="shared" si="1"/>
        <v>2024/07</v>
      </c>
      <c r="E413" s="189"/>
    </row>
    <row r="414">
      <c r="A414" s="186" t="s">
        <v>486</v>
      </c>
      <c r="B414" s="186">
        <v>2.96</v>
      </c>
      <c r="C414" s="187">
        <v>45503.0</v>
      </c>
      <c r="D414" s="188" t="str">
        <f t="shared" si="1"/>
        <v>2024/07</v>
      </c>
      <c r="E414" s="189"/>
    </row>
    <row r="415">
      <c r="A415" s="186" t="s">
        <v>486</v>
      </c>
      <c r="B415" s="186">
        <v>0.19798</v>
      </c>
      <c r="C415" s="187">
        <v>45503.0</v>
      </c>
      <c r="D415" s="188" t="str">
        <f t="shared" si="1"/>
        <v>2024/07</v>
      </c>
      <c r="E415" s="189"/>
    </row>
    <row r="416">
      <c r="A416" s="186" t="s">
        <v>486</v>
      </c>
      <c r="B416" s="186">
        <v>1.148515</v>
      </c>
      <c r="C416" s="187">
        <v>45503.0</v>
      </c>
      <c r="D416" s="188" t="str">
        <f t="shared" si="1"/>
        <v>2024/07</v>
      </c>
      <c r="E416" s="189"/>
    </row>
    <row r="417">
      <c r="A417" s="186" t="s">
        <v>492</v>
      </c>
      <c r="B417" s="186">
        <v>0.487526</v>
      </c>
      <c r="C417" s="187">
        <v>45503.0</v>
      </c>
      <c r="D417" s="188" t="str">
        <f t="shared" si="1"/>
        <v>2024/07</v>
      </c>
      <c r="E417" s="189"/>
    </row>
    <row r="418">
      <c r="A418" s="186" t="s">
        <v>486</v>
      </c>
      <c r="B418" s="186">
        <v>3.981155</v>
      </c>
      <c r="C418" s="187">
        <v>45504.0</v>
      </c>
      <c r="D418" s="188" t="str">
        <f t="shared" si="1"/>
        <v>2024/07</v>
      </c>
      <c r="E418" s="189"/>
    </row>
    <row r="419">
      <c r="A419" s="186" t="s">
        <v>487</v>
      </c>
      <c r="B419" s="186">
        <v>0.96327</v>
      </c>
      <c r="C419" s="187">
        <v>45504.0</v>
      </c>
      <c r="D419" s="188" t="str">
        <f t="shared" si="1"/>
        <v>2024/07</v>
      </c>
      <c r="E419" s="189"/>
    </row>
    <row r="420">
      <c r="A420" s="186" t="s">
        <v>499</v>
      </c>
      <c r="B420" s="186">
        <v>1.34112</v>
      </c>
      <c r="C420" s="187">
        <v>45504.0</v>
      </c>
      <c r="D420" s="188" t="str">
        <f t="shared" si="1"/>
        <v>2024/07</v>
      </c>
      <c r="E420" s="189"/>
    </row>
    <row r="421">
      <c r="A421" s="186" t="s">
        <v>500</v>
      </c>
      <c r="B421" s="186">
        <v>0.143565</v>
      </c>
      <c r="C421" s="187">
        <v>45504.0</v>
      </c>
      <c r="D421" s="188" t="str">
        <f t="shared" si="1"/>
        <v>2024/07</v>
      </c>
      <c r="E421" s="189"/>
    </row>
    <row r="422">
      <c r="A422" s="186" t="s">
        <v>488</v>
      </c>
      <c r="B422" s="186">
        <v>0.646785</v>
      </c>
      <c r="C422" s="187">
        <v>45504.0</v>
      </c>
      <c r="D422" s="188" t="str">
        <f t="shared" si="1"/>
        <v>2024/07</v>
      </c>
      <c r="E422" s="189"/>
    </row>
    <row r="423">
      <c r="A423" s="186" t="s">
        <v>489</v>
      </c>
      <c r="B423" s="186">
        <v>61.778385</v>
      </c>
      <c r="C423" s="187">
        <v>45504.0</v>
      </c>
      <c r="D423" s="188" t="str">
        <f t="shared" si="1"/>
        <v>2024/07</v>
      </c>
      <c r="E423" s="189"/>
    </row>
    <row r="424">
      <c r="A424" s="186" t="s">
        <v>486</v>
      </c>
      <c r="B424" s="186">
        <v>0.21347565</v>
      </c>
      <c r="C424" s="187">
        <v>45504.0</v>
      </c>
      <c r="D424" s="188" t="str">
        <f t="shared" si="1"/>
        <v>2024/07</v>
      </c>
      <c r="E424" s="189"/>
    </row>
    <row r="425">
      <c r="A425" s="186" t="s">
        <v>488</v>
      </c>
      <c r="B425" s="186">
        <v>0.0023247</v>
      </c>
      <c r="C425" s="187">
        <v>45504.0</v>
      </c>
      <c r="D425" s="188" t="str">
        <f t="shared" si="1"/>
        <v>2024/07</v>
      </c>
      <c r="E425" s="189"/>
    </row>
    <row r="426">
      <c r="A426" s="186" t="s">
        <v>498</v>
      </c>
      <c r="B426" s="186">
        <v>0.08555265</v>
      </c>
      <c r="C426" s="187">
        <v>45504.0</v>
      </c>
      <c r="D426" s="188" t="str">
        <f t="shared" si="1"/>
        <v>2024/07</v>
      </c>
      <c r="E426" s="189"/>
    </row>
    <row r="427">
      <c r="A427" s="186" t="s">
        <v>491</v>
      </c>
      <c r="B427" s="186">
        <v>0.0050613</v>
      </c>
      <c r="C427" s="187">
        <v>45504.0</v>
      </c>
      <c r="D427" s="188" t="str">
        <f t="shared" si="1"/>
        <v>2024/07</v>
      </c>
      <c r="E427" s="189"/>
    </row>
    <row r="428">
      <c r="A428" s="186" t="s">
        <v>486</v>
      </c>
      <c r="B428" s="186">
        <v>0.0089665</v>
      </c>
      <c r="C428" s="187">
        <v>45504.0</v>
      </c>
      <c r="D428" s="188" t="str">
        <f t="shared" si="1"/>
        <v>2024/07</v>
      </c>
      <c r="E428" s="189"/>
    </row>
    <row r="429">
      <c r="A429" s="186" t="s">
        <v>499</v>
      </c>
      <c r="B429" s="186">
        <v>5.135E-5</v>
      </c>
      <c r="C429" s="187">
        <v>45504.0</v>
      </c>
      <c r="D429" s="188" t="str">
        <f t="shared" si="1"/>
        <v>2024/07</v>
      </c>
      <c r="E429" s="189"/>
    </row>
    <row r="430">
      <c r="A430" s="186" t="s">
        <v>489</v>
      </c>
      <c r="B430" s="186">
        <v>0.00241865</v>
      </c>
      <c r="C430" s="187">
        <v>45504.0</v>
      </c>
      <c r="D430" s="188" t="str">
        <f t="shared" si="1"/>
        <v>2024/07</v>
      </c>
      <c r="E430" s="189"/>
    </row>
    <row r="431">
      <c r="A431" s="186" t="s">
        <v>498</v>
      </c>
      <c r="B431" s="186">
        <v>0.1050293</v>
      </c>
      <c r="C431" s="187">
        <v>45504.0</v>
      </c>
      <c r="D431" s="188" t="str">
        <f t="shared" si="1"/>
        <v>2024/07</v>
      </c>
      <c r="E431" s="189"/>
    </row>
    <row r="432">
      <c r="A432" s="186" t="s">
        <v>486</v>
      </c>
      <c r="B432" s="186">
        <v>3.556</v>
      </c>
      <c r="C432" s="187">
        <v>45504.0</v>
      </c>
      <c r="D432" s="188" t="str">
        <f t="shared" si="1"/>
        <v>2024/07</v>
      </c>
      <c r="E432" s="189"/>
    </row>
    <row r="433">
      <c r="A433" s="186" t="s">
        <v>486</v>
      </c>
      <c r="B433" s="186">
        <v>0.30983</v>
      </c>
      <c r="C433" s="187">
        <v>45504.0</v>
      </c>
      <c r="D433" s="188" t="str">
        <f t="shared" si="1"/>
        <v>2024/07</v>
      </c>
      <c r="E433" s="189"/>
    </row>
    <row r="434">
      <c r="A434" s="186" t="s">
        <v>488</v>
      </c>
      <c r="B434" s="186">
        <v>0.10338</v>
      </c>
      <c r="C434" s="187">
        <v>45504.0</v>
      </c>
      <c r="D434" s="188" t="str">
        <f t="shared" si="1"/>
        <v>2024/07</v>
      </c>
      <c r="E434" s="189"/>
    </row>
    <row r="435">
      <c r="A435" s="186" t="s">
        <v>486</v>
      </c>
      <c r="B435" s="186">
        <v>1.540677</v>
      </c>
      <c r="C435" s="187">
        <v>45504.0</v>
      </c>
      <c r="D435" s="188" t="str">
        <f t="shared" si="1"/>
        <v>2024/07</v>
      </c>
      <c r="E435" s="189"/>
    </row>
    <row r="436">
      <c r="A436" s="186" t="s">
        <v>488</v>
      </c>
      <c r="B436" s="186">
        <v>0.005521</v>
      </c>
      <c r="C436" s="187">
        <v>45504.0</v>
      </c>
      <c r="D436" s="188" t="str">
        <f t="shared" si="1"/>
        <v>2024/07</v>
      </c>
      <c r="E436" s="189"/>
    </row>
    <row r="437">
      <c r="A437" s="186" t="s">
        <v>492</v>
      </c>
      <c r="B437" s="186">
        <v>0.101102</v>
      </c>
      <c r="C437" s="187">
        <v>45504.0</v>
      </c>
      <c r="D437" s="188" t="str">
        <f t="shared" si="1"/>
        <v>2024/07</v>
      </c>
      <c r="E437" s="189"/>
    </row>
    <row r="438">
      <c r="A438" s="186" t="s">
        <v>486</v>
      </c>
      <c r="B438" s="186">
        <v>1.17573</v>
      </c>
      <c r="C438" s="187">
        <v>45505.0</v>
      </c>
      <c r="D438" s="188" t="str">
        <f t="shared" si="1"/>
        <v>2024/08</v>
      </c>
      <c r="E438" s="189"/>
    </row>
    <row r="439">
      <c r="A439" s="186" t="s">
        <v>499</v>
      </c>
      <c r="B439" s="186">
        <v>11.27306</v>
      </c>
      <c r="C439" s="187">
        <v>45505.0</v>
      </c>
      <c r="D439" s="188" t="str">
        <f t="shared" si="1"/>
        <v>2024/08</v>
      </c>
      <c r="E439" s="189"/>
    </row>
    <row r="440">
      <c r="A440" s="186" t="s">
        <v>488</v>
      </c>
      <c r="B440" s="186">
        <v>24.70111</v>
      </c>
      <c r="C440" s="187">
        <v>45505.0</v>
      </c>
      <c r="D440" s="188" t="str">
        <f t="shared" si="1"/>
        <v>2024/08</v>
      </c>
      <c r="E440" s="189"/>
    </row>
    <row r="441">
      <c r="A441" s="186" t="s">
        <v>489</v>
      </c>
      <c r="B441" s="186">
        <v>24.270155</v>
      </c>
      <c r="C441" s="187">
        <v>45505.0</v>
      </c>
      <c r="D441" s="188" t="str">
        <f t="shared" si="1"/>
        <v>2024/08</v>
      </c>
      <c r="E441" s="189"/>
    </row>
    <row r="442">
      <c r="A442" s="186" t="s">
        <v>487</v>
      </c>
      <c r="B442" s="186">
        <v>2.16936</v>
      </c>
      <c r="C442" s="187">
        <v>45505.0</v>
      </c>
      <c r="D442" s="188" t="str">
        <f t="shared" si="1"/>
        <v>2024/08</v>
      </c>
      <c r="E442" s="189"/>
    </row>
    <row r="443">
      <c r="A443" s="186" t="s">
        <v>500</v>
      </c>
      <c r="B443" s="186">
        <v>0.14191</v>
      </c>
      <c r="C443" s="187">
        <v>45505.0</v>
      </c>
      <c r="D443" s="188" t="str">
        <f t="shared" si="1"/>
        <v>2024/08</v>
      </c>
      <c r="E443" s="189"/>
    </row>
    <row r="444">
      <c r="A444" s="186" t="s">
        <v>491</v>
      </c>
      <c r="B444" s="186">
        <v>0.29526</v>
      </c>
      <c r="C444" s="187">
        <v>45505.0</v>
      </c>
      <c r="D444" s="188" t="str">
        <f t="shared" si="1"/>
        <v>2024/08</v>
      </c>
      <c r="E444" s="189"/>
    </row>
    <row r="445">
      <c r="A445" s="186" t="s">
        <v>486</v>
      </c>
      <c r="B445" s="186">
        <v>0.14314065</v>
      </c>
      <c r="C445" s="187">
        <v>45505.0</v>
      </c>
      <c r="D445" s="188" t="str">
        <f t="shared" si="1"/>
        <v>2024/08</v>
      </c>
      <c r="E445" s="189"/>
    </row>
    <row r="446">
      <c r="A446" s="186" t="s">
        <v>488</v>
      </c>
      <c r="B446" s="186">
        <v>0.02529165</v>
      </c>
      <c r="C446" s="187">
        <v>45505.0</v>
      </c>
      <c r="D446" s="188" t="str">
        <f t="shared" si="1"/>
        <v>2024/08</v>
      </c>
      <c r="E446" s="189"/>
    </row>
    <row r="447">
      <c r="A447" s="186" t="s">
        <v>498</v>
      </c>
      <c r="B447" s="186">
        <v>0.0476379</v>
      </c>
      <c r="C447" s="187">
        <v>45505.0</v>
      </c>
      <c r="D447" s="188" t="str">
        <f t="shared" si="1"/>
        <v>2024/08</v>
      </c>
      <c r="E447" s="189"/>
    </row>
    <row r="448">
      <c r="A448" s="186" t="s">
        <v>499</v>
      </c>
      <c r="B448" s="186">
        <v>0.008983</v>
      </c>
      <c r="C448" s="187">
        <v>45505.0</v>
      </c>
      <c r="D448" s="188" t="str">
        <f t="shared" si="1"/>
        <v>2024/08</v>
      </c>
      <c r="E448" s="189"/>
    </row>
    <row r="449">
      <c r="A449" s="186" t="s">
        <v>489</v>
      </c>
      <c r="B449" s="186">
        <v>6.3934E-4</v>
      </c>
      <c r="C449" s="187">
        <v>45505.0</v>
      </c>
      <c r="D449" s="188" t="str">
        <f t="shared" si="1"/>
        <v>2024/08</v>
      </c>
      <c r="E449" s="189"/>
    </row>
    <row r="450">
      <c r="A450" s="186" t="s">
        <v>498</v>
      </c>
      <c r="B450" s="186">
        <v>4.9699E-4</v>
      </c>
      <c r="C450" s="187">
        <v>45505.0</v>
      </c>
      <c r="D450" s="188" t="str">
        <f t="shared" si="1"/>
        <v>2024/08</v>
      </c>
      <c r="E450" s="189"/>
    </row>
    <row r="451">
      <c r="A451" s="186" t="s">
        <v>486</v>
      </c>
      <c r="B451" s="186">
        <v>0.0249893</v>
      </c>
      <c r="C451" s="187">
        <v>45505.0</v>
      </c>
      <c r="D451" s="188" t="str">
        <f t="shared" si="1"/>
        <v>2024/08</v>
      </c>
      <c r="E451" s="189"/>
    </row>
    <row r="452">
      <c r="A452" s="186" t="s">
        <v>486</v>
      </c>
      <c r="B452" s="186">
        <v>3.014</v>
      </c>
      <c r="C452" s="187">
        <v>45505.0</v>
      </c>
      <c r="D452" s="188" t="str">
        <f t="shared" si="1"/>
        <v>2024/08</v>
      </c>
      <c r="E452" s="189"/>
    </row>
    <row r="453">
      <c r="A453" s="186" t="s">
        <v>486</v>
      </c>
      <c r="B453" s="186">
        <v>0.1776</v>
      </c>
      <c r="C453" s="187">
        <v>45505.0</v>
      </c>
      <c r="D453" s="188" t="str">
        <f t="shared" si="1"/>
        <v>2024/08</v>
      </c>
      <c r="E453" s="189"/>
    </row>
    <row r="454">
      <c r="A454" s="186" t="s">
        <v>486</v>
      </c>
      <c r="B454" s="186">
        <v>0.2562</v>
      </c>
      <c r="C454" s="187">
        <v>45505.0</v>
      </c>
      <c r="D454" s="188" t="str">
        <f t="shared" si="1"/>
        <v>2024/08</v>
      </c>
      <c r="E454" s="189"/>
    </row>
    <row r="455">
      <c r="A455" s="186" t="s">
        <v>488</v>
      </c>
      <c r="B455" s="186">
        <v>5.39214</v>
      </c>
      <c r="C455" s="187">
        <v>45505.0</v>
      </c>
      <c r="D455" s="188" t="str">
        <f t="shared" si="1"/>
        <v>2024/08</v>
      </c>
      <c r="E455" s="189"/>
    </row>
    <row r="456">
      <c r="A456" s="186" t="s">
        <v>486</v>
      </c>
      <c r="B456" s="186">
        <v>1.003451</v>
      </c>
      <c r="C456" s="187">
        <v>45505.0</v>
      </c>
      <c r="D456" s="188" t="str">
        <f t="shared" si="1"/>
        <v>2024/08</v>
      </c>
      <c r="E456" s="189"/>
    </row>
    <row r="457">
      <c r="A457" s="186" t="s">
        <v>493</v>
      </c>
      <c r="B457" s="186">
        <v>0.05376</v>
      </c>
      <c r="C457" s="187">
        <v>45505.0</v>
      </c>
      <c r="D457" s="188" t="str">
        <f t="shared" si="1"/>
        <v>2024/08</v>
      </c>
      <c r="E457" s="189"/>
    </row>
    <row r="458">
      <c r="A458" s="186" t="s">
        <v>486</v>
      </c>
      <c r="B458" s="186">
        <v>1.82942</v>
      </c>
      <c r="C458" s="187">
        <v>45506.0</v>
      </c>
      <c r="D458" s="188" t="str">
        <f t="shared" si="1"/>
        <v>2024/08</v>
      </c>
      <c r="E458" s="189"/>
    </row>
    <row r="459">
      <c r="A459" s="186" t="s">
        <v>499</v>
      </c>
      <c r="B459" s="186">
        <v>7.85449</v>
      </c>
      <c r="C459" s="187">
        <v>45506.0</v>
      </c>
      <c r="D459" s="188" t="str">
        <f t="shared" si="1"/>
        <v>2024/08</v>
      </c>
      <c r="E459" s="189"/>
    </row>
    <row r="460">
      <c r="A460" s="186" t="s">
        <v>488</v>
      </c>
      <c r="B460" s="186">
        <v>3.914105</v>
      </c>
      <c r="C460" s="187">
        <v>45506.0</v>
      </c>
      <c r="D460" s="188" t="str">
        <f t="shared" si="1"/>
        <v>2024/08</v>
      </c>
      <c r="E460" s="189"/>
    </row>
    <row r="461">
      <c r="A461" s="186" t="s">
        <v>489</v>
      </c>
      <c r="B461" s="186">
        <v>34.99424</v>
      </c>
      <c r="C461" s="187">
        <v>45506.0</v>
      </c>
      <c r="D461" s="188" t="str">
        <f t="shared" si="1"/>
        <v>2024/08</v>
      </c>
      <c r="E461" s="189"/>
    </row>
    <row r="462">
      <c r="A462" s="186" t="s">
        <v>487</v>
      </c>
      <c r="B462" s="186">
        <v>0.13391</v>
      </c>
      <c r="C462" s="187">
        <v>45506.0</v>
      </c>
      <c r="D462" s="188" t="str">
        <f t="shared" si="1"/>
        <v>2024/08</v>
      </c>
      <c r="E462" s="189"/>
    </row>
    <row r="463">
      <c r="A463" s="186" t="s">
        <v>500</v>
      </c>
      <c r="B463" s="186">
        <v>1.817875</v>
      </c>
      <c r="C463" s="187">
        <v>45506.0</v>
      </c>
      <c r="D463" s="188" t="str">
        <f t="shared" si="1"/>
        <v>2024/08</v>
      </c>
      <c r="E463" s="189"/>
    </row>
    <row r="464">
      <c r="A464" s="186" t="s">
        <v>491</v>
      </c>
      <c r="B464" s="186">
        <v>0.293805</v>
      </c>
      <c r="C464" s="187">
        <v>45506.0</v>
      </c>
      <c r="D464" s="188" t="str">
        <f t="shared" si="1"/>
        <v>2024/08</v>
      </c>
      <c r="E464" s="189"/>
    </row>
    <row r="465">
      <c r="A465" s="186" t="s">
        <v>486</v>
      </c>
      <c r="B465" s="186">
        <v>0.2329725</v>
      </c>
      <c r="C465" s="187">
        <v>45506.0</v>
      </c>
      <c r="D465" s="188" t="str">
        <f t="shared" si="1"/>
        <v>2024/08</v>
      </c>
      <c r="E465" s="189"/>
    </row>
    <row r="466">
      <c r="A466" s="186" t="s">
        <v>500</v>
      </c>
      <c r="B466" s="186">
        <v>9.0465E-4</v>
      </c>
      <c r="C466" s="187">
        <v>45506.0</v>
      </c>
      <c r="D466" s="188" t="str">
        <f t="shared" si="1"/>
        <v>2024/08</v>
      </c>
      <c r="E466" s="189"/>
    </row>
    <row r="467">
      <c r="A467" s="186" t="s">
        <v>498</v>
      </c>
      <c r="B467" s="186">
        <v>0.0316245</v>
      </c>
      <c r="C467" s="187">
        <v>45506.0</v>
      </c>
      <c r="D467" s="188" t="str">
        <f t="shared" si="1"/>
        <v>2024/08</v>
      </c>
      <c r="E467" s="189"/>
    </row>
    <row r="468">
      <c r="A468" s="186" t="s">
        <v>491</v>
      </c>
      <c r="B468" s="186">
        <v>0.00690855</v>
      </c>
      <c r="C468" s="187">
        <v>45506.0</v>
      </c>
      <c r="D468" s="188" t="str">
        <f t="shared" si="1"/>
        <v>2024/08</v>
      </c>
      <c r="E468" s="189"/>
    </row>
    <row r="469">
      <c r="A469" s="186" t="s">
        <v>499</v>
      </c>
      <c r="B469" s="186">
        <v>2.6676E-4</v>
      </c>
      <c r="C469" s="187">
        <v>45506.0</v>
      </c>
      <c r="D469" s="188" t="str">
        <f t="shared" si="1"/>
        <v>2024/08</v>
      </c>
      <c r="E469" s="189"/>
    </row>
    <row r="470">
      <c r="A470" s="186" t="s">
        <v>489</v>
      </c>
      <c r="B470" s="186">
        <v>0.01163929</v>
      </c>
      <c r="C470" s="187">
        <v>45506.0</v>
      </c>
      <c r="D470" s="188" t="str">
        <f t="shared" si="1"/>
        <v>2024/08</v>
      </c>
      <c r="E470" s="189"/>
    </row>
    <row r="471">
      <c r="A471" s="186" t="s">
        <v>498</v>
      </c>
      <c r="B471" s="186">
        <v>3.1551E-4</v>
      </c>
      <c r="C471" s="187">
        <v>45506.0</v>
      </c>
      <c r="D471" s="188" t="str">
        <f t="shared" si="1"/>
        <v>2024/08</v>
      </c>
      <c r="E471" s="189"/>
    </row>
    <row r="472">
      <c r="A472" s="186" t="s">
        <v>486</v>
      </c>
      <c r="B472" s="186">
        <v>0.0357842</v>
      </c>
      <c r="C472" s="187">
        <v>45506.0</v>
      </c>
      <c r="D472" s="188" t="str">
        <f t="shared" si="1"/>
        <v>2024/08</v>
      </c>
      <c r="E472" s="189"/>
    </row>
    <row r="473">
      <c r="A473" s="186" t="s">
        <v>486</v>
      </c>
      <c r="B473" s="186">
        <v>2.6</v>
      </c>
      <c r="C473" s="187">
        <v>45506.0</v>
      </c>
      <c r="D473" s="188" t="str">
        <f t="shared" si="1"/>
        <v>2024/08</v>
      </c>
      <c r="E473" s="189"/>
    </row>
    <row r="474">
      <c r="A474" s="186" t="s">
        <v>486</v>
      </c>
      <c r="B474" s="186">
        <v>0.21469</v>
      </c>
      <c r="C474" s="187">
        <v>45506.0</v>
      </c>
      <c r="D474" s="188" t="str">
        <f t="shared" si="1"/>
        <v>2024/08</v>
      </c>
      <c r="E474" s="189"/>
    </row>
    <row r="475">
      <c r="A475" s="186" t="s">
        <v>488</v>
      </c>
      <c r="B475" s="186">
        <v>0.09757</v>
      </c>
      <c r="C475" s="187">
        <v>45506.0</v>
      </c>
      <c r="D475" s="188" t="str">
        <f t="shared" si="1"/>
        <v>2024/08</v>
      </c>
      <c r="E475" s="189"/>
    </row>
    <row r="476">
      <c r="A476" s="186" t="s">
        <v>486</v>
      </c>
      <c r="B476" s="186">
        <v>0.08853</v>
      </c>
      <c r="C476" s="187">
        <v>45506.0</v>
      </c>
      <c r="D476" s="188" t="str">
        <f t="shared" si="1"/>
        <v>2024/08</v>
      </c>
      <c r="E476" s="189"/>
    </row>
    <row r="477">
      <c r="A477" s="186" t="s">
        <v>486</v>
      </c>
      <c r="B477" s="186">
        <v>1.0411765</v>
      </c>
      <c r="C477" s="187">
        <v>45506.0</v>
      </c>
      <c r="D477" s="188" t="str">
        <f t="shared" si="1"/>
        <v>2024/08</v>
      </c>
      <c r="E477" s="189"/>
    </row>
    <row r="478">
      <c r="A478" s="186" t="s">
        <v>500</v>
      </c>
      <c r="B478" s="186">
        <v>0.0741</v>
      </c>
      <c r="C478" s="187">
        <v>45506.0</v>
      </c>
      <c r="D478" s="188" t="str">
        <f t="shared" si="1"/>
        <v>2024/08</v>
      </c>
      <c r="E478" s="189"/>
    </row>
    <row r="479">
      <c r="A479" s="186" t="s">
        <v>492</v>
      </c>
      <c r="B479" s="186">
        <v>0.01187</v>
      </c>
      <c r="C479" s="187">
        <v>45506.0</v>
      </c>
      <c r="D479" s="188" t="str">
        <f t="shared" si="1"/>
        <v>2024/08</v>
      </c>
      <c r="E479" s="189"/>
    </row>
    <row r="480">
      <c r="A480" s="186" t="s">
        <v>493</v>
      </c>
      <c r="B480" s="186">
        <v>0.011555</v>
      </c>
      <c r="C480" s="187">
        <v>45506.0</v>
      </c>
      <c r="D480" s="188" t="str">
        <f t="shared" si="1"/>
        <v>2024/08</v>
      </c>
      <c r="E480" s="189"/>
    </row>
    <row r="481">
      <c r="A481" s="186" t="s">
        <v>486</v>
      </c>
      <c r="B481" s="186">
        <v>0.373105</v>
      </c>
      <c r="C481" s="187">
        <v>45507.0</v>
      </c>
      <c r="D481" s="188" t="str">
        <f t="shared" si="1"/>
        <v>2024/08</v>
      </c>
      <c r="E481" s="189"/>
    </row>
    <row r="482">
      <c r="A482" s="186" t="s">
        <v>499</v>
      </c>
      <c r="B482" s="186">
        <v>2.44907</v>
      </c>
      <c r="C482" s="187">
        <v>45507.0</v>
      </c>
      <c r="D482" s="188" t="str">
        <f t="shared" si="1"/>
        <v>2024/08</v>
      </c>
      <c r="E482" s="189"/>
    </row>
    <row r="483">
      <c r="A483" s="186" t="s">
        <v>488</v>
      </c>
      <c r="B483" s="186">
        <v>5.75024</v>
      </c>
      <c r="C483" s="187">
        <v>45507.0</v>
      </c>
      <c r="D483" s="188" t="str">
        <f t="shared" si="1"/>
        <v>2024/08</v>
      </c>
      <c r="E483" s="189"/>
    </row>
    <row r="484">
      <c r="A484" s="186" t="s">
        <v>489</v>
      </c>
      <c r="B484" s="186">
        <v>0.959815</v>
      </c>
      <c r="C484" s="187">
        <v>45507.0</v>
      </c>
      <c r="D484" s="188" t="str">
        <f t="shared" si="1"/>
        <v>2024/08</v>
      </c>
      <c r="E484" s="189"/>
    </row>
    <row r="485">
      <c r="A485" s="186" t="s">
        <v>487</v>
      </c>
      <c r="B485" s="186">
        <v>0.14595</v>
      </c>
      <c r="C485" s="187">
        <v>45507.0</v>
      </c>
      <c r="D485" s="188" t="str">
        <f t="shared" si="1"/>
        <v>2024/08</v>
      </c>
      <c r="E485" s="189"/>
    </row>
    <row r="486">
      <c r="A486" s="186" t="s">
        <v>490</v>
      </c>
      <c r="B486" s="186">
        <v>0.085585</v>
      </c>
      <c r="C486" s="187">
        <v>45507.0</v>
      </c>
      <c r="D486" s="188" t="str">
        <f t="shared" si="1"/>
        <v>2024/08</v>
      </c>
      <c r="E486" s="189"/>
    </row>
    <row r="487">
      <c r="A487" s="186" t="s">
        <v>491</v>
      </c>
      <c r="B487" s="186">
        <v>0.098425</v>
      </c>
      <c r="C487" s="187">
        <v>45507.0</v>
      </c>
      <c r="D487" s="188" t="str">
        <f t="shared" si="1"/>
        <v>2024/08</v>
      </c>
      <c r="E487" s="189"/>
    </row>
    <row r="488">
      <c r="A488" s="186" t="s">
        <v>486</v>
      </c>
      <c r="B488" s="186">
        <v>0.09051855</v>
      </c>
      <c r="C488" s="187">
        <v>45507.0</v>
      </c>
      <c r="D488" s="188" t="str">
        <f t="shared" si="1"/>
        <v>2024/08</v>
      </c>
      <c r="E488" s="189"/>
    </row>
    <row r="489">
      <c r="A489" s="186" t="s">
        <v>498</v>
      </c>
      <c r="B489" s="186">
        <v>0.0219006</v>
      </c>
      <c r="C489" s="187">
        <v>45507.0</v>
      </c>
      <c r="D489" s="188" t="str">
        <f t="shared" si="1"/>
        <v>2024/08</v>
      </c>
      <c r="E489" s="189"/>
    </row>
    <row r="490">
      <c r="A490" s="186" t="s">
        <v>499</v>
      </c>
      <c r="B490" s="186">
        <v>8.281E-5</v>
      </c>
      <c r="C490" s="187">
        <v>45507.0</v>
      </c>
      <c r="D490" s="188" t="str">
        <f t="shared" si="1"/>
        <v>2024/08</v>
      </c>
      <c r="E490" s="189"/>
    </row>
    <row r="491">
      <c r="A491" s="186" t="s">
        <v>489</v>
      </c>
      <c r="B491" s="186">
        <v>2.249E-5</v>
      </c>
      <c r="C491" s="187">
        <v>45507.0</v>
      </c>
      <c r="D491" s="188" t="str">
        <f t="shared" si="1"/>
        <v>2024/08</v>
      </c>
      <c r="E491" s="189"/>
    </row>
    <row r="492">
      <c r="A492" s="186" t="s">
        <v>498</v>
      </c>
      <c r="B492" s="186">
        <v>2.1853E-4</v>
      </c>
      <c r="C492" s="187">
        <v>45507.0</v>
      </c>
      <c r="D492" s="188" t="str">
        <f t="shared" si="1"/>
        <v>2024/08</v>
      </c>
      <c r="E492" s="189"/>
    </row>
    <row r="493">
      <c r="A493" s="186" t="s">
        <v>486</v>
      </c>
      <c r="B493" s="186">
        <v>0.011066</v>
      </c>
      <c r="C493" s="187">
        <v>45507.0</v>
      </c>
      <c r="D493" s="188" t="str">
        <f t="shared" si="1"/>
        <v>2024/08</v>
      </c>
      <c r="E493" s="189"/>
    </row>
    <row r="494">
      <c r="A494" s="186" t="s">
        <v>486</v>
      </c>
      <c r="B494" s="186">
        <v>3.188</v>
      </c>
      <c r="C494" s="187">
        <v>45507.0</v>
      </c>
      <c r="D494" s="188" t="str">
        <f t="shared" si="1"/>
        <v>2024/08</v>
      </c>
      <c r="E494" s="189"/>
    </row>
    <row r="495">
      <c r="A495" s="186" t="s">
        <v>486</v>
      </c>
      <c r="B495" s="186">
        <v>0.02544</v>
      </c>
      <c r="C495" s="187">
        <v>45507.0</v>
      </c>
      <c r="D495" s="188" t="str">
        <f t="shared" si="1"/>
        <v>2024/08</v>
      </c>
      <c r="E495" s="189"/>
    </row>
    <row r="496">
      <c r="A496" s="186" t="s">
        <v>486</v>
      </c>
      <c r="B496" s="186">
        <v>0.855752</v>
      </c>
      <c r="C496" s="187">
        <v>45507.0</v>
      </c>
      <c r="D496" s="188" t="str">
        <f t="shared" si="1"/>
        <v>2024/08</v>
      </c>
      <c r="E496" s="189"/>
    </row>
    <row r="497">
      <c r="A497" s="186" t="s">
        <v>486</v>
      </c>
      <c r="B497" s="186">
        <v>0.379385</v>
      </c>
      <c r="C497" s="187">
        <v>45508.0</v>
      </c>
      <c r="D497" s="188" t="str">
        <f t="shared" si="1"/>
        <v>2024/08</v>
      </c>
      <c r="E497" s="189"/>
    </row>
    <row r="498">
      <c r="A498" s="186" t="s">
        <v>499</v>
      </c>
      <c r="B498" s="186">
        <v>0.666545</v>
      </c>
      <c r="C498" s="187">
        <v>45508.0</v>
      </c>
      <c r="D498" s="188" t="str">
        <f t="shared" si="1"/>
        <v>2024/08</v>
      </c>
      <c r="E498" s="189"/>
    </row>
    <row r="499">
      <c r="A499" s="186" t="s">
        <v>488</v>
      </c>
      <c r="B499" s="186">
        <v>0.663815</v>
      </c>
      <c r="C499" s="187">
        <v>45508.0</v>
      </c>
      <c r="D499" s="188" t="str">
        <f t="shared" si="1"/>
        <v>2024/08</v>
      </c>
      <c r="E499" s="189"/>
    </row>
    <row r="500">
      <c r="A500" s="186" t="s">
        <v>489</v>
      </c>
      <c r="B500" s="186">
        <v>8.1565</v>
      </c>
      <c r="C500" s="187">
        <v>45508.0</v>
      </c>
      <c r="D500" s="188" t="str">
        <f t="shared" si="1"/>
        <v>2024/08</v>
      </c>
      <c r="E500" s="189"/>
    </row>
    <row r="501">
      <c r="A501" s="186" t="s">
        <v>490</v>
      </c>
      <c r="B501" s="186">
        <v>0.0545</v>
      </c>
      <c r="C501" s="187">
        <v>45508.0</v>
      </c>
      <c r="D501" s="188" t="str">
        <f t="shared" si="1"/>
        <v>2024/08</v>
      </c>
      <c r="E501" s="189"/>
    </row>
    <row r="502">
      <c r="A502" s="186" t="s">
        <v>491</v>
      </c>
      <c r="B502" s="186">
        <v>0.09502</v>
      </c>
      <c r="C502" s="187">
        <v>45508.0</v>
      </c>
      <c r="D502" s="188" t="str">
        <f t="shared" si="1"/>
        <v>2024/08</v>
      </c>
      <c r="E502" s="189"/>
    </row>
    <row r="503">
      <c r="A503" s="186" t="s">
        <v>486</v>
      </c>
      <c r="B503" s="186">
        <v>0.0140415</v>
      </c>
      <c r="C503" s="187">
        <v>45508.0</v>
      </c>
      <c r="D503" s="188" t="str">
        <f t="shared" si="1"/>
        <v>2024/08</v>
      </c>
      <c r="E503" s="189"/>
    </row>
    <row r="504">
      <c r="A504" s="186" t="s">
        <v>498</v>
      </c>
      <c r="B504" s="186">
        <v>0.0037392</v>
      </c>
      <c r="C504" s="187">
        <v>45508.0</v>
      </c>
      <c r="D504" s="188" t="str">
        <f t="shared" si="1"/>
        <v>2024/08</v>
      </c>
      <c r="E504" s="189"/>
    </row>
    <row r="505">
      <c r="A505" s="186" t="s">
        <v>491</v>
      </c>
      <c r="B505" s="186">
        <v>0.00954885</v>
      </c>
      <c r="C505" s="187">
        <v>45508.0</v>
      </c>
      <c r="D505" s="188" t="str">
        <f t="shared" si="1"/>
        <v>2024/08</v>
      </c>
      <c r="E505" s="189"/>
    </row>
    <row r="506">
      <c r="A506" s="186" t="s">
        <v>499</v>
      </c>
      <c r="B506" s="186">
        <v>7.67E-6</v>
      </c>
      <c r="C506" s="187">
        <v>45508.0</v>
      </c>
      <c r="D506" s="188" t="str">
        <f t="shared" si="1"/>
        <v>2024/08</v>
      </c>
      <c r="E506" s="189"/>
    </row>
    <row r="507">
      <c r="A507" s="186" t="s">
        <v>489</v>
      </c>
      <c r="B507" s="186">
        <v>8.203E-5</v>
      </c>
      <c r="C507" s="187">
        <v>45508.0</v>
      </c>
      <c r="D507" s="188" t="str">
        <f t="shared" si="1"/>
        <v>2024/08</v>
      </c>
      <c r="E507" s="189"/>
    </row>
    <row r="508">
      <c r="A508" s="186" t="s">
        <v>498</v>
      </c>
      <c r="B508" s="186">
        <v>1.742E-5</v>
      </c>
      <c r="C508" s="187">
        <v>45508.0</v>
      </c>
      <c r="D508" s="188" t="str">
        <f t="shared" si="1"/>
        <v>2024/08</v>
      </c>
      <c r="E508" s="189"/>
    </row>
    <row r="509">
      <c r="A509" s="186" t="s">
        <v>486</v>
      </c>
      <c r="B509" s="186">
        <v>0.0080179</v>
      </c>
      <c r="C509" s="187">
        <v>45508.0</v>
      </c>
      <c r="D509" s="188" t="str">
        <f t="shared" si="1"/>
        <v>2024/08</v>
      </c>
      <c r="E509" s="189"/>
    </row>
    <row r="510">
      <c r="A510" s="186" t="s">
        <v>486</v>
      </c>
      <c r="B510" s="186">
        <v>2.76</v>
      </c>
      <c r="C510" s="187">
        <v>45508.0</v>
      </c>
      <c r="D510" s="188" t="str">
        <f t="shared" si="1"/>
        <v>2024/08</v>
      </c>
      <c r="E510" s="189"/>
    </row>
    <row r="511">
      <c r="A511" s="186" t="s">
        <v>486</v>
      </c>
      <c r="B511" s="186">
        <v>0.02548</v>
      </c>
      <c r="C511" s="187">
        <v>45508.0</v>
      </c>
      <c r="D511" s="188" t="str">
        <f t="shared" si="1"/>
        <v>2024/08</v>
      </c>
      <c r="E511" s="189"/>
    </row>
    <row r="512">
      <c r="A512" s="186" t="s">
        <v>486</v>
      </c>
      <c r="B512" s="186">
        <v>0.8243795</v>
      </c>
      <c r="C512" s="187">
        <v>45508.0</v>
      </c>
      <c r="D512" s="188" t="str">
        <f t="shared" si="1"/>
        <v>2024/08</v>
      </c>
      <c r="E512" s="189"/>
    </row>
    <row r="513">
      <c r="A513" s="186" t="s">
        <v>486</v>
      </c>
      <c r="B513" s="186">
        <v>10.315075</v>
      </c>
      <c r="C513" s="187">
        <v>45509.0</v>
      </c>
      <c r="D513" s="188" t="str">
        <f t="shared" si="1"/>
        <v>2024/08</v>
      </c>
      <c r="E513" s="189"/>
    </row>
    <row r="514">
      <c r="A514" s="186" t="s">
        <v>499</v>
      </c>
      <c r="B514" s="186">
        <v>27.902915</v>
      </c>
      <c r="C514" s="187">
        <v>45509.0</v>
      </c>
      <c r="D514" s="188" t="str">
        <f t="shared" si="1"/>
        <v>2024/08</v>
      </c>
      <c r="E514" s="189"/>
    </row>
    <row r="515">
      <c r="A515" s="186" t="s">
        <v>488</v>
      </c>
      <c r="B515" s="186">
        <v>28.40611</v>
      </c>
      <c r="C515" s="187">
        <v>45509.0</v>
      </c>
      <c r="D515" s="188" t="str">
        <f t="shared" si="1"/>
        <v>2024/08</v>
      </c>
      <c r="E515" s="189"/>
    </row>
    <row r="516">
      <c r="A516" s="186" t="s">
        <v>489</v>
      </c>
      <c r="B516" s="186">
        <v>20.420445</v>
      </c>
      <c r="C516" s="187">
        <v>45509.0</v>
      </c>
      <c r="D516" s="188" t="str">
        <f t="shared" si="1"/>
        <v>2024/08</v>
      </c>
      <c r="E516" s="189"/>
    </row>
    <row r="517">
      <c r="A517" s="186" t="s">
        <v>487</v>
      </c>
      <c r="B517" s="186">
        <v>0.04115</v>
      </c>
      <c r="C517" s="187">
        <v>45509.0</v>
      </c>
      <c r="D517" s="188" t="str">
        <f t="shared" si="1"/>
        <v>2024/08</v>
      </c>
      <c r="E517" s="189"/>
    </row>
    <row r="518">
      <c r="A518" s="186" t="s">
        <v>500</v>
      </c>
      <c r="B518" s="186">
        <v>1.29869</v>
      </c>
      <c r="C518" s="187">
        <v>45509.0</v>
      </c>
      <c r="D518" s="188" t="str">
        <f t="shared" si="1"/>
        <v>2024/08</v>
      </c>
      <c r="E518" s="189"/>
    </row>
    <row r="519">
      <c r="A519" s="186" t="s">
        <v>498</v>
      </c>
      <c r="B519" s="186">
        <v>0.009675</v>
      </c>
      <c r="C519" s="187">
        <v>45509.0</v>
      </c>
      <c r="D519" s="188" t="str">
        <f t="shared" si="1"/>
        <v>2024/08</v>
      </c>
      <c r="E519" s="189"/>
    </row>
    <row r="520">
      <c r="A520" s="186" t="s">
        <v>490</v>
      </c>
      <c r="B520" s="186">
        <v>0.1422</v>
      </c>
      <c r="C520" s="187">
        <v>45509.0</v>
      </c>
      <c r="D520" s="188" t="str">
        <f t="shared" si="1"/>
        <v>2024/08</v>
      </c>
      <c r="E520" s="189"/>
    </row>
    <row r="521">
      <c r="A521" s="186" t="s">
        <v>491</v>
      </c>
      <c r="B521" s="186">
        <v>0.001065</v>
      </c>
      <c r="C521" s="187">
        <v>45509.0</v>
      </c>
      <c r="D521" s="188" t="str">
        <f t="shared" si="1"/>
        <v>2024/08</v>
      </c>
      <c r="E521" s="189"/>
    </row>
    <row r="522">
      <c r="A522" s="186" t="s">
        <v>486</v>
      </c>
      <c r="B522" s="186">
        <v>0.4145331</v>
      </c>
      <c r="C522" s="187">
        <v>45509.0</v>
      </c>
      <c r="D522" s="188" t="str">
        <f t="shared" si="1"/>
        <v>2024/08</v>
      </c>
      <c r="E522" s="189"/>
    </row>
    <row r="523">
      <c r="A523" s="186" t="s">
        <v>500</v>
      </c>
      <c r="B523" s="186">
        <v>1.887E-4</v>
      </c>
      <c r="C523" s="187">
        <v>45509.0</v>
      </c>
      <c r="D523" s="188" t="str">
        <f t="shared" si="1"/>
        <v>2024/08</v>
      </c>
      <c r="E523" s="189"/>
    </row>
    <row r="524">
      <c r="A524" s="186" t="s">
        <v>498</v>
      </c>
      <c r="B524" s="186">
        <v>0.0238161</v>
      </c>
      <c r="C524" s="187">
        <v>45509.0</v>
      </c>
      <c r="D524" s="188" t="str">
        <f t="shared" si="1"/>
        <v>2024/08</v>
      </c>
      <c r="E524" s="189"/>
    </row>
    <row r="525">
      <c r="A525" s="186" t="s">
        <v>491</v>
      </c>
      <c r="B525" s="186">
        <v>0.00489195</v>
      </c>
      <c r="C525" s="187">
        <v>45509.0</v>
      </c>
      <c r="D525" s="188" t="str">
        <f t="shared" si="1"/>
        <v>2024/08</v>
      </c>
      <c r="E525" s="189"/>
    </row>
    <row r="526">
      <c r="A526" s="186" t="s">
        <v>499</v>
      </c>
      <c r="B526" s="186">
        <v>6.552E-5</v>
      </c>
      <c r="C526" s="187">
        <v>45509.0</v>
      </c>
      <c r="D526" s="188" t="str">
        <f t="shared" si="1"/>
        <v>2024/08</v>
      </c>
      <c r="E526" s="189"/>
    </row>
    <row r="527">
      <c r="A527" s="186" t="s">
        <v>489</v>
      </c>
      <c r="B527" s="186">
        <v>0.00151346</v>
      </c>
      <c r="C527" s="187">
        <v>45509.0</v>
      </c>
      <c r="D527" s="188" t="str">
        <f t="shared" si="1"/>
        <v>2024/08</v>
      </c>
      <c r="E527" s="189"/>
    </row>
    <row r="528">
      <c r="A528" s="186" t="s">
        <v>498</v>
      </c>
      <c r="B528" s="186">
        <v>1.9175E-4</v>
      </c>
      <c r="C528" s="187">
        <v>45509.0</v>
      </c>
      <c r="D528" s="188" t="str">
        <f t="shared" si="1"/>
        <v>2024/08</v>
      </c>
      <c r="E528" s="189"/>
    </row>
    <row r="529">
      <c r="A529" s="186" t="s">
        <v>486</v>
      </c>
      <c r="B529" s="186">
        <v>0.0101719</v>
      </c>
      <c r="C529" s="187">
        <v>45509.0</v>
      </c>
      <c r="D529" s="188" t="str">
        <f t="shared" si="1"/>
        <v>2024/08</v>
      </c>
      <c r="E529" s="189"/>
    </row>
    <row r="530">
      <c r="A530" s="186" t="s">
        <v>486</v>
      </c>
      <c r="B530" s="186">
        <v>3.316</v>
      </c>
      <c r="C530" s="187">
        <v>45509.0</v>
      </c>
      <c r="D530" s="188" t="str">
        <f t="shared" si="1"/>
        <v>2024/08</v>
      </c>
      <c r="E530" s="189"/>
    </row>
    <row r="531">
      <c r="A531" s="186" t="s">
        <v>486</v>
      </c>
      <c r="B531" s="186">
        <v>0.07622</v>
      </c>
      <c r="C531" s="187">
        <v>45509.0</v>
      </c>
      <c r="D531" s="188" t="str">
        <f t="shared" si="1"/>
        <v>2024/08</v>
      </c>
      <c r="E531" s="189"/>
    </row>
    <row r="532">
      <c r="A532" s="186" t="s">
        <v>486</v>
      </c>
      <c r="B532" s="186">
        <v>0.10839</v>
      </c>
      <c r="C532" s="187">
        <v>45509.0</v>
      </c>
      <c r="D532" s="188" t="str">
        <f t="shared" si="1"/>
        <v>2024/08</v>
      </c>
      <c r="E532" s="189"/>
    </row>
    <row r="533">
      <c r="A533" s="186" t="s">
        <v>486</v>
      </c>
      <c r="B533" s="186">
        <v>1.0735445</v>
      </c>
      <c r="C533" s="187">
        <v>45509.0</v>
      </c>
      <c r="D533" s="188" t="str">
        <f t="shared" si="1"/>
        <v>2024/08</v>
      </c>
      <c r="E533" s="189"/>
    </row>
    <row r="534">
      <c r="A534" s="186" t="s">
        <v>492</v>
      </c>
      <c r="B534" s="186">
        <v>0.136236</v>
      </c>
      <c r="C534" s="187">
        <v>45509.0</v>
      </c>
      <c r="D534" s="188" t="str">
        <f t="shared" si="1"/>
        <v>2024/08</v>
      </c>
      <c r="E534" s="189"/>
    </row>
    <row r="535">
      <c r="A535" s="186" t="s">
        <v>493</v>
      </c>
      <c r="B535" s="186">
        <v>0.005847</v>
      </c>
      <c r="C535" s="187">
        <v>45509.0</v>
      </c>
      <c r="D535" s="188" t="str">
        <f t="shared" si="1"/>
        <v>2024/08</v>
      </c>
      <c r="E535" s="189"/>
    </row>
    <row r="536">
      <c r="A536" s="186" t="s">
        <v>486</v>
      </c>
      <c r="B536" s="186">
        <v>20.155945</v>
      </c>
      <c r="C536" s="187">
        <v>45510.0</v>
      </c>
      <c r="D536" s="188" t="str">
        <f t="shared" si="1"/>
        <v>2024/08</v>
      </c>
      <c r="E536" s="189"/>
    </row>
    <row r="537">
      <c r="A537" s="186" t="s">
        <v>499</v>
      </c>
      <c r="B537" s="186">
        <v>10.220715</v>
      </c>
      <c r="C537" s="187">
        <v>45510.0</v>
      </c>
      <c r="D537" s="188" t="str">
        <f t="shared" si="1"/>
        <v>2024/08</v>
      </c>
      <c r="E537" s="189"/>
    </row>
    <row r="538">
      <c r="A538" s="186" t="s">
        <v>488</v>
      </c>
      <c r="B538" s="186">
        <v>12.596935</v>
      </c>
      <c r="C538" s="187">
        <v>45510.0</v>
      </c>
      <c r="D538" s="188" t="str">
        <f t="shared" si="1"/>
        <v>2024/08</v>
      </c>
      <c r="E538" s="189"/>
    </row>
    <row r="539">
      <c r="A539" s="186" t="s">
        <v>489</v>
      </c>
      <c r="B539" s="186">
        <v>18.194185</v>
      </c>
      <c r="C539" s="187">
        <v>45510.0</v>
      </c>
      <c r="D539" s="188" t="str">
        <f t="shared" si="1"/>
        <v>2024/08</v>
      </c>
      <c r="E539" s="189"/>
    </row>
    <row r="540">
      <c r="A540" s="186" t="s">
        <v>490</v>
      </c>
      <c r="B540" s="186">
        <v>0.04575</v>
      </c>
      <c r="C540" s="187">
        <v>45510.0</v>
      </c>
      <c r="D540" s="188" t="str">
        <f t="shared" si="1"/>
        <v>2024/08</v>
      </c>
      <c r="E540" s="189"/>
    </row>
    <row r="541">
      <c r="A541" s="186" t="s">
        <v>491</v>
      </c>
      <c r="B541" s="186">
        <v>0.5521</v>
      </c>
      <c r="C541" s="187">
        <v>45510.0</v>
      </c>
      <c r="D541" s="188" t="str">
        <f t="shared" si="1"/>
        <v>2024/08</v>
      </c>
      <c r="E541" s="189"/>
    </row>
    <row r="542">
      <c r="A542" s="186" t="s">
        <v>486</v>
      </c>
      <c r="B542" s="186">
        <v>0.5711829</v>
      </c>
      <c r="C542" s="187">
        <v>45510.0</v>
      </c>
      <c r="D542" s="188" t="str">
        <f t="shared" si="1"/>
        <v>2024/08</v>
      </c>
      <c r="E542" s="189"/>
    </row>
    <row r="543">
      <c r="A543" s="186" t="s">
        <v>488</v>
      </c>
      <c r="B543" s="186">
        <v>0.00253005</v>
      </c>
      <c r="C543" s="187">
        <v>45510.0</v>
      </c>
      <c r="D543" s="188" t="str">
        <f t="shared" si="1"/>
        <v>2024/08</v>
      </c>
      <c r="E543" s="189"/>
    </row>
    <row r="544">
      <c r="A544" s="186" t="s">
        <v>498</v>
      </c>
      <c r="B544" s="186">
        <v>0.05384955</v>
      </c>
      <c r="C544" s="187">
        <v>45510.0</v>
      </c>
      <c r="D544" s="188" t="str">
        <f t="shared" si="1"/>
        <v>2024/08</v>
      </c>
      <c r="E544" s="189"/>
    </row>
    <row r="545">
      <c r="A545" s="186" t="s">
        <v>491</v>
      </c>
      <c r="B545" s="186">
        <v>6.153E-4</v>
      </c>
      <c r="C545" s="187">
        <v>45510.0</v>
      </c>
      <c r="D545" s="188" t="str">
        <f t="shared" si="1"/>
        <v>2024/08</v>
      </c>
      <c r="E545" s="189"/>
    </row>
    <row r="546">
      <c r="A546" s="186" t="s">
        <v>499</v>
      </c>
      <c r="B546" s="186">
        <v>5.551E-5</v>
      </c>
      <c r="C546" s="187">
        <v>45510.0</v>
      </c>
      <c r="D546" s="188" t="str">
        <f t="shared" si="1"/>
        <v>2024/08</v>
      </c>
      <c r="E546" s="189"/>
    </row>
    <row r="547">
      <c r="A547" s="186" t="s">
        <v>489</v>
      </c>
      <c r="B547" s="186">
        <v>0.01125046</v>
      </c>
      <c r="C547" s="187">
        <v>45510.0</v>
      </c>
      <c r="D547" s="188" t="str">
        <f t="shared" si="1"/>
        <v>2024/08</v>
      </c>
      <c r="E547" s="189"/>
    </row>
    <row r="548">
      <c r="A548" s="186" t="s">
        <v>498</v>
      </c>
      <c r="B548" s="186">
        <v>1.4664E-4</v>
      </c>
      <c r="C548" s="187">
        <v>45510.0</v>
      </c>
      <c r="D548" s="188" t="str">
        <f t="shared" si="1"/>
        <v>2024/08</v>
      </c>
      <c r="E548" s="189"/>
    </row>
    <row r="549">
      <c r="A549" s="186" t="s">
        <v>486</v>
      </c>
      <c r="B549" s="186">
        <v>0.012395</v>
      </c>
      <c r="C549" s="187">
        <v>45510.0</v>
      </c>
      <c r="D549" s="188" t="str">
        <f t="shared" si="1"/>
        <v>2024/08</v>
      </c>
      <c r="E549" s="189"/>
    </row>
    <row r="550">
      <c r="A550" s="186" t="s">
        <v>486</v>
      </c>
      <c r="B550" s="186">
        <v>2.76</v>
      </c>
      <c r="C550" s="187">
        <v>45510.0</v>
      </c>
      <c r="D550" s="188" t="str">
        <f t="shared" si="1"/>
        <v>2024/08</v>
      </c>
      <c r="E550" s="189"/>
    </row>
    <row r="551">
      <c r="A551" s="186" t="s">
        <v>486</v>
      </c>
      <c r="B551" s="186">
        <v>0.05259</v>
      </c>
      <c r="C551" s="187">
        <v>45510.0</v>
      </c>
      <c r="D551" s="188" t="str">
        <f t="shared" si="1"/>
        <v>2024/08</v>
      </c>
      <c r="E551" s="189"/>
    </row>
    <row r="552">
      <c r="A552" s="186" t="s">
        <v>486</v>
      </c>
      <c r="B552" s="186">
        <v>0.7207025</v>
      </c>
      <c r="C552" s="187">
        <v>45510.0</v>
      </c>
      <c r="D552" s="188" t="str">
        <f t="shared" si="1"/>
        <v>2024/08</v>
      </c>
      <c r="E552" s="189"/>
    </row>
    <row r="553">
      <c r="A553" s="186" t="s">
        <v>488</v>
      </c>
      <c r="B553" s="186">
        <v>0.177331</v>
      </c>
      <c r="C553" s="187">
        <v>45510.0</v>
      </c>
      <c r="D553" s="188" t="str">
        <f t="shared" si="1"/>
        <v>2024/08</v>
      </c>
      <c r="E553" s="189"/>
    </row>
    <row r="554">
      <c r="A554" s="186" t="s">
        <v>492</v>
      </c>
      <c r="B554" s="186">
        <v>0.06692</v>
      </c>
      <c r="C554" s="187">
        <v>45510.0</v>
      </c>
      <c r="D554" s="188" t="str">
        <f t="shared" si="1"/>
        <v>2024/08</v>
      </c>
      <c r="E554" s="189"/>
    </row>
    <row r="555">
      <c r="A555" s="186" t="s">
        <v>493</v>
      </c>
      <c r="B555" s="186">
        <v>0.032608</v>
      </c>
      <c r="C555" s="187">
        <v>45510.0</v>
      </c>
      <c r="D555" s="188" t="str">
        <f t="shared" si="1"/>
        <v>2024/08</v>
      </c>
      <c r="E555" s="189"/>
    </row>
    <row r="556">
      <c r="A556" s="186" t="s">
        <v>486</v>
      </c>
      <c r="B556" s="186">
        <v>47.804095</v>
      </c>
      <c r="C556" s="187">
        <v>45511.0</v>
      </c>
      <c r="D556" s="188" t="str">
        <f t="shared" si="1"/>
        <v>2024/08</v>
      </c>
      <c r="E556" s="189"/>
    </row>
    <row r="557">
      <c r="A557" s="186" t="s">
        <v>499</v>
      </c>
      <c r="B557" s="186">
        <v>36.43332</v>
      </c>
      <c r="C557" s="187">
        <v>45511.0</v>
      </c>
      <c r="D557" s="188" t="str">
        <f t="shared" si="1"/>
        <v>2024/08</v>
      </c>
      <c r="E557" s="189"/>
    </row>
    <row r="558">
      <c r="A558" s="186" t="s">
        <v>488</v>
      </c>
      <c r="B558" s="186">
        <v>20.57107</v>
      </c>
      <c r="C558" s="187">
        <v>45511.0</v>
      </c>
      <c r="D558" s="188" t="str">
        <f t="shared" si="1"/>
        <v>2024/08</v>
      </c>
      <c r="E558" s="189"/>
    </row>
    <row r="559">
      <c r="A559" s="186" t="s">
        <v>489</v>
      </c>
      <c r="B559" s="186">
        <v>18.3979675</v>
      </c>
      <c r="C559" s="187">
        <v>45511.0</v>
      </c>
      <c r="D559" s="188" t="str">
        <f t="shared" si="1"/>
        <v>2024/08</v>
      </c>
      <c r="E559" s="189"/>
    </row>
    <row r="560">
      <c r="A560" s="186" t="s">
        <v>500</v>
      </c>
      <c r="B560" s="186">
        <v>1.761605</v>
      </c>
      <c r="C560" s="187">
        <v>45511.0</v>
      </c>
      <c r="D560" s="188" t="str">
        <f t="shared" si="1"/>
        <v>2024/08</v>
      </c>
      <c r="E560" s="189"/>
    </row>
    <row r="561">
      <c r="A561" s="186" t="s">
        <v>490</v>
      </c>
      <c r="B561" s="186">
        <v>0.02085</v>
      </c>
      <c r="C561" s="187">
        <v>45511.0</v>
      </c>
      <c r="D561" s="188" t="str">
        <f t="shared" si="1"/>
        <v>2024/08</v>
      </c>
      <c r="E561" s="189"/>
    </row>
    <row r="562">
      <c r="A562" s="186" t="s">
        <v>491</v>
      </c>
      <c r="B562" s="186">
        <v>1.78812</v>
      </c>
      <c r="C562" s="187">
        <v>45511.0</v>
      </c>
      <c r="D562" s="188" t="str">
        <f t="shared" si="1"/>
        <v>2024/08</v>
      </c>
      <c r="E562" s="189"/>
    </row>
    <row r="563">
      <c r="A563" s="186" t="s">
        <v>486</v>
      </c>
      <c r="B563" s="186">
        <v>0.173844</v>
      </c>
      <c r="C563" s="187">
        <v>45511.0</v>
      </c>
      <c r="D563" s="188" t="str">
        <f t="shared" si="1"/>
        <v>2024/08</v>
      </c>
      <c r="E563" s="189"/>
    </row>
    <row r="564">
      <c r="A564" s="186" t="s">
        <v>488</v>
      </c>
      <c r="B564" s="186">
        <v>0.00502605</v>
      </c>
      <c r="C564" s="187">
        <v>45511.0</v>
      </c>
      <c r="D564" s="188" t="str">
        <f t="shared" si="1"/>
        <v>2024/08</v>
      </c>
      <c r="E564" s="189"/>
    </row>
    <row r="565">
      <c r="A565" s="186" t="s">
        <v>498</v>
      </c>
      <c r="B565" s="186">
        <v>0.1083252</v>
      </c>
      <c r="C565" s="187">
        <v>45511.0</v>
      </c>
      <c r="D565" s="188" t="str">
        <f t="shared" si="1"/>
        <v>2024/08</v>
      </c>
      <c r="E565" s="189"/>
    </row>
    <row r="566">
      <c r="A566" s="186" t="s">
        <v>499</v>
      </c>
      <c r="B566" s="186">
        <v>2.145E-5</v>
      </c>
      <c r="C566" s="187">
        <v>45511.0</v>
      </c>
      <c r="D566" s="188" t="str">
        <f t="shared" si="1"/>
        <v>2024/08</v>
      </c>
      <c r="E566" s="189"/>
    </row>
    <row r="567">
      <c r="A567" s="186" t="s">
        <v>489</v>
      </c>
      <c r="B567" s="186">
        <v>0.00144755</v>
      </c>
      <c r="C567" s="187">
        <v>45511.0</v>
      </c>
      <c r="D567" s="188" t="str">
        <f t="shared" si="1"/>
        <v>2024/08</v>
      </c>
      <c r="E567" s="189"/>
    </row>
    <row r="568">
      <c r="A568" s="186" t="s">
        <v>498</v>
      </c>
      <c r="B568" s="186">
        <v>1.2259E-4</v>
      </c>
      <c r="C568" s="187">
        <v>45511.0</v>
      </c>
      <c r="D568" s="188" t="str">
        <f t="shared" si="1"/>
        <v>2024/08</v>
      </c>
      <c r="E568" s="189"/>
    </row>
    <row r="569">
      <c r="A569" s="186" t="s">
        <v>486</v>
      </c>
      <c r="B569" s="186">
        <v>0.0163154</v>
      </c>
      <c r="C569" s="187">
        <v>45511.0</v>
      </c>
      <c r="D569" s="188" t="str">
        <f t="shared" si="1"/>
        <v>2024/08</v>
      </c>
      <c r="E569" s="189"/>
    </row>
    <row r="570">
      <c r="A570" s="186" t="s">
        <v>486</v>
      </c>
      <c r="B570" s="186">
        <v>3.08</v>
      </c>
      <c r="C570" s="187">
        <v>45511.0</v>
      </c>
      <c r="D570" s="188" t="str">
        <f t="shared" si="1"/>
        <v>2024/08</v>
      </c>
      <c r="E570" s="189"/>
    </row>
    <row r="571">
      <c r="A571" s="186" t="s">
        <v>486</v>
      </c>
      <c r="B571" s="186">
        <v>0.06423</v>
      </c>
      <c r="C571" s="187">
        <v>45511.0</v>
      </c>
      <c r="D571" s="188" t="str">
        <f t="shared" si="1"/>
        <v>2024/08</v>
      </c>
      <c r="E571" s="189"/>
    </row>
    <row r="572">
      <c r="A572" s="186" t="s">
        <v>486</v>
      </c>
      <c r="B572" s="186">
        <v>0.26202</v>
      </c>
      <c r="C572" s="187">
        <v>45511.0</v>
      </c>
      <c r="D572" s="188" t="str">
        <f t="shared" si="1"/>
        <v>2024/08</v>
      </c>
      <c r="E572" s="189"/>
    </row>
    <row r="573">
      <c r="A573" s="186" t="s">
        <v>486</v>
      </c>
      <c r="B573" s="186">
        <v>0.773453</v>
      </c>
      <c r="C573" s="187">
        <v>45511.0</v>
      </c>
      <c r="D573" s="188" t="str">
        <f t="shared" si="1"/>
        <v>2024/08</v>
      </c>
      <c r="E573" s="189"/>
    </row>
    <row r="574">
      <c r="A574" s="186" t="s">
        <v>488</v>
      </c>
      <c r="B574" s="186">
        <v>0.213464</v>
      </c>
      <c r="C574" s="187">
        <v>45511.0</v>
      </c>
      <c r="D574" s="188" t="str">
        <f t="shared" si="1"/>
        <v>2024/08</v>
      </c>
      <c r="E574" s="189"/>
    </row>
    <row r="575">
      <c r="A575" s="186" t="s">
        <v>489</v>
      </c>
      <c r="B575" s="186">
        <v>0.0083755</v>
      </c>
      <c r="C575" s="187">
        <v>45511.0</v>
      </c>
      <c r="D575" s="188" t="str">
        <f t="shared" si="1"/>
        <v>2024/08</v>
      </c>
      <c r="E575" s="189"/>
    </row>
    <row r="576">
      <c r="A576" s="186" t="s">
        <v>493</v>
      </c>
      <c r="B576" s="186">
        <v>0.020097</v>
      </c>
      <c r="C576" s="187">
        <v>45511.0</v>
      </c>
      <c r="D576" s="188" t="str">
        <f t="shared" si="1"/>
        <v>2024/08</v>
      </c>
      <c r="E576" s="189"/>
    </row>
    <row r="577">
      <c r="A577" s="186" t="s">
        <v>486</v>
      </c>
      <c r="B577" s="186">
        <v>2.43538</v>
      </c>
      <c r="C577" s="187">
        <v>45512.0</v>
      </c>
      <c r="D577" s="188" t="str">
        <f t="shared" si="1"/>
        <v>2024/08</v>
      </c>
      <c r="E577" s="189"/>
    </row>
    <row r="578">
      <c r="A578" s="186" t="s">
        <v>499</v>
      </c>
      <c r="B578" s="186">
        <v>14.90558</v>
      </c>
      <c r="C578" s="187">
        <v>45512.0</v>
      </c>
      <c r="D578" s="188" t="str">
        <f t="shared" si="1"/>
        <v>2024/08</v>
      </c>
      <c r="E578" s="189"/>
    </row>
    <row r="579">
      <c r="A579" s="186" t="s">
        <v>488</v>
      </c>
      <c r="B579" s="186">
        <v>2.17333</v>
      </c>
      <c r="C579" s="187">
        <v>45512.0</v>
      </c>
      <c r="D579" s="188" t="str">
        <f t="shared" si="1"/>
        <v>2024/08</v>
      </c>
      <c r="E579" s="189"/>
    </row>
    <row r="580">
      <c r="A580" s="186" t="s">
        <v>489</v>
      </c>
      <c r="B580" s="186">
        <v>11.8681925</v>
      </c>
      <c r="C580" s="187">
        <v>45512.0</v>
      </c>
      <c r="D580" s="188" t="str">
        <f t="shared" si="1"/>
        <v>2024/08</v>
      </c>
      <c r="E580" s="189"/>
    </row>
    <row r="581">
      <c r="A581" s="186" t="s">
        <v>487</v>
      </c>
      <c r="B581" s="186">
        <v>0.220865</v>
      </c>
      <c r="C581" s="187">
        <v>45512.0</v>
      </c>
      <c r="D581" s="188" t="str">
        <f t="shared" si="1"/>
        <v>2024/08</v>
      </c>
      <c r="E581" s="189"/>
    </row>
    <row r="582">
      <c r="A582" s="186" t="s">
        <v>491</v>
      </c>
      <c r="B582" s="186">
        <v>0.35309</v>
      </c>
      <c r="C582" s="187">
        <v>45512.0</v>
      </c>
      <c r="D582" s="188" t="str">
        <f t="shared" si="1"/>
        <v>2024/08</v>
      </c>
      <c r="E582" s="189"/>
    </row>
    <row r="583">
      <c r="A583" s="186" t="s">
        <v>486</v>
      </c>
      <c r="B583" s="186">
        <v>0.71770095</v>
      </c>
      <c r="C583" s="187">
        <v>45512.0</v>
      </c>
      <c r="D583" s="188" t="str">
        <f t="shared" si="1"/>
        <v>2024/08</v>
      </c>
      <c r="E583" s="189"/>
    </row>
    <row r="584">
      <c r="A584" s="186" t="s">
        <v>498</v>
      </c>
      <c r="B584" s="186">
        <v>0.1457646</v>
      </c>
      <c r="C584" s="187">
        <v>45512.0</v>
      </c>
      <c r="D584" s="188" t="str">
        <f t="shared" si="1"/>
        <v>2024/08</v>
      </c>
      <c r="E584" s="189"/>
    </row>
    <row r="585">
      <c r="A585" s="186" t="s">
        <v>499</v>
      </c>
      <c r="B585" s="186">
        <v>0.01034267</v>
      </c>
      <c r="C585" s="187">
        <v>45512.0</v>
      </c>
      <c r="D585" s="188" t="str">
        <f t="shared" si="1"/>
        <v>2024/08</v>
      </c>
      <c r="E585" s="189"/>
    </row>
    <row r="586">
      <c r="A586" s="186" t="s">
        <v>489</v>
      </c>
      <c r="B586" s="186">
        <v>4.3472E-4</v>
      </c>
      <c r="C586" s="187">
        <v>45512.0</v>
      </c>
      <c r="D586" s="188" t="str">
        <f t="shared" si="1"/>
        <v>2024/08</v>
      </c>
      <c r="E586" s="189"/>
    </row>
    <row r="587">
      <c r="A587" s="186" t="s">
        <v>498</v>
      </c>
      <c r="B587" s="186">
        <v>1.6328E-4</v>
      </c>
      <c r="C587" s="187">
        <v>45512.0</v>
      </c>
      <c r="D587" s="188" t="str">
        <f t="shared" si="1"/>
        <v>2024/08</v>
      </c>
      <c r="E587" s="189"/>
    </row>
    <row r="588">
      <c r="A588" s="186" t="s">
        <v>486</v>
      </c>
      <c r="B588" s="186">
        <v>0.0161834</v>
      </c>
      <c r="C588" s="187">
        <v>45512.0</v>
      </c>
      <c r="D588" s="188" t="str">
        <f t="shared" si="1"/>
        <v>2024/08</v>
      </c>
      <c r="E588" s="189"/>
    </row>
    <row r="589">
      <c r="A589" s="186" t="s">
        <v>486</v>
      </c>
      <c r="B589" s="186">
        <v>3.268</v>
      </c>
      <c r="C589" s="187">
        <v>45512.0</v>
      </c>
      <c r="D589" s="188" t="str">
        <f t="shared" si="1"/>
        <v>2024/08</v>
      </c>
      <c r="E589" s="189"/>
    </row>
    <row r="590">
      <c r="A590" s="186" t="s">
        <v>486</v>
      </c>
      <c r="B590" s="186">
        <v>0.02614</v>
      </c>
      <c r="C590" s="187">
        <v>45512.0</v>
      </c>
      <c r="D590" s="188" t="str">
        <f t="shared" si="1"/>
        <v>2024/08</v>
      </c>
      <c r="E590" s="189"/>
    </row>
    <row r="591">
      <c r="A591" s="186" t="s">
        <v>486</v>
      </c>
      <c r="B591" s="186">
        <v>1.2066995</v>
      </c>
      <c r="C591" s="187">
        <v>45512.0</v>
      </c>
      <c r="D591" s="188" t="str">
        <f t="shared" si="1"/>
        <v>2024/08</v>
      </c>
      <c r="E591" s="189"/>
    </row>
    <row r="592">
      <c r="A592" s="186" t="s">
        <v>492</v>
      </c>
      <c r="B592" s="186">
        <v>0.035295</v>
      </c>
      <c r="C592" s="187">
        <v>45512.0</v>
      </c>
      <c r="D592" s="188" t="str">
        <f t="shared" si="1"/>
        <v>2024/08</v>
      </c>
      <c r="E592" s="189"/>
    </row>
    <row r="593">
      <c r="A593" s="186" t="s">
        <v>493</v>
      </c>
      <c r="B593" s="186">
        <v>0.05783</v>
      </c>
      <c r="C593" s="187">
        <v>45512.0</v>
      </c>
      <c r="D593" s="188" t="str">
        <f t="shared" si="1"/>
        <v>2024/08</v>
      </c>
      <c r="E593" s="189"/>
    </row>
    <row r="594">
      <c r="A594" s="186" t="s">
        <v>486</v>
      </c>
      <c r="B594" s="186">
        <v>6.61043</v>
      </c>
      <c r="C594" s="187">
        <v>45513.0</v>
      </c>
      <c r="D594" s="188" t="str">
        <f t="shared" si="1"/>
        <v>2024/08</v>
      </c>
      <c r="E594" s="189"/>
    </row>
    <row r="595">
      <c r="A595" s="186" t="s">
        <v>499</v>
      </c>
      <c r="B595" s="186">
        <v>7.18611</v>
      </c>
      <c r="C595" s="187">
        <v>45513.0</v>
      </c>
      <c r="D595" s="188" t="str">
        <f t="shared" si="1"/>
        <v>2024/08</v>
      </c>
      <c r="E595" s="189"/>
    </row>
    <row r="596">
      <c r="A596" s="186" t="s">
        <v>488</v>
      </c>
      <c r="B596" s="186">
        <v>0.01826</v>
      </c>
      <c r="C596" s="187">
        <v>45513.0</v>
      </c>
      <c r="D596" s="188" t="str">
        <f t="shared" si="1"/>
        <v>2024/08</v>
      </c>
      <c r="E596" s="189"/>
    </row>
    <row r="597">
      <c r="A597" s="186" t="s">
        <v>489</v>
      </c>
      <c r="B597" s="186">
        <v>5.634905</v>
      </c>
      <c r="C597" s="187">
        <v>45513.0</v>
      </c>
      <c r="D597" s="188" t="str">
        <f t="shared" si="1"/>
        <v>2024/08</v>
      </c>
      <c r="E597" s="189"/>
    </row>
    <row r="598">
      <c r="A598" s="186" t="s">
        <v>487</v>
      </c>
      <c r="B598" s="186">
        <v>0.0816</v>
      </c>
      <c r="C598" s="187">
        <v>45513.0</v>
      </c>
      <c r="D598" s="188" t="str">
        <f t="shared" si="1"/>
        <v>2024/08</v>
      </c>
      <c r="E598" s="189"/>
    </row>
    <row r="599">
      <c r="A599" s="186" t="s">
        <v>491</v>
      </c>
      <c r="B599" s="186">
        <v>0.00464</v>
      </c>
      <c r="C599" s="187">
        <v>45513.0</v>
      </c>
      <c r="D599" s="188" t="str">
        <f t="shared" si="1"/>
        <v>2024/08</v>
      </c>
      <c r="E599" s="189"/>
    </row>
    <row r="600">
      <c r="A600" s="186" t="s">
        <v>486</v>
      </c>
      <c r="B600" s="186">
        <v>0.31089615</v>
      </c>
      <c r="C600" s="187">
        <v>45513.0</v>
      </c>
      <c r="D600" s="188" t="str">
        <f t="shared" si="1"/>
        <v>2024/08</v>
      </c>
      <c r="E600" s="189"/>
    </row>
    <row r="601">
      <c r="A601" s="186" t="s">
        <v>498</v>
      </c>
      <c r="B601" s="186">
        <v>0.0921966</v>
      </c>
      <c r="C601" s="187">
        <v>45513.0</v>
      </c>
      <c r="D601" s="188" t="str">
        <f t="shared" si="1"/>
        <v>2024/08</v>
      </c>
      <c r="E601" s="189"/>
    </row>
    <row r="602">
      <c r="A602" s="186" t="s">
        <v>499</v>
      </c>
      <c r="B602" s="186">
        <v>5.434E-5</v>
      </c>
      <c r="C602" s="187">
        <v>45513.0</v>
      </c>
      <c r="D602" s="188" t="str">
        <f t="shared" si="1"/>
        <v>2024/08</v>
      </c>
      <c r="E602" s="189"/>
    </row>
    <row r="603">
      <c r="A603" s="186" t="s">
        <v>489</v>
      </c>
      <c r="B603" s="186">
        <v>3.5152E-4</v>
      </c>
      <c r="C603" s="187">
        <v>45513.0</v>
      </c>
      <c r="D603" s="188" t="str">
        <f t="shared" si="1"/>
        <v>2024/08</v>
      </c>
      <c r="E603" s="189"/>
    </row>
    <row r="604">
      <c r="A604" s="186" t="s">
        <v>498</v>
      </c>
      <c r="B604" s="186">
        <v>4.1782E-4</v>
      </c>
      <c r="C604" s="187">
        <v>45513.0</v>
      </c>
      <c r="D604" s="188" t="str">
        <f t="shared" si="1"/>
        <v>2024/08</v>
      </c>
      <c r="E604" s="189"/>
    </row>
    <row r="605">
      <c r="A605" s="186" t="s">
        <v>486</v>
      </c>
      <c r="B605" s="186">
        <v>0.0089537</v>
      </c>
      <c r="C605" s="187">
        <v>45513.0</v>
      </c>
      <c r="D605" s="188" t="str">
        <f t="shared" si="1"/>
        <v>2024/08</v>
      </c>
      <c r="E605" s="189"/>
    </row>
    <row r="606">
      <c r="A606" s="186" t="s">
        <v>486</v>
      </c>
      <c r="B606" s="186">
        <v>0.010374</v>
      </c>
      <c r="C606" s="187">
        <v>45513.0</v>
      </c>
      <c r="D606" s="188" t="str">
        <f t="shared" si="1"/>
        <v>2024/08</v>
      </c>
      <c r="E606" s="189"/>
    </row>
    <row r="607">
      <c r="A607" s="186" t="s">
        <v>486</v>
      </c>
      <c r="B607" s="186">
        <v>3.12</v>
      </c>
      <c r="C607" s="187">
        <v>45513.0</v>
      </c>
      <c r="D607" s="188" t="str">
        <f t="shared" si="1"/>
        <v>2024/08</v>
      </c>
      <c r="E607" s="189"/>
    </row>
    <row r="608">
      <c r="A608" s="186" t="s">
        <v>486</v>
      </c>
      <c r="B608" s="186">
        <v>0.1342</v>
      </c>
      <c r="C608" s="187">
        <v>45513.0</v>
      </c>
      <c r="D608" s="188" t="str">
        <f t="shared" si="1"/>
        <v>2024/08</v>
      </c>
      <c r="E608" s="189"/>
    </row>
    <row r="609">
      <c r="A609" s="186" t="s">
        <v>486</v>
      </c>
      <c r="B609" s="186">
        <v>0.887792</v>
      </c>
      <c r="C609" s="187">
        <v>45513.0</v>
      </c>
      <c r="D609" s="188" t="str">
        <f t="shared" si="1"/>
        <v>2024/08</v>
      </c>
      <c r="E609" s="189"/>
    </row>
    <row r="610">
      <c r="A610" s="186" t="s">
        <v>493</v>
      </c>
      <c r="B610" s="186">
        <v>0.002538</v>
      </c>
      <c r="C610" s="187">
        <v>45513.0</v>
      </c>
      <c r="D610" s="188" t="str">
        <f t="shared" si="1"/>
        <v>2024/08</v>
      </c>
      <c r="E610" s="189"/>
    </row>
    <row r="611">
      <c r="A611" s="186" t="s">
        <v>486</v>
      </c>
      <c r="B611" s="186">
        <v>0.092525</v>
      </c>
      <c r="C611" s="187">
        <v>45514.0</v>
      </c>
      <c r="D611" s="188" t="str">
        <f t="shared" si="1"/>
        <v>2024/08</v>
      </c>
      <c r="E611" s="189"/>
    </row>
    <row r="612">
      <c r="A612" s="186" t="s">
        <v>499</v>
      </c>
      <c r="B612" s="186">
        <v>0.5791725</v>
      </c>
      <c r="C612" s="187">
        <v>45514.0</v>
      </c>
      <c r="D612" s="188" t="str">
        <f t="shared" si="1"/>
        <v>2024/08</v>
      </c>
      <c r="E612" s="189"/>
    </row>
    <row r="613">
      <c r="A613" s="186" t="s">
        <v>498</v>
      </c>
      <c r="B613" s="186">
        <v>0.00588285</v>
      </c>
      <c r="C613" s="187">
        <v>45514.0</v>
      </c>
      <c r="D613" s="188" t="str">
        <f t="shared" si="1"/>
        <v>2024/08</v>
      </c>
      <c r="E613" s="189"/>
    </row>
    <row r="614">
      <c r="A614" s="186" t="s">
        <v>499</v>
      </c>
      <c r="B614" s="186">
        <v>1.417E-5</v>
      </c>
      <c r="C614" s="187">
        <v>45514.0</v>
      </c>
      <c r="D614" s="188" t="str">
        <f t="shared" si="1"/>
        <v>2024/08</v>
      </c>
      <c r="E614" s="189"/>
    </row>
    <row r="615">
      <c r="A615" s="186" t="s">
        <v>489</v>
      </c>
      <c r="B615" s="186">
        <v>7.02E-6</v>
      </c>
      <c r="C615" s="187">
        <v>45514.0</v>
      </c>
      <c r="D615" s="188" t="str">
        <f t="shared" si="1"/>
        <v>2024/08</v>
      </c>
      <c r="E615" s="189"/>
    </row>
    <row r="616">
      <c r="A616" s="186" t="s">
        <v>498</v>
      </c>
      <c r="B616" s="186">
        <v>8.814E-5</v>
      </c>
      <c r="C616" s="187">
        <v>45514.0</v>
      </c>
      <c r="D616" s="188" t="str">
        <f t="shared" si="1"/>
        <v>2024/08</v>
      </c>
      <c r="E616" s="189"/>
    </row>
    <row r="617">
      <c r="A617" s="186" t="s">
        <v>486</v>
      </c>
      <c r="B617" s="186">
        <v>0.0091086</v>
      </c>
      <c r="C617" s="187">
        <v>45514.0</v>
      </c>
      <c r="D617" s="188" t="str">
        <f t="shared" si="1"/>
        <v>2024/08</v>
      </c>
      <c r="E617" s="189"/>
    </row>
    <row r="618">
      <c r="A618" s="186" t="s">
        <v>486</v>
      </c>
      <c r="B618" s="186">
        <v>3.2</v>
      </c>
      <c r="C618" s="187">
        <v>45514.0</v>
      </c>
      <c r="D618" s="188" t="str">
        <f t="shared" si="1"/>
        <v>2024/08</v>
      </c>
      <c r="E618" s="189"/>
    </row>
    <row r="619">
      <c r="A619" s="186" t="s">
        <v>486</v>
      </c>
      <c r="B619" s="186">
        <v>0.02593</v>
      </c>
      <c r="C619" s="187">
        <v>45514.0</v>
      </c>
      <c r="D619" s="188" t="str">
        <f t="shared" si="1"/>
        <v>2024/08</v>
      </c>
      <c r="E619" s="189"/>
    </row>
    <row r="620">
      <c r="A620" s="186" t="s">
        <v>486</v>
      </c>
      <c r="B620" s="186">
        <v>0.836357</v>
      </c>
      <c r="C620" s="187">
        <v>45514.0</v>
      </c>
      <c r="D620" s="188" t="str">
        <f t="shared" si="1"/>
        <v>2024/08</v>
      </c>
      <c r="E620" s="189"/>
    </row>
    <row r="621">
      <c r="A621" s="186" t="s">
        <v>486</v>
      </c>
      <c r="B621" s="186">
        <v>3.57565</v>
      </c>
      <c r="C621" s="187">
        <v>45515.0</v>
      </c>
      <c r="D621" s="188" t="str">
        <f t="shared" si="1"/>
        <v>2024/08</v>
      </c>
      <c r="E621" s="189"/>
    </row>
    <row r="622">
      <c r="A622" s="186" t="s">
        <v>499</v>
      </c>
      <c r="B622" s="186">
        <v>0.6387275</v>
      </c>
      <c r="C622" s="187">
        <v>45515.0</v>
      </c>
      <c r="D622" s="188" t="str">
        <f t="shared" si="1"/>
        <v>2024/08</v>
      </c>
      <c r="E622" s="189"/>
    </row>
    <row r="623">
      <c r="A623" s="186" t="s">
        <v>489</v>
      </c>
      <c r="B623" s="186">
        <v>0.060095</v>
      </c>
      <c r="C623" s="187">
        <v>45515.0</v>
      </c>
      <c r="D623" s="188" t="str">
        <f t="shared" si="1"/>
        <v>2024/08</v>
      </c>
      <c r="E623" s="189"/>
    </row>
    <row r="624">
      <c r="A624" s="186" t="s">
        <v>498</v>
      </c>
      <c r="B624" s="186">
        <v>0.0013956</v>
      </c>
      <c r="C624" s="187">
        <v>45515.0</v>
      </c>
      <c r="D624" s="188" t="str">
        <f t="shared" si="1"/>
        <v>2024/08</v>
      </c>
      <c r="E624" s="189"/>
    </row>
    <row r="625">
      <c r="A625" s="186" t="s">
        <v>499</v>
      </c>
      <c r="B625" s="186">
        <v>1.612E-5</v>
      </c>
      <c r="C625" s="187">
        <v>45515.0</v>
      </c>
      <c r="D625" s="188" t="str">
        <f t="shared" si="1"/>
        <v>2024/08</v>
      </c>
      <c r="E625" s="189"/>
    </row>
    <row r="626">
      <c r="A626" s="186" t="s">
        <v>489</v>
      </c>
      <c r="B626" s="186">
        <v>5.07E-6</v>
      </c>
      <c r="C626" s="187">
        <v>45515.0</v>
      </c>
      <c r="D626" s="188" t="str">
        <f t="shared" si="1"/>
        <v>2024/08</v>
      </c>
      <c r="E626" s="189"/>
    </row>
    <row r="627">
      <c r="A627" s="186" t="s">
        <v>498</v>
      </c>
      <c r="B627" s="186">
        <v>1.742E-5</v>
      </c>
      <c r="C627" s="187">
        <v>45515.0</v>
      </c>
      <c r="D627" s="188" t="str">
        <f t="shared" si="1"/>
        <v>2024/08</v>
      </c>
      <c r="E627" s="189"/>
    </row>
    <row r="628">
      <c r="A628" s="186" t="s">
        <v>486</v>
      </c>
      <c r="B628" s="186">
        <v>0.0093302</v>
      </c>
      <c r="C628" s="187">
        <v>45515.0</v>
      </c>
      <c r="D628" s="188" t="str">
        <f t="shared" si="1"/>
        <v>2024/08</v>
      </c>
      <c r="E628" s="189"/>
    </row>
    <row r="629">
      <c r="A629" s="186" t="s">
        <v>486</v>
      </c>
      <c r="B629" s="186">
        <v>3.12</v>
      </c>
      <c r="C629" s="187">
        <v>45515.0</v>
      </c>
      <c r="D629" s="188" t="str">
        <f t="shared" si="1"/>
        <v>2024/08</v>
      </c>
      <c r="E629" s="189"/>
    </row>
    <row r="630">
      <c r="A630" s="186" t="s">
        <v>486</v>
      </c>
      <c r="B630" s="186">
        <v>0.02596</v>
      </c>
      <c r="C630" s="187">
        <v>45515.0</v>
      </c>
      <c r="D630" s="188" t="str">
        <f t="shared" si="1"/>
        <v>2024/08</v>
      </c>
      <c r="E630" s="189"/>
    </row>
    <row r="631">
      <c r="A631" s="186" t="s">
        <v>486</v>
      </c>
      <c r="B631" s="186">
        <v>0.867218</v>
      </c>
      <c r="C631" s="187">
        <v>45515.0</v>
      </c>
      <c r="D631" s="188" t="str">
        <f t="shared" si="1"/>
        <v>2024/08</v>
      </c>
      <c r="E631" s="189"/>
    </row>
    <row r="632">
      <c r="A632" s="186" t="s">
        <v>486</v>
      </c>
      <c r="B632" s="186">
        <v>23.16679</v>
      </c>
      <c r="C632" s="187">
        <v>45516.0</v>
      </c>
      <c r="D632" s="188" t="str">
        <f t="shared" si="1"/>
        <v>2024/08</v>
      </c>
      <c r="E632" s="189"/>
    </row>
    <row r="633">
      <c r="A633" s="186" t="s">
        <v>499</v>
      </c>
      <c r="B633" s="186">
        <v>0.6651175</v>
      </c>
      <c r="C633" s="187">
        <v>45516.0</v>
      </c>
      <c r="D633" s="188" t="str">
        <f t="shared" si="1"/>
        <v>2024/08</v>
      </c>
      <c r="E633" s="189"/>
    </row>
    <row r="634">
      <c r="A634" s="186" t="s">
        <v>489</v>
      </c>
      <c r="B634" s="186">
        <v>4.244695</v>
      </c>
      <c r="C634" s="187">
        <v>45516.0</v>
      </c>
      <c r="D634" s="188" t="str">
        <f t="shared" si="1"/>
        <v>2024/08</v>
      </c>
      <c r="E634" s="189"/>
    </row>
    <row r="635">
      <c r="A635" s="186" t="s">
        <v>493</v>
      </c>
      <c r="B635" s="186">
        <v>0.07972</v>
      </c>
      <c r="C635" s="187">
        <v>45516.0</v>
      </c>
      <c r="D635" s="188" t="str">
        <f t="shared" si="1"/>
        <v>2024/08</v>
      </c>
      <c r="E635" s="189"/>
    </row>
    <row r="636">
      <c r="A636" s="186" t="s">
        <v>491</v>
      </c>
      <c r="B636" s="186">
        <v>0.03132</v>
      </c>
      <c r="C636" s="187">
        <v>45516.0</v>
      </c>
      <c r="D636" s="188" t="str">
        <f t="shared" si="1"/>
        <v>2024/08</v>
      </c>
      <c r="E636" s="189"/>
    </row>
    <row r="637">
      <c r="A637" s="186" t="s">
        <v>486</v>
      </c>
      <c r="B637" s="186">
        <v>0.00727725</v>
      </c>
      <c r="C637" s="187">
        <v>45516.0</v>
      </c>
      <c r="D637" s="188" t="str">
        <f t="shared" si="1"/>
        <v>2024/08</v>
      </c>
      <c r="E637" s="189"/>
    </row>
    <row r="638">
      <c r="A638" s="186" t="s">
        <v>498</v>
      </c>
      <c r="B638" s="186">
        <v>0.00509565</v>
      </c>
      <c r="C638" s="187">
        <v>45516.0</v>
      </c>
      <c r="D638" s="188" t="str">
        <f t="shared" si="1"/>
        <v>2024/08</v>
      </c>
      <c r="E638" s="189"/>
    </row>
    <row r="639">
      <c r="A639" s="186" t="s">
        <v>499</v>
      </c>
      <c r="B639" s="186">
        <v>2.431E-5</v>
      </c>
      <c r="C639" s="187">
        <v>45516.0</v>
      </c>
      <c r="D639" s="188" t="str">
        <f t="shared" si="1"/>
        <v>2024/08</v>
      </c>
      <c r="E639" s="189"/>
    </row>
    <row r="640">
      <c r="A640" s="186" t="s">
        <v>498</v>
      </c>
      <c r="B640" s="186">
        <v>5.876E-5</v>
      </c>
      <c r="C640" s="187">
        <v>45516.0</v>
      </c>
      <c r="D640" s="188" t="str">
        <f t="shared" si="1"/>
        <v>2024/08</v>
      </c>
      <c r="E640" s="189"/>
    </row>
    <row r="641">
      <c r="A641" s="186" t="s">
        <v>486</v>
      </c>
      <c r="B641" s="186">
        <v>0.0078431</v>
      </c>
      <c r="C641" s="187">
        <v>45516.0</v>
      </c>
      <c r="D641" s="188" t="str">
        <f t="shared" si="1"/>
        <v>2024/08</v>
      </c>
      <c r="E641" s="189"/>
    </row>
    <row r="642">
      <c r="A642" s="186" t="s">
        <v>486</v>
      </c>
      <c r="B642" s="186">
        <v>3.24</v>
      </c>
      <c r="C642" s="187">
        <v>45516.0</v>
      </c>
      <c r="D642" s="188" t="str">
        <f t="shared" si="1"/>
        <v>2024/08</v>
      </c>
      <c r="E642" s="189"/>
    </row>
    <row r="643">
      <c r="A643" s="186" t="s">
        <v>486</v>
      </c>
      <c r="B643" s="186">
        <v>0.07402</v>
      </c>
      <c r="C643" s="187">
        <v>45516.0</v>
      </c>
      <c r="D643" s="188" t="str">
        <f t="shared" si="1"/>
        <v>2024/08</v>
      </c>
      <c r="E643" s="189"/>
    </row>
    <row r="644">
      <c r="A644" s="186" t="s">
        <v>486</v>
      </c>
      <c r="B644" s="186">
        <v>0.71363</v>
      </c>
      <c r="C644" s="187">
        <v>45516.0</v>
      </c>
      <c r="D644" s="188" t="str">
        <f t="shared" si="1"/>
        <v>2024/08</v>
      </c>
      <c r="E644" s="189"/>
    </row>
    <row r="645">
      <c r="A645" s="186" t="s">
        <v>486</v>
      </c>
      <c r="B645" s="186">
        <v>38.516025</v>
      </c>
      <c r="C645" s="187">
        <v>45517.0</v>
      </c>
      <c r="D645" s="188" t="str">
        <f t="shared" si="1"/>
        <v>2024/08</v>
      </c>
      <c r="E645" s="189"/>
    </row>
    <row r="646">
      <c r="A646" s="186" t="s">
        <v>499</v>
      </c>
      <c r="B646" s="186">
        <v>62.9410875</v>
      </c>
      <c r="C646" s="187">
        <v>45517.0</v>
      </c>
      <c r="D646" s="188" t="str">
        <f t="shared" si="1"/>
        <v>2024/08</v>
      </c>
      <c r="E646" s="189"/>
    </row>
    <row r="647">
      <c r="A647" s="186" t="s">
        <v>489</v>
      </c>
      <c r="B647" s="186">
        <v>7.35288</v>
      </c>
      <c r="C647" s="187">
        <v>45517.0</v>
      </c>
      <c r="D647" s="188" t="str">
        <f t="shared" si="1"/>
        <v>2024/08</v>
      </c>
      <c r="E647" s="189"/>
    </row>
    <row r="648">
      <c r="A648" s="186" t="s">
        <v>487</v>
      </c>
      <c r="B648" s="186">
        <v>0.86542</v>
      </c>
      <c r="C648" s="187">
        <v>45517.0</v>
      </c>
      <c r="D648" s="188" t="str">
        <f t="shared" si="1"/>
        <v>2024/08</v>
      </c>
      <c r="E648" s="189"/>
    </row>
    <row r="649">
      <c r="A649" s="186" t="s">
        <v>495</v>
      </c>
      <c r="B649" s="186">
        <v>0.606635</v>
      </c>
      <c r="C649" s="187">
        <v>45517.0</v>
      </c>
      <c r="D649" s="188" t="str">
        <f t="shared" si="1"/>
        <v>2024/08</v>
      </c>
      <c r="E649" s="189"/>
    </row>
    <row r="650">
      <c r="A650" s="186" t="s">
        <v>491</v>
      </c>
      <c r="B650" s="186">
        <v>0.1061</v>
      </c>
      <c r="C650" s="187">
        <v>45517.0</v>
      </c>
      <c r="D650" s="188" t="str">
        <f t="shared" si="1"/>
        <v>2024/08</v>
      </c>
      <c r="E650" s="189"/>
    </row>
    <row r="651">
      <c r="A651" s="186" t="s">
        <v>486</v>
      </c>
      <c r="B651" s="186">
        <v>0.32363565</v>
      </c>
      <c r="C651" s="187">
        <v>45517.0</v>
      </c>
      <c r="D651" s="188" t="str">
        <f t="shared" si="1"/>
        <v>2024/08</v>
      </c>
      <c r="E651" s="189"/>
    </row>
    <row r="652">
      <c r="A652" s="186" t="s">
        <v>498</v>
      </c>
      <c r="B652" s="186">
        <v>0.07692285</v>
      </c>
      <c r="C652" s="187">
        <v>45517.0</v>
      </c>
      <c r="D652" s="188" t="str">
        <f t="shared" si="1"/>
        <v>2024/08</v>
      </c>
      <c r="E652" s="189"/>
    </row>
    <row r="653">
      <c r="A653" s="186" t="s">
        <v>499</v>
      </c>
      <c r="B653" s="186">
        <v>0.00224887</v>
      </c>
      <c r="C653" s="187">
        <v>45517.0</v>
      </c>
      <c r="D653" s="188" t="str">
        <f t="shared" si="1"/>
        <v>2024/08</v>
      </c>
      <c r="E653" s="189"/>
    </row>
    <row r="654">
      <c r="A654" s="186" t="s">
        <v>489</v>
      </c>
      <c r="B654" s="186">
        <v>4.2081E-4</v>
      </c>
      <c r="C654" s="187">
        <v>45517.0</v>
      </c>
      <c r="D654" s="188" t="str">
        <f t="shared" si="1"/>
        <v>2024/08</v>
      </c>
      <c r="E654" s="189"/>
    </row>
    <row r="655">
      <c r="A655" s="186" t="s">
        <v>498</v>
      </c>
      <c r="B655" s="186">
        <v>1.872E-4</v>
      </c>
      <c r="C655" s="187">
        <v>45517.0</v>
      </c>
      <c r="D655" s="188" t="str">
        <f t="shared" si="1"/>
        <v>2024/08</v>
      </c>
      <c r="E655" s="189"/>
    </row>
    <row r="656">
      <c r="A656" s="186" t="s">
        <v>486</v>
      </c>
      <c r="B656" s="186">
        <v>0.0123037</v>
      </c>
      <c r="C656" s="187">
        <v>45517.0</v>
      </c>
      <c r="D656" s="188" t="str">
        <f t="shared" si="1"/>
        <v>2024/08</v>
      </c>
      <c r="E656" s="189"/>
    </row>
    <row r="657">
      <c r="A657" s="186" t="s">
        <v>486</v>
      </c>
      <c r="B657" s="186">
        <v>3.238</v>
      </c>
      <c r="C657" s="187">
        <v>45517.0</v>
      </c>
      <c r="D657" s="188" t="str">
        <f t="shared" si="1"/>
        <v>2024/08</v>
      </c>
      <c r="E657" s="189"/>
    </row>
    <row r="658">
      <c r="A658" s="186" t="s">
        <v>486</v>
      </c>
      <c r="B658" s="186">
        <v>0.27701</v>
      </c>
      <c r="C658" s="187">
        <v>45517.0</v>
      </c>
      <c r="D658" s="188" t="str">
        <f t="shared" si="1"/>
        <v>2024/08</v>
      </c>
      <c r="E658" s="189"/>
    </row>
    <row r="659">
      <c r="A659" s="186" t="s">
        <v>486</v>
      </c>
      <c r="B659" s="186">
        <v>0.980228</v>
      </c>
      <c r="C659" s="187">
        <v>45517.0</v>
      </c>
      <c r="D659" s="188" t="str">
        <f t="shared" si="1"/>
        <v>2024/08</v>
      </c>
      <c r="E659" s="189"/>
    </row>
    <row r="660">
      <c r="A660" s="186" t="s">
        <v>492</v>
      </c>
      <c r="B660" s="186">
        <v>2.650686</v>
      </c>
      <c r="C660" s="187">
        <v>45517.0</v>
      </c>
      <c r="D660" s="188" t="str">
        <f t="shared" si="1"/>
        <v>2024/08</v>
      </c>
      <c r="E660" s="189"/>
    </row>
    <row r="661">
      <c r="A661" s="186" t="s">
        <v>493</v>
      </c>
      <c r="B661" s="186">
        <v>0.007682</v>
      </c>
      <c r="C661" s="187">
        <v>45517.0</v>
      </c>
      <c r="D661" s="188" t="str">
        <f t="shared" si="1"/>
        <v>2024/08</v>
      </c>
      <c r="E661" s="189"/>
    </row>
    <row r="662">
      <c r="A662" s="186" t="s">
        <v>486</v>
      </c>
      <c r="B662" s="186">
        <v>25.614565</v>
      </c>
      <c r="C662" s="187">
        <v>45518.0</v>
      </c>
      <c r="D662" s="188" t="str">
        <f t="shared" si="1"/>
        <v>2024/08</v>
      </c>
      <c r="E662" s="189"/>
    </row>
    <row r="663">
      <c r="A663" s="186" t="s">
        <v>499</v>
      </c>
      <c r="B663" s="186">
        <v>38.15716</v>
      </c>
      <c r="C663" s="187">
        <v>45518.0</v>
      </c>
      <c r="D663" s="188" t="str">
        <f t="shared" si="1"/>
        <v>2024/08</v>
      </c>
      <c r="E663" s="189"/>
    </row>
    <row r="664">
      <c r="A664" s="186" t="s">
        <v>489</v>
      </c>
      <c r="B664" s="186">
        <v>10.19659</v>
      </c>
      <c r="C664" s="187">
        <v>45518.0</v>
      </c>
      <c r="D664" s="188" t="str">
        <f t="shared" si="1"/>
        <v>2024/08</v>
      </c>
      <c r="E664" s="189"/>
    </row>
    <row r="665">
      <c r="A665" s="186" t="s">
        <v>495</v>
      </c>
      <c r="B665" s="186">
        <v>0.14888</v>
      </c>
      <c r="C665" s="187">
        <v>45518.0</v>
      </c>
      <c r="D665" s="188" t="str">
        <f t="shared" si="1"/>
        <v>2024/08</v>
      </c>
      <c r="E665" s="189"/>
    </row>
    <row r="666">
      <c r="A666" s="186" t="s">
        <v>493</v>
      </c>
      <c r="B666" s="186">
        <v>0.10483</v>
      </c>
      <c r="C666" s="187">
        <v>45518.0</v>
      </c>
      <c r="D666" s="188" t="str">
        <f t="shared" si="1"/>
        <v>2024/08</v>
      </c>
      <c r="E666" s="189"/>
    </row>
    <row r="667">
      <c r="A667" s="186" t="s">
        <v>490</v>
      </c>
      <c r="B667" s="186">
        <v>0.03111</v>
      </c>
      <c r="C667" s="187">
        <v>45518.0</v>
      </c>
      <c r="D667" s="188" t="str">
        <f t="shared" si="1"/>
        <v>2024/08</v>
      </c>
      <c r="E667" s="189"/>
    </row>
    <row r="668">
      <c r="A668" s="186" t="s">
        <v>491</v>
      </c>
      <c r="B668" s="186">
        <v>0.79499</v>
      </c>
      <c r="C668" s="187">
        <v>45518.0</v>
      </c>
      <c r="D668" s="188" t="str">
        <f t="shared" si="1"/>
        <v>2024/08</v>
      </c>
      <c r="E668" s="189"/>
    </row>
    <row r="669">
      <c r="A669" s="186" t="s">
        <v>486</v>
      </c>
      <c r="B669" s="186">
        <v>0.3981933</v>
      </c>
      <c r="C669" s="187">
        <v>45518.0</v>
      </c>
      <c r="D669" s="188" t="str">
        <f t="shared" si="1"/>
        <v>2024/08</v>
      </c>
      <c r="E669" s="189"/>
    </row>
    <row r="670">
      <c r="A670" s="186" t="s">
        <v>498</v>
      </c>
      <c r="B670" s="186">
        <v>0.11804535</v>
      </c>
      <c r="C670" s="187">
        <v>45518.0</v>
      </c>
      <c r="D670" s="188" t="str">
        <f t="shared" si="1"/>
        <v>2024/08</v>
      </c>
      <c r="E670" s="189"/>
    </row>
    <row r="671">
      <c r="A671" s="186" t="s">
        <v>491</v>
      </c>
      <c r="B671" s="186">
        <v>0.0017661</v>
      </c>
      <c r="C671" s="187">
        <v>45518.0</v>
      </c>
      <c r="D671" s="188" t="str">
        <f t="shared" si="1"/>
        <v>2024/08</v>
      </c>
      <c r="E671" s="189"/>
    </row>
    <row r="672">
      <c r="A672" s="186" t="s">
        <v>499</v>
      </c>
      <c r="B672" s="186">
        <v>0.00143273</v>
      </c>
      <c r="C672" s="187">
        <v>45518.0</v>
      </c>
      <c r="D672" s="188" t="str">
        <f t="shared" si="1"/>
        <v>2024/08</v>
      </c>
      <c r="E672" s="189"/>
    </row>
    <row r="673">
      <c r="A673" s="186" t="s">
        <v>489</v>
      </c>
      <c r="B673" s="186">
        <v>0.02338973</v>
      </c>
      <c r="C673" s="187">
        <v>45518.0</v>
      </c>
      <c r="D673" s="188" t="str">
        <f t="shared" si="1"/>
        <v>2024/08</v>
      </c>
      <c r="E673" s="189"/>
    </row>
    <row r="674">
      <c r="A674" s="186" t="s">
        <v>498</v>
      </c>
      <c r="B674" s="186">
        <v>2.0527E-4</v>
      </c>
      <c r="C674" s="187">
        <v>45518.0</v>
      </c>
      <c r="D674" s="188" t="str">
        <f t="shared" si="1"/>
        <v>2024/08</v>
      </c>
      <c r="E674" s="189"/>
    </row>
    <row r="675">
      <c r="A675" s="186" t="s">
        <v>486</v>
      </c>
      <c r="B675" s="186">
        <v>0.0092129</v>
      </c>
      <c r="C675" s="187">
        <v>45518.0</v>
      </c>
      <c r="D675" s="188" t="str">
        <f t="shared" si="1"/>
        <v>2024/08</v>
      </c>
      <c r="E675" s="189"/>
    </row>
    <row r="676">
      <c r="A676" s="186" t="s">
        <v>486</v>
      </c>
      <c r="B676" s="186">
        <v>3.04</v>
      </c>
      <c r="C676" s="187">
        <v>45518.0</v>
      </c>
      <c r="D676" s="188" t="str">
        <f t="shared" si="1"/>
        <v>2024/08</v>
      </c>
      <c r="E676" s="189"/>
    </row>
    <row r="677">
      <c r="A677" s="186" t="s">
        <v>486</v>
      </c>
      <c r="B677" s="186">
        <v>0.02712</v>
      </c>
      <c r="C677" s="187">
        <v>45518.0</v>
      </c>
      <c r="D677" s="188" t="str">
        <f t="shared" si="1"/>
        <v>2024/08</v>
      </c>
      <c r="E677" s="189"/>
    </row>
    <row r="678">
      <c r="A678" s="186" t="s">
        <v>486</v>
      </c>
      <c r="B678" s="186">
        <v>0.89871</v>
      </c>
      <c r="C678" s="187">
        <v>45518.0</v>
      </c>
      <c r="D678" s="188" t="str">
        <f t="shared" si="1"/>
        <v>2024/08</v>
      </c>
      <c r="E678" s="189"/>
    </row>
    <row r="679">
      <c r="A679" s="186" t="s">
        <v>492</v>
      </c>
      <c r="B679" s="186">
        <v>0.950428</v>
      </c>
      <c r="C679" s="187">
        <v>45518.0</v>
      </c>
      <c r="D679" s="188" t="str">
        <f t="shared" si="1"/>
        <v>2024/08</v>
      </c>
      <c r="E679" s="189"/>
    </row>
    <row r="680">
      <c r="A680" s="186" t="s">
        <v>493</v>
      </c>
      <c r="B680" s="186">
        <v>0.007706</v>
      </c>
      <c r="C680" s="187">
        <v>45518.0</v>
      </c>
      <c r="D680" s="188" t="str">
        <f t="shared" si="1"/>
        <v>2024/08</v>
      </c>
      <c r="E680" s="189"/>
    </row>
    <row r="681">
      <c r="A681" s="186" t="s">
        <v>486</v>
      </c>
      <c r="B681" s="186">
        <v>27.6434525</v>
      </c>
      <c r="C681" s="187">
        <v>45519.0</v>
      </c>
      <c r="D681" s="188" t="str">
        <f t="shared" si="1"/>
        <v>2024/08</v>
      </c>
      <c r="E681" s="189"/>
    </row>
    <row r="682">
      <c r="A682" s="186" t="s">
        <v>499</v>
      </c>
      <c r="B682" s="186">
        <v>20.1313825</v>
      </c>
      <c r="C682" s="187">
        <v>45519.0</v>
      </c>
      <c r="D682" s="188" t="str">
        <f t="shared" si="1"/>
        <v>2024/08</v>
      </c>
      <c r="E682" s="189"/>
    </row>
    <row r="683">
      <c r="A683" s="186" t="s">
        <v>489</v>
      </c>
      <c r="B683" s="186">
        <v>16.004705</v>
      </c>
      <c r="C683" s="187">
        <v>45519.0</v>
      </c>
      <c r="D683" s="188" t="str">
        <f t="shared" si="1"/>
        <v>2024/08</v>
      </c>
      <c r="E683" s="189"/>
    </row>
    <row r="684">
      <c r="A684" s="186" t="s">
        <v>491</v>
      </c>
      <c r="B684" s="186">
        <v>0.2249</v>
      </c>
      <c r="C684" s="187">
        <v>45519.0</v>
      </c>
      <c r="D684" s="188" t="str">
        <f t="shared" si="1"/>
        <v>2024/08</v>
      </c>
      <c r="E684" s="189"/>
    </row>
    <row r="685">
      <c r="A685" s="186" t="s">
        <v>486</v>
      </c>
      <c r="B685" s="186">
        <v>1.3095123</v>
      </c>
      <c r="C685" s="187">
        <v>45519.0</v>
      </c>
      <c r="D685" s="188" t="str">
        <f t="shared" si="1"/>
        <v>2024/08</v>
      </c>
      <c r="E685" s="189"/>
    </row>
    <row r="686">
      <c r="A686" s="186" t="s">
        <v>498</v>
      </c>
      <c r="B686" s="186">
        <v>0.123114</v>
      </c>
      <c r="C686" s="187">
        <v>45519.0</v>
      </c>
      <c r="D686" s="188" t="str">
        <f t="shared" si="1"/>
        <v>2024/08</v>
      </c>
      <c r="E686" s="189"/>
    </row>
    <row r="687">
      <c r="A687" s="186" t="s">
        <v>499</v>
      </c>
      <c r="B687" s="186">
        <v>8.8374E-4</v>
      </c>
      <c r="C687" s="187">
        <v>45519.0</v>
      </c>
      <c r="D687" s="188" t="str">
        <f t="shared" si="1"/>
        <v>2024/08</v>
      </c>
      <c r="E687" s="189"/>
    </row>
    <row r="688">
      <c r="A688" s="186" t="s">
        <v>489</v>
      </c>
      <c r="B688" s="186">
        <v>2.5207E-4</v>
      </c>
      <c r="C688" s="187">
        <v>45519.0</v>
      </c>
      <c r="D688" s="188" t="str">
        <f t="shared" si="1"/>
        <v>2024/08</v>
      </c>
      <c r="E688" s="189"/>
    </row>
    <row r="689">
      <c r="A689" s="186" t="s">
        <v>498</v>
      </c>
      <c r="B689" s="186">
        <v>2.1268E-4</v>
      </c>
      <c r="C689" s="187">
        <v>45519.0</v>
      </c>
      <c r="D689" s="188" t="str">
        <f t="shared" si="1"/>
        <v>2024/08</v>
      </c>
      <c r="E689" s="189"/>
    </row>
    <row r="690">
      <c r="A690" s="186" t="s">
        <v>486</v>
      </c>
      <c r="B690" s="186">
        <v>0.0094233</v>
      </c>
      <c r="C690" s="187">
        <v>45519.0</v>
      </c>
      <c r="D690" s="188" t="str">
        <f t="shared" si="1"/>
        <v>2024/08</v>
      </c>
      <c r="E690" s="189"/>
    </row>
    <row r="691">
      <c r="A691" s="186" t="s">
        <v>486</v>
      </c>
      <c r="B691" s="186">
        <v>2.68</v>
      </c>
      <c r="C691" s="187">
        <v>45519.0</v>
      </c>
      <c r="D691" s="188" t="str">
        <f t="shared" si="1"/>
        <v>2024/08</v>
      </c>
      <c r="E691" s="189"/>
    </row>
    <row r="692">
      <c r="A692" s="186" t="s">
        <v>486</v>
      </c>
      <c r="B692" s="186">
        <v>0.55195</v>
      </c>
      <c r="C692" s="187">
        <v>45519.0</v>
      </c>
      <c r="D692" s="188" t="str">
        <f t="shared" si="1"/>
        <v>2024/08</v>
      </c>
      <c r="E692" s="189"/>
    </row>
    <row r="693">
      <c r="A693" s="186" t="s">
        <v>486</v>
      </c>
      <c r="B693" s="186">
        <v>0.692902</v>
      </c>
      <c r="C693" s="187">
        <v>45519.0</v>
      </c>
      <c r="D693" s="188" t="str">
        <f t="shared" si="1"/>
        <v>2024/08</v>
      </c>
      <c r="E693" s="189"/>
    </row>
    <row r="694">
      <c r="A694" s="186" t="s">
        <v>492</v>
      </c>
      <c r="B694" s="186">
        <v>2.561405</v>
      </c>
      <c r="C694" s="187">
        <v>45519.0</v>
      </c>
      <c r="D694" s="188" t="str">
        <f t="shared" si="1"/>
        <v>2024/08</v>
      </c>
      <c r="E694" s="189"/>
    </row>
    <row r="695">
      <c r="A695" s="186" t="s">
        <v>493</v>
      </c>
      <c r="B695" s="186">
        <v>0.037335</v>
      </c>
      <c r="C695" s="187">
        <v>45519.0</v>
      </c>
      <c r="D695" s="188" t="str">
        <f t="shared" si="1"/>
        <v>2024/08</v>
      </c>
      <c r="E695" s="189"/>
    </row>
    <row r="696">
      <c r="A696" s="186" t="s">
        <v>486</v>
      </c>
      <c r="B696" s="186">
        <v>3.6664725</v>
      </c>
      <c r="C696" s="187">
        <v>45520.0</v>
      </c>
      <c r="D696" s="188" t="str">
        <f t="shared" si="1"/>
        <v>2024/08</v>
      </c>
      <c r="E696" s="189"/>
    </row>
    <row r="697">
      <c r="A697" s="186" t="s">
        <v>499</v>
      </c>
      <c r="B697" s="186">
        <v>12.4377</v>
      </c>
      <c r="C697" s="187">
        <v>45520.0</v>
      </c>
      <c r="D697" s="188" t="str">
        <f t="shared" si="1"/>
        <v>2024/08</v>
      </c>
      <c r="E697" s="189"/>
    </row>
    <row r="698">
      <c r="A698" s="186" t="s">
        <v>489</v>
      </c>
      <c r="B698" s="186">
        <v>11.357605</v>
      </c>
      <c r="C698" s="187">
        <v>45520.0</v>
      </c>
      <c r="D698" s="188" t="str">
        <f t="shared" si="1"/>
        <v>2024/08</v>
      </c>
      <c r="E698" s="189"/>
    </row>
    <row r="699">
      <c r="A699" s="186" t="s">
        <v>491</v>
      </c>
      <c r="B699" s="186">
        <v>0.688725</v>
      </c>
      <c r="C699" s="187">
        <v>45520.0</v>
      </c>
      <c r="D699" s="188" t="str">
        <f t="shared" si="1"/>
        <v>2024/08</v>
      </c>
      <c r="E699" s="189"/>
    </row>
    <row r="700">
      <c r="A700" s="186" t="s">
        <v>486</v>
      </c>
      <c r="B700" s="186">
        <v>0.17290425</v>
      </c>
      <c r="C700" s="187">
        <v>45520.0</v>
      </c>
      <c r="D700" s="188" t="str">
        <f t="shared" si="1"/>
        <v>2024/08</v>
      </c>
      <c r="E700" s="189"/>
    </row>
    <row r="701">
      <c r="A701" s="186" t="s">
        <v>488</v>
      </c>
      <c r="B701" s="186">
        <v>0.00924735</v>
      </c>
      <c r="C701" s="187">
        <v>45520.0</v>
      </c>
      <c r="D701" s="188" t="str">
        <f t="shared" si="1"/>
        <v>2024/08</v>
      </c>
      <c r="E701" s="189"/>
    </row>
    <row r="702">
      <c r="A702" s="186" t="s">
        <v>498</v>
      </c>
      <c r="B702" s="186">
        <v>0.0637458</v>
      </c>
      <c r="C702" s="187">
        <v>45520.0</v>
      </c>
      <c r="D702" s="188" t="str">
        <f t="shared" si="1"/>
        <v>2024/08</v>
      </c>
      <c r="E702" s="189"/>
    </row>
    <row r="703">
      <c r="A703" s="186" t="s">
        <v>499</v>
      </c>
      <c r="B703" s="186">
        <v>5.0752E-4</v>
      </c>
      <c r="C703" s="187">
        <v>45520.0</v>
      </c>
      <c r="D703" s="188" t="str">
        <f t="shared" si="1"/>
        <v>2024/08</v>
      </c>
      <c r="E703" s="189"/>
    </row>
    <row r="704">
      <c r="A704" s="186" t="s">
        <v>489</v>
      </c>
      <c r="B704" s="186">
        <v>0.03984812</v>
      </c>
      <c r="C704" s="187">
        <v>45520.0</v>
      </c>
      <c r="D704" s="188" t="str">
        <f t="shared" si="1"/>
        <v>2024/08</v>
      </c>
      <c r="E704" s="189"/>
    </row>
    <row r="705">
      <c r="A705" s="186" t="s">
        <v>498</v>
      </c>
      <c r="B705" s="186">
        <v>0.01411033</v>
      </c>
      <c r="C705" s="187">
        <v>45520.0</v>
      </c>
      <c r="D705" s="188" t="str">
        <f t="shared" si="1"/>
        <v>2024/08</v>
      </c>
      <c r="E705" s="189"/>
    </row>
    <row r="706">
      <c r="A706" s="186" t="s">
        <v>486</v>
      </c>
      <c r="B706" s="186">
        <v>0.0084786</v>
      </c>
      <c r="C706" s="187">
        <v>45520.0</v>
      </c>
      <c r="D706" s="188" t="str">
        <f t="shared" si="1"/>
        <v>2024/08</v>
      </c>
      <c r="E706" s="189"/>
    </row>
    <row r="707">
      <c r="A707" s="186" t="s">
        <v>486</v>
      </c>
      <c r="B707" s="186">
        <v>3.12</v>
      </c>
      <c r="C707" s="187">
        <v>45520.0</v>
      </c>
      <c r="D707" s="188" t="str">
        <f t="shared" si="1"/>
        <v>2024/08</v>
      </c>
      <c r="E707" s="189"/>
    </row>
    <row r="708">
      <c r="A708" s="186" t="s">
        <v>486</v>
      </c>
      <c r="B708" s="186">
        <v>0.07559</v>
      </c>
      <c r="C708" s="187">
        <v>45520.0</v>
      </c>
      <c r="D708" s="188" t="str">
        <f t="shared" si="1"/>
        <v>2024/08</v>
      </c>
      <c r="E708" s="189"/>
    </row>
    <row r="709">
      <c r="A709" s="186" t="s">
        <v>486</v>
      </c>
      <c r="B709" s="186">
        <v>0.813768</v>
      </c>
      <c r="C709" s="187">
        <v>45520.0</v>
      </c>
      <c r="D709" s="188" t="str">
        <f t="shared" si="1"/>
        <v>2024/08</v>
      </c>
      <c r="E709" s="189"/>
    </row>
    <row r="710">
      <c r="A710" s="186" t="s">
        <v>492</v>
      </c>
      <c r="B710" s="186">
        <v>1.595231</v>
      </c>
      <c r="C710" s="187">
        <v>45520.0</v>
      </c>
      <c r="D710" s="188" t="str">
        <f t="shared" si="1"/>
        <v>2024/08</v>
      </c>
      <c r="E710" s="189"/>
    </row>
    <row r="711">
      <c r="A711" s="186" t="s">
        <v>486</v>
      </c>
      <c r="B711" s="186">
        <v>6.276535</v>
      </c>
      <c r="C711" s="187">
        <v>45521.0</v>
      </c>
      <c r="D711" s="188" t="str">
        <f t="shared" si="1"/>
        <v>2024/08</v>
      </c>
      <c r="E711" s="189"/>
    </row>
    <row r="712">
      <c r="A712" s="186" t="s">
        <v>499</v>
      </c>
      <c r="B712" s="186">
        <v>8.3436625</v>
      </c>
      <c r="C712" s="187">
        <v>45521.0</v>
      </c>
      <c r="D712" s="188" t="str">
        <f t="shared" si="1"/>
        <v>2024/08</v>
      </c>
      <c r="E712" s="189"/>
    </row>
    <row r="713">
      <c r="A713" s="186" t="s">
        <v>489</v>
      </c>
      <c r="B713" s="186">
        <v>4.84971</v>
      </c>
      <c r="C713" s="187">
        <v>45521.0</v>
      </c>
      <c r="D713" s="188" t="str">
        <f t="shared" si="1"/>
        <v>2024/08</v>
      </c>
      <c r="E713" s="189"/>
    </row>
    <row r="714">
      <c r="A714" s="186" t="s">
        <v>486</v>
      </c>
      <c r="B714" s="186">
        <v>0.33254295</v>
      </c>
      <c r="C714" s="187">
        <v>45521.0</v>
      </c>
      <c r="D714" s="188" t="str">
        <f t="shared" si="1"/>
        <v>2024/08</v>
      </c>
      <c r="E714" s="189"/>
    </row>
    <row r="715">
      <c r="A715" s="186" t="s">
        <v>488</v>
      </c>
      <c r="B715" s="186">
        <v>0.0130824</v>
      </c>
      <c r="C715" s="187">
        <v>45521.0</v>
      </c>
      <c r="D715" s="188" t="str">
        <f t="shared" si="1"/>
        <v>2024/08</v>
      </c>
      <c r="E715" s="189"/>
    </row>
    <row r="716">
      <c r="A716" s="186" t="s">
        <v>498</v>
      </c>
      <c r="B716" s="186">
        <v>0.0146613</v>
      </c>
      <c r="C716" s="187">
        <v>45521.0</v>
      </c>
      <c r="D716" s="188" t="str">
        <f t="shared" si="1"/>
        <v>2024/08</v>
      </c>
      <c r="E716" s="189"/>
    </row>
    <row r="717">
      <c r="A717" s="186" t="s">
        <v>499</v>
      </c>
      <c r="B717" s="186">
        <v>3.64E-4</v>
      </c>
      <c r="C717" s="187">
        <v>45521.0</v>
      </c>
      <c r="D717" s="188" t="str">
        <f t="shared" si="1"/>
        <v>2024/08</v>
      </c>
      <c r="E717" s="189"/>
    </row>
    <row r="718">
      <c r="A718" s="186" t="s">
        <v>489</v>
      </c>
      <c r="B718" s="186">
        <v>7.41E-6</v>
      </c>
      <c r="C718" s="187">
        <v>45521.0</v>
      </c>
      <c r="D718" s="188" t="str">
        <f t="shared" si="1"/>
        <v>2024/08</v>
      </c>
      <c r="E718" s="189"/>
    </row>
    <row r="719">
      <c r="A719" s="186" t="s">
        <v>498</v>
      </c>
      <c r="B719" s="186">
        <v>2.834E-5</v>
      </c>
      <c r="C719" s="187">
        <v>45521.0</v>
      </c>
      <c r="D719" s="188" t="str">
        <f t="shared" si="1"/>
        <v>2024/08</v>
      </c>
      <c r="E719" s="189"/>
    </row>
    <row r="720">
      <c r="A720" s="186" t="s">
        <v>486</v>
      </c>
      <c r="B720" s="186">
        <v>0.0088625</v>
      </c>
      <c r="C720" s="187">
        <v>45521.0</v>
      </c>
      <c r="D720" s="188" t="str">
        <f t="shared" si="1"/>
        <v>2024/08</v>
      </c>
      <c r="E720" s="189"/>
    </row>
    <row r="721">
      <c r="A721" s="186" t="s">
        <v>486</v>
      </c>
      <c r="B721" s="186">
        <v>2.68</v>
      </c>
      <c r="C721" s="187">
        <v>45521.0</v>
      </c>
      <c r="D721" s="188" t="str">
        <f t="shared" si="1"/>
        <v>2024/08</v>
      </c>
      <c r="E721" s="189"/>
    </row>
    <row r="722">
      <c r="A722" s="186" t="s">
        <v>486</v>
      </c>
      <c r="B722" s="186">
        <v>0.02543</v>
      </c>
      <c r="C722" s="187">
        <v>45521.0</v>
      </c>
      <c r="D722" s="188" t="str">
        <f t="shared" si="1"/>
        <v>2024/08</v>
      </c>
      <c r="E722" s="189"/>
    </row>
    <row r="723">
      <c r="A723" s="186" t="s">
        <v>486</v>
      </c>
      <c r="B723" s="186">
        <v>0.789827</v>
      </c>
      <c r="C723" s="187">
        <v>45521.0</v>
      </c>
      <c r="D723" s="188" t="str">
        <f t="shared" si="1"/>
        <v>2024/08</v>
      </c>
      <c r="E723" s="189"/>
    </row>
    <row r="724">
      <c r="A724" s="186" t="s">
        <v>486</v>
      </c>
      <c r="B724" s="186">
        <v>8.411695</v>
      </c>
      <c r="C724" s="187">
        <v>45522.0</v>
      </c>
      <c r="D724" s="188" t="str">
        <f t="shared" si="1"/>
        <v>2024/08</v>
      </c>
      <c r="E724" s="189"/>
    </row>
    <row r="725">
      <c r="A725" s="186" t="s">
        <v>499</v>
      </c>
      <c r="B725" s="186">
        <v>10.8787</v>
      </c>
      <c r="C725" s="187">
        <v>45522.0</v>
      </c>
      <c r="D725" s="188" t="str">
        <f t="shared" si="1"/>
        <v>2024/08</v>
      </c>
      <c r="E725" s="189"/>
    </row>
    <row r="726">
      <c r="A726" s="186" t="s">
        <v>489</v>
      </c>
      <c r="B726" s="186">
        <v>0.766475</v>
      </c>
      <c r="C726" s="187">
        <v>45522.0</v>
      </c>
      <c r="D726" s="188" t="str">
        <f t="shared" si="1"/>
        <v>2024/08</v>
      </c>
      <c r="E726" s="189"/>
    </row>
    <row r="727">
      <c r="A727" s="186" t="s">
        <v>486</v>
      </c>
      <c r="B727" s="186">
        <v>0.35325195</v>
      </c>
      <c r="C727" s="187">
        <v>45522.0</v>
      </c>
      <c r="D727" s="188" t="str">
        <f t="shared" si="1"/>
        <v>2024/08</v>
      </c>
      <c r="E727" s="189"/>
    </row>
    <row r="728">
      <c r="A728" s="186" t="s">
        <v>498</v>
      </c>
      <c r="B728" s="186">
        <v>0.0030381</v>
      </c>
      <c r="C728" s="187">
        <v>45522.0</v>
      </c>
      <c r="D728" s="188" t="str">
        <f t="shared" si="1"/>
        <v>2024/08</v>
      </c>
      <c r="E728" s="189"/>
    </row>
    <row r="729">
      <c r="A729" s="186" t="s">
        <v>499</v>
      </c>
      <c r="B729" s="186">
        <v>4.6202E-4</v>
      </c>
      <c r="C729" s="187">
        <v>45522.0</v>
      </c>
      <c r="D729" s="188" t="str">
        <f t="shared" si="1"/>
        <v>2024/08</v>
      </c>
      <c r="E729" s="189"/>
    </row>
    <row r="730">
      <c r="A730" s="186" t="s">
        <v>489</v>
      </c>
      <c r="B730" s="186">
        <v>1.248E-5</v>
      </c>
      <c r="C730" s="187">
        <v>45522.0</v>
      </c>
      <c r="D730" s="188" t="str">
        <f t="shared" si="1"/>
        <v>2024/08</v>
      </c>
      <c r="E730" s="189"/>
    </row>
    <row r="731">
      <c r="A731" s="186" t="s">
        <v>498</v>
      </c>
      <c r="B731" s="186">
        <v>5.096E-5</v>
      </c>
      <c r="C731" s="187">
        <v>45522.0</v>
      </c>
      <c r="D731" s="188" t="str">
        <f t="shared" si="1"/>
        <v>2024/08</v>
      </c>
      <c r="E731" s="189"/>
    </row>
    <row r="732">
      <c r="A732" s="186" t="s">
        <v>486</v>
      </c>
      <c r="B732" s="186">
        <v>0.0061578</v>
      </c>
      <c r="C732" s="187">
        <v>45522.0</v>
      </c>
      <c r="D732" s="188" t="str">
        <f t="shared" si="1"/>
        <v>2024/08</v>
      </c>
      <c r="E732" s="189"/>
    </row>
    <row r="733">
      <c r="A733" s="186" t="s">
        <v>486</v>
      </c>
      <c r="B733" s="186">
        <v>2.8</v>
      </c>
      <c r="C733" s="187">
        <v>45522.0</v>
      </c>
      <c r="D733" s="188" t="str">
        <f t="shared" si="1"/>
        <v>2024/08</v>
      </c>
      <c r="E733" s="189"/>
    </row>
    <row r="734">
      <c r="A734" s="186" t="s">
        <v>486</v>
      </c>
      <c r="B734" s="186">
        <v>0.02585</v>
      </c>
      <c r="C734" s="187">
        <v>45522.0</v>
      </c>
      <c r="D734" s="188" t="str">
        <f t="shared" si="1"/>
        <v>2024/08</v>
      </c>
      <c r="E734" s="189"/>
    </row>
    <row r="735">
      <c r="A735" s="186" t="s">
        <v>486</v>
      </c>
      <c r="B735" s="186">
        <v>0.822394</v>
      </c>
      <c r="C735" s="187">
        <v>45522.0</v>
      </c>
      <c r="D735" s="188" t="str">
        <f t="shared" si="1"/>
        <v>2024/08</v>
      </c>
      <c r="E735" s="189"/>
    </row>
    <row r="736">
      <c r="A736" s="186" t="s">
        <v>493</v>
      </c>
      <c r="B736" s="186">
        <v>0.003702</v>
      </c>
      <c r="C736" s="187">
        <v>45522.0</v>
      </c>
      <c r="D736" s="188" t="str">
        <f t="shared" si="1"/>
        <v>2024/08</v>
      </c>
      <c r="E736" s="189"/>
    </row>
    <row r="737">
      <c r="A737" s="186" t="s">
        <v>486</v>
      </c>
      <c r="B737" s="186">
        <v>8.78721</v>
      </c>
      <c r="C737" s="187">
        <v>45523.0</v>
      </c>
      <c r="D737" s="188" t="str">
        <f t="shared" si="1"/>
        <v>2024/08</v>
      </c>
      <c r="E737" s="189"/>
    </row>
    <row r="738">
      <c r="A738" s="186" t="s">
        <v>499</v>
      </c>
      <c r="B738" s="186">
        <v>13.7048275</v>
      </c>
      <c r="C738" s="187">
        <v>45523.0</v>
      </c>
      <c r="D738" s="188" t="str">
        <f t="shared" si="1"/>
        <v>2024/08</v>
      </c>
      <c r="E738" s="189"/>
    </row>
    <row r="739">
      <c r="A739" s="186" t="s">
        <v>488</v>
      </c>
      <c r="B739" s="186">
        <v>0.63234</v>
      </c>
      <c r="C739" s="187">
        <v>45523.0</v>
      </c>
      <c r="D739" s="188" t="str">
        <f t="shared" si="1"/>
        <v>2024/08</v>
      </c>
      <c r="E739" s="189"/>
    </row>
    <row r="740">
      <c r="A740" s="186" t="s">
        <v>489</v>
      </c>
      <c r="B740" s="186">
        <v>4.28357</v>
      </c>
      <c r="C740" s="187">
        <v>45523.0</v>
      </c>
      <c r="D740" s="188" t="str">
        <f t="shared" si="1"/>
        <v>2024/08</v>
      </c>
      <c r="E740" s="189"/>
    </row>
    <row r="741">
      <c r="A741" s="186" t="s">
        <v>490</v>
      </c>
      <c r="B741" s="186">
        <v>0.020415</v>
      </c>
      <c r="C741" s="187">
        <v>45523.0</v>
      </c>
      <c r="D741" s="188" t="str">
        <f t="shared" si="1"/>
        <v>2024/08</v>
      </c>
      <c r="E741" s="189"/>
    </row>
    <row r="742">
      <c r="A742" s="186" t="s">
        <v>491</v>
      </c>
      <c r="B742" s="186">
        <v>0.883205</v>
      </c>
      <c r="C742" s="187">
        <v>45523.0</v>
      </c>
      <c r="D742" s="188" t="str">
        <f t="shared" si="1"/>
        <v>2024/08</v>
      </c>
      <c r="E742" s="189"/>
    </row>
    <row r="743">
      <c r="A743" s="186" t="s">
        <v>486</v>
      </c>
      <c r="B743" s="186">
        <v>0.39814245</v>
      </c>
      <c r="C743" s="187">
        <v>45523.0</v>
      </c>
      <c r="D743" s="188" t="str">
        <f t="shared" si="1"/>
        <v>2024/08</v>
      </c>
      <c r="E743" s="189"/>
    </row>
    <row r="744">
      <c r="A744" s="186" t="s">
        <v>488</v>
      </c>
      <c r="B744" s="186">
        <v>4.086E-4</v>
      </c>
      <c r="C744" s="187">
        <v>45523.0</v>
      </c>
      <c r="D744" s="188" t="str">
        <f t="shared" si="1"/>
        <v>2024/08</v>
      </c>
      <c r="E744" s="189"/>
    </row>
    <row r="745">
      <c r="A745" s="186" t="s">
        <v>498</v>
      </c>
      <c r="B745" s="186">
        <v>0.0449592</v>
      </c>
      <c r="C745" s="187">
        <v>45523.0</v>
      </c>
      <c r="D745" s="188" t="str">
        <f t="shared" si="1"/>
        <v>2024/08</v>
      </c>
      <c r="E745" s="189"/>
    </row>
    <row r="746">
      <c r="A746" s="186" t="s">
        <v>499</v>
      </c>
      <c r="B746" s="186">
        <v>4.8126E-4</v>
      </c>
      <c r="C746" s="187">
        <v>45523.0</v>
      </c>
      <c r="D746" s="188" t="str">
        <f t="shared" si="1"/>
        <v>2024/08</v>
      </c>
      <c r="E746" s="189"/>
    </row>
    <row r="747">
      <c r="A747" s="186" t="s">
        <v>489</v>
      </c>
      <c r="B747" s="186">
        <v>3.8545E-4</v>
      </c>
      <c r="C747" s="187">
        <v>45523.0</v>
      </c>
      <c r="D747" s="188" t="str">
        <f t="shared" si="1"/>
        <v>2024/08</v>
      </c>
      <c r="E747" s="189"/>
    </row>
    <row r="748">
      <c r="A748" s="186" t="s">
        <v>498</v>
      </c>
      <c r="B748" s="186">
        <v>0.0336102</v>
      </c>
      <c r="C748" s="187">
        <v>45523.0</v>
      </c>
      <c r="D748" s="188" t="str">
        <f t="shared" si="1"/>
        <v>2024/08</v>
      </c>
      <c r="E748" s="189"/>
    </row>
    <row r="749">
      <c r="A749" s="186" t="s">
        <v>486</v>
      </c>
      <c r="B749" s="186">
        <v>0.0164158</v>
      </c>
      <c r="C749" s="187">
        <v>45523.0</v>
      </c>
      <c r="D749" s="188" t="str">
        <f t="shared" si="1"/>
        <v>2024/08</v>
      </c>
      <c r="E749" s="189"/>
    </row>
    <row r="750">
      <c r="A750" s="186" t="s">
        <v>486</v>
      </c>
      <c r="B750" s="186">
        <v>2.8</v>
      </c>
      <c r="C750" s="187">
        <v>45523.0</v>
      </c>
      <c r="D750" s="188" t="str">
        <f t="shared" si="1"/>
        <v>2024/08</v>
      </c>
      <c r="E750" s="189"/>
    </row>
    <row r="751">
      <c r="A751" s="186" t="s">
        <v>486</v>
      </c>
      <c r="B751" s="186">
        <v>0.11866</v>
      </c>
      <c r="C751" s="187">
        <v>45523.0</v>
      </c>
      <c r="D751" s="188" t="str">
        <f t="shared" si="1"/>
        <v>2024/08</v>
      </c>
      <c r="E751" s="189"/>
    </row>
    <row r="752">
      <c r="A752" s="186" t="s">
        <v>486</v>
      </c>
      <c r="B752" s="186">
        <v>0.7642385</v>
      </c>
      <c r="C752" s="187">
        <v>45523.0</v>
      </c>
      <c r="D752" s="188" t="str">
        <f t="shared" si="1"/>
        <v>2024/08</v>
      </c>
      <c r="E752" s="189"/>
    </row>
    <row r="753">
      <c r="A753" s="186" t="s">
        <v>488</v>
      </c>
      <c r="B753" s="186">
        <v>2.42E-4</v>
      </c>
      <c r="C753" s="187">
        <v>45523.0</v>
      </c>
      <c r="D753" s="188" t="str">
        <f t="shared" si="1"/>
        <v>2024/08</v>
      </c>
      <c r="E753" s="189"/>
    </row>
    <row r="754">
      <c r="A754" s="186" t="s">
        <v>486</v>
      </c>
      <c r="B754" s="186">
        <v>10.34612</v>
      </c>
      <c r="C754" s="187">
        <v>45524.0</v>
      </c>
      <c r="D754" s="188" t="str">
        <f t="shared" si="1"/>
        <v>2024/08</v>
      </c>
      <c r="E754" s="189"/>
    </row>
    <row r="755">
      <c r="A755" s="186" t="s">
        <v>499</v>
      </c>
      <c r="B755" s="186">
        <v>21.79846</v>
      </c>
      <c r="C755" s="187">
        <v>45524.0</v>
      </c>
      <c r="D755" s="188" t="str">
        <f t="shared" si="1"/>
        <v>2024/08</v>
      </c>
      <c r="E755" s="189"/>
    </row>
    <row r="756">
      <c r="A756" s="186" t="s">
        <v>488</v>
      </c>
      <c r="B756" s="186">
        <v>0.154095</v>
      </c>
      <c r="C756" s="187">
        <v>45524.0</v>
      </c>
      <c r="D756" s="188" t="str">
        <f t="shared" si="1"/>
        <v>2024/08</v>
      </c>
      <c r="E756" s="189"/>
    </row>
    <row r="757">
      <c r="A757" s="186" t="s">
        <v>489</v>
      </c>
      <c r="B757" s="186">
        <v>8.58331</v>
      </c>
      <c r="C757" s="187">
        <v>45524.0</v>
      </c>
      <c r="D757" s="188" t="str">
        <f t="shared" si="1"/>
        <v>2024/08</v>
      </c>
      <c r="E757" s="189"/>
    </row>
    <row r="758">
      <c r="A758" s="186" t="s">
        <v>491</v>
      </c>
      <c r="B758" s="186">
        <v>0.55712</v>
      </c>
      <c r="C758" s="187">
        <v>45524.0</v>
      </c>
      <c r="D758" s="188" t="str">
        <f t="shared" si="1"/>
        <v>2024/08</v>
      </c>
      <c r="E758" s="189"/>
    </row>
    <row r="759">
      <c r="A759" s="186" t="s">
        <v>486</v>
      </c>
      <c r="B759" s="186">
        <v>0.7148517</v>
      </c>
      <c r="C759" s="187">
        <v>45524.0</v>
      </c>
      <c r="D759" s="188" t="str">
        <f t="shared" si="1"/>
        <v>2024/08</v>
      </c>
      <c r="E759" s="189"/>
    </row>
    <row r="760">
      <c r="A760" s="186" t="s">
        <v>498</v>
      </c>
      <c r="B760" s="186">
        <v>0.10041915</v>
      </c>
      <c r="C760" s="187">
        <v>45524.0</v>
      </c>
      <c r="D760" s="188" t="str">
        <f t="shared" si="1"/>
        <v>2024/08</v>
      </c>
      <c r="E760" s="189"/>
    </row>
    <row r="761">
      <c r="A761" s="186" t="s">
        <v>499</v>
      </c>
      <c r="B761" s="186">
        <v>6.3934E-4</v>
      </c>
      <c r="C761" s="187">
        <v>45524.0</v>
      </c>
      <c r="D761" s="188" t="str">
        <f t="shared" si="1"/>
        <v>2024/08</v>
      </c>
      <c r="E761" s="189"/>
    </row>
    <row r="762">
      <c r="A762" s="186" t="s">
        <v>489</v>
      </c>
      <c r="B762" s="186">
        <v>0.00146991</v>
      </c>
      <c r="C762" s="187">
        <v>45524.0</v>
      </c>
      <c r="D762" s="188" t="str">
        <f t="shared" si="1"/>
        <v>2024/08</v>
      </c>
      <c r="E762" s="189"/>
    </row>
    <row r="763">
      <c r="A763" s="186" t="s">
        <v>498</v>
      </c>
      <c r="B763" s="186">
        <v>0.26165711</v>
      </c>
      <c r="C763" s="187">
        <v>45524.0</v>
      </c>
      <c r="D763" s="188" t="str">
        <f t="shared" si="1"/>
        <v>2024/08</v>
      </c>
      <c r="E763" s="189"/>
    </row>
    <row r="764">
      <c r="A764" s="186" t="s">
        <v>486</v>
      </c>
      <c r="B764" s="186">
        <v>0.0154937</v>
      </c>
      <c r="C764" s="187">
        <v>45524.0</v>
      </c>
      <c r="D764" s="188" t="str">
        <f t="shared" si="1"/>
        <v>2024/08</v>
      </c>
      <c r="E764" s="189"/>
    </row>
    <row r="765">
      <c r="A765" s="186" t="s">
        <v>486</v>
      </c>
      <c r="B765" s="186">
        <v>3.716</v>
      </c>
      <c r="C765" s="187">
        <v>45524.0</v>
      </c>
      <c r="D765" s="188" t="str">
        <f t="shared" si="1"/>
        <v>2024/08</v>
      </c>
      <c r="E765" s="189"/>
    </row>
    <row r="766">
      <c r="A766" s="186" t="s">
        <v>486</v>
      </c>
      <c r="B766" s="186">
        <v>0.03471</v>
      </c>
      <c r="C766" s="187">
        <v>45524.0</v>
      </c>
      <c r="D766" s="188" t="str">
        <f t="shared" si="1"/>
        <v>2024/08</v>
      </c>
      <c r="E766" s="189"/>
    </row>
    <row r="767">
      <c r="A767" s="186" t="s">
        <v>486</v>
      </c>
      <c r="B767" s="186">
        <v>1.235733</v>
      </c>
      <c r="C767" s="187">
        <v>45524.0</v>
      </c>
      <c r="D767" s="188" t="str">
        <f t="shared" si="1"/>
        <v>2024/08</v>
      </c>
      <c r="E767" s="189"/>
    </row>
    <row r="768">
      <c r="A768" s="186" t="s">
        <v>492</v>
      </c>
      <c r="B768" s="186">
        <v>0.073012</v>
      </c>
      <c r="C768" s="187">
        <v>45524.0</v>
      </c>
      <c r="D768" s="188" t="str">
        <f t="shared" si="1"/>
        <v>2024/08</v>
      </c>
      <c r="E768" s="189"/>
    </row>
    <row r="769">
      <c r="A769" s="186" t="s">
        <v>486</v>
      </c>
      <c r="B769" s="186">
        <v>17.2641</v>
      </c>
      <c r="C769" s="187">
        <v>45525.0</v>
      </c>
      <c r="D769" s="188" t="str">
        <f t="shared" si="1"/>
        <v>2024/08</v>
      </c>
      <c r="E769" s="189"/>
    </row>
    <row r="770">
      <c r="A770" s="186" t="s">
        <v>499</v>
      </c>
      <c r="B770" s="186">
        <v>13.214925</v>
      </c>
      <c r="C770" s="187">
        <v>45525.0</v>
      </c>
      <c r="D770" s="188" t="str">
        <f t="shared" si="1"/>
        <v>2024/08</v>
      </c>
      <c r="E770" s="189"/>
    </row>
    <row r="771">
      <c r="A771" s="186" t="s">
        <v>488</v>
      </c>
      <c r="B771" s="186">
        <v>0.00153</v>
      </c>
      <c r="C771" s="187">
        <v>45525.0</v>
      </c>
      <c r="D771" s="188" t="str">
        <f t="shared" si="1"/>
        <v>2024/08</v>
      </c>
      <c r="E771" s="189"/>
    </row>
    <row r="772">
      <c r="A772" s="186" t="s">
        <v>489</v>
      </c>
      <c r="B772" s="186">
        <v>13.79267</v>
      </c>
      <c r="C772" s="187">
        <v>45525.0</v>
      </c>
      <c r="D772" s="188" t="str">
        <f t="shared" si="1"/>
        <v>2024/08</v>
      </c>
      <c r="E772" s="189"/>
    </row>
    <row r="773">
      <c r="A773" s="186" t="s">
        <v>491</v>
      </c>
      <c r="B773" s="186">
        <v>0.75721</v>
      </c>
      <c r="C773" s="187">
        <v>45525.0</v>
      </c>
      <c r="D773" s="188" t="str">
        <f t="shared" si="1"/>
        <v>2024/08</v>
      </c>
      <c r="E773" s="189"/>
    </row>
    <row r="774">
      <c r="A774" s="186" t="s">
        <v>486</v>
      </c>
      <c r="B774" s="186">
        <v>0.3655593</v>
      </c>
      <c r="C774" s="187">
        <v>45525.0</v>
      </c>
      <c r="D774" s="188" t="str">
        <f t="shared" si="1"/>
        <v>2024/08</v>
      </c>
      <c r="E774" s="189"/>
    </row>
    <row r="775">
      <c r="A775" s="186" t="s">
        <v>488</v>
      </c>
      <c r="B775" s="186">
        <v>0.0026598</v>
      </c>
      <c r="C775" s="187">
        <v>45525.0</v>
      </c>
      <c r="D775" s="188" t="str">
        <f t="shared" si="1"/>
        <v>2024/08</v>
      </c>
      <c r="E775" s="189"/>
    </row>
    <row r="776">
      <c r="A776" s="186" t="s">
        <v>498</v>
      </c>
      <c r="B776" s="186">
        <v>0.03593805</v>
      </c>
      <c r="C776" s="187">
        <v>45525.0</v>
      </c>
      <c r="D776" s="188" t="str">
        <f t="shared" si="1"/>
        <v>2024/08</v>
      </c>
      <c r="E776" s="189"/>
    </row>
    <row r="777">
      <c r="A777" s="186" t="s">
        <v>499</v>
      </c>
      <c r="B777" s="186">
        <v>2.7144E-4</v>
      </c>
      <c r="C777" s="187">
        <v>45525.0</v>
      </c>
      <c r="D777" s="188" t="str">
        <f t="shared" si="1"/>
        <v>2024/08</v>
      </c>
      <c r="E777" s="189"/>
    </row>
    <row r="778">
      <c r="A778" s="186" t="s">
        <v>489</v>
      </c>
      <c r="B778" s="186">
        <v>0.03325439</v>
      </c>
      <c r="C778" s="187">
        <v>45525.0</v>
      </c>
      <c r="D778" s="188" t="str">
        <f t="shared" si="1"/>
        <v>2024/08</v>
      </c>
      <c r="E778" s="189"/>
    </row>
    <row r="779">
      <c r="A779" s="186" t="s">
        <v>498</v>
      </c>
      <c r="B779" s="186">
        <v>0.07432815</v>
      </c>
      <c r="C779" s="187">
        <v>45525.0</v>
      </c>
      <c r="D779" s="188" t="str">
        <f t="shared" si="1"/>
        <v>2024/08</v>
      </c>
      <c r="E779" s="189"/>
    </row>
    <row r="780">
      <c r="A780" s="186" t="s">
        <v>486</v>
      </c>
      <c r="B780" s="186">
        <v>0.0172484</v>
      </c>
      <c r="C780" s="187">
        <v>45525.0</v>
      </c>
      <c r="D780" s="188" t="str">
        <f t="shared" si="1"/>
        <v>2024/08</v>
      </c>
      <c r="E780" s="189"/>
    </row>
    <row r="781">
      <c r="A781" s="186" t="s">
        <v>486</v>
      </c>
      <c r="B781" s="186">
        <v>4.276</v>
      </c>
      <c r="C781" s="187">
        <v>45525.0</v>
      </c>
      <c r="D781" s="188" t="str">
        <f t="shared" si="1"/>
        <v>2024/08</v>
      </c>
      <c r="E781" s="189"/>
    </row>
    <row r="782">
      <c r="A782" s="186" t="s">
        <v>486</v>
      </c>
      <c r="B782" s="186">
        <v>0.02628</v>
      </c>
      <c r="C782" s="187">
        <v>45525.0</v>
      </c>
      <c r="D782" s="188" t="str">
        <f t="shared" si="1"/>
        <v>2024/08</v>
      </c>
      <c r="E782" s="189"/>
    </row>
    <row r="783">
      <c r="A783" s="186" t="s">
        <v>486</v>
      </c>
      <c r="B783" s="186">
        <v>1.518439</v>
      </c>
      <c r="C783" s="187">
        <v>45525.0</v>
      </c>
      <c r="D783" s="188" t="str">
        <f t="shared" si="1"/>
        <v>2024/08</v>
      </c>
      <c r="E783" s="189"/>
    </row>
    <row r="784">
      <c r="A784" s="186" t="s">
        <v>486</v>
      </c>
      <c r="B784" s="186">
        <v>17.41994</v>
      </c>
      <c r="C784" s="187">
        <v>45526.0</v>
      </c>
      <c r="D784" s="188" t="str">
        <f t="shared" si="1"/>
        <v>2024/08</v>
      </c>
      <c r="E784" s="189"/>
    </row>
    <row r="785">
      <c r="A785" s="186" t="s">
        <v>499</v>
      </c>
      <c r="B785" s="186">
        <v>23.748985</v>
      </c>
      <c r="C785" s="187">
        <v>45526.0</v>
      </c>
      <c r="D785" s="188" t="str">
        <f t="shared" si="1"/>
        <v>2024/08</v>
      </c>
      <c r="E785" s="189"/>
    </row>
    <row r="786">
      <c r="A786" s="186" t="s">
        <v>488</v>
      </c>
      <c r="B786" s="186">
        <v>2.001495</v>
      </c>
      <c r="C786" s="187">
        <v>45526.0</v>
      </c>
      <c r="D786" s="188" t="str">
        <f t="shared" si="1"/>
        <v>2024/08</v>
      </c>
      <c r="E786" s="189"/>
    </row>
    <row r="787">
      <c r="A787" s="186" t="s">
        <v>489</v>
      </c>
      <c r="B787" s="186">
        <v>10.499535</v>
      </c>
      <c r="C787" s="187">
        <v>45526.0</v>
      </c>
      <c r="D787" s="188" t="str">
        <f t="shared" si="1"/>
        <v>2024/08</v>
      </c>
      <c r="E787" s="189"/>
    </row>
    <row r="788">
      <c r="A788" s="186" t="s">
        <v>491</v>
      </c>
      <c r="B788" s="186">
        <v>1.58621</v>
      </c>
      <c r="C788" s="187">
        <v>45526.0</v>
      </c>
      <c r="D788" s="188" t="str">
        <f t="shared" si="1"/>
        <v>2024/08</v>
      </c>
      <c r="E788" s="189"/>
    </row>
    <row r="789">
      <c r="A789" s="186" t="s">
        <v>486</v>
      </c>
      <c r="B789" s="186">
        <v>0.5671743</v>
      </c>
      <c r="C789" s="187">
        <v>45526.0</v>
      </c>
      <c r="D789" s="188" t="str">
        <f t="shared" si="1"/>
        <v>2024/08</v>
      </c>
      <c r="E789" s="189"/>
    </row>
    <row r="790">
      <c r="A790" s="186" t="s">
        <v>488</v>
      </c>
      <c r="B790" s="186">
        <v>0.0325671</v>
      </c>
      <c r="C790" s="187">
        <v>45526.0</v>
      </c>
      <c r="D790" s="188" t="str">
        <f t="shared" si="1"/>
        <v>2024/08</v>
      </c>
      <c r="E790" s="189"/>
    </row>
    <row r="791">
      <c r="A791" s="186" t="s">
        <v>498</v>
      </c>
      <c r="B791" s="186">
        <v>0.1132068</v>
      </c>
      <c r="C791" s="187">
        <v>45526.0</v>
      </c>
      <c r="D791" s="188" t="str">
        <f t="shared" si="1"/>
        <v>2024/08</v>
      </c>
      <c r="E791" s="189"/>
    </row>
    <row r="792">
      <c r="A792" s="186" t="s">
        <v>499</v>
      </c>
      <c r="B792" s="186">
        <v>4.42E-4</v>
      </c>
      <c r="C792" s="187">
        <v>45526.0</v>
      </c>
      <c r="D792" s="188" t="str">
        <f t="shared" si="1"/>
        <v>2024/08</v>
      </c>
      <c r="E792" s="189"/>
    </row>
    <row r="793">
      <c r="A793" s="186" t="s">
        <v>489</v>
      </c>
      <c r="B793" s="186">
        <v>0.32003322</v>
      </c>
      <c r="C793" s="187">
        <v>45526.0</v>
      </c>
      <c r="D793" s="188" t="str">
        <f t="shared" si="1"/>
        <v>2024/08</v>
      </c>
      <c r="E793" s="189"/>
    </row>
    <row r="794">
      <c r="A794" s="186" t="s">
        <v>498</v>
      </c>
      <c r="B794" s="186">
        <v>0.13056758</v>
      </c>
      <c r="C794" s="187">
        <v>45526.0</v>
      </c>
      <c r="D794" s="188" t="str">
        <f t="shared" si="1"/>
        <v>2024/08</v>
      </c>
      <c r="E794" s="189"/>
    </row>
    <row r="795">
      <c r="A795" s="186" t="s">
        <v>486</v>
      </c>
      <c r="B795" s="186">
        <v>0.0121033</v>
      </c>
      <c r="C795" s="187">
        <v>45526.0</v>
      </c>
      <c r="D795" s="188" t="str">
        <f t="shared" si="1"/>
        <v>2024/08</v>
      </c>
      <c r="E795" s="189"/>
    </row>
    <row r="796">
      <c r="A796" s="186" t="s">
        <v>486</v>
      </c>
      <c r="B796" s="186">
        <v>2.52</v>
      </c>
      <c r="C796" s="187">
        <v>45526.0</v>
      </c>
      <c r="D796" s="188" t="str">
        <f t="shared" si="1"/>
        <v>2024/08</v>
      </c>
      <c r="E796" s="189"/>
    </row>
    <row r="797">
      <c r="A797" s="186" t="s">
        <v>486</v>
      </c>
      <c r="B797" s="186">
        <v>0.12762</v>
      </c>
      <c r="C797" s="187">
        <v>45526.0</v>
      </c>
      <c r="D797" s="188" t="str">
        <f t="shared" si="1"/>
        <v>2024/08</v>
      </c>
      <c r="E797" s="189"/>
    </row>
    <row r="798">
      <c r="A798" s="186" t="s">
        <v>486</v>
      </c>
      <c r="B798" s="186">
        <v>0.891607</v>
      </c>
      <c r="C798" s="187">
        <v>45526.0</v>
      </c>
      <c r="D798" s="188" t="str">
        <f t="shared" si="1"/>
        <v>2024/08</v>
      </c>
      <c r="E798" s="189"/>
    </row>
    <row r="799">
      <c r="A799" s="186" t="s">
        <v>493</v>
      </c>
      <c r="B799" s="186">
        <v>0.0158</v>
      </c>
      <c r="C799" s="187">
        <v>45526.0</v>
      </c>
      <c r="D799" s="188" t="str">
        <f t="shared" si="1"/>
        <v>2024/08</v>
      </c>
      <c r="E799" s="189"/>
    </row>
    <row r="800">
      <c r="A800" s="186" t="s">
        <v>486</v>
      </c>
      <c r="B800" s="186">
        <v>29.8179125</v>
      </c>
      <c r="C800" s="187">
        <v>45527.0</v>
      </c>
      <c r="D800" s="188" t="str">
        <f t="shared" si="1"/>
        <v>2024/08</v>
      </c>
      <c r="E800" s="189"/>
    </row>
    <row r="801">
      <c r="A801" s="186" t="s">
        <v>499</v>
      </c>
      <c r="B801" s="186">
        <v>13.4719325</v>
      </c>
      <c r="C801" s="187">
        <v>45527.0</v>
      </c>
      <c r="D801" s="188" t="str">
        <f t="shared" si="1"/>
        <v>2024/08</v>
      </c>
      <c r="E801" s="189"/>
    </row>
    <row r="802">
      <c r="A802" s="186" t="s">
        <v>489</v>
      </c>
      <c r="B802" s="186">
        <v>9.01185</v>
      </c>
      <c r="C802" s="187">
        <v>45527.0</v>
      </c>
      <c r="D802" s="188" t="str">
        <f t="shared" si="1"/>
        <v>2024/08</v>
      </c>
      <c r="E802" s="189"/>
    </row>
    <row r="803">
      <c r="A803" s="186" t="s">
        <v>491</v>
      </c>
      <c r="B803" s="186">
        <v>0.08947</v>
      </c>
      <c r="C803" s="187">
        <v>45527.0</v>
      </c>
      <c r="D803" s="188" t="str">
        <f t="shared" si="1"/>
        <v>2024/08</v>
      </c>
      <c r="E803" s="189"/>
    </row>
    <row r="804">
      <c r="A804" s="186" t="s">
        <v>486</v>
      </c>
      <c r="B804" s="186">
        <v>0.2322915</v>
      </c>
      <c r="C804" s="187">
        <v>45527.0</v>
      </c>
      <c r="D804" s="188" t="str">
        <f t="shared" si="1"/>
        <v>2024/08</v>
      </c>
      <c r="E804" s="189"/>
    </row>
    <row r="805">
      <c r="A805" s="186" t="s">
        <v>498</v>
      </c>
      <c r="B805" s="186">
        <v>0.09504135</v>
      </c>
      <c r="C805" s="187">
        <v>45527.0</v>
      </c>
      <c r="D805" s="188" t="str">
        <f t="shared" si="1"/>
        <v>2024/08</v>
      </c>
      <c r="E805" s="189"/>
    </row>
    <row r="806">
      <c r="A806" s="186" t="s">
        <v>499</v>
      </c>
      <c r="B806" s="186">
        <v>2.5441E-4</v>
      </c>
      <c r="C806" s="187">
        <v>45527.0</v>
      </c>
      <c r="D806" s="188" t="str">
        <f t="shared" si="1"/>
        <v>2024/08</v>
      </c>
      <c r="E806" s="189"/>
    </row>
    <row r="807">
      <c r="A807" s="186" t="s">
        <v>489</v>
      </c>
      <c r="B807" s="186">
        <v>0.07134413</v>
      </c>
      <c r="C807" s="187">
        <v>45527.0</v>
      </c>
      <c r="D807" s="188" t="str">
        <f t="shared" si="1"/>
        <v>2024/08</v>
      </c>
      <c r="E807" s="189"/>
    </row>
    <row r="808">
      <c r="A808" s="186" t="s">
        <v>498</v>
      </c>
      <c r="B808" s="186">
        <v>0.20499505</v>
      </c>
      <c r="C808" s="187">
        <v>45527.0</v>
      </c>
      <c r="D808" s="188" t="str">
        <f t="shared" si="1"/>
        <v>2024/08</v>
      </c>
      <c r="E808" s="189"/>
    </row>
    <row r="809">
      <c r="A809" s="186" t="s">
        <v>486</v>
      </c>
      <c r="B809" s="186">
        <v>0.0102485</v>
      </c>
      <c r="C809" s="187">
        <v>45527.0</v>
      </c>
      <c r="D809" s="188" t="str">
        <f t="shared" si="1"/>
        <v>2024/08</v>
      </c>
      <c r="E809" s="189"/>
    </row>
    <row r="810">
      <c r="A810" s="186" t="s">
        <v>486</v>
      </c>
      <c r="B810" s="186">
        <v>2.6</v>
      </c>
      <c r="C810" s="187">
        <v>45527.0</v>
      </c>
      <c r="D810" s="188" t="str">
        <f t="shared" si="1"/>
        <v>2024/08</v>
      </c>
      <c r="E810" s="189"/>
    </row>
    <row r="811">
      <c r="A811" s="186" t="s">
        <v>486</v>
      </c>
      <c r="B811" s="186">
        <v>0.05048</v>
      </c>
      <c r="C811" s="187">
        <v>45527.0</v>
      </c>
      <c r="D811" s="188" t="str">
        <f t="shared" si="1"/>
        <v>2024/08</v>
      </c>
      <c r="E811" s="189"/>
    </row>
    <row r="812">
      <c r="A812" s="186" t="s">
        <v>486</v>
      </c>
      <c r="B812" s="186">
        <v>0.04506</v>
      </c>
      <c r="C812" s="187">
        <v>45527.0</v>
      </c>
      <c r="D812" s="188" t="str">
        <f t="shared" si="1"/>
        <v>2024/08</v>
      </c>
      <c r="E812" s="189"/>
    </row>
    <row r="813">
      <c r="A813" s="186" t="s">
        <v>486</v>
      </c>
      <c r="B813" s="186">
        <v>0.790147</v>
      </c>
      <c r="C813" s="187">
        <v>45527.0</v>
      </c>
      <c r="D813" s="188" t="str">
        <f t="shared" si="1"/>
        <v>2024/08</v>
      </c>
      <c r="E813" s="189"/>
    </row>
    <row r="814">
      <c r="A814" s="186" t="s">
        <v>493</v>
      </c>
      <c r="B814" s="186">
        <v>0.010414</v>
      </c>
      <c r="C814" s="187">
        <v>45527.0</v>
      </c>
      <c r="D814" s="188" t="str">
        <f t="shared" si="1"/>
        <v>2024/08</v>
      </c>
      <c r="E814" s="189"/>
    </row>
    <row r="815">
      <c r="A815" s="186" t="s">
        <v>486</v>
      </c>
      <c r="B815" s="186">
        <v>24.4938525</v>
      </c>
      <c r="C815" s="187">
        <v>45528.0</v>
      </c>
      <c r="D815" s="188" t="str">
        <f t="shared" si="1"/>
        <v>2024/08</v>
      </c>
      <c r="E815" s="189"/>
    </row>
    <row r="816">
      <c r="A816" s="186" t="s">
        <v>499</v>
      </c>
      <c r="B816" s="186">
        <v>28.93159</v>
      </c>
      <c r="C816" s="187">
        <v>45528.0</v>
      </c>
      <c r="D816" s="188" t="str">
        <f t="shared" si="1"/>
        <v>2024/08</v>
      </c>
      <c r="E816" s="189"/>
    </row>
    <row r="817">
      <c r="A817" s="186" t="s">
        <v>488</v>
      </c>
      <c r="B817" s="186">
        <v>0.00279</v>
      </c>
      <c r="C817" s="187">
        <v>45528.0</v>
      </c>
      <c r="D817" s="188" t="str">
        <f t="shared" si="1"/>
        <v>2024/08</v>
      </c>
      <c r="E817" s="189"/>
    </row>
    <row r="818">
      <c r="A818" s="186" t="s">
        <v>489</v>
      </c>
      <c r="B818" s="186">
        <v>7.862725</v>
      </c>
      <c r="C818" s="187">
        <v>45528.0</v>
      </c>
      <c r="D818" s="188" t="str">
        <f t="shared" si="1"/>
        <v>2024/08</v>
      </c>
      <c r="E818" s="189"/>
    </row>
    <row r="819">
      <c r="A819" s="186" t="s">
        <v>490</v>
      </c>
      <c r="B819" s="186">
        <v>0.019745</v>
      </c>
      <c r="C819" s="187">
        <v>45528.0</v>
      </c>
      <c r="D819" s="188" t="str">
        <f t="shared" si="1"/>
        <v>2024/08</v>
      </c>
      <c r="E819" s="189"/>
    </row>
    <row r="820">
      <c r="A820" s="186" t="s">
        <v>486</v>
      </c>
      <c r="B820" s="186">
        <v>0.1187772</v>
      </c>
      <c r="C820" s="187">
        <v>45528.0</v>
      </c>
      <c r="D820" s="188" t="str">
        <f t="shared" si="1"/>
        <v>2024/08</v>
      </c>
      <c r="E820" s="189"/>
    </row>
    <row r="821">
      <c r="A821" s="186" t="s">
        <v>498</v>
      </c>
      <c r="B821" s="186">
        <v>0.00220485</v>
      </c>
      <c r="C821" s="187">
        <v>45528.0</v>
      </c>
      <c r="D821" s="188" t="str">
        <f t="shared" si="1"/>
        <v>2024/08</v>
      </c>
      <c r="E821" s="189"/>
    </row>
    <row r="822">
      <c r="A822" s="186" t="s">
        <v>499</v>
      </c>
      <c r="B822" s="186">
        <v>2.1372E-4</v>
      </c>
      <c r="C822" s="187">
        <v>45528.0</v>
      </c>
      <c r="D822" s="188" t="str">
        <f t="shared" si="1"/>
        <v>2024/08</v>
      </c>
      <c r="E822" s="189"/>
    </row>
    <row r="823">
      <c r="A823" s="186" t="s">
        <v>489</v>
      </c>
      <c r="B823" s="186">
        <v>0.00453687</v>
      </c>
      <c r="C823" s="187">
        <v>45528.0</v>
      </c>
      <c r="D823" s="188" t="str">
        <f t="shared" si="1"/>
        <v>2024/08</v>
      </c>
      <c r="E823" s="189"/>
    </row>
    <row r="824">
      <c r="A824" s="186" t="s">
        <v>498</v>
      </c>
      <c r="B824" s="186">
        <v>2.938E-5</v>
      </c>
      <c r="C824" s="187">
        <v>45528.0</v>
      </c>
      <c r="D824" s="188" t="str">
        <f t="shared" si="1"/>
        <v>2024/08</v>
      </c>
      <c r="E824" s="189"/>
    </row>
    <row r="825">
      <c r="A825" s="186" t="s">
        <v>486</v>
      </c>
      <c r="B825" s="186">
        <v>0.0092194</v>
      </c>
      <c r="C825" s="187">
        <v>45528.0</v>
      </c>
      <c r="D825" s="188" t="str">
        <f t="shared" si="1"/>
        <v>2024/08</v>
      </c>
      <c r="E825" s="189"/>
    </row>
    <row r="826">
      <c r="A826" s="186" t="s">
        <v>486</v>
      </c>
      <c r="B826" s="186">
        <v>2.48</v>
      </c>
      <c r="C826" s="187">
        <v>45528.0</v>
      </c>
      <c r="D826" s="188" t="str">
        <f t="shared" si="1"/>
        <v>2024/08</v>
      </c>
      <c r="E826" s="189"/>
    </row>
    <row r="827">
      <c r="A827" s="186" t="s">
        <v>486</v>
      </c>
      <c r="B827" s="186">
        <v>0.02586</v>
      </c>
      <c r="C827" s="187">
        <v>45528.0</v>
      </c>
      <c r="D827" s="188" t="str">
        <f t="shared" si="1"/>
        <v>2024/08</v>
      </c>
      <c r="E827" s="189"/>
    </row>
    <row r="828">
      <c r="A828" s="186" t="s">
        <v>486</v>
      </c>
      <c r="B828" s="186">
        <v>0.795755</v>
      </c>
      <c r="C828" s="187">
        <v>45528.0</v>
      </c>
      <c r="D828" s="188" t="str">
        <f t="shared" si="1"/>
        <v>2024/08</v>
      </c>
      <c r="E828" s="189"/>
    </row>
    <row r="829">
      <c r="A829" s="186" t="s">
        <v>486</v>
      </c>
      <c r="B829" s="186">
        <v>11.668835</v>
      </c>
      <c r="C829" s="187">
        <v>45529.0</v>
      </c>
      <c r="D829" s="188" t="str">
        <f t="shared" si="1"/>
        <v>2024/08</v>
      </c>
      <c r="E829" s="189"/>
    </row>
    <row r="830">
      <c r="A830" s="186" t="s">
        <v>499</v>
      </c>
      <c r="B830" s="186">
        <v>4.0934225</v>
      </c>
      <c r="C830" s="187">
        <v>45529.0</v>
      </c>
      <c r="D830" s="188" t="str">
        <f t="shared" si="1"/>
        <v>2024/08</v>
      </c>
      <c r="E830" s="189"/>
    </row>
    <row r="831">
      <c r="A831" s="186" t="s">
        <v>489</v>
      </c>
      <c r="B831" s="186">
        <v>0.527225</v>
      </c>
      <c r="C831" s="187">
        <v>45529.0</v>
      </c>
      <c r="D831" s="188" t="str">
        <f t="shared" si="1"/>
        <v>2024/08</v>
      </c>
      <c r="E831" s="189"/>
    </row>
    <row r="832">
      <c r="A832" s="186" t="s">
        <v>490</v>
      </c>
      <c r="B832" s="186">
        <v>0.03794</v>
      </c>
      <c r="C832" s="187">
        <v>45529.0</v>
      </c>
      <c r="D832" s="188" t="str">
        <f t="shared" si="1"/>
        <v>2024/08</v>
      </c>
      <c r="E832" s="189"/>
    </row>
    <row r="833">
      <c r="A833" s="186" t="s">
        <v>491</v>
      </c>
      <c r="B833" s="186">
        <v>0.11201</v>
      </c>
      <c r="C833" s="187">
        <v>45529.0</v>
      </c>
      <c r="D833" s="188" t="str">
        <f t="shared" si="1"/>
        <v>2024/08</v>
      </c>
      <c r="E833" s="189"/>
    </row>
    <row r="834">
      <c r="A834" s="186" t="s">
        <v>486</v>
      </c>
      <c r="B834" s="186">
        <v>0.0990933</v>
      </c>
      <c r="C834" s="187">
        <v>45529.0</v>
      </c>
      <c r="D834" s="188" t="str">
        <f t="shared" si="1"/>
        <v>2024/08</v>
      </c>
      <c r="E834" s="189"/>
    </row>
    <row r="835">
      <c r="A835" s="186" t="s">
        <v>498</v>
      </c>
      <c r="B835" s="186">
        <v>4.527E-4</v>
      </c>
      <c r="C835" s="187">
        <v>45529.0</v>
      </c>
      <c r="D835" s="188" t="str">
        <f t="shared" si="1"/>
        <v>2024/08</v>
      </c>
      <c r="E835" s="189"/>
    </row>
    <row r="836">
      <c r="A836" s="186" t="s">
        <v>499</v>
      </c>
      <c r="B836" s="186">
        <v>8.736E-5</v>
      </c>
      <c r="C836" s="187">
        <v>45529.0</v>
      </c>
      <c r="D836" s="188" t="str">
        <f t="shared" si="1"/>
        <v>2024/08</v>
      </c>
      <c r="E836" s="189"/>
    </row>
    <row r="837">
      <c r="A837" s="186" t="s">
        <v>489</v>
      </c>
      <c r="B837" s="186">
        <v>3.9871E-4</v>
      </c>
      <c r="C837" s="187">
        <v>45529.0</v>
      </c>
      <c r="D837" s="188" t="str">
        <f t="shared" si="1"/>
        <v>2024/08</v>
      </c>
      <c r="E837" s="189"/>
    </row>
    <row r="838">
      <c r="A838" s="186" t="s">
        <v>498</v>
      </c>
      <c r="B838" s="186">
        <v>1.664E-5</v>
      </c>
      <c r="C838" s="187">
        <v>45529.0</v>
      </c>
      <c r="D838" s="188" t="str">
        <f t="shared" si="1"/>
        <v>2024/08</v>
      </c>
      <c r="E838" s="189"/>
    </row>
    <row r="839">
      <c r="A839" s="186" t="s">
        <v>486</v>
      </c>
      <c r="B839" s="186">
        <v>0.0096552</v>
      </c>
      <c r="C839" s="187">
        <v>45529.0</v>
      </c>
      <c r="D839" s="188" t="str">
        <f t="shared" si="1"/>
        <v>2024/08</v>
      </c>
      <c r="E839" s="189"/>
    </row>
    <row r="840">
      <c r="A840" s="186" t="s">
        <v>486</v>
      </c>
      <c r="B840" s="186">
        <v>2.68</v>
      </c>
      <c r="C840" s="187">
        <v>45529.0</v>
      </c>
      <c r="D840" s="188" t="str">
        <f t="shared" si="1"/>
        <v>2024/08</v>
      </c>
      <c r="E840" s="189"/>
    </row>
    <row r="841">
      <c r="A841" s="186" t="s">
        <v>486</v>
      </c>
      <c r="B841" s="186">
        <v>0.02627</v>
      </c>
      <c r="C841" s="187">
        <v>45529.0</v>
      </c>
      <c r="D841" s="188" t="str">
        <f t="shared" si="1"/>
        <v>2024/08</v>
      </c>
      <c r="E841" s="189"/>
    </row>
    <row r="842">
      <c r="A842" s="186" t="s">
        <v>486</v>
      </c>
      <c r="B842" s="186">
        <v>0.799371</v>
      </c>
      <c r="C842" s="187">
        <v>45529.0</v>
      </c>
      <c r="D842" s="188" t="str">
        <f t="shared" si="1"/>
        <v>2024/08</v>
      </c>
      <c r="E842" s="189"/>
    </row>
    <row r="843">
      <c r="A843" s="186" t="s">
        <v>486</v>
      </c>
      <c r="B843" s="186">
        <v>7.580925</v>
      </c>
      <c r="C843" s="187">
        <v>45530.0</v>
      </c>
      <c r="D843" s="188" t="str">
        <f t="shared" si="1"/>
        <v>2024/08</v>
      </c>
      <c r="E843" s="189"/>
    </row>
    <row r="844">
      <c r="A844" s="186" t="s">
        <v>499</v>
      </c>
      <c r="B844" s="186">
        <v>39.85791</v>
      </c>
      <c r="C844" s="187">
        <v>45530.0</v>
      </c>
      <c r="D844" s="188" t="str">
        <f t="shared" si="1"/>
        <v>2024/08</v>
      </c>
      <c r="E844" s="189"/>
    </row>
    <row r="845">
      <c r="A845" s="186" t="s">
        <v>488</v>
      </c>
      <c r="B845" s="186">
        <v>0.010205</v>
      </c>
      <c r="C845" s="187">
        <v>45530.0</v>
      </c>
      <c r="D845" s="188" t="str">
        <f t="shared" si="1"/>
        <v>2024/08</v>
      </c>
      <c r="E845" s="189"/>
    </row>
    <row r="846">
      <c r="A846" s="186" t="s">
        <v>489</v>
      </c>
      <c r="B846" s="186">
        <v>14.78274</v>
      </c>
      <c r="C846" s="187">
        <v>45530.0</v>
      </c>
      <c r="D846" s="188" t="str">
        <f t="shared" si="1"/>
        <v>2024/08</v>
      </c>
      <c r="E846" s="189"/>
    </row>
    <row r="847">
      <c r="A847" s="186" t="s">
        <v>487</v>
      </c>
      <c r="B847" s="186">
        <v>0.04272</v>
      </c>
      <c r="C847" s="187">
        <v>45530.0</v>
      </c>
      <c r="D847" s="188" t="str">
        <f t="shared" si="1"/>
        <v>2024/08</v>
      </c>
      <c r="E847" s="189"/>
    </row>
    <row r="848">
      <c r="A848" s="186" t="s">
        <v>491</v>
      </c>
      <c r="B848" s="186">
        <v>1.22431</v>
      </c>
      <c r="C848" s="187">
        <v>45530.0</v>
      </c>
      <c r="D848" s="188" t="str">
        <f t="shared" si="1"/>
        <v>2024/08</v>
      </c>
      <c r="E848" s="189"/>
    </row>
    <row r="849">
      <c r="A849" s="186" t="s">
        <v>486</v>
      </c>
      <c r="B849" s="186">
        <v>0.30443205</v>
      </c>
      <c r="C849" s="187">
        <v>45530.0</v>
      </c>
      <c r="D849" s="188" t="str">
        <f t="shared" si="1"/>
        <v>2024/08</v>
      </c>
      <c r="E849" s="189"/>
    </row>
    <row r="850">
      <c r="A850" s="186" t="s">
        <v>488</v>
      </c>
      <c r="B850" s="186">
        <v>0.23730375</v>
      </c>
      <c r="C850" s="187">
        <v>45530.0</v>
      </c>
      <c r="D850" s="188" t="str">
        <f t="shared" si="1"/>
        <v>2024/08</v>
      </c>
      <c r="E850" s="189"/>
    </row>
    <row r="851">
      <c r="A851" s="186" t="s">
        <v>498</v>
      </c>
      <c r="B851" s="186">
        <v>0.09682035</v>
      </c>
      <c r="C851" s="187">
        <v>45530.0</v>
      </c>
      <c r="D851" s="188" t="str">
        <f t="shared" si="1"/>
        <v>2024/08</v>
      </c>
      <c r="E851" s="189"/>
    </row>
    <row r="852">
      <c r="A852" s="186" t="s">
        <v>499</v>
      </c>
      <c r="B852" s="186">
        <v>1.4742E-4</v>
      </c>
      <c r="C852" s="187">
        <v>45530.0</v>
      </c>
      <c r="D852" s="188" t="str">
        <f t="shared" si="1"/>
        <v>2024/08</v>
      </c>
      <c r="E852" s="189"/>
    </row>
    <row r="853">
      <c r="A853" s="186" t="s">
        <v>489</v>
      </c>
      <c r="B853" s="186">
        <v>0.04275115</v>
      </c>
      <c r="C853" s="187">
        <v>45530.0</v>
      </c>
      <c r="D853" s="188" t="str">
        <f t="shared" si="1"/>
        <v>2024/08</v>
      </c>
      <c r="E853" s="189"/>
    </row>
    <row r="854">
      <c r="A854" s="186" t="s">
        <v>498</v>
      </c>
      <c r="B854" s="186">
        <v>0.37518026</v>
      </c>
      <c r="C854" s="187">
        <v>45530.0</v>
      </c>
      <c r="D854" s="188" t="str">
        <f t="shared" si="1"/>
        <v>2024/08</v>
      </c>
      <c r="E854" s="189"/>
    </row>
    <row r="855">
      <c r="A855" s="186" t="s">
        <v>486</v>
      </c>
      <c r="B855" s="186">
        <v>0.013463</v>
      </c>
      <c r="C855" s="187">
        <v>45530.0</v>
      </c>
      <c r="D855" s="188" t="str">
        <f t="shared" si="1"/>
        <v>2024/08</v>
      </c>
      <c r="E855" s="189"/>
    </row>
    <row r="856">
      <c r="A856" s="186" t="s">
        <v>486</v>
      </c>
      <c r="B856" s="186">
        <v>2.756</v>
      </c>
      <c r="C856" s="187">
        <v>45530.0</v>
      </c>
      <c r="D856" s="188" t="str">
        <f t="shared" si="1"/>
        <v>2024/08</v>
      </c>
      <c r="E856" s="189"/>
    </row>
    <row r="857">
      <c r="A857" s="186" t="s">
        <v>486</v>
      </c>
      <c r="B857" s="186">
        <v>0.07627</v>
      </c>
      <c r="C857" s="187">
        <v>45530.0</v>
      </c>
      <c r="D857" s="188" t="str">
        <f t="shared" si="1"/>
        <v>2024/08</v>
      </c>
      <c r="E857" s="189"/>
    </row>
    <row r="858">
      <c r="A858" s="186" t="s">
        <v>486</v>
      </c>
      <c r="B858" s="186">
        <v>0.859603</v>
      </c>
      <c r="C858" s="187">
        <v>45530.0</v>
      </c>
      <c r="D858" s="188" t="str">
        <f t="shared" si="1"/>
        <v>2024/08</v>
      </c>
      <c r="E858" s="189"/>
    </row>
    <row r="859">
      <c r="A859" s="186" t="s">
        <v>486</v>
      </c>
      <c r="B859" s="186">
        <v>102.07882</v>
      </c>
      <c r="C859" s="187">
        <v>45531.0</v>
      </c>
      <c r="D859" s="188" t="str">
        <f t="shared" si="1"/>
        <v>2024/08</v>
      </c>
      <c r="E859" s="189"/>
    </row>
    <row r="860">
      <c r="A860" s="186" t="s">
        <v>499</v>
      </c>
      <c r="B860" s="186">
        <v>44.183695</v>
      </c>
      <c r="C860" s="187">
        <v>45531.0</v>
      </c>
      <c r="D860" s="188" t="str">
        <f t="shared" si="1"/>
        <v>2024/08</v>
      </c>
      <c r="E860" s="189"/>
    </row>
    <row r="861">
      <c r="A861" s="186" t="s">
        <v>489</v>
      </c>
      <c r="B861" s="186">
        <v>18.518655</v>
      </c>
      <c r="C861" s="187">
        <v>45531.0</v>
      </c>
      <c r="D861" s="188" t="str">
        <f t="shared" si="1"/>
        <v>2024/08</v>
      </c>
      <c r="E861" s="189"/>
    </row>
    <row r="862">
      <c r="A862" s="186" t="s">
        <v>491</v>
      </c>
      <c r="B862" s="186">
        <v>0.112485</v>
      </c>
      <c r="C862" s="187">
        <v>45531.0</v>
      </c>
      <c r="D862" s="188" t="str">
        <f t="shared" si="1"/>
        <v>2024/08</v>
      </c>
      <c r="E862" s="189"/>
    </row>
    <row r="863">
      <c r="A863" s="186" t="s">
        <v>486</v>
      </c>
      <c r="B863" s="186">
        <v>0.4416147</v>
      </c>
      <c r="C863" s="187">
        <v>45531.0</v>
      </c>
      <c r="D863" s="188" t="str">
        <f t="shared" si="1"/>
        <v>2024/08</v>
      </c>
      <c r="E863" s="189"/>
    </row>
    <row r="864">
      <c r="A864" s="186" t="s">
        <v>498</v>
      </c>
      <c r="B864" s="186">
        <v>0.0609969</v>
      </c>
      <c r="C864" s="187">
        <v>45531.0</v>
      </c>
      <c r="D864" s="188" t="str">
        <f t="shared" si="1"/>
        <v>2024/08</v>
      </c>
      <c r="E864" s="189"/>
    </row>
    <row r="865">
      <c r="A865" s="186" t="s">
        <v>491</v>
      </c>
      <c r="B865" s="186">
        <v>4.242E-4</v>
      </c>
      <c r="C865" s="187">
        <v>45531.0</v>
      </c>
      <c r="D865" s="188" t="str">
        <f t="shared" si="1"/>
        <v>2024/08</v>
      </c>
      <c r="E865" s="189"/>
    </row>
    <row r="866">
      <c r="A866" s="186" t="s">
        <v>499</v>
      </c>
      <c r="B866" s="186">
        <v>5.7382E-4</v>
      </c>
      <c r="C866" s="187">
        <v>45531.0</v>
      </c>
      <c r="D866" s="188" t="str">
        <f t="shared" si="1"/>
        <v>2024/08</v>
      </c>
      <c r="E866" s="189"/>
    </row>
    <row r="867">
      <c r="A867" s="186" t="s">
        <v>489</v>
      </c>
      <c r="B867" s="186">
        <v>0.01436656</v>
      </c>
      <c r="C867" s="187">
        <v>45531.0</v>
      </c>
      <c r="D867" s="188" t="str">
        <f t="shared" si="1"/>
        <v>2024/08</v>
      </c>
      <c r="E867" s="189"/>
    </row>
    <row r="868">
      <c r="A868" s="186" t="s">
        <v>498</v>
      </c>
      <c r="B868" s="186">
        <v>0.58064734</v>
      </c>
      <c r="C868" s="187">
        <v>45531.0</v>
      </c>
      <c r="D868" s="188" t="str">
        <f t="shared" si="1"/>
        <v>2024/08</v>
      </c>
      <c r="E868" s="189"/>
    </row>
    <row r="869">
      <c r="A869" s="186" t="s">
        <v>486</v>
      </c>
      <c r="B869" s="186">
        <v>0.0101188</v>
      </c>
      <c r="C869" s="187">
        <v>45531.0</v>
      </c>
      <c r="D869" s="188" t="str">
        <f t="shared" si="1"/>
        <v>2024/08</v>
      </c>
      <c r="E869" s="189"/>
    </row>
    <row r="870">
      <c r="A870" s="186" t="s">
        <v>486</v>
      </c>
      <c r="B870" s="186">
        <v>2.76</v>
      </c>
      <c r="C870" s="187">
        <v>45531.0</v>
      </c>
      <c r="D870" s="188" t="str">
        <f t="shared" si="1"/>
        <v>2024/08</v>
      </c>
      <c r="E870" s="189"/>
    </row>
    <row r="871">
      <c r="A871" s="186" t="s">
        <v>486</v>
      </c>
      <c r="B871" s="186">
        <v>0.08716</v>
      </c>
      <c r="C871" s="187">
        <v>45531.0</v>
      </c>
      <c r="D871" s="188" t="str">
        <f t="shared" si="1"/>
        <v>2024/08</v>
      </c>
      <c r="E871" s="189"/>
    </row>
    <row r="872">
      <c r="A872" s="186" t="s">
        <v>486</v>
      </c>
      <c r="B872" s="186">
        <v>0.97164</v>
      </c>
      <c r="C872" s="187">
        <v>45531.0</v>
      </c>
      <c r="D872" s="188" t="str">
        <f t="shared" si="1"/>
        <v>2024/08</v>
      </c>
      <c r="E872" s="189"/>
    </row>
    <row r="873">
      <c r="A873" s="186" t="s">
        <v>486</v>
      </c>
      <c r="B873" s="186">
        <v>0.892647</v>
      </c>
      <c r="C873" s="187">
        <v>45531.0</v>
      </c>
      <c r="D873" s="188" t="str">
        <f t="shared" si="1"/>
        <v>2024/08</v>
      </c>
      <c r="E873" s="189"/>
    </row>
    <row r="874">
      <c r="A874" s="186" t="s">
        <v>493</v>
      </c>
      <c r="B874" s="186">
        <v>0.010061</v>
      </c>
      <c r="C874" s="187">
        <v>45531.0</v>
      </c>
      <c r="D874" s="188" t="str">
        <f t="shared" si="1"/>
        <v>2024/08</v>
      </c>
      <c r="E874" s="189"/>
    </row>
    <row r="875">
      <c r="A875" s="186" t="s">
        <v>486</v>
      </c>
      <c r="B875" s="186">
        <v>15.7991425</v>
      </c>
      <c r="C875" s="187">
        <v>45532.0</v>
      </c>
      <c r="D875" s="188" t="str">
        <f t="shared" si="1"/>
        <v>2024/08</v>
      </c>
      <c r="E875" s="189"/>
    </row>
    <row r="876">
      <c r="A876" s="186" t="s">
        <v>499</v>
      </c>
      <c r="B876" s="186">
        <v>187.2462925</v>
      </c>
      <c r="C876" s="187">
        <v>45532.0</v>
      </c>
      <c r="D876" s="188" t="str">
        <f t="shared" si="1"/>
        <v>2024/08</v>
      </c>
      <c r="E876" s="189"/>
    </row>
    <row r="877">
      <c r="A877" s="186" t="s">
        <v>489</v>
      </c>
      <c r="B877" s="186">
        <v>13.47328</v>
      </c>
      <c r="C877" s="187">
        <v>45532.0</v>
      </c>
      <c r="D877" s="188" t="str">
        <f t="shared" si="1"/>
        <v>2024/08</v>
      </c>
      <c r="E877" s="189"/>
    </row>
    <row r="878">
      <c r="A878" s="186" t="s">
        <v>491</v>
      </c>
      <c r="B878" s="186">
        <v>0.076955</v>
      </c>
      <c r="C878" s="187">
        <v>45532.0</v>
      </c>
      <c r="D878" s="188" t="str">
        <f t="shared" si="1"/>
        <v>2024/08</v>
      </c>
      <c r="E878" s="189"/>
    </row>
    <row r="879">
      <c r="A879" s="186" t="s">
        <v>486</v>
      </c>
      <c r="B879" s="186">
        <v>0.4497723</v>
      </c>
      <c r="C879" s="187">
        <v>45532.0</v>
      </c>
      <c r="D879" s="188" t="str">
        <f t="shared" si="1"/>
        <v>2024/08</v>
      </c>
      <c r="E879" s="189"/>
    </row>
    <row r="880">
      <c r="A880" s="186" t="s">
        <v>498</v>
      </c>
      <c r="B880" s="186">
        <v>0.38547045</v>
      </c>
      <c r="C880" s="187">
        <v>45532.0</v>
      </c>
      <c r="D880" s="188" t="str">
        <f t="shared" si="1"/>
        <v>2024/08</v>
      </c>
      <c r="E880" s="189"/>
    </row>
    <row r="881">
      <c r="A881" s="186" t="s">
        <v>499</v>
      </c>
      <c r="B881" s="186">
        <v>0.04972292</v>
      </c>
      <c r="C881" s="187">
        <v>45532.0</v>
      </c>
      <c r="D881" s="188" t="str">
        <f t="shared" si="1"/>
        <v>2024/08</v>
      </c>
      <c r="E881" s="189"/>
    </row>
    <row r="882">
      <c r="A882" s="186" t="s">
        <v>489</v>
      </c>
      <c r="B882" s="186">
        <v>0.02556918</v>
      </c>
      <c r="C882" s="187">
        <v>45532.0</v>
      </c>
      <c r="D882" s="188" t="str">
        <f t="shared" si="1"/>
        <v>2024/08</v>
      </c>
      <c r="E882" s="189"/>
    </row>
    <row r="883">
      <c r="A883" s="186" t="s">
        <v>498</v>
      </c>
      <c r="B883" s="186">
        <v>0.14083589</v>
      </c>
      <c r="C883" s="187">
        <v>45532.0</v>
      </c>
      <c r="D883" s="188" t="str">
        <f t="shared" si="1"/>
        <v>2024/08</v>
      </c>
      <c r="E883" s="189"/>
    </row>
    <row r="884">
      <c r="A884" s="186" t="s">
        <v>486</v>
      </c>
      <c r="B884" s="186">
        <v>0.0096381</v>
      </c>
      <c r="C884" s="187">
        <v>45532.0</v>
      </c>
      <c r="D884" s="188" t="str">
        <f t="shared" si="1"/>
        <v>2024/08</v>
      </c>
      <c r="E884" s="189"/>
    </row>
    <row r="885">
      <c r="A885" s="186" t="s">
        <v>486</v>
      </c>
      <c r="B885" s="186">
        <v>2.52</v>
      </c>
      <c r="C885" s="187">
        <v>45532.0</v>
      </c>
      <c r="D885" s="188" t="str">
        <f t="shared" si="1"/>
        <v>2024/08</v>
      </c>
      <c r="E885" s="189"/>
    </row>
    <row r="886">
      <c r="A886" s="186" t="s">
        <v>486</v>
      </c>
      <c r="B886" s="186">
        <v>0.03695</v>
      </c>
      <c r="C886" s="187">
        <v>45532.0</v>
      </c>
      <c r="D886" s="188" t="str">
        <f t="shared" si="1"/>
        <v>2024/08</v>
      </c>
      <c r="E886" s="189"/>
    </row>
    <row r="887">
      <c r="A887" s="186" t="s">
        <v>486</v>
      </c>
      <c r="B887" s="186">
        <v>48.80871</v>
      </c>
      <c r="C887" s="187">
        <v>45532.0</v>
      </c>
      <c r="D887" s="188" t="str">
        <f t="shared" si="1"/>
        <v>2024/08</v>
      </c>
      <c r="E887" s="189"/>
    </row>
    <row r="888">
      <c r="A888" s="186" t="s">
        <v>486</v>
      </c>
      <c r="B888" s="186">
        <v>0.819187</v>
      </c>
      <c r="C888" s="187">
        <v>45532.0</v>
      </c>
      <c r="D888" s="188" t="str">
        <f t="shared" si="1"/>
        <v>2024/08</v>
      </c>
      <c r="E888" s="189"/>
    </row>
    <row r="889">
      <c r="A889" s="186" t="s">
        <v>486</v>
      </c>
      <c r="B889" s="186">
        <v>19.97214</v>
      </c>
      <c r="C889" s="187">
        <v>45533.0</v>
      </c>
      <c r="D889" s="188" t="str">
        <f t="shared" si="1"/>
        <v>2024/08</v>
      </c>
      <c r="E889" s="189"/>
    </row>
    <row r="890">
      <c r="A890" s="186" t="s">
        <v>499</v>
      </c>
      <c r="B890" s="186">
        <v>34.56523</v>
      </c>
      <c r="C890" s="187">
        <v>45533.0</v>
      </c>
      <c r="D890" s="188" t="str">
        <f t="shared" si="1"/>
        <v>2024/08</v>
      </c>
      <c r="E890" s="189"/>
    </row>
    <row r="891">
      <c r="A891" s="186" t="s">
        <v>488</v>
      </c>
      <c r="B891" s="186">
        <v>0.223745</v>
      </c>
      <c r="C891" s="187">
        <v>45533.0</v>
      </c>
      <c r="D891" s="188" t="str">
        <f t="shared" si="1"/>
        <v>2024/08</v>
      </c>
      <c r="E891" s="189"/>
    </row>
    <row r="892">
      <c r="A892" s="186" t="s">
        <v>489</v>
      </c>
      <c r="B892" s="186">
        <v>9.86292</v>
      </c>
      <c r="C892" s="187">
        <v>45533.0</v>
      </c>
      <c r="D892" s="188" t="str">
        <f t="shared" si="1"/>
        <v>2024/08</v>
      </c>
      <c r="E892" s="189"/>
    </row>
    <row r="893">
      <c r="A893" s="186" t="s">
        <v>487</v>
      </c>
      <c r="B893" s="186">
        <v>0.26571</v>
      </c>
      <c r="C893" s="187">
        <v>45533.0</v>
      </c>
      <c r="D893" s="188" t="str">
        <f t="shared" si="1"/>
        <v>2024/08</v>
      </c>
      <c r="E893" s="189"/>
    </row>
    <row r="894">
      <c r="A894" s="186" t="s">
        <v>491</v>
      </c>
      <c r="B894" s="186">
        <v>0.232645</v>
      </c>
      <c r="C894" s="187">
        <v>45533.0</v>
      </c>
      <c r="D894" s="188" t="str">
        <f t="shared" si="1"/>
        <v>2024/08</v>
      </c>
      <c r="E894" s="189"/>
    </row>
    <row r="895">
      <c r="A895" s="186" t="s">
        <v>486</v>
      </c>
      <c r="B895" s="186">
        <v>0.4358031</v>
      </c>
      <c r="C895" s="187">
        <v>45533.0</v>
      </c>
      <c r="D895" s="188" t="str">
        <f t="shared" si="1"/>
        <v>2024/08</v>
      </c>
      <c r="E895" s="189"/>
    </row>
    <row r="896">
      <c r="A896" s="186" t="s">
        <v>488</v>
      </c>
      <c r="B896" s="186">
        <v>0.11641335</v>
      </c>
      <c r="C896" s="187">
        <v>45533.0</v>
      </c>
      <c r="D896" s="188" t="str">
        <f t="shared" si="1"/>
        <v>2024/08</v>
      </c>
      <c r="E896" s="189"/>
    </row>
    <row r="897">
      <c r="A897" s="186" t="s">
        <v>498</v>
      </c>
      <c r="B897" s="186">
        <v>0.394923</v>
      </c>
      <c r="C897" s="187">
        <v>45533.0</v>
      </c>
      <c r="D897" s="188" t="str">
        <f t="shared" si="1"/>
        <v>2024/08</v>
      </c>
      <c r="E897" s="189"/>
    </row>
    <row r="898">
      <c r="A898" s="186" t="s">
        <v>499</v>
      </c>
      <c r="B898" s="186">
        <v>0.00116233</v>
      </c>
      <c r="C898" s="187">
        <v>45533.0</v>
      </c>
      <c r="D898" s="188" t="str">
        <f t="shared" si="1"/>
        <v>2024/08</v>
      </c>
      <c r="E898" s="189"/>
    </row>
    <row r="899">
      <c r="A899" s="186" t="s">
        <v>489</v>
      </c>
      <c r="B899" s="186">
        <v>0.016003</v>
      </c>
      <c r="C899" s="187">
        <v>45533.0</v>
      </c>
      <c r="D899" s="188" t="str">
        <f t="shared" si="1"/>
        <v>2024/08</v>
      </c>
      <c r="E899" s="189"/>
    </row>
    <row r="900">
      <c r="A900" s="186" t="s">
        <v>498</v>
      </c>
      <c r="B900" s="186">
        <v>0.42161093</v>
      </c>
      <c r="C900" s="187">
        <v>45533.0</v>
      </c>
      <c r="D900" s="188" t="str">
        <f t="shared" si="1"/>
        <v>2024/08</v>
      </c>
      <c r="E900" s="189"/>
    </row>
    <row r="901">
      <c r="A901" s="186" t="s">
        <v>486</v>
      </c>
      <c r="B901" s="186">
        <v>0.0105216</v>
      </c>
      <c r="C901" s="187">
        <v>45533.0</v>
      </c>
      <c r="D901" s="188" t="str">
        <f t="shared" si="1"/>
        <v>2024/08</v>
      </c>
      <c r="E901" s="189"/>
    </row>
    <row r="902">
      <c r="A902" s="186" t="s">
        <v>486</v>
      </c>
      <c r="B902" s="186">
        <v>2.752</v>
      </c>
      <c r="C902" s="187">
        <v>45533.0</v>
      </c>
      <c r="D902" s="188" t="str">
        <f t="shared" si="1"/>
        <v>2024/08</v>
      </c>
      <c r="E902" s="189"/>
    </row>
    <row r="903">
      <c r="A903" s="186" t="s">
        <v>486</v>
      </c>
      <c r="B903" s="186">
        <v>0.03165</v>
      </c>
      <c r="C903" s="187">
        <v>45533.0</v>
      </c>
      <c r="D903" s="188" t="str">
        <f t="shared" si="1"/>
        <v>2024/08</v>
      </c>
      <c r="E903" s="189"/>
    </row>
    <row r="904">
      <c r="A904" s="186" t="s">
        <v>486</v>
      </c>
      <c r="B904" s="186">
        <v>44.70453</v>
      </c>
      <c r="C904" s="187">
        <v>45533.0</v>
      </c>
      <c r="D904" s="188" t="str">
        <f t="shared" si="1"/>
        <v>2024/08</v>
      </c>
      <c r="E904" s="189"/>
    </row>
    <row r="905">
      <c r="A905" s="186" t="s">
        <v>486</v>
      </c>
      <c r="B905" s="186">
        <v>0.862535</v>
      </c>
      <c r="C905" s="187">
        <v>45533.0</v>
      </c>
      <c r="D905" s="188" t="str">
        <f t="shared" si="1"/>
        <v>2024/08</v>
      </c>
      <c r="E905" s="189"/>
    </row>
    <row r="906">
      <c r="A906" s="186" t="s">
        <v>486</v>
      </c>
      <c r="B906" s="186">
        <v>15.8596325</v>
      </c>
      <c r="C906" s="187">
        <v>45534.0</v>
      </c>
      <c r="D906" s="188" t="str">
        <f t="shared" si="1"/>
        <v>2024/08</v>
      </c>
      <c r="E906" s="189"/>
    </row>
    <row r="907">
      <c r="A907" s="186" t="s">
        <v>499</v>
      </c>
      <c r="B907" s="186">
        <v>47.79768</v>
      </c>
      <c r="C907" s="187">
        <v>45534.0</v>
      </c>
      <c r="D907" s="188" t="str">
        <f t="shared" si="1"/>
        <v>2024/08</v>
      </c>
      <c r="E907" s="189"/>
    </row>
    <row r="908">
      <c r="A908" s="186" t="s">
        <v>488</v>
      </c>
      <c r="B908" s="186">
        <v>6.60778</v>
      </c>
      <c r="C908" s="187">
        <v>45534.0</v>
      </c>
      <c r="D908" s="188" t="str">
        <f t="shared" si="1"/>
        <v>2024/08</v>
      </c>
      <c r="E908" s="189"/>
    </row>
    <row r="909">
      <c r="A909" s="186" t="s">
        <v>489</v>
      </c>
      <c r="B909" s="186">
        <v>10.128375</v>
      </c>
      <c r="C909" s="187">
        <v>45534.0</v>
      </c>
      <c r="D909" s="188" t="str">
        <f t="shared" si="1"/>
        <v>2024/08</v>
      </c>
      <c r="E909" s="189"/>
    </row>
    <row r="910">
      <c r="A910" s="186" t="s">
        <v>491</v>
      </c>
      <c r="B910" s="186">
        <v>0.090045</v>
      </c>
      <c r="C910" s="187">
        <v>45534.0</v>
      </c>
      <c r="D910" s="188" t="str">
        <f t="shared" si="1"/>
        <v>2024/08</v>
      </c>
      <c r="E910" s="189"/>
    </row>
    <row r="911">
      <c r="A911" s="186" t="s">
        <v>486</v>
      </c>
      <c r="B911" s="186">
        <v>0.2594889</v>
      </c>
      <c r="C911" s="187">
        <v>45534.0</v>
      </c>
      <c r="D911" s="188" t="str">
        <f t="shared" si="1"/>
        <v>2024/08</v>
      </c>
      <c r="E911" s="189"/>
    </row>
    <row r="912">
      <c r="A912" s="186" t="s">
        <v>488</v>
      </c>
      <c r="B912" s="186">
        <v>0.0539211</v>
      </c>
      <c r="C912" s="187">
        <v>45534.0</v>
      </c>
      <c r="D912" s="188" t="str">
        <f t="shared" si="1"/>
        <v>2024/08</v>
      </c>
      <c r="E912" s="189"/>
    </row>
    <row r="913">
      <c r="A913" s="186" t="s">
        <v>498</v>
      </c>
      <c r="B913" s="186">
        <v>0.42276555</v>
      </c>
      <c r="C913" s="187">
        <v>45534.0</v>
      </c>
      <c r="D913" s="188" t="str">
        <f t="shared" si="1"/>
        <v>2024/08</v>
      </c>
      <c r="E913" s="189"/>
    </row>
    <row r="914">
      <c r="A914" s="186" t="s">
        <v>501</v>
      </c>
      <c r="B914" s="186">
        <v>3.975E-4</v>
      </c>
      <c r="C914" s="187">
        <v>45534.0</v>
      </c>
      <c r="D914" s="188" t="str">
        <f t="shared" si="1"/>
        <v>2024/08</v>
      </c>
      <c r="E914" s="189"/>
    </row>
    <row r="915">
      <c r="A915" s="186" t="s">
        <v>499</v>
      </c>
      <c r="B915" s="186">
        <v>0.00269204</v>
      </c>
      <c r="C915" s="187">
        <v>45534.0</v>
      </c>
      <c r="D915" s="188" t="str">
        <f t="shared" si="1"/>
        <v>2024/08</v>
      </c>
      <c r="E915" s="189"/>
    </row>
    <row r="916">
      <c r="A916" s="186" t="s">
        <v>489</v>
      </c>
      <c r="B916" s="186">
        <v>0.02124395</v>
      </c>
      <c r="C916" s="187">
        <v>45534.0</v>
      </c>
      <c r="D916" s="188" t="str">
        <f t="shared" si="1"/>
        <v>2024/08</v>
      </c>
      <c r="E916" s="189"/>
    </row>
    <row r="917">
      <c r="A917" s="186" t="s">
        <v>498</v>
      </c>
      <c r="B917" s="186">
        <v>0.0102206</v>
      </c>
      <c r="C917" s="187">
        <v>45534.0</v>
      </c>
      <c r="D917" s="188" t="str">
        <f t="shared" si="1"/>
        <v>2024/08</v>
      </c>
      <c r="E917" s="189"/>
    </row>
    <row r="918">
      <c r="A918" s="186" t="s">
        <v>486</v>
      </c>
      <c r="B918" s="186">
        <v>0.0182463</v>
      </c>
      <c r="C918" s="187">
        <v>45534.0</v>
      </c>
      <c r="D918" s="188" t="str">
        <f t="shared" si="1"/>
        <v>2024/08</v>
      </c>
      <c r="E918" s="189"/>
    </row>
    <row r="919">
      <c r="A919" s="186" t="s">
        <v>486</v>
      </c>
      <c r="B919" s="186">
        <v>0.007884</v>
      </c>
      <c r="C919" s="187">
        <v>45534.0</v>
      </c>
      <c r="D919" s="188" t="str">
        <f t="shared" si="1"/>
        <v>2024/08</v>
      </c>
      <c r="E919" s="189"/>
    </row>
    <row r="920">
      <c r="A920" s="186" t="s">
        <v>486</v>
      </c>
      <c r="B920" s="186">
        <v>2.992</v>
      </c>
      <c r="C920" s="187">
        <v>45534.0</v>
      </c>
      <c r="D920" s="188" t="str">
        <f t="shared" si="1"/>
        <v>2024/08</v>
      </c>
      <c r="E920" s="189"/>
    </row>
    <row r="921">
      <c r="A921" s="186" t="s">
        <v>486</v>
      </c>
      <c r="B921" s="186">
        <v>0.05813</v>
      </c>
      <c r="C921" s="187">
        <v>45534.0</v>
      </c>
      <c r="D921" s="188" t="str">
        <f t="shared" si="1"/>
        <v>2024/08</v>
      </c>
      <c r="E921" s="189"/>
    </row>
    <row r="922">
      <c r="A922" s="186" t="s">
        <v>486</v>
      </c>
      <c r="B922" s="186">
        <v>69.13011</v>
      </c>
      <c r="C922" s="187">
        <v>45534.0</v>
      </c>
      <c r="D922" s="188" t="str">
        <f t="shared" si="1"/>
        <v>2024/08</v>
      </c>
      <c r="E922" s="189"/>
    </row>
    <row r="923">
      <c r="A923" s="186" t="s">
        <v>488</v>
      </c>
      <c r="B923" s="186">
        <v>0.1779</v>
      </c>
      <c r="C923" s="187">
        <v>45534.0</v>
      </c>
      <c r="D923" s="188" t="str">
        <f t="shared" si="1"/>
        <v>2024/08</v>
      </c>
      <c r="E923" s="189"/>
    </row>
    <row r="924">
      <c r="A924" s="186" t="s">
        <v>486</v>
      </c>
      <c r="B924" s="186">
        <v>0.9893245</v>
      </c>
      <c r="C924" s="187">
        <v>45534.0</v>
      </c>
      <c r="D924" s="188" t="str">
        <f t="shared" si="1"/>
        <v>2024/08</v>
      </c>
      <c r="E924" s="189"/>
    </row>
    <row r="925">
      <c r="A925" s="186" t="s">
        <v>492</v>
      </c>
      <c r="B925" s="186">
        <v>0.010161</v>
      </c>
      <c r="C925" s="187">
        <v>45534.0</v>
      </c>
      <c r="D925" s="188" t="str">
        <f t="shared" si="1"/>
        <v>2024/08</v>
      </c>
      <c r="E925" s="189"/>
    </row>
    <row r="926">
      <c r="A926" s="186" t="s">
        <v>486</v>
      </c>
      <c r="B926" s="186">
        <v>3.2328175</v>
      </c>
      <c r="C926" s="187">
        <v>45535.0</v>
      </c>
      <c r="D926" s="188" t="str">
        <f t="shared" si="1"/>
        <v>2024/08</v>
      </c>
      <c r="E926" s="189"/>
    </row>
    <row r="927">
      <c r="A927" s="186" t="s">
        <v>499</v>
      </c>
      <c r="B927" s="186">
        <v>1.7941475</v>
      </c>
      <c r="C927" s="187">
        <v>45535.0</v>
      </c>
      <c r="D927" s="188" t="str">
        <f t="shared" si="1"/>
        <v>2024/08</v>
      </c>
      <c r="E927" s="189"/>
    </row>
    <row r="928">
      <c r="A928" s="186" t="s">
        <v>488</v>
      </c>
      <c r="B928" s="186">
        <v>7.81082</v>
      </c>
      <c r="C928" s="187">
        <v>45535.0</v>
      </c>
      <c r="D928" s="188" t="str">
        <f t="shared" si="1"/>
        <v>2024/08</v>
      </c>
      <c r="E928" s="189"/>
    </row>
    <row r="929">
      <c r="A929" s="186" t="s">
        <v>490</v>
      </c>
      <c r="B929" s="186">
        <v>0.085865</v>
      </c>
      <c r="C929" s="187">
        <v>45535.0</v>
      </c>
      <c r="D929" s="188" t="str">
        <f t="shared" si="1"/>
        <v>2024/08</v>
      </c>
      <c r="E929" s="189"/>
    </row>
    <row r="930">
      <c r="A930" s="186" t="s">
        <v>486</v>
      </c>
      <c r="B930" s="186">
        <v>0.04920405</v>
      </c>
      <c r="C930" s="187">
        <v>45535.0</v>
      </c>
      <c r="D930" s="188" t="str">
        <f t="shared" si="1"/>
        <v>2024/08</v>
      </c>
      <c r="E930" s="189"/>
    </row>
    <row r="931">
      <c r="A931" s="186" t="s">
        <v>498</v>
      </c>
      <c r="B931" s="186">
        <v>5.025E-4</v>
      </c>
      <c r="C931" s="187">
        <v>45535.0</v>
      </c>
      <c r="D931" s="188" t="str">
        <f t="shared" si="1"/>
        <v>2024/08</v>
      </c>
      <c r="E931" s="189"/>
    </row>
    <row r="932">
      <c r="A932" s="186" t="s">
        <v>499</v>
      </c>
      <c r="B932" s="186">
        <v>1.456E-4</v>
      </c>
      <c r="C932" s="187">
        <v>45535.0</v>
      </c>
      <c r="D932" s="188" t="str">
        <f t="shared" si="1"/>
        <v>2024/08</v>
      </c>
      <c r="E932" s="189"/>
    </row>
    <row r="933">
      <c r="A933" s="186" t="s">
        <v>489</v>
      </c>
      <c r="B933" s="186">
        <v>7.293E-5</v>
      </c>
      <c r="C933" s="187">
        <v>45535.0</v>
      </c>
      <c r="D933" s="188" t="str">
        <f t="shared" si="1"/>
        <v>2024/08</v>
      </c>
      <c r="E933" s="189"/>
    </row>
    <row r="934">
      <c r="A934" s="186" t="s">
        <v>498</v>
      </c>
      <c r="B934" s="186">
        <v>1.755E-5</v>
      </c>
      <c r="C934" s="187">
        <v>45535.0</v>
      </c>
      <c r="D934" s="188" t="str">
        <f t="shared" si="1"/>
        <v>2024/08</v>
      </c>
      <c r="E934" s="189"/>
    </row>
    <row r="935">
      <c r="A935" s="186" t="s">
        <v>486</v>
      </c>
      <c r="B935" s="186">
        <v>0.008983</v>
      </c>
      <c r="C935" s="187">
        <v>45535.0</v>
      </c>
      <c r="D935" s="188" t="str">
        <f t="shared" si="1"/>
        <v>2024/08</v>
      </c>
      <c r="E935" s="189"/>
    </row>
    <row r="936">
      <c r="A936" s="186" t="s">
        <v>486</v>
      </c>
      <c r="B936" s="186">
        <v>2.64</v>
      </c>
      <c r="C936" s="187">
        <v>45535.0</v>
      </c>
      <c r="D936" s="188" t="str">
        <f t="shared" si="1"/>
        <v>2024/08</v>
      </c>
      <c r="E936" s="189"/>
    </row>
    <row r="937">
      <c r="A937" s="186" t="s">
        <v>486</v>
      </c>
      <c r="B937" s="186">
        <v>0.40131</v>
      </c>
      <c r="C937" s="187">
        <v>45535.0</v>
      </c>
      <c r="D937" s="188" t="str">
        <f t="shared" si="1"/>
        <v>2024/08</v>
      </c>
      <c r="E937" s="189"/>
    </row>
    <row r="938">
      <c r="A938" s="186" t="s">
        <v>486</v>
      </c>
      <c r="B938" s="186">
        <v>0.742861</v>
      </c>
      <c r="C938" s="187">
        <v>45535.0</v>
      </c>
      <c r="D938" s="188" t="str">
        <f t="shared" si="1"/>
        <v>2024/08</v>
      </c>
      <c r="E938" s="189"/>
    </row>
    <row r="939">
      <c r="A939" s="186" t="s">
        <v>486</v>
      </c>
      <c r="B939" s="186">
        <v>4.605935</v>
      </c>
      <c r="C939" s="187">
        <v>45536.0</v>
      </c>
      <c r="D939" s="188" t="str">
        <f t="shared" si="1"/>
        <v>2024/09</v>
      </c>
      <c r="E939" s="189"/>
    </row>
    <row r="940">
      <c r="A940" s="186" t="s">
        <v>499</v>
      </c>
      <c r="B940" s="186">
        <v>2.172995</v>
      </c>
      <c r="C940" s="187">
        <v>45536.0</v>
      </c>
      <c r="D940" s="188" t="str">
        <f t="shared" si="1"/>
        <v>2024/09</v>
      </c>
      <c r="E940" s="189"/>
    </row>
    <row r="941">
      <c r="A941" s="186" t="s">
        <v>488</v>
      </c>
      <c r="B941" s="186">
        <v>1.61349</v>
      </c>
      <c r="C941" s="187">
        <v>45536.0</v>
      </c>
      <c r="D941" s="188" t="str">
        <f t="shared" si="1"/>
        <v>2024/09</v>
      </c>
      <c r="E941" s="189"/>
    </row>
    <row r="942">
      <c r="A942" s="186" t="s">
        <v>491</v>
      </c>
      <c r="B942" s="186">
        <v>0.153075</v>
      </c>
      <c r="C942" s="187">
        <v>45536.0</v>
      </c>
      <c r="D942" s="188" t="str">
        <f t="shared" si="1"/>
        <v>2024/09</v>
      </c>
      <c r="E942" s="189"/>
    </row>
    <row r="943">
      <c r="A943" s="186" t="s">
        <v>486</v>
      </c>
      <c r="B943" s="186">
        <v>0.16516425</v>
      </c>
      <c r="C943" s="187">
        <v>45536.0</v>
      </c>
      <c r="D943" s="188" t="str">
        <f t="shared" si="1"/>
        <v>2024/09</v>
      </c>
      <c r="E943" s="189"/>
    </row>
    <row r="944">
      <c r="A944" s="186" t="s">
        <v>498</v>
      </c>
      <c r="B944" s="186">
        <v>0.00582255</v>
      </c>
      <c r="C944" s="187">
        <v>45536.0</v>
      </c>
      <c r="D944" s="188" t="str">
        <f t="shared" si="1"/>
        <v>2024/09</v>
      </c>
      <c r="E944" s="189"/>
    </row>
    <row r="945">
      <c r="A945" s="186" t="s">
        <v>499</v>
      </c>
      <c r="B945" s="186">
        <v>2.041E-4</v>
      </c>
      <c r="C945" s="187">
        <v>45536.0</v>
      </c>
      <c r="D945" s="188" t="str">
        <f t="shared" si="1"/>
        <v>2024/09</v>
      </c>
      <c r="E945" s="189"/>
    </row>
    <row r="946">
      <c r="A946" s="186" t="s">
        <v>498</v>
      </c>
      <c r="B946" s="186">
        <v>1.2857E-4</v>
      </c>
      <c r="C946" s="187">
        <v>45536.0</v>
      </c>
      <c r="D946" s="188" t="str">
        <f t="shared" si="1"/>
        <v>2024/09</v>
      </c>
      <c r="E946" s="189"/>
    </row>
    <row r="947">
      <c r="A947" s="186" t="s">
        <v>486</v>
      </c>
      <c r="B947" s="186">
        <v>0.0124925</v>
      </c>
      <c r="C947" s="187">
        <v>45536.0</v>
      </c>
      <c r="D947" s="188" t="str">
        <f t="shared" si="1"/>
        <v>2024/09</v>
      </c>
      <c r="E947" s="189"/>
    </row>
    <row r="948">
      <c r="A948" s="186" t="s">
        <v>486</v>
      </c>
      <c r="B948" s="186">
        <v>2.6</v>
      </c>
      <c r="C948" s="187">
        <v>45536.0</v>
      </c>
      <c r="D948" s="188" t="str">
        <f t="shared" si="1"/>
        <v>2024/09</v>
      </c>
      <c r="E948" s="189"/>
    </row>
    <row r="949">
      <c r="A949" s="186" t="s">
        <v>486</v>
      </c>
      <c r="B949" s="186">
        <v>1.16199</v>
      </c>
      <c r="C949" s="187">
        <v>45536.0</v>
      </c>
      <c r="D949" s="188" t="str">
        <f t="shared" si="1"/>
        <v>2024/09</v>
      </c>
      <c r="E949" s="189"/>
    </row>
    <row r="950">
      <c r="A950" s="186" t="s">
        <v>486</v>
      </c>
      <c r="B950" s="186">
        <v>0.825107</v>
      </c>
      <c r="C950" s="187">
        <v>45536.0</v>
      </c>
      <c r="D950" s="188" t="str">
        <f t="shared" si="1"/>
        <v>2024/09</v>
      </c>
      <c r="E950" s="189"/>
    </row>
    <row r="951">
      <c r="A951" s="186" t="s">
        <v>486</v>
      </c>
      <c r="B951" s="186">
        <v>4.1700225</v>
      </c>
      <c r="C951" s="187">
        <v>45537.0</v>
      </c>
      <c r="D951" s="188" t="str">
        <f t="shared" si="1"/>
        <v>2024/09</v>
      </c>
      <c r="E951" s="189"/>
    </row>
    <row r="952">
      <c r="A952" s="186" t="s">
        <v>487</v>
      </c>
      <c r="B952" s="186">
        <v>0.007555</v>
      </c>
      <c r="C952" s="187">
        <v>45537.0</v>
      </c>
      <c r="D952" s="188" t="str">
        <f t="shared" si="1"/>
        <v>2024/09</v>
      </c>
      <c r="E952" s="189"/>
    </row>
    <row r="953">
      <c r="A953" s="186" t="s">
        <v>499</v>
      </c>
      <c r="B953" s="186">
        <v>51.662715</v>
      </c>
      <c r="C953" s="187">
        <v>45537.0</v>
      </c>
      <c r="D953" s="188" t="str">
        <f t="shared" si="1"/>
        <v>2024/09</v>
      </c>
      <c r="E953" s="189"/>
    </row>
    <row r="954">
      <c r="A954" s="186" t="s">
        <v>489</v>
      </c>
      <c r="B954" s="186">
        <v>20.64857</v>
      </c>
      <c r="C954" s="187">
        <v>45537.0</v>
      </c>
      <c r="D954" s="188" t="str">
        <f t="shared" si="1"/>
        <v>2024/09</v>
      </c>
      <c r="E954" s="189"/>
    </row>
    <row r="955">
      <c r="A955" s="186" t="s">
        <v>488</v>
      </c>
      <c r="B955" s="186">
        <v>3.85162</v>
      </c>
      <c r="C955" s="187">
        <v>45537.0</v>
      </c>
      <c r="D955" s="188" t="str">
        <f t="shared" si="1"/>
        <v>2024/09</v>
      </c>
      <c r="E955" s="189"/>
    </row>
    <row r="956">
      <c r="A956" s="186" t="s">
        <v>491</v>
      </c>
      <c r="B956" s="186">
        <v>0.046855</v>
      </c>
      <c r="C956" s="187">
        <v>45537.0</v>
      </c>
      <c r="D956" s="188" t="str">
        <f t="shared" si="1"/>
        <v>2024/09</v>
      </c>
      <c r="E956" s="189"/>
    </row>
    <row r="957">
      <c r="A957" s="186" t="s">
        <v>486</v>
      </c>
      <c r="B957" s="186">
        <v>0.1840308</v>
      </c>
      <c r="C957" s="187">
        <v>45537.0</v>
      </c>
      <c r="D957" s="188" t="str">
        <f t="shared" si="1"/>
        <v>2024/09</v>
      </c>
      <c r="E957" s="189"/>
    </row>
    <row r="958">
      <c r="A958" s="186" t="s">
        <v>488</v>
      </c>
      <c r="B958" s="186">
        <v>0.4041102</v>
      </c>
      <c r="C958" s="187">
        <v>45537.0</v>
      </c>
      <c r="D958" s="188" t="str">
        <f t="shared" si="1"/>
        <v>2024/09</v>
      </c>
      <c r="E958" s="189"/>
    </row>
    <row r="959">
      <c r="A959" s="186" t="s">
        <v>498</v>
      </c>
      <c r="B959" s="186">
        <v>0.3839454</v>
      </c>
      <c r="C959" s="187">
        <v>45537.0</v>
      </c>
      <c r="D959" s="188" t="str">
        <f t="shared" si="1"/>
        <v>2024/09</v>
      </c>
      <c r="E959" s="189"/>
    </row>
    <row r="960">
      <c r="A960" s="186" t="s">
        <v>501</v>
      </c>
      <c r="B960" s="186">
        <v>0.11555235</v>
      </c>
      <c r="C960" s="187">
        <v>45537.0</v>
      </c>
      <c r="D960" s="188" t="str">
        <f t="shared" si="1"/>
        <v>2024/09</v>
      </c>
      <c r="E960" s="189"/>
    </row>
    <row r="961">
      <c r="A961" s="186" t="s">
        <v>499</v>
      </c>
      <c r="B961" s="186">
        <v>7.9573E-4</v>
      </c>
      <c r="C961" s="187">
        <v>45537.0</v>
      </c>
      <c r="D961" s="188" t="str">
        <f t="shared" si="1"/>
        <v>2024/09</v>
      </c>
      <c r="E961" s="189"/>
    </row>
    <row r="962">
      <c r="A962" s="186" t="s">
        <v>489</v>
      </c>
      <c r="B962" s="186">
        <v>0.02860715</v>
      </c>
      <c r="C962" s="187">
        <v>45537.0</v>
      </c>
      <c r="D962" s="188" t="str">
        <f t="shared" si="1"/>
        <v>2024/09</v>
      </c>
      <c r="E962" s="189"/>
    </row>
    <row r="963">
      <c r="A963" s="186" t="s">
        <v>498</v>
      </c>
      <c r="B963" s="186">
        <v>0.00164164</v>
      </c>
      <c r="C963" s="187">
        <v>45537.0</v>
      </c>
      <c r="D963" s="188" t="str">
        <f t="shared" si="1"/>
        <v>2024/09</v>
      </c>
      <c r="E963" s="189"/>
    </row>
    <row r="964">
      <c r="A964" s="186" t="s">
        <v>486</v>
      </c>
      <c r="B964" s="186">
        <v>0.0189613</v>
      </c>
      <c r="C964" s="187">
        <v>45537.0</v>
      </c>
      <c r="D964" s="188" t="str">
        <f t="shared" si="1"/>
        <v>2024/09</v>
      </c>
      <c r="E964" s="189"/>
    </row>
    <row r="965">
      <c r="A965" s="186" t="s">
        <v>486</v>
      </c>
      <c r="B965" s="186">
        <v>3.32</v>
      </c>
      <c r="C965" s="187">
        <v>45537.0</v>
      </c>
      <c r="D965" s="188" t="str">
        <f t="shared" si="1"/>
        <v>2024/09</v>
      </c>
      <c r="E965" s="189"/>
    </row>
    <row r="966">
      <c r="A966" s="186" t="s">
        <v>486</v>
      </c>
      <c r="B966" s="186">
        <v>0.07624</v>
      </c>
      <c r="C966" s="187">
        <v>45537.0</v>
      </c>
      <c r="D966" s="188" t="str">
        <f t="shared" si="1"/>
        <v>2024/09</v>
      </c>
      <c r="E966" s="189"/>
    </row>
    <row r="967">
      <c r="A967" s="186" t="s">
        <v>488</v>
      </c>
      <c r="B967" s="186">
        <v>42.7638</v>
      </c>
      <c r="C967" s="187">
        <v>45537.0</v>
      </c>
      <c r="D967" s="188" t="str">
        <f t="shared" si="1"/>
        <v>2024/09</v>
      </c>
      <c r="E967" s="189"/>
    </row>
    <row r="968">
      <c r="A968" s="186" t="s">
        <v>486</v>
      </c>
      <c r="B968" s="186">
        <v>1.0603925</v>
      </c>
      <c r="C968" s="187">
        <v>45537.0</v>
      </c>
      <c r="D968" s="188" t="str">
        <f t="shared" si="1"/>
        <v>2024/09</v>
      </c>
      <c r="E968" s="189"/>
    </row>
    <row r="969">
      <c r="A969" s="186" t="s">
        <v>486</v>
      </c>
      <c r="B969" s="186">
        <v>7.6677075</v>
      </c>
      <c r="C969" s="187">
        <v>45538.0</v>
      </c>
      <c r="D969" s="188" t="str">
        <f t="shared" si="1"/>
        <v>2024/09</v>
      </c>
      <c r="E969" s="189"/>
    </row>
    <row r="970">
      <c r="A970" s="186" t="s">
        <v>499</v>
      </c>
      <c r="B970" s="186">
        <v>5.700945</v>
      </c>
      <c r="C970" s="187">
        <v>45538.0</v>
      </c>
      <c r="D970" s="188" t="str">
        <f t="shared" si="1"/>
        <v>2024/09</v>
      </c>
      <c r="E970" s="189"/>
    </row>
    <row r="971">
      <c r="A971" s="186" t="s">
        <v>489</v>
      </c>
      <c r="B971" s="186">
        <v>2.9389</v>
      </c>
      <c r="C971" s="187">
        <v>45538.0</v>
      </c>
      <c r="D971" s="188" t="str">
        <f t="shared" si="1"/>
        <v>2024/09</v>
      </c>
      <c r="E971" s="189"/>
    </row>
    <row r="972">
      <c r="A972" s="186" t="s">
        <v>488</v>
      </c>
      <c r="B972" s="186">
        <v>7.67285</v>
      </c>
      <c r="C972" s="187">
        <v>45538.0</v>
      </c>
      <c r="D972" s="188" t="str">
        <f t="shared" si="1"/>
        <v>2024/09</v>
      </c>
      <c r="E972" s="189"/>
    </row>
    <row r="973">
      <c r="A973" s="186" t="s">
        <v>491</v>
      </c>
      <c r="B973" s="186">
        <v>0.079165</v>
      </c>
      <c r="C973" s="187">
        <v>45538.0</v>
      </c>
      <c r="D973" s="188" t="str">
        <f t="shared" si="1"/>
        <v>2024/09</v>
      </c>
      <c r="E973" s="189"/>
    </row>
    <row r="974">
      <c r="A974" s="186" t="s">
        <v>486</v>
      </c>
      <c r="B974" s="186">
        <v>0.22278165</v>
      </c>
      <c r="C974" s="187">
        <v>45538.0</v>
      </c>
      <c r="D974" s="188" t="str">
        <f t="shared" si="1"/>
        <v>2024/09</v>
      </c>
      <c r="E974" s="189"/>
    </row>
    <row r="975">
      <c r="A975" s="186" t="s">
        <v>488</v>
      </c>
      <c r="B975" s="186">
        <v>0.13505025</v>
      </c>
      <c r="C975" s="187">
        <v>45538.0</v>
      </c>
      <c r="D975" s="188" t="str">
        <f t="shared" si="1"/>
        <v>2024/09</v>
      </c>
      <c r="E975" s="189"/>
    </row>
    <row r="976">
      <c r="A976" s="186" t="s">
        <v>498</v>
      </c>
      <c r="B976" s="186">
        <v>0.1508724</v>
      </c>
      <c r="C976" s="187">
        <v>45538.0</v>
      </c>
      <c r="D976" s="188" t="str">
        <f t="shared" si="1"/>
        <v>2024/09</v>
      </c>
      <c r="E976" s="189"/>
    </row>
    <row r="977">
      <c r="A977" s="186" t="s">
        <v>501</v>
      </c>
      <c r="B977" s="186">
        <v>0.46996155</v>
      </c>
      <c r="C977" s="187">
        <v>45538.0</v>
      </c>
      <c r="D977" s="188" t="str">
        <f t="shared" si="1"/>
        <v>2024/09</v>
      </c>
      <c r="E977" s="189"/>
    </row>
    <row r="978">
      <c r="A978" s="186" t="s">
        <v>491</v>
      </c>
      <c r="B978" s="186">
        <v>0.00258</v>
      </c>
      <c r="C978" s="187">
        <v>45538.0</v>
      </c>
      <c r="D978" s="188" t="str">
        <f t="shared" si="1"/>
        <v>2024/09</v>
      </c>
      <c r="E978" s="189"/>
    </row>
    <row r="979">
      <c r="A979" s="186" t="s">
        <v>488</v>
      </c>
      <c r="B979" s="186">
        <v>8.4322E-4</v>
      </c>
      <c r="C979" s="187">
        <v>45538.0</v>
      </c>
      <c r="D979" s="188" t="str">
        <f t="shared" si="1"/>
        <v>2024/09</v>
      </c>
      <c r="E979" s="189"/>
    </row>
    <row r="980">
      <c r="A980" s="186" t="s">
        <v>499</v>
      </c>
      <c r="B980" s="186">
        <v>3.6036E-4</v>
      </c>
      <c r="C980" s="187">
        <v>45538.0</v>
      </c>
      <c r="D980" s="188" t="str">
        <f t="shared" si="1"/>
        <v>2024/09</v>
      </c>
      <c r="E980" s="189"/>
    </row>
    <row r="981">
      <c r="A981" s="186" t="s">
        <v>489</v>
      </c>
      <c r="B981" s="186">
        <v>0.00841321</v>
      </c>
      <c r="C981" s="187">
        <v>45538.0</v>
      </c>
      <c r="D981" s="188" t="str">
        <f t="shared" si="1"/>
        <v>2024/09</v>
      </c>
      <c r="E981" s="189"/>
    </row>
    <row r="982">
      <c r="A982" s="186" t="s">
        <v>498</v>
      </c>
      <c r="B982" s="186">
        <v>2.8327E-4</v>
      </c>
      <c r="C982" s="187">
        <v>45538.0</v>
      </c>
      <c r="D982" s="188" t="str">
        <f t="shared" si="1"/>
        <v>2024/09</v>
      </c>
      <c r="E982" s="189"/>
    </row>
    <row r="983">
      <c r="A983" s="186" t="s">
        <v>486</v>
      </c>
      <c r="B983" s="186">
        <v>0.0103181</v>
      </c>
      <c r="C983" s="187">
        <v>45538.0</v>
      </c>
      <c r="D983" s="188" t="str">
        <f t="shared" si="1"/>
        <v>2024/09</v>
      </c>
      <c r="E983" s="189"/>
    </row>
    <row r="984">
      <c r="A984" s="186" t="s">
        <v>486</v>
      </c>
      <c r="B984" s="186">
        <v>3.24</v>
      </c>
      <c r="C984" s="187">
        <v>45538.0</v>
      </c>
      <c r="D984" s="188" t="str">
        <f t="shared" si="1"/>
        <v>2024/09</v>
      </c>
      <c r="E984" s="189"/>
    </row>
    <row r="985">
      <c r="A985" s="186" t="s">
        <v>486</v>
      </c>
      <c r="B985" s="186">
        <v>0.07724</v>
      </c>
      <c r="C985" s="187">
        <v>45538.0</v>
      </c>
      <c r="D985" s="188" t="str">
        <f t="shared" si="1"/>
        <v>2024/09</v>
      </c>
      <c r="E985" s="189"/>
    </row>
    <row r="986">
      <c r="A986" s="186" t="s">
        <v>488</v>
      </c>
      <c r="B986" s="186">
        <v>35.47761</v>
      </c>
      <c r="C986" s="187">
        <v>45538.0</v>
      </c>
      <c r="D986" s="188" t="str">
        <f t="shared" si="1"/>
        <v>2024/09</v>
      </c>
      <c r="E986" s="189"/>
    </row>
    <row r="987">
      <c r="A987" s="186" t="s">
        <v>486</v>
      </c>
      <c r="B987" s="186">
        <v>0.907076</v>
      </c>
      <c r="C987" s="187">
        <v>45538.0</v>
      </c>
      <c r="D987" s="188" t="str">
        <f t="shared" si="1"/>
        <v>2024/09</v>
      </c>
      <c r="E987" s="189"/>
    </row>
    <row r="988">
      <c r="A988" s="186" t="s">
        <v>492</v>
      </c>
      <c r="B988" s="186">
        <v>0.21116</v>
      </c>
      <c r="C988" s="187">
        <v>45538.0</v>
      </c>
      <c r="D988" s="188" t="str">
        <f t="shared" si="1"/>
        <v>2024/09</v>
      </c>
      <c r="E988" s="189"/>
    </row>
    <row r="989">
      <c r="A989" s="186" t="s">
        <v>486</v>
      </c>
      <c r="B989" s="186">
        <v>4.284165</v>
      </c>
      <c r="C989" s="187">
        <v>45539.0</v>
      </c>
      <c r="D989" s="188" t="str">
        <f t="shared" si="1"/>
        <v>2024/09</v>
      </c>
      <c r="E989" s="189"/>
    </row>
    <row r="990">
      <c r="A990" s="186" t="s">
        <v>487</v>
      </c>
      <c r="B990" s="186">
        <v>2.0294</v>
      </c>
      <c r="C990" s="187">
        <v>45539.0</v>
      </c>
      <c r="D990" s="188" t="str">
        <f t="shared" si="1"/>
        <v>2024/09</v>
      </c>
      <c r="E990" s="189"/>
    </row>
    <row r="991">
      <c r="A991" s="186" t="s">
        <v>499</v>
      </c>
      <c r="B991" s="186">
        <v>106.131895</v>
      </c>
      <c r="C991" s="187">
        <v>45539.0</v>
      </c>
      <c r="D991" s="188" t="str">
        <f t="shared" si="1"/>
        <v>2024/09</v>
      </c>
      <c r="E991" s="189"/>
    </row>
    <row r="992">
      <c r="A992" s="186" t="s">
        <v>489</v>
      </c>
      <c r="B992" s="186">
        <v>5.2172225</v>
      </c>
      <c r="C992" s="187">
        <v>45539.0</v>
      </c>
      <c r="D992" s="188" t="str">
        <f t="shared" si="1"/>
        <v>2024/09</v>
      </c>
      <c r="E992" s="189"/>
    </row>
    <row r="993">
      <c r="A993" s="186" t="s">
        <v>488</v>
      </c>
      <c r="B993" s="186">
        <v>25.59082</v>
      </c>
      <c r="C993" s="187">
        <v>45539.0</v>
      </c>
      <c r="D993" s="188" t="str">
        <f t="shared" si="1"/>
        <v>2024/09</v>
      </c>
      <c r="E993" s="189"/>
    </row>
    <row r="994">
      <c r="A994" s="186" t="s">
        <v>491</v>
      </c>
      <c r="B994" s="186">
        <v>0.079665</v>
      </c>
      <c r="C994" s="187">
        <v>45539.0</v>
      </c>
      <c r="D994" s="188" t="str">
        <f t="shared" si="1"/>
        <v>2024/09</v>
      </c>
      <c r="E994" s="189"/>
    </row>
    <row r="995">
      <c r="A995" s="186" t="s">
        <v>486</v>
      </c>
      <c r="B995" s="186">
        <v>0.54128235</v>
      </c>
      <c r="C995" s="187">
        <v>45539.0</v>
      </c>
      <c r="D995" s="188" t="str">
        <f t="shared" si="1"/>
        <v>2024/09</v>
      </c>
      <c r="E995" s="189"/>
    </row>
    <row r="996">
      <c r="A996" s="186" t="s">
        <v>487</v>
      </c>
      <c r="B996" s="186">
        <v>0.0704877</v>
      </c>
      <c r="C996" s="187">
        <v>45539.0</v>
      </c>
      <c r="D996" s="188" t="str">
        <f t="shared" si="1"/>
        <v>2024/09</v>
      </c>
      <c r="E996" s="189"/>
    </row>
    <row r="997">
      <c r="A997" s="186" t="s">
        <v>488</v>
      </c>
      <c r="B997" s="186">
        <v>0.05823645</v>
      </c>
      <c r="C997" s="187">
        <v>45539.0</v>
      </c>
      <c r="D997" s="188" t="str">
        <f t="shared" si="1"/>
        <v>2024/09</v>
      </c>
      <c r="E997" s="189"/>
    </row>
    <row r="998">
      <c r="A998" s="186" t="s">
        <v>498</v>
      </c>
      <c r="B998" s="186">
        <v>0.1093839</v>
      </c>
      <c r="C998" s="187">
        <v>45539.0</v>
      </c>
      <c r="D998" s="188" t="str">
        <f t="shared" si="1"/>
        <v>2024/09</v>
      </c>
      <c r="E998" s="189"/>
    </row>
    <row r="999">
      <c r="A999" s="186" t="s">
        <v>501</v>
      </c>
      <c r="B999" s="186">
        <v>0.81226605</v>
      </c>
      <c r="C999" s="187">
        <v>45539.0</v>
      </c>
      <c r="D999" s="188" t="str">
        <f t="shared" si="1"/>
        <v>2024/09</v>
      </c>
      <c r="E999" s="189"/>
    </row>
    <row r="1000">
      <c r="A1000" s="186" t="s">
        <v>488</v>
      </c>
      <c r="B1000" s="186">
        <v>0.03391496</v>
      </c>
      <c r="C1000" s="187">
        <v>45539.0</v>
      </c>
      <c r="D1000" s="188" t="str">
        <f t="shared" si="1"/>
        <v>2024/09</v>
      </c>
      <c r="E1000" s="189"/>
    </row>
    <row r="1001">
      <c r="A1001" s="186" t="s">
        <v>499</v>
      </c>
      <c r="B1001" s="186">
        <v>0.04658173</v>
      </c>
      <c r="C1001" s="187">
        <v>45539.0</v>
      </c>
      <c r="D1001" s="188" t="str">
        <f t="shared" si="1"/>
        <v>2024/09</v>
      </c>
      <c r="E1001" s="189"/>
    </row>
    <row r="1002">
      <c r="A1002" s="186" t="s">
        <v>489</v>
      </c>
      <c r="B1002" s="186">
        <v>8.762E-5</v>
      </c>
      <c r="C1002" s="187">
        <v>45539.0</v>
      </c>
      <c r="D1002" s="188" t="str">
        <f t="shared" si="1"/>
        <v>2024/09</v>
      </c>
      <c r="E1002" s="189"/>
    </row>
    <row r="1003">
      <c r="A1003" s="186" t="s">
        <v>498</v>
      </c>
      <c r="B1003" s="186">
        <v>2.4193E-4</v>
      </c>
      <c r="C1003" s="187">
        <v>45539.0</v>
      </c>
      <c r="D1003" s="188" t="str">
        <f t="shared" si="1"/>
        <v>2024/09</v>
      </c>
      <c r="E1003" s="189"/>
    </row>
    <row r="1004">
      <c r="A1004" s="186" t="s">
        <v>486</v>
      </c>
      <c r="B1004" s="186">
        <v>0.0112145</v>
      </c>
      <c r="C1004" s="187">
        <v>45539.0</v>
      </c>
      <c r="D1004" s="188" t="str">
        <f t="shared" si="1"/>
        <v>2024/09</v>
      </c>
      <c r="E1004" s="189"/>
    </row>
    <row r="1005">
      <c r="A1005" s="186" t="s">
        <v>486</v>
      </c>
      <c r="B1005" s="186">
        <v>3.04</v>
      </c>
      <c r="C1005" s="187">
        <v>45539.0</v>
      </c>
      <c r="D1005" s="188" t="str">
        <f t="shared" si="1"/>
        <v>2024/09</v>
      </c>
      <c r="E1005" s="189"/>
    </row>
    <row r="1006">
      <c r="A1006" s="186" t="s">
        <v>486</v>
      </c>
      <c r="B1006" s="186">
        <v>0.00244</v>
      </c>
      <c r="C1006" s="187">
        <v>45539.0</v>
      </c>
      <c r="D1006" s="188" t="str">
        <f t="shared" si="1"/>
        <v>2024/09</v>
      </c>
      <c r="E1006" s="189"/>
    </row>
    <row r="1007">
      <c r="A1007" s="186" t="s">
        <v>488</v>
      </c>
      <c r="B1007" s="186">
        <v>11.24586</v>
      </c>
      <c r="C1007" s="187">
        <v>45539.0</v>
      </c>
      <c r="D1007" s="188" t="str">
        <f t="shared" si="1"/>
        <v>2024/09</v>
      </c>
      <c r="E1007" s="189"/>
    </row>
    <row r="1008">
      <c r="A1008" s="186" t="s">
        <v>486</v>
      </c>
      <c r="B1008" s="186">
        <v>0.952756</v>
      </c>
      <c r="C1008" s="187">
        <v>45539.0</v>
      </c>
      <c r="D1008" s="188" t="str">
        <f t="shared" si="1"/>
        <v>2024/09</v>
      </c>
      <c r="E1008" s="189"/>
    </row>
    <row r="1009">
      <c r="A1009" s="186" t="s">
        <v>488</v>
      </c>
      <c r="B1009" s="186">
        <v>0.001524</v>
      </c>
      <c r="C1009" s="187">
        <v>45539.0</v>
      </c>
      <c r="D1009" s="188" t="str">
        <f t="shared" si="1"/>
        <v>2024/09</v>
      </c>
      <c r="E1009" s="189"/>
    </row>
    <row r="1010">
      <c r="A1010" s="186" t="s">
        <v>492</v>
      </c>
      <c r="B1010" s="186">
        <v>0.013341</v>
      </c>
      <c r="C1010" s="187">
        <v>45539.0</v>
      </c>
      <c r="D1010" s="188" t="str">
        <f t="shared" si="1"/>
        <v>2024/09</v>
      </c>
      <c r="E1010" s="189"/>
    </row>
    <row r="1011">
      <c r="A1011" s="186" t="s">
        <v>486</v>
      </c>
      <c r="B1011" s="186">
        <v>1.3139525</v>
      </c>
      <c r="C1011" s="187">
        <v>45540.0</v>
      </c>
      <c r="D1011" s="188" t="str">
        <f t="shared" si="1"/>
        <v>2024/09</v>
      </c>
      <c r="E1011" s="189"/>
    </row>
    <row r="1012">
      <c r="A1012" s="186" t="s">
        <v>487</v>
      </c>
      <c r="B1012" s="186">
        <v>3.101145</v>
      </c>
      <c r="C1012" s="187">
        <v>45540.0</v>
      </c>
      <c r="D1012" s="188" t="str">
        <f t="shared" si="1"/>
        <v>2024/09</v>
      </c>
      <c r="E1012" s="189"/>
    </row>
    <row r="1013">
      <c r="A1013" s="186" t="s">
        <v>499</v>
      </c>
      <c r="B1013" s="186">
        <v>8.8858775</v>
      </c>
      <c r="C1013" s="187">
        <v>45540.0</v>
      </c>
      <c r="D1013" s="188" t="str">
        <f t="shared" si="1"/>
        <v>2024/09</v>
      </c>
      <c r="E1013" s="189"/>
    </row>
    <row r="1014">
      <c r="A1014" s="186" t="s">
        <v>489</v>
      </c>
      <c r="B1014" s="186">
        <v>1.77386</v>
      </c>
      <c r="C1014" s="187">
        <v>45540.0</v>
      </c>
      <c r="D1014" s="188" t="str">
        <f t="shared" si="1"/>
        <v>2024/09</v>
      </c>
      <c r="E1014" s="189"/>
    </row>
    <row r="1015">
      <c r="A1015" s="186" t="s">
        <v>488</v>
      </c>
      <c r="B1015" s="186">
        <v>33.59246</v>
      </c>
      <c r="C1015" s="187">
        <v>45540.0</v>
      </c>
      <c r="D1015" s="188" t="str">
        <f t="shared" si="1"/>
        <v>2024/09</v>
      </c>
      <c r="E1015" s="189"/>
    </row>
    <row r="1016">
      <c r="A1016" s="186" t="s">
        <v>491</v>
      </c>
      <c r="B1016" s="186">
        <v>0.00793</v>
      </c>
      <c r="C1016" s="187">
        <v>45540.0</v>
      </c>
      <c r="D1016" s="188" t="str">
        <f t="shared" si="1"/>
        <v>2024/09</v>
      </c>
      <c r="E1016" s="189"/>
    </row>
    <row r="1017">
      <c r="A1017" s="186" t="s">
        <v>486</v>
      </c>
      <c r="B1017" s="186">
        <v>0.10000695</v>
      </c>
      <c r="C1017" s="187">
        <v>45540.0</v>
      </c>
      <c r="D1017" s="188" t="str">
        <f t="shared" si="1"/>
        <v>2024/09</v>
      </c>
      <c r="E1017" s="189"/>
    </row>
    <row r="1018">
      <c r="A1018" s="186" t="s">
        <v>487</v>
      </c>
      <c r="B1018" s="186">
        <v>0.668007</v>
      </c>
      <c r="C1018" s="187">
        <v>45540.0</v>
      </c>
      <c r="D1018" s="188" t="str">
        <f t="shared" si="1"/>
        <v>2024/09</v>
      </c>
      <c r="E1018" s="189"/>
    </row>
    <row r="1019">
      <c r="A1019" s="186" t="s">
        <v>488</v>
      </c>
      <c r="B1019" s="186">
        <v>0.18173055</v>
      </c>
      <c r="C1019" s="187">
        <v>45540.0</v>
      </c>
      <c r="D1019" s="188" t="str">
        <f t="shared" si="1"/>
        <v>2024/09</v>
      </c>
      <c r="E1019" s="189"/>
    </row>
    <row r="1020">
      <c r="A1020" s="186" t="s">
        <v>498</v>
      </c>
      <c r="B1020" s="186">
        <v>0.2188977</v>
      </c>
      <c r="C1020" s="187">
        <v>45540.0</v>
      </c>
      <c r="D1020" s="188" t="str">
        <f t="shared" si="1"/>
        <v>2024/09</v>
      </c>
      <c r="E1020" s="189"/>
    </row>
    <row r="1021">
      <c r="A1021" s="186" t="s">
        <v>501</v>
      </c>
      <c r="B1021" s="186">
        <v>0.1419294</v>
      </c>
      <c r="C1021" s="187">
        <v>45540.0</v>
      </c>
      <c r="D1021" s="188" t="str">
        <f t="shared" si="1"/>
        <v>2024/09</v>
      </c>
      <c r="E1021" s="189"/>
    </row>
    <row r="1022">
      <c r="A1022" s="186" t="s">
        <v>499</v>
      </c>
      <c r="B1022" s="186">
        <v>8.0249E-4</v>
      </c>
      <c r="C1022" s="187">
        <v>45540.0</v>
      </c>
      <c r="D1022" s="188" t="str">
        <f t="shared" si="1"/>
        <v>2024/09</v>
      </c>
      <c r="E1022" s="189"/>
    </row>
    <row r="1023">
      <c r="A1023" s="186" t="s">
        <v>489</v>
      </c>
      <c r="B1023" s="186">
        <v>0.00169598</v>
      </c>
      <c r="C1023" s="187">
        <v>45540.0</v>
      </c>
      <c r="D1023" s="188" t="str">
        <f t="shared" si="1"/>
        <v>2024/09</v>
      </c>
      <c r="E1023" s="189"/>
    </row>
    <row r="1024">
      <c r="A1024" s="186" t="s">
        <v>498</v>
      </c>
      <c r="B1024" s="186">
        <v>0.05178368</v>
      </c>
      <c r="C1024" s="187">
        <v>45540.0</v>
      </c>
      <c r="D1024" s="188" t="str">
        <f t="shared" si="1"/>
        <v>2024/09</v>
      </c>
      <c r="E1024" s="189"/>
    </row>
    <row r="1025">
      <c r="A1025" s="186" t="s">
        <v>486</v>
      </c>
      <c r="B1025" s="186">
        <v>0.0163923</v>
      </c>
      <c r="C1025" s="187">
        <v>45540.0</v>
      </c>
      <c r="D1025" s="188" t="str">
        <f t="shared" si="1"/>
        <v>2024/09</v>
      </c>
      <c r="E1025" s="189"/>
    </row>
    <row r="1026">
      <c r="A1026" s="186" t="s">
        <v>486</v>
      </c>
      <c r="B1026" s="186">
        <v>2.6</v>
      </c>
      <c r="C1026" s="187">
        <v>45540.0</v>
      </c>
      <c r="D1026" s="188" t="str">
        <f t="shared" si="1"/>
        <v>2024/09</v>
      </c>
      <c r="E1026" s="189"/>
    </row>
    <row r="1027">
      <c r="A1027" s="186" t="s">
        <v>486</v>
      </c>
      <c r="B1027" s="186">
        <v>0.05482</v>
      </c>
      <c r="C1027" s="187">
        <v>45540.0</v>
      </c>
      <c r="D1027" s="188" t="str">
        <f t="shared" si="1"/>
        <v>2024/09</v>
      </c>
      <c r="E1027" s="189"/>
    </row>
    <row r="1028">
      <c r="A1028" s="186" t="s">
        <v>488</v>
      </c>
      <c r="B1028" s="186">
        <v>0.25203</v>
      </c>
      <c r="C1028" s="187">
        <v>45540.0</v>
      </c>
      <c r="D1028" s="188" t="str">
        <f t="shared" si="1"/>
        <v>2024/09</v>
      </c>
      <c r="E1028" s="189"/>
    </row>
    <row r="1029">
      <c r="A1029" s="186" t="s">
        <v>486</v>
      </c>
      <c r="B1029" s="186">
        <v>0.900808</v>
      </c>
      <c r="C1029" s="187">
        <v>45540.0</v>
      </c>
      <c r="D1029" s="188" t="str">
        <f t="shared" si="1"/>
        <v>2024/09</v>
      </c>
      <c r="E1029" s="189"/>
    </row>
    <row r="1030">
      <c r="A1030" s="186" t="s">
        <v>486</v>
      </c>
      <c r="B1030" s="186">
        <v>1.0221475</v>
      </c>
      <c r="C1030" s="187">
        <v>45541.0</v>
      </c>
      <c r="D1030" s="188" t="str">
        <f t="shared" si="1"/>
        <v>2024/09</v>
      </c>
      <c r="E1030" s="189"/>
    </row>
    <row r="1031">
      <c r="A1031" s="186" t="s">
        <v>487</v>
      </c>
      <c r="B1031" s="186">
        <v>2.18888</v>
      </c>
      <c r="C1031" s="187">
        <v>45541.0</v>
      </c>
      <c r="D1031" s="188" t="str">
        <f t="shared" si="1"/>
        <v>2024/09</v>
      </c>
      <c r="E1031" s="189"/>
    </row>
    <row r="1032">
      <c r="A1032" s="186" t="s">
        <v>499</v>
      </c>
      <c r="B1032" s="186">
        <v>84.17531</v>
      </c>
      <c r="C1032" s="187">
        <v>45541.0</v>
      </c>
      <c r="D1032" s="188" t="str">
        <f t="shared" si="1"/>
        <v>2024/09</v>
      </c>
      <c r="E1032" s="189"/>
    </row>
    <row r="1033">
      <c r="A1033" s="186" t="s">
        <v>489</v>
      </c>
      <c r="B1033" s="186">
        <v>23.0854275</v>
      </c>
      <c r="C1033" s="187">
        <v>45541.0</v>
      </c>
      <c r="D1033" s="188" t="str">
        <f t="shared" si="1"/>
        <v>2024/09</v>
      </c>
      <c r="E1033" s="189"/>
    </row>
    <row r="1034">
      <c r="A1034" s="186" t="s">
        <v>488</v>
      </c>
      <c r="B1034" s="186">
        <v>0.88903</v>
      </c>
      <c r="C1034" s="187">
        <v>45541.0</v>
      </c>
      <c r="D1034" s="188" t="str">
        <f t="shared" si="1"/>
        <v>2024/09</v>
      </c>
      <c r="E1034" s="189"/>
    </row>
    <row r="1035">
      <c r="A1035" s="186" t="s">
        <v>491</v>
      </c>
      <c r="B1035" s="186">
        <v>0.016375</v>
      </c>
      <c r="C1035" s="187">
        <v>45541.0</v>
      </c>
      <c r="D1035" s="188" t="str">
        <f t="shared" si="1"/>
        <v>2024/09</v>
      </c>
      <c r="E1035" s="189"/>
    </row>
    <row r="1036">
      <c r="A1036" s="186" t="s">
        <v>486</v>
      </c>
      <c r="B1036" s="186">
        <v>0.04739775</v>
      </c>
      <c r="C1036" s="187">
        <v>45541.0</v>
      </c>
      <c r="D1036" s="188" t="str">
        <f t="shared" si="1"/>
        <v>2024/09</v>
      </c>
      <c r="E1036" s="189"/>
    </row>
    <row r="1037">
      <c r="A1037" s="186" t="s">
        <v>487</v>
      </c>
      <c r="B1037" s="186">
        <v>0.44944905</v>
      </c>
      <c r="C1037" s="187">
        <v>45541.0</v>
      </c>
      <c r="D1037" s="188" t="str">
        <f t="shared" si="1"/>
        <v>2024/09</v>
      </c>
      <c r="E1037" s="189"/>
    </row>
    <row r="1038">
      <c r="A1038" s="186" t="s">
        <v>488</v>
      </c>
      <c r="B1038" s="186">
        <v>0.0017661</v>
      </c>
      <c r="C1038" s="187">
        <v>45541.0</v>
      </c>
      <c r="D1038" s="188" t="str">
        <f t="shared" si="1"/>
        <v>2024/09</v>
      </c>
      <c r="E1038" s="189"/>
    </row>
    <row r="1039">
      <c r="A1039" s="186" t="s">
        <v>498</v>
      </c>
      <c r="B1039" s="186">
        <v>0.1912989</v>
      </c>
      <c r="C1039" s="187">
        <v>45541.0</v>
      </c>
      <c r="D1039" s="188" t="str">
        <f t="shared" si="1"/>
        <v>2024/09</v>
      </c>
      <c r="E1039" s="189"/>
    </row>
    <row r="1040">
      <c r="A1040" s="186" t="s">
        <v>501</v>
      </c>
      <c r="B1040" s="186">
        <v>0.0301299</v>
      </c>
      <c r="C1040" s="187">
        <v>45541.0</v>
      </c>
      <c r="D1040" s="188" t="str">
        <f t="shared" si="1"/>
        <v>2024/09</v>
      </c>
      <c r="E1040" s="189"/>
    </row>
    <row r="1041">
      <c r="A1041" s="186" t="s">
        <v>499</v>
      </c>
      <c r="B1041" s="186">
        <v>0.00106535</v>
      </c>
      <c r="C1041" s="187">
        <v>45541.0</v>
      </c>
      <c r="D1041" s="188" t="str">
        <f t="shared" si="1"/>
        <v>2024/09</v>
      </c>
      <c r="E1041" s="189"/>
    </row>
    <row r="1042">
      <c r="A1042" s="186" t="s">
        <v>489</v>
      </c>
      <c r="B1042" s="186">
        <v>0.02843399</v>
      </c>
      <c r="C1042" s="187">
        <v>45541.0</v>
      </c>
      <c r="D1042" s="188" t="str">
        <f t="shared" si="1"/>
        <v>2024/09</v>
      </c>
      <c r="E1042" s="189"/>
    </row>
    <row r="1043">
      <c r="A1043" s="186" t="s">
        <v>498</v>
      </c>
      <c r="B1043" s="186">
        <v>5.8435E-4</v>
      </c>
      <c r="C1043" s="187">
        <v>45541.0</v>
      </c>
      <c r="D1043" s="188" t="str">
        <f t="shared" si="1"/>
        <v>2024/09</v>
      </c>
      <c r="E1043" s="189"/>
    </row>
    <row r="1044">
      <c r="A1044" s="186" t="s">
        <v>486</v>
      </c>
      <c r="B1044" s="186">
        <v>0.0212806</v>
      </c>
      <c r="C1044" s="187">
        <v>45541.0</v>
      </c>
      <c r="D1044" s="188" t="str">
        <f t="shared" si="1"/>
        <v>2024/09</v>
      </c>
      <c r="E1044" s="189"/>
    </row>
    <row r="1045">
      <c r="A1045" s="186" t="s">
        <v>486</v>
      </c>
      <c r="B1045" s="186">
        <v>2.56</v>
      </c>
      <c r="C1045" s="187">
        <v>45541.0</v>
      </c>
      <c r="D1045" s="188" t="str">
        <f t="shared" si="1"/>
        <v>2024/09</v>
      </c>
      <c r="E1045" s="189"/>
    </row>
    <row r="1046">
      <c r="A1046" s="186" t="s">
        <v>486</v>
      </c>
      <c r="B1046" s="186">
        <v>0.00334</v>
      </c>
      <c r="C1046" s="187">
        <v>45541.0</v>
      </c>
      <c r="D1046" s="188" t="str">
        <f t="shared" si="1"/>
        <v>2024/09</v>
      </c>
      <c r="E1046" s="189"/>
    </row>
    <row r="1047">
      <c r="A1047" s="186" t="s">
        <v>488</v>
      </c>
      <c r="B1047" s="186">
        <v>0.07194</v>
      </c>
      <c r="C1047" s="187">
        <v>45541.0</v>
      </c>
      <c r="D1047" s="188" t="str">
        <f t="shared" si="1"/>
        <v>2024/09</v>
      </c>
      <c r="E1047" s="189"/>
    </row>
    <row r="1048">
      <c r="A1048" s="186" t="s">
        <v>486</v>
      </c>
      <c r="B1048" s="186">
        <v>0.846552</v>
      </c>
      <c r="C1048" s="187">
        <v>45541.0</v>
      </c>
      <c r="D1048" s="188" t="str">
        <f t="shared" si="1"/>
        <v>2024/09</v>
      </c>
      <c r="E1048" s="189"/>
    </row>
    <row r="1049">
      <c r="A1049" s="186" t="s">
        <v>492</v>
      </c>
      <c r="B1049" s="186">
        <v>0.115034</v>
      </c>
      <c r="C1049" s="187">
        <v>45541.0</v>
      </c>
      <c r="D1049" s="188" t="str">
        <f t="shared" si="1"/>
        <v>2024/09</v>
      </c>
      <c r="E1049" s="189"/>
    </row>
    <row r="1050">
      <c r="A1050" s="186" t="s">
        <v>493</v>
      </c>
      <c r="B1050" s="186">
        <v>0.003526</v>
      </c>
      <c r="C1050" s="187">
        <v>45541.0</v>
      </c>
      <c r="D1050" s="188" t="str">
        <f t="shared" si="1"/>
        <v>2024/09</v>
      </c>
      <c r="E1050" s="189"/>
    </row>
    <row r="1051">
      <c r="A1051" s="186" t="s">
        <v>486</v>
      </c>
      <c r="B1051" s="186">
        <v>0.08192</v>
      </c>
      <c r="C1051" s="187">
        <v>45542.0</v>
      </c>
      <c r="D1051" s="188" t="str">
        <f t="shared" si="1"/>
        <v>2024/09</v>
      </c>
      <c r="E1051" s="189"/>
    </row>
    <row r="1052">
      <c r="A1052" s="186" t="s">
        <v>487</v>
      </c>
      <c r="B1052" s="186">
        <v>0.34237</v>
      </c>
      <c r="C1052" s="187">
        <v>45542.0</v>
      </c>
      <c r="D1052" s="188" t="str">
        <f t="shared" si="1"/>
        <v>2024/09</v>
      </c>
      <c r="E1052" s="189"/>
    </row>
    <row r="1053">
      <c r="A1053" s="186" t="s">
        <v>499</v>
      </c>
      <c r="B1053" s="186">
        <v>1.6390825</v>
      </c>
      <c r="C1053" s="187">
        <v>45542.0</v>
      </c>
      <c r="D1053" s="188" t="str">
        <f t="shared" si="1"/>
        <v>2024/09</v>
      </c>
      <c r="E1053" s="189"/>
    </row>
    <row r="1054">
      <c r="A1054" s="186" t="s">
        <v>489</v>
      </c>
      <c r="B1054" s="186">
        <v>0.015155</v>
      </c>
      <c r="C1054" s="187">
        <v>45542.0</v>
      </c>
      <c r="D1054" s="188" t="str">
        <f t="shared" si="1"/>
        <v>2024/09</v>
      </c>
      <c r="E1054" s="189"/>
    </row>
    <row r="1055">
      <c r="A1055" s="186" t="s">
        <v>487</v>
      </c>
      <c r="B1055" s="186">
        <v>0.02662005</v>
      </c>
      <c r="C1055" s="187">
        <v>45542.0</v>
      </c>
      <c r="D1055" s="188" t="str">
        <f t="shared" si="1"/>
        <v>2024/09</v>
      </c>
      <c r="E1055" s="189"/>
    </row>
    <row r="1056">
      <c r="A1056" s="186" t="s">
        <v>498</v>
      </c>
      <c r="B1056" s="186">
        <v>0.0331875</v>
      </c>
      <c r="C1056" s="187">
        <v>45542.0</v>
      </c>
      <c r="D1056" s="188" t="str">
        <f t="shared" si="1"/>
        <v>2024/09</v>
      </c>
      <c r="E1056" s="189"/>
    </row>
    <row r="1057">
      <c r="A1057" s="186" t="s">
        <v>499</v>
      </c>
      <c r="B1057" s="186">
        <v>1.4339E-4</v>
      </c>
      <c r="C1057" s="187">
        <v>45542.0</v>
      </c>
      <c r="D1057" s="188" t="str">
        <f t="shared" si="1"/>
        <v>2024/09</v>
      </c>
      <c r="E1057" s="189"/>
    </row>
    <row r="1058">
      <c r="A1058" s="186" t="s">
        <v>489</v>
      </c>
      <c r="B1058" s="186">
        <v>1.833E-5</v>
      </c>
      <c r="C1058" s="187">
        <v>45542.0</v>
      </c>
      <c r="D1058" s="188" t="str">
        <f t="shared" si="1"/>
        <v>2024/09</v>
      </c>
      <c r="E1058" s="189"/>
    </row>
    <row r="1059">
      <c r="A1059" s="186" t="s">
        <v>498</v>
      </c>
      <c r="B1059" s="186">
        <v>8.6723E-4</v>
      </c>
      <c r="C1059" s="187">
        <v>45542.0</v>
      </c>
      <c r="D1059" s="188" t="str">
        <f t="shared" si="1"/>
        <v>2024/09</v>
      </c>
      <c r="E1059" s="189"/>
    </row>
    <row r="1060">
      <c r="A1060" s="186" t="s">
        <v>486</v>
      </c>
      <c r="B1060" s="186">
        <v>0.0079993</v>
      </c>
      <c r="C1060" s="187">
        <v>45542.0</v>
      </c>
      <c r="D1060" s="188" t="str">
        <f t="shared" si="1"/>
        <v>2024/09</v>
      </c>
      <c r="E1060" s="189"/>
    </row>
    <row r="1061">
      <c r="A1061" s="186" t="s">
        <v>486</v>
      </c>
      <c r="B1061" s="186">
        <v>0.010338</v>
      </c>
      <c r="C1061" s="187">
        <v>45542.0</v>
      </c>
      <c r="D1061" s="188" t="str">
        <f t="shared" si="1"/>
        <v>2024/09</v>
      </c>
      <c r="E1061" s="189"/>
    </row>
    <row r="1062">
      <c r="A1062" s="186" t="s">
        <v>486</v>
      </c>
      <c r="B1062" s="186">
        <v>2.84</v>
      </c>
      <c r="C1062" s="187">
        <v>45542.0</v>
      </c>
      <c r="D1062" s="188" t="str">
        <f t="shared" si="1"/>
        <v>2024/09</v>
      </c>
      <c r="E1062" s="189"/>
    </row>
    <row r="1063">
      <c r="A1063" s="186" t="s">
        <v>486</v>
      </c>
      <c r="B1063" s="186">
        <v>0.915919</v>
      </c>
      <c r="C1063" s="187">
        <v>45542.0</v>
      </c>
      <c r="D1063" s="188" t="str">
        <f t="shared" si="1"/>
        <v>2024/09</v>
      </c>
      <c r="E1063" s="189"/>
    </row>
    <row r="1064">
      <c r="A1064" s="186" t="s">
        <v>492</v>
      </c>
      <c r="B1064" s="186">
        <v>0.012759</v>
      </c>
      <c r="C1064" s="187">
        <v>45542.0</v>
      </c>
      <c r="D1064" s="188" t="str">
        <f t="shared" si="1"/>
        <v>2024/09</v>
      </c>
      <c r="E1064" s="189"/>
    </row>
    <row r="1065">
      <c r="A1065" s="186" t="s">
        <v>486</v>
      </c>
      <c r="B1065" s="186">
        <v>0.206775</v>
      </c>
      <c r="C1065" s="187">
        <v>45543.0</v>
      </c>
      <c r="D1065" s="188" t="str">
        <f t="shared" si="1"/>
        <v>2024/09</v>
      </c>
      <c r="E1065" s="189"/>
    </row>
    <row r="1066">
      <c r="A1066" s="186" t="s">
        <v>487</v>
      </c>
      <c r="B1066" s="186">
        <v>0.341525</v>
      </c>
      <c r="C1066" s="187">
        <v>45543.0</v>
      </c>
      <c r="D1066" s="188" t="str">
        <f t="shared" si="1"/>
        <v>2024/09</v>
      </c>
      <c r="E1066" s="189"/>
    </row>
    <row r="1067">
      <c r="A1067" s="186" t="s">
        <v>499</v>
      </c>
      <c r="B1067" s="186">
        <v>0.916555</v>
      </c>
      <c r="C1067" s="187">
        <v>45543.0</v>
      </c>
      <c r="D1067" s="188" t="str">
        <f t="shared" si="1"/>
        <v>2024/09</v>
      </c>
      <c r="E1067" s="189"/>
    </row>
    <row r="1068">
      <c r="A1068" s="186" t="s">
        <v>486</v>
      </c>
      <c r="B1068" s="186">
        <v>0.0202416</v>
      </c>
      <c r="C1068" s="187">
        <v>45543.0</v>
      </c>
      <c r="D1068" s="188" t="str">
        <f t="shared" si="1"/>
        <v>2024/09</v>
      </c>
      <c r="E1068" s="189"/>
    </row>
    <row r="1069">
      <c r="A1069" s="186" t="s">
        <v>487</v>
      </c>
      <c r="B1069" s="186">
        <v>0.139128</v>
      </c>
      <c r="C1069" s="187">
        <v>45543.0</v>
      </c>
      <c r="D1069" s="188" t="str">
        <f t="shared" si="1"/>
        <v>2024/09</v>
      </c>
      <c r="E1069" s="189"/>
    </row>
    <row r="1070">
      <c r="A1070" s="186" t="s">
        <v>498</v>
      </c>
      <c r="B1070" s="186">
        <v>0.00280095</v>
      </c>
      <c r="C1070" s="187">
        <v>45543.0</v>
      </c>
      <c r="D1070" s="188" t="str">
        <f t="shared" si="1"/>
        <v>2024/09</v>
      </c>
      <c r="E1070" s="189"/>
    </row>
    <row r="1071">
      <c r="A1071" s="186" t="s">
        <v>499</v>
      </c>
      <c r="B1071" s="186">
        <v>1.1245E-4</v>
      </c>
      <c r="C1071" s="187">
        <v>45543.0</v>
      </c>
      <c r="D1071" s="188" t="str">
        <f t="shared" si="1"/>
        <v>2024/09</v>
      </c>
      <c r="E1071" s="189"/>
    </row>
    <row r="1072">
      <c r="A1072" s="186" t="s">
        <v>498</v>
      </c>
      <c r="B1072" s="186">
        <v>2.6E-5</v>
      </c>
      <c r="C1072" s="187">
        <v>45543.0</v>
      </c>
      <c r="D1072" s="188" t="str">
        <f t="shared" si="1"/>
        <v>2024/09</v>
      </c>
      <c r="E1072" s="189"/>
    </row>
    <row r="1073">
      <c r="A1073" s="186" t="s">
        <v>486</v>
      </c>
      <c r="B1073" s="186">
        <v>0.0083809</v>
      </c>
      <c r="C1073" s="187">
        <v>45543.0</v>
      </c>
      <c r="D1073" s="188" t="str">
        <f t="shared" si="1"/>
        <v>2024/09</v>
      </c>
      <c r="E1073" s="189"/>
    </row>
    <row r="1074">
      <c r="A1074" s="186" t="s">
        <v>486</v>
      </c>
      <c r="B1074" s="186">
        <v>2.48</v>
      </c>
      <c r="C1074" s="187">
        <v>45543.0</v>
      </c>
      <c r="D1074" s="188" t="str">
        <f t="shared" si="1"/>
        <v>2024/09</v>
      </c>
      <c r="E1074" s="189"/>
    </row>
    <row r="1075">
      <c r="A1075" s="186" t="s">
        <v>486</v>
      </c>
      <c r="B1075" s="186">
        <v>0.7896765</v>
      </c>
      <c r="C1075" s="187">
        <v>45543.0</v>
      </c>
      <c r="D1075" s="188" t="str">
        <f t="shared" si="1"/>
        <v>2024/09</v>
      </c>
      <c r="E1075" s="189"/>
    </row>
    <row r="1076">
      <c r="A1076" s="186" t="s">
        <v>488</v>
      </c>
      <c r="B1076" s="186">
        <v>0.035757</v>
      </c>
      <c r="C1076" s="187">
        <v>45543.0</v>
      </c>
      <c r="D1076" s="188" t="str">
        <f t="shared" si="1"/>
        <v>2024/09</v>
      </c>
      <c r="E1076" s="189"/>
    </row>
    <row r="1077">
      <c r="A1077" s="186" t="s">
        <v>486</v>
      </c>
      <c r="B1077" s="186">
        <v>1.13341</v>
      </c>
      <c r="C1077" s="187">
        <v>45544.0</v>
      </c>
      <c r="D1077" s="188" t="str">
        <f t="shared" si="1"/>
        <v>2024/09</v>
      </c>
      <c r="E1077" s="189"/>
    </row>
    <row r="1078">
      <c r="A1078" s="186" t="s">
        <v>487</v>
      </c>
      <c r="B1078" s="186">
        <v>0.999695</v>
      </c>
      <c r="C1078" s="187">
        <v>45544.0</v>
      </c>
      <c r="D1078" s="188" t="str">
        <f t="shared" si="1"/>
        <v>2024/09</v>
      </c>
      <c r="E1078" s="189"/>
    </row>
    <row r="1079">
      <c r="A1079" s="186" t="s">
        <v>499</v>
      </c>
      <c r="B1079" s="186">
        <v>12.04818</v>
      </c>
      <c r="C1079" s="187">
        <v>45544.0</v>
      </c>
      <c r="D1079" s="188" t="str">
        <f t="shared" si="1"/>
        <v>2024/09</v>
      </c>
      <c r="E1079" s="189"/>
    </row>
    <row r="1080">
      <c r="A1080" s="186" t="s">
        <v>489</v>
      </c>
      <c r="B1080" s="186">
        <v>1.3218125</v>
      </c>
      <c r="C1080" s="187">
        <v>45544.0</v>
      </c>
      <c r="D1080" s="188" t="str">
        <f t="shared" si="1"/>
        <v>2024/09</v>
      </c>
      <c r="E1080" s="189"/>
    </row>
    <row r="1081">
      <c r="A1081" s="186" t="s">
        <v>488</v>
      </c>
      <c r="B1081" s="186">
        <v>0.08853</v>
      </c>
      <c r="C1081" s="187">
        <v>45544.0</v>
      </c>
      <c r="D1081" s="188" t="str">
        <f t="shared" si="1"/>
        <v>2024/09</v>
      </c>
      <c r="E1081" s="189"/>
    </row>
    <row r="1082">
      <c r="A1082" s="186" t="s">
        <v>490</v>
      </c>
      <c r="B1082" s="186">
        <v>0.043875</v>
      </c>
      <c r="C1082" s="187">
        <v>45544.0</v>
      </c>
      <c r="D1082" s="188" t="str">
        <f t="shared" si="1"/>
        <v>2024/09</v>
      </c>
      <c r="E1082" s="189"/>
    </row>
    <row r="1083">
      <c r="A1083" s="186" t="s">
        <v>501</v>
      </c>
      <c r="B1083" s="186">
        <v>8.325435</v>
      </c>
      <c r="C1083" s="187">
        <v>45544.0</v>
      </c>
      <c r="D1083" s="188" t="str">
        <f t="shared" si="1"/>
        <v>2024/09</v>
      </c>
      <c r="E1083" s="189"/>
    </row>
    <row r="1084">
      <c r="A1084" s="186" t="s">
        <v>491</v>
      </c>
      <c r="B1084" s="186">
        <v>0.756735</v>
      </c>
      <c r="C1084" s="187">
        <v>45544.0</v>
      </c>
      <c r="D1084" s="188" t="str">
        <f t="shared" si="1"/>
        <v>2024/09</v>
      </c>
      <c r="E1084" s="189"/>
    </row>
    <row r="1085">
      <c r="A1085" s="186" t="s">
        <v>486</v>
      </c>
      <c r="B1085" s="186">
        <v>0.03191925</v>
      </c>
      <c r="C1085" s="187">
        <v>45544.0</v>
      </c>
      <c r="D1085" s="188" t="str">
        <f t="shared" si="1"/>
        <v>2024/09</v>
      </c>
      <c r="E1085" s="189"/>
    </row>
    <row r="1086">
      <c r="A1086" s="186" t="s">
        <v>487</v>
      </c>
      <c r="B1086" s="186">
        <v>0.72642315</v>
      </c>
      <c r="C1086" s="187">
        <v>45544.0</v>
      </c>
      <c r="D1086" s="188" t="str">
        <f t="shared" si="1"/>
        <v>2024/09</v>
      </c>
      <c r="E1086" s="189"/>
    </row>
    <row r="1087">
      <c r="A1087" s="186" t="s">
        <v>488</v>
      </c>
      <c r="B1087" s="186">
        <v>0.0166653</v>
      </c>
      <c r="C1087" s="187">
        <v>45544.0</v>
      </c>
      <c r="D1087" s="188" t="str">
        <f t="shared" si="1"/>
        <v>2024/09</v>
      </c>
      <c r="E1087" s="189"/>
    </row>
    <row r="1088">
      <c r="A1088" s="186" t="s">
        <v>498</v>
      </c>
      <c r="B1088" s="186">
        <v>0.20853585</v>
      </c>
      <c r="C1088" s="187">
        <v>45544.0</v>
      </c>
      <c r="D1088" s="188" t="str">
        <f t="shared" si="1"/>
        <v>2024/09</v>
      </c>
      <c r="E1088" s="189"/>
    </row>
    <row r="1089">
      <c r="A1089" s="186" t="s">
        <v>501</v>
      </c>
      <c r="B1089" s="186">
        <v>0.2857167</v>
      </c>
      <c r="C1089" s="187">
        <v>45544.0</v>
      </c>
      <c r="D1089" s="188" t="str">
        <f t="shared" si="1"/>
        <v>2024/09</v>
      </c>
      <c r="E1089" s="189"/>
    </row>
    <row r="1090">
      <c r="A1090" s="186" t="s">
        <v>499</v>
      </c>
      <c r="B1090" s="186">
        <v>9.9489E-4</v>
      </c>
      <c r="C1090" s="187">
        <v>45544.0</v>
      </c>
      <c r="D1090" s="188" t="str">
        <f t="shared" si="1"/>
        <v>2024/09</v>
      </c>
      <c r="E1090" s="189"/>
    </row>
    <row r="1091">
      <c r="A1091" s="186" t="s">
        <v>489</v>
      </c>
      <c r="B1091" s="186">
        <v>0.00136188</v>
      </c>
      <c r="C1091" s="187">
        <v>45544.0</v>
      </c>
      <c r="D1091" s="188" t="str">
        <f t="shared" si="1"/>
        <v>2024/09</v>
      </c>
      <c r="E1091" s="189"/>
    </row>
    <row r="1092">
      <c r="A1092" s="186" t="s">
        <v>498</v>
      </c>
      <c r="B1092" s="186">
        <v>7.1851E-4</v>
      </c>
      <c r="C1092" s="187">
        <v>45544.0</v>
      </c>
      <c r="D1092" s="188" t="str">
        <f t="shared" si="1"/>
        <v>2024/09</v>
      </c>
      <c r="E1092" s="189"/>
    </row>
    <row r="1093">
      <c r="A1093" s="186" t="s">
        <v>486</v>
      </c>
      <c r="B1093" s="186">
        <v>0.013368</v>
      </c>
      <c r="C1093" s="187">
        <v>45544.0</v>
      </c>
      <c r="D1093" s="188" t="str">
        <f t="shared" si="1"/>
        <v>2024/09</v>
      </c>
      <c r="E1093" s="189"/>
    </row>
    <row r="1094">
      <c r="A1094" s="186" t="s">
        <v>486</v>
      </c>
      <c r="B1094" s="186">
        <v>2.52</v>
      </c>
      <c r="C1094" s="187">
        <v>45544.0</v>
      </c>
      <c r="D1094" s="188" t="str">
        <f t="shared" si="1"/>
        <v>2024/09</v>
      </c>
      <c r="E1094" s="189"/>
    </row>
    <row r="1095">
      <c r="A1095" s="186" t="s">
        <v>501</v>
      </c>
      <c r="B1095" s="186">
        <v>0.01822</v>
      </c>
      <c r="C1095" s="187">
        <v>45544.0</v>
      </c>
      <c r="D1095" s="188" t="str">
        <f t="shared" si="1"/>
        <v>2024/09</v>
      </c>
      <c r="E1095" s="189"/>
    </row>
    <row r="1096">
      <c r="A1096" s="186" t="s">
        <v>501</v>
      </c>
      <c r="B1096" s="186">
        <v>0.81786</v>
      </c>
      <c r="C1096" s="187">
        <v>45544.0</v>
      </c>
      <c r="D1096" s="188" t="str">
        <f t="shared" si="1"/>
        <v>2024/09</v>
      </c>
      <c r="E1096" s="189"/>
    </row>
    <row r="1097">
      <c r="A1097" s="186" t="s">
        <v>486</v>
      </c>
      <c r="B1097" s="186">
        <v>0.8335475</v>
      </c>
      <c r="C1097" s="187">
        <v>45544.0</v>
      </c>
      <c r="D1097" s="188" t="str">
        <f t="shared" si="1"/>
        <v>2024/09</v>
      </c>
      <c r="E1097" s="189"/>
    </row>
    <row r="1098">
      <c r="A1098" s="186" t="s">
        <v>488</v>
      </c>
      <c r="B1098" s="186">
        <v>0.024204</v>
      </c>
      <c r="C1098" s="187">
        <v>45544.0</v>
      </c>
      <c r="D1098" s="188" t="str">
        <f t="shared" si="1"/>
        <v>2024/09</v>
      </c>
      <c r="E1098" s="189"/>
    </row>
    <row r="1099">
      <c r="A1099" s="186" t="s">
        <v>492</v>
      </c>
      <c r="B1099" s="186">
        <v>0.837856</v>
      </c>
      <c r="C1099" s="187">
        <v>45544.0</v>
      </c>
      <c r="D1099" s="188" t="str">
        <f t="shared" si="1"/>
        <v>2024/09</v>
      </c>
      <c r="E1099" s="189"/>
    </row>
    <row r="1100">
      <c r="A1100" s="186" t="s">
        <v>486</v>
      </c>
      <c r="B1100" s="186">
        <v>4.4700175</v>
      </c>
      <c r="C1100" s="187">
        <v>45545.0</v>
      </c>
      <c r="D1100" s="188" t="str">
        <f t="shared" si="1"/>
        <v>2024/09</v>
      </c>
      <c r="E1100" s="189"/>
    </row>
    <row r="1101">
      <c r="A1101" s="186" t="s">
        <v>487</v>
      </c>
      <c r="B1101" s="186">
        <v>12.66361</v>
      </c>
      <c r="C1101" s="187">
        <v>45545.0</v>
      </c>
      <c r="D1101" s="188" t="str">
        <f t="shared" si="1"/>
        <v>2024/09</v>
      </c>
      <c r="E1101" s="189"/>
    </row>
    <row r="1102">
      <c r="A1102" s="186" t="s">
        <v>499</v>
      </c>
      <c r="B1102" s="186">
        <v>12.779</v>
      </c>
      <c r="C1102" s="187">
        <v>45545.0</v>
      </c>
      <c r="D1102" s="188" t="str">
        <f t="shared" si="1"/>
        <v>2024/09</v>
      </c>
      <c r="E1102" s="189"/>
    </row>
    <row r="1103">
      <c r="A1103" s="186" t="s">
        <v>489</v>
      </c>
      <c r="B1103" s="186">
        <v>0.2497375</v>
      </c>
      <c r="C1103" s="187">
        <v>45545.0</v>
      </c>
      <c r="D1103" s="188" t="str">
        <f t="shared" si="1"/>
        <v>2024/09</v>
      </c>
      <c r="E1103" s="189"/>
    </row>
    <row r="1104">
      <c r="A1104" s="186" t="s">
        <v>488</v>
      </c>
      <c r="B1104" s="186">
        <v>0.10757</v>
      </c>
      <c r="C1104" s="187">
        <v>45545.0</v>
      </c>
      <c r="D1104" s="188" t="str">
        <f t="shared" si="1"/>
        <v>2024/09</v>
      </c>
      <c r="E1104" s="189"/>
    </row>
    <row r="1105">
      <c r="A1105" s="186" t="s">
        <v>501</v>
      </c>
      <c r="B1105" s="186">
        <v>0.18969</v>
      </c>
      <c r="C1105" s="187">
        <v>45545.0</v>
      </c>
      <c r="D1105" s="188" t="str">
        <f t="shared" si="1"/>
        <v>2024/09</v>
      </c>
      <c r="E1105" s="189"/>
    </row>
    <row r="1106">
      <c r="A1106" s="186" t="s">
        <v>491</v>
      </c>
      <c r="B1106" s="186">
        <v>0.089465</v>
      </c>
      <c r="C1106" s="187">
        <v>45545.0</v>
      </c>
      <c r="D1106" s="188" t="str">
        <f t="shared" si="1"/>
        <v>2024/09</v>
      </c>
      <c r="E1106" s="189"/>
    </row>
    <row r="1107">
      <c r="A1107" s="186" t="s">
        <v>486</v>
      </c>
      <c r="B1107" s="186">
        <v>0.0089136</v>
      </c>
      <c r="C1107" s="187">
        <v>45545.0</v>
      </c>
      <c r="D1107" s="188" t="str">
        <f t="shared" si="1"/>
        <v>2024/09</v>
      </c>
      <c r="E1107" s="189"/>
    </row>
    <row r="1108">
      <c r="A1108" s="186" t="s">
        <v>487</v>
      </c>
      <c r="B1108" s="186">
        <v>0.4093032</v>
      </c>
      <c r="C1108" s="187">
        <v>45545.0</v>
      </c>
      <c r="D1108" s="188" t="str">
        <f t="shared" si="1"/>
        <v>2024/09</v>
      </c>
      <c r="E1108" s="189"/>
    </row>
    <row r="1109">
      <c r="A1109" s="186" t="s">
        <v>488</v>
      </c>
      <c r="B1109" s="186">
        <v>0.0026451</v>
      </c>
      <c r="C1109" s="187">
        <v>45545.0</v>
      </c>
      <c r="D1109" s="188" t="str">
        <f t="shared" si="1"/>
        <v>2024/09</v>
      </c>
      <c r="E1109" s="189"/>
    </row>
    <row r="1110">
      <c r="A1110" s="186" t="s">
        <v>498</v>
      </c>
      <c r="B1110" s="186">
        <v>0.4336614</v>
      </c>
      <c r="C1110" s="187">
        <v>45545.0</v>
      </c>
      <c r="D1110" s="188" t="str">
        <f t="shared" si="1"/>
        <v>2024/09</v>
      </c>
      <c r="E1110" s="189"/>
    </row>
    <row r="1111">
      <c r="A1111" s="186" t="s">
        <v>501</v>
      </c>
      <c r="B1111" s="186">
        <v>0.894252</v>
      </c>
      <c r="C1111" s="187">
        <v>45545.0</v>
      </c>
      <c r="D1111" s="188" t="str">
        <f t="shared" si="1"/>
        <v>2024/09</v>
      </c>
      <c r="E1111" s="189"/>
    </row>
    <row r="1112">
      <c r="A1112" s="186" t="s">
        <v>499</v>
      </c>
      <c r="B1112" s="186">
        <v>0.00169273</v>
      </c>
      <c r="C1112" s="187">
        <v>45545.0</v>
      </c>
      <c r="D1112" s="188" t="str">
        <f t="shared" si="1"/>
        <v>2024/09</v>
      </c>
      <c r="E1112" s="189"/>
    </row>
    <row r="1113">
      <c r="A1113" s="186" t="s">
        <v>489</v>
      </c>
      <c r="B1113" s="186">
        <v>1.3923E-4</v>
      </c>
      <c r="C1113" s="187">
        <v>45545.0</v>
      </c>
      <c r="D1113" s="188" t="str">
        <f t="shared" si="1"/>
        <v>2024/09</v>
      </c>
      <c r="E1113" s="189"/>
    </row>
    <row r="1114">
      <c r="A1114" s="186" t="s">
        <v>498</v>
      </c>
      <c r="B1114" s="186">
        <v>0.09666631</v>
      </c>
      <c r="C1114" s="187">
        <v>45545.0</v>
      </c>
      <c r="D1114" s="188" t="str">
        <f t="shared" si="1"/>
        <v>2024/09</v>
      </c>
      <c r="E1114" s="189"/>
    </row>
    <row r="1115">
      <c r="A1115" s="186" t="s">
        <v>486</v>
      </c>
      <c r="B1115" s="186">
        <v>0.0078771</v>
      </c>
      <c r="C1115" s="187">
        <v>45545.0</v>
      </c>
      <c r="D1115" s="188" t="str">
        <f t="shared" si="1"/>
        <v>2024/09</v>
      </c>
      <c r="E1115" s="189"/>
    </row>
    <row r="1116">
      <c r="A1116" s="186" t="s">
        <v>486</v>
      </c>
      <c r="B1116" s="186">
        <v>0.016611</v>
      </c>
      <c r="C1116" s="187">
        <v>45545.0</v>
      </c>
      <c r="D1116" s="188" t="str">
        <f t="shared" si="1"/>
        <v>2024/09</v>
      </c>
      <c r="E1116" s="189"/>
    </row>
    <row r="1117">
      <c r="A1117" s="186" t="s">
        <v>486</v>
      </c>
      <c r="B1117" s="186">
        <v>2.36</v>
      </c>
      <c r="C1117" s="187">
        <v>45545.0</v>
      </c>
      <c r="D1117" s="188" t="str">
        <f t="shared" si="1"/>
        <v>2024/09</v>
      </c>
      <c r="E1117" s="189"/>
    </row>
    <row r="1118">
      <c r="A1118" s="186" t="s">
        <v>486</v>
      </c>
      <c r="B1118" s="186">
        <v>0.736268</v>
      </c>
      <c r="C1118" s="187">
        <v>45545.0</v>
      </c>
      <c r="D1118" s="188" t="str">
        <f t="shared" si="1"/>
        <v>2024/09</v>
      </c>
      <c r="E1118" s="189"/>
    </row>
    <row r="1119">
      <c r="A1119" s="186" t="s">
        <v>492</v>
      </c>
      <c r="B1119" s="186">
        <v>0.9214</v>
      </c>
      <c r="C1119" s="187">
        <v>45545.0</v>
      </c>
      <c r="D1119" s="188" t="str">
        <f t="shared" si="1"/>
        <v>2024/09</v>
      </c>
      <c r="E1119" s="189"/>
    </row>
    <row r="1120">
      <c r="A1120" s="186" t="s">
        <v>493</v>
      </c>
      <c r="B1120" s="186">
        <v>0.013037</v>
      </c>
      <c r="C1120" s="187">
        <v>45545.0</v>
      </c>
      <c r="D1120" s="188" t="str">
        <f t="shared" si="1"/>
        <v>2024/09</v>
      </c>
      <c r="E1120" s="189"/>
    </row>
    <row r="1121">
      <c r="A1121" s="186" t="s">
        <v>486</v>
      </c>
      <c r="B1121" s="186">
        <v>2.609605</v>
      </c>
      <c r="C1121" s="187">
        <v>45546.0</v>
      </c>
      <c r="D1121" s="188" t="str">
        <f t="shared" si="1"/>
        <v>2024/09</v>
      </c>
      <c r="E1121" s="189"/>
    </row>
    <row r="1122">
      <c r="A1122" s="186" t="s">
        <v>487</v>
      </c>
      <c r="B1122" s="186">
        <v>11.5779175</v>
      </c>
      <c r="C1122" s="187">
        <v>45546.0</v>
      </c>
      <c r="D1122" s="188" t="str">
        <f t="shared" si="1"/>
        <v>2024/09</v>
      </c>
      <c r="E1122" s="189"/>
    </row>
    <row r="1123">
      <c r="A1123" s="186" t="s">
        <v>499</v>
      </c>
      <c r="B1123" s="186">
        <v>90.263215</v>
      </c>
      <c r="C1123" s="187">
        <v>45546.0</v>
      </c>
      <c r="D1123" s="188" t="str">
        <f t="shared" si="1"/>
        <v>2024/09</v>
      </c>
      <c r="E1123" s="189"/>
    </row>
    <row r="1124">
      <c r="A1124" s="186" t="s">
        <v>489</v>
      </c>
      <c r="B1124" s="186">
        <v>3.568545</v>
      </c>
      <c r="C1124" s="187">
        <v>45546.0</v>
      </c>
      <c r="D1124" s="188" t="str">
        <f t="shared" si="1"/>
        <v>2024/09</v>
      </c>
      <c r="E1124" s="189"/>
    </row>
    <row r="1125">
      <c r="A1125" s="186" t="s">
        <v>488</v>
      </c>
      <c r="B1125" s="186">
        <v>3.55104</v>
      </c>
      <c r="C1125" s="187">
        <v>45546.0</v>
      </c>
      <c r="D1125" s="188" t="str">
        <f t="shared" si="1"/>
        <v>2024/09</v>
      </c>
      <c r="E1125" s="189"/>
    </row>
    <row r="1126">
      <c r="A1126" s="186" t="s">
        <v>501</v>
      </c>
      <c r="B1126" s="186">
        <v>0.34807</v>
      </c>
      <c r="C1126" s="187">
        <v>45546.0</v>
      </c>
      <c r="D1126" s="188" t="str">
        <f t="shared" si="1"/>
        <v>2024/09</v>
      </c>
      <c r="E1126" s="189"/>
    </row>
    <row r="1127">
      <c r="A1127" s="186" t="s">
        <v>491</v>
      </c>
      <c r="B1127" s="186">
        <v>0.59538</v>
      </c>
      <c r="C1127" s="187">
        <v>45546.0</v>
      </c>
      <c r="D1127" s="188" t="str">
        <f t="shared" si="1"/>
        <v>2024/09</v>
      </c>
      <c r="E1127" s="189"/>
    </row>
    <row r="1128">
      <c r="A1128" s="186" t="s">
        <v>486</v>
      </c>
      <c r="B1128" s="186">
        <v>0.1455981</v>
      </c>
      <c r="C1128" s="187">
        <v>45546.0</v>
      </c>
      <c r="D1128" s="188" t="str">
        <f t="shared" si="1"/>
        <v>2024/09</v>
      </c>
      <c r="E1128" s="189"/>
    </row>
    <row r="1129">
      <c r="A1129" s="186" t="s">
        <v>487</v>
      </c>
      <c r="B1129" s="186">
        <v>0.2089323</v>
      </c>
      <c r="C1129" s="187">
        <v>45546.0</v>
      </c>
      <c r="D1129" s="188" t="str">
        <f t="shared" si="1"/>
        <v>2024/09</v>
      </c>
      <c r="E1129" s="189"/>
    </row>
    <row r="1130">
      <c r="A1130" s="186" t="s">
        <v>488</v>
      </c>
      <c r="B1130" s="186">
        <v>0.09037005</v>
      </c>
      <c r="C1130" s="187">
        <v>45546.0</v>
      </c>
      <c r="D1130" s="188" t="str">
        <f t="shared" si="1"/>
        <v>2024/09</v>
      </c>
      <c r="E1130" s="189"/>
    </row>
    <row r="1131">
      <c r="A1131" s="186" t="s">
        <v>498</v>
      </c>
      <c r="B1131" s="186">
        <v>0.67017225</v>
      </c>
      <c r="C1131" s="187">
        <v>45546.0</v>
      </c>
      <c r="D1131" s="188" t="str">
        <f t="shared" si="1"/>
        <v>2024/09</v>
      </c>
      <c r="E1131" s="189"/>
    </row>
    <row r="1132">
      <c r="A1132" s="186" t="s">
        <v>501</v>
      </c>
      <c r="B1132" s="186">
        <v>0.70549815</v>
      </c>
      <c r="C1132" s="187">
        <v>45546.0</v>
      </c>
      <c r="D1132" s="188" t="str">
        <f t="shared" si="1"/>
        <v>2024/09</v>
      </c>
      <c r="E1132" s="189"/>
    </row>
    <row r="1133">
      <c r="A1133" s="186" t="s">
        <v>499</v>
      </c>
      <c r="B1133" s="186">
        <v>0.02902419</v>
      </c>
      <c r="C1133" s="187">
        <v>45546.0</v>
      </c>
      <c r="D1133" s="188" t="str">
        <f t="shared" si="1"/>
        <v>2024/09</v>
      </c>
      <c r="E1133" s="189"/>
    </row>
    <row r="1134">
      <c r="A1134" s="186" t="s">
        <v>489</v>
      </c>
      <c r="B1134" s="186">
        <v>5.4704E-4</v>
      </c>
      <c r="C1134" s="187">
        <v>45546.0</v>
      </c>
      <c r="D1134" s="188" t="str">
        <f t="shared" si="1"/>
        <v>2024/09</v>
      </c>
      <c r="E1134" s="189"/>
    </row>
    <row r="1135">
      <c r="A1135" s="186" t="s">
        <v>498</v>
      </c>
      <c r="B1135" s="186">
        <v>8.6931E-4</v>
      </c>
      <c r="C1135" s="187">
        <v>45546.0</v>
      </c>
      <c r="D1135" s="188" t="str">
        <f t="shared" si="1"/>
        <v>2024/09</v>
      </c>
      <c r="E1135" s="189"/>
    </row>
    <row r="1136">
      <c r="A1136" s="186" t="s">
        <v>486</v>
      </c>
      <c r="B1136" s="186">
        <v>0.0097536</v>
      </c>
      <c r="C1136" s="187">
        <v>45546.0</v>
      </c>
      <c r="D1136" s="188" t="str">
        <f t="shared" si="1"/>
        <v>2024/09</v>
      </c>
      <c r="E1136" s="189"/>
    </row>
    <row r="1137">
      <c r="A1137" s="186" t="s">
        <v>486</v>
      </c>
      <c r="B1137" s="186">
        <v>2.56</v>
      </c>
      <c r="C1137" s="187">
        <v>45546.0</v>
      </c>
      <c r="D1137" s="188" t="str">
        <f t="shared" si="1"/>
        <v>2024/09</v>
      </c>
      <c r="E1137" s="189"/>
    </row>
    <row r="1138">
      <c r="A1138" s="186" t="s">
        <v>501</v>
      </c>
      <c r="B1138" s="186">
        <v>0.04677</v>
      </c>
      <c r="C1138" s="187">
        <v>45546.0</v>
      </c>
      <c r="D1138" s="188" t="str">
        <f t="shared" si="1"/>
        <v>2024/09</v>
      </c>
      <c r="E1138" s="189"/>
    </row>
    <row r="1139">
      <c r="A1139" s="186" t="s">
        <v>486</v>
      </c>
      <c r="B1139" s="186">
        <v>0.837235</v>
      </c>
      <c r="C1139" s="187">
        <v>45546.0</v>
      </c>
      <c r="D1139" s="188" t="str">
        <f t="shared" si="1"/>
        <v>2024/09</v>
      </c>
      <c r="E1139" s="189"/>
    </row>
    <row r="1140">
      <c r="A1140" s="186" t="s">
        <v>492</v>
      </c>
      <c r="B1140" s="186">
        <v>0.34786</v>
      </c>
      <c r="C1140" s="187">
        <v>45546.0</v>
      </c>
      <c r="D1140" s="188" t="str">
        <f t="shared" si="1"/>
        <v>2024/09</v>
      </c>
      <c r="E1140" s="189"/>
    </row>
    <row r="1141">
      <c r="A1141" s="186" t="s">
        <v>486</v>
      </c>
      <c r="B1141" s="186">
        <v>1.0887075</v>
      </c>
      <c r="C1141" s="187">
        <v>45547.0</v>
      </c>
      <c r="D1141" s="188" t="str">
        <f t="shared" si="1"/>
        <v>2024/09</v>
      </c>
      <c r="E1141" s="189"/>
    </row>
    <row r="1142">
      <c r="A1142" s="186" t="s">
        <v>487</v>
      </c>
      <c r="B1142" s="186">
        <v>4.7848</v>
      </c>
      <c r="C1142" s="187">
        <v>45547.0</v>
      </c>
      <c r="D1142" s="188" t="str">
        <f t="shared" si="1"/>
        <v>2024/09</v>
      </c>
      <c r="E1142" s="189"/>
    </row>
    <row r="1143">
      <c r="A1143" s="186" t="s">
        <v>499</v>
      </c>
      <c r="B1143" s="186">
        <v>29.3927875</v>
      </c>
      <c r="C1143" s="187">
        <v>45547.0</v>
      </c>
      <c r="D1143" s="188" t="str">
        <f t="shared" si="1"/>
        <v>2024/09</v>
      </c>
      <c r="E1143" s="189"/>
    </row>
    <row r="1144">
      <c r="A1144" s="186" t="s">
        <v>489</v>
      </c>
      <c r="B1144" s="186">
        <v>1.6445525</v>
      </c>
      <c r="C1144" s="187">
        <v>45547.0</v>
      </c>
      <c r="D1144" s="188" t="str">
        <f t="shared" si="1"/>
        <v>2024/09</v>
      </c>
      <c r="E1144" s="189"/>
    </row>
    <row r="1145">
      <c r="A1145" s="186" t="s">
        <v>488</v>
      </c>
      <c r="B1145" s="186">
        <v>3.91601</v>
      </c>
      <c r="C1145" s="187">
        <v>45547.0</v>
      </c>
      <c r="D1145" s="188" t="str">
        <f t="shared" si="1"/>
        <v>2024/09</v>
      </c>
      <c r="E1145" s="189"/>
    </row>
    <row r="1146">
      <c r="A1146" s="186" t="s">
        <v>501</v>
      </c>
      <c r="B1146" s="186">
        <v>0.0069</v>
      </c>
      <c r="C1146" s="187">
        <v>45547.0</v>
      </c>
      <c r="D1146" s="188" t="str">
        <f t="shared" si="1"/>
        <v>2024/09</v>
      </c>
      <c r="E1146" s="189"/>
    </row>
    <row r="1147">
      <c r="A1147" s="186" t="s">
        <v>491</v>
      </c>
      <c r="B1147" s="186">
        <v>0.06402</v>
      </c>
      <c r="C1147" s="187">
        <v>45547.0</v>
      </c>
      <c r="D1147" s="188" t="str">
        <f t="shared" si="1"/>
        <v>2024/09</v>
      </c>
      <c r="E1147" s="189"/>
    </row>
    <row r="1148">
      <c r="A1148" s="186" t="s">
        <v>486</v>
      </c>
      <c r="B1148" s="186">
        <v>0.10263945</v>
      </c>
      <c r="C1148" s="187">
        <v>45547.0</v>
      </c>
      <c r="D1148" s="188" t="str">
        <f t="shared" si="1"/>
        <v>2024/09</v>
      </c>
      <c r="E1148" s="189"/>
    </row>
    <row r="1149">
      <c r="A1149" s="186" t="s">
        <v>487</v>
      </c>
      <c r="B1149" s="186">
        <v>0.20816325</v>
      </c>
      <c r="C1149" s="187">
        <v>45547.0</v>
      </c>
      <c r="D1149" s="188" t="str">
        <f t="shared" si="1"/>
        <v>2024/09</v>
      </c>
      <c r="E1149" s="189"/>
    </row>
    <row r="1150">
      <c r="A1150" s="186" t="s">
        <v>488</v>
      </c>
      <c r="B1150" s="186">
        <v>0.02708775</v>
      </c>
      <c r="C1150" s="187">
        <v>45547.0</v>
      </c>
      <c r="D1150" s="188" t="str">
        <f t="shared" si="1"/>
        <v>2024/09</v>
      </c>
      <c r="E1150" s="189"/>
    </row>
    <row r="1151">
      <c r="A1151" s="186" t="s">
        <v>498</v>
      </c>
      <c r="B1151" s="186">
        <v>0.62984745</v>
      </c>
      <c r="C1151" s="187">
        <v>45547.0</v>
      </c>
      <c r="D1151" s="188" t="str">
        <f t="shared" si="1"/>
        <v>2024/09</v>
      </c>
      <c r="E1151" s="189"/>
    </row>
    <row r="1152">
      <c r="A1152" s="186" t="s">
        <v>501</v>
      </c>
      <c r="B1152" s="186">
        <v>0.1282374</v>
      </c>
      <c r="C1152" s="187">
        <v>45547.0</v>
      </c>
      <c r="D1152" s="188" t="str">
        <f t="shared" si="1"/>
        <v>2024/09</v>
      </c>
      <c r="E1152" s="189"/>
    </row>
    <row r="1153">
      <c r="A1153" s="186" t="s">
        <v>491</v>
      </c>
      <c r="B1153" s="186">
        <v>0.00744735</v>
      </c>
      <c r="C1153" s="187">
        <v>45547.0</v>
      </c>
      <c r="D1153" s="188" t="str">
        <f t="shared" si="1"/>
        <v>2024/09</v>
      </c>
      <c r="E1153" s="189"/>
    </row>
    <row r="1154">
      <c r="A1154" s="186" t="s">
        <v>486</v>
      </c>
      <c r="B1154" s="186">
        <v>0.061725</v>
      </c>
      <c r="C1154" s="187">
        <v>45547.0</v>
      </c>
      <c r="D1154" s="188" t="str">
        <f t="shared" si="1"/>
        <v>2024/09</v>
      </c>
      <c r="E1154" s="189"/>
    </row>
    <row r="1155">
      <c r="A1155" s="186" t="s">
        <v>486</v>
      </c>
      <c r="B1155" s="186">
        <v>0.01617</v>
      </c>
      <c r="C1155" s="187">
        <v>45547.0</v>
      </c>
      <c r="D1155" s="188" t="str">
        <f t="shared" si="1"/>
        <v>2024/09</v>
      </c>
      <c r="E1155" s="189"/>
    </row>
    <row r="1156">
      <c r="A1156" s="186" t="s">
        <v>499</v>
      </c>
      <c r="B1156" s="186">
        <v>0.0050388</v>
      </c>
      <c r="C1156" s="187">
        <v>45547.0</v>
      </c>
      <c r="D1156" s="188" t="str">
        <f t="shared" si="1"/>
        <v>2024/09</v>
      </c>
      <c r="E1156" s="189"/>
    </row>
    <row r="1157">
      <c r="A1157" s="186" t="s">
        <v>489</v>
      </c>
      <c r="B1157" s="186">
        <v>5.5393E-4</v>
      </c>
      <c r="C1157" s="187">
        <v>45547.0</v>
      </c>
      <c r="D1157" s="188" t="str">
        <f t="shared" si="1"/>
        <v>2024/09</v>
      </c>
      <c r="E1157" s="189"/>
    </row>
    <row r="1158">
      <c r="A1158" s="186" t="s">
        <v>498</v>
      </c>
      <c r="B1158" s="186">
        <v>0.00101803</v>
      </c>
      <c r="C1158" s="187">
        <v>45547.0</v>
      </c>
      <c r="D1158" s="188" t="str">
        <f t="shared" si="1"/>
        <v>2024/09</v>
      </c>
      <c r="E1158" s="189"/>
    </row>
    <row r="1159">
      <c r="A1159" s="186" t="s">
        <v>486</v>
      </c>
      <c r="B1159" s="186">
        <v>0.0138665</v>
      </c>
      <c r="C1159" s="187">
        <v>45547.0</v>
      </c>
      <c r="D1159" s="188" t="str">
        <f t="shared" si="1"/>
        <v>2024/09</v>
      </c>
      <c r="E1159" s="189"/>
    </row>
    <row r="1160">
      <c r="A1160" s="186" t="s">
        <v>486</v>
      </c>
      <c r="B1160" s="186">
        <v>0.013575</v>
      </c>
      <c r="C1160" s="187">
        <v>45547.0</v>
      </c>
      <c r="D1160" s="188" t="str">
        <f t="shared" si="1"/>
        <v>2024/09</v>
      </c>
      <c r="E1160" s="189"/>
    </row>
    <row r="1161">
      <c r="A1161" s="186" t="s">
        <v>502</v>
      </c>
      <c r="B1161" s="186">
        <v>2.48</v>
      </c>
      <c r="C1161" s="187">
        <v>45547.0</v>
      </c>
      <c r="D1161" s="188" t="str">
        <f t="shared" si="1"/>
        <v>2024/09</v>
      </c>
      <c r="E1161" s="189"/>
    </row>
    <row r="1162">
      <c r="A1162" s="186" t="s">
        <v>486</v>
      </c>
      <c r="B1162" s="186">
        <v>0.842398</v>
      </c>
      <c r="C1162" s="187">
        <v>45547.0</v>
      </c>
      <c r="D1162" s="188" t="str">
        <f t="shared" si="1"/>
        <v>2024/09</v>
      </c>
      <c r="E1162" s="189"/>
    </row>
    <row r="1163">
      <c r="A1163" s="186" t="s">
        <v>492</v>
      </c>
      <c r="B1163" s="186">
        <v>0.133177</v>
      </c>
      <c r="C1163" s="187">
        <v>45547.0</v>
      </c>
      <c r="D1163" s="188" t="str">
        <f t="shared" si="1"/>
        <v>2024/09</v>
      </c>
      <c r="E1163" s="189"/>
    </row>
    <row r="1164">
      <c r="A1164" s="186" t="s">
        <v>493</v>
      </c>
      <c r="B1164" s="186">
        <v>0.010546</v>
      </c>
      <c r="C1164" s="187">
        <v>45547.0</v>
      </c>
      <c r="D1164" s="188" t="str">
        <f t="shared" si="1"/>
        <v>2024/09</v>
      </c>
      <c r="E1164" s="189"/>
    </row>
    <row r="1165">
      <c r="A1165" s="186" t="s">
        <v>486</v>
      </c>
      <c r="B1165" s="186">
        <v>5.52254</v>
      </c>
      <c r="C1165" s="187">
        <v>45548.0</v>
      </c>
      <c r="D1165" s="188" t="str">
        <f t="shared" si="1"/>
        <v>2024/09</v>
      </c>
      <c r="E1165" s="189"/>
    </row>
    <row r="1166">
      <c r="A1166" s="186" t="s">
        <v>487</v>
      </c>
      <c r="B1166" s="186">
        <v>4.5452625</v>
      </c>
      <c r="C1166" s="187">
        <v>45548.0</v>
      </c>
      <c r="D1166" s="188" t="str">
        <f t="shared" si="1"/>
        <v>2024/09</v>
      </c>
      <c r="E1166" s="189"/>
    </row>
    <row r="1167">
      <c r="A1167" s="186" t="s">
        <v>499</v>
      </c>
      <c r="B1167" s="186">
        <v>7.182345</v>
      </c>
      <c r="C1167" s="187">
        <v>45548.0</v>
      </c>
      <c r="D1167" s="188" t="str">
        <f t="shared" si="1"/>
        <v>2024/09</v>
      </c>
      <c r="E1167" s="189"/>
    </row>
    <row r="1168">
      <c r="A1168" s="186" t="s">
        <v>489</v>
      </c>
      <c r="B1168" s="186">
        <v>0.502955</v>
      </c>
      <c r="C1168" s="187">
        <v>45548.0</v>
      </c>
      <c r="D1168" s="188" t="str">
        <f t="shared" si="1"/>
        <v>2024/09</v>
      </c>
      <c r="E1168" s="189"/>
    </row>
    <row r="1169">
      <c r="A1169" s="186" t="s">
        <v>488</v>
      </c>
      <c r="B1169" s="186">
        <v>3.02436</v>
      </c>
      <c r="C1169" s="187">
        <v>45548.0</v>
      </c>
      <c r="D1169" s="188" t="str">
        <f t="shared" si="1"/>
        <v>2024/09</v>
      </c>
      <c r="E1169" s="189"/>
    </row>
    <row r="1170">
      <c r="A1170" s="186" t="s">
        <v>503</v>
      </c>
      <c r="B1170" s="186">
        <v>0.00111</v>
      </c>
      <c r="C1170" s="187">
        <v>45548.0</v>
      </c>
      <c r="D1170" s="188" t="str">
        <f t="shared" si="1"/>
        <v>2024/09</v>
      </c>
      <c r="E1170" s="189"/>
    </row>
    <row r="1171">
      <c r="A1171" s="186" t="s">
        <v>491</v>
      </c>
      <c r="B1171" s="186">
        <v>0.12831</v>
      </c>
      <c r="C1171" s="187">
        <v>45548.0</v>
      </c>
      <c r="D1171" s="188" t="str">
        <f t="shared" si="1"/>
        <v>2024/09</v>
      </c>
      <c r="E1171" s="189"/>
    </row>
    <row r="1172">
      <c r="A1172" s="186" t="s">
        <v>486</v>
      </c>
      <c r="B1172" s="186">
        <v>0.00279165</v>
      </c>
      <c r="C1172" s="187">
        <v>45548.0</v>
      </c>
      <c r="D1172" s="188" t="str">
        <f t="shared" si="1"/>
        <v>2024/09</v>
      </c>
      <c r="E1172" s="189"/>
    </row>
    <row r="1173">
      <c r="A1173" s="186" t="s">
        <v>487</v>
      </c>
      <c r="B1173" s="186">
        <v>0.134292</v>
      </c>
      <c r="C1173" s="187">
        <v>45548.0</v>
      </c>
      <c r="D1173" s="188" t="str">
        <f t="shared" si="1"/>
        <v>2024/09</v>
      </c>
      <c r="E1173" s="189"/>
    </row>
    <row r="1174">
      <c r="A1174" s="186" t="s">
        <v>498</v>
      </c>
      <c r="B1174" s="186">
        <v>0.4675995</v>
      </c>
      <c r="C1174" s="187">
        <v>45548.0</v>
      </c>
      <c r="D1174" s="188" t="str">
        <f t="shared" si="1"/>
        <v>2024/09</v>
      </c>
      <c r="E1174" s="189"/>
    </row>
    <row r="1175">
      <c r="A1175" s="186" t="s">
        <v>501</v>
      </c>
      <c r="B1175" s="186">
        <v>0.05239245</v>
      </c>
      <c r="C1175" s="187">
        <v>45548.0</v>
      </c>
      <c r="D1175" s="188" t="str">
        <f t="shared" si="1"/>
        <v>2024/09</v>
      </c>
      <c r="E1175" s="189"/>
    </row>
    <row r="1176">
      <c r="A1176" s="186" t="s">
        <v>488</v>
      </c>
      <c r="B1176" s="186">
        <v>0.105555</v>
      </c>
      <c r="C1176" s="187">
        <v>45548.0</v>
      </c>
      <c r="D1176" s="188" t="str">
        <f t="shared" si="1"/>
        <v>2024/09</v>
      </c>
      <c r="E1176" s="189"/>
    </row>
    <row r="1177">
      <c r="A1177" s="186" t="s">
        <v>488</v>
      </c>
      <c r="B1177" s="186">
        <v>1.773588</v>
      </c>
      <c r="C1177" s="187">
        <v>45548.0</v>
      </c>
      <c r="D1177" s="188" t="str">
        <f t="shared" si="1"/>
        <v>2024/09</v>
      </c>
      <c r="E1177" s="189"/>
    </row>
    <row r="1178">
      <c r="A1178" s="186" t="s">
        <v>499</v>
      </c>
      <c r="B1178" s="186">
        <v>0.00101829</v>
      </c>
      <c r="C1178" s="187">
        <v>45548.0</v>
      </c>
      <c r="D1178" s="188" t="str">
        <f t="shared" si="1"/>
        <v>2024/09</v>
      </c>
      <c r="E1178" s="189"/>
    </row>
    <row r="1179">
      <c r="A1179" s="186" t="s">
        <v>489</v>
      </c>
      <c r="B1179" s="186">
        <v>3.2279E-4</v>
      </c>
      <c r="C1179" s="187">
        <v>45548.0</v>
      </c>
      <c r="D1179" s="188" t="str">
        <f t="shared" si="1"/>
        <v>2024/09</v>
      </c>
      <c r="E1179" s="189"/>
    </row>
    <row r="1180">
      <c r="A1180" s="186" t="s">
        <v>498</v>
      </c>
      <c r="B1180" s="186">
        <v>0.12905048</v>
      </c>
      <c r="C1180" s="187">
        <v>45548.0</v>
      </c>
      <c r="D1180" s="188" t="str">
        <f t="shared" si="1"/>
        <v>2024/09</v>
      </c>
      <c r="E1180" s="189"/>
    </row>
    <row r="1181">
      <c r="A1181" s="186" t="s">
        <v>486</v>
      </c>
      <c r="B1181" s="186">
        <v>0.0107911</v>
      </c>
      <c r="C1181" s="187">
        <v>45548.0</v>
      </c>
      <c r="D1181" s="188" t="str">
        <f t="shared" si="1"/>
        <v>2024/09</v>
      </c>
      <c r="E1181" s="189"/>
    </row>
    <row r="1182">
      <c r="A1182" s="186" t="s">
        <v>502</v>
      </c>
      <c r="B1182" s="186">
        <v>2.92</v>
      </c>
      <c r="C1182" s="187">
        <v>45548.0</v>
      </c>
      <c r="D1182" s="188" t="str">
        <f t="shared" si="1"/>
        <v>2024/09</v>
      </c>
      <c r="E1182" s="189"/>
    </row>
    <row r="1183">
      <c r="A1183" s="186" t="s">
        <v>488</v>
      </c>
      <c r="B1183" s="186">
        <v>3.28182</v>
      </c>
      <c r="C1183" s="187">
        <v>45548.0</v>
      </c>
      <c r="D1183" s="188" t="str">
        <f t="shared" si="1"/>
        <v>2024/09</v>
      </c>
      <c r="E1183" s="189"/>
    </row>
    <row r="1184">
      <c r="A1184" s="186" t="s">
        <v>486</v>
      </c>
      <c r="B1184" s="186">
        <v>0.9199125</v>
      </c>
      <c r="C1184" s="187">
        <v>45548.0</v>
      </c>
      <c r="D1184" s="188" t="str">
        <f t="shared" si="1"/>
        <v>2024/09</v>
      </c>
      <c r="E1184" s="189"/>
    </row>
    <row r="1185">
      <c r="A1185" s="186" t="s">
        <v>492</v>
      </c>
      <c r="B1185" s="186">
        <v>0.095672</v>
      </c>
      <c r="C1185" s="187">
        <v>45548.0</v>
      </c>
      <c r="D1185" s="188" t="str">
        <f t="shared" si="1"/>
        <v>2024/09</v>
      </c>
      <c r="E1185" s="189"/>
    </row>
    <row r="1186">
      <c r="A1186" s="186" t="s">
        <v>493</v>
      </c>
      <c r="B1186" s="186">
        <v>0.012911</v>
      </c>
      <c r="C1186" s="187">
        <v>45548.0</v>
      </c>
      <c r="D1186" s="188" t="str">
        <f t="shared" si="1"/>
        <v>2024/09</v>
      </c>
      <c r="E1186" s="189"/>
    </row>
    <row r="1187">
      <c r="A1187" s="186" t="s">
        <v>487</v>
      </c>
      <c r="B1187" s="186">
        <v>1.0839025</v>
      </c>
      <c r="C1187" s="187">
        <v>45549.0</v>
      </c>
      <c r="D1187" s="188" t="str">
        <f t="shared" si="1"/>
        <v>2024/09</v>
      </c>
      <c r="E1187" s="189"/>
    </row>
    <row r="1188">
      <c r="A1188" s="186" t="s">
        <v>499</v>
      </c>
      <c r="B1188" s="186">
        <v>0.647445</v>
      </c>
      <c r="C1188" s="187">
        <v>45549.0</v>
      </c>
      <c r="D1188" s="188" t="str">
        <f t="shared" si="1"/>
        <v>2024/09</v>
      </c>
      <c r="E1188" s="189"/>
    </row>
    <row r="1189">
      <c r="A1189" s="186" t="s">
        <v>489</v>
      </c>
      <c r="B1189" s="186">
        <v>7.075E-4</v>
      </c>
      <c r="C1189" s="187">
        <v>45549.0</v>
      </c>
      <c r="D1189" s="188" t="str">
        <f t="shared" si="1"/>
        <v>2024/09</v>
      </c>
      <c r="E1189" s="189"/>
    </row>
    <row r="1190">
      <c r="A1190" s="186" t="s">
        <v>488</v>
      </c>
      <c r="B1190" s="186">
        <v>0.007585</v>
      </c>
      <c r="C1190" s="187">
        <v>45549.0</v>
      </c>
      <c r="D1190" s="188" t="str">
        <f t="shared" si="1"/>
        <v>2024/09</v>
      </c>
      <c r="E1190" s="189"/>
    </row>
    <row r="1191">
      <c r="A1191" s="186" t="s">
        <v>491</v>
      </c>
      <c r="B1191" s="186">
        <v>0.00425</v>
      </c>
      <c r="C1191" s="187">
        <v>45549.0</v>
      </c>
      <c r="D1191" s="188" t="str">
        <f t="shared" si="1"/>
        <v>2024/09</v>
      </c>
      <c r="E1191" s="189"/>
    </row>
    <row r="1192">
      <c r="A1192" s="186" t="s">
        <v>487</v>
      </c>
      <c r="B1192" s="186">
        <v>0.0096603</v>
      </c>
      <c r="C1192" s="187">
        <v>45549.0</v>
      </c>
      <c r="D1192" s="188" t="str">
        <f t="shared" si="1"/>
        <v>2024/09</v>
      </c>
      <c r="E1192" s="189"/>
    </row>
    <row r="1193">
      <c r="A1193" s="186" t="s">
        <v>498</v>
      </c>
      <c r="B1193" s="186">
        <v>0.0028542</v>
      </c>
      <c r="C1193" s="187">
        <v>45549.0</v>
      </c>
      <c r="D1193" s="188" t="str">
        <f t="shared" si="1"/>
        <v>2024/09</v>
      </c>
      <c r="E1193" s="189"/>
    </row>
    <row r="1194">
      <c r="A1194" s="186" t="s">
        <v>501</v>
      </c>
      <c r="B1194" s="186">
        <v>0.1571001</v>
      </c>
      <c r="C1194" s="187">
        <v>45549.0</v>
      </c>
      <c r="D1194" s="188" t="str">
        <f t="shared" si="1"/>
        <v>2024/09</v>
      </c>
      <c r="E1194" s="189"/>
    </row>
    <row r="1195">
      <c r="A1195" s="186" t="s">
        <v>488</v>
      </c>
      <c r="B1195" s="186">
        <v>4.79676</v>
      </c>
      <c r="C1195" s="187">
        <v>45549.0</v>
      </c>
      <c r="D1195" s="188" t="str">
        <f t="shared" si="1"/>
        <v>2024/09</v>
      </c>
      <c r="E1195" s="189"/>
    </row>
    <row r="1196">
      <c r="A1196" s="186" t="s">
        <v>488</v>
      </c>
      <c r="B1196" s="186">
        <v>0.381096</v>
      </c>
      <c r="C1196" s="187">
        <v>45549.0</v>
      </c>
      <c r="D1196" s="188" t="str">
        <f t="shared" si="1"/>
        <v>2024/09</v>
      </c>
      <c r="E1196" s="189"/>
    </row>
    <row r="1197">
      <c r="A1197" s="186" t="s">
        <v>499</v>
      </c>
      <c r="B1197" s="186">
        <v>6.955E-5</v>
      </c>
      <c r="C1197" s="187">
        <v>45549.0</v>
      </c>
      <c r="D1197" s="188" t="str">
        <f t="shared" si="1"/>
        <v>2024/09</v>
      </c>
      <c r="E1197" s="189"/>
    </row>
    <row r="1198">
      <c r="A1198" s="186" t="s">
        <v>498</v>
      </c>
      <c r="B1198" s="186">
        <v>2.379E-5</v>
      </c>
      <c r="C1198" s="187">
        <v>45549.0</v>
      </c>
      <c r="D1198" s="188" t="str">
        <f t="shared" si="1"/>
        <v>2024/09</v>
      </c>
      <c r="E1198" s="189"/>
    </row>
    <row r="1199">
      <c r="A1199" s="186" t="s">
        <v>486</v>
      </c>
      <c r="B1199" s="186">
        <v>0.0094533</v>
      </c>
      <c r="C1199" s="187">
        <v>45549.0</v>
      </c>
      <c r="D1199" s="188" t="str">
        <f t="shared" si="1"/>
        <v>2024/09</v>
      </c>
      <c r="E1199" s="189"/>
    </row>
    <row r="1200">
      <c r="A1200" s="186" t="s">
        <v>486</v>
      </c>
      <c r="B1200" s="186">
        <v>0.00534</v>
      </c>
      <c r="C1200" s="187">
        <v>45549.0</v>
      </c>
      <c r="D1200" s="188" t="str">
        <f t="shared" si="1"/>
        <v>2024/09</v>
      </c>
      <c r="E1200" s="189"/>
    </row>
    <row r="1201">
      <c r="A1201" s="186" t="s">
        <v>502</v>
      </c>
      <c r="B1201" s="186">
        <v>2.52</v>
      </c>
      <c r="C1201" s="187">
        <v>45549.0</v>
      </c>
      <c r="D1201" s="188" t="str">
        <f t="shared" si="1"/>
        <v>2024/09</v>
      </c>
      <c r="E1201" s="189"/>
    </row>
    <row r="1202">
      <c r="A1202" s="186" t="s">
        <v>486</v>
      </c>
      <c r="B1202" s="186">
        <v>0.857333</v>
      </c>
      <c r="C1202" s="187">
        <v>45549.0</v>
      </c>
      <c r="D1202" s="188" t="str">
        <f t="shared" si="1"/>
        <v>2024/09</v>
      </c>
      <c r="E1202" s="189"/>
    </row>
    <row r="1203">
      <c r="A1203" s="186" t="s">
        <v>492</v>
      </c>
      <c r="B1203" s="186">
        <v>0.031814</v>
      </c>
      <c r="C1203" s="187">
        <v>45549.0</v>
      </c>
      <c r="D1203" s="188" t="str">
        <f t="shared" si="1"/>
        <v>2024/09</v>
      </c>
      <c r="E1203" s="189"/>
    </row>
    <row r="1204">
      <c r="A1204" s="186" t="s">
        <v>486</v>
      </c>
      <c r="B1204" s="186">
        <v>0.3338325</v>
      </c>
      <c r="C1204" s="187">
        <v>45550.0</v>
      </c>
      <c r="D1204" s="188" t="str">
        <f t="shared" si="1"/>
        <v>2024/09</v>
      </c>
      <c r="E1204" s="189"/>
    </row>
    <row r="1205">
      <c r="A1205" s="186" t="s">
        <v>487</v>
      </c>
      <c r="B1205" s="186">
        <v>2.37906</v>
      </c>
      <c r="C1205" s="187">
        <v>45550.0</v>
      </c>
      <c r="D1205" s="188" t="str">
        <f t="shared" si="1"/>
        <v>2024/09</v>
      </c>
      <c r="E1205" s="189"/>
    </row>
    <row r="1206">
      <c r="A1206" s="186" t="s">
        <v>499</v>
      </c>
      <c r="B1206" s="186">
        <v>0.6222375</v>
      </c>
      <c r="C1206" s="187">
        <v>45550.0</v>
      </c>
      <c r="D1206" s="188" t="str">
        <f t="shared" si="1"/>
        <v>2024/09</v>
      </c>
      <c r="E1206" s="189"/>
    </row>
    <row r="1207">
      <c r="A1207" s="186" t="s">
        <v>486</v>
      </c>
      <c r="B1207" s="186">
        <v>0.0180711</v>
      </c>
      <c r="C1207" s="187">
        <v>45550.0</v>
      </c>
      <c r="D1207" s="188" t="str">
        <f t="shared" si="1"/>
        <v>2024/09</v>
      </c>
      <c r="E1207" s="189"/>
    </row>
    <row r="1208">
      <c r="A1208" s="186" t="s">
        <v>487</v>
      </c>
      <c r="B1208" s="186">
        <v>0.06610035</v>
      </c>
      <c r="C1208" s="187">
        <v>45550.0</v>
      </c>
      <c r="D1208" s="188" t="str">
        <f t="shared" si="1"/>
        <v>2024/09</v>
      </c>
      <c r="E1208" s="189"/>
    </row>
    <row r="1209">
      <c r="A1209" s="186" t="s">
        <v>498</v>
      </c>
      <c r="B1209" s="186">
        <v>0.00293715</v>
      </c>
      <c r="C1209" s="187">
        <v>45550.0</v>
      </c>
      <c r="D1209" s="188" t="str">
        <f t="shared" si="1"/>
        <v>2024/09</v>
      </c>
      <c r="E1209" s="189"/>
    </row>
    <row r="1210">
      <c r="A1210" s="186" t="s">
        <v>501</v>
      </c>
      <c r="B1210" s="186">
        <v>0.0279561</v>
      </c>
      <c r="C1210" s="187">
        <v>45550.0</v>
      </c>
      <c r="D1210" s="188" t="str">
        <f t="shared" si="1"/>
        <v>2024/09</v>
      </c>
      <c r="E1210" s="189"/>
    </row>
    <row r="1211">
      <c r="A1211" s="186" t="s">
        <v>502</v>
      </c>
      <c r="B1211" s="186">
        <v>0.32283</v>
      </c>
      <c r="C1211" s="187">
        <v>45550.0</v>
      </c>
      <c r="D1211" s="188" t="str">
        <f t="shared" si="1"/>
        <v>2024/09</v>
      </c>
      <c r="E1211" s="189"/>
    </row>
    <row r="1212">
      <c r="A1212" s="186" t="s">
        <v>499</v>
      </c>
      <c r="B1212" s="186">
        <v>5.811E-5</v>
      </c>
      <c r="C1212" s="187">
        <v>45550.0</v>
      </c>
      <c r="D1212" s="188" t="str">
        <f t="shared" si="1"/>
        <v>2024/09</v>
      </c>
      <c r="E1212" s="189"/>
    </row>
    <row r="1213">
      <c r="A1213" s="186" t="s">
        <v>498</v>
      </c>
      <c r="B1213" s="186">
        <v>0.00305604</v>
      </c>
      <c r="C1213" s="187">
        <v>45550.0</v>
      </c>
      <c r="D1213" s="188" t="str">
        <f t="shared" si="1"/>
        <v>2024/09</v>
      </c>
      <c r="E1213" s="189"/>
    </row>
    <row r="1214">
      <c r="A1214" s="186" t="s">
        <v>486</v>
      </c>
      <c r="B1214" s="186">
        <v>0.0065677</v>
      </c>
      <c r="C1214" s="187">
        <v>45550.0</v>
      </c>
      <c r="D1214" s="188" t="str">
        <f t="shared" si="1"/>
        <v>2024/09</v>
      </c>
      <c r="E1214" s="189"/>
    </row>
    <row r="1215">
      <c r="A1215" s="186" t="s">
        <v>502</v>
      </c>
      <c r="B1215" s="186">
        <v>2.56</v>
      </c>
      <c r="C1215" s="187">
        <v>45550.0</v>
      </c>
      <c r="D1215" s="188" t="str">
        <f t="shared" si="1"/>
        <v>2024/09</v>
      </c>
      <c r="E1215" s="189"/>
    </row>
    <row r="1216">
      <c r="A1216" s="186" t="s">
        <v>486</v>
      </c>
      <c r="B1216" s="186">
        <v>0.862392</v>
      </c>
      <c r="C1216" s="187">
        <v>45550.0</v>
      </c>
      <c r="D1216" s="188" t="str">
        <f t="shared" si="1"/>
        <v>2024/09</v>
      </c>
      <c r="E1216" s="189"/>
    </row>
    <row r="1217">
      <c r="A1217" s="186" t="s">
        <v>486</v>
      </c>
      <c r="B1217" s="186">
        <v>4.4805625</v>
      </c>
      <c r="C1217" s="187">
        <v>45551.0</v>
      </c>
      <c r="D1217" s="188" t="str">
        <f t="shared" si="1"/>
        <v>2024/09</v>
      </c>
      <c r="E1217" s="189"/>
    </row>
    <row r="1218">
      <c r="A1218" s="186" t="s">
        <v>487</v>
      </c>
      <c r="B1218" s="186">
        <v>2.46609</v>
      </c>
      <c r="C1218" s="187">
        <v>45551.0</v>
      </c>
      <c r="D1218" s="188" t="str">
        <f t="shared" si="1"/>
        <v>2024/09</v>
      </c>
      <c r="E1218" s="189"/>
    </row>
    <row r="1219">
      <c r="A1219" s="186" t="s">
        <v>499</v>
      </c>
      <c r="B1219" s="186">
        <v>12.5078925</v>
      </c>
      <c r="C1219" s="187">
        <v>45551.0</v>
      </c>
      <c r="D1219" s="188" t="str">
        <f t="shared" si="1"/>
        <v>2024/09</v>
      </c>
      <c r="E1219" s="189"/>
    </row>
    <row r="1220">
      <c r="A1220" s="186" t="s">
        <v>489</v>
      </c>
      <c r="B1220" s="186">
        <v>3.8101975</v>
      </c>
      <c r="C1220" s="187">
        <v>45551.0</v>
      </c>
      <c r="D1220" s="188" t="str">
        <f t="shared" si="1"/>
        <v>2024/09</v>
      </c>
      <c r="E1220" s="189"/>
    </row>
    <row r="1221">
      <c r="A1221" s="186" t="s">
        <v>488</v>
      </c>
      <c r="B1221" s="186">
        <v>6.67089</v>
      </c>
      <c r="C1221" s="187">
        <v>45551.0</v>
      </c>
      <c r="D1221" s="188" t="str">
        <f t="shared" si="1"/>
        <v>2024/09</v>
      </c>
      <c r="E1221" s="189"/>
    </row>
    <row r="1222">
      <c r="A1222" s="186" t="s">
        <v>501</v>
      </c>
      <c r="B1222" s="186">
        <v>3.4E-4</v>
      </c>
      <c r="C1222" s="187">
        <v>45551.0</v>
      </c>
      <c r="D1222" s="188" t="str">
        <f t="shared" si="1"/>
        <v>2024/09</v>
      </c>
      <c r="E1222" s="189"/>
    </row>
    <row r="1223">
      <c r="A1223" s="186" t="s">
        <v>491</v>
      </c>
      <c r="B1223" s="186">
        <v>0.58088</v>
      </c>
      <c r="C1223" s="187">
        <v>45551.0</v>
      </c>
      <c r="D1223" s="188" t="str">
        <f t="shared" si="1"/>
        <v>2024/09</v>
      </c>
      <c r="E1223" s="189"/>
    </row>
    <row r="1224">
      <c r="A1224" s="186" t="s">
        <v>486</v>
      </c>
      <c r="B1224" s="186">
        <v>9.264E-4</v>
      </c>
      <c r="C1224" s="187">
        <v>45551.0</v>
      </c>
      <c r="D1224" s="188" t="str">
        <f t="shared" si="1"/>
        <v>2024/09</v>
      </c>
      <c r="E1224" s="189"/>
    </row>
    <row r="1225">
      <c r="A1225" s="186" t="s">
        <v>487</v>
      </c>
      <c r="B1225" s="186">
        <v>0.0874611</v>
      </c>
      <c r="C1225" s="187">
        <v>45551.0</v>
      </c>
      <c r="D1225" s="188" t="str">
        <f t="shared" si="1"/>
        <v>2024/09</v>
      </c>
      <c r="E1225" s="189"/>
    </row>
    <row r="1226">
      <c r="A1226" s="186" t="s">
        <v>488</v>
      </c>
      <c r="B1226" s="186">
        <v>7.68E-5</v>
      </c>
      <c r="C1226" s="187">
        <v>45551.0</v>
      </c>
      <c r="D1226" s="188" t="str">
        <f t="shared" si="1"/>
        <v>2024/09</v>
      </c>
      <c r="E1226" s="189"/>
    </row>
    <row r="1227">
      <c r="A1227" s="186" t="s">
        <v>498</v>
      </c>
      <c r="B1227" s="186">
        <v>0.4993719</v>
      </c>
      <c r="C1227" s="187">
        <v>45551.0</v>
      </c>
      <c r="D1227" s="188" t="str">
        <f t="shared" si="1"/>
        <v>2024/09</v>
      </c>
      <c r="E1227" s="189"/>
    </row>
    <row r="1228">
      <c r="A1228" s="186" t="s">
        <v>501</v>
      </c>
      <c r="B1228" s="186">
        <v>0.22706085</v>
      </c>
      <c r="C1228" s="187">
        <v>45551.0</v>
      </c>
      <c r="D1228" s="188" t="str">
        <f t="shared" si="1"/>
        <v>2024/09</v>
      </c>
      <c r="E1228" s="189"/>
    </row>
    <row r="1229">
      <c r="A1229" s="186" t="s">
        <v>488</v>
      </c>
      <c r="B1229" s="186">
        <v>12.76053</v>
      </c>
      <c r="C1229" s="187">
        <v>45551.0</v>
      </c>
      <c r="D1229" s="188" t="str">
        <f t="shared" si="1"/>
        <v>2024/09</v>
      </c>
      <c r="E1229" s="189"/>
    </row>
    <row r="1230">
      <c r="A1230" s="186" t="s">
        <v>499</v>
      </c>
      <c r="B1230" s="186">
        <v>2.2282E-4</v>
      </c>
      <c r="C1230" s="187">
        <v>45551.0</v>
      </c>
      <c r="D1230" s="188" t="str">
        <f t="shared" si="1"/>
        <v>2024/09</v>
      </c>
      <c r="E1230" s="189"/>
    </row>
    <row r="1231">
      <c r="A1231" s="186" t="s">
        <v>489</v>
      </c>
      <c r="B1231" s="186">
        <v>0.00216242</v>
      </c>
      <c r="C1231" s="187">
        <v>45551.0</v>
      </c>
      <c r="D1231" s="188" t="str">
        <f t="shared" si="1"/>
        <v>2024/09</v>
      </c>
      <c r="E1231" s="189"/>
    </row>
    <row r="1232">
      <c r="A1232" s="186" t="s">
        <v>498</v>
      </c>
      <c r="B1232" s="186">
        <v>0.86964774</v>
      </c>
      <c r="C1232" s="187">
        <v>45551.0</v>
      </c>
      <c r="D1232" s="188" t="str">
        <f t="shared" si="1"/>
        <v>2024/09</v>
      </c>
      <c r="E1232" s="189"/>
    </row>
    <row r="1233">
      <c r="A1233" s="186" t="s">
        <v>486</v>
      </c>
      <c r="B1233" s="186">
        <v>0.0139016</v>
      </c>
      <c r="C1233" s="187">
        <v>45551.0</v>
      </c>
      <c r="D1233" s="188" t="str">
        <f t="shared" si="1"/>
        <v>2024/09</v>
      </c>
      <c r="E1233" s="189"/>
    </row>
    <row r="1234">
      <c r="A1234" s="186" t="s">
        <v>486</v>
      </c>
      <c r="B1234" s="186">
        <v>0.007311</v>
      </c>
      <c r="C1234" s="187">
        <v>45551.0</v>
      </c>
      <c r="D1234" s="188" t="str">
        <f t="shared" si="1"/>
        <v>2024/09</v>
      </c>
      <c r="E1234" s="189"/>
    </row>
    <row r="1235">
      <c r="A1235" s="186" t="s">
        <v>502</v>
      </c>
      <c r="B1235" s="186">
        <v>2.64</v>
      </c>
      <c r="C1235" s="187">
        <v>45551.0</v>
      </c>
      <c r="D1235" s="188" t="str">
        <f t="shared" si="1"/>
        <v>2024/09</v>
      </c>
      <c r="E1235" s="189"/>
    </row>
    <row r="1236">
      <c r="A1236" s="186" t="s">
        <v>488</v>
      </c>
      <c r="B1236" s="186">
        <v>8.93799</v>
      </c>
      <c r="C1236" s="187">
        <v>45551.0</v>
      </c>
      <c r="D1236" s="188" t="str">
        <f t="shared" si="1"/>
        <v>2024/09</v>
      </c>
      <c r="E1236" s="189"/>
    </row>
    <row r="1237">
      <c r="A1237" s="186" t="s">
        <v>486</v>
      </c>
      <c r="B1237" s="186">
        <v>0.8297605</v>
      </c>
      <c r="C1237" s="187">
        <v>45551.0</v>
      </c>
      <c r="D1237" s="188" t="str">
        <f t="shared" si="1"/>
        <v>2024/09</v>
      </c>
      <c r="E1237" s="189"/>
    </row>
    <row r="1238">
      <c r="A1238" s="186" t="s">
        <v>492</v>
      </c>
      <c r="B1238" s="186">
        <v>0.047727</v>
      </c>
      <c r="C1238" s="187">
        <v>45551.0</v>
      </c>
      <c r="D1238" s="188" t="str">
        <f t="shared" si="1"/>
        <v>2024/09</v>
      </c>
      <c r="E1238" s="189"/>
    </row>
    <row r="1239">
      <c r="A1239" s="186" t="s">
        <v>493</v>
      </c>
      <c r="B1239" s="186">
        <v>0.028227</v>
      </c>
      <c r="C1239" s="187">
        <v>45551.0</v>
      </c>
      <c r="D1239" s="188" t="str">
        <f t="shared" si="1"/>
        <v>2024/09</v>
      </c>
      <c r="E1239" s="189"/>
    </row>
    <row r="1240">
      <c r="A1240" s="186" t="s">
        <v>486</v>
      </c>
      <c r="B1240" s="186">
        <v>2.484495</v>
      </c>
      <c r="C1240" s="187">
        <v>45552.0</v>
      </c>
      <c r="D1240" s="188" t="str">
        <f t="shared" si="1"/>
        <v>2024/09</v>
      </c>
      <c r="E1240" s="189"/>
    </row>
    <row r="1241">
      <c r="A1241" s="186" t="s">
        <v>487</v>
      </c>
      <c r="B1241" s="186">
        <v>5.1805525</v>
      </c>
      <c r="C1241" s="187">
        <v>45552.0</v>
      </c>
      <c r="D1241" s="188" t="str">
        <f t="shared" si="1"/>
        <v>2024/09</v>
      </c>
      <c r="E1241" s="189"/>
    </row>
    <row r="1242">
      <c r="A1242" s="186" t="s">
        <v>499</v>
      </c>
      <c r="B1242" s="186">
        <v>4.1555975</v>
      </c>
      <c r="C1242" s="187">
        <v>45552.0</v>
      </c>
      <c r="D1242" s="188" t="str">
        <f t="shared" si="1"/>
        <v>2024/09</v>
      </c>
      <c r="E1242" s="189"/>
    </row>
    <row r="1243">
      <c r="A1243" s="186" t="s">
        <v>489</v>
      </c>
      <c r="B1243" s="186">
        <v>1.1174575</v>
      </c>
      <c r="C1243" s="187">
        <v>45552.0</v>
      </c>
      <c r="D1243" s="188" t="str">
        <f t="shared" si="1"/>
        <v>2024/09</v>
      </c>
      <c r="E1243" s="189"/>
    </row>
    <row r="1244">
      <c r="A1244" s="186" t="s">
        <v>488</v>
      </c>
      <c r="B1244" s="186">
        <v>0.989975</v>
      </c>
      <c r="C1244" s="187">
        <v>45552.0</v>
      </c>
      <c r="D1244" s="188" t="str">
        <f t="shared" si="1"/>
        <v>2024/09</v>
      </c>
      <c r="E1244" s="189"/>
    </row>
    <row r="1245">
      <c r="A1245" s="186" t="s">
        <v>490</v>
      </c>
      <c r="B1245" s="186">
        <v>0.15544</v>
      </c>
      <c r="C1245" s="187">
        <v>45552.0</v>
      </c>
      <c r="D1245" s="188" t="str">
        <f t="shared" si="1"/>
        <v>2024/09</v>
      </c>
      <c r="E1245" s="189"/>
    </row>
    <row r="1246">
      <c r="A1246" s="186" t="s">
        <v>491</v>
      </c>
      <c r="B1246" s="186">
        <v>6.53257</v>
      </c>
      <c r="C1246" s="187">
        <v>45552.0</v>
      </c>
      <c r="D1246" s="188" t="str">
        <f t="shared" si="1"/>
        <v>2024/09</v>
      </c>
      <c r="E1246" s="189"/>
    </row>
    <row r="1247">
      <c r="A1247" s="186" t="s">
        <v>486</v>
      </c>
      <c r="B1247" s="186">
        <v>0.01606665</v>
      </c>
      <c r="C1247" s="187">
        <v>45552.0</v>
      </c>
      <c r="D1247" s="188" t="str">
        <f t="shared" si="1"/>
        <v>2024/09</v>
      </c>
      <c r="E1247" s="189"/>
    </row>
    <row r="1248">
      <c r="A1248" s="186" t="s">
        <v>487</v>
      </c>
      <c r="B1248" s="186">
        <v>0.1071186</v>
      </c>
      <c r="C1248" s="187">
        <v>45552.0</v>
      </c>
      <c r="D1248" s="188" t="str">
        <f t="shared" si="1"/>
        <v>2024/09</v>
      </c>
      <c r="E1248" s="189"/>
    </row>
    <row r="1249">
      <c r="A1249" s="186" t="s">
        <v>488</v>
      </c>
      <c r="B1249" s="186">
        <v>0.01233675</v>
      </c>
      <c r="C1249" s="187">
        <v>45552.0</v>
      </c>
      <c r="D1249" s="188" t="str">
        <f t="shared" si="1"/>
        <v>2024/09</v>
      </c>
      <c r="E1249" s="189"/>
    </row>
    <row r="1250">
      <c r="A1250" s="186" t="s">
        <v>498</v>
      </c>
      <c r="B1250" s="186">
        <v>0.5354433</v>
      </c>
      <c r="C1250" s="187">
        <v>45552.0</v>
      </c>
      <c r="D1250" s="188" t="str">
        <f t="shared" si="1"/>
        <v>2024/09</v>
      </c>
      <c r="E1250" s="189"/>
    </row>
    <row r="1251">
      <c r="A1251" s="186" t="s">
        <v>501</v>
      </c>
      <c r="B1251" s="186">
        <v>0.2513739</v>
      </c>
      <c r="C1251" s="187">
        <v>45552.0</v>
      </c>
      <c r="D1251" s="188" t="str">
        <f t="shared" si="1"/>
        <v>2024/09</v>
      </c>
      <c r="E1251" s="189"/>
    </row>
    <row r="1252">
      <c r="A1252" s="186" t="s">
        <v>502</v>
      </c>
      <c r="B1252" s="186">
        <v>6.68259</v>
      </c>
      <c r="C1252" s="187">
        <v>45552.0</v>
      </c>
      <c r="D1252" s="188" t="str">
        <f t="shared" si="1"/>
        <v>2024/09</v>
      </c>
      <c r="E1252" s="189"/>
    </row>
    <row r="1253">
      <c r="A1253" s="186" t="s">
        <v>502</v>
      </c>
      <c r="B1253" s="186">
        <v>0.123762</v>
      </c>
      <c r="C1253" s="187">
        <v>45552.0</v>
      </c>
      <c r="D1253" s="188" t="str">
        <f t="shared" si="1"/>
        <v>2024/09</v>
      </c>
      <c r="E1253" s="189"/>
    </row>
    <row r="1254">
      <c r="A1254" s="186" t="s">
        <v>499</v>
      </c>
      <c r="B1254" s="186">
        <v>1.8291E-4</v>
      </c>
      <c r="C1254" s="187">
        <v>45552.0</v>
      </c>
      <c r="D1254" s="188" t="str">
        <f t="shared" si="1"/>
        <v>2024/09</v>
      </c>
      <c r="E1254" s="189"/>
    </row>
    <row r="1255">
      <c r="A1255" s="186" t="s">
        <v>489</v>
      </c>
      <c r="B1255" s="186">
        <v>5.9735E-4</v>
      </c>
      <c r="C1255" s="187">
        <v>45552.0</v>
      </c>
      <c r="D1255" s="188" t="str">
        <f t="shared" si="1"/>
        <v>2024/09</v>
      </c>
      <c r="E1255" s="189"/>
    </row>
    <row r="1256">
      <c r="A1256" s="186" t="s">
        <v>498</v>
      </c>
      <c r="B1256" s="186">
        <v>0.17335578</v>
      </c>
      <c r="C1256" s="187">
        <v>45552.0</v>
      </c>
      <c r="D1256" s="188" t="str">
        <f t="shared" si="1"/>
        <v>2024/09</v>
      </c>
      <c r="E1256" s="189"/>
    </row>
    <row r="1257">
      <c r="A1257" s="186" t="s">
        <v>486</v>
      </c>
      <c r="B1257" s="186">
        <v>0.0193483</v>
      </c>
      <c r="C1257" s="187">
        <v>45552.0</v>
      </c>
      <c r="D1257" s="188" t="str">
        <f t="shared" si="1"/>
        <v>2024/09</v>
      </c>
      <c r="E1257" s="189"/>
    </row>
    <row r="1258">
      <c r="A1258" s="186" t="s">
        <v>502</v>
      </c>
      <c r="B1258" s="186">
        <v>2.48</v>
      </c>
      <c r="C1258" s="187">
        <v>45552.0</v>
      </c>
      <c r="D1258" s="188" t="str">
        <f t="shared" si="1"/>
        <v>2024/09</v>
      </c>
      <c r="E1258" s="189"/>
    </row>
    <row r="1259">
      <c r="A1259" s="186" t="s">
        <v>486</v>
      </c>
      <c r="B1259" s="186">
        <v>0.06177</v>
      </c>
      <c r="C1259" s="187">
        <v>45552.0</v>
      </c>
      <c r="D1259" s="188" t="str">
        <f t="shared" si="1"/>
        <v>2024/09</v>
      </c>
      <c r="E1259" s="189"/>
    </row>
    <row r="1260">
      <c r="A1260" s="186" t="s">
        <v>486</v>
      </c>
      <c r="B1260" s="186">
        <v>0.839505</v>
      </c>
      <c r="C1260" s="187">
        <v>45552.0</v>
      </c>
      <c r="D1260" s="188" t="str">
        <f t="shared" si="1"/>
        <v>2024/09</v>
      </c>
      <c r="E1260" s="189"/>
    </row>
    <row r="1261">
      <c r="A1261" s="186" t="s">
        <v>488</v>
      </c>
      <c r="B1261" s="186">
        <v>0.1281945</v>
      </c>
      <c r="C1261" s="187">
        <v>45552.0</v>
      </c>
      <c r="D1261" s="188" t="str">
        <f t="shared" si="1"/>
        <v>2024/09</v>
      </c>
      <c r="E1261" s="189"/>
    </row>
    <row r="1262">
      <c r="A1262" s="186" t="s">
        <v>492</v>
      </c>
      <c r="B1262" s="186">
        <v>0.014864</v>
      </c>
      <c r="C1262" s="187">
        <v>45552.0</v>
      </c>
      <c r="D1262" s="188" t="str">
        <f t="shared" si="1"/>
        <v>2024/09</v>
      </c>
      <c r="E1262" s="189"/>
    </row>
    <row r="1263">
      <c r="A1263" s="186" t="s">
        <v>493</v>
      </c>
      <c r="B1263" s="186">
        <v>0.026393</v>
      </c>
      <c r="C1263" s="187">
        <v>45552.0</v>
      </c>
      <c r="D1263" s="188" t="str">
        <f t="shared" si="1"/>
        <v>2024/09</v>
      </c>
      <c r="E1263" s="189"/>
    </row>
    <row r="1264">
      <c r="A1264" s="186" t="s">
        <v>491</v>
      </c>
      <c r="B1264" s="186">
        <v>0.007286</v>
      </c>
      <c r="C1264" s="187">
        <v>45552.0</v>
      </c>
      <c r="D1264" s="188" t="str">
        <f t="shared" si="1"/>
        <v>2024/09</v>
      </c>
      <c r="E1264" s="189"/>
    </row>
    <row r="1265">
      <c r="A1265" s="186" t="s">
        <v>486</v>
      </c>
      <c r="B1265" s="186">
        <v>1.6145675</v>
      </c>
      <c r="C1265" s="187">
        <v>45553.0</v>
      </c>
      <c r="D1265" s="188" t="str">
        <f t="shared" si="1"/>
        <v>2024/09</v>
      </c>
      <c r="E1265" s="189"/>
    </row>
    <row r="1266">
      <c r="A1266" s="186" t="s">
        <v>487</v>
      </c>
      <c r="B1266" s="186">
        <v>1.9591175</v>
      </c>
      <c r="C1266" s="187">
        <v>45553.0</v>
      </c>
      <c r="D1266" s="188" t="str">
        <f t="shared" si="1"/>
        <v>2024/09</v>
      </c>
      <c r="E1266" s="189"/>
    </row>
    <row r="1267">
      <c r="A1267" s="186" t="s">
        <v>499</v>
      </c>
      <c r="B1267" s="186">
        <v>94.8185875</v>
      </c>
      <c r="C1267" s="187">
        <v>45553.0</v>
      </c>
      <c r="D1267" s="188" t="str">
        <f t="shared" si="1"/>
        <v>2024/09</v>
      </c>
      <c r="E1267" s="189"/>
    </row>
    <row r="1268">
      <c r="A1268" s="186" t="s">
        <v>489</v>
      </c>
      <c r="B1268" s="186">
        <v>3.7690925</v>
      </c>
      <c r="C1268" s="187">
        <v>45553.0</v>
      </c>
      <c r="D1268" s="188" t="str">
        <f t="shared" si="1"/>
        <v>2024/09</v>
      </c>
      <c r="E1268" s="189"/>
    </row>
    <row r="1269">
      <c r="A1269" s="186" t="s">
        <v>488</v>
      </c>
      <c r="B1269" s="186">
        <v>1.760815</v>
      </c>
      <c r="C1269" s="187">
        <v>45553.0</v>
      </c>
      <c r="D1269" s="188" t="str">
        <f t="shared" si="1"/>
        <v>2024/09</v>
      </c>
      <c r="E1269" s="189"/>
    </row>
    <row r="1270">
      <c r="A1270" s="186" t="s">
        <v>491</v>
      </c>
      <c r="B1270" s="186">
        <v>0.344455</v>
      </c>
      <c r="C1270" s="187">
        <v>45553.0</v>
      </c>
      <c r="D1270" s="188" t="str">
        <f t="shared" si="1"/>
        <v>2024/09</v>
      </c>
      <c r="E1270" s="189"/>
    </row>
    <row r="1271">
      <c r="A1271" s="186" t="s">
        <v>487</v>
      </c>
      <c r="B1271" s="186">
        <v>0.18739875</v>
      </c>
      <c r="C1271" s="187">
        <v>45553.0</v>
      </c>
      <c r="D1271" s="188" t="str">
        <f t="shared" si="1"/>
        <v>2024/09</v>
      </c>
      <c r="E1271" s="189"/>
    </row>
    <row r="1272">
      <c r="A1272" s="186" t="s">
        <v>488</v>
      </c>
      <c r="B1272" s="186">
        <v>0.01149765</v>
      </c>
      <c r="C1272" s="187">
        <v>45553.0</v>
      </c>
      <c r="D1272" s="188" t="str">
        <f t="shared" si="1"/>
        <v>2024/09</v>
      </c>
      <c r="E1272" s="189"/>
    </row>
    <row r="1273">
      <c r="A1273" s="186" t="s">
        <v>498</v>
      </c>
      <c r="B1273" s="186">
        <v>1.93607715</v>
      </c>
      <c r="C1273" s="187">
        <v>45553.0</v>
      </c>
      <c r="D1273" s="188" t="str">
        <f t="shared" si="1"/>
        <v>2024/09</v>
      </c>
      <c r="E1273" s="189"/>
    </row>
    <row r="1274">
      <c r="A1274" s="186" t="s">
        <v>501</v>
      </c>
      <c r="B1274" s="186">
        <v>0.6657282</v>
      </c>
      <c r="C1274" s="187">
        <v>45553.0</v>
      </c>
      <c r="D1274" s="188" t="str">
        <f t="shared" si="1"/>
        <v>2024/09</v>
      </c>
      <c r="E1274" s="189"/>
    </row>
    <row r="1275">
      <c r="A1275" s="186" t="s">
        <v>488</v>
      </c>
      <c r="B1275" s="186">
        <v>0.022464</v>
      </c>
      <c r="C1275" s="187">
        <v>45553.0</v>
      </c>
      <c r="D1275" s="188" t="str">
        <f t="shared" si="1"/>
        <v>2024/09</v>
      </c>
      <c r="E1275" s="189"/>
    </row>
    <row r="1276">
      <c r="A1276" s="186" t="s">
        <v>488</v>
      </c>
      <c r="B1276" s="186">
        <v>0.03570694</v>
      </c>
      <c r="C1276" s="187">
        <v>45553.0</v>
      </c>
      <c r="D1276" s="188" t="str">
        <f t="shared" si="1"/>
        <v>2024/09</v>
      </c>
      <c r="E1276" s="189"/>
    </row>
    <row r="1277">
      <c r="A1277" s="186" t="s">
        <v>499</v>
      </c>
      <c r="B1277" s="186">
        <v>0.01558505</v>
      </c>
      <c r="C1277" s="187">
        <v>45553.0</v>
      </c>
      <c r="D1277" s="188" t="str">
        <f t="shared" si="1"/>
        <v>2024/09</v>
      </c>
      <c r="E1277" s="189"/>
    </row>
    <row r="1278">
      <c r="A1278" s="186" t="s">
        <v>489</v>
      </c>
      <c r="B1278" s="186">
        <v>3.6374E-4</v>
      </c>
      <c r="C1278" s="187">
        <v>45553.0</v>
      </c>
      <c r="D1278" s="188" t="str">
        <f t="shared" si="1"/>
        <v>2024/09</v>
      </c>
      <c r="E1278" s="189"/>
    </row>
    <row r="1279">
      <c r="A1279" s="186" t="s">
        <v>498</v>
      </c>
      <c r="B1279" s="186">
        <v>0.35364797</v>
      </c>
      <c r="C1279" s="187">
        <v>45553.0</v>
      </c>
      <c r="D1279" s="188" t="str">
        <f t="shared" si="1"/>
        <v>2024/09</v>
      </c>
      <c r="E1279" s="189"/>
    </row>
    <row r="1280">
      <c r="A1280" s="186" t="s">
        <v>486</v>
      </c>
      <c r="B1280" s="186">
        <v>0.0155169</v>
      </c>
      <c r="C1280" s="187">
        <v>45553.0</v>
      </c>
      <c r="D1280" s="188" t="str">
        <f t="shared" si="1"/>
        <v>2024/09</v>
      </c>
      <c r="E1280" s="189"/>
    </row>
    <row r="1281">
      <c r="A1281" s="186" t="s">
        <v>502</v>
      </c>
      <c r="B1281" s="186">
        <v>2.64</v>
      </c>
      <c r="C1281" s="187">
        <v>45553.0</v>
      </c>
      <c r="D1281" s="188" t="str">
        <f t="shared" si="1"/>
        <v>2024/09</v>
      </c>
      <c r="E1281" s="189"/>
    </row>
    <row r="1282">
      <c r="A1282" s="186" t="s">
        <v>486</v>
      </c>
      <c r="B1282" s="186">
        <v>0.7709745</v>
      </c>
      <c r="C1282" s="187">
        <v>45553.0</v>
      </c>
      <c r="D1282" s="188" t="str">
        <f t="shared" si="1"/>
        <v>2024/09</v>
      </c>
      <c r="E1282" s="189"/>
    </row>
    <row r="1283">
      <c r="A1283" s="186" t="s">
        <v>488</v>
      </c>
      <c r="B1283" s="186">
        <v>0.022646</v>
      </c>
      <c r="C1283" s="187">
        <v>45553.0</v>
      </c>
      <c r="D1283" s="188" t="str">
        <f t="shared" si="1"/>
        <v>2024/09</v>
      </c>
      <c r="E1283" s="189"/>
    </row>
    <row r="1284">
      <c r="A1284" s="186" t="s">
        <v>493</v>
      </c>
      <c r="B1284" s="186">
        <v>0.009353</v>
      </c>
      <c r="C1284" s="187">
        <v>45553.0</v>
      </c>
      <c r="D1284" s="188" t="str">
        <f t="shared" si="1"/>
        <v>2024/09</v>
      </c>
      <c r="E1284" s="189"/>
    </row>
    <row r="1285">
      <c r="A1285" s="186" t="s">
        <v>486</v>
      </c>
      <c r="B1285" s="186">
        <v>2.15601</v>
      </c>
      <c r="C1285" s="187">
        <v>45554.0</v>
      </c>
      <c r="D1285" s="188" t="str">
        <f t="shared" si="1"/>
        <v>2024/09</v>
      </c>
      <c r="E1285" s="189"/>
    </row>
    <row r="1286">
      <c r="A1286" s="186" t="s">
        <v>487</v>
      </c>
      <c r="B1286" s="186">
        <v>8.889975</v>
      </c>
      <c r="C1286" s="187">
        <v>45554.0</v>
      </c>
      <c r="D1286" s="188" t="str">
        <f t="shared" si="1"/>
        <v>2024/09</v>
      </c>
      <c r="E1286" s="189"/>
    </row>
    <row r="1287">
      <c r="A1287" s="186" t="s">
        <v>499</v>
      </c>
      <c r="B1287" s="186">
        <v>6.633775</v>
      </c>
      <c r="C1287" s="187">
        <v>45554.0</v>
      </c>
      <c r="D1287" s="188" t="str">
        <f t="shared" si="1"/>
        <v>2024/09</v>
      </c>
      <c r="E1287" s="189"/>
    </row>
    <row r="1288">
      <c r="A1288" s="186" t="s">
        <v>489</v>
      </c>
      <c r="B1288" s="186">
        <v>0.704095</v>
      </c>
      <c r="C1288" s="187">
        <v>45554.0</v>
      </c>
      <c r="D1288" s="188" t="str">
        <f t="shared" si="1"/>
        <v>2024/09</v>
      </c>
      <c r="E1288" s="189"/>
    </row>
    <row r="1289">
      <c r="A1289" s="186" t="s">
        <v>488</v>
      </c>
      <c r="B1289" s="186">
        <v>0.84768</v>
      </c>
      <c r="C1289" s="187">
        <v>45554.0</v>
      </c>
      <c r="D1289" s="188" t="str">
        <f t="shared" si="1"/>
        <v>2024/09</v>
      </c>
      <c r="E1289" s="189"/>
    </row>
    <row r="1290">
      <c r="A1290" s="186" t="s">
        <v>498</v>
      </c>
      <c r="B1290" s="186">
        <v>0.13532</v>
      </c>
      <c r="C1290" s="187">
        <v>45554.0</v>
      </c>
      <c r="D1290" s="188" t="str">
        <f t="shared" si="1"/>
        <v>2024/09</v>
      </c>
      <c r="E1290" s="189"/>
    </row>
    <row r="1291">
      <c r="A1291" s="186" t="s">
        <v>491</v>
      </c>
      <c r="B1291" s="186">
        <v>78.41919</v>
      </c>
      <c r="C1291" s="187">
        <v>45554.0</v>
      </c>
      <c r="D1291" s="188" t="str">
        <f t="shared" si="1"/>
        <v>2024/09</v>
      </c>
      <c r="E1291" s="189"/>
    </row>
    <row r="1292">
      <c r="A1292" s="186" t="s">
        <v>487</v>
      </c>
      <c r="B1292" s="186">
        <v>0.10609425</v>
      </c>
      <c r="C1292" s="187">
        <v>45554.0</v>
      </c>
      <c r="D1292" s="188" t="str">
        <f t="shared" si="1"/>
        <v>2024/09</v>
      </c>
      <c r="E1292" s="189"/>
    </row>
    <row r="1293">
      <c r="A1293" s="186" t="s">
        <v>488</v>
      </c>
      <c r="B1293" s="186">
        <v>0.03036645</v>
      </c>
      <c r="C1293" s="187">
        <v>45554.0</v>
      </c>
      <c r="D1293" s="188" t="str">
        <f t="shared" si="1"/>
        <v>2024/09</v>
      </c>
      <c r="E1293" s="189"/>
    </row>
    <row r="1294">
      <c r="A1294" s="186" t="s">
        <v>498</v>
      </c>
      <c r="B1294" s="186">
        <v>1.9844163</v>
      </c>
      <c r="C1294" s="187">
        <v>45554.0</v>
      </c>
      <c r="D1294" s="188" t="str">
        <f t="shared" si="1"/>
        <v>2024/09</v>
      </c>
      <c r="E1294" s="189"/>
    </row>
    <row r="1295">
      <c r="A1295" s="186" t="s">
        <v>501</v>
      </c>
      <c r="B1295" s="186">
        <v>0.1025502</v>
      </c>
      <c r="C1295" s="187">
        <v>45554.0</v>
      </c>
      <c r="D1295" s="188" t="str">
        <f t="shared" si="1"/>
        <v>2024/09</v>
      </c>
      <c r="E1295" s="189"/>
    </row>
    <row r="1296">
      <c r="A1296" s="186" t="s">
        <v>491</v>
      </c>
      <c r="B1296" s="186">
        <v>0.01370145</v>
      </c>
      <c r="C1296" s="187">
        <v>45554.0</v>
      </c>
      <c r="D1296" s="188" t="str">
        <f t="shared" si="1"/>
        <v>2024/09</v>
      </c>
      <c r="E1296" s="189"/>
    </row>
    <row r="1297">
      <c r="A1297" s="186" t="s">
        <v>499</v>
      </c>
      <c r="B1297" s="186">
        <v>0.00119132</v>
      </c>
      <c r="C1297" s="187">
        <v>45554.0</v>
      </c>
      <c r="D1297" s="188" t="str">
        <f t="shared" si="1"/>
        <v>2024/09</v>
      </c>
      <c r="E1297" s="189"/>
    </row>
    <row r="1298">
      <c r="A1298" s="186" t="s">
        <v>489</v>
      </c>
      <c r="B1298" s="186">
        <v>1.066E-5</v>
      </c>
      <c r="C1298" s="187">
        <v>45554.0</v>
      </c>
      <c r="D1298" s="188" t="str">
        <f t="shared" si="1"/>
        <v>2024/09</v>
      </c>
      <c r="E1298" s="189"/>
    </row>
    <row r="1299">
      <c r="A1299" s="186" t="s">
        <v>498</v>
      </c>
      <c r="B1299" s="186">
        <v>0.02322632</v>
      </c>
      <c r="C1299" s="187">
        <v>45554.0</v>
      </c>
      <c r="D1299" s="188" t="str">
        <f t="shared" si="1"/>
        <v>2024/09</v>
      </c>
      <c r="E1299" s="189"/>
    </row>
    <row r="1300">
      <c r="A1300" s="186" t="s">
        <v>486</v>
      </c>
      <c r="B1300" s="186">
        <v>0.0178933</v>
      </c>
      <c r="C1300" s="187">
        <v>45554.0</v>
      </c>
      <c r="D1300" s="188" t="str">
        <f t="shared" si="1"/>
        <v>2024/09</v>
      </c>
      <c r="E1300" s="189"/>
    </row>
    <row r="1301">
      <c r="A1301" s="186" t="s">
        <v>502</v>
      </c>
      <c r="B1301" s="186">
        <v>2.68</v>
      </c>
      <c r="C1301" s="187">
        <v>45554.0</v>
      </c>
      <c r="D1301" s="188" t="str">
        <f t="shared" si="1"/>
        <v>2024/09</v>
      </c>
      <c r="E1301" s="189"/>
    </row>
    <row r="1302">
      <c r="A1302" s="186" t="s">
        <v>486</v>
      </c>
      <c r="B1302" s="186">
        <v>0.0025</v>
      </c>
      <c r="C1302" s="187">
        <v>45554.0</v>
      </c>
      <c r="D1302" s="188" t="str">
        <f t="shared" si="1"/>
        <v>2024/09</v>
      </c>
      <c r="E1302" s="189"/>
    </row>
    <row r="1303">
      <c r="A1303" s="186" t="s">
        <v>486</v>
      </c>
      <c r="B1303" s="186">
        <v>0.858844</v>
      </c>
      <c r="C1303" s="187">
        <v>45554.0</v>
      </c>
      <c r="D1303" s="188" t="str">
        <f t="shared" si="1"/>
        <v>2024/09</v>
      </c>
      <c r="E1303" s="189"/>
    </row>
    <row r="1304">
      <c r="A1304" s="186" t="s">
        <v>488</v>
      </c>
      <c r="B1304" s="186">
        <v>0.0032625</v>
      </c>
      <c r="C1304" s="187">
        <v>45554.0</v>
      </c>
      <c r="D1304" s="188" t="str">
        <f t="shared" si="1"/>
        <v>2024/09</v>
      </c>
      <c r="E1304" s="189"/>
    </row>
    <row r="1305">
      <c r="A1305" s="186" t="s">
        <v>492</v>
      </c>
      <c r="B1305" s="186">
        <v>0.051713</v>
      </c>
      <c r="C1305" s="187">
        <v>45554.0</v>
      </c>
      <c r="D1305" s="188" t="str">
        <f t="shared" si="1"/>
        <v>2024/09</v>
      </c>
      <c r="E1305" s="189"/>
    </row>
    <row r="1306">
      <c r="A1306" s="186" t="s">
        <v>486</v>
      </c>
      <c r="B1306" s="186">
        <v>2.97982</v>
      </c>
      <c r="C1306" s="187">
        <v>45555.0</v>
      </c>
      <c r="D1306" s="188" t="str">
        <f t="shared" si="1"/>
        <v>2024/09</v>
      </c>
      <c r="E1306" s="189"/>
    </row>
    <row r="1307">
      <c r="A1307" s="186" t="s">
        <v>487</v>
      </c>
      <c r="B1307" s="186">
        <v>3.527185</v>
      </c>
      <c r="C1307" s="187">
        <v>45555.0</v>
      </c>
      <c r="D1307" s="188" t="str">
        <f t="shared" si="1"/>
        <v>2024/09</v>
      </c>
      <c r="E1307" s="189"/>
    </row>
    <row r="1308">
      <c r="A1308" s="186" t="s">
        <v>499</v>
      </c>
      <c r="B1308" s="186">
        <v>6.5923525</v>
      </c>
      <c r="C1308" s="187">
        <v>45555.0</v>
      </c>
      <c r="D1308" s="188" t="str">
        <f t="shared" si="1"/>
        <v>2024/09</v>
      </c>
      <c r="E1308" s="189"/>
    </row>
    <row r="1309">
      <c r="A1309" s="186" t="s">
        <v>489</v>
      </c>
      <c r="B1309" s="186">
        <v>2.5802025</v>
      </c>
      <c r="C1309" s="187">
        <v>45555.0</v>
      </c>
      <c r="D1309" s="188" t="str">
        <f t="shared" si="1"/>
        <v>2024/09</v>
      </c>
      <c r="E1309" s="189"/>
    </row>
    <row r="1310">
      <c r="A1310" s="186" t="s">
        <v>488</v>
      </c>
      <c r="B1310" s="186">
        <v>0.45676</v>
      </c>
      <c r="C1310" s="187">
        <v>45555.0</v>
      </c>
      <c r="D1310" s="188" t="str">
        <f t="shared" si="1"/>
        <v>2024/09</v>
      </c>
      <c r="E1310" s="189"/>
    </row>
    <row r="1311">
      <c r="A1311" s="186" t="s">
        <v>498</v>
      </c>
      <c r="B1311" s="186">
        <v>0.05571</v>
      </c>
      <c r="C1311" s="187">
        <v>45555.0</v>
      </c>
      <c r="D1311" s="188" t="str">
        <f t="shared" si="1"/>
        <v>2024/09</v>
      </c>
      <c r="E1311" s="189"/>
    </row>
    <row r="1312">
      <c r="A1312" s="186" t="s">
        <v>491</v>
      </c>
      <c r="B1312" s="186">
        <v>3.108845</v>
      </c>
      <c r="C1312" s="187">
        <v>45555.0</v>
      </c>
      <c r="D1312" s="188" t="str">
        <f t="shared" si="1"/>
        <v>2024/09</v>
      </c>
      <c r="E1312" s="189"/>
    </row>
    <row r="1313">
      <c r="A1313" s="186" t="s">
        <v>486</v>
      </c>
      <c r="B1313" s="186">
        <v>5.043E-4</v>
      </c>
      <c r="C1313" s="187">
        <v>45555.0</v>
      </c>
      <c r="D1313" s="188" t="str">
        <f t="shared" si="1"/>
        <v>2024/09</v>
      </c>
      <c r="E1313" s="189"/>
    </row>
    <row r="1314">
      <c r="A1314" s="186" t="s">
        <v>487</v>
      </c>
      <c r="B1314" s="186">
        <v>0.17064015</v>
      </c>
      <c r="C1314" s="187">
        <v>45555.0</v>
      </c>
      <c r="D1314" s="188" t="str">
        <f t="shared" si="1"/>
        <v>2024/09</v>
      </c>
      <c r="E1314" s="189"/>
    </row>
    <row r="1315">
      <c r="A1315" s="186" t="s">
        <v>488</v>
      </c>
      <c r="B1315" s="186">
        <v>0.82438845</v>
      </c>
      <c r="C1315" s="187">
        <v>45555.0</v>
      </c>
      <c r="D1315" s="188" t="str">
        <f t="shared" si="1"/>
        <v>2024/09</v>
      </c>
      <c r="E1315" s="189"/>
    </row>
    <row r="1316">
      <c r="A1316" s="186" t="s">
        <v>498</v>
      </c>
      <c r="B1316" s="186">
        <v>1.09350555</v>
      </c>
      <c r="C1316" s="187">
        <v>45555.0</v>
      </c>
      <c r="D1316" s="188" t="str">
        <f t="shared" si="1"/>
        <v>2024/09</v>
      </c>
      <c r="E1316" s="189"/>
    </row>
    <row r="1317">
      <c r="A1317" s="186" t="s">
        <v>501</v>
      </c>
      <c r="B1317" s="186">
        <v>0.0242073</v>
      </c>
      <c r="C1317" s="187">
        <v>45555.0</v>
      </c>
      <c r="D1317" s="188" t="str">
        <f t="shared" si="1"/>
        <v>2024/09</v>
      </c>
      <c r="E1317" s="189"/>
    </row>
    <row r="1318">
      <c r="A1318" s="186" t="s">
        <v>491</v>
      </c>
      <c r="B1318" s="186">
        <v>0.002256</v>
      </c>
      <c r="C1318" s="187">
        <v>45555.0</v>
      </c>
      <c r="D1318" s="188" t="str">
        <f t="shared" si="1"/>
        <v>2024/09</v>
      </c>
      <c r="E1318" s="189"/>
    </row>
    <row r="1319">
      <c r="A1319" s="186" t="s">
        <v>488</v>
      </c>
      <c r="B1319" s="186">
        <v>2.930277</v>
      </c>
      <c r="C1319" s="187">
        <v>45555.0</v>
      </c>
      <c r="D1319" s="188" t="str">
        <f t="shared" si="1"/>
        <v>2024/09</v>
      </c>
      <c r="E1319" s="189"/>
    </row>
    <row r="1320">
      <c r="A1320" s="186" t="s">
        <v>488</v>
      </c>
      <c r="B1320" s="186">
        <v>3.2602E-4</v>
      </c>
      <c r="C1320" s="187">
        <v>45555.0</v>
      </c>
      <c r="D1320" s="188" t="str">
        <f t="shared" si="1"/>
        <v>2024/09</v>
      </c>
      <c r="E1320" s="189"/>
    </row>
    <row r="1321">
      <c r="A1321" s="186" t="s">
        <v>499</v>
      </c>
      <c r="B1321" s="186">
        <v>0.00124358</v>
      </c>
      <c r="C1321" s="187">
        <v>45555.0</v>
      </c>
      <c r="D1321" s="188" t="str">
        <f t="shared" si="1"/>
        <v>2024/09</v>
      </c>
      <c r="E1321" s="189"/>
    </row>
    <row r="1322">
      <c r="A1322" s="186" t="s">
        <v>489</v>
      </c>
      <c r="B1322" s="186">
        <v>0.00698906</v>
      </c>
      <c r="C1322" s="187">
        <v>45555.0</v>
      </c>
      <c r="D1322" s="188" t="str">
        <f t="shared" si="1"/>
        <v>2024/09</v>
      </c>
      <c r="E1322" s="189"/>
    </row>
    <row r="1323">
      <c r="A1323" s="186" t="s">
        <v>498</v>
      </c>
      <c r="B1323" s="186">
        <v>0.10440573</v>
      </c>
      <c r="C1323" s="187">
        <v>45555.0</v>
      </c>
      <c r="D1323" s="188" t="str">
        <f t="shared" si="1"/>
        <v>2024/09</v>
      </c>
      <c r="E1323" s="189"/>
    </row>
    <row r="1324">
      <c r="A1324" s="186" t="s">
        <v>486</v>
      </c>
      <c r="B1324" s="186">
        <v>0.0241439</v>
      </c>
      <c r="C1324" s="187">
        <v>45555.0</v>
      </c>
      <c r="D1324" s="188" t="str">
        <f t="shared" si="1"/>
        <v>2024/09</v>
      </c>
      <c r="E1324" s="189"/>
    </row>
    <row r="1325">
      <c r="A1325" s="186" t="s">
        <v>486</v>
      </c>
      <c r="B1325" s="186">
        <v>0.173892</v>
      </c>
      <c r="C1325" s="187">
        <v>45555.0</v>
      </c>
      <c r="D1325" s="188" t="str">
        <f t="shared" si="1"/>
        <v>2024/09</v>
      </c>
      <c r="E1325" s="189"/>
    </row>
    <row r="1326">
      <c r="A1326" s="186" t="s">
        <v>486</v>
      </c>
      <c r="B1326" s="186">
        <v>0.03</v>
      </c>
      <c r="C1326" s="187">
        <v>45555.0</v>
      </c>
      <c r="D1326" s="188" t="str">
        <f t="shared" si="1"/>
        <v>2024/09</v>
      </c>
      <c r="E1326" s="189"/>
    </row>
    <row r="1327">
      <c r="A1327" s="186" t="s">
        <v>502</v>
      </c>
      <c r="B1327" s="186">
        <v>2.68</v>
      </c>
      <c r="C1327" s="187">
        <v>45555.0</v>
      </c>
      <c r="D1327" s="188" t="str">
        <f t="shared" si="1"/>
        <v>2024/09</v>
      </c>
      <c r="E1327" s="189"/>
    </row>
    <row r="1328">
      <c r="A1328" s="186" t="s">
        <v>486</v>
      </c>
      <c r="B1328" s="186">
        <v>0.14324</v>
      </c>
      <c r="C1328" s="187">
        <v>45555.0</v>
      </c>
      <c r="D1328" s="188" t="str">
        <f t="shared" si="1"/>
        <v>2024/09</v>
      </c>
      <c r="E1328" s="189"/>
    </row>
    <row r="1329">
      <c r="A1329" s="186" t="s">
        <v>486</v>
      </c>
      <c r="B1329" s="186">
        <v>0.8744745</v>
      </c>
      <c r="C1329" s="187">
        <v>45555.0</v>
      </c>
      <c r="D1329" s="188" t="str">
        <f t="shared" si="1"/>
        <v>2024/09</v>
      </c>
      <c r="E1329" s="189"/>
    </row>
    <row r="1330">
      <c r="A1330" s="186" t="s">
        <v>492</v>
      </c>
      <c r="B1330" s="186">
        <v>0.764885</v>
      </c>
      <c r="C1330" s="187">
        <v>45555.0</v>
      </c>
      <c r="D1330" s="188" t="str">
        <f t="shared" si="1"/>
        <v>2024/09</v>
      </c>
      <c r="E1330" s="189"/>
    </row>
    <row r="1331">
      <c r="A1331" s="186" t="s">
        <v>493</v>
      </c>
      <c r="B1331" s="186">
        <v>0.010941</v>
      </c>
      <c r="C1331" s="187">
        <v>45555.0</v>
      </c>
      <c r="D1331" s="188" t="str">
        <f t="shared" si="1"/>
        <v>2024/09</v>
      </c>
      <c r="E1331" s="189"/>
    </row>
    <row r="1332">
      <c r="A1332" s="186" t="s">
        <v>486</v>
      </c>
      <c r="B1332" s="186">
        <v>0.03995</v>
      </c>
      <c r="C1332" s="187">
        <v>45556.0</v>
      </c>
      <c r="D1332" s="188" t="str">
        <f t="shared" si="1"/>
        <v>2024/09</v>
      </c>
      <c r="E1332" s="189"/>
    </row>
    <row r="1333">
      <c r="A1333" s="186" t="s">
        <v>487</v>
      </c>
      <c r="B1333" s="186">
        <v>1.539585</v>
      </c>
      <c r="C1333" s="187">
        <v>45556.0</v>
      </c>
      <c r="D1333" s="188" t="str">
        <f t="shared" si="1"/>
        <v>2024/09</v>
      </c>
      <c r="E1333" s="189"/>
    </row>
    <row r="1334">
      <c r="A1334" s="186" t="s">
        <v>499</v>
      </c>
      <c r="B1334" s="186">
        <v>0.8276675</v>
      </c>
      <c r="C1334" s="187">
        <v>45556.0</v>
      </c>
      <c r="D1334" s="188" t="str">
        <f t="shared" si="1"/>
        <v>2024/09</v>
      </c>
      <c r="E1334" s="189"/>
    </row>
    <row r="1335">
      <c r="A1335" s="186" t="s">
        <v>491</v>
      </c>
      <c r="B1335" s="186">
        <v>0.170255</v>
      </c>
      <c r="C1335" s="187">
        <v>45556.0</v>
      </c>
      <c r="D1335" s="188" t="str">
        <f t="shared" si="1"/>
        <v>2024/09</v>
      </c>
      <c r="E1335" s="189"/>
    </row>
    <row r="1336">
      <c r="A1336" s="186" t="s">
        <v>487</v>
      </c>
      <c r="B1336" s="186">
        <v>0.01634895</v>
      </c>
      <c r="C1336" s="187">
        <v>45556.0</v>
      </c>
      <c r="D1336" s="188" t="str">
        <f t="shared" si="1"/>
        <v>2024/09</v>
      </c>
      <c r="E1336" s="189"/>
    </row>
    <row r="1337">
      <c r="A1337" s="186" t="s">
        <v>498</v>
      </c>
      <c r="B1337" s="186">
        <v>0.005853</v>
      </c>
      <c r="C1337" s="187">
        <v>45556.0</v>
      </c>
      <c r="D1337" s="188" t="str">
        <f t="shared" si="1"/>
        <v>2024/09</v>
      </c>
      <c r="E1337" s="189"/>
    </row>
    <row r="1338">
      <c r="A1338" s="186" t="s">
        <v>501</v>
      </c>
      <c r="B1338" s="186">
        <v>0.1354056</v>
      </c>
      <c r="C1338" s="187">
        <v>45556.0</v>
      </c>
      <c r="D1338" s="188" t="str">
        <f t="shared" si="1"/>
        <v>2024/09</v>
      </c>
      <c r="E1338" s="189"/>
    </row>
    <row r="1339">
      <c r="A1339" s="186" t="s">
        <v>499</v>
      </c>
      <c r="B1339" s="186">
        <v>8.554E-5</v>
      </c>
      <c r="C1339" s="187">
        <v>45556.0</v>
      </c>
      <c r="D1339" s="188" t="str">
        <f t="shared" si="1"/>
        <v>2024/09</v>
      </c>
      <c r="E1339" s="189"/>
    </row>
    <row r="1340">
      <c r="A1340" s="186" t="s">
        <v>489</v>
      </c>
      <c r="B1340" s="186">
        <v>2.106E-5</v>
      </c>
      <c r="C1340" s="187">
        <v>45556.0</v>
      </c>
      <c r="D1340" s="188" t="str">
        <f t="shared" si="1"/>
        <v>2024/09</v>
      </c>
      <c r="E1340" s="189"/>
    </row>
    <row r="1341">
      <c r="A1341" s="186" t="s">
        <v>498</v>
      </c>
      <c r="B1341" s="186">
        <v>2.236E-5</v>
      </c>
      <c r="C1341" s="187">
        <v>45556.0</v>
      </c>
      <c r="D1341" s="188" t="str">
        <f t="shared" si="1"/>
        <v>2024/09</v>
      </c>
      <c r="E1341" s="189"/>
    </row>
    <row r="1342">
      <c r="A1342" s="186" t="s">
        <v>486</v>
      </c>
      <c r="B1342" s="186">
        <v>0.008307</v>
      </c>
      <c r="C1342" s="187">
        <v>45556.0</v>
      </c>
      <c r="D1342" s="188" t="str">
        <f t="shared" si="1"/>
        <v>2024/09</v>
      </c>
      <c r="E1342" s="189"/>
    </row>
    <row r="1343">
      <c r="A1343" s="186" t="s">
        <v>502</v>
      </c>
      <c r="B1343" s="186">
        <v>2.64</v>
      </c>
      <c r="C1343" s="187">
        <v>45556.0</v>
      </c>
      <c r="D1343" s="188" t="str">
        <f t="shared" si="1"/>
        <v>2024/09</v>
      </c>
      <c r="E1343" s="189"/>
    </row>
    <row r="1344">
      <c r="A1344" s="186" t="s">
        <v>486</v>
      </c>
      <c r="B1344" s="186">
        <v>0.889717</v>
      </c>
      <c r="C1344" s="187">
        <v>45556.0</v>
      </c>
      <c r="D1344" s="188" t="str">
        <f t="shared" si="1"/>
        <v>2024/09</v>
      </c>
      <c r="E1344" s="189"/>
    </row>
    <row r="1345">
      <c r="A1345" s="186" t="s">
        <v>486</v>
      </c>
      <c r="B1345" s="186">
        <v>0.214035</v>
      </c>
      <c r="C1345" s="187">
        <v>45557.0</v>
      </c>
      <c r="D1345" s="188" t="str">
        <f t="shared" si="1"/>
        <v>2024/09</v>
      </c>
      <c r="E1345" s="189"/>
    </row>
    <row r="1346">
      <c r="A1346" s="186" t="s">
        <v>487</v>
      </c>
      <c r="B1346" s="186">
        <v>1.523605</v>
      </c>
      <c r="C1346" s="187">
        <v>45557.0</v>
      </c>
      <c r="D1346" s="188" t="str">
        <f t="shared" si="1"/>
        <v>2024/09</v>
      </c>
      <c r="E1346" s="189"/>
    </row>
    <row r="1347">
      <c r="A1347" s="186" t="s">
        <v>499</v>
      </c>
      <c r="B1347" s="186">
        <v>2.2941325</v>
      </c>
      <c r="C1347" s="187">
        <v>45557.0</v>
      </c>
      <c r="D1347" s="188" t="str">
        <f t="shared" si="1"/>
        <v>2024/09</v>
      </c>
      <c r="E1347" s="189"/>
    </row>
    <row r="1348">
      <c r="A1348" s="186" t="s">
        <v>491</v>
      </c>
      <c r="B1348" s="186">
        <v>32.83392</v>
      </c>
      <c r="C1348" s="187">
        <v>45557.0</v>
      </c>
      <c r="D1348" s="188" t="str">
        <f t="shared" si="1"/>
        <v>2024/09</v>
      </c>
      <c r="E1348" s="189"/>
    </row>
    <row r="1349">
      <c r="A1349" s="186" t="s">
        <v>487</v>
      </c>
      <c r="B1349" s="186">
        <v>0.01637865</v>
      </c>
      <c r="C1349" s="187">
        <v>45557.0</v>
      </c>
      <c r="D1349" s="188" t="str">
        <f t="shared" si="1"/>
        <v>2024/09</v>
      </c>
      <c r="E1349" s="189"/>
    </row>
    <row r="1350">
      <c r="A1350" s="186" t="s">
        <v>501</v>
      </c>
      <c r="B1350" s="186">
        <v>0.20238135</v>
      </c>
      <c r="C1350" s="187">
        <v>45557.0</v>
      </c>
      <c r="D1350" s="188" t="str">
        <f t="shared" si="1"/>
        <v>2024/09</v>
      </c>
      <c r="E1350" s="189"/>
    </row>
    <row r="1351">
      <c r="A1351" s="186" t="s">
        <v>491</v>
      </c>
      <c r="B1351" s="186">
        <v>0.07317765</v>
      </c>
      <c r="C1351" s="187">
        <v>45557.0</v>
      </c>
      <c r="D1351" s="188" t="str">
        <f t="shared" si="1"/>
        <v>2024/09</v>
      </c>
      <c r="E1351" s="189"/>
    </row>
    <row r="1352">
      <c r="A1352" s="186" t="s">
        <v>499</v>
      </c>
      <c r="B1352" s="186">
        <v>1.7615E-4</v>
      </c>
      <c r="C1352" s="187">
        <v>45557.0</v>
      </c>
      <c r="D1352" s="188" t="str">
        <f t="shared" si="1"/>
        <v>2024/09</v>
      </c>
      <c r="E1352" s="189"/>
    </row>
    <row r="1353">
      <c r="A1353" s="186" t="s">
        <v>489</v>
      </c>
      <c r="B1353" s="186">
        <v>7.761E-5</v>
      </c>
      <c r="C1353" s="187">
        <v>45557.0</v>
      </c>
      <c r="D1353" s="188" t="str">
        <f t="shared" si="1"/>
        <v>2024/09</v>
      </c>
      <c r="E1353" s="189"/>
    </row>
    <row r="1354">
      <c r="A1354" s="186" t="s">
        <v>486</v>
      </c>
      <c r="B1354" s="186">
        <v>0.0097199</v>
      </c>
      <c r="C1354" s="187">
        <v>45557.0</v>
      </c>
      <c r="D1354" s="188" t="str">
        <f t="shared" si="1"/>
        <v>2024/09</v>
      </c>
      <c r="E1354" s="189"/>
    </row>
    <row r="1355">
      <c r="A1355" s="186" t="s">
        <v>486</v>
      </c>
      <c r="B1355" s="186">
        <v>0.03</v>
      </c>
      <c r="C1355" s="187">
        <v>45557.0</v>
      </c>
      <c r="D1355" s="188" t="str">
        <f t="shared" si="1"/>
        <v>2024/09</v>
      </c>
      <c r="E1355" s="189"/>
    </row>
    <row r="1356">
      <c r="A1356" s="186" t="s">
        <v>502</v>
      </c>
      <c r="B1356" s="186">
        <v>2.68</v>
      </c>
      <c r="C1356" s="187">
        <v>45557.0</v>
      </c>
      <c r="D1356" s="188" t="str">
        <f t="shared" si="1"/>
        <v>2024/09</v>
      </c>
      <c r="E1356" s="189"/>
    </row>
    <row r="1357">
      <c r="A1357" s="186" t="s">
        <v>486</v>
      </c>
      <c r="B1357" s="186">
        <v>0.817654</v>
      </c>
      <c r="C1357" s="187">
        <v>45557.0</v>
      </c>
      <c r="D1357" s="188" t="str">
        <f t="shared" si="1"/>
        <v>2024/09</v>
      </c>
      <c r="E1357" s="189"/>
    </row>
    <row r="1358">
      <c r="A1358" s="186" t="s">
        <v>486</v>
      </c>
      <c r="B1358" s="186">
        <v>1.490295</v>
      </c>
      <c r="C1358" s="187">
        <v>45558.0</v>
      </c>
      <c r="D1358" s="188" t="str">
        <f t="shared" si="1"/>
        <v>2024/09</v>
      </c>
      <c r="E1358" s="189"/>
    </row>
    <row r="1359">
      <c r="A1359" s="186" t="s">
        <v>487</v>
      </c>
      <c r="B1359" s="186">
        <v>18.62015</v>
      </c>
      <c r="C1359" s="187">
        <v>45558.0</v>
      </c>
      <c r="D1359" s="188" t="str">
        <f t="shared" si="1"/>
        <v>2024/09</v>
      </c>
      <c r="E1359" s="189"/>
    </row>
    <row r="1360">
      <c r="A1360" s="186" t="s">
        <v>499</v>
      </c>
      <c r="B1360" s="186">
        <v>20.61916</v>
      </c>
      <c r="C1360" s="187">
        <v>45558.0</v>
      </c>
      <c r="D1360" s="188" t="str">
        <f t="shared" si="1"/>
        <v>2024/09</v>
      </c>
      <c r="E1360" s="189"/>
    </row>
    <row r="1361">
      <c r="A1361" s="186" t="s">
        <v>489</v>
      </c>
      <c r="B1361" s="186">
        <v>6.553315</v>
      </c>
      <c r="C1361" s="187">
        <v>45558.0</v>
      </c>
      <c r="D1361" s="188" t="str">
        <f t="shared" si="1"/>
        <v>2024/09</v>
      </c>
      <c r="E1361" s="189"/>
    </row>
    <row r="1362">
      <c r="A1362" s="186" t="s">
        <v>488</v>
      </c>
      <c r="B1362" s="186">
        <v>4.91941</v>
      </c>
      <c r="C1362" s="187">
        <v>45558.0</v>
      </c>
      <c r="D1362" s="188" t="str">
        <f t="shared" si="1"/>
        <v>2024/09</v>
      </c>
      <c r="E1362" s="189"/>
    </row>
    <row r="1363">
      <c r="A1363" s="186" t="s">
        <v>498</v>
      </c>
      <c r="B1363" s="186">
        <v>4.85E-4</v>
      </c>
      <c r="C1363" s="187">
        <v>45558.0</v>
      </c>
      <c r="D1363" s="188" t="str">
        <f t="shared" si="1"/>
        <v>2024/09</v>
      </c>
      <c r="E1363" s="189"/>
    </row>
    <row r="1364">
      <c r="A1364" s="186" t="s">
        <v>501</v>
      </c>
      <c r="B1364" s="186">
        <v>0.02905</v>
      </c>
      <c r="C1364" s="187">
        <v>45558.0</v>
      </c>
      <c r="D1364" s="188" t="str">
        <f t="shared" si="1"/>
        <v>2024/09</v>
      </c>
      <c r="E1364" s="189"/>
    </row>
    <row r="1365">
      <c r="A1365" s="186" t="s">
        <v>491</v>
      </c>
      <c r="B1365" s="186">
        <v>0.67628</v>
      </c>
      <c r="C1365" s="187">
        <v>45558.0</v>
      </c>
      <c r="D1365" s="188" t="str">
        <f t="shared" si="1"/>
        <v>2024/09</v>
      </c>
      <c r="E1365" s="189"/>
    </row>
    <row r="1366">
      <c r="A1366" s="186" t="s">
        <v>486</v>
      </c>
      <c r="B1366" s="186">
        <v>0.00403965</v>
      </c>
      <c r="C1366" s="187">
        <v>45558.0</v>
      </c>
      <c r="D1366" s="188" t="str">
        <f t="shared" si="1"/>
        <v>2024/09</v>
      </c>
      <c r="E1366" s="189"/>
    </row>
    <row r="1367">
      <c r="A1367" s="186" t="s">
        <v>487</v>
      </c>
      <c r="B1367" s="186">
        <v>0.096699</v>
      </c>
      <c r="C1367" s="187">
        <v>45558.0</v>
      </c>
      <c r="D1367" s="188" t="str">
        <f t="shared" si="1"/>
        <v>2024/09</v>
      </c>
      <c r="E1367" s="189"/>
    </row>
    <row r="1368">
      <c r="A1368" s="186" t="s">
        <v>498</v>
      </c>
      <c r="B1368" s="186">
        <v>0.59628615</v>
      </c>
      <c r="C1368" s="187">
        <v>45558.0</v>
      </c>
      <c r="D1368" s="188" t="str">
        <f t="shared" si="1"/>
        <v>2024/09</v>
      </c>
      <c r="E1368" s="189"/>
    </row>
    <row r="1369">
      <c r="A1369" s="186" t="s">
        <v>501</v>
      </c>
      <c r="B1369" s="186">
        <v>1.7012628</v>
      </c>
      <c r="C1369" s="187">
        <v>45558.0</v>
      </c>
      <c r="D1369" s="188" t="str">
        <f t="shared" si="1"/>
        <v>2024/09</v>
      </c>
      <c r="E1369" s="189"/>
    </row>
    <row r="1370">
      <c r="A1370" s="186" t="s">
        <v>491</v>
      </c>
      <c r="B1370" s="186">
        <v>0.0150798</v>
      </c>
      <c r="C1370" s="187">
        <v>45558.0</v>
      </c>
      <c r="D1370" s="188" t="str">
        <f t="shared" si="1"/>
        <v>2024/09</v>
      </c>
      <c r="E1370" s="189"/>
    </row>
    <row r="1371">
      <c r="A1371" s="186" t="s">
        <v>488</v>
      </c>
      <c r="B1371" s="186">
        <v>1.44546</v>
      </c>
      <c r="C1371" s="187">
        <v>45558.0</v>
      </c>
      <c r="D1371" s="188" t="str">
        <f t="shared" si="1"/>
        <v>2024/09</v>
      </c>
      <c r="E1371" s="189"/>
    </row>
    <row r="1372">
      <c r="A1372" s="186" t="s">
        <v>488</v>
      </c>
      <c r="B1372" s="186">
        <v>0.034563</v>
      </c>
      <c r="C1372" s="187">
        <v>45558.0</v>
      </c>
      <c r="D1372" s="188" t="str">
        <f t="shared" si="1"/>
        <v>2024/09</v>
      </c>
      <c r="E1372" s="189"/>
    </row>
    <row r="1373">
      <c r="A1373" s="186" t="s">
        <v>499</v>
      </c>
      <c r="B1373" s="186">
        <v>3.8883E-4</v>
      </c>
      <c r="C1373" s="187">
        <v>45558.0</v>
      </c>
      <c r="D1373" s="188" t="str">
        <f t="shared" si="1"/>
        <v>2024/09</v>
      </c>
      <c r="E1373" s="189"/>
    </row>
    <row r="1374">
      <c r="A1374" s="186" t="s">
        <v>489</v>
      </c>
      <c r="B1374" s="186">
        <v>0.00709813</v>
      </c>
      <c r="C1374" s="187">
        <v>45558.0</v>
      </c>
      <c r="D1374" s="188" t="str">
        <f t="shared" si="1"/>
        <v>2024/09</v>
      </c>
      <c r="E1374" s="189"/>
    </row>
    <row r="1375">
      <c r="A1375" s="186" t="s">
        <v>498</v>
      </c>
      <c r="B1375" s="186">
        <v>0.03727308</v>
      </c>
      <c r="C1375" s="187">
        <v>45558.0</v>
      </c>
      <c r="D1375" s="188" t="str">
        <f t="shared" si="1"/>
        <v>2024/09</v>
      </c>
      <c r="E1375" s="189"/>
    </row>
    <row r="1376">
      <c r="A1376" s="186" t="s">
        <v>486</v>
      </c>
      <c r="B1376" s="186">
        <v>0.0134636</v>
      </c>
      <c r="C1376" s="187">
        <v>45558.0</v>
      </c>
      <c r="D1376" s="188" t="str">
        <f t="shared" si="1"/>
        <v>2024/09</v>
      </c>
      <c r="E1376" s="189"/>
    </row>
    <row r="1377">
      <c r="A1377" s="186" t="s">
        <v>502</v>
      </c>
      <c r="B1377" s="186">
        <v>2.76</v>
      </c>
      <c r="C1377" s="187">
        <v>45558.0</v>
      </c>
      <c r="D1377" s="188" t="str">
        <f t="shared" si="1"/>
        <v>2024/09</v>
      </c>
      <c r="E1377" s="189"/>
    </row>
    <row r="1378">
      <c r="A1378" s="186" t="s">
        <v>486</v>
      </c>
      <c r="B1378" s="186">
        <v>0.9027715</v>
      </c>
      <c r="C1378" s="187">
        <v>45558.0</v>
      </c>
      <c r="D1378" s="188" t="str">
        <f t="shared" si="1"/>
        <v>2024/09</v>
      </c>
      <c r="E1378" s="189"/>
    </row>
    <row r="1379">
      <c r="A1379" s="186" t="s">
        <v>488</v>
      </c>
      <c r="B1379" s="186">
        <v>0.0399885</v>
      </c>
      <c r="C1379" s="187">
        <v>45558.0</v>
      </c>
      <c r="D1379" s="188" t="str">
        <f t="shared" si="1"/>
        <v>2024/09</v>
      </c>
      <c r="E1379" s="189"/>
    </row>
    <row r="1380">
      <c r="A1380" s="186" t="s">
        <v>492</v>
      </c>
      <c r="B1380" s="186">
        <v>1.144234</v>
      </c>
      <c r="C1380" s="187">
        <v>45558.0</v>
      </c>
      <c r="D1380" s="188" t="str">
        <f t="shared" si="1"/>
        <v>2024/09</v>
      </c>
      <c r="E1380" s="189"/>
    </row>
    <row r="1381">
      <c r="A1381" s="186" t="s">
        <v>486</v>
      </c>
      <c r="B1381" s="186">
        <v>5.064675</v>
      </c>
      <c r="C1381" s="187">
        <v>45559.0</v>
      </c>
      <c r="D1381" s="188" t="str">
        <f t="shared" si="1"/>
        <v>2024/09</v>
      </c>
      <c r="E1381" s="189"/>
    </row>
    <row r="1382">
      <c r="A1382" s="186" t="s">
        <v>487</v>
      </c>
      <c r="B1382" s="186">
        <v>5.7754475</v>
      </c>
      <c r="C1382" s="187">
        <v>45559.0</v>
      </c>
      <c r="D1382" s="188" t="str">
        <f t="shared" si="1"/>
        <v>2024/09</v>
      </c>
      <c r="E1382" s="189"/>
    </row>
    <row r="1383">
      <c r="A1383" s="186" t="s">
        <v>499</v>
      </c>
      <c r="B1383" s="186">
        <v>9.4565</v>
      </c>
      <c r="C1383" s="187">
        <v>45559.0</v>
      </c>
      <c r="D1383" s="188" t="str">
        <f t="shared" si="1"/>
        <v>2024/09</v>
      </c>
      <c r="E1383" s="189"/>
    </row>
    <row r="1384">
      <c r="A1384" s="186" t="s">
        <v>489</v>
      </c>
      <c r="B1384" s="186">
        <v>3.0954225</v>
      </c>
      <c r="C1384" s="187">
        <v>45559.0</v>
      </c>
      <c r="D1384" s="188" t="str">
        <f t="shared" si="1"/>
        <v>2024/09</v>
      </c>
      <c r="E1384" s="189"/>
    </row>
    <row r="1385">
      <c r="A1385" s="186" t="s">
        <v>498</v>
      </c>
      <c r="B1385" s="186">
        <v>0.02984</v>
      </c>
      <c r="C1385" s="187">
        <v>45559.0</v>
      </c>
      <c r="D1385" s="188" t="str">
        <f t="shared" si="1"/>
        <v>2024/09</v>
      </c>
      <c r="E1385" s="189"/>
    </row>
    <row r="1386">
      <c r="A1386" s="186" t="s">
        <v>490</v>
      </c>
      <c r="B1386" s="186">
        <v>0.0255</v>
      </c>
      <c r="C1386" s="187">
        <v>45559.0</v>
      </c>
      <c r="D1386" s="188" t="str">
        <f t="shared" si="1"/>
        <v>2024/09</v>
      </c>
      <c r="E1386" s="189"/>
    </row>
    <row r="1387">
      <c r="A1387" s="186" t="s">
        <v>501</v>
      </c>
      <c r="B1387" s="186">
        <v>1.755285</v>
      </c>
      <c r="C1387" s="187">
        <v>45559.0</v>
      </c>
      <c r="D1387" s="188" t="str">
        <f t="shared" si="1"/>
        <v>2024/09</v>
      </c>
      <c r="E1387" s="189"/>
    </row>
    <row r="1388">
      <c r="A1388" s="186" t="s">
        <v>491</v>
      </c>
      <c r="B1388" s="186">
        <v>0.905225</v>
      </c>
      <c r="C1388" s="187">
        <v>45559.0</v>
      </c>
      <c r="D1388" s="188" t="str">
        <f t="shared" si="1"/>
        <v>2024/09</v>
      </c>
      <c r="E1388" s="189"/>
    </row>
    <row r="1389">
      <c r="A1389" s="186" t="s">
        <v>486</v>
      </c>
      <c r="B1389" s="186">
        <v>7.2315E-4</v>
      </c>
      <c r="C1389" s="187">
        <v>45559.0</v>
      </c>
      <c r="D1389" s="188" t="str">
        <f t="shared" si="1"/>
        <v>2024/09</v>
      </c>
      <c r="E1389" s="189"/>
    </row>
    <row r="1390">
      <c r="A1390" s="186" t="s">
        <v>487</v>
      </c>
      <c r="B1390" s="186">
        <v>0.0427434</v>
      </c>
      <c r="C1390" s="187">
        <v>45559.0</v>
      </c>
      <c r="D1390" s="188" t="str">
        <f t="shared" si="1"/>
        <v>2024/09</v>
      </c>
      <c r="E1390" s="189"/>
    </row>
    <row r="1391">
      <c r="A1391" s="186" t="s">
        <v>498</v>
      </c>
      <c r="B1391" s="186">
        <v>0.95695245</v>
      </c>
      <c r="C1391" s="187">
        <v>45559.0</v>
      </c>
      <c r="D1391" s="188" t="str">
        <f t="shared" si="1"/>
        <v>2024/09</v>
      </c>
      <c r="E1391" s="189"/>
    </row>
    <row r="1392">
      <c r="A1392" s="186" t="s">
        <v>501</v>
      </c>
      <c r="B1392" s="186">
        <v>0.91438095</v>
      </c>
      <c r="C1392" s="187">
        <v>45559.0</v>
      </c>
      <c r="D1392" s="188" t="str">
        <f t="shared" si="1"/>
        <v>2024/09</v>
      </c>
      <c r="E1392" s="189"/>
    </row>
    <row r="1393">
      <c r="A1393" s="186" t="s">
        <v>491</v>
      </c>
      <c r="B1393" s="186">
        <v>0.00343815</v>
      </c>
      <c r="C1393" s="187">
        <v>45559.0</v>
      </c>
      <c r="D1393" s="188" t="str">
        <f t="shared" si="1"/>
        <v>2024/09</v>
      </c>
      <c r="E1393" s="189"/>
    </row>
    <row r="1394">
      <c r="A1394" s="186" t="s">
        <v>499</v>
      </c>
      <c r="B1394" s="186">
        <v>9.5134E-4</v>
      </c>
      <c r="C1394" s="187">
        <v>45559.0</v>
      </c>
      <c r="D1394" s="188" t="str">
        <f t="shared" si="1"/>
        <v>2024/09</v>
      </c>
      <c r="E1394" s="189"/>
    </row>
    <row r="1395">
      <c r="A1395" s="186" t="s">
        <v>489</v>
      </c>
      <c r="B1395" s="186">
        <v>0.00877864</v>
      </c>
      <c r="C1395" s="187">
        <v>45559.0</v>
      </c>
      <c r="D1395" s="188" t="str">
        <f t="shared" si="1"/>
        <v>2024/09</v>
      </c>
      <c r="E1395" s="189"/>
    </row>
    <row r="1396">
      <c r="A1396" s="186" t="s">
        <v>498</v>
      </c>
      <c r="B1396" s="186">
        <v>0.0022384</v>
      </c>
      <c r="C1396" s="187">
        <v>45559.0</v>
      </c>
      <c r="D1396" s="188" t="str">
        <f t="shared" si="1"/>
        <v>2024/09</v>
      </c>
      <c r="E1396" s="189"/>
    </row>
    <row r="1397">
      <c r="A1397" s="186" t="s">
        <v>486</v>
      </c>
      <c r="B1397" s="186">
        <v>0.0175329</v>
      </c>
      <c r="C1397" s="187">
        <v>45559.0</v>
      </c>
      <c r="D1397" s="188" t="str">
        <f t="shared" si="1"/>
        <v>2024/09</v>
      </c>
      <c r="E1397" s="189"/>
    </row>
    <row r="1398">
      <c r="A1398" s="186" t="s">
        <v>502</v>
      </c>
      <c r="B1398" s="186">
        <v>2.68</v>
      </c>
      <c r="C1398" s="187">
        <v>45559.0</v>
      </c>
      <c r="D1398" s="188" t="str">
        <f t="shared" si="1"/>
        <v>2024/09</v>
      </c>
      <c r="E1398" s="189"/>
    </row>
    <row r="1399">
      <c r="A1399" s="186" t="s">
        <v>486</v>
      </c>
      <c r="B1399" s="186">
        <v>0.01639</v>
      </c>
      <c r="C1399" s="187">
        <v>45559.0</v>
      </c>
      <c r="D1399" s="188" t="str">
        <f t="shared" si="1"/>
        <v>2024/09</v>
      </c>
      <c r="E1399" s="189"/>
    </row>
    <row r="1400">
      <c r="A1400" s="186" t="s">
        <v>486</v>
      </c>
      <c r="B1400" s="186">
        <v>0.901575</v>
      </c>
      <c r="C1400" s="187">
        <v>45559.0</v>
      </c>
      <c r="D1400" s="188" t="str">
        <f t="shared" si="1"/>
        <v>2024/09</v>
      </c>
      <c r="E1400" s="189"/>
    </row>
    <row r="1401">
      <c r="A1401" s="186" t="s">
        <v>488</v>
      </c>
      <c r="B1401" s="186">
        <v>0.0213265</v>
      </c>
      <c r="C1401" s="187">
        <v>45559.0</v>
      </c>
      <c r="D1401" s="188" t="str">
        <f t="shared" si="1"/>
        <v>2024/09</v>
      </c>
      <c r="E1401" s="189"/>
    </row>
    <row r="1402">
      <c r="A1402" s="186" t="s">
        <v>492</v>
      </c>
      <c r="B1402" s="186">
        <v>0.030168</v>
      </c>
      <c r="C1402" s="187">
        <v>45559.0</v>
      </c>
      <c r="D1402" s="188" t="str">
        <f t="shared" si="1"/>
        <v>2024/09</v>
      </c>
      <c r="E1402" s="189"/>
    </row>
    <row r="1403">
      <c r="A1403" s="186" t="s">
        <v>486</v>
      </c>
      <c r="B1403" s="186">
        <v>2.44249</v>
      </c>
      <c r="C1403" s="187">
        <v>45560.0</v>
      </c>
      <c r="D1403" s="188" t="str">
        <f t="shared" si="1"/>
        <v>2024/09</v>
      </c>
      <c r="E1403" s="189"/>
    </row>
    <row r="1404">
      <c r="A1404" s="186" t="s">
        <v>487</v>
      </c>
      <c r="B1404" s="186">
        <v>4.495265</v>
      </c>
      <c r="C1404" s="187">
        <v>45560.0</v>
      </c>
      <c r="D1404" s="188" t="str">
        <f t="shared" si="1"/>
        <v>2024/09</v>
      </c>
      <c r="E1404" s="189"/>
    </row>
    <row r="1405">
      <c r="A1405" s="186" t="s">
        <v>499</v>
      </c>
      <c r="B1405" s="186">
        <v>75.2757775</v>
      </c>
      <c r="C1405" s="187">
        <v>45560.0</v>
      </c>
      <c r="D1405" s="188" t="str">
        <f t="shared" si="1"/>
        <v>2024/09</v>
      </c>
      <c r="E1405" s="189"/>
    </row>
    <row r="1406">
      <c r="A1406" s="186" t="s">
        <v>489</v>
      </c>
      <c r="B1406" s="186">
        <v>2.9458025</v>
      </c>
      <c r="C1406" s="187">
        <v>45560.0</v>
      </c>
      <c r="D1406" s="188" t="str">
        <f t="shared" si="1"/>
        <v>2024/09</v>
      </c>
      <c r="E1406" s="189"/>
    </row>
    <row r="1407">
      <c r="A1407" s="186" t="s">
        <v>490</v>
      </c>
      <c r="B1407" s="186">
        <v>0.009285</v>
      </c>
      <c r="C1407" s="187">
        <v>45560.0</v>
      </c>
      <c r="D1407" s="188" t="str">
        <f t="shared" si="1"/>
        <v>2024/09</v>
      </c>
      <c r="E1407" s="189"/>
    </row>
    <row r="1408">
      <c r="A1408" s="186" t="s">
        <v>491</v>
      </c>
      <c r="B1408" s="186">
        <v>1.77404</v>
      </c>
      <c r="C1408" s="187">
        <v>45560.0</v>
      </c>
      <c r="D1408" s="188" t="str">
        <f t="shared" si="1"/>
        <v>2024/09</v>
      </c>
      <c r="E1408" s="189"/>
    </row>
    <row r="1409">
      <c r="A1409" s="186" t="s">
        <v>486</v>
      </c>
      <c r="B1409" s="186">
        <v>0.01327065</v>
      </c>
      <c r="C1409" s="187">
        <v>45560.0</v>
      </c>
      <c r="D1409" s="188" t="str">
        <f t="shared" si="1"/>
        <v>2024/09</v>
      </c>
      <c r="E1409" s="189"/>
    </row>
    <row r="1410">
      <c r="A1410" s="186" t="s">
        <v>487</v>
      </c>
      <c r="B1410" s="186">
        <v>0.0618906</v>
      </c>
      <c r="C1410" s="187">
        <v>45560.0</v>
      </c>
      <c r="D1410" s="188" t="str">
        <f t="shared" si="1"/>
        <v>2024/09</v>
      </c>
      <c r="E1410" s="189"/>
    </row>
    <row r="1411">
      <c r="A1411" s="186" t="s">
        <v>498</v>
      </c>
      <c r="B1411" s="186">
        <v>0.31857465</v>
      </c>
      <c r="C1411" s="187">
        <v>45560.0</v>
      </c>
      <c r="D1411" s="188" t="str">
        <f t="shared" si="1"/>
        <v>2024/09</v>
      </c>
      <c r="E1411" s="189"/>
    </row>
    <row r="1412">
      <c r="A1412" s="186" t="s">
        <v>501</v>
      </c>
      <c r="B1412" s="186">
        <v>2.53625055</v>
      </c>
      <c r="C1412" s="187">
        <v>45560.0</v>
      </c>
      <c r="D1412" s="188" t="str">
        <f t="shared" si="1"/>
        <v>2024/09</v>
      </c>
      <c r="E1412" s="189"/>
    </row>
    <row r="1413">
      <c r="A1413" s="186" t="s">
        <v>491</v>
      </c>
      <c r="B1413" s="186">
        <v>0.01332915</v>
      </c>
      <c r="C1413" s="187">
        <v>45560.0</v>
      </c>
      <c r="D1413" s="188" t="str">
        <f t="shared" si="1"/>
        <v>2024/09</v>
      </c>
      <c r="E1413" s="189"/>
    </row>
    <row r="1414">
      <c r="A1414" s="186" t="s">
        <v>488</v>
      </c>
      <c r="B1414" s="186">
        <v>0.020085</v>
      </c>
      <c r="C1414" s="187">
        <v>45560.0</v>
      </c>
      <c r="D1414" s="188" t="str">
        <f t="shared" si="1"/>
        <v>2024/09</v>
      </c>
      <c r="E1414" s="189"/>
    </row>
    <row r="1415">
      <c r="A1415" s="186" t="s">
        <v>488</v>
      </c>
      <c r="B1415" s="186">
        <v>0.05324152</v>
      </c>
      <c r="C1415" s="187">
        <v>45560.0</v>
      </c>
      <c r="D1415" s="188" t="str">
        <f t="shared" si="1"/>
        <v>2024/09</v>
      </c>
      <c r="E1415" s="189"/>
    </row>
    <row r="1416">
      <c r="A1416" s="186" t="s">
        <v>499</v>
      </c>
      <c r="B1416" s="186">
        <v>0.01135264</v>
      </c>
      <c r="C1416" s="187">
        <v>45560.0</v>
      </c>
      <c r="D1416" s="188" t="str">
        <f t="shared" si="1"/>
        <v>2024/09</v>
      </c>
      <c r="E1416" s="189"/>
    </row>
    <row r="1417">
      <c r="A1417" s="186" t="s">
        <v>489</v>
      </c>
      <c r="B1417" s="186">
        <v>3.1538E-4</v>
      </c>
      <c r="C1417" s="187">
        <v>45560.0</v>
      </c>
      <c r="D1417" s="188" t="str">
        <f t="shared" si="1"/>
        <v>2024/09</v>
      </c>
      <c r="E1417" s="189"/>
    </row>
    <row r="1418">
      <c r="A1418" s="186" t="s">
        <v>498</v>
      </c>
      <c r="B1418" s="186">
        <v>0.13053502</v>
      </c>
      <c r="C1418" s="187">
        <v>45560.0</v>
      </c>
      <c r="D1418" s="188" t="str">
        <f t="shared" si="1"/>
        <v>2024/09</v>
      </c>
      <c r="E1418" s="189"/>
    </row>
    <row r="1419">
      <c r="A1419" s="186" t="s">
        <v>486</v>
      </c>
      <c r="B1419" s="186">
        <v>0.0095892</v>
      </c>
      <c r="C1419" s="187">
        <v>45560.0</v>
      </c>
      <c r="D1419" s="188" t="str">
        <f t="shared" si="1"/>
        <v>2024/09</v>
      </c>
      <c r="E1419" s="189"/>
    </row>
    <row r="1420">
      <c r="A1420" s="186" t="s">
        <v>502</v>
      </c>
      <c r="B1420" s="186">
        <v>3.04</v>
      </c>
      <c r="C1420" s="187">
        <v>45560.0</v>
      </c>
      <c r="D1420" s="188" t="str">
        <f t="shared" si="1"/>
        <v>2024/09</v>
      </c>
      <c r="E1420" s="189"/>
    </row>
    <row r="1421">
      <c r="A1421" s="186" t="s">
        <v>486</v>
      </c>
      <c r="B1421" s="186">
        <v>0.05343</v>
      </c>
      <c r="C1421" s="187">
        <v>45560.0</v>
      </c>
      <c r="D1421" s="188" t="str">
        <f t="shared" si="1"/>
        <v>2024/09</v>
      </c>
      <c r="E1421" s="189"/>
    </row>
    <row r="1422">
      <c r="A1422" s="186" t="s">
        <v>486</v>
      </c>
      <c r="B1422" s="186">
        <v>0.8354975</v>
      </c>
      <c r="C1422" s="187">
        <v>45560.0</v>
      </c>
      <c r="D1422" s="188" t="str">
        <f t="shared" si="1"/>
        <v>2024/09</v>
      </c>
      <c r="E1422" s="189"/>
    </row>
    <row r="1423">
      <c r="A1423" s="186" t="s">
        <v>486</v>
      </c>
      <c r="B1423" s="186">
        <v>1.29192</v>
      </c>
      <c r="C1423" s="187">
        <v>45561.0</v>
      </c>
      <c r="D1423" s="188" t="str">
        <f t="shared" si="1"/>
        <v>2024/09</v>
      </c>
      <c r="E1423" s="189"/>
    </row>
    <row r="1424">
      <c r="A1424" s="186" t="s">
        <v>487</v>
      </c>
      <c r="B1424" s="186">
        <v>5.7530275</v>
      </c>
      <c r="C1424" s="187">
        <v>45561.0</v>
      </c>
      <c r="D1424" s="188" t="str">
        <f t="shared" si="1"/>
        <v>2024/09</v>
      </c>
      <c r="E1424" s="189"/>
    </row>
    <row r="1425">
      <c r="A1425" s="186" t="s">
        <v>499</v>
      </c>
      <c r="B1425" s="186">
        <v>12.428795</v>
      </c>
      <c r="C1425" s="187">
        <v>45561.0</v>
      </c>
      <c r="D1425" s="188" t="str">
        <f t="shared" si="1"/>
        <v>2024/09</v>
      </c>
      <c r="E1425" s="189"/>
    </row>
    <row r="1426">
      <c r="A1426" s="186" t="s">
        <v>489</v>
      </c>
      <c r="B1426" s="186">
        <v>1.1753175</v>
      </c>
      <c r="C1426" s="187">
        <v>45561.0</v>
      </c>
      <c r="D1426" s="188" t="str">
        <f t="shared" si="1"/>
        <v>2024/09</v>
      </c>
      <c r="E1426" s="189"/>
    </row>
    <row r="1427">
      <c r="A1427" s="186" t="s">
        <v>488</v>
      </c>
      <c r="B1427" s="186">
        <v>0.138735</v>
      </c>
      <c r="C1427" s="187">
        <v>45561.0</v>
      </c>
      <c r="D1427" s="188" t="str">
        <f t="shared" si="1"/>
        <v>2024/09</v>
      </c>
      <c r="E1427" s="189"/>
    </row>
    <row r="1428">
      <c r="A1428" s="186" t="s">
        <v>501</v>
      </c>
      <c r="B1428" s="186">
        <v>0.12735</v>
      </c>
      <c r="C1428" s="187">
        <v>45561.0</v>
      </c>
      <c r="D1428" s="188" t="str">
        <f t="shared" si="1"/>
        <v>2024/09</v>
      </c>
      <c r="E1428" s="189"/>
    </row>
    <row r="1429">
      <c r="A1429" s="186" t="s">
        <v>491</v>
      </c>
      <c r="B1429" s="186">
        <v>11.758</v>
      </c>
      <c r="C1429" s="187">
        <v>45561.0</v>
      </c>
      <c r="D1429" s="188" t="str">
        <f t="shared" si="1"/>
        <v>2024/09</v>
      </c>
      <c r="E1429" s="189"/>
    </row>
    <row r="1430">
      <c r="A1430" s="186" t="s">
        <v>486</v>
      </c>
      <c r="B1430" s="186">
        <v>0.0019191</v>
      </c>
      <c r="C1430" s="187">
        <v>45561.0</v>
      </c>
      <c r="D1430" s="188" t="str">
        <f t="shared" si="1"/>
        <v>2024/09</v>
      </c>
      <c r="E1430" s="189"/>
    </row>
    <row r="1431">
      <c r="A1431" s="186" t="s">
        <v>487</v>
      </c>
      <c r="B1431" s="186">
        <v>0.0349551</v>
      </c>
      <c r="C1431" s="187">
        <v>45561.0</v>
      </c>
      <c r="D1431" s="188" t="str">
        <f t="shared" si="1"/>
        <v>2024/09</v>
      </c>
      <c r="E1431" s="189"/>
    </row>
    <row r="1432">
      <c r="A1432" s="186" t="s">
        <v>488</v>
      </c>
      <c r="B1432" s="186">
        <v>1.356E-4</v>
      </c>
      <c r="C1432" s="187">
        <v>45561.0</v>
      </c>
      <c r="D1432" s="188" t="str">
        <f t="shared" si="1"/>
        <v>2024/09</v>
      </c>
      <c r="E1432" s="189"/>
    </row>
    <row r="1433">
      <c r="A1433" s="186" t="s">
        <v>498</v>
      </c>
      <c r="B1433" s="186">
        <v>0.76375425</v>
      </c>
      <c r="C1433" s="187">
        <v>45561.0</v>
      </c>
      <c r="D1433" s="188" t="str">
        <f t="shared" si="1"/>
        <v>2024/09</v>
      </c>
      <c r="E1433" s="189"/>
    </row>
    <row r="1434">
      <c r="A1434" s="186" t="s">
        <v>501</v>
      </c>
      <c r="B1434" s="186">
        <v>1.4411001</v>
      </c>
      <c r="C1434" s="187">
        <v>45561.0</v>
      </c>
      <c r="D1434" s="188" t="str">
        <f t="shared" si="1"/>
        <v>2024/09</v>
      </c>
      <c r="E1434" s="189"/>
    </row>
    <row r="1435">
      <c r="A1435" s="186" t="s">
        <v>491</v>
      </c>
      <c r="B1435" s="186">
        <v>0.0577335</v>
      </c>
      <c r="C1435" s="187">
        <v>45561.0</v>
      </c>
      <c r="D1435" s="188" t="str">
        <f t="shared" si="1"/>
        <v>2024/09</v>
      </c>
      <c r="E1435" s="189"/>
    </row>
    <row r="1436">
      <c r="A1436" s="186" t="s">
        <v>488</v>
      </c>
      <c r="B1436" s="186">
        <v>0.05368704</v>
      </c>
      <c r="C1436" s="187">
        <v>45561.0</v>
      </c>
      <c r="D1436" s="188" t="str">
        <f t="shared" si="1"/>
        <v>2024/09</v>
      </c>
      <c r="E1436" s="189"/>
    </row>
    <row r="1437">
      <c r="A1437" s="186" t="s">
        <v>499</v>
      </c>
      <c r="B1437" s="186">
        <v>0.00202176</v>
      </c>
      <c r="C1437" s="187">
        <v>45561.0</v>
      </c>
      <c r="D1437" s="188" t="str">
        <f t="shared" si="1"/>
        <v>2024/09</v>
      </c>
      <c r="E1437" s="189"/>
    </row>
    <row r="1438">
      <c r="A1438" s="186" t="s">
        <v>489</v>
      </c>
      <c r="B1438" s="186">
        <v>1.365E-4</v>
      </c>
      <c r="C1438" s="187">
        <v>45561.0</v>
      </c>
      <c r="D1438" s="188" t="str">
        <f t="shared" si="1"/>
        <v>2024/09</v>
      </c>
      <c r="E1438" s="189"/>
    </row>
    <row r="1439">
      <c r="A1439" s="186" t="s">
        <v>498</v>
      </c>
      <c r="B1439" s="186">
        <v>0.20417189</v>
      </c>
      <c r="C1439" s="187">
        <v>45561.0</v>
      </c>
      <c r="D1439" s="188" t="str">
        <f t="shared" si="1"/>
        <v>2024/09</v>
      </c>
      <c r="E1439" s="189"/>
    </row>
    <row r="1440">
      <c r="A1440" s="186" t="s">
        <v>486</v>
      </c>
      <c r="B1440" s="186">
        <v>0.0099984</v>
      </c>
      <c r="C1440" s="187">
        <v>45561.0</v>
      </c>
      <c r="D1440" s="188" t="str">
        <f t="shared" si="1"/>
        <v>2024/09</v>
      </c>
      <c r="E1440" s="189"/>
    </row>
    <row r="1441">
      <c r="A1441" s="186" t="s">
        <v>502</v>
      </c>
      <c r="B1441" s="186">
        <v>3.12</v>
      </c>
      <c r="C1441" s="187">
        <v>45561.0</v>
      </c>
      <c r="D1441" s="188" t="str">
        <f t="shared" si="1"/>
        <v>2024/09</v>
      </c>
      <c r="E1441" s="189"/>
    </row>
    <row r="1442">
      <c r="A1442" s="186" t="s">
        <v>486</v>
      </c>
      <c r="B1442" s="186">
        <v>0.04231</v>
      </c>
      <c r="C1442" s="187">
        <v>45561.0</v>
      </c>
      <c r="D1442" s="188" t="str">
        <f t="shared" si="1"/>
        <v>2024/09</v>
      </c>
      <c r="E1442" s="189"/>
    </row>
    <row r="1443">
      <c r="A1443" s="186" t="s">
        <v>486</v>
      </c>
      <c r="B1443" s="186">
        <v>0.900784</v>
      </c>
      <c r="C1443" s="187">
        <v>45561.0</v>
      </c>
      <c r="D1443" s="188" t="str">
        <f t="shared" si="1"/>
        <v>2024/09</v>
      </c>
      <c r="E1443" s="189"/>
    </row>
    <row r="1444">
      <c r="A1444" s="186" t="s">
        <v>492</v>
      </c>
      <c r="B1444" s="186">
        <v>0.012358</v>
      </c>
      <c r="C1444" s="187">
        <v>45561.0</v>
      </c>
      <c r="D1444" s="188" t="str">
        <f t="shared" si="1"/>
        <v>2024/09</v>
      </c>
      <c r="E1444" s="189"/>
    </row>
    <row r="1445">
      <c r="A1445" s="186" t="s">
        <v>493</v>
      </c>
      <c r="B1445" s="186">
        <v>0.006744</v>
      </c>
      <c r="C1445" s="187">
        <v>45561.0</v>
      </c>
      <c r="D1445" s="188" t="str">
        <f t="shared" si="1"/>
        <v>2024/09</v>
      </c>
      <c r="E1445" s="189"/>
    </row>
    <row r="1446">
      <c r="A1446" s="186" t="s">
        <v>486</v>
      </c>
      <c r="B1446" s="186">
        <v>1.445345</v>
      </c>
      <c r="C1446" s="187">
        <v>45562.0</v>
      </c>
      <c r="D1446" s="188" t="str">
        <f t="shared" si="1"/>
        <v>2024/09</v>
      </c>
      <c r="E1446" s="189"/>
    </row>
    <row r="1447">
      <c r="A1447" s="186" t="s">
        <v>487</v>
      </c>
      <c r="B1447" s="186">
        <v>19.8622125</v>
      </c>
      <c r="C1447" s="187">
        <v>45562.0</v>
      </c>
      <c r="D1447" s="188" t="str">
        <f t="shared" si="1"/>
        <v>2024/09</v>
      </c>
      <c r="E1447" s="189"/>
    </row>
    <row r="1448">
      <c r="A1448" s="186" t="s">
        <v>499</v>
      </c>
      <c r="B1448" s="186">
        <v>29.67763</v>
      </c>
      <c r="C1448" s="187">
        <v>45562.0</v>
      </c>
      <c r="D1448" s="188" t="str">
        <f t="shared" si="1"/>
        <v>2024/09</v>
      </c>
      <c r="E1448" s="189"/>
    </row>
    <row r="1449">
      <c r="A1449" s="186" t="s">
        <v>489</v>
      </c>
      <c r="B1449" s="186">
        <v>2.311595</v>
      </c>
      <c r="C1449" s="187">
        <v>45562.0</v>
      </c>
      <c r="D1449" s="188" t="str">
        <f t="shared" si="1"/>
        <v>2024/09</v>
      </c>
      <c r="E1449" s="189"/>
    </row>
    <row r="1450">
      <c r="A1450" s="186" t="s">
        <v>504</v>
      </c>
      <c r="B1450" s="186">
        <v>0.061955</v>
      </c>
      <c r="C1450" s="187">
        <v>45562.0</v>
      </c>
      <c r="D1450" s="188" t="str">
        <f t="shared" si="1"/>
        <v>2024/09</v>
      </c>
      <c r="E1450" s="189"/>
    </row>
    <row r="1451">
      <c r="A1451" s="186" t="s">
        <v>498</v>
      </c>
      <c r="B1451" s="186">
        <v>4.055155</v>
      </c>
      <c r="C1451" s="187">
        <v>45562.0</v>
      </c>
      <c r="D1451" s="188" t="str">
        <f t="shared" si="1"/>
        <v>2024/09</v>
      </c>
      <c r="E1451" s="189"/>
    </row>
    <row r="1452">
      <c r="A1452" s="186" t="s">
        <v>491</v>
      </c>
      <c r="B1452" s="186">
        <v>0.40987</v>
      </c>
      <c r="C1452" s="187">
        <v>45562.0</v>
      </c>
      <c r="D1452" s="188" t="str">
        <f t="shared" si="1"/>
        <v>2024/09</v>
      </c>
      <c r="E1452" s="189"/>
    </row>
    <row r="1453">
      <c r="A1453" s="186" t="s">
        <v>486</v>
      </c>
      <c r="B1453" s="186">
        <v>0.00713085</v>
      </c>
      <c r="C1453" s="187">
        <v>45562.0</v>
      </c>
      <c r="D1453" s="188" t="str">
        <f t="shared" si="1"/>
        <v>2024/09</v>
      </c>
      <c r="E1453" s="189"/>
    </row>
    <row r="1454">
      <c r="A1454" s="186" t="s">
        <v>487</v>
      </c>
      <c r="B1454" s="186">
        <v>0.0655272</v>
      </c>
      <c r="C1454" s="187">
        <v>45562.0</v>
      </c>
      <c r="D1454" s="188" t="str">
        <f t="shared" si="1"/>
        <v>2024/09</v>
      </c>
      <c r="E1454" s="189"/>
    </row>
    <row r="1455">
      <c r="A1455" s="186" t="s">
        <v>504</v>
      </c>
      <c r="B1455" s="186">
        <v>0.0018201</v>
      </c>
      <c r="C1455" s="187">
        <v>45562.0</v>
      </c>
      <c r="D1455" s="188" t="str">
        <f t="shared" si="1"/>
        <v>2024/09</v>
      </c>
      <c r="E1455" s="189"/>
    </row>
    <row r="1456">
      <c r="A1456" s="186" t="s">
        <v>488</v>
      </c>
      <c r="B1456" s="186">
        <v>0.00876075</v>
      </c>
      <c r="C1456" s="187">
        <v>45562.0</v>
      </c>
      <c r="D1456" s="188" t="str">
        <f t="shared" si="1"/>
        <v>2024/09</v>
      </c>
      <c r="E1456" s="189"/>
    </row>
    <row r="1457">
      <c r="A1457" s="186" t="s">
        <v>498</v>
      </c>
      <c r="B1457" s="186">
        <v>1.2420366</v>
      </c>
      <c r="C1457" s="187">
        <v>45562.0</v>
      </c>
      <c r="D1457" s="188" t="str">
        <f t="shared" si="1"/>
        <v>2024/09</v>
      </c>
      <c r="E1457" s="189"/>
    </row>
    <row r="1458">
      <c r="A1458" s="186" t="s">
        <v>501</v>
      </c>
      <c r="B1458" s="186">
        <v>0.73145985</v>
      </c>
      <c r="C1458" s="187">
        <v>45562.0</v>
      </c>
      <c r="D1458" s="188" t="str">
        <f t="shared" si="1"/>
        <v>2024/09</v>
      </c>
      <c r="E1458" s="189"/>
    </row>
    <row r="1459">
      <c r="A1459" s="186" t="s">
        <v>491</v>
      </c>
      <c r="B1459" s="186">
        <v>0.0100275</v>
      </c>
      <c r="C1459" s="187">
        <v>45562.0</v>
      </c>
      <c r="D1459" s="188" t="str">
        <f t="shared" si="1"/>
        <v>2024/09</v>
      </c>
      <c r="E1459" s="189"/>
    </row>
    <row r="1460">
      <c r="A1460" s="186" t="s">
        <v>504</v>
      </c>
      <c r="B1460" s="186">
        <v>3.45669</v>
      </c>
      <c r="C1460" s="187">
        <v>45562.0</v>
      </c>
      <c r="D1460" s="188" t="str">
        <f t="shared" si="1"/>
        <v>2024/09</v>
      </c>
      <c r="E1460" s="189"/>
    </row>
    <row r="1461">
      <c r="A1461" s="186" t="s">
        <v>488</v>
      </c>
      <c r="B1461" s="186">
        <v>0.00131912</v>
      </c>
      <c r="C1461" s="187">
        <v>45562.0</v>
      </c>
      <c r="D1461" s="188" t="str">
        <f t="shared" si="1"/>
        <v>2024/09</v>
      </c>
      <c r="E1461" s="189"/>
    </row>
    <row r="1462">
      <c r="A1462" s="186" t="s">
        <v>499</v>
      </c>
      <c r="B1462" s="186">
        <v>0.00165282</v>
      </c>
      <c r="C1462" s="187">
        <v>45562.0</v>
      </c>
      <c r="D1462" s="188" t="str">
        <f t="shared" si="1"/>
        <v>2024/09</v>
      </c>
      <c r="E1462" s="189"/>
    </row>
    <row r="1463">
      <c r="A1463" s="186" t="s">
        <v>489</v>
      </c>
      <c r="B1463" s="186">
        <v>0.0037713</v>
      </c>
      <c r="C1463" s="187">
        <v>45562.0</v>
      </c>
      <c r="D1463" s="188" t="str">
        <f t="shared" si="1"/>
        <v>2024/09</v>
      </c>
      <c r="E1463" s="189"/>
    </row>
    <row r="1464">
      <c r="A1464" s="186" t="s">
        <v>498</v>
      </c>
      <c r="B1464" s="186">
        <v>0.08032531</v>
      </c>
      <c r="C1464" s="187">
        <v>45562.0</v>
      </c>
      <c r="D1464" s="188" t="str">
        <f t="shared" si="1"/>
        <v>2024/09</v>
      </c>
      <c r="E1464" s="189"/>
    </row>
    <row r="1465">
      <c r="A1465" s="186" t="s">
        <v>486</v>
      </c>
      <c r="B1465" s="186">
        <v>0.0157562</v>
      </c>
      <c r="C1465" s="187">
        <v>45562.0</v>
      </c>
      <c r="D1465" s="188" t="str">
        <f t="shared" si="1"/>
        <v>2024/09</v>
      </c>
      <c r="E1465" s="189"/>
    </row>
    <row r="1466">
      <c r="A1466" s="186" t="s">
        <v>502</v>
      </c>
      <c r="B1466" s="186">
        <v>2.8</v>
      </c>
      <c r="C1466" s="187">
        <v>45562.0</v>
      </c>
      <c r="D1466" s="188" t="str">
        <f t="shared" si="1"/>
        <v>2024/09</v>
      </c>
      <c r="E1466" s="189"/>
    </row>
    <row r="1467">
      <c r="A1467" s="186" t="s">
        <v>486</v>
      </c>
      <c r="B1467" s="186">
        <v>0.940553</v>
      </c>
      <c r="C1467" s="187">
        <v>45562.0</v>
      </c>
      <c r="D1467" s="188" t="str">
        <f t="shared" si="1"/>
        <v>2024/09</v>
      </c>
      <c r="E1467" s="189"/>
    </row>
    <row r="1468">
      <c r="A1468" s="186" t="s">
        <v>493</v>
      </c>
      <c r="B1468" s="186">
        <v>0.042237</v>
      </c>
      <c r="C1468" s="187">
        <v>45562.0</v>
      </c>
      <c r="D1468" s="188" t="str">
        <f t="shared" si="1"/>
        <v>2024/09</v>
      </c>
      <c r="E1468" s="189"/>
    </row>
    <row r="1469">
      <c r="A1469" s="186" t="s">
        <v>486</v>
      </c>
      <c r="B1469" s="186">
        <v>0.03348</v>
      </c>
      <c r="C1469" s="187">
        <v>45563.0</v>
      </c>
      <c r="D1469" s="188" t="str">
        <f t="shared" si="1"/>
        <v>2024/09</v>
      </c>
      <c r="E1469" s="189"/>
    </row>
    <row r="1470">
      <c r="A1470" s="186" t="s">
        <v>487</v>
      </c>
      <c r="B1470" s="186">
        <v>1.8819</v>
      </c>
      <c r="C1470" s="187">
        <v>45563.0</v>
      </c>
      <c r="D1470" s="188" t="str">
        <f t="shared" si="1"/>
        <v>2024/09</v>
      </c>
      <c r="E1470" s="189"/>
    </row>
    <row r="1471">
      <c r="A1471" s="186" t="s">
        <v>499</v>
      </c>
      <c r="B1471" s="186">
        <v>2.9644</v>
      </c>
      <c r="C1471" s="187">
        <v>45563.0</v>
      </c>
      <c r="D1471" s="188" t="str">
        <f t="shared" si="1"/>
        <v>2024/09</v>
      </c>
      <c r="E1471" s="189"/>
    </row>
    <row r="1472">
      <c r="A1472" s="186" t="s">
        <v>502</v>
      </c>
      <c r="B1472" s="186">
        <v>0.258365</v>
      </c>
      <c r="C1472" s="187">
        <v>45563.0</v>
      </c>
      <c r="D1472" s="188" t="str">
        <f t="shared" si="1"/>
        <v>2024/09</v>
      </c>
      <c r="E1472" s="189"/>
    </row>
    <row r="1473">
      <c r="A1473" s="186" t="s">
        <v>491</v>
      </c>
      <c r="B1473" s="186">
        <v>0.11663</v>
      </c>
      <c r="C1473" s="187">
        <v>45563.0</v>
      </c>
      <c r="D1473" s="188" t="str">
        <f t="shared" si="1"/>
        <v>2024/09</v>
      </c>
      <c r="E1473" s="189"/>
    </row>
    <row r="1474">
      <c r="A1474" s="186" t="s">
        <v>487</v>
      </c>
      <c r="B1474" s="186">
        <v>0.02325735</v>
      </c>
      <c r="C1474" s="187">
        <v>45563.0</v>
      </c>
      <c r="D1474" s="188" t="str">
        <f t="shared" si="1"/>
        <v>2024/09</v>
      </c>
      <c r="E1474" s="189"/>
    </row>
    <row r="1475">
      <c r="A1475" s="186" t="s">
        <v>498</v>
      </c>
      <c r="B1475" s="186">
        <v>0.02969385</v>
      </c>
      <c r="C1475" s="187">
        <v>45563.0</v>
      </c>
      <c r="D1475" s="188" t="str">
        <f t="shared" si="1"/>
        <v>2024/09</v>
      </c>
      <c r="E1475" s="189"/>
    </row>
    <row r="1476">
      <c r="A1476" s="186" t="s">
        <v>501</v>
      </c>
      <c r="B1476" s="186">
        <v>0.1460124</v>
      </c>
      <c r="C1476" s="187">
        <v>45563.0</v>
      </c>
      <c r="D1476" s="188" t="str">
        <f t="shared" si="1"/>
        <v>2024/09</v>
      </c>
      <c r="E1476" s="189"/>
    </row>
    <row r="1477">
      <c r="A1477" s="186" t="s">
        <v>491</v>
      </c>
      <c r="B1477" s="186">
        <v>0.0035364</v>
      </c>
      <c r="C1477" s="187">
        <v>45563.0</v>
      </c>
      <c r="D1477" s="188" t="str">
        <f t="shared" si="1"/>
        <v>2024/09</v>
      </c>
      <c r="E1477" s="189"/>
    </row>
    <row r="1478">
      <c r="A1478" s="186" t="s">
        <v>499</v>
      </c>
      <c r="B1478" s="186">
        <v>6.5507E-4</v>
      </c>
      <c r="C1478" s="187">
        <v>45563.0</v>
      </c>
      <c r="D1478" s="188" t="str">
        <f t="shared" si="1"/>
        <v>2024/09</v>
      </c>
      <c r="E1478" s="189"/>
    </row>
    <row r="1479">
      <c r="A1479" s="186" t="s">
        <v>498</v>
      </c>
      <c r="B1479" s="186">
        <v>1.5028E-4</v>
      </c>
      <c r="C1479" s="187">
        <v>45563.0</v>
      </c>
      <c r="D1479" s="188" t="str">
        <f t="shared" si="1"/>
        <v>2024/09</v>
      </c>
      <c r="E1479" s="189"/>
    </row>
    <row r="1480">
      <c r="A1480" s="186" t="s">
        <v>486</v>
      </c>
      <c r="B1480" s="186">
        <v>0.0098378</v>
      </c>
      <c r="C1480" s="187">
        <v>45563.0</v>
      </c>
      <c r="D1480" s="188" t="str">
        <f t="shared" si="1"/>
        <v>2024/09</v>
      </c>
      <c r="E1480" s="189"/>
    </row>
    <row r="1481">
      <c r="A1481" s="186" t="s">
        <v>502</v>
      </c>
      <c r="B1481" s="186">
        <v>2.76</v>
      </c>
      <c r="C1481" s="187">
        <v>45563.0</v>
      </c>
      <c r="D1481" s="188" t="str">
        <f t="shared" si="1"/>
        <v>2024/09</v>
      </c>
      <c r="E1481" s="189"/>
    </row>
    <row r="1482">
      <c r="A1482" s="186" t="s">
        <v>486</v>
      </c>
      <c r="B1482" s="186">
        <v>0.938132</v>
      </c>
      <c r="C1482" s="187">
        <v>45563.0</v>
      </c>
      <c r="D1482" s="188" t="str">
        <f t="shared" si="1"/>
        <v>2024/09</v>
      </c>
      <c r="E1482" s="189"/>
    </row>
    <row r="1483">
      <c r="A1483" s="186" t="s">
        <v>487</v>
      </c>
      <c r="B1483" s="186">
        <v>3.080625</v>
      </c>
      <c r="C1483" s="187">
        <v>45564.0</v>
      </c>
      <c r="D1483" s="188" t="str">
        <f t="shared" si="1"/>
        <v>2024/09</v>
      </c>
      <c r="E1483" s="189"/>
    </row>
    <row r="1484">
      <c r="A1484" s="186" t="s">
        <v>499</v>
      </c>
      <c r="B1484" s="186">
        <v>4.72176</v>
      </c>
      <c r="C1484" s="187">
        <v>45564.0</v>
      </c>
      <c r="D1484" s="188" t="str">
        <f t="shared" si="1"/>
        <v>2024/09</v>
      </c>
      <c r="E1484" s="189"/>
    </row>
    <row r="1485">
      <c r="A1485" s="186" t="s">
        <v>489</v>
      </c>
      <c r="B1485" s="186">
        <v>0.017585</v>
      </c>
      <c r="C1485" s="187">
        <v>45564.0</v>
      </c>
      <c r="D1485" s="188" t="str">
        <f t="shared" si="1"/>
        <v>2024/09</v>
      </c>
      <c r="E1485" s="189"/>
    </row>
    <row r="1486">
      <c r="A1486" s="186" t="s">
        <v>502</v>
      </c>
      <c r="B1486" s="186">
        <v>0.0466</v>
      </c>
      <c r="C1486" s="187">
        <v>45564.0</v>
      </c>
      <c r="D1486" s="188" t="str">
        <f t="shared" si="1"/>
        <v>2024/09</v>
      </c>
      <c r="E1486" s="189"/>
    </row>
    <row r="1487">
      <c r="A1487" s="186" t="s">
        <v>487</v>
      </c>
      <c r="B1487" s="186">
        <v>8.214E-4</v>
      </c>
      <c r="C1487" s="187">
        <v>45564.0</v>
      </c>
      <c r="D1487" s="188" t="str">
        <f t="shared" si="1"/>
        <v>2024/09</v>
      </c>
      <c r="E1487" s="189"/>
    </row>
    <row r="1488">
      <c r="A1488" s="186" t="s">
        <v>498</v>
      </c>
      <c r="B1488" s="186">
        <v>0.0562356</v>
      </c>
      <c r="C1488" s="187">
        <v>45564.0</v>
      </c>
      <c r="D1488" s="188" t="str">
        <f t="shared" si="1"/>
        <v>2024/09</v>
      </c>
      <c r="E1488" s="189"/>
    </row>
    <row r="1489">
      <c r="A1489" s="186" t="s">
        <v>501</v>
      </c>
      <c r="B1489" s="186">
        <v>0.00490035</v>
      </c>
      <c r="C1489" s="187">
        <v>45564.0</v>
      </c>
      <c r="D1489" s="188" t="str">
        <f t="shared" si="1"/>
        <v>2024/09</v>
      </c>
      <c r="E1489" s="189"/>
    </row>
    <row r="1490">
      <c r="A1490" s="186" t="s">
        <v>499</v>
      </c>
      <c r="B1490" s="186">
        <v>7.9885E-4</v>
      </c>
      <c r="C1490" s="187">
        <v>45564.0</v>
      </c>
      <c r="D1490" s="188" t="str">
        <f t="shared" si="1"/>
        <v>2024/09</v>
      </c>
      <c r="E1490" s="189"/>
    </row>
    <row r="1491">
      <c r="A1491" s="186" t="s">
        <v>489</v>
      </c>
      <c r="B1491" s="186">
        <v>1.183E-5</v>
      </c>
      <c r="C1491" s="187">
        <v>45564.0</v>
      </c>
      <c r="D1491" s="188" t="str">
        <f t="shared" si="1"/>
        <v>2024/09</v>
      </c>
      <c r="E1491" s="189"/>
    </row>
    <row r="1492">
      <c r="A1492" s="186" t="s">
        <v>498</v>
      </c>
      <c r="B1492" s="186">
        <v>1.8655E-4</v>
      </c>
      <c r="C1492" s="187">
        <v>45564.0</v>
      </c>
      <c r="D1492" s="188" t="str">
        <f t="shared" si="1"/>
        <v>2024/09</v>
      </c>
      <c r="E1492" s="189"/>
    </row>
    <row r="1493">
      <c r="A1493" s="186" t="s">
        <v>486</v>
      </c>
      <c r="B1493" s="186">
        <v>0.0097464</v>
      </c>
      <c r="C1493" s="187">
        <v>45564.0</v>
      </c>
      <c r="D1493" s="188" t="str">
        <f t="shared" si="1"/>
        <v>2024/09</v>
      </c>
      <c r="E1493" s="189"/>
    </row>
    <row r="1494">
      <c r="A1494" s="186" t="s">
        <v>502</v>
      </c>
      <c r="B1494" s="186">
        <v>2.92</v>
      </c>
      <c r="C1494" s="187">
        <v>45564.0</v>
      </c>
      <c r="D1494" s="188" t="str">
        <f t="shared" si="1"/>
        <v>2024/09</v>
      </c>
      <c r="E1494" s="189"/>
    </row>
    <row r="1495">
      <c r="A1495" s="186" t="s">
        <v>486</v>
      </c>
      <c r="B1495" s="186">
        <v>0.836389</v>
      </c>
      <c r="C1495" s="187">
        <v>45564.0</v>
      </c>
      <c r="D1495" s="188" t="str">
        <f t="shared" si="1"/>
        <v>2024/09</v>
      </c>
      <c r="E1495" s="189"/>
    </row>
    <row r="1496">
      <c r="A1496" s="186" t="s">
        <v>487</v>
      </c>
      <c r="B1496" s="186">
        <v>15.490395</v>
      </c>
      <c r="C1496" s="187">
        <v>45565.0</v>
      </c>
      <c r="D1496" s="188" t="str">
        <f t="shared" si="1"/>
        <v>2024/09</v>
      </c>
      <c r="E1496" s="189"/>
    </row>
    <row r="1497">
      <c r="A1497" s="186" t="s">
        <v>499</v>
      </c>
      <c r="B1497" s="186">
        <v>2.79395</v>
      </c>
      <c r="C1497" s="187">
        <v>45565.0</v>
      </c>
      <c r="D1497" s="188" t="str">
        <f t="shared" si="1"/>
        <v>2024/09</v>
      </c>
      <c r="E1497" s="189"/>
    </row>
    <row r="1498">
      <c r="A1498" s="186" t="s">
        <v>489</v>
      </c>
      <c r="B1498" s="186">
        <v>0.89547</v>
      </c>
      <c r="C1498" s="187">
        <v>45565.0</v>
      </c>
      <c r="D1498" s="188" t="str">
        <f t="shared" si="1"/>
        <v>2024/09</v>
      </c>
      <c r="E1498" s="189"/>
    </row>
    <row r="1499">
      <c r="A1499" s="186" t="s">
        <v>502</v>
      </c>
      <c r="B1499" s="186">
        <v>0.74888</v>
      </c>
      <c r="C1499" s="187">
        <v>45565.0</v>
      </c>
      <c r="D1499" s="188" t="str">
        <f t="shared" si="1"/>
        <v>2024/09</v>
      </c>
      <c r="E1499" s="189"/>
    </row>
    <row r="1500">
      <c r="A1500" s="186" t="s">
        <v>488</v>
      </c>
      <c r="B1500" s="186">
        <v>1.31038</v>
      </c>
      <c r="C1500" s="187">
        <v>45565.0</v>
      </c>
      <c r="D1500" s="188" t="str">
        <f t="shared" si="1"/>
        <v>2024/09</v>
      </c>
      <c r="E1500" s="189"/>
    </row>
    <row r="1501">
      <c r="A1501" s="186" t="s">
        <v>491</v>
      </c>
      <c r="B1501" s="186">
        <v>1.133865</v>
      </c>
      <c r="C1501" s="187">
        <v>45565.0</v>
      </c>
      <c r="D1501" s="188" t="str">
        <f t="shared" si="1"/>
        <v>2024/09</v>
      </c>
      <c r="E1501" s="189"/>
    </row>
    <row r="1502">
      <c r="A1502" s="186" t="s">
        <v>487</v>
      </c>
      <c r="B1502" s="186">
        <v>0.07568835</v>
      </c>
      <c r="C1502" s="187">
        <v>45565.0</v>
      </c>
      <c r="D1502" s="188" t="str">
        <f t="shared" si="1"/>
        <v>2024/09</v>
      </c>
      <c r="E1502" s="189"/>
    </row>
    <row r="1503">
      <c r="A1503" s="186" t="s">
        <v>502</v>
      </c>
      <c r="B1503" s="186">
        <v>3.1395E-4</v>
      </c>
      <c r="C1503" s="187">
        <v>45565.0</v>
      </c>
      <c r="D1503" s="188" t="str">
        <f t="shared" si="1"/>
        <v>2024/09</v>
      </c>
      <c r="E1503" s="189"/>
    </row>
    <row r="1504">
      <c r="A1504" s="186" t="s">
        <v>488</v>
      </c>
      <c r="B1504" s="186">
        <v>4.5585E-4</v>
      </c>
      <c r="C1504" s="187">
        <v>45565.0</v>
      </c>
      <c r="D1504" s="188" t="str">
        <f t="shared" si="1"/>
        <v>2024/09</v>
      </c>
      <c r="E1504" s="189"/>
    </row>
    <row r="1505">
      <c r="A1505" s="186" t="s">
        <v>498</v>
      </c>
      <c r="B1505" s="186">
        <v>1.08003405</v>
      </c>
      <c r="C1505" s="187">
        <v>45565.0</v>
      </c>
      <c r="D1505" s="188" t="str">
        <f t="shared" si="1"/>
        <v>2024/09</v>
      </c>
      <c r="E1505" s="189"/>
    </row>
    <row r="1506">
      <c r="A1506" s="186" t="s">
        <v>501</v>
      </c>
      <c r="B1506" s="186">
        <v>0.0712218</v>
      </c>
      <c r="C1506" s="187">
        <v>45565.0</v>
      </c>
      <c r="D1506" s="188" t="str">
        <f t="shared" si="1"/>
        <v>2024/09</v>
      </c>
      <c r="E1506" s="189"/>
    </row>
    <row r="1507">
      <c r="A1507" s="186" t="s">
        <v>491</v>
      </c>
      <c r="B1507" s="186">
        <v>0.01747605</v>
      </c>
      <c r="C1507" s="187">
        <v>45565.0</v>
      </c>
      <c r="D1507" s="188" t="str">
        <f t="shared" si="1"/>
        <v>2024/09</v>
      </c>
      <c r="E1507" s="189"/>
    </row>
    <row r="1508">
      <c r="A1508" s="186" t="s">
        <v>488</v>
      </c>
      <c r="B1508" s="186">
        <v>2.7116E-4</v>
      </c>
      <c r="C1508" s="187">
        <v>45565.0</v>
      </c>
      <c r="D1508" s="188" t="str">
        <f t="shared" si="1"/>
        <v>2024/09</v>
      </c>
      <c r="E1508" s="189"/>
    </row>
    <row r="1509">
      <c r="A1509" s="186" t="s">
        <v>499</v>
      </c>
      <c r="B1509" s="186">
        <v>5.2546E-4</v>
      </c>
      <c r="C1509" s="187">
        <v>45565.0</v>
      </c>
      <c r="D1509" s="188" t="str">
        <f t="shared" si="1"/>
        <v>2024/09</v>
      </c>
      <c r="E1509" s="189"/>
    </row>
    <row r="1510">
      <c r="A1510" s="186" t="s">
        <v>489</v>
      </c>
      <c r="B1510" s="186">
        <v>1.2532E-4</v>
      </c>
      <c r="C1510" s="187">
        <v>45565.0</v>
      </c>
      <c r="D1510" s="188" t="str">
        <f t="shared" si="1"/>
        <v>2024/09</v>
      </c>
      <c r="E1510" s="189"/>
    </row>
    <row r="1511">
      <c r="A1511" s="186" t="s">
        <v>498</v>
      </c>
      <c r="B1511" s="186">
        <v>0.27723384</v>
      </c>
      <c r="C1511" s="187">
        <v>45565.0</v>
      </c>
      <c r="D1511" s="188" t="str">
        <f t="shared" si="1"/>
        <v>2024/09</v>
      </c>
      <c r="E1511" s="189"/>
    </row>
    <row r="1512">
      <c r="A1512" s="186" t="s">
        <v>486</v>
      </c>
      <c r="B1512" s="186">
        <v>0.0155074</v>
      </c>
      <c r="C1512" s="187">
        <v>45565.0</v>
      </c>
      <c r="D1512" s="188" t="str">
        <f t="shared" si="1"/>
        <v>2024/09</v>
      </c>
      <c r="E1512" s="189"/>
    </row>
    <row r="1513">
      <c r="A1513" s="186" t="s">
        <v>502</v>
      </c>
      <c r="B1513" s="186">
        <v>2.8</v>
      </c>
      <c r="C1513" s="187">
        <v>45565.0</v>
      </c>
      <c r="D1513" s="188" t="str">
        <f t="shared" si="1"/>
        <v>2024/09</v>
      </c>
      <c r="E1513" s="189"/>
    </row>
    <row r="1514">
      <c r="A1514" s="186" t="s">
        <v>486</v>
      </c>
      <c r="B1514" s="186">
        <v>0.801734</v>
      </c>
      <c r="C1514" s="187">
        <v>45565.0</v>
      </c>
      <c r="D1514" s="188" t="str">
        <f t="shared" si="1"/>
        <v>2024/09</v>
      </c>
      <c r="E1514" s="189"/>
    </row>
    <row r="1515">
      <c r="A1515" s="186" t="s">
        <v>492</v>
      </c>
      <c r="B1515" s="186">
        <v>0.160583</v>
      </c>
      <c r="C1515" s="187">
        <v>45565.0</v>
      </c>
      <c r="D1515" s="188" t="str">
        <f t="shared" si="1"/>
        <v>2024/09</v>
      </c>
      <c r="E1515" s="189"/>
    </row>
    <row r="1516">
      <c r="A1516" s="186" t="s">
        <v>493</v>
      </c>
      <c r="B1516" s="186">
        <v>0.015504</v>
      </c>
      <c r="C1516" s="187">
        <v>45565.0</v>
      </c>
      <c r="D1516" s="188" t="str">
        <f t="shared" si="1"/>
        <v>2024/09</v>
      </c>
      <c r="E1516" s="189"/>
    </row>
    <row r="1517">
      <c r="A1517" s="186" t="s">
        <v>487</v>
      </c>
      <c r="B1517" s="186">
        <v>6.401095</v>
      </c>
      <c r="C1517" s="187">
        <v>45566.0</v>
      </c>
      <c r="D1517" s="188" t="str">
        <f t="shared" si="1"/>
        <v>2024/10</v>
      </c>
      <c r="E1517" s="189"/>
    </row>
    <row r="1518">
      <c r="A1518" s="186" t="s">
        <v>499</v>
      </c>
      <c r="B1518" s="186">
        <v>4.226955</v>
      </c>
      <c r="C1518" s="187">
        <v>45566.0</v>
      </c>
      <c r="D1518" s="188" t="str">
        <f t="shared" si="1"/>
        <v>2024/10</v>
      </c>
      <c r="E1518" s="189"/>
    </row>
    <row r="1519">
      <c r="A1519" s="186" t="s">
        <v>502</v>
      </c>
      <c r="B1519" s="186">
        <v>63.7891725</v>
      </c>
      <c r="C1519" s="187">
        <v>45566.0</v>
      </c>
      <c r="D1519" s="188" t="str">
        <f t="shared" si="1"/>
        <v>2024/10</v>
      </c>
      <c r="E1519" s="189"/>
    </row>
    <row r="1520">
      <c r="A1520" s="186" t="s">
        <v>488</v>
      </c>
      <c r="B1520" s="186">
        <v>1.719005</v>
      </c>
      <c r="C1520" s="187">
        <v>45566.0</v>
      </c>
      <c r="D1520" s="188" t="str">
        <f t="shared" si="1"/>
        <v>2024/10</v>
      </c>
      <c r="E1520" s="189"/>
    </row>
    <row r="1521">
      <c r="A1521" s="186" t="s">
        <v>489</v>
      </c>
      <c r="B1521" s="186">
        <v>1.4859</v>
      </c>
      <c r="C1521" s="187">
        <v>45566.0</v>
      </c>
      <c r="D1521" s="188" t="str">
        <f t="shared" si="1"/>
        <v>2024/10</v>
      </c>
      <c r="E1521" s="189"/>
    </row>
    <row r="1522">
      <c r="A1522" s="186" t="s">
        <v>491</v>
      </c>
      <c r="B1522" s="186">
        <v>4.707425</v>
      </c>
      <c r="C1522" s="187">
        <v>45566.0</v>
      </c>
      <c r="D1522" s="188" t="str">
        <f t="shared" si="1"/>
        <v>2024/10</v>
      </c>
      <c r="E1522" s="189"/>
    </row>
    <row r="1523">
      <c r="A1523" s="186" t="s">
        <v>487</v>
      </c>
      <c r="B1523" s="186">
        <v>0.05674725</v>
      </c>
      <c r="C1523" s="187">
        <v>45566.0</v>
      </c>
      <c r="D1523" s="188" t="str">
        <f t="shared" si="1"/>
        <v>2024/10</v>
      </c>
      <c r="E1523" s="189"/>
    </row>
    <row r="1524">
      <c r="A1524" s="186" t="s">
        <v>502</v>
      </c>
      <c r="B1524" s="186">
        <v>0.0201681</v>
      </c>
      <c r="C1524" s="187">
        <v>45566.0</v>
      </c>
      <c r="D1524" s="188" t="str">
        <f t="shared" si="1"/>
        <v>2024/10</v>
      </c>
      <c r="E1524" s="189"/>
    </row>
    <row r="1525">
      <c r="A1525" s="186" t="s">
        <v>498</v>
      </c>
      <c r="B1525" s="186">
        <v>1.532229</v>
      </c>
      <c r="C1525" s="187">
        <v>45566.0</v>
      </c>
      <c r="D1525" s="188" t="str">
        <f t="shared" si="1"/>
        <v>2024/10</v>
      </c>
      <c r="E1525" s="189"/>
    </row>
    <row r="1526">
      <c r="A1526" s="186" t="s">
        <v>501</v>
      </c>
      <c r="B1526" s="186">
        <v>0.58026945</v>
      </c>
      <c r="C1526" s="187">
        <v>45566.0</v>
      </c>
      <c r="D1526" s="188" t="str">
        <f t="shared" si="1"/>
        <v>2024/10</v>
      </c>
      <c r="E1526" s="189"/>
    </row>
    <row r="1527">
      <c r="A1527" s="186" t="s">
        <v>491</v>
      </c>
      <c r="B1527" s="186">
        <v>0.04714845</v>
      </c>
      <c r="C1527" s="187">
        <v>45566.0</v>
      </c>
      <c r="D1527" s="188" t="str">
        <f t="shared" si="1"/>
        <v>2024/10</v>
      </c>
      <c r="E1527" s="189"/>
    </row>
    <row r="1528">
      <c r="A1528" s="186" t="s">
        <v>486</v>
      </c>
      <c r="B1528" s="186">
        <v>0.0141456</v>
      </c>
      <c r="C1528" s="187">
        <v>45566.0</v>
      </c>
      <c r="D1528" s="188" t="str">
        <f t="shared" si="1"/>
        <v>2024/10</v>
      </c>
      <c r="E1528" s="189"/>
    </row>
    <row r="1529">
      <c r="A1529" s="186" t="s">
        <v>499</v>
      </c>
      <c r="B1529" s="186">
        <v>7.8975E-4</v>
      </c>
      <c r="C1529" s="187">
        <v>45566.0</v>
      </c>
      <c r="D1529" s="188" t="str">
        <f t="shared" si="1"/>
        <v>2024/10</v>
      </c>
      <c r="E1529" s="189"/>
    </row>
    <row r="1530">
      <c r="A1530" s="186" t="s">
        <v>489</v>
      </c>
      <c r="B1530" s="186">
        <v>8.073E-5</v>
      </c>
      <c r="C1530" s="187">
        <v>45566.0</v>
      </c>
      <c r="D1530" s="188" t="str">
        <f t="shared" si="1"/>
        <v>2024/10</v>
      </c>
      <c r="E1530" s="189"/>
    </row>
    <row r="1531">
      <c r="A1531" s="186" t="s">
        <v>498</v>
      </c>
      <c r="B1531" s="186">
        <v>0.23887032</v>
      </c>
      <c r="C1531" s="187">
        <v>45566.0</v>
      </c>
      <c r="D1531" s="188" t="str">
        <f t="shared" si="1"/>
        <v>2024/10</v>
      </c>
      <c r="E1531" s="189"/>
    </row>
    <row r="1532">
      <c r="A1532" s="186" t="s">
        <v>486</v>
      </c>
      <c r="B1532" s="186">
        <v>0.033057</v>
      </c>
      <c r="C1532" s="187">
        <v>45566.0</v>
      </c>
      <c r="D1532" s="188" t="str">
        <f t="shared" si="1"/>
        <v>2024/10</v>
      </c>
      <c r="E1532" s="189"/>
    </row>
    <row r="1533">
      <c r="A1533" s="186" t="s">
        <v>502</v>
      </c>
      <c r="B1533" s="186">
        <v>3.04</v>
      </c>
      <c r="C1533" s="187">
        <v>45566.0</v>
      </c>
      <c r="D1533" s="188" t="str">
        <f t="shared" si="1"/>
        <v>2024/10</v>
      </c>
      <c r="E1533" s="189"/>
    </row>
    <row r="1534">
      <c r="A1534" s="186" t="s">
        <v>486</v>
      </c>
      <c r="B1534" s="186">
        <v>0.839529</v>
      </c>
      <c r="C1534" s="187">
        <v>45566.0</v>
      </c>
      <c r="D1534" s="188" t="str">
        <f t="shared" si="1"/>
        <v>2024/10</v>
      </c>
      <c r="E1534" s="189"/>
    </row>
    <row r="1535">
      <c r="A1535" s="186" t="s">
        <v>492</v>
      </c>
      <c r="B1535" s="186">
        <v>1.165325</v>
      </c>
      <c r="C1535" s="187">
        <v>45566.0</v>
      </c>
      <c r="D1535" s="188" t="str">
        <f t="shared" si="1"/>
        <v>2024/10</v>
      </c>
      <c r="E1535" s="189"/>
    </row>
    <row r="1536">
      <c r="A1536" s="186" t="s">
        <v>493</v>
      </c>
      <c r="B1536" s="186">
        <v>0.002686</v>
      </c>
      <c r="C1536" s="187">
        <v>45566.0</v>
      </c>
      <c r="D1536" s="188" t="str">
        <f t="shared" si="1"/>
        <v>2024/10</v>
      </c>
      <c r="E1536" s="189"/>
    </row>
    <row r="1537">
      <c r="A1537" s="186" t="s">
        <v>487</v>
      </c>
      <c r="B1537" s="186">
        <v>11.78569</v>
      </c>
      <c r="C1537" s="187">
        <v>45567.0</v>
      </c>
      <c r="D1537" s="188" t="str">
        <f t="shared" si="1"/>
        <v>2024/10</v>
      </c>
      <c r="E1537" s="189"/>
    </row>
    <row r="1538">
      <c r="A1538" s="186" t="s">
        <v>499</v>
      </c>
      <c r="B1538" s="186">
        <v>5.965935</v>
      </c>
      <c r="C1538" s="187">
        <v>45567.0</v>
      </c>
      <c r="D1538" s="188" t="str">
        <f t="shared" si="1"/>
        <v>2024/10</v>
      </c>
      <c r="E1538" s="189"/>
    </row>
    <row r="1539">
      <c r="A1539" s="186" t="s">
        <v>502</v>
      </c>
      <c r="B1539" s="186">
        <v>2.799015</v>
      </c>
      <c r="C1539" s="187">
        <v>45567.0</v>
      </c>
      <c r="D1539" s="188" t="str">
        <f t="shared" si="1"/>
        <v>2024/10</v>
      </c>
      <c r="E1539" s="189"/>
    </row>
    <row r="1540">
      <c r="A1540" s="186" t="s">
        <v>488</v>
      </c>
      <c r="B1540" s="186">
        <v>22.603645</v>
      </c>
      <c r="C1540" s="187">
        <v>45567.0</v>
      </c>
      <c r="D1540" s="188" t="str">
        <f t="shared" si="1"/>
        <v>2024/10</v>
      </c>
      <c r="E1540" s="189"/>
    </row>
    <row r="1541">
      <c r="A1541" s="186" t="s">
        <v>489</v>
      </c>
      <c r="B1541" s="186">
        <v>1.4713225</v>
      </c>
      <c r="C1541" s="187">
        <v>45567.0</v>
      </c>
      <c r="D1541" s="188" t="str">
        <f t="shared" si="1"/>
        <v>2024/10</v>
      </c>
      <c r="E1541" s="189"/>
    </row>
    <row r="1542">
      <c r="A1542" s="186" t="s">
        <v>498</v>
      </c>
      <c r="B1542" s="186">
        <v>0.024445</v>
      </c>
      <c r="C1542" s="187">
        <v>45567.0</v>
      </c>
      <c r="D1542" s="188" t="str">
        <f t="shared" si="1"/>
        <v>2024/10</v>
      </c>
      <c r="E1542" s="189"/>
    </row>
    <row r="1543">
      <c r="A1543" s="186" t="s">
        <v>491</v>
      </c>
      <c r="B1543" s="186">
        <v>1.09366</v>
      </c>
      <c r="C1543" s="187">
        <v>45567.0</v>
      </c>
      <c r="D1543" s="188" t="str">
        <f t="shared" si="1"/>
        <v>2024/10</v>
      </c>
      <c r="E1543" s="189"/>
    </row>
    <row r="1544">
      <c r="A1544" s="186" t="s">
        <v>487</v>
      </c>
      <c r="B1544" s="186">
        <v>0.17722425</v>
      </c>
      <c r="C1544" s="187">
        <v>45567.0</v>
      </c>
      <c r="D1544" s="188" t="str">
        <f t="shared" si="1"/>
        <v>2024/10</v>
      </c>
      <c r="E1544" s="189"/>
    </row>
    <row r="1545">
      <c r="A1545" s="186" t="s">
        <v>502</v>
      </c>
      <c r="B1545" s="186">
        <v>0.0209376</v>
      </c>
      <c r="C1545" s="187">
        <v>45567.0</v>
      </c>
      <c r="D1545" s="188" t="str">
        <f t="shared" si="1"/>
        <v>2024/10</v>
      </c>
      <c r="E1545" s="189"/>
    </row>
    <row r="1546">
      <c r="A1546" s="186" t="s">
        <v>498</v>
      </c>
      <c r="B1546" s="186">
        <v>0.53117925</v>
      </c>
      <c r="C1546" s="187">
        <v>45567.0</v>
      </c>
      <c r="D1546" s="188" t="str">
        <f t="shared" si="1"/>
        <v>2024/10</v>
      </c>
      <c r="E1546" s="189"/>
    </row>
    <row r="1547">
      <c r="A1547" s="186" t="s">
        <v>501</v>
      </c>
      <c r="B1547" s="186">
        <v>0.44921505</v>
      </c>
      <c r="C1547" s="187">
        <v>45567.0</v>
      </c>
      <c r="D1547" s="188" t="str">
        <f t="shared" si="1"/>
        <v>2024/10</v>
      </c>
      <c r="E1547" s="189"/>
    </row>
    <row r="1548">
      <c r="A1548" s="186" t="s">
        <v>491</v>
      </c>
      <c r="B1548" s="186">
        <v>0.0598779</v>
      </c>
      <c r="C1548" s="187">
        <v>45567.0</v>
      </c>
      <c r="D1548" s="188" t="str">
        <f t="shared" si="1"/>
        <v>2024/10</v>
      </c>
      <c r="E1548" s="189"/>
    </row>
    <row r="1549">
      <c r="A1549" s="186" t="s">
        <v>488</v>
      </c>
      <c r="B1549" s="186">
        <v>8.256E-5</v>
      </c>
      <c r="C1549" s="187">
        <v>45567.0</v>
      </c>
      <c r="D1549" s="188" t="str">
        <f t="shared" si="1"/>
        <v>2024/10</v>
      </c>
      <c r="E1549" s="189"/>
    </row>
    <row r="1550">
      <c r="A1550" s="186" t="s">
        <v>486</v>
      </c>
      <c r="B1550" s="186">
        <v>0.0115867</v>
      </c>
      <c r="C1550" s="187">
        <v>45567.0</v>
      </c>
      <c r="D1550" s="188" t="str">
        <f t="shared" si="1"/>
        <v>2024/10</v>
      </c>
      <c r="E1550" s="189"/>
    </row>
    <row r="1551">
      <c r="A1551" s="186" t="s">
        <v>499</v>
      </c>
      <c r="B1551" s="186">
        <v>7.345E-4</v>
      </c>
      <c r="C1551" s="187">
        <v>45567.0</v>
      </c>
      <c r="D1551" s="188" t="str">
        <f t="shared" si="1"/>
        <v>2024/10</v>
      </c>
      <c r="E1551" s="189"/>
    </row>
    <row r="1552">
      <c r="A1552" s="186" t="s">
        <v>489</v>
      </c>
      <c r="B1552" s="186">
        <v>7.9716E-4</v>
      </c>
      <c r="C1552" s="187">
        <v>45567.0</v>
      </c>
      <c r="D1552" s="188" t="str">
        <f t="shared" si="1"/>
        <v>2024/10</v>
      </c>
      <c r="E1552" s="189"/>
    </row>
    <row r="1553">
      <c r="A1553" s="186" t="s">
        <v>498</v>
      </c>
      <c r="B1553" s="186">
        <v>0.02898857</v>
      </c>
      <c r="C1553" s="187">
        <v>45567.0</v>
      </c>
      <c r="D1553" s="188" t="str">
        <f t="shared" si="1"/>
        <v>2024/10</v>
      </c>
      <c r="E1553" s="189"/>
    </row>
    <row r="1554">
      <c r="A1554" s="186" t="s">
        <v>502</v>
      </c>
      <c r="B1554" s="186">
        <v>2.68</v>
      </c>
      <c r="C1554" s="187">
        <v>45567.0</v>
      </c>
      <c r="D1554" s="188" t="str">
        <f t="shared" si="1"/>
        <v>2024/10</v>
      </c>
      <c r="E1554" s="189"/>
    </row>
    <row r="1555">
      <c r="A1555" s="186" t="s">
        <v>486</v>
      </c>
      <c r="B1555" s="186">
        <v>0.904872</v>
      </c>
      <c r="C1555" s="187">
        <v>45567.0</v>
      </c>
      <c r="D1555" s="188" t="str">
        <f t="shared" si="1"/>
        <v>2024/10</v>
      </c>
      <c r="E1555" s="189"/>
    </row>
    <row r="1556">
      <c r="A1556" s="186" t="s">
        <v>492</v>
      </c>
      <c r="B1556" s="186">
        <v>0.63396</v>
      </c>
      <c r="C1556" s="187">
        <v>45567.0</v>
      </c>
      <c r="D1556" s="188" t="str">
        <f t="shared" si="1"/>
        <v>2024/10</v>
      </c>
      <c r="E1556" s="189"/>
    </row>
    <row r="1557">
      <c r="A1557" s="186" t="s">
        <v>493</v>
      </c>
      <c r="B1557" s="186">
        <v>0.033785</v>
      </c>
      <c r="C1557" s="187">
        <v>45567.0</v>
      </c>
      <c r="D1557" s="188" t="str">
        <f t="shared" si="1"/>
        <v>2024/10</v>
      </c>
      <c r="E1557" s="189"/>
    </row>
    <row r="1558">
      <c r="A1558" s="186" t="s">
        <v>487</v>
      </c>
      <c r="B1558" s="186">
        <v>12.2868525</v>
      </c>
      <c r="C1558" s="187">
        <v>45568.0</v>
      </c>
      <c r="D1558" s="188" t="str">
        <f t="shared" si="1"/>
        <v>2024/10</v>
      </c>
      <c r="E1558" s="189"/>
    </row>
    <row r="1559">
      <c r="A1559" s="186" t="s">
        <v>499</v>
      </c>
      <c r="B1559" s="186">
        <v>9.1491925</v>
      </c>
      <c r="C1559" s="187">
        <v>45568.0</v>
      </c>
      <c r="D1559" s="188" t="str">
        <f t="shared" si="1"/>
        <v>2024/10</v>
      </c>
      <c r="E1559" s="189"/>
    </row>
    <row r="1560">
      <c r="A1560" s="186" t="s">
        <v>502</v>
      </c>
      <c r="B1560" s="186">
        <v>0.1570325</v>
      </c>
      <c r="C1560" s="187">
        <v>45568.0</v>
      </c>
      <c r="D1560" s="188" t="str">
        <f t="shared" si="1"/>
        <v>2024/10</v>
      </c>
      <c r="E1560" s="189"/>
    </row>
    <row r="1561">
      <c r="A1561" s="186" t="s">
        <v>488</v>
      </c>
      <c r="B1561" s="186">
        <v>2.4753125</v>
      </c>
      <c r="C1561" s="187">
        <v>45568.0</v>
      </c>
      <c r="D1561" s="188" t="str">
        <f t="shared" si="1"/>
        <v>2024/10</v>
      </c>
      <c r="E1561" s="189"/>
    </row>
    <row r="1562">
      <c r="A1562" s="186" t="s">
        <v>489</v>
      </c>
      <c r="B1562" s="186">
        <v>0.9675675</v>
      </c>
      <c r="C1562" s="187">
        <v>45568.0</v>
      </c>
      <c r="D1562" s="188" t="str">
        <f t="shared" si="1"/>
        <v>2024/10</v>
      </c>
      <c r="E1562" s="189"/>
    </row>
    <row r="1563">
      <c r="A1563" s="186" t="s">
        <v>491</v>
      </c>
      <c r="B1563" s="186">
        <v>0.706465</v>
      </c>
      <c r="C1563" s="187">
        <v>45568.0</v>
      </c>
      <c r="D1563" s="188" t="str">
        <f t="shared" si="1"/>
        <v>2024/10</v>
      </c>
      <c r="E1563" s="189"/>
    </row>
    <row r="1564">
      <c r="A1564" s="186" t="s">
        <v>505</v>
      </c>
      <c r="B1564" s="186">
        <v>3.75E-4</v>
      </c>
      <c r="C1564" s="187">
        <v>45568.0</v>
      </c>
      <c r="D1564" s="188" t="str">
        <f t="shared" si="1"/>
        <v>2024/10</v>
      </c>
      <c r="E1564" s="189"/>
    </row>
    <row r="1565">
      <c r="A1565" s="186" t="s">
        <v>487</v>
      </c>
      <c r="B1565" s="186">
        <v>0.14565285</v>
      </c>
      <c r="C1565" s="187">
        <v>45568.0</v>
      </c>
      <c r="D1565" s="188" t="str">
        <f t="shared" si="1"/>
        <v>2024/10</v>
      </c>
      <c r="E1565" s="189"/>
    </row>
    <row r="1566">
      <c r="A1566" s="186" t="s">
        <v>502</v>
      </c>
      <c r="B1566" s="186">
        <v>0.0213723</v>
      </c>
      <c r="C1566" s="187">
        <v>45568.0</v>
      </c>
      <c r="D1566" s="188" t="str">
        <f t="shared" si="1"/>
        <v>2024/10</v>
      </c>
      <c r="E1566" s="189"/>
    </row>
    <row r="1567">
      <c r="A1567" s="186" t="s">
        <v>488</v>
      </c>
      <c r="B1567" s="186">
        <v>0.00452805</v>
      </c>
      <c r="C1567" s="187">
        <v>45568.0</v>
      </c>
      <c r="D1567" s="188" t="str">
        <f t="shared" si="1"/>
        <v>2024/10</v>
      </c>
      <c r="E1567" s="189"/>
    </row>
    <row r="1568">
      <c r="A1568" s="186" t="s">
        <v>498</v>
      </c>
      <c r="B1568" s="186">
        <v>1.0863621</v>
      </c>
      <c r="C1568" s="187">
        <v>45568.0</v>
      </c>
      <c r="D1568" s="188" t="str">
        <f t="shared" si="1"/>
        <v>2024/10</v>
      </c>
      <c r="E1568" s="189"/>
    </row>
    <row r="1569">
      <c r="A1569" s="186" t="s">
        <v>501</v>
      </c>
      <c r="B1569" s="186">
        <v>2.0046459</v>
      </c>
      <c r="C1569" s="187">
        <v>45568.0</v>
      </c>
      <c r="D1569" s="188" t="str">
        <f t="shared" si="1"/>
        <v>2024/10</v>
      </c>
      <c r="E1569" s="189"/>
    </row>
    <row r="1570">
      <c r="A1570" s="186" t="s">
        <v>491</v>
      </c>
      <c r="B1570" s="186">
        <v>0.0511617</v>
      </c>
      <c r="C1570" s="187">
        <v>45568.0</v>
      </c>
      <c r="D1570" s="188" t="str">
        <f t="shared" si="1"/>
        <v>2024/10</v>
      </c>
      <c r="E1570" s="189"/>
    </row>
    <row r="1571">
      <c r="A1571" s="186" t="s">
        <v>488</v>
      </c>
      <c r="B1571" s="186">
        <v>0.05613382</v>
      </c>
      <c r="C1571" s="187">
        <v>45568.0</v>
      </c>
      <c r="D1571" s="188" t="str">
        <f t="shared" si="1"/>
        <v>2024/10</v>
      </c>
      <c r="E1571" s="189"/>
    </row>
    <row r="1572">
      <c r="A1572" s="186" t="s">
        <v>486</v>
      </c>
      <c r="B1572" s="186">
        <v>0.0159989</v>
      </c>
      <c r="C1572" s="187">
        <v>45568.0</v>
      </c>
      <c r="D1572" s="188" t="str">
        <f t="shared" si="1"/>
        <v>2024/10</v>
      </c>
      <c r="E1572" s="189"/>
    </row>
    <row r="1573">
      <c r="A1573" s="186" t="s">
        <v>499</v>
      </c>
      <c r="B1573" s="186">
        <v>0.00106236</v>
      </c>
      <c r="C1573" s="187">
        <v>45568.0</v>
      </c>
      <c r="D1573" s="188" t="str">
        <f t="shared" si="1"/>
        <v>2024/10</v>
      </c>
      <c r="E1573" s="189"/>
    </row>
    <row r="1574">
      <c r="A1574" s="186" t="s">
        <v>489</v>
      </c>
      <c r="B1574" s="186">
        <v>4.2796E-4</v>
      </c>
      <c r="C1574" s="187">
        <v>45568.0</v>
      </c>
      <c r="D1574" s="188" t="str">
        <f t="shared" si="1"/>
        <v>2024/10</v>
      </c>
      <c r="E1574" s="189"/>
    </row>
    <row r="1575">
      <c r="A1575" s="186" t="s">
        <v>498</v>
      </c>
      <c r="B1575" s="186">
        <v>0.00285311</v>
      </c>
      <c r="C1575" s="187">
        <v>45568.0</v>
      </c>
      <c r="D1575" s="188" t="str">
        <f t="shared" si="1"/>
        <v>2024/10</v>
      </c>
      <c r="E1575" s="189"/>
    </row>
    <row r="1576">
      <c r="A1576" s="186" t="s">
        <v>502</v>
      </c>
      <c r="B1576" s="186">
        <v>2.96</v>
      </c>
      <c r="C1576" s="187">
        <v>45568.0</v>
      </c>
      <c r="D1576" s="188" t="str">
        <f t="shared" si="1"/>
        <v>2024/10</v>
      </c>
      <c r="E1576" s="189"/>
    </row>
    <row r="1577">
      <c r="A1577" s="186" t="s">
        <v>486</v>
      </c>
      <c r="B1577" s="186">
        <v>0.857804</v>
      </c>
      <c r="C1577" s="187">
        <v>45568.0</v>
      </c>
      <c r="D1577" s="188" t="str">
        <f t="shared" si="1"/>
        <v>2024/10</v>
      </c>
      <c r="E1577" s="189"/>
    </row>
    <row r="1578">
      <c r="A1578" s="186" t="s">
        <v>492</v>
      </c>
      <c r="B1578" s="186">
        <v>0.054702</v>
      </c>
      <c r="C1578" s="187">
        <v>45568.0</v>
      </c>
      <c r="D1578" s="188" t="str">
        <f t="shared" si="1"/>
        <v>2024/10</v>
      </c>
      <c r="E1578" s="189"/>
    </row>
    <row r="1579">
      <c r="A1579" s="186" t="s">
        <v>493</v>
      </c>
      <c r="B1579" s="186">
        <v>0.010534</v>
      </c>
      <c r="C1579" s="187">
        <v>45568.0</v>
      </c>
      <c r="D1579" s="188" t="str">
        <f t="shared" si="1"/>
        <v>2024/10</v>
      </c>
      <c r="E1579" s="189"/>
    </row>
    <row r="1580">
      <c r="A1580" s="186" t="s">
        <v>487</v>
      </c>
      <c r="B1580" s="186">
        <v>2.3478075</v>
      </c>
      <c r="C1580" s="187">
        <v>45569.0</v>
      </c>
      <c r="D1580" s="188" t="str">
        <f t="shared" si="1"/>
        <v>2024/10</v>
      </c>
      <c r="E1580" s="189"/>
    </row>
    <row r="1581">
      <c r="A1581" s="186" t="s">
        <v>499</v>
      </c>
      <c r="B1581" s="186">
        <v>9.7111875</v>
      </c>
      <c r="C1581" s="187">
        <v>45569.0</v>
      </c>
      <c r="D1581" s="188" t="str">
        <f t="shared" si="1"/>
        <v>2024/10</v>
      </c>
      <c r="E1581" s="189"/>
    </row>
    <row r="1582">
      <c r="A1582" s="186" t="s">
        <v>502</v>
      </c>
      <c r="B1582" s="186">
        <v>1.3416725</v>
      </c>
      <c r="C1582" s="187">
        <v>45569.0</v>
      </c>
      <c r="D1582" s="188" t="str">
        <f t="shared" si="1"/>
        <v>2024/10</v>
      </c>
      <c r="E1582" s="189"/>
    </row>
    <row r="1583">
      <c r="A1583" s="186" t="s">
        <v>498</v>
      </c>
      <c r="B1583" s="186">
        <v>1.9733725</v>
      </c>
      <c r="C1583" s="187">
        <v>45569.0</v>
      </c>
      <c r="D1583" s="188" t="str">
        <f t="shared" si="1"/>
        <v>2024/10</v>
      </c>
      <c r="E1583" s="189"/>
    </row>
    <row r="1584">
      <c r="A1584" s="186" t="s">
        <v>491</v>
      </c>
      <c r="B1584" s="186">
        <v>0.091915</v>
      </c>
      <c r="C1584" s="187">
        <v>45569.0</v>
      </c>
      <c r="D1584" s="188" t="str">
        <f t="shared" si="1"/>
        <v>2024/10</v>
      </c>
      <c r="E1584" s="189"/>
    </row>
    <row r="1585">
      <c r="A1585" s="186" t="s">
        <v>487</v>
      </c>
      <c r="B1585" s="186">
        <v>0.07657905</v>
      </c>
      <c r="C1585" s="187">
        <v>45569.0</v>
      </c>
      <c r="D1585" s="188" t="str">
        <f t="shared" si="1"/>
        <v>2024/10</v>
      </c>
      <c r="E1585" s="189"/>
    </row>
    <row r="1586">
      <c r="A1586" s="186" t="s">
        <v>502</v>
      </c>
      <c r="B1586" s="186">
        <v>0.00431025</v>
      </c>
      <c r="C1586" s="187">
        <v>45569.0</v>
      </c>
      <c r="D1586" s="188" t="str">
        <f t="shared" si="1"/>
        <v>2024/10</v>
      </c>
      <c r="E1586" s="189"/>
    </row>
    <row r="1587">
      <c r="A1587" s="186" t="s">
        <v>488</v>
      </c>
      <c r="B1587" s="186">
        <v>0.0032097</v>
      </c>
      <c r="C1587" s="187">
        <v>45569.0</v>
      </c>
      <c r="D1587" s="188" t="str">
        <f t="shared" si="1"/>
        <v>2024/10</v>
      </c>
      <c r="E1587" s="189"/>
    </row>
    <row r="1588">
      <c r="A1588" s="186" t="s">
        <v>498</v>
      </c>
      <c r="B1588" s="186">
        <v>2.0011596</v>
      </c>
      <c r="C1588" s="187">
        <v>45569.0</v>
      </c>
      <c r="D1588" s="188" t="str">
        <f t="shared" si="1"/>
        <v>2024/10</v>
      </c>
      <c r="E1588" s="189"/>
    </row>
    <row r="1589">
      <c r="A1589" s="186" t="s">
        <v>501</v>
      </c>
      <c r="B1589" s="186">
        <v>0.1723929</v>
      </c>
      <c r="C1589" s="187">
        <v>45569.0</v>
      </c>
      <c r="D1589" s="188" t="str">
        <f t="shared" si="1"/>
        <v>2024/10</v>
      </c>
      <c r="E1589" s="189"/>
    </row>
    <row r="1590">
      <c r="A1590" s="186" t="s">
        <v>491</v>
      </c>
      <c r="B1590" s="186">
        <v>0.00462135</v>
      </c>
      <c r="C1590" s="187">
        <v>45569.0</v>
      </c>
      <c r="D1590" s="188" t="str">
        <f t="shared" si="1"/>
        <v>2024/10</v>
      </c>
      <c r="E1590" s="189"/>
    </row>
    <row r="1591">
      <c r="A1591" s="186" t="s">
        <v>488</v>
      </c>
      <c r="B1591" s="186">
        <v>0.245955</v>
      </c>
      <c r="C1591" s="187">
        <v>45569.0</v>
      </c>
      <c r="D1591" s="188" t="str">
        <f t="shared" si="1"/>
        <v>2024/10</v>
      </c>
      <c r="E1591" s="189"/>
    </row>
    <row r="1592">
      <c r="A1592" s="186" t="s">
        <v>488</v>
      </c>
      <c r="B1592" s="186">
        <v>0.03658134</v>
      </c>
      <c r="C1592" s="187">
        <v>45569.0</v>
      </c>
      <c r="D1592" s="188" t="str">
        <f t="shared" si="1"/>
        <v>2024/10</v>
      </c>
      <c r="E1592" s="189"/>
    </row>
    <row r="1593">
      <c r="A1593" s="186" t="s">
        <v>486</v>
      </c>
      <c r="B1593" s="186">
        <v>0.0080665</v>
      </c>
      <c r="C1593" s="187">
        <v>45569.0</v>
      </c>
      <c r="D1593" s="188" t="str">
        <f t="shared" si="1"/>
        <v>2024/10</v>
      </c>
      <c r="E1593" s="189"/>
    </row>
    <row r="1594">
      <c r="A1594" s="186" t="s">
        <v>499</v>
      </c>
      <c r="B1594" s="186">
        <v>9.0766E-4</v>
      </c>
      <c r="C1594" s="187">
        <v>45569.0</v>
      </c>
      <c r="D1594" s="188" t="str">
        <f t="shared" si="1"/>
        <v>2024/10</v>
      </c>
      <c r="E1594" s="189"/>
    </row>
    <row r="1595">
      <c r="A1595" s="186" t="s">
        <v>489</v>
      </c>
      <c r="B1595" s="186">
        <v>1.833E-5</v>
      </c>
      <c r="C1595" s="187">
        <v>45569.0</v>
      </c>
      <c r="D1595" s="188" t="str">
        <f t="shared" si="1"/>
        <v>2024/10</v>
      </c>
      <c r="E1595" s="189"/>
    </row>
    <row r="1596">
      <c r="A1596" s="186" t="s">
        <v>498</v>
      </c>
      <c r="B1596" s="186">
        <v>0.00213954</v>
      </c>
      <c r="C1596" s="187">
        <v>45569.0</v>
      </c>
      <c r="D1596" s="188" t="str">
        <f t="shared" si="1"/>
        <v>2024/10</v>
      </c>
      <c r="E1596" s="189"/>
    </row>
    <row r="1597">
      <c r="A1597" s="186" t="s">
        <v>502</v>
      </c>
      <c r="B1597" s="186">
        <v>6.28485</v>
      </c>
      <c r="C1597" s="187">
        <v>45569.0</v>
      </c>
      <c r="D1597" s="188" t="str">
        <f t="shared" si="1"/>
        <v>2024/10</v>
      </c>
      <c r="E1597" s="189"/>
    </row>
    <row r="1598">
      <c r="A1598" s="186" t="s">
        <v>502</v>
      </c>
      <c r="B1598" s="186">
        <v>2.52</v>
      </c>
      <c r="C1598" s="187">
        <v>45569.0</v>
      </c>
      <c r="D1598" s="188" t="str">
        <f t="shared" si="1"/>
        <v>2024/10</v>
      </c>
      <c r="E1598" s="189"/>
    </row>
    <row r="1599">
      <c r="A1599" s="186" t="s">
        <v>486</v>
      </c>
      <c r="B1599" s="186">
        <v>0.849121</v>
      </c>
      <c r="C1599" s="187">
        <v>45569.0</v>
      </c>
      <c r="D1599" s="188" t="str">
        <f t="shared" si="1"/>
        <v>2024/10</v>
      </c>
      <c r="E1599" s="189"/>
    </row>
    <row r="1600">
      <c r="A1600" s="186" t="s">
        <v>487</v>
      </c>
      <c r="B1600" s="186">
        <v>2.015325</v>
      </c>
      <c r="C1600" s="187">
        <v>45570.0</v>
      </c>
      <c r="D1600" s="188" t="str">
        <f t="shared" si="1"/>
        <v>2024/10</v>
      </c>
      <c r="E1600" s="189"/>
    </row>
    <row r="1601">
      <c r="A1601" s="186" t="s">
        <v>499</v>
      </c>
      <c r="B1601" s="186">
        <v>3.3243</v>
      </c>
      <c r="C1601" s="187">
        <v>45570.0</v>
      </c>
      <c r="D1601" s="188" t="str">
        <f t="shared" si="1"/>
        <v>2024/10</v>
      </c>
      <c r="E1601" s="189"/>
    </row>
    <row r="1602">
      <c r="A1602" s="186" t="s">
        <v>502</v>
      </c>
      <c r="B1602" s="186">
        <v>0.364445</v>
      </c>
      <c r="C1602" s="187">
        <v>45570.0</v>
      </c>
      <c r="D1602" s="188" t="str">
        <f t="shared" si="1"/>
        <v>2024/10</v>
      </c>
      <c r="E1602" s="189"/>
    </row>
    <row r="1603">
      <c r="A1603" s="186" t="s">
        <v>487</v>
      </c>
      <c r="B1603" s="186">
        <v>0.0137247</v>
      </c>
      <c r="C1603" s="187">
        <v>45570.0</v>
      </c>
      <c r="D1603" s="188" t="str">
        <f t="shared" si="1"/>
        <v>2024/10</v>
      </c>
      <c r="E1603" s="189"/>
    </row>
    <row r="1604">
      <c r="A1604" s="186" t="s">
        <v>498</v>
      </c>
      <c r="B1604" s="186">
        <v>0.0260205</v>
      </c>
      <c r="C1604" s="187">
        <v>45570.0</v>
      </c>
      <c r="D1604" s="188" t="str">
        <f t="shared" si="1"/>
        <v>2024/10</v>
      </c>
      <c r="E1604" s="189"/>
    </row>
    <row r="1605">
      <c r="A1605" s="186" t="s">
        <v>501</v>
      </c>
      <c r="B1605" s="186">
        <v>0.048564</v>
      </c>
      <c r="C1605" s="187">
        <v>45570.0</v>
      </c>
      <c r="D1605" s="188" t="str">
        <f t="shared" si="1"/>
        <v>2024/10</v>
      </c>
      <c r="E1605" s="189"/>
    </row>
    <row r="1606">
      <c r="A1606" s="186" t="s">
        <v>486</v>
      </c>
      <c r="B1606" s="186">
        <v>0.0122585</v>
      </c>
      <c r="C1606" s="187">
        <v>45570.0</v>
      </c>
      <c r="D1606" s="188" t="str">
        <f t="shared" si="1"/>
        <v>2024/10</v>
      </c>
      <c r="E1606" s="189"/>
    </row>
    <row r="1607">
      <c r="A1607" s="186" t="s">
        <v>499</v>
      </c>
      <c r="B1607" s="186">
        <v>4.524E-4</v>
      </c>
      <c r="C1607" s="187">
        <v>45570.0</v>
      </c>
      <c r="D1607" s="188" t="str">
        <f t="shared" si="1"/>
        <v>2024/10</v>
      </c>
      <c r="E1607" s="189"/>
    </row>
    <row r="1608">
      <c r="A1608" s="186" t="s">
        <v>498</v>
      </c>
      <c r="B1608" s="186">
        <v>1.0972E-4</v>
      </c>
      <c r="C1608" s="187">
        <v>45570.0</v>
      </c>
      <c r="D1608" s="188" t="str">
        <f t="shared" si="1"/>
        <v>2024/10</v>
      </c>
      <c r="E1608" s="189"/>
    </row>
    <row r="1609">
      <c r="A1609" s="186" t="s">
        <v>502</v>
      </c>
      <c r="B1609" s="186">
        <v>2.56</v>
      </c>
      <c r="C1609" s="187">
        <v>45570.0</v>
      </c>
      <c r="D1609" s="188" t="str">
        <f t="shared" si="1"/>
        <v>2024/10</v>
      </c>
      <c r="E1609" s="189"/>
    </row>
    <row r="1610">
      <c r="A1610" s="186" t="s">
        <v>486</v>
      </c>
      <c r="B1610" s="186">
        <v>2.85E-4</v>
      </c>
      <c r="C1610" s="187">
        <v>45570.0</v>
      </c>
      <c r="D1610" s="188" t="str">
        <f t="shared" si="1"/>
        <v>2024/10</v>
      </c>
      <c r="E1610" s="189"/>
    </row>
    <row r="1611">
      <c r="A1611" s="186" t="s">
        <v>486</v>
      </c>
      <c r="B1611" s="186">
        <v>0.828447</v>
      </c>
      <c r="C1611" s="187">
        <v>45570.0</v>
      </c>
      <c r="D1611" s="188" t="str">
        <f t="shared" si="1"/>
        <v>2024/10</v>
      </c>
      <c r="E1611" s="189"/>
    </row>
    <row r="1612">
      <c r="A1612" s="186" t="s">
        <v>487</v>
      </c>
      <c r="B1612" s="186">
        <v>1.123905</v>
      </c>
      <c r="C1612" s="187">
        <v>45571.0</v>
      </c>
      <c r="D1612" s="188" t="str">
        <f t="shared" si="1"/>
        <v>2024/10</v>
      </c>
      <c r="E1612" s="189"/>
    </row>
    <row r="1613">
      <c r="A1613" s="186" t="s">
        <v>499</v>
      </c>
      <c r="B1613" s="186">
        <v>2.57649</v>
      </c>
      <c r="C1613" s="187">
        <v>45571.0</v>
      </c>
      <c r="D1613" s="188" t="str">
        <f t="shared" si="1"/>
        <v>2024/10</v>
      </c>
      <c r="E1613" s="189"/>
    </row>
    <row r="1614">
      <c r="A1614" s="186" t="s">
        <v>502</v>
      </c>
      <c r="B1614" s="186">
        <v>0.00358</v>
      </c>
      <c r="C1614" s="187">
        <v>45571.0</v>
      </c>
      <c r="D1614" s="188" t="str">
        <f t="shared" si="1"/>
        <v>2024/10</v>
      </c>
      <c r="E1614" s="189"/>
    </row>
    <row r="1615">
      <c r="A1615" s="186" t="s">
        <v>491</v>
      </c>
      <c r="B1615" s="186">
        <v>0.1687225</v>
      </c>
      <c r="C1615" s="187">
        <v>45571.0</v>
      </c>
      <c r="D1615" s="188" t="str">
        <f t="shared" si="1"/>
        <v>2024/10</v>
      </c>
      <c r="E1615" s="189"/>
    </row>
    <row r="1616">
      <c r="A1616" s="186" t="s">
        <v>487</v>
      </c>
      <c r="B1616" s="186">
        <v>0.04873695</v>
      </c>
      <c r="C1616" s="187">
        <v>45571.0</v>
      </c>
      <c r="D1616" s="188" t="str">
        <f t="shared" si="1"/>
        <v>2024/10</v>
      </c>
      <c r="E1616" s="189"/>
    </row>
    <row r="1617">
      <c r="A1617" s="186" t="s">
        <v>498</v>
      </c>
      <c r="B1617" s="186">
        <v>0.01488705</v>
      </c>
      <c r="C1617" s="187">
        <v>45571.0</v>
      </c>
      <c r="D1617" s="188" t="str">
        <f t="shared" si="1"/>
        <v>2024/10</v>
      </c>
      <c r="E1617" s="189"/>
    </row>
    <row r="1618">
      <c r="A1618" s="186" t="s">
        <v>501</v>
      </c>
      <c r="B1618" s="186">
        <v>0.0289878</v>
      </c>
      <c r="C1618" s="187">
        <v>45571.0</v>
      </c>
      <c r="D1618" s="188" t="str">
        <f t="shared" si="1"/>
        <v>2024/10</v>
      </c>
      <c r="E1618" s="189"/>
    </row>
    <row r="1619">
      <c r="A1619" s="186" t="s">
        <v>491</v>
      </c>
      <c r="B1619" s="186">
        <v>0.0051198</v>
      </c>
      <c r="C1619" s="187">
        <v>45571.0</v>
      </c>
      <c r="D1619" s="188" t="str">
        <f t="shared" si="1"/>
        <v>2024/10</v>
      </c>
      <c r="E1619" s="189"/>
    </row>
    <row r="1620">
      <c r="A1620" s="186" t="s">
        <v>486</v>
      </c>
      <c r="B1620" s="186">
        <v>0.0124986</v>
      </c>
      <c r="C1620" s="187">
        <v>45571.0</v>
      </c>
      <c r="D1620" s="188" t="str">
        <f t="shared" si="1"/>
        <v>2024/10</v>
      </c>
      <c r="E1620" s="189"/>
    </row>
    <row r="1621">
      <c r="A1621" s="186" t="s">
        <v>499</v>
      </c>
      <c r="B1621" s="186">
        <v>3.2708E-4</v>
      </c>
      <c r="C1621" s="187">
        <v>45571.0</v>
      </c>
      <c r="D1621" s="188" t="str">
        <f t="shared" si="1"/>
        <v>2024/10</v>
      </c>
      <c r="E1621" s="189"/>
    </row>
    <row r="1622">
      <c r="A1622" s="186" t="s">
        <v>498</v>
      </c>
      <c r="B1622" s="186">
        <v>4.758E-5</v>
      </c>
      <c r="C1622" s="187">
        <v>45571.0</v>
      </c>
      <c r="D1622" s="188" t="str">
        <f t="shared" si="1"/>
        <v>2024/10</v>
      </c>
      <c r="E1622" s="189"/>
    </row>
    <row r="1623">
      <c r="A1623" s="186" t="s">
        <v>502</v>
      </c>
      <c r="B1623" s="186">
        <v>2.92</v>
      </c>
      <c r="C1623" s="187">
        <v>45571.0</v>
      </c>
      <c r="D1623" s="188" t="str">
        <f t="shared" si="1"/>
        <v>2024/10</v>
      </c>
      <c r="E1623" s="189"/>
    </row>
    <row r="1624">
      <c r="A1624" s="186" t="s">
        <v>486</v>
      </c>
      <c r="B1624" s="186">
        <v>0.853682</v>
      </c>
      <c r="C1624" s="187">
        <v>45571.0</v>
      </c>
      <c r="D1624" s="188" t="str">
        <f t="shared" si="1"/>
        <v>2024/10</v>
      </c>
      <c r="E1624" s="189"/>
    </row>
    <row r="1625">
      <c r="A1625" s="186" t="s">
        <v>487</v>
      </c>
      <c r="B1625" s="186">
        <v>2.304245</v>
      </c>
      <c r="C1625" s="187">
        <v>45572.0</v>
      </c>
      <c r="D1625" s="188" t="str">
        <f t="shared" si="1"/>
        <v>2024/10</v>
      </c>
      <c r="E1625" s="189"/>
    </row>
    <row r="1626">
      <c r="A1626" s="186" t="s">
        <v>499</v>
      </c>
      <c r="B1626" s="186">
        <v>4.8899925</v>
      </c>
      <c r="C1626" s="187">
        <v>45572.0</v>
      </c>
      <c r="D1626" s="188" t="str">
        <f t="shared" si="1"/>
        <v>2024/10</v>
      </c>
      <c r="E1626" s="189"/>
    </row>
    <row r="1627">
      <c r="A1627" s="186" t="s">
        <v>502</v>
      </c>
      <c r="B1627" s="186">
        <v>0.9039225</v>
      </c>
      <c r="C1627" s="187">
        <v>45572.0</v>
      </c>
      <c r="D1627" s="188" t="str">
        <f t="shared" si="1"/>
        <v>2024/10</v>
      </c>
      <c r="E1627" s="189"/>
    </row>
    <row r="1628">
      <c r="A1628" s="186" t="s">
        <v>488</v>
      </c>
      <c r="B1628" s="186">
        <v>0.0665675</v>
      </c>
      <c r="C1628" s="187">
        <v>45572.0</v>
      </c>
      <c r="D1628" s="188" t="str">
        <f t="shared" si="1"/>
        <v>2024/10</v>
      </c>
      <c r="E1628" s="189"/>
    </row>
    <row r="1629">
      <c r="A1629" s="186" t="s">
        <v>489</v>
      </c>
      <c r="B1629" s="186">
        <v>2.550855</v>
      </c>
      <c r="C1629" s="187">
        <v>45572.0</v>
      </c>
      <c r="D1629" s="188" t="str">
        <f t="shared" si="1"/>
        <v>2024/10</v>
      </c>
      <c r="E1629" s="189"/>
    </row>
    <row r="1630">
      <c r="A1630" s="186" t="s">
        <v>498</v>
      </c>
      <c r="B1630" s="186">
        <v>1.565035</v>
      </c>
      <c r="C1630" s="187">
        <v>45572.0</v>
      </c>
      <c r="D1630" s="188" t="str">
        <f t="shared" si="1"/>
        <v>2024/10</v>
      </c>
      <c r="E1630" s="189"/>
    </row>
    <row r="1631">
      <c r="A1631" s="186" t="s">
        <v>490</v>
      </c>
      <c r="B1631" s="186">
        <v>0.0253375</v>
      </c>
      <c r="C1631" s="187">
        <v>45572.0</v>
      </c>
      <c r="D1631" s="188" t="str">
        <f t="shared" si="1"/>
        <v>2024/10</v>
      </c>
      <c r="E1631" s="189"/>
    </row>
    <row r="1632">
      <c r="A1632" s="186" t="s">
        <v>491</v>
      </c>
      <c r="B1632" s="186">
        <v>0.535245</v>
      </c>
      <c r="C1632" s="187">
        <v>45572.0</v>
      </c>
      <c r="D1632" s="188" t="str">
        <f t="shared" si="1"/>
        <v>2024/10</v>
      </c>
      <c r="E1632" s="189"/>
    </row>
    <row r="1633">
      <c r="A1633" s="186" t="s">
        <v>487</v>
      </c>
      <c r="B1633" s="186">
        <v>0.10183005</v>
      </c>
      <c r="C1633" s="187">
        <v>45572.0</v>
      </c>
      <c r="D1633" s="188" t="str">
        <f t="shared" si="1"/>
        <v>2024/10</v>
      </c>
      <c r="E1633" s="189"/>
    </row>
    <row r="1634">
      <c r="A1634" s="186" t="s">
        <v>502</v>
      </c>
      <c r="B1634" s="186">
        <v>0.0020811</v>
      </c>
      <c r="C1634" s="187">
        <v>45572.0</v>
      </c>
      <c r="D1634" s="188" t="str">
        <f t="shared" si="1"/>
        <v>2024/10</v>
      </c>
      <c r="E1634" s="189"/>
    </row>
    <row r="1635">
      <c r="A1635" s="186" t="s">
        <v>498</v>
      </c>
      <c r="B1635" s="186">
        <v>1.07519985</v>
      </c>
      <c r="C1635" s="187">
        <v>45572.0</v>
      </c>
      <c r="D1635" s="188" t="str">
        <f t="shared" si="1"/>
        <v>2024/10</v>
      </c>
      <c r="E1635" s="189"/>
    </row>
    <row r="1636">
      <c r="A1636" s="186" t="s">
        <v>501</v>
      </c>
      <c r="B1636" s="186">
        <v>0.82029705</v>
      </c>
      <c r="C1636" s="187">
        <v>45572.0</v>
      </c>
      <c r="D1636" s="188" t="str">
        <f t="shared" si="1"/>
        <v>2024/10</v>
      </c>
      <c r="E1636" s="189"/>
    </row>
    <row r="1637">
      <c r="A1637" s="186" t="s">
        <v>491</v>
      </c>
      <c r="B1637" s="186">
        <v>0.01522305</v>
      </c>
      <c r="C1637" s="187">
        <v>45572.0</v>
      </c>
      <c r="D1637" s="188" t="str">
        <f t="shared" si="1"/>
        <v>2024/10</v>
      </c>
      <c r="E1637" s="189"/>
    </row>
    <row r="1638">
      <c r="A1638" s="186" t="s">
        <v>488</v>
      </c>
      <c r="B1638" s="186">
        <v>2.44791</v>
      </c>
      <c r="C1638" s="187">
        <v>45572.0</v>
      </c>
      <c r="D1638" s="188" t="str">
        <f t="shared" si="1"/>
        <v>2024/10</v>
      </c>
      <c r="E1638" s="189"/>
    </row>
    <row r="1639">
      <c r="A1639" s="186" t="s">
        <v>488</v>
      </c>
      <c r="B1639" s="186">
        <v>0.03724886</v>
      </c>
      <c r="C1639" s="187">
        <v>45572.0</v>
      </c>
      <c r="D1639" s="188" t="str">
        <f t="shared" si="1"/>
        <v>2024/10</v>
      </c>
      <c r="E1639" s="189"/>
    </row>
    <row r="1640">
      <c r="A1640" s="186" t="s">
        <v>486</v>
      </c>
      <c r="B1640" s="186">
        <v>0.0113624</v>
      </c>
      <c r="C1640" s="187">
        <v>45572.0</v>
      </c>
      <c r="D1640" s="188" t="str">
        <f t="shared" si="1"/>
        <v>2024/10</v>
      </c>
      <c r="E1640" s="189"/>
    </row>
    <row r="1641">
      <c r="A1641" s="186" t="s">
        <v>499</v>
      </c>
      <c r="B1641" s="186">
        <v>5.1753E-4</v>
      </c>
      <c r="C1641" s="187">
        <v>45572.0</v>
      </c>
      <c r="D1641" s="188" t="str">
        <f t="shared" si="1"/>
        <v>2024/10</v>
      </c>
      <c r="E1641" s="189"/>
    </row>
    <row r="1642">
      <c r="A1642" s="186" t="s">
        <v>489</v>
      </c>
      <c r="B1642" s="186">
        <v>3.0914E-4</v>
      </c>
      <c r="C1642" s="187">
        <v>45572.0</v>
      </c>
      <c r="D1642" s="188" t="str">
        <f t="shared" si="1"/>
        <v>2024/10</v>
      </c>
      <c r="E1642" s="189"/>
    </row>
    <row r="1643">
      <c r="A1643" s="186" t="s">
        <v>498</v>
      </c>
      <c r="B1643" s="186">
        <v>0.00166855</v>
      </c>
      <c r="C1643" s="187">
        <v>45572.0</v>
      </c>
      <c r="D1643" s="188" t="str">
        <f t="shared" si="1"/>
        <v>2024/10</v>
      </c>
      <c r="E1643" s="189"/>
    </row>
    <row r="1644">
      <c r="A1644" s="186" t="s">
        <v>502</v>
      </c>
      <c r="B1644" s="186">
        <v>2.6</v>
      </c>
      <c r="C1644" s="187">
        <v>45572.0</v>
      </c>
      <c r="D1644" s="188" t="str">
        <f t="shared" si="1"/>
        <v>2024/10</v>
      </c>
      <c r="E1644" s="189"/>
    </row>
    <row r="1645">
      <c r="A1645" s="186" t="s">
        <v>486</v>
      </c>
      <c r="B1645" s="186">
        <v>0.867513</v>
      </c>
      <c r="C1645" s="187">
        <v>45572.0</v>
      </c>
      <c r="D1645" s="188" t="str">
        <f t="shared" si="1"/>
        <v>2024/10</v>
      </c>
      <c r="E1645" s="189"/>
    </row>
    <row r="1646">
      <c r="A1646" s="186" t="s">
        <v>493</v>
      </c>
      <c r="B1646" s="186">
        <v>0.002318</v>
      </c>
      <c r="C1646" s="187">
        <v>45572.0</v>
      </c>
      <c r="D1646" s="188" t="str">
        <f t="shared" si="1"/>
        <v>2024/10</v>
      </c>
      <c r="E1646" s="189"/>
    </row>
    <row r="1647">
      <c r="A1647" s="186" t="s">
        <v>487</v>
      </c>
      <c r="B1647" s="186">
        <v>1.46415</v>
      </c>
      <c r="C1647" s="187">
        <v>45573.0</v>
      </c>
      <c r="D1647" s="188" t="str">
        <f t="shared" si="1"/>
        <v>2024/10</v>
      </c>
      <c r="E1647" s="189"/>
    </row>
    <row r="1648">
      <c r="A1648" s="186" t="s">
        <v>499</v>
      </c>
      <c r="B1648" s="186">
        <v>3.6230225</v>
      </c>
      <c r="C1648" s="187">
        <v>45573.0</v>
      </c>
      <c r="D1648" s="188" t="str">
        <f t="shared" si="1"/>
        <v>2024/10</v>
      </c>
      <c r="E1648" s="189"/>
    </row>
    <row r="1649">
      <c r="A1649" s="186" t="s">
        <v>502</v>
      </c>
      <c r="B1649" s="186">
        <v>0.6824125</v>
      </c>
      <c r="C1649" s="187">
        <v>45573.0</v>
      </c>
      <c r="D1649" s="188" t="str">
        <f t="shared" si="1"/>
        <v>2024/10</v>
      </c>
      <c r="E1649" s="189"/>
    </row>
    <row r="1650">
      <c r="A1650" s="186" t="s">
        <v>488</v>
      </c>
      <c r="B1650" s="186">
        <v>0.13038</v>
      </c>
      <c r="C1650" s="187">
        <v>45573.0</v>
      </c>
      <c r="D1650" s="188" t="str">
        <f t="shared" si="1"/>
        <v>2024/10</v>
      </c>
      <c r="E1650" s="189"/>
    </row>
    <row r="1651">
      <c r="A1651" s="186" t="s">
        <v>489</v>
      </c>
      <c r="B1651" s="186">
        <v>0.8522475</v>
      </c>
      <c r="C1651" s="187">
        <v>45573.0</v>
      </c>
      <c r="D1651" s="188" t="str">
        <f t="shared" si="1"/>
        <v>2024/10</v>
      </c>
      <c r="E1651" s="189"/>
    </row>
    <row r="1652">
      <c r="A1652" s="186" t="s">
        <v>498</v>
      </c>
      <c r="B1652" s="186">
        <v>0.7631375</v>
      </c>
      <c r="C1652" s="187">
        <v>45573.0</v>
      </c>
      <c r="D1652" s="188" t="str">
        <f t="shared" si="1"/>
        <v>2024/10</v>
      </c>
      <c r="E1652" s="189"/>
    </row>
    <row r="1653">
      <c r="A1653" s="186" t="s">
        <v>490</v>
      </c>
      <c r="B1653" s="186">
        <v>0.0103225</v>
      </c>
      <c r="C1653" s="187">
        <v>45573.0</v>
      </c>
      <c r="D1653" s="188" t="str">
        <f t="shared" si="1"/>
        <v>2024/10</v>
      </c>
      <c r="E1653" s="189"/>
    </row>
    <row r="1654">
      <c r="A1654" s="186" t="s">
        <v>491</v>
      </c>
      <c r="B1654" s="186">
        <v>1.11893</v>
      </c>
      <c r="C1654" s="187">
        <v>45573.0</v>
      </c>
      <c r="D1654" s="188" t="str">
        <f t="shared" si="1"/>
        <v>2024/10</v>
      </c>
      <c r="E1654" s="189"/>
    </row>
    <row r="1655">
      <c r="A1655" s="186" t="s">
        <v>487</v>
      </c>
      <c r="B1655" s="186">
        <v>0.067851</v>
      </c>
      <c r="C1655" s="187">
        <v>45573.0</v>
      </c>
      <c r="D1655" s="188" t="str">
        <f t="shared" si="1"/>
        <v>2024/10</v>
      </c>
      <c r="E1655" s="189"/>
    </row>
    <row r="1656">
      <c r="A1656" s="186" t="s">
        <v>502</v>
      </c>
      <c r="B1656" s="186">
        <v>0.0168897</v>
      </c>
      <c r="C1656" s="187">
        <v>45573.0</v>
      </c>
      <c r="D1656" s="188" t="str">
        <f t="shared" si="1"/>
        <v>2024/10</v>
      </c>
      <c r="E1656" s="189"/>
    </row>
    <row r="1657">
      <c r="A1657" s="186" t="s">
        <v>498</v>
      </c>
      <c r="B1657" s="186">
        <v>0.8148237</v>
      </c>
      <c r="C1657" s="187">
        <v>45573.0</v>
      </c>
      <c r="D1657" s="188" t="str">
        <f t="shared" si="1"/>
        <v>2024/10</v>
      </c>
      <c r="E1657" s="189"/>
    </row>
    <row r="1658">
      <c r="A1658" s="186" t="s">
        <v>501</v>
      </c>
      <c r="B1658" s="186">
        <v>0.3517953</v>
      </c>
      <c r="C1658" s="187">
        <v>45573.0</v>
      </c>
      <c r="D1658" s="188" t="str">
        <f t="shared" si="1"/>
        <v>2024/10</v>
      </c>
      <c r="E1658" s="189"/>
    </row>
    <row r="1659">
      <c r="A1659" s="186" t="s">
        <v>491</v>
      </c>
      <c r="B1659" s="186">
        <v>0.04957995</v>
      </c>
      <c r="C1659" s="187">
        <v>45573.0</v>
      </c>
      <c r="D1659" s="188" t="str">
        <f t="shared" si="1"/>
        <v>2024/10</v>
      </c>
      <c r="E1659" s="189"/>
    </row>
    <row r="1660">
      <c r="A1660" s="186" t="s">
        <v>488</v>
      </c>
      <c r="B1660" s="186">
        <v>8.714775</v>
      </c>
      <c r="C1660" s="187">
        <v>45573.0</v>
      </c>
      <c r="D1660" s="188" t="str">
        <f t="shared" si="1"/>
        <v>2024/10</v>
      </c>
      <c r="E1660" s="189"/>
    </row>
    <row r="1661">
      <c r="A1661" s="186" t="s">
        <v>488</v>
      </c>
      <c r="B1661" s="186">
        <v>0.04572434</v>
      </c>
      <c r="C1661" s="187">
        <v>45573.0</v>
      </c>
      <c r="D1661" s="188" t="str">
        <f t="shared" si="1"/>
        <v>2024/10</v>
      </c>
      <c r="E1661" s="189"/>
    </row>
    <row r="1662">
      <c r="A1662" s="186" t="s">
        <v>486</v>
      </c>
      <c r="B1662" s="186">
        <v>0.0062127</v>
      </c>
      <c r="C1662" s="187">
        <v>45573.0</v>
      </c>
      <c r="D1662" s="188" t="str">
        <f t="shared" si="1"/>
        <v>2024/10</v>
      </c>
      <c r="E1662" s="189"/>
    </row>
    <row r="1663">
      <c r="A1663" s="186" t="s">
        <v>499</v>
      </c>
      <c r="B1663" s="186">
        <v>1.5353E-4</v>
      </c>
      <c r="C1663" s="187">
        <v>45573.0</v>
      </c>
      <c r="D1663" s="188" t="str">
        <f t="shared" si="1"/>
        <v>2024/10</v>
      </c>
      <c r="E1663" s="189"/>
    </row>
    <row r="1664">
      <c r="A1664" s="186" t="s">
        <v>489</v>
      </c>
      <c r="B1664" s="186">
        <v>6.2777E-4</v>
      </c>
      <c r="C1664" s="187">
        <v>45573.0</v>
      </c>
      <c r="D1664" s="188" t="str">
        <f t="shared" si="1"/>
        <v>2024/10</v>
      </c>
      <c r="E1664" s="189"/>
    </row>
    <row r="1665">
      <c r="A1665" s="186" t="s">
        <v>498</v>
      </c>
      <c r="B1665" s="186">
        <v>0.00143221</v>
      </c>
      <c r="C1665" s="187">
        <v>45573.0</v>
      </c>
      <c r="D1665" s="188" t="str">
        <f t="shared" si="1"/>
        <v>2024/10</v>
      </c>
      <c r="E1665" s="189"/>
    </row>
    <row r="1666">
      <c r="A1666" s="186" t="s">
        <v>502</v>
      </c>
      <c r="B1666" s="186">
        <v>2.64</v>
      </c>
      <c r="C1666" s="187">
        <v>45573.0</v>
      </c>
      <c r="D1666" s="188" t="str">
        <f t="shared" si="1"/>
        <v>2024/10</v>
      </c>
      <c r="E1666" s="189"/>
    </row>
    <row r="1667">
      <c r="A1667" s="186" t="s">
        <v>486</v>
      </c>
      <c r="B1667" s="186">
        <v>0.520771</v>
      </c>
      <c r="C1667" s="187">
        <v>45573.0</v>
      </c>
      <c r="D1667" s="188" t="str">
        <f t="shared" si="1"/>
        <v>2024/10</v>
      </c>
      <c r="E1667" s="189"/>
    </row>
    <row r="1668">
      <c r="A1668" s="186" t="s">
        <v>487</v>
      </c>
      <c r="B1668" s="186">
        <v>3.1218475</v>
      </c>
      <c r="C1668" s="187">
        <v>45574.0</v>
      </c>
      <c r="D1668" s="188" t="str">
        <f t="shared" si="1"/>
        <v>2024/10</v>
      </c>
      <c r="E1668" s="189"/>
    </row>
    <row r="1669">
      <c r="A1669" s="186" t="s">
        <v>499</v>
      </c>
      <c r="B1669" s="186">
        <v>63.2119225</v>
      </c>
      <c r="C1669" s="187">
        <v>45574.0</v>
      </c>
      <c r="D1669" s="188" t="str">
        <f t="shared" si="1"/>
        <v>2024/10</v>
      </c>
      <c r="E1669" s="189"/>
    </row>
    <row r="1670">
      <c r="A1670" s="186" t="s">
        <v>492</v>
      </c>
      <c r="B1670" s="186">
        <v>3.4E-4</v>
      </c>
      <c r="C1670" s="187">
        <v>45574.0</v>
      </c>
      <c r="D1670" s="188" t="str">
        <f t="shared" si="1"/>
        <v>2024/10</v>
      </c>
      <c r="E1670" s="189"/>
    </row>
    <row r="1671">
      <c r="A1671" s="186" t="s">
        <v>502</v>
      </c>
      <c r="B1671" s="186">
        <v>1.7099325</v>
      </c>
      <c r="C1671" s="187">
        <v>45574.0</v>
      </c>
      <c r="D1671" s="188" t="str">
        <f t="shared" si="1"/>
        <v>2024/10</v>
      </c>
      <c r="E1671" s="189"/>
    </row>
    <row r="1672">
      <c r="A1672" s="186" t="s">
        <v>489</v>
      </c>
      <c r="B1672" s="186">
        <v>2.954235</v>
      </c>
      <c r="C1672" s="187">
        <v>45574.0</v>
      </c>
      <c r="D1672" s="188" t="str">
        <f t="shared" si="1"/>
        <v>2024/10</v>
      </c>
      <c r="E1672" s="189"/>
    </row>
    <row r="1673">
      <c r="A1673" s="186" t="s">
        <v>498</v>
      </c>
      <c r="B1673" s="186">
        <v>0.630945</v>
      </c>
      <c r="C1673" s="187">
        <v>45574.0</v>
      </c>
      <c r="D1673" s="188" t="str">
        <f t="shared" si="1"/>
        <v>2024/10</v>
      </c>
      <c r="E1673" s="189"/>
    </row>
    <row r="1674">
      <c r="A1674" s="186" t="s">
        <v>491</v>
      </c>
      <c r="B1674" s="186">
        <v>0.7836525</v>
      </c>
      <c r="C1674" s="187">
        <v>45574.0</v>
      </c>
      <c r="D1674" s="188" t="str">
        <f t="shared" si="1"/>
        <v>2024/10</v>
      </c>
      <c r="E1674" s="189"/>
    </row>
    <row r="1675">
      <c r="A1675" s="186" t="s">
        <v>487</v>
      </c>
      <c r="B1675" s="186">
        <v>0.1484838</v>
      </c>
      <c r="C1675" s="187">
        <v>45574.0</v>
      </c>
      <c r="D1675" s="188" t="str">
        <f t="shared" si="1"/>
        <v>2024/10</v>
      </c>
      <c r="E1675" s="189"/>
    </row>
    <row r="1676">
      <c r="A1676" s="186" t="s">
        <v>502</v>
      </c>
      <c r="B1676" s="186">
        <v>0.0329907</v>
      </c>
      <c r="C1676" s="187">
        <v>45574.0</v>
      </c>
      <c r="D1676" s="188" t="str">
        <f t="shared" si="1"/>
        <v>2024/10</v>
      </c>
      <c r="E1676" s="189"/>
    </row>
    <row r="1677">
      <c r="A1677" s="186" t="s">
        <v>498</v>
      </c>
      <c r="B1677" s="186">
        <v>0.60789585</v>
      </c>
      <c r="C1677" s="187">
        <v>45574.0</v>
      </c>
      <c r="D1677" s="188" t="str">
        <f t="shared" si="1"/>
        <v>2024/10</v>
      </c>
      <c r="E1677" s="189"/>
    </row>
    <row r="1678">
      <c r="A1678" s="186" t="s">
        <v>501</v>
      </c>
      <c r="B1678" s="186">
        <v>0.66851685</v>
      </c>
      <c r="C1678" s="187">
        <v>45574.0</v>
      </c>
      <c r="D1678" s="188" t="str">
        <f t="shared" si="1"/>
        <v>2024/10</v>
      </c>
      <c r="E1678" s="189"/>
    </row>
    <row r="1679">
      <c r="A1679" s="186" t="s">
        <v>491</v>
      </c>
      <c r="B1679" s="186">
        <v>0.029391</v>
      </c>
      <c r="C1679" s="187">
        <v>45574.0</v>
      </c>
      <c r="D1679" s="188" t="str">
        <f t="shared" si="1"/>
        <v>2024/10</v>
      </c>
      <c r="E1679" s="189"/>
    </row>
    <row r="1680">
      <c r="A1680" s="186" t="s">
        <v>486</v>
      </c>
      <c r="B1680" s="186">
        <v>0.0058212</v>
      </c>
      <c r="C1680" s="187">
        <v>45574.0</v>
      </c>
      <c r="D1680" s="188" t="str">
        <f t="shared" si="1"/>
        <v>2024/10</v>
      </c>
      <c r="E1680" s="189"/>
    </row>
    <row r="1681">
      <c r="A1681" s="186" t="s">
        <v>499</v>
      </c>
      <c r="B1681" s="186">
        <v>0.00677144</v>
      </c>
      <c r="C1681" s="187">
        <v>45574.0</v>
      </c>
      <c r="D1681" s="188" t="str">
        <f t="shared" si="1"/>
        <v>2024/10</v>
      </c>
      <c r="E1681" s="189"/>
    </row>
    <row r="1682">
      <c r="A1682" s="186" t="s">
        <v>489</v>
      </c>
      <c r="B1682" s="186">
        <v>1.1973E-4</v>
      </c>
      <c r="C1682" s="187">
        <v>45574.0</v>
      </c>
      <c r="D1682" s="188" t="str">
        <f t="shared" si="1"/>
        <v>2024/10</v>
      </c>
      <c r="E1682" s="189"/>
    </row>
    <row r="1683">
      <c r="A1683" s="186" t="s">
        <v>498</v>
      </c>
      <c r="B1683" s="186">
        <v>4.9283E-4</v>
      </c>
      <c r="C1683" s="187">
        <v>45574.0</v>
      </c>
      <c r="D1683" s="188" t="str">
        <f t="shared" si="1"/>
        <v>2024/10</v>
      </c>
      <c r="E1683" s="189"/>
    </row>
    <row r="1684">
      <c r="A1684" s="186" t="s">
        <v>502</v>
      </c>
      <c r="B1684" s="186">
        <v>2.96</v>
      </c>
      <c r="C1684" s="187">
        <v>45574.0</v>
      </c>
      <c r="D1684" s="188" t="str">
        <f t="shared" si="1"/>
        <v>2024/10</v>
      </c>
      <c r="E1684" s="189"/>
    </row>
    <row r="1685">
      <c r="A1685" s="186" t="s">
        <v>486</v>
      </c>
      <c r="B1685" s="186">
        <v>0.828847</v>
      </c>
      <c r="C1685" s="187">
        <v>45574.0</v>
      </c>
      <c r="D1685" s="188" t="str">
        <f t="shared" si="1"/>
        <v>2024/10</v>
      </c>
      <c r="E1685" s="189"/>
    </row>
    <row r="1686">
      <c r="A1686" s="186" t="s">
        <v>492</v>
      </c>
      <c r="B1686" s="186">
        <v>0.168863</v>
      </c>
      <c r="C1686" s="187">
        <v>45574.0</v>
      </c>
      <c r="D1686" s="188" t="str">
        <f t="shared" si="1"/>
        <v>2024/10</v>
      </c>
      <c r="E1686" s="189"/>
    </row>
    <row r="1687">
      <c r="A1687" s="186" t="s">
        <v>493</v>
      </c>
      <c r="B1687" s="186">
        <v>0.003956</v>
      </c>
      <c r="C1687" s="187">
        <v>45574.0</v>
      </c>
      <c r="D1687" s="188" t="str">
        <f t="shared" si="1"/>
        <v>2024/10</v>
      </c>
      <c r="E1687" s="189"/>
    </row>
    <row r="1688">
      <c r="A1688" s="186" t="s">
        <v>486</v>
      </c>
      <c r="B1688" s="186">
        <v>0.3634275</v>
      </c>
      <c r="C1688" s="187">
        <v>45575.0</v>
      </c>
      <c r="D1688" s="188" t="str">
        <f t="shared" si="1"/>
        <v>2024/10</v>
      </c>
      <c r="E1688" s="189"/>
    </row>
    <row r="1689">
      <c r="A1689" s="186" t="s">
        <v>487</v>
      </c>
      <c r="B1689" s="186">
        <v>3.8005625</v>
      </c>
      <c r="C1689" s="187">
        <v>45575.0</v>
      </c>
      <c r="D1689" s="188" t="str">
        <f t="shared" si="1"/>
        <v>2024/10</v>
      </c>
      <c r="E1689" s="189"/>
    </row>
    <row r="1690">
      <c r="A1690" s="186" t="s">
        <v>499</v>
      </c>
      <c r="B1690" s="186">
        <v>5.2740125</v>
      </c>
      <c r="C1690" s="187">
        <v>45575.0</v>
      </c>
      <c r="D1690" s="188" t="str">
        <f t="shared" si="1"/>
        <v>2024/10</v>
      </c>
      <c r="E1690" s="189"/>
    </row>
    <row r="1691">
      <c r="A1691" s="186" t="s">
        <v>496</v>
      </c>
      <c r="B1691" s="186">
        <v>0.10187</v>
      </c>
      <c r="C1691" s="187">
        <v>45575.0</v>
      </c>
      <c r="D1691" s="188" t="str">
        <f t="shared" si="1"/>
        <v>2024/10</v>
      </c>
      <c r="E1691" s="189"/>
    </row>
    <row r="1692">
      <c r="A1692" s="186" t="s">
        <v>492</v>
      </c>
      <c r="B1692" s="186">
        <v>0.003045</v>
      </c>
      <c r="C1692" s="187">
        <v>45575.0</v>
      </c>
      <c r="D1692" s="188" t="str">
        <f t="shared" si="1"/>
        <v>2024/10</v>
      </c>
      <c r="E1692" s="189"/>
    </row>
    <row r="1693">
      <c r="A1693" s="186" t="s">
        <v>502</v>
      </c>
      <c r="B1693" s="186">
        <v>144.7758425</v>
      </c>
      <c r="C1693" s="187">
        <v>45575.0</v>
      </c>
      <c r="D1693" s="188" t="str">
        <f t="shared" si="1"/>
        <v>2024/10</v>
      </c>
      <c r="E1693" s="189"/>
    </row>
    <row r="1694">
      <c r="A1694" s="186" t="s">
        <v>489</v>
      </c>
      <c r="B1694" s="186">
        <v>0.449105</v>
      </c>
      <c r="C1694" s="187">
        <v>45575.0</v>
      </c>
      <c r="D1694" s="188" t="str">
        <f t="shared" si="1"/>
        <v>2024/10</v>
      </c>
      <c r="E1694" s="189"/>
    </row>
    <row r="1695">
      <c r="A1695" s="186" t="s">
        <v>498</v>
      </c>
      <c r="B1695" s="186">
        <v>1.07061</v>
      </c>
      <c r="C1695" s="187">
        <v>45575.0</v>
      </c>
      <c r="D1695" s="188" t="str">
        <f t="shared" si="1"/>
        <v>2024/10</v>
      </c>
      <c r="E1695" s="189"/>
    </row>
    <row r="1696">
      <c r="A1696" s="186" t="s">
        <v>490</v>
      </c>
      <c r="B1696" s="186">
        <v>0.0225525</v>
      </c>
      <c r="C1696" s="187">
        <v>45575.0</v>
      </c>
      <c r="D1696" s="188" t="str">
        <f t="shared" si="1"/>
        <v>2024/10</v>
      </c>
      <c r="E1696" s="189"/>
    </row>
    <row r="1697">
      <c r="A1697" s="186" t="s">
        <v>491</v>
      </c>
      <c r="B1697" s="186">
        <v>0.4265625</v>
      </c>
      <c r="C1697" s="187">
        <v>45575.0</v>
      </c>
      <c r="D1697" s="188" t="str">
        <f t="shared" si="1"/>
        <v>2024/10</v>
      </c>
      <c r="E1697" s="189"/>
    </row>
    <row r="1698">
      <c r="A1698" s="186" t="s">
        <v>487</v>
      </c>
      <c r="B1698" s="186">
        <v>0.04464615</v>
      </c>
      <c r="C1698" s="187">
        <v>45575.0</v>
      </c>
      <c r="D1698" s="188" t="str">
        <f t="shared" si="1"/>
        <v>2024/10</v>
      </c>
      <c r="E1698" s="189"/>
    </row>
    <row r="1699">
      <c r="A1699" s="186" t="s">
        <v>496</v>
      </c>
      <c r="B1699" s="186">
        <v>0.00360105</v>
      </c>
      <c r="C1699" s="187">
        <v>45575.0</v>
      </c>
      <c r="D1699" s="188" t="str">
        <f t="shared" si="1"/>
        <v>2024/10</v>
      </c>
      <c r="E1699" s="189"/>
    </row>
    <row r="1700">
      <c r="A1700" s="186" t="s">
        <v>492</v>
      </c>
      <c r="B1700" s="186">
        <v>0.16172835</v>
      </c>
      <c r="C1700" s="187">
        <v>45575.0</v>
      </c>
      <c r="D1700" s="188" t="str">
        <f t="shared" si="1"/>
        <v>2024/10</v>
      </c>
      <c r="E1700" s="189"/>
    </row>
    <row r="1701">
      <c r="A1701" s="186" t="s">
        <v>502</v>
      </c>
      <c r="B1701" s="186">
        <v>0.00569655</v>
      </c>
      <c r="C1701" s="187">
        <v>45575.0</v>
      </c>
      <c r="D1701" s="188" t="str">
        <f t="shared" si="1"/>
        <v>2024/10</v>
      </c>
      <c r="E1701" s="189"/>
    </row>
    <row r="1702">
      <c r="A1702" s="186" t="s">
        <v>488</v>
      </c>
      <c r="B1702" s="186">
        <v>0.026322</v>
      </c>
      <c r="C1702" s="187">
        <v>45575.0</v>
      </c>
      <c r="D1702" s="188" t="str">
        <f t="shared" si="1"/>
        <v>2024/10</v>
      </c>
      <c r="E1702" s="189"/>
    </row>
    <row r="1703">
      <c r="A1703" s="186" t="s">
        <v>498</v>
      </c>
      <c r="B1703" s="186">
        <v>1.0555518</v>
      </c>
      <c r="C1703" s="187">
        <v>45575.0</v>
      </c>
      <c r="D1703" s="188" t="str">
        <f t="shared" si="1"/>
        <v>2024/10</v>
      </c>
      <c r="E1703" s="189"/>
    </row>
    <row r="1704">
      <c r="A1704" s="186" t="s">
        <v>501</v>
      </c>
      <c r="B1704" s="186">
        <v>1.19650005</v>
      </c>
      <c r="C1704" s="187">
        <v>45575.0</v>
      </c>
      <c r="D1704" s="188" t="str">
        <f t="shared" si="1"/>
        <v>2024/10</v>
      </c>
      <c r="E1704" s="189"/>
    </row>
    <row r="1705">
      <c r="A1705" s="186" t="s">
        <v>491</v>
      </c>
      <c r="B1705" s="186">
        <v>0.01726245</v>
      </c>
      <c r="C1705" s="187">
        <v>45575.0</v>
      </c>
      <c r="D1705" s="188" t="str">
        <f t="shared" si="1"/>
        <v>2024/10</v>
      </c>
      <c r="E1705" s="189"/>
    </row>
    <row r="1706">
      <c r="A1706" s="186" t="s">
        <v>496</v>
      </c>
      <c r="B1706" s="186">
        <v>0.9192</v>
      </c>
      <c r="C1706" s="187">
        <v>45575.0</v>
      </c>
      <c r="D1706" s="188" t="str">
        <f t="shared" si="1"/>
        <v>2024/10</v>
      </c>
      <c r="E1706" s="189"/>
    </row>
    <row r="1707">
      <c r="A1707" s="186" t="s">
        <v>496</v>
      </c>
      <c r="B1707" s="186">
        <v>0.021144</v>
      </c>
      <c r="C1707" s="187">
        <v>45575.0</v>
      </c>
      <c r="D1707" s="188" t="str">
        <f t="shared" si="1"/>
        <v>2024/10</v>
      </c>
      <c r="E1707" s="189"/>
    </row>
    <row r="1708">
      <c r="A1708" s="186" t="s">
        <v>488</v>
      </c>
      <c r="B1708" s="186">
        <v>0.05872982</v>
      </c>
      <c r="C1708" s="187">
        <v>45575.0</v>
      </c>
      <c r="D1708" s="188" t="str">
        <f t="shared" si="1"/>
        <v>2024/10</v>
      </c>
      <c r="E1708" s="189"/>
    </row>
    <row r="1709">
      <c r="A1709" s="186" t="s">
        <v>486</v>
      </c>
      <c r="B1709" s="186">
        <v>0.0134619</v>
      </c>
      <c r="C1709" s="187">
        <v>45575.0</v>
      </c>
      <c r="D1709" s="188" t="str">
        <f t="shared" si="1"/>
        <v>2024/10</v>
      </c>
      <c r="E1709" s="189"/>
    </row>
    <row r="1710">
      <c r="A1710" s="186" t="s">
        <v>499</v>
      </c>
      <c r="B1710" s="186">
        <v>0.00665977</v>
      </c>
      <c r="C1710" s="187">
        <v>45575.0</v>
      </c>
      <c r="D1710" s="188" t="str">
        <f t="shared" si="1"/>
        <v>2024/10</v>
      </c>
      <c r="E1710" s="189"/>
    </row>
    <row r="1711">
      <c r="A1711" s="186" t="s">
        <v>489</v>
      </c>
      <c r="B1711" s="186">
        <v>3.6283E-4</v>
      </c>
      <c r="C1711" s="187">
        <v>45575.0</v>
      </c>
      <c r="D1711" s="188" t="str">
        <f t="shared" si="1"/>
        <v>2024/10</v>
      </c>
      <c r="E1711" s="189"/>
    </row>
    <row r="1712">
      <c r="A1712" s="186" t="s">
        <v>498</v>
      </c>
      <c r="B1712" s="186">
        <v>9.8033E-4</v>
      </c>
      <c r="C1712" s="187">
        <v>45575.0</v>
      </c>
      <c r="D1712" s="188" t="str">
        <f t="shared" si="1"/>
        <v>2024/10</v>
      </c>
      <c r="E1712" s="189"/>
    </row>
    <row r="1713">
      <c r="A1713" s="186" t="s">
        <v>502</v>
      </c>
      <c r="B1713" s="186">
        <v>2.84</v>
      </c>
      <c r="C1713" s="187">
        <v>45575.0</v>
      </c>
      <c r="D1713" s="188" t="str">
        <f t="shared" si="1"/>
        <v>2024/10</v>
      </c>
      <c r="E1713" s="189"/>
    </row>
    <row r="1714">
      <c r="A1714" s="186" t="s">
        <v>486</v>
      </c>
      <c r="B1714" s="186">
        <v>1.241505</v>
      </c>
      <c r="C1714" s="187">
        <v>45575.0</v>
      </c>
      <c r="D1714" s="188" t="str">
        <f t="shared" si="1"/>
        <v>2024/10</v>
      </c>
      <c r="E1714" s="189"/>
    </row>
    <row r="1715">
      <c r="A1715" s="186" t="s">
        <v>496</v>
      </c>
      <c r="B1715" s="186">
        <v>0.3251785</v>
      </c>
      <c r="C1715" s="187">
        <v>45575.0</v>
      </c>
      <c r="D1715" s="188" t="str">
        <f t="shared" si="1"/>
        <v>2024/10</v>
      </c>
      <c r="E1715" s="189"/>
    </row>
    <row r="1716">
      <c r="A1716" s="186" t="s">
        <v>487</v>
      </c>
      <c r="B1716" s="186">
        <v>2.35E-4</v>
      </c>
      <c r="C1716" s="187">
        <v>45575.0</v>
      </c>
      <c r="D1716" s="188" t="str">
        <f t="shared" si="1"/>
        <v>2024/10</v>
      </c>
      <c r="E1716" s="189"/>
    </row>
    <row r="1717">
      <c r="A1717" s="186" t="s">
        <v>497</v>
      </c>
      <c r="B1717" s="186">
        <v>0.1313225</v>
      </c>
      <c r="C1717" s="187">
        <v>45575.0</v>
      </c>
      <c r="D1717" s="188" t="str">
        <f t="shared" si="1"/>
        <v>2024/10</v>
      </c>
      <c r="E1717" s="189"/>
    </row>
    <row r="1718">
      <c r="A1718" s="186" t="s">
        <v>492</v>
      </c>
      <c r="B1718" s="186">
        <v>0.346895</v>
      </c>
      <c r="C1718" s="187">
        <v>45575.0</v>
      </c>
      <c r="D1718" s="188" t="str">
        <f t="shared" si="1"/>
        <v>2024/10</v>
      </c>
      <c r="E1718" s="189"/>
    </row>
    <row r="1719">
      <c r="A1719" s="186" t="s">
        <v>493</v>
      </c>
      <c r="B1719" s="186">
        <v>0.020377</v>
      </c>
      <c r="C1719" s="187">
        <v>45575.0</v>
      </c>
      <c r="D1719" s="188" t="str">
        <f t="shared" si="1"/>
        <v>2024/10</v>
      </c>
      <c r="E1719" s="189"/>
    </row>
    <row r="1720">
      <c r="A1720" s="186" t="s">
        <v>486</v>
      </c>
      <c r="B1720" s="186">
        <v>4.94392</v>
      </c>
      <c r="C1720" s="187">
        <v>45576.0</v>
      </c>
      <c r="D1720" s="188" t="str">
        <f t="shared" si="1"/>
        <v>2024/10</v>
      </c>
      <c r="E1720" s="189"/>
    </row>
    <row r="1721">
      <c r="A1721" s="186" t="s">
        <v>487</v>
      </c>
      <c r="B1721" s="186">
        <v>3.15447</v>
      </c>
      <c r="C1721" s="187">
        <v>45576.0</v>
      </c>
      <c r="D1721" s="188" t="str">
        <f t="shared" si="1"/>
        <v>2024/10</v>
      </c>
      <c r="E1721" s="189"/>
    </row>
    <row r="1722">
      <c r="A1722" s="186" t="s">
        <v>499</v>
      </c>
      <c r="B1722" s="186">
        <v>4.5777125</v>
      </c>
      <c r="C1722" s="187">
        <v>45576.0</v>
      </c>
      <c r="D1722" s="188" t="str">
        <f t="shared" si="1"/>
        <v>2024/10</v>
      </c>
      <c r="E1722" s="189"/>
    </row>
    <row r="1723">
      <c r="A1723" s="186" t="s">
        <v>496</v>
      </c>
      <c r="B1723" s="186">
        <v>0.052855</v>
      </c>
      <c r="C1723" s="187">
        <v>45576.0</v>
      </c>
      <c r="D1723" s="188" t="str">
        <f t="shared" si="1"/>
        <v>2024/10</v>
      </c>
      <c r="E1723" s="189"/>
    </row>
    <row r="1724">
      <c r="A1724" s="186" t="s">
        <v>488</v>
      </c>
      <c r="B1724" s="186">
        <v>0.5756175</v>
      </c>
      <c r="C1724" s="187">
        <v>45576.0</v>
      </c>
      <c r="D1724" s="188" t="str">
        <f t="shared" si="1"/>
        <v>2024/10</v>
      </c>
      <c r="E1724" s="189"/>
    </row>
    <row r="1725">
      <c r="A1725" s="186" t="s">
        <v>489</v>
      </c>
      <c r="B1725" s="186">
        <v>1.24999</v>
      </c>
      <c r="C1725" s="187">
        <v>45576.0</v>
      </c>
      <c r="D1725" s="188" t="str">
        <f t="shared" si="1"/>
        <v>2024/10</v>
      </c>
      <c r="E1725" s="189"/>
    </row>
    <row r="1726">
      <c r="A1726" s="186" t="s">
        <v>498</v>
      </c>
      <c r="B1726" s="186">
        <v>0.272135</v>
      </c>
      <c r="C1726" s="187">
        <v>45576.0</v>
      </c>
      <c r="D1726" s="188" t="str">
        <f t="shared" si="1"/>
        <v>2024/10</v>
      </c>
      <c r="E1726" s="189"/>
    </row>
    <row r="1727">
      <c r="A1727" s="186" t="s">
        <v>490</v>
      </c>
      <c r="B1727" s="186">
        <v>0.0274225</v>
      </c>
      <c r="C1727" s="187">
        <v>45576.0</v>
      </c>
      <c r="D1727" s="188" t="str">
        <f t="shared" si="1"/>
        <v>2024/10</v>
      </c>
      <c r="E1727" s="189"/>
    </row>
    <row r="1728">
      <c r="A1728" s="186" t="s">
        <v>501</v>
      </c>
      <c r="B1728" s="186">
        <v>0.0058575</v>
      </c>
      <c r="C1728" s="187">
        <v>45576.0</v>
      </c>
      <c r="D1728" s="188" t="str">
        <f t="shared" si="1"/>
        <v>2024/10</v>
      </c>
      <c r="E1728" s="189"/>
    </row>
    <row r="1729">
      <c r="A1729" s="186" t="s">
        <v>491</v>
      </c>
      <c r="B1729" s="186">
        <v>0.4279825</v>
      </c>
      <c r="C1729" s="187">
        <v>45576.0</v>
      </c>
      <c r="D1729" s="188" t="str">
        <f t="shared" si="1"/>
        <v>2024/10</v>
      </c>
      <c r="E1729" s="189"/>
    </row>
    <row r="1730">
      <c r="A1730" s="186" t="s">
        <v>486</v>
      </c>
      <c r="B1730" s="186">
        <v>0.00767655</v>
      </c>
      <c r="C1730" s="187">
        <v>45576.0</v>
      </c>
      <c r="D1730" s="188" t="str">
        <f t="shared" si="1"/>
        <v>2024/10</v>
      </c>
      <c r="E1730" s="189"/>
    </row>
    <row r="1731">
      <c r="A1731" s="186" t="s">
        <v>506</v>
      </c>
      <c r="B1731" s="186">
        <v>0.1132527</v>
      </c>
      <c r="C1731" s="187">
        <v>45576.0</v>
      </c>
      <c r="D1731" s="188" t="str">
        <f t="shared" si="1"/>
        <v>2024/10</v>
      </c>
      <c r="E1731" s="189"/>
    </row>
    <row r="1732">
      <c r="A1732" s="186" t="s">
        <v>487</v>
      </c>
      <c r="B1732" s="186">
        <v>0.0427731</v>
      </c>
      <c r="C1732" s="187">
        <v>45576.0</v>
      </c>
      <c r="D1732" s="188" t="str">
        <f t="shared" si="1"/>
        <v>2024/10</v>
      </c>
      <c r="E1732" s="189"/>
    </row>
    <row r="1733">
      <c r="A1733" s="186" t="s">
        <v>496</v>
      </c>
      <c r="B1733" s="186">
        <v>0.0492609</v>
      </c>
      <c r="C1733" s="187">
        <v>45576.0</v>
      </c>
      <c r="D1733" s="188" t="str">
        <f t="shared" si="1"/>
        <v>2024/10</v>
      </c>
      <c r="E1733" s="189"/>
    </row>
    <row r="1734">
      <c r="A1734" s="186" t="s">
        <v>492</v>
      </c>
      <c r="B1734" s="186">
        <v>0.1241448</v>
      </c>
      <c r="C1734" s="187">
        <v>45576.0</v>
      </c>
      <c r="D1734" s="188" t="str">
        <f t="shared" si="1"/>
        <v>2024/10</v>
      </c>
      <c r="E1734" s="189"/>
    </row>
    <row r="1735">
      <c r="A1735" s="186" t="s">
        <v>488</v>
      </c>
      <c r="B1735" s="186">
        <v>0.2517855</v>
      </c>
      <c r="C1735" s="187">
        <v>45576.0</v>
      </c>
      <c r="D1735" s="188" t="str">
        <f t="shared" si="1"/>
        <v>2024/10</v>
      </c>
      <c r="E1735" s="189"/>
    </row>
    <row r="1736">
      <c r="A1736" s="186" t="s">
        <v>498</v>
      </c>
      <c r="B1736" s="186">
        <v>0.38577585</v>
      </c>
      <c r="C1736" s="187">
        <v>45576.0</v>
      </c>
      <c r="D1736" s="188" t="str">
        <f t="shared" si="1"/>
        <v>2024/10</v>
      </c>
      <c r="E1736" s="189"/>
    </row>
    <row r="1737">
      <c r="A1737" s="186" t="s">
        <v>501</v>
      </c>
      <c r="B1737" s="186">
        <v>0.530988</v>
      </c>
      <c r="C1737" s="187">
        <v>45576.0</v>
      </c>
      <c r="D1737" s="188" t="str">
        <f t="shared" si="1"/>
        <v>2024/10</v>
      </c>
      <c r="E1737" s="189"/>
    </row>
    <row r="1738">
      <c r="A1738" s="186" t="s">
        <v>491</v>
      </c>
      <c r="B1738" s="186">
        <v>0.0228135</v>
      </c>
      <c r="C1738" s="187">
        <v>45576.0</v>
      </c>
      <c r="D1738" s="188" t="str">
        <f t="shared" si="1"/>
        <v>2024/10</v>
      </c>
      <c r="E1738" s="189"/>
    </row>
    <row r="1739">
      <c r="A1739" s="186" t="s">
        <v>496</v>
      </c>
      <c r="B1739" s="186">
        <v>0.61041</v>
      </c>
      <c r="C1739" s="187">
        <v>45576.0</v>
      </c>
      <c r="D1739" s="188" t="str">
        <f t="shared" si="1"/>
        <v>2024/10</v>
      </c>
      <c r="E1739" s="189"/>
    </row>
    <row r="1740">
      <c r="A1740" s="186" t="s">
        <v>488</v>
      </c>
      <c r="B1740" s="186">
        <v>0.542625</v>
      </c>
      <c r="C1740" s="187">
        <v>45576.0</v>
      </c>
      <c r="D1740" s="188" t="str">
        <f t="shared" si="1"/>
        <v>2024/10</v>
      </c>
      <c r="E1740" s="189"/>
    </row>
    <row r="1741">
      <c r="A1741" s="186" t="s">
        <v>501</v>
      </c>
      <c r="B1741" s="186">
        <v>0.14832</v>
      </c>
      <c r="C1741" s="187">
        <v>45576.0</v>
      </c>
      <c r="D1741" s="188" t="str">
        <f t="shared" si="1"/>
        <v>2024/10</v>
      </c>
      <c r="E1741" s="189"/>
    </row>
    <row r="1742">
      <c r="A1742" s="186" t="s">
        <v>488</v>
      </c>
      <c r="B1742" s="186">
        <v>0.00769692</v>
      </c>
      <c r="C1742" s="187">
        <v>45576.0</v>
      </c>
      <c r="D1742" s="188" t="str">
        <f t="shared" si="1"/>
        <v>2024/10</v>
      </c>
      <c r="E1742" s="189"/>
    </row>
    <row r="1743">
      <c r="A1743" s="186" t="s">
        <v>486</v>
      </c>
      <c r="B1743" s="186">
        <v>0.0111709</v>
      </c>
      <c r="C1743" s="187">
        <v>45576.0</v>
      </c>
      <c r="D1743" s="188" t="str">
        <f t="shared" si="1"/>
        <v>2024/10</v>
      </c>
      <c r="E1743" s="189"/>
    </row>
    <row r="1744">
      <c r="A1744" s="186" t="s">
        <v>499</v>
      </c>
      <c r="B1744" s="186">
        <v>5.6134E-4</v>
      </c>
      <c r="C1744" s="187">
        <v>45576.0</v>
      </c>
      <c r="D1744" s="188" t="str">
        <f t="shared" si="1"/>
        <v>2024/10</v>
      </c>
      <c r="E1744" s="189"/>
    </row>
    <row r="1745">
      <c r="A1745" s="186" t="s">
        <v>489</v>
      </c>
      <c r="B1745" s="186">
        <v>1.9344E-4</v>
      </c>
      <c r="C1745" s="187">
        <v>45576.0</v>
      </c>
      <c r="D1745" s="188" t="str">
        <f t="shared" si="1"/>
        <v>2024/10</v>
      </c>
      <c r="E1745" s="189"/>
    </row>
    <row r="1746">
      <c r="A1746" s="186" t="s">
        <v>498</v>
      </c>
      <c r="B1746" s="186">
        <v>3.8714E-4</v>
      </c>
      <c r="C1746" s="187">
        <v>45576.0</v>
      </c>
      <c r="D1746" s="188" t="str">
        <f t="shared" si="1"/>
        <v>2024/10</v>
      </c>
      <c r="E1746" s="189"/>
    </row>
    <row r="1747">
      <c r="A1747" s="186" t="s">
        <v>502</v>
      </c>
      <c r="B1747" s="186">
        <v>2.64</v>
      </c>
      <c r="C1747" s="187">
        <v>45576.0</v>
      </c>
      <c r="D1747" s="188" t="str">
        <f t="shared" si="1"/>
        <v>2024/10</v>
      </c>
      <c r="E1747" s="189"/>
    </row>
    <row r="1748">
      <c r="A1748" s="186" t="s">
        <v>486</v>
      </c>
      <c r="B1748" s="186">
        <v>0.903343</v>
      </c>
      <c r="C1748" s="187">
        <v>45576.0</v>
      </c>
      <c r="D1748" s="188" t="str">
        <f t="shared" si="1"/>
        <v>2024/10</v>
      </c>
      <c r="E1748" s="189"/>
    </row>
    <row r="1749">
      <c r="A1749" s="186" t="s">
        <v>496</v>
      </c>
      <c r="B1749" s="186">
        <v>0.233557</v>
      </c>
      <c r="C1749" s="187">
        <v>45576.0</v>
      </c>
      <c r="D1749" s="188" t="str">
        <f t="shared" si="1"/>
        <v>2024/10</v>
      </c>
      <c r="E1749" s="189"/>
    </row>
    <row r="1750">
      <c r="A1750" s="186" t="s">
        <v>497</v>
      </c>
      <c r="B1750" s="186">
        <v>0.3216205</v>
      </c>
      <c r="C1750" s="187">
        <v>45576.0</v>
      </c>
      <c r="D1750" s="188" t="str">
        <f t="shared" si="1"/>
        <v>2024/10</v>
      </c>
      <c r="E1750" s="189"/>
    </row>
    <row r="1751">
      <c r="A1751" s="186" t="s">
        <v>493</v>
      </c>
      <c r="B1751" s="186">
        <v>0.010199</v>
      </c>
      <c r="C1751" s="187">
        <v>45576.0</v>
      </c>
      <c r="D1751" s="188" t="str">
        <f t="shared" si="1"/>
        <v>2024/10</v>
      </c>
      <c r="E1751" s="189"/>
    </row>
    <row r="1752">
      <c r="A1752" s="186" t="s">
        <v>486</v>
      </c>
      <c r="B1752" s="186">
        <v>22.0043125</v>
      </c>
      <c r="C1752" s="187">
        <v>45577.0</v>
      </c>
      <c r="D1752" s="188" t="str">
        <f t="shared" si="1"/>
        <v>2024/10</v>
      </c>
      <c r="E1752" s="189"/>
    </row>
    <row r="1753">
      <c r="A1753" s="186" t="s">
        <v>487</v>
      </c>
      <c r="B1753" s="186">
        <v>0.9966375</v>
      </c>
      <c r="C1753" s="187">
        <v>45577.0</v>
      </c>
      <c r="D1753" s="188" t="str">
        <f t="shared" si="1"/>
        <v>2024/10</v>
      </c>
      <c r="E1753" s="189"/>
    </row>
    <row r="1754">
      <c r="A1754" s="186" t="s">
        <v>499</v>
      </c>
      <c r="B1754" s="186">
        <v>2.196755</v>
      </c>
      <c r="C1754" s="187">
        <v>45577.0</v>
      </c>
      <c r="D1754" s="188" t="str">
        <f t="shared" si="1"/>
        <v>2024/10</v>
      </c>
      <c r="E1754" s="189"/>
    </row>
    <row r="1755">
      <c r="A1755" s="186" t="s">
        <v>489</v>
      </c>
      <c r="B1755" s="186">
        <v>0.64353</v>
      </c>
      <c r="C1755" s="187">
        <v>45577.0</v>
      </c>
      <c r="D1755" s="188" t="str">
        <f t="shared" si="1"/>
        <v>2024/10</v>
      </c>
      <c r="E1755" s="189"/>
    </row>
    <row r="1756">
      <c r="A1756" s="186" t="s">
        <v>498</v>
      </c>
      <c r="B1756" s="186">
        <v>0.01377</v>
      </c>
      <c r="C1756" s="187">
        <v>45577.0</v>
      </c>
      <c r="D1756" s="188" t="str">
        <f t="shared" si="1"/>
        <v>2024/10</v>
      </c>
      <c r="E1756" s="189"/>
    </row>
    <row r="1757">
      <c r="A1757" s="186" t="s">
        <v>491</v>
      </c>
      <c r="B1757" s="186">
        <v>0.326715</v>
      </c>
      <c r="C1757" s="187">
        <v>45577.0</v>
      </c>
      <c r="D1757" s="188" t="str">
        <f t="shared" si="1"/>
        <v>2024/10</v>
      </c>
      <c r="E1757" s="189"/>
    </row>
    <row r="1758">
      <c r="A1758" s="186" t="s">
        <v>487</v>
      </c>
      <c r="B1758" s="186">
        <v>0.03124905</v>
      </c>
      <c r="C1758" s="187">
        <v>45577.0</v>
      </c>
      <c r="D1758" s="188" t="str">
        <f t="shared" si="1"/>
        <v>2024/10</v>
      </c>
      <c r="E1758" s="189"/>
    </row>
    <row r="1759">
      <c r="A1759" s="186" t="s">
        <v>496</v>
      </c>
      <c r="B1759" s="186">
        <v>0.02404065</v>
      </c>
      <c r="C1759" s="187">
        <v>45577.0</v>
      </c>
      <c r="D1759" s="188" t="str">
        <f t="shared" si="1"/>
        <v>2024/10</v>
      </c>
      <c r="E1759" s="189"/>
    </row>
    <row r="1760">
      <c r="A1760" s="186" t="s">
        <v>498</v>
      </c>
      <c r="B1760" s="186">
        <v>0.011364</v>
      </c>
      <c r="C1760" s="187">
        <v>45577.0</v>
      </c>
      <c r="D1760" s="188" t="str">
        <f t="shared" si="1"/>
        <v>2024/10</v>
      </c>
      <c r="E1760" s="189"/>
    </row>
    <row r="1761">
      <c r="A1761" s="186" t="s">
        <v>491</v>
      </c>
      <c r="B1761" s="186">
        <v>0.01759065</v>
      </c>
      <c r="C1761" s="187">
        <v>45577.0</v>
      </c>
      <c r="D1761" s="188" t="str">
        <f t="shared" si="1"/>
        <v>2024/10</v>
      </c>
      <c r="E1761" s="189"/>
    </row>
    <row r="1762">
      <c r="A1762" s="186" t="s">
        <v>486</v>
      </c>
      <c r="B1762" s="186">
        <v>0.0101145</v>
      </c>
      <c r="C1762" s="187">
        <v>45577.0</v>
      </c>
      <c r="D1762" s="188" t="str">
        <f t="shared" si="1"/>
        <v>2024/10</v>
      </c>
      <c r="E1762" s="189"/>
    </row>
    <row r="1763">
      <c r="A1763" s="186" t="s">
        <v>499</v>
      </c>
      <c r="B1763" s="186">
        <v>2.1931E-4</v>
      </c>
      <c r="C1763" s="187">
        <v>45577.0</v>
      </c>
      <c r="D1763" s="188" t="str">
        <f t="shared" si="1"/>
        <v>2024/10</v>
      </c>
      <c r="E1763" s="189"/>
    </row>
    <row r="1764">
      <c r="A1764" s="186" t="s">
        <v>489</v>
      </c>
      <c r="B1764" s="186">
        <v>1.4105E-4</v>
      </c>
      <c r="C1764" s="187">
        <v>45577.0</v>
      </c>
      <c r="D1764" s="188" t="str">
        <f t="shared" si="1"/>
        <v>2024/10</v>
      </c>
      <c r="E1764" s="189"/>
    </row>
    <row r="1765">
      <c r="A1765" s="186" t="s">
        <v>498</v>
      </c>
      <c r="B1765" s="186">
        <v>1.0985E-4</v>
      </c>
      <c r="C1765" s="187">
        <v>45577.0</v>
      </c>
      <c r="D1765" s="188" t="str">
        <f t="shared" si="1"/>
        <v>2024/10</v>
      </c>
      <c r="E1765" s="189"/>
    </row>
    <row r="1766">
      <c r="A1766" s="186" t="s">
        <v>502</v>
      </c>
      <c r="B1766" s="186">
        <v>3.0</v>
      </c>
      <c r="C1766" s="187">
        <v>45577.0</v>
      </c>
      <c r="D1766" s="188" t="str">
        <f t="shared" si="1"/>
        <v>2024/10</v>
      </c>
      <c r="E1766" s="189"/>
    </row>
    <row r="1767">
      <c r="A1767" s="186" t="s">
        <v>486</v>
      </c>
      <c r="B1767" s="186">
        <v>0.861081</v>
      </c>
      <c r="C1767" s="187">
        <v>45577.0</v>
      </c>
      <c r="D1767" s="188" t="str">
        <f t="shared" si="1"/>
        <v>2024/10</v>
      </c>
      <c r="E1767" s="189"/>
    </row>
    <row r="1768">
      <c r="A1768" s="186" t="s">
        <v>496</v>
      </c>
      <c r="B1768" s="186">
        <v>0.145451</v>
      </c>
      <c r="C1768" s="187">
        <v>45577.0</v>
      </c>
      <c r="D1768" s="188" t="str">
        <f t="shared" si="1"/>
        <v>2024/10</v>
      </c>
      <c r="E1768" s="189"/>
    </row>
    <row r="1769">
      <c r="A1769" s="186" t="s">
        <v>497</v>
      </c>
      <c r="B1769" s="186">
        <v>0.300941</v>
      </c>
      <c r="C1769" s="187">
        <v>45577.0</v>
      </c>
      <c r="D1769" s="188" t="str">
        <f t="shared" si="1"/>
        <v>2024/10</v>
      </c>
      <c r="E1769" s="189"/>
    </row>
    <row r="1770">
      <c r="A1770" s="186" t="s">
        <v>486</v>
      </c>
      <c r="B1770" s="186">
        <v>2.70612</v>
      </c>
      <c r="C1770" s="187">
        <v>45578.0</v>
      </c>
      <c r="D1770" s="188" t="str">
        <f t="shared" si="1"/>
        <v>2024/10</v>
      </c>
      <c r="E1770" s="189"/>
    </row>
    <row r="1771">
      <c r="A1771" s="186" t="s">
        <v>487</v>
      </c>
      <c r="B1771" s="186">
        <v>7.0467725</v>
      </c>
      <c r="C1771" s="187">
        <v>45578.0</v>
      </c>
      <c r="D1771" s="188" t="str">
        <f t="shared" si="1"/>
        <v>2024/10</v>
      </c>
      <c r="E1771" s="189"/>
    </row>
    <row r="1772">
      <c r="A1772" s="186" t="s">
        <v>499</v>
      </c>
      <c r="B1772" s="186">
        <v>3.703425</v>
      </c>
      <c r="C1772" s="187">
        <v>45578.0</v>
      </c>
      <c r="D1772" s="188" t="str">
        <f t="shared" si="1"/>
        <v>2024/10</v>
      </c>
      <c r="E1772" s="189"/>
    </row>
    <row r="1773">
      <c r="A1773" s="186" t="s">
        <v>489</v>
      </c>
      <c r="B1773" s="186">
        <v>0.231285</v>
      </c>
      <c r="C1773" s="187">
        <v>45578.0</v>
      </c>
      <c r="D1773" s="188" t="str">
        <f t="shared" si="1"/>
        <v>2024/10</v>
      </c>
      <c r="E1773" s="189"/>
    </row>
    <row r="1774">
      <c r="A1774" s="186" t="s">
        <v>490</v>
      </c>
      <c r="B1774" s="186">
        <v>0.4381225</v>
      </c>
      <c r="C1774" s="187">
        <v>45578.0</v>
      </c>
      <c r="D1774" s="188" t="str">
        <f t="shared" si="1"/>
        <v>2024/10</v>
      </c>
      <c r="E1774" s="189"/>
    </row>
    <row r="1775">
      <c r="A1775" s="186" t="s">
        <v>491</v>
      </c>
      <c r="B1775" s="186">
        <v>0.01379</v>
      </c>
      <c r="C1775" s="187">
        <v>45578.0</v>
      </c>
      <c r="D1775" s="188" t="str">
        <f t="shared" si="1"/>
        <v>2024/10</v>
      </c>
      <c r="E1775" s="189"/>
    </row>
    <row r="1776">
      <c r="A1776" s="186" t="s">
        <v>487</v>
      </c>
      <c r="B1776" s="186">
        <v>0.09207285</v>
      </c>
      <c r="C1776" s="187">
        <v>45578.0</v>
      </c>
      <c r="D1776" s="188" t="str">
        <f t="shared" si="1"/>
        <v>2024/10</v>
      </c>
      <c r="E1776" s="189"/>
    </row>
    <row r="1777">
      <c r="A1777" s="186" t="s">
        <v>496</v>
      </c>
      <c r="B1777" s="186">
        <v>0.03717825</v>
      </c>
      <c r="C1777" s="187">
        <v>45578.0</v>
      </c>
      <c r="D1777" s="188" t="str">
        <f t="shared" si="1"/>
        <v>2024/10</v>
      </c>
      <c r="E1777" s="189"/>
    </row>
    <row r="1778">
      <c r="A1778" s="186" t="s">
        <v>498</v>
      </c>
      <c r="B1778" s="186">
        <v>0.00407235</v>
      </c>
      <c r="C1778" s="187">
        <v>45578.0</v>
      </c>
      <c r="D1778" s="188" t="str">
        <f t="shared" si="1"/>
        <v>2024/10</v>
      </c>
      <c r="E1778" s="189"/>
    </row>
    <row r="1779">
      <c r="A1779" s="186" t="s">
        <v>491</v>
      </c>
      <c r="B1779" s="186">
        <v>6.357E-4</v>
      </c>
      <c r="C1779" s="187">
        <v>45578.0</v>
      </c>
      <c r="D1779" s="188" t="str">
        <f t="shared" si="1"/>
        <v>2024/10</v>
      </c>
      <c r="E1779" s="189"/>
    </row>
    <row r="1780">
      <c r="A1780" s="186" t="s">
        <v>486</v>
      </c>
      <c r="B1780" s="186">
        <v>0.0076478</v>
      </c>
      <c r="C1780" s="187">
        <v>45578.0</v>
      </c>
      <c r="D1780" s="188" t="str">
        <f t="shared" si="1"/>
        <v>2024/10</v>
      </c>
      <c r="E1780" s="189"/>
    </row>
    <row r="1781">
      <c r="A1781" s="186" t="s">
        <v>499</v>
      </c>
      <c r="B1781" s="186">
        <v>3.9637E-4</v>
      </c>
      <c r="C1781" s="187">
        <v>45578.0</v>
      </c>
      <c r="D1781" s="188" t="str">
        <f t="shared" si="1"/>
        <v>2024/10</v>
      </c>
      <c r="E1781" s="189"/>
    </row>
    <row r="1782">
      <c r="A1782" s="186" t="s">
        <v>489</v>
      </c>
      <c r="B1782" s="186">
        <v>1.5015E-4</v>
      </c>
      <c r="C1782" s="187">
        <v>45578.0</v>
      </c>
      <c r="D1782" s="188" t="str">
        <f t="shared" si="1"/>
        <v>2024/10</v>
      </c>
      <c r="E1782" s="189"/>
    </row>
    <row r="1783">
      <c r="A1783" s="186" t="s">
        <v>498</v>
      </c>
      <c r="B1783" s="186">
        <v>3.172E-5</v>
      </c>
      <c r="C1783" s="187">
        <v>45578.0</v>
      </c>
      <c r="D1783" s="188" t="str">
        <f t="shared" si="1"/>
        <v>2024/10</v>
      </c>
      <c r="E1783" s="189"/>
    </row>
    <row r="1784">
      <c r="A1784" s="186" t="s">
        <v>502</v>
      </c>
      <c r="B1784" s="186">
        <v>2.44</v>
      </c>
      <c r="C1784" s="187">
        <v>45578.0</v>
      </c>
      <c r="D1784" s="188" t="str">
        <f t="shared" si="1"/>
        <v>2024/10</v>
      </c>
      <c r="E1784" s="189"/>
    </row>
    <row r="1785">
      <c r="A1785" s="186" t="s">
        <v>486</v>
      </c>
      <c r="B1785" s="186">
        <v>0.88318</v>
      </c>
      <c r="C1785" s="187">
        <v>45578.0</v>
      </c>
      <c r="D1785" s="188" t="str">
        <f t="shared" si="1"/>
        <v>2024/10</v>
      </c>
      <c r="E1785" s="189"/>
    </row>
    <row r="1786">
      <c r="A1786" s="186" t="s">
        <v>496</v>
      </c>
      <c r="B1786" s="186">
        <v>0.180052</v>
      </c>
      <c r="C1786" s="187">
        <v>45578.0</v>
      </c>
      <c r="D1786" s="188" t="str">
        <f t="shared" si="1"/>
        <v>2024/10</v>
      </c>
      <c r="E1786" s="189"/>
    </row>
    <row r="1787">
      <c r="A1787" s="186" t="s">
        <v>497</v>
      </c>
      <c r="B1787" s="186">
        <v>0.2730085</v>
      </c>
      <c r="C1787" s="187">
        <v>45578.0</v>
      </c>
      <c r="D1787" s="188" t="str">
        <f t="shared" si="1"/>
        <v>2024/10</v>
      </c>
      <c r="E1787" s="189"/>
    </row>
    <row r="1788">
      <c r="A1788" s="186" t="s">
        <v>486</v>
      </c>
      <c r="B1788" s="186">
        <v>0.027585</v>
      </c>
      <c r="C1788" s="187">
        <v>45579.0</v>
      </c>
      <c r="D1788" s="188" t="str">
        <f t="shared" si="1"/>
        <v>2024/10</v>
      </c>
      <c r="E1788" s="189"/>
    </row>
    <row r="1789">
      <c r="A1789" s="186" t="s">
        <v>487</v>
      </c>
      <c r="B1789" s="186">
        <v>1.002315</v>
      </c>
      <c r="C1789" s="187">
        <v>45579.0</v>
      </c>
      <c r="D1789" s="188" t="str">
        <f t="shared" si="1"/>
        <v>2024/10</v>
      </c>
      <c r="E1789" s="189"/>
    </row>
    <row r="1790">
      <c r="A1790" s="186" t="s">
        <v>499</v>
      </c>
      <c r="B1790" s="186">
        <v>3.8874875</v>
      </c>
      <c r="C1790" s="187">
        <v>45579.0</v>
      </c>
      <c r="D1790" s="188" t="str">
        <f t="shared" si="1"/>
        <v>2024/10</v>
      </c>
      <c r="E1790" s="189"/>
    </row>
    <row r="1791">
      <c r="A1791" s="186" t="s">
        <v>488</v>
      </c>
      <c r="B1791" s="186">
        <v>5.8899375</v>
      </c>
      <c r="C1791" s="187">
        <v>45579.0</v>
      </c>
      <c r="D1791" s="188" t="str">
        <f t="shared" si="1"/>
        <v>2024/10</v>
      </c>
      <c r="E1791" s="189"/>
    </row>
    <row r="1792">
      <c r="A1792" s="186" t="s">
        <v>489</v>
      </c>
      <c r="B1792" s="186">
        <v>0.223965</v>
      </c>
      <c r="C1792" s="187">
        <v>45579.0</v>
      </c>
      <c r="D1792" s="188" t="str">
        <f t="shared" si="1"/>
        <v>2024/10</v>
      </c>
      <c r="E1792" s="189"/>
    </row>
    <row r="1793">
      <c r="A1793" s="186" t="s">
        <v>490</v>
      </c>
      <c r="B1793" s="186">
        <v>0.02356</v>
      </c>
      <c r="C1793" s="187">
        <v>45579.0</v>
      </c>
      <c r="D1793" s="188" t="str">
        <f t="shared" si="1"/>
        <v>2024/10</v>
      </c>
      <c r="E1793" s="189"/>
    </row>
    <row r="1794">
      <c r="A1794" s="186" t="s">
        <v>491</v>
      </c>
      <c r="B1794" s="186">
        <v>0.09626</v>
      </c>
      <c r="C1794" s="187">
        <v>45579.0</v>
      </c>
      <c r="D1794" s="188" t="str">
        <f t="shared" si="1"/>
        <v>2024/10</v>
      </c>
      <c r="E1794" s="189"/>
    </row>
    <row r="1795">
      <c r="A1795" s="186" t="s">
        <v>487</v>
      </c>
      <c r="B1795" s="186">
        <v>0.02700315</v>
      </c>
      <c r="C1795" s="187">
        <v>45579.0</v>
      </c>
      <c r="D1795" s="188" t="str">
        <f t="shared" si="1"/>
        <v>2024/10</v>
      </c>
      <c r="E1795" s="189"/>
    </row>
    <row r="1796">
      <c r="A1796" s="186" t="s">
        <v>496</v>
      </c>
      <c r="B1796" s="186">
        <v>0.0402198</v>
      </c>
      <c r="C1796" s="187">
        <v>45579.0</v>
      </c>
      <c r="D1796" s="188" t="str">
        <f t="shared" si="1"/>
        <v>2024/10</v>
      </c>
      <c r="E1796" s="189"/>
    </row>
    <row r="1797">
      <c r="A1797" s="186" t="s">
        <v>488</v>
      </c>
      <c r="B1797" s="186">
        <v>1.4939139</v>
      </c>
      <c r="C1797" s="187">
        <v>45579.0</v>
      </c>
      <c r="D1797" s="188" t="str">
        <f t="shared" si="1"/>
        <v>2024/10</v>
      </c>
      <c r="E1797" s="189"/>
    </row>
    <row r="1798">
      <c r="A1798" s="186" t="s">
        <v>498</v>
      </c>
      <c r="B1798" s="186">
        <v>0.0131598</v>
      </c>
      <c r="C1798" s="187">
        <v>45579.0</v>
      </c>
      <c r="D1798" s="188" t="str">
        <f t="shared" si="1"/>
        <v>2024/10</v>
      </c>
      <c r="E1798" s="189"/>
    </row>
    <row r="1799">
      <c r="A1799" s="186" t="s">
        <v>491</v>
      </c>
      <c r="B1799" s="186">
        <v>0.00327525</v>
      </c>
      <c r="C1799" s="187">
        <v>45579.0</v>
      </c>
      <c r="D1799" s="188" t="str">
        <f t="shared" si="1"/>
        <v>2024/10</v>
      </c>
      <c r="E1799" s="189"/>
    </row>
    <row r="1800">
      <c r="A1800" s="186" t="s">
        <v>486</v>
      </c>
      <c r="B1800" s="186">
        <v>0.0075834</v>
      </c>
      <c r="C1800" s="187">
        <v>45579.0</v>
      </c>
      <c r="D1800" s="188" t="str">
        <f t="shared" si="1"/>
        <v>2024/10</v>
      </c>
      <c r="E1800" s="189"/>
    </row>
    <row r="1801">
      <c r="A1801" s="186" t="s">
        <v>499</v>
      </c>
      <c r="B1801" s="186">
        <v>4.6696E-4</v>
      </c>
      <c r="C1801" s="187">
        <v>45579.0</v>
      </c>
      <c r="D1801" s="188" t="str">
        <f t="shared" si="1"/>
        <v>2024/10</v>
      </c>
      <c r="E1801" s="189"/>
    </row>
    <row r="1802">
      <c r="A1802" s="186" t="s">
        <v>489</v>
      </c>
      <c r="B1802" s="186">
        <v>1.4612E-4</v>
      </c>
      <c r="C1802" s="187">
        <v>45579.0</v>
      </c>
      <c r="D1802" s="188" t="str">
        <f t="shared" si="1"/>
        <v>2024/10</v>
      </c>
      <c r="E1802" s="189"/>
    </row>
    <row r="1803">
      <c r="A1803" s="186" t="s">
        <v>498</v>
      </c>
      <c r="B1803" s="186">
        <v>6.747E-5</v>
      </c>
      <c r="C1803" s="187">
        <v>45579.0</v>
      </c>
      <c r="D1803" s="188" t="str">
        <f t="shared" si="1"/>
        <v>2024/10</v>
      </c>
      <c r="E1803" s="189"/>
    </row>
    <row r="1804">
      <c r="A1804" s="186" t="s">
        <v>502</v>
      </c>
      <c r="B1804" s="186">
        <v>2.4</v>
      </c>
      <c r="C1804" s="187">
        <v>45579.0</v>
      </c>
      <c r="D1804" s="188" t="str">
        <f t="shared" si="1"/>
        <v>2024/10</v>
      </c>
      <c r="E1804" s="189"/>
    </row>
    <row r="1805">
      <c r="A1805" s="186" t="s">
        <v>486</v>
      </c>
      <c r="B1805" s="186">
        <v>0.812704</v>
      </c>
      <c r="C1805" s="187">
        <v>45579.0</v>
      </c>
      <c r="D1805" s="188" t="str">
        <f t="shared" si="1"/>
        <v>2024/10</v>
      </c>
      <c r="E1805" s="189"/>
    </row>
    <row r="1806">
      <c r="A1806" s="186" t="s">
        <v>496</v>
      </c>
      <c r="B1806" s="186">
        <v>0.212504</v>
      </c>
      <c r="C1806" s="187">
        <v>45579.0</v>
      </c>
      <c r="D1806" s="188" t="str">
        <f t="shared" si="1"/>
        <v>2024/10</v>
      </c>
      <c r="E1806" s="189"/>
    </row>
    <row r="1807">
      <c r="A1807" s="186" t="s">
        <v>497</v>
      </c>
      <c r="B1807" s="186">
        <v>0.293468</v>
      </c>
      <c r="C1807" s="187">
        <v>45579.0</v>
      </c>
      <c r="D1807" s="188" t="str">
        <f t="shared" si="1"/>
        <v>2024/10</v>
      </c>
      <c r="E1807" s="189"/>
    </row>
    <row r="1808">
      <c r="A1808" s="186" t="s">
        <v>506</v>
      </c>
      <c r="B1808" s="186">
        <v>0.0089225</v>
      </c>
      <c r="C1808" s="187">
        <v>45580.0</v>
      </c>
      <c r="D1808" s="188" t="str">
        <f t="shared" si="1"/>
        <v>2024/10</v>
      </c>
      <c r="E1808" s="189"/>
    </row>
    <row r="1809">
      <c r="A1809" s="186" t="s">
        <v>507</v>
      </c>
      <c r="B1809" s="186">
        <v>0.115715</v>
      </c>
      <c r="C1809" s="187">
        <v>45580.0</v>
      </c>
      <c r="D1809" s="188" t="str">
        <f t="shared" si="1"/>
        <v>2024/10</v>
      </c>
      <c r="E1809" s="189"/>
    </row>
    <row r="1810">
      <c r="A1810" s="186" t="s">
        <v>487</v>
      </c>
      <c r="B1810" s="186">
        <v>6.292565</v>
      </c>
      <c r="C1810" s="187">
        <v>45580.0</v>
      </c>
      <c r="D1810" s="188" t="str">
        <f t="shared" si="1"/>
        <v>2024/10</v>
      </c>
      <c r="E1810" s="189"/>
    </row>
    <row r="1811">
      <c r="A1811" s="186" t="s">
        <v>499</v>
      </c>
      <c r="B1811" s="186">
        <v>9.045915</v>
      </c>
      <c r="C1811" s="187">
        <v>45580.0</v>
      </c>
      <c r="D1811" s="188" t="str">
        <f t="shared" si="1"/>
        <v>2024/10</v>
      </c>
      <c r="E1811" s="189"/>
    </row>
    <row r="1812">
      <c r="A1812" s="186" t="s">
        <v>502</v>
      </c>
      <c r="B1812" s="186">
        <v>14.4649775</v>
      </c>
      <c r="C1812" s="187">
        <v>45580.0</v>
      </c>
      <c r="D1812" s="188" t="str">
        <f t="shared" si="1"/>
        <v>2024/10</v>
      </c>
      <c r="E1812" s="189"/>
    </row>
    <row r="1813">
      <c r="A1813" s="186" t="s">
        <v>488</v>
      </c>
      <c r="B1813" s="186">
        <v>28.8894875</v>
      </c>
      <c r="C1813" s="187">
        <v>45580.0</v>
      </c>
      <c r="D1813" s="188" t="str">
        <f t="shared" si="1"/>
        <v>2024/10</v>
      </c>
      <c r="E1813" s="189"/>
    </row>
    <row r="1814">
      <c r="A1814" s="186" t="s">
        <v>489</v>
      </c>
      <c r="B1814" s="186">
        <v>3.50404</v>
      </c>
      <c r="C1814" s="187">
        <v>45580.0</v>
      </c>
      <c r="D1814" s="188" t="str">
        <f t="shared" si="1"/>
        <v>2024/10</v>
      </c>
      <c r="E1814" s="189"/>
    </row>
    <row r="1815">
      <c r="A1815" s="186" t="s">
        <v>498</v>
      </c>
      <c r="B1815" s="186">
        <v>0.589785</v>
      </c>
      <c r="C1815" s="187">
        <v>45580.0</v>
      </c>
      <c r="D1815" s="188" t="str">
        <f t="shared" si="1"/>
        <v>2024/10</v>
      </c>
      <c r="E1815" s="189"/>
    </row>
    <row r="1816">
      <c r="A1816" s="186" t="s">
        <v>490</v>
      </c>
      <c r="B1816" s="186">
        <v>0.4307975</v>
      </c>
      <c r="C1816" s="187">
        <v>45580.0</v>
      </c>
      <c r="D1816" s="188" t="str">
        <f t="shared" si="1"/>
        <v>2024/10</v>
      </c>
      <c r="E1816" s="189"/>
    </row>
    <row r="1817">
      <c r="A1817" s="186" t="s">
        <v>501</v>
      </c>
      <c r="B1817" s="186">
        <v>0.011265</v>
      </c>
      <c r="C1817" s="187">
        <v>45580.0</v>
      </c>
      <c r="D1817" s="188" t="str">
        <f t="shared" si="1"/>
        <v>2024/10</v>
      </c>
      <c r="E1817" s="189"/>
    </row>
    <row r="1818">
      <c r="A1818" s="186" t="s">
        <v>491</v>
      </c>
      <c r="B1818" s="186">
        <v>0.42259</v>
      </c>
      <c r="C1818" s="187">
        <v>45580.0</v>
      </c>
      <c r="D1818" s="188" t="str">
        <f t="shared" si="1"/>
        <v>2024/10</v>
      </c>
      <c r="E1818" s="189"/>
    </row>
    <row r="1819">
      <c r="A1819" s="186" t="s">
        <v>506</v>
      </c>
      <c r="B1819" s="186">
        <v>0.00316245</v>
      </c>
      <c r="C1819" s="187">
        <v>45580.0</v>
      </c>
      <c r="D1819" s="188" t="str">
        <f t="shared" si="1"/>
        <v>2024/10</v>
      </c>
      <c r="E1819" s="189"/>
    </row>
    <row r="1820">
      <c r="A1820" s="186" t="s">
        <v>507</v>
      </c>
      <c r="B1820" s="186">
        <v>0.0247779</v>
      </c>
      <c r="C1820" s="187">
        <v>45580.0</v>
      </c>
      <c r="D1820" s="188" t="str">
        <f t="shared" si="1"/>
        <v>2024/10</v>
      </c>
      <c r="E1820" s="189"/>
    </row>
    <row r="1821">
      <c r="A1821" s="186" t="s">
        <v>487</v>
      </c>
      <c r="B1821" s="186">
        <v>0.0955539</v>
      </c>
      <c r="C1821" s="187">
        <v>45580.0</v>
      </c>
      <c r="D1821" s="188" t="str">
        <f t="shared" si="1"/>
        <v>2024/10</v>
      </c>
      <c r="E1821" s="189"/>
    </row>
    <row r="1822">
      <c r="A1822" s="186" t="s">
        <v>496</v>
      </c>
      <c r="B1822" s="186">
        <v>0.04458165</v>
      </c>
      <c r="C1822" s="187">
        <v>45580.0</v>
      </c>
      <c r="D1822" s="188" t="str">
        <f t="shared" si="1"/>
        <v>2024/10</v>
      </c>
      <c r="E1822" s="189"/>
    </row>
    <row r="1823">
      <c r="A1823" s="186" t="s">
        <v>492</v>
      </c>
      <c r="B1823" s="186">
        <v>0.001887</v>
      </c>
      <c r="C1823" s="187">
        <v>45580.0</v>
      </c>
      <c r="D1823" s="188" t="str">
        <f t="shared" si="1"/>
        <v>2024/10</v>
      </c>
      <c r="E1823" s="189"/>
    </row>
    <row r="1824">
      <c r="A1824" s="186" t="s">
        <v>508</v>
      </c>
      <c r="B1824" s="186">
        <v>0.00147045</v>
      </c>
      <c r="C1824" s="187">
        <v>45580.0</v>
      </c>
      <c r="D1824" s="188" t="str">
        <f t="shared" si="1"/>
        <v>2024/10</v>
      </c>
      <c r="E1824" s="189"/>
    </row>
    <row r="1825">
      <c r="A1825" s="186" t="s">
        <v>502</v>
      </c>
      <c r="B1825" s="186">
        <v>0.0056319</v>
      </c>
      <c r="C1825" s="187">
        <v>45580.0</v>
      </c>
      <c r="D1825" s="188" t="str">
        <f t="shared" si="1"/>
        <v>2024/10</v>
      </c>
      <c r="E1825" s="189"/>
    </row>
    <row r="1826">
      <c r="A1826" s="186" t="s">
        <v>488</v>
      </c>
      <c r="B1826" s="186">
        <v>3.5834679</v>
      </c>
      <c r="C1826" s="187">
        <v>45580.0</v>
      </c>
      <c r="D1826" s="188" t="str">
        <f t="shared" si="1"/>
        <v>2024/10</v>
      </c>
      <c r="E1826" s="189"/>
    </row>
    <row r="1827">
      <c r="A1827" s="186" t="s">
        <v>498</v>
      </c>
      <c r="B1827" s="186">
        <v>0.34337535</v>
      </c>
      <c r="C1827" s="187">
        <v>45580.0</v>
      </c>
      <c r="D1827" s="188" t="str">
        <f t="shared" si="1"/>
        <v>2024/10</v>
      </c>
      <c r="E1827" s="189"/>
    </row>
    <row r="1828">
      <c r="A1828" s="186" t="s">
        <v>501</v>
      </c>
      <c r="B1828" s="186">
        <v>0.4340208</v>
      </c>
      <c r="C1828" s="187">
        <v>45580.0</v>
      </c>
      <c r="D1828" s="188" t="str">
        <f t="shared" si="1"/>
        <v>2024/10</v>
      </c>
      <c r="E1828" s="189"/>
    </row>
    <row r="1829">
      <c r="A1829" s="186" t="s">
        <v>491</v>
      </c>
      <c r="B1829" s="186">
        <v>0.0144855</v>
      </c>
      <c r="C1829" s="187">
        <v>45580.0</v>
      </c>
      <c r="D1829" s="188" t="str">
        <f t="shared" si="1"/>
        <v>2024/10</v>
      </c>
      <c r="E1829" s="189"/>
    </row>
    <row r="1830">
      <c r="A1830" s="186" t="s">
        <v>488</v>
      </c>
      <c r="B1830" s="186">
        <v>261.560325</v>
      </c>
      <c r="C1830" s="187">
        <v>45580.0</v>
      </c>
      <c r="D1830" s="188" t="str">
        <f t="shared" si="1"/>
        <v>2024/10</v>
      </c>
      <c r="E1830" s="189"/>
    </row>
    <row r="1831">
      <c r="A1831" s="186" t="s">
        <v>488</v>
      </c>
      <c r="B1831" s="186">
        <v>0.02634936</v>
      </c>
      <c r="C1831" s="187">
        <v>45580.0</v>
      </c>
      <c r="D1831" s="188" t="str">
        <f t="shared" si="1"/>
        <v>2024/10</v>
      </c>
      <c r="E1831" s="189"/>
    </row>
    <row r="1832">
      <c r="A1832" s="186" t="s">
        <v>486</v>
      </c>
      <c r="B1832" s="186">
        <v>0.0249349</v>
      </c>
      <c r="C1832" s="187">
        <v>45580.0</v>
      </c>
      <c r="D1832" s="188" t="str">
        <f t="shared" si="1"/>
        <v>2024/10</v>
      </c>
      <c r="E1832" s="189"/>
    </row>
    <row r="1833">
      <c r="A1833" s="186" t="s">
        <v>499</v>
      </c>
      <c r="B1833" s="186">
        <v>0.00149864</v>
      </c>
      <c r="C1833" s="187">
        <v>45580.0</v>
      </c>
      <c r="D1833" s="188" t="str">
        <f t="shared" si="1"/>
        <v>2024/10</v>
      </c>
      <c r="E1833" s="189"/>
    </row>
    <row r="1834">
      <c r="A1834" s="186" t="s">
        <v>489</v>
      </c>
      <c r="B1834" s="186">
        <v>1.9825E-4</v>
      </c>
      <c r="C1834" s="187">
        <v>45580.0</v>
      </c>
      <c r="D1834" s="188" t="str">
        <f t="shared" si="1"/>
        <v>2024/10</v>
      </c>
      <c r="E1834" s="189"/>
    </row>
    <row r="1835">
      <c r="A1835" s="186" t="s">
        <v>498</v>
      </c>
      <c r="B1835" s="186">
        <v>0.00115011</v>
      </c>
      <c r="C1835" s="187">
        <v>45580.0</v>
      </c>
      <c r="D1835" s="188" t="str">
        <f t="shared" si="1"/>
        <v>2024/10</v>
      </c>
      <c r="E1835" s="189"/>
    </row>
    <row r="1836">
      <c r="A1836" s="186" t="s">
        <v>488</v>
      </c>
      <c r="B1836" s="186">
        <v>67.1340207</v>
      </c>
      <c r="C1836" s="187">
        <v>45580.0</v>
      </c>
      <c r="D1836" s="188" t="str">
        <f t="shared" si="1"/>
        <v>2024/10</v>
      </c>
      <c r="E1836" s="189"/>
    </row>
    <row r="1837">
      <c r="A1837" s="186" t="s">
        <v>502</v>
      </c>
      <c r="B1837" s="186">
        <v>2.8</v>
      </c>
      <c r="C1837" s="187">
        <v>45580.0</v>
      </c>
      <c r="D1837" s="188" t="str">
        <f t="shared" si="1"/>
        <v>2024/10</v>
      </c>
      <c r="E1837" s="189"/>
    </row>
    <row r="1838">
      <c r="A1838" s="186" t="s">
        <v>486</v>
      </c>
      <c r="B1838" s="186">
        <v>1.024734</v>
      </c>
      <c r="C1838" s="187">
        <v>45580.0</v>
      </c>
      <c r="D1838" s="188" t="str">
        <f t="shared" si="1"/>
        <v>2024/10</v>
      </c>
      <c r="E1838" s="189"/>
    </row>
    <row r="1839">
      <c r="A1839" s="186" t="s">
        <v>496</v>
      </c>
      <c r="B1839" s="186">
        <v>0.2997415</v>
      </c>
      <c r="C1839" s="187">
        <v>45580.0</v>
      </c>
      <c r="D1839" s="188" t="str">
        <f t="shared" si="1"/>
        <v>2024/10</v>
      </c>
      <c r="E1839" s="189"/>
    </row>
    <row r="1840">
      <c r="A1840" s="186" t="s">
        <v>488</v>
      </c>
      <c r="B1840" s="186">
        <v>0.00165</v>
      </c>
      <c r="C1840" s="187">
        <v>45580.0</v>
      </c>
      <c r="D1840" s="188" t="str">
        <f t="shared" si="1"/>
        <v>2024/10</v>
      </c>
      <c r="E1840" s="189"/>
    </row>
    <row r="1841">
      <c r="A1841" s="186" t="s">
        <v>487</v>
      </c>
      <c r="B1841" s="186">
        <v>0.0015895</v>
      </c>
      <c r="C1841" s="187">
        <v>45580.0</v>
      </c>
      <c r="D1841" s="188" t="str">
        <f t="shared" si="1"/>
        <v>2024/10</v>
      </c>
      <c r="E1841" s="189"/>
    </row>
    <row r="1842">
      <c r="A1842" s="186" t="s">
        <v>497</v>
      </c>
      <c r="B1842" s="186">
        <v>0.32223</v>
      </c>
      <c r="C1842" s="187">
        <v>45580.0</v>
      </c>
      <c r="D1842" s="188" t="str">
        <f t="shared" si="1"/>
        <v>2024/10</v>
      </c>
      <c r="E1842" s="189"/>
    </row>
    <row r="1843">
      <c r="A1843" s="186" t="s">
        <v>493</v>
      </c>
      <c r="B1843" s="186">
        <v>0.083129</v>
      </c>
      <c r="C1843" s="187">
        <v>45580.0</v>
      </c>
      <c r="D1843" s="188" t="str">
        <f t="shared" si="1"/>
        <v>2024/10</v>
      </c>
      <c r="E1843" s="189"/>
    </row>
    <row r="1844">
      <c r="A1844" s="186" t="s">
        <v>506</v>
      </c>
      <c r="B1844" s="186">
        <v>0.1023875</v>
      </c>
      <c r="C1844" s="187">
        <v>45581.0</v>
      </c>
      <c r="D1844" s="188" t="str">
        <f t="shared" si="1"/>
        <v>2024/10</v>
      </c>
      <c r="E1844" s="189"/>
    </row>
    <row r="1845">
      <c r="A1845" s="186" t="s">
        <v>507</v>
      </c>
      <c r="B1845" s="186">
        <v>0.51805</v>
      </c>
      <c r="C1845" s="187">
        <v>45581.0</v>
      </c>
      <c r="D1845" s="188" t="str">
        <f t="shared" si="1"/>
        <v>2024/10</v>
      </c>
      <c r="E1845" s="189"/>
    </row>
    <row r="1846">
      <c r="A1846" s="186" t="s">
        <v>487</v>
      </c>
      <c r="B1846" s="186">
        <v>3.89322</v>
      </c>
      <c r="C1846" s="187">
        <v>45581.0</v>
      </c>
      <c r="D1846" s="188" t="str">
        <f t="shared" si="1"/>
        <v>2024/10</v>
      </c>
      <c r="E1846" s="189"/>
    </row>
    <row r="1847">
      <c r="A1847" s="186" t="s">
        <v>499</v>
      </c>
      <c r="B1847" s="186">
        <v>3.88147</v>
      </c>
      <c r="C1847" s="187">
        <v>45581.0</v>
      </c>
      <c r="D1847" s="188" t="str">
        <f t="shared" si="1"/>
        <v>2024/10</v>
      </c>
      <c r="E1847" s="189"/>
    </row>
    <row r="1848">
      <c r="A1848" s="186" t="s">
        <v>502</v>
      </c>
      <c r="B1848" s="186">
        <v>12.98676</v>
      </c>
      <c r="C1848" s="187">
        <v>45581.0</v>
      </c>
      <c r="D1848" s="188" t="str">
        <f t="shared" si="1"/>
        <v>2024/10</v>
      </c>
      <c r="E1848" s="189"/>
    </row>
    <row r="1849">
      <c r="A1849" s="186" t="s">
        <v>488</v>
      </c>
      <c r="B1849" s="186">
        <v>36.0247725</v>
      </c>
      <c r="C1849" s="187">
        <v>45581.0</v>
      </c>
      <c r="D1849" s="188" t="str">
        <f t="shared" si="1"/>
        <v>2024/10</v>
      </c>
      <c r="E1849" s="189"/>
    </row>
    <row r="1850">
      <c r="A1850" s="186" t="s">
        <v>489</v>
      </c>
      <c r="B1850" s="186">
        <v>4.3936625</v>
      </c>
      <c r="C1850" s="187">
        <v>45581.0</v>
      </c>
      <c r="D1850" s="188" t="str">
        <f t="shared" si="1"/>
        <v>2024/10</v>
      </c>
      <c r="E1850" s="189"/>
    </row>
    <row r="1851">
      <c r="A1851" s="186" t="s">
        <v>498</v>
      </c>
      <c r="B1851" s="186">
        <v>0.1244075</v>
      </c>
      <c r="C1851" s="187">
        <v>45581.0</v>
      </c>
      <c r="D1851" s="188" t="str">
        <f t="shared" si="1"/>
        <v>2024/10</v>
      </c>
      <c r="E1851" s="189"/>
    </row>
    <row r="1852">
      <c r="A1852" s="186" t="s">
        <v>491</v>
      </c>
      <c r="B1852" s="186">
        <v>0.24929</v>
      </c>
      <c r="C1852" s="187">
        <v>45581.0</v>
      </c>
      <c r="D1852" s="188" t="str">
        <f t="shared" si="1"/>
        <v>2024/10</v>
      </c>
      <c r="E1852" s="189"/>
    </row>
    <row r="1853">
      <c r="A1853" s="186" t="s">
        <v>487</v>
      </c>
      <c r="B1853" s="186">
        <v>0.0525444</v>
      </c>
      <c r="C1853" s="187">
        <v>45581.0</v>
      </c>
      <c r="D1853" s="188" t="str">
        <f t="shared" si="1"/>
        <v>2024/10</v>
      </c>
      <c r="E1853" s="189"/>
    </row>
    <row r="1854">
      <c r="A1854" s="186" t="s">
        <v>496</v>
      </c>
      <c r="B1854" s="186">
        <v>0.0403554</v>
      </c>
      <c r="C1854" s="187">
        <v>45581.0</v>
      </c>
      <c r="D1854" s="188" t="str">
        <f t="shared" si="1"/>
        <v>2024/10</v>
      </c>
      <c r="E1854" s="189"/>
    </row>
    <row r="1855">
      <c r="A1855" s="186" t="s">
        <v>508</v>
      </c>
      <c r="B1855" s="186">
        <v>0.05545785</v>
      </c>
      <c r="C1855" s="187">
        <v>45581.0</v>
      </c>
      <c r="D1855" s="188" t="str">
        <f t="shared" si="1"/>
        <v>2024/10</v>
      </c>
      <c r="E1855" s="189"/>
    </row>
    <row r="1856">
      <c r="A1856" s="186" t="s">
        <v>502</v>
      </c>
      <c r="B1856" s="186">
        <v>0.00329595</v>
      </c>
      <c r="C1856" s="187">
        <v>45581.0</v>
      </c>
      <c r="D1856" s="188" t="str">
        <f t="shared" si="1"/>
        <v>2024/10</v>
      </c>
      <c r="E1856" s="189"/>
    </row>
    <row r="1857">
      <c r="A1857" s="186" t="s">
        <v>488</v>
      </c>
      <c r="B1857" s="186">
        <v>0.18183165</v>
      </c>
      <c r="C1857" s="187">
        <v>45581.0</v>
      </c>
      <c r="D1857" s="188" t="str">
        <f t="shared" si="1"/>
        <v>2024/10</v>
      </c>
      <c r="E1857" s="189"/>
    </row>
    <row r="1858">
      <c r="A1858" s="186" t="s">
        <v>498</v>
      </c>
      <c r="B1858" s="186">
        <v>0.1685919</v>
      </c>
      <c r="C1858" s="187">
        <v>45581.0</v>
      </c>
      <c r="D1858" s="188" t="str">
        <f t="shared" si="1"/>
        <v>2024/10</v>
      </c>
      <c r="E1858" s="189"/>
    </row>
    <row r="1859">
      <c r="A1859" s="186" t="s">
        <v>501</v>
      </c>
      <c r="B1859" s="186">
        <v>0.3620739</v>
      </c>
      <c r="C1859" s="187">
        <v>45581.0</v>
      </c>
      <c r="D1859" s="188" t="str">
        <f t="shared" si="1"/>
        <v>2024/10</v>
      </c>
      <c r="E1859" s="189"/>
    </row>
    <row r="1860">
      <c r="A1860" s="186" t="s">
        <v>491</v>
      </c>
      <c r="B1860" s="186">
        <v>0.0088452</v>
      </c>
      <c r="C1860" s="187">
        <v>45581.0</v>
      </c>
      <c r="D1860" s="188" t="str">
        <f t="shared" si="1"/>
        <v>2024/10</v>
      </c>
      <c r="E1860" s="189"/>
    </row>
    <row r="1861">
      <c r="A1861" s="186" t="s">
        <v>486</v>
      </c>
      <c r="B1861" s="186">
        <v>0.0163727</v>
      </c>
      <c r="C1861" s="187">
        <v>45581.0</v>
      </c>
      <c r="D1861" s="188" t="str">
        <f t="shared" si="1"/>
        <v>2024/10</v>
      </c>
      <c r="E1861" s="189"/>
    </row>
    <row r="1862">
      <c r="A1862" s="186" t="s">
        <v>499</v>
      </c>
      <c r="B1862" s="186">
        <v>1.8902E-4</v>
      </c>
      <c r="C1862" s="187">
        <v>45581.0</v>
      </c>
      <c r="D1862" s="188" t="str">
        <f t="shared" si="1"/>
        <v>2024/10</v>
      </c>
      <c r="E1862" s="189"/>
    </row>
    <row r="1863">
      <c r="A1863" s="186" t="s">
        <v>489</v>
      </c>
      <c r="B1863" s="186">
        <v>7.6453E-4</v>
      </c>
      <c r="C1863" s="187">
        <v>45581.0</v>
      </c>
      <c r="D1863" s="188" t="str">
        <f t="shared" si="1"/>
        <v>2024/10</v>
      </c>
      <c r="E1863" s="189"/>
    </row>
    <row r="1864">
      <c r="A1864" s="186" t="s">
        <v>498</v>
      </c>
      <c r="B1864" s="186">
        <v>4.4148E-4</v>
      </c>
      <c r="C1864" s="187">
        <v>45581.0</v>
      </c>
      <c r="D1864" s="188" t="str">
        <f t="shared" si="1"/>
        <v>2024/10</v>
      </c>
      <c r="E1864" s="189"/>
    </row>
    <row r="1865">
      <c r="A1865" s="186" t="s">
        <v>488</v>
      </c>
      <c r="B1865" s="186">
        <v>299.6918298</v>
      </c>
      <c r="C1865" s="187">
        <v>45581.0</v>
      </c>
      <c r="D1865" s="188" t="str">
        <f t="shared" si="1"/>
        <v>2024/10</v>
      </c>
      <c r="E1865" s="189"/>
    </row>
    <row r="1866">
      <c r="A1866" s="186" t="s">
        <v>488</v>
      </c>
      <c r="B1866" s="186">
        <v>0.938905</v>
      </c>
      <c r="C1866" s="187">
        <v>45581.0</v>
      </c>
      <c r="D1866" s="188" t="str">
        <f t="shared" si="1"/>
        <v>2024/10</v>
      </c>
      <c r="E1866" s="189"/>
    </row>
    <row r="1867">
      <c r="A1867" s="186" t="s">
        <v>502</v>
      </c>
      <c r="B1867" s="186">
        <v>2.56</v>
      </c>
      <c r="C1867" s="187">
        <v>45581.0</v>
      </c>
      <c r="D1867" s="188" t="str">
        <f t="shared" si="1"/>
        <v>2024/10</v>
      </c>
      <c r="E1867" s="189"/>
    </row>
    <row r="1868">
      <c r="A1868" s="186" t="s">
        <v>486</v>
      </c>
      <c r="B1868" s="186">
        <v>0.8635755</v>
      </c>
      <c r="C1868" s="187">
        <v>45581.0</v>
      </c>
      <c r="D1868" s="188" t="str">
        <f t="shared" si="1"/>
        <v>2024/10</v>
      </c>
      <c r="E1868" s="189"/>
    </row>
    <row r="1869">
      <c r="A1869" s="186" t="s">
        <v>496</v>
      </c>
      <c r="B1869" s="186">
        <v>0.2013235</v>
      </c>
      <c r="C1869" s="187">
        <v>45581.0</v>
      </c>
      <c r="D1869" s="188" t="str">
        <f t="shared" si="1"/>
        <v>2024/10</v>
      </c>
      <c r="E1869" s="189"/>
    </row>
    <row r="1870">
      <c r="A1870" s="186" t="s">
        <v>487</v>
      </c>
      <c r="B1870" s="186">
        <v>0.008645</v>
      </c>
      <c r="C1870" s="187">
        <v>45581.0</v>
      </c>
      <c r="D1870" s="188" t="str">
        <f t="shared" si="1"/>
        <v>2024/10</v>
      </c>
      <c r="E1870" s="189"/>
    </row>
    <row r="1871">
      <c r="A1871" s="186" t="s">
        <v>497</v>
      </c>
      <c r="B1871" s="186">
        <v>0.30576</v>
      </c>
      <c r="C1871" s="187">
        <v>45581.0</v>
      </c>
      <c r="D1871" s="188" t="str">
        <f t="shared" si="1"/>
        <v>2024/10</v>
      </c>
      <c r="E1871" s="189"/>
    </row>
    <row r="1872">
      <c r="A1872" s="186" t="s">
        <v>506</v>
      </c>
      <c r="B1872" s="186">
        <v>0.0031275</v>
      </c>
      <c r="C1872" s="187">
        <v>45582.0</v>
      </c>
      <c r="D1872" s="188" t="str">
        <f t="shared" si="1"/>
        <v>2024/10</v>
      </c>
      <c r="E1872" s="189"/>
    </row>
    <row r="1873">
      <c r="A1873" s="186" t="s">
        <v>507</v>
      </c>
      <c r="B1873" s="186">
        <v>0.0539</v>
      </c>
      <c r="C1873" s="187">
        <v>45582.0</v>
      </c>
      <c r="D1873" s="188" t="str">
        <f t="shared" si="1"/>
        <v>2024/10</v>
      </c>
      <c r="E1873" s="189"/>
    </row>
    <row r="1874">
      <c r="A1874" s="186" t="s">
        <v>487</v>
      </c>
      <c r="B1874" s="186">
        <v>6.16007</v>
      </c>
      <c r="C1874" s="187">
        <v>45582.0</v>
      </c>
      <c r="D1874" s="188" t="str">
        <f t="shared" si="1"/>
        <v>2024/10</v>
      </c>
      <c r="E1874" s="189"/>
    </row>
    <row r="1875">
      <c r="A1875" s="186" t="s">
        <v>499</v>
      </c>
      <c r="B1875" s="186">
        <v>3.1243025</v>
      </c>
      <c r="C1875" s="187">
        <v>45582.0</v>
      </c>
      <c r="D1875" s="188" t="str">
        <f t="shared" si="1"/>
        <v>2024/10</v>
      </c>
      <c r="E1875" s="189"/>
    </row>
    <row r="1876">
      <c r="A1876" s="186" t="s">
        <v>502</v>
      </c>
      <c r="B1876" s="186">
        <v>0.4948175</v>
      </c>
      <c r="C1876" s="187">
        <v>45582.0</v>
      </c>
      <c r="D1876" s="188" t="str">
        <f t="shared" si="1"/>
        <v>2024/10</v>
      </c>
      <c r="E1876" s="189"/>
    </row>
    <row r="1877">
      <c r="A1877" s="186" t="s">
        <v>488</v>
      </c>
      <c r="B1877" s="186">
        <v>1.73257</v>
      </c>
      <c r="C1877" s="187">
        <v>45582.0</v>
      </c>
      <c r="D1877" s="188" t="str">
        <f t="shared" si="1"/>
        <v>2024/10</v>
      </c>
      <c r="E1877" s="189"/>
    </row>
    <row r="1878">
      <c r="A1878" s="186" t="s">
        <v>489</v>
      </c>
      <c r="B1878" s="186">
        <v>0.5535275</v>
      </c>
      <c r="C1878" s="187">
        <v>45582.0</v>
      </c>
      <c r="D1878" s="188" t="str">
        <f t="shared" si="1"/>
        <v>2024/10</v>
      </c>
      <c r="E1878" s="189"/>
    </row>
    <row r="1879">
      <c r="A1879" s="186" t="s">
        <v>498</v>
      </c>
      <c r="B1879" s="186">
        <v>0.80784</v>
      </c>
      <c r="C1879" s="187">
        <v>45582.0</v>
      </c>
      <c r="D1879" s="188" t="str">
        <f t="shared" si="1"/>
        <v>2024/10</v>
      </c>
      <c r="E1879" s="189"/>
    </row>
    <row r="1880">
      <c r="A1880" s="186" t="s">
        <v>491</v>
      </c>
      <c r="B1880" s="186">
        <v>1.222535</v>
      </c>
      <c r="C1880" s="187">
        <v>45582.0</v>
      </c>
      <c r="D1880" s="188" t="str">
        <f t="shared" si="1"/>
        <v>2024/10</v>
      </c>
      <c r="E1880" s="189"/>
    </row>
    <row r="1881">
      <c r="A1881" s="186" t="s">
        <v>487</v>
      </c>
      <c r="B1881" s="186">
        <v>0.0847026</v>
      </c>
      <c r="C1881" s="187">
        <v>45582.0</v>
      </c>
      <c r="D1881" s="188" t="str">
        <f t="shared" si="1"/>
        <v>2024/10</v>
      </c>
      <c r="E1881" s="189"/>
    </row>
    <row r="1882">
      <c r="A1882" s="186" t="s">
        <v>496</v>
      </c>
      <c r="B1882" s="186">
        <v>0.0290058</v>
      </c>
      <c r="C1882" s="187">
        <v>45582.0</v>
      </c>
      <c r="D1882" s="188" t="str">
        <f t="shared" si="1"/>
        <v>2024/10</v>
      </c>
      <c r="E1882" s="189"/>
    </row>
    <row r="1883">
      <c r="A1883" s="186" t="s">
        <v>508</v>
      </c>
      <c r="B1883" s="186">
        <v>0.1505355</v>
      </c>
      <c r="C1883" s="187">
        <v>45582.0</v>
      </c>
      <c r="D1883" s="188" t="str">
        <f t="shared" si="1"/>
        <v>2024/10</v>
      </c>
      <c r="E1883" s="189"/>
    </row>
    <row r="1884">
      <c r="A1884" s="186" t="s">
        <v>502</v>
      </c>
      <c r="B1884" s="186">
        <v>0.00364665</v>
      </c>
      <c r="C1884" s="187">
        <v>45582.0</v>
      </c>
      <c r="D1884" s="188" t="str">
        <f t="shared" si="1"/>
        <v>2024/10</v>
      </c>
      <c r="E1884" s="189"/>
    </row>
    <row r="1885">
      <c r="A1885" s="186" t="s">
        <v>488</v>
      </c>
      <c r="B1885" s="186">
        <v>0.8674473</v>
      </c>
      <c r="C1885" s="187">
        <v>45582.0</v>
      </c>
      <c r="D1885" s="188" t="str">
        <f t="shared" si="1"/>
        <v>2024/10</v>
      </c>
      <c r="E1885" s="189"/>
    </row>
    <row r="1886">
      <c r="A1886" s="186" t="s">
        <v>498</v>
      </c>
      <c r="B1886" s="186">
        <v>0.34692255</v>
      </c>
      <c r="C1886" s="187">
        <v>45582.0</v>
      </c>
      <c r="D1886" s="188" t="str">
        <f t="shared" si="1"/>
        <v>2024/10</v>
      </c>
      <c r="E1886" s="189"/>
    </row>
    <row r="1887">
      <c r="A1887" s="186" t="s">
        <v>491</v>
      </c>
      <c r="B1887" s="186">
        <v>0.06344865</v>
      </c>
      <c r="C1887" s="187">
        <v>45582.0</v>
      </c>
      <c r="D1887" s="188" t="str">
        <f t="shared" si="1"/>
        <v>2024/10</v>
      </c>
      <c r="E1887" s="189"/>
    </row>
    <row r="1888">
      <c r="A1888" s="186" t="s">
        <v>488</v>
      </c>
      <c r="B1888" s="186">
        <v>0.01637024</v>
      </c>
      <c r="C1888" s="187">
        <v>45582.0</v>
      </c>
      <c r="D1888" s="188" t="str">
        <f t="shared" si="1"/>
        <v>2024/10</v>
      </c>
      <c r="E1888" s="189"/>
    </row>
    <row r="1889">
      <c r="A1889" s="186" t="s">
        <v>486</v>
      </c>
      <c r="B1889" s="186">
        <v>0.0121006</v>
      </c>
      <c r="C1889" s="187">
        <v>45582.0</v>
      </c>
      <c r="D1889" s="188" t="str">
        <f t="shared" si="1"/>
        <v>2024/10</v>
      </c>
      <c r="E1889" s="189"/>
    </row>
    <row r="1890">
      <c r="A1890" s="186" t="s">
        <v>499</v>
      </c>
      <c r="B1890" s="186">
        <v>3.1629E-4</v>
      </c>
      <c r="C1890" s="187">
        <v>45582.0</v>
      </c>
      <c r="D1890" s="188" t="str">
        <f t="shared" si="1"/>
        <v>2024/10</v>
      </c>
      <c r="E1890" s="189"/>
    </row>
    <row r="1891">
      <c r="A1891" s="186" t="s">
        <v>489</v>
      </c>
      <c r="B1891" s="186">
        <v>2.5805E-4</v>
      </c>
      <c r="C1891" s="187">
        <v>45582.0</v>
      </c>
      <c r="D1891" s="188" t="str">
        <f t="shared" si="1"/>
        <v>2024/10</v>
      </c>
      <c r="E1891" s="189"/>
    </row>
    <row r="1892">
      <c r="A1892" s="186" t="s">
        <v>498</v>
      </c>
      <c r="B1892" s="186">
        <v>1.8395E-4</v>
      </c>
      <c r="C1892" s="187">
        <v>45582.0</v>
      </c>
      <c r="D1892" s="188" t="str">
        <f t="shared" si="1"/>
        <v>2024/10</v>
      </c>
      <c r="E1892" s="189"/>
    </row>
    <row r="1893">
      <c r="A1893" s="186" t="s">
        <v>488</v>
      </c>
      <c r="B1893" s="186">
        <v>3.06315</v>
      </c>
      <c r="C1893" s="187">
        <v>45582.0</v>
      </c>
      <c r="D1893" s="188" t="str">
        <f t="shared" si="1"/>
        <v>2024/10</v>
      </c>
      <c r="E1893" s="189"/>
    </row>
    <row r="1894">
      <c r="A1894" s="186" t="s">
        <v>488</v>
      </c>
      <c r="B1894" s="186">
        <v>2.06356</v>
      </c>
      <c r="C1894" s="187">
        <v>45582.0</v>
      </c>
      <c r="D1894" s="188" t="str">
        <f t="shared" si="1"/>
        <v>2024/10</v>
      </c>
      <c r="E1894" s="189"/>
    </row>
    <row r="1895">
      <c r="A1895" s="186" t="s">
        <v>502</v>
      </c>
      <c r="B1895" s="186">
        <v>3.32</v>
      </c>
      <c r="C1895" s="187">
        <v>45582.0</v>
      </c>
      <c r="D1895" s="188" t="str">
        <f t="shared" si="1"/>
        <v>2024/10</v>
      </c>
      <c r="E1895" s="189"/>
    </row>
    <row r="1896">
      <c r="A1896" s="186" t="s">
        <v>486</v>
      </c>
      <c r="B1896" s="186">
        <v>0.914289</v>
      </c>
      <c r="C1896" s="187">
        <v>45582.0</v>
      </c>
      <c r="D1896" s="188" t="str">
        <f t="shared" si="1"/>
        <v>2024/10</v>
      </c>
      <c r="E1896" s="189"/>
    </row>
    <row r="1897">
      <c r="A1897" s="186" t="s">
        <v>496</v>
      </c>
      <c r="B1897" s="186">
        <v>0.185815</v>
      </c>
      <c r="C1897" s="187">
        <v>45582.0</v>
      </c>
      <c r="D1897" s="188" t="str">
        <f t="shared" si="1"/>
        <v>2024/10</v>
      </c>
      <c r="E1897" s="189"/>
    </row>
    <row r="1898">
      <c r="A1898" s="186" t="s">
        <v>487</v>
      </c>
      <c r="B1898" s="186">
        <v>1.995E-4</v>
      </c>
      <c r="C1898" s="187">
        <v>45582.0</v>
      </c>
      <c r="D1898" s="188" t="str">
        <f t="shared" si="1"/>
        <v>2024/10</v>
      </c>
      <c r="E1898" s="189"/>
    </row>
    <row r="1899">
      <c r="A1899" s="186" t="s">
        <v>497</v>
      </c>
      <c r="B1899" s="186">
        <v>0.315044</v>
      </c>
      <c r="C1899" s="187">
        <v>45582.0</v>
      </c>
      <c r="D1899" s="188" t="str">
        <f t="shared" si="1"/>
        <v>2024/10</v>
      </c>
      <c r="E1899" s="189"/>
    </row>
    <row r="1900">
      <c r="A1900" s="186" t="s">
        <v>493</v>
      </c>
      <c r="B1900" s="186">
        <v>7.46E-4</v>
      </c>
      <c r="C1900" s="187">
        <v>45582.0</v>
      </c>
      <c r="D1900" s="188" t="str">
        <f t="shared" si="1"/>
        <v>2024/10</v>
      </c>
      <c r="E1900" s="189"/>
    </row>
    <row r="1901">
      <c r="A1901" s="186" t="s">
        <v>507</v>
      </c>
      <c r="B1901" s="186">
        <v>2.3659275</v>
      </c>
      <c r="C1901" s="187">
        <v>45583.0</v>
      </c>
      <c r="D1901" s="188" t="str">
        <f t="shared" si="1"/>
        <v>2024/10</v>
      </c>
      <c r="E1901" s="189"/>
    </row>
    <row r="1902">
      <c r="A1902" s="186" t="s">
        <v>487</v>
      </c>
      <c r="B1902" s="186">
        <v>2.6636675</v>
      </c>
      <c r="C1902" s="187">
        <v>45583.0</v>
      </c>
      <c r="D1902" s="188" t="str">
        <f t="shared" si="1"/>
        <v>2024/10</v>
      </c>
      <c r="E1902" s="189"/>
    </row>
    <row r="1903">
      <c r="A1903" s="186" t="s">
        <v>499</v>
      </c>
      <c r="B1903" s="186">
        <v>0.3412925</v>
      </c>
      <c r="C1903" s="187">
        <v>45583.0</v>
      </c>
      <c r="D1903" s="188" t="str">
        <f t="shared" si="1"/>
        <v>2024/10</v>
      </c>
      <c r="E1903" s="189"/>
    </row>
    <row r="1904">
      <c r="A1904" s="186" t="s">
        <v>502</v>
      </c>
      <c r="B1904" s="186">
        <v>14.2857475</v>
      </c>
      <c r="C1904" s="187">
        <v>45583.0</v>
      </c>
      <c r="D1904" s="188" t="str">
        <f t="shared" si="1"/>
        <v>2024/10</v>
      </c>
      <c r="E1904" s="189"/>
    </row>
    <row r="1905">
      <c r="A1905" s="186" t="s">
        <v>488</v>
      </c>
      <c r="B1905" s="186">
        <v>4.394365</v>
      </c>
      <c r="C1905" s="187">
        <v>45583.0</v>
      </c>
      <c r="D1905" s="188" t="str">
        <f t="shared" si="1"/>
        <v>2024/10</v>
      </c>
      <c r="E1905" s="189"/>
    </row>
    <row r="1906">
      <c r="A1906" s="186" t="s">
        <v>489</v>
      </c>
      <c r="B1906" s="186">
        <v>0.2731275</v>
      </c>
      <c r="C1906" s="187">
        <v>45583.0</v>
      </c>
      <c r="D1906" s="188" t="str">
        <f t="shared" si="1"/>
        <v>2024/10</v>
      </c>
      <c r="E1906" s="189"/>
    </row>
    <row r="1907">
      <c r="A1907" s="186" t="s">
        <v>498</v>
      </c>
      <c r="B1907" s="186">
        <v>0.1874125</v>
      </c>
      <c r="C1907" s="187">
        <v>45583.0</v>
      </c>
      <c r="D1907" s="188" t="str">
        <f t="shared" si="1"/>
        <v>2024/10</v>
      </c>
      <c r="E1907" s="189"/>
    </row>
    <row r="1908">
      <c r="A1908" s="186" t="s">
        <v>491</v>
      </c>
      <c r="B1908" s="186">
        <v>0.0827025</v>
      </c>
      <c r="C1908" s="187">
        <v>45583.0</v>
      </c>
      <c r="D1908" s="188" t="str">
        <f t="shared" si="1"/>
        <v>2024/10</v>
      </c>
      <c r="E1908" s="189"/>
    </row>
    <row r="1909">
      <c r="A1909" s="186" t="s">
        <v>487</v>
      </c>
      <c r="B1909" s="186">
        <v>0.1276065</v>
      </c>
      <c r="C1909" s="187">
        <v>45583.0</v>
      </c>
      <c r="D1909" s="188" t="str">
        <f t="shared" si="1"/>
        <v>2024/10</v>
      </c>
      <c r="E1909" s="189"/>
    </row>
    <row r="1910">
      <c r="A1910" s="186" t="s">
        <v>496</v>
      </c>
      <c r="B1910" s="186">
        <v>0.0353883</v>
      </c>
      <c r="C1910" s="187">
        <v>45583.0</v>
      </c>
      <c r="D1910" s="188" t="str">
        <f t="shared" si="1"/>
        <v>2024/10</v>
      </c>
      <c r="E1910" s="189"/>
    </row>
    <row r="1911">
      <c r="A1911" s="186" t="s">
        <v>508</v>
      </c>
      <c r="B1911" s="186">
        <v>0.0188496</v>
      </c>
      <c r="C1911" s="187">
        <v>45583.0</v>
      </c>
      <c r="D1911" s="188" t="str">
        <f t="shared" si="1"/>
        <v>2024/10</v>
      </c>
      <c r="E1911" s="189"/>
    </row>
    <row r="1912">
      <c r="A1912" s="186" t="s">
        <v>502</v>
      </c>
      <c r="B1912" s="186">
        <v>0.0014466</v>
      </c>
      <c r="C1912" s="187">
        <v>45583.0</v>
      </c>
      <c r="D1912" s="188" t="str">
        <f t="shared" si="1"/>
        <v>2024/10</v>
      </c>
      <c r="E1912" s="189"/>
    </row>
    <row r="1913">
      <c r="A1913" s="186" t="s">
        <v>488</v>
      </c>
      <c r="B1913" s="186">
        <v>0.8218491</v>
      </c>
      <c r="C1913" s="187">
        <v>45583.0</v>
      </c>
      <c r="D1913" s="188" t="str">
        <f t="shared" si="1"/>
        <v>2024/10</v>
      </c>
      <c r="E1913" s="189"/>
    </row>
    <row r="1914">
      <c r="A1914" s="186" t="s">
        <v>498</v>
      </c>
      <c r="B1914" s="186">
        <v>0.11885505</v>
      </c>
      <c r="C1914" s="187">
        <v>45583.0</v>
      </c>
      <c r="D1914" s="188" t="str">
        <f t="shared" si="1"/>
        <v>2024/10</v>
      </c>
      <c r="E1914" s="189"/>
    </row>
    <row r="1915">
      <c r="A1915" s="186" t="s">
        <v>491</v>
      </c>
      <c r="B1915" s="186">
        <v>6.417E-4</v>
      </c>
      <c r="C1915" s="187">
        <v>45583.0</v>
      </c>
      <c r="D1915" s="188" t="str">
        <f t="shared" si="1"/>
        <v>2024/10</v>
      </c>
      <c r="E1915" s="189"/>
    </row>
    <row r="1916">
      <c r="A1916" s="186" t="s">
        <v>488</v>
      </c>
      <c r="B1916" s="186">
        <v>6.73854</v>
      </c>
      <c r="C1916" s="187">
        <v>45583.0</v>
      </c>
      <c r="D1916" s="188" t="str">
        <f t="shared" si="1"/>
        <v>2024/10</v>
      </c>
      <c r="E1916" s="189"/>
    </row>
    <row r="1917">
      <c r="A1917" s="186" t="s">
        <v>488</v>
      </c>
      <c r="B1917" s="186">
        <v>0.03694102</v>
      </c>
      <c r="C1917" s="187">
        <v>45583.0</v>
      </c>
      <c r="D1917" s="188" t="str">
        <f t="shared" si="1"/>
        <v>2024/10</v>
      </c>
      <c r="E1917" s="189"/>
    </row>
    <row r="1918">
      <c r="A1918" s="186" t="s">
        <v>486</v>
      </c>
      <c r="B1918" s="186">
        <v>0.009597</v>
      </c>
      <c r="C1918" s="187">
        <v>45583.0</v>
      </c>
      <c r="D1918" s="188" t="str">
        <f t="shared" si="1"/>
        <v>2024/10</v>
      </c>
      <c r="E1918" s="189"/>
    </row>
    <row r="1919">
      <c r="A1919" s="186" t="s">
        <v>489</v>
      </c>
      <c r="B1919" s="186">
        <v>9.1E-5</v>
      </c>
      <c r="C1919" s="187">
        <v>45583.0</v>
      </c>
      <c r="D1919" s="188" t="str">
        <f t="shared" si="1"/>
        <v>2024/10</v>
      </c>
      <c r="E1919" s="189"/>
    </row>
    <row r="1920">
      <c r="A1920" s="186" t="s">
        <v>498</v>
      </c>
      <c r="B1920" s="186">
        <v>6.8809E-4</v>
      </c>
      <c r="C1920" s="187">
        <v>45583.0</v>
      </c>
      <c r="D1920" s="188" t="str">
        <f t="shared" si="1"/>
        <v>2024/10</v>
      </c>
      <c r="E1920" s="189"/>
    </row>
    <row r="1921">
      <c r="A1921" s="186" t="s">
        <v>488</v>
      </c>
      <c r="B1921" s="186">
        <v>0.5038998</v>
      </c>
      <c r="C1921" s="187">
        <v>45583.0</v>
      </c>
      <c r="D1921" s="188" t="str">
        <f t="shared" si="1"/>
        <v>2024/10</v>
      </c>
      <c r="E1921" s="189"/>
    </row>
    <row r="1922">
      <c r="A1922" s="186" t="s">
        <v>502</v>
      </c>
      <c r="B1922" s="186">
        <v>2.96</v>
      </c>
      <c r="C1922" s="187">
        <v>45583.0</v>
      </c>
      <c r="D1922" s="188" t="str">
        <f t="shared" si="1"/>
        <v>2024/10</v>
      </c>
      <c r="E1922" s="189"/>
    </row>
    <row r="1923">
      <c r="A1923" s="186" t="s">
        <v>486</v>
      </c>
      <c r="B1923" s="186">
        <v>1.084016</v>
      </c>
      <c r="C1923" s="187">
        <v>45583.0</v>
      </c>
      <c r="D1923" s="188" t="str">
        <f t="shared" si="1"/>
        <v>2024/10</v>
      </c>
      <c r="E1923" s="189"/>
    </row>
    <row r="1924">
      <c r="A1924" s="186" t="s">
        <v>496</v>
      </c>
      <c r="B1924" s="186">
        <v>0.196216</v>
      </c>
      <c r="C1924" s="187">
        <v>45583.0</v>
      </c>
      <c r="D1924" s="188" t="str">
        <f t="shared" si="1"/>
        <v>2024/10</v>
      </c>
      <c r="E1924" s="189"/>
    </row>
    <row r="1925">
      <c r="A1925" s="186" t="s">
        <v>487</v>
      </c>
      <c r="B1925" s="186">
        <v>0.0074045</v>
      </c>
      <c r="C1925" s="187">
        <v>45583.0</v>
      </c>
      <c r="D1925" s="188" t="str">
        <f t="shared" si="1"/>
        <v>2024/10</v>
      </c>
      <c r="E1925" s="189"/>
    </row>
    <row r="1926">
      <c r="A1926" s="186" t="s">
        <v>497</v>
      </c>
      <c r="B1926" s="186">
        <v>0.3235305</v>
      </c>
      <c r="C1926" s="187">
        <v>45583.0</v>
      </c>
      <c r="D1926" s="188" t="str">
        <f t="shared" si="1"/>
        <v>2024/10</v>
      </c>
      <c r="E1926" s="189"/>
    </row>
    <row r="1927">
      <c r="A1927" s="186" t="s">
        <v>487</v>
      </c>
      <c r="B1927" s="186">
        <v>0.9098475</v>
      </c>
      <c r="C1927" s="187">
        <v>45584.0</v>
      </c>
      <c r="D1927" s="188" t="str">
        <f t="shared" si="1"/>
        <v>2024/10</v>
      </c>
      <c r="E1927" s="189"/>
    </row>
    <row r="1928">
      <c r="A1928" s="186" t="s">
        <v>502</v>
      </c>
      <c r="B1928" s="186">
        <v>0.0054625</v>
      </c>
      <c r="C1928" s="187">
        <v>45584.0</v>
      </c>
      <c r="D1928" s="188" t="str">
        <f t="shared" si="1"/>
        <v>2024/10</v>
      </c>
      <c r="E1928" s="189"/>
    </row>
    <row r="1929">
      <c r="A1929" s="186" t="s">
        <v>487</v>
      </c>
      <c r="B1929" s="186">
        <v>0.0015573</v>
      </c>
      <c r="C1929" s="187">
        <v>45584.0</v>
      </c>
      <c r="D1929" s="188" t="str">
        <f t="shared" si="1"/>
        <v>2024/10</v>
      </c>
      <c r="E1929" s="189"/>
    </row>
    <row r="1930">
      <c r="A1930" s="186" t="s">
        <v>496</v>
      </c>
      <c r="B1930" s="186">
        <v>0.03062265</v>
      </c>
      <c r="C1930" s="187">
        <v>45584.0</v>
      </c>
      <c r="D1930" s="188" t="str">
        <f t="shared" si="1"/>
        <v>2024/10</v>
      </c>
      <c r="E1930" s="189"/>
    </row>
    <row r="1931">
      <c r="A1931" s="186" t="s">
        <v>498</v>
      </c>
      <c r="B1931" s="186">
        <v>0.0225834</v>
      </c>
      <c r="C1931" s="187">
        <v>45584.0</v>
      </c>
      <c r="D1931" s="188" t="str">
        <f t="shared" si="1"/>
        <v>2024/10</v>
      </c>
      <c r="E1931" s="189"/>
    </row>
    <row r="1932">
      <c r="A1932" s="186" t="s">
        <v>486</v>
      </c>
      <c r="B1932" s="186">
        <v>0.0080399</v>
      </c>
      <c r="C1932" s="187">
        <v>45584.0</v>
      </c>
      <c r="D1932" s="188" t="str">
        <f t="shared" si="1"/>
        <v>2024/10</v>
      </c>
      <c r="E1932" s="189"/>
    </row>
    <row r="1933">
      <c r="A1933" s="186" t="s">
        <v>498</v>
      </c>
      <c r="B1933" s="186">
        <v>8.788E-5</v>
      </c>
      <c r="C1933" s="187">
        <v>45584.0</v>
      </c>
      <c r="D1933" s="188" t="str">
        <f t="shared" si="1"/>
        <v>2024/10</v>
      </c>
      <c r="E1933" s="189"/>
    </row>
    <row r="1934">
      <c r="A1934" s="186" t="s">
        <v>502</v>
      </c>
      <c r="B1934" s="186">
        <v>2.88</v>
      </c>
      <c r="C1934" s="187">
        <v>45584.0</v>
      </c>
      <c r="D1934" s="188" t="str">
        <f t="shared" si="1"/>
        <v>2024/10</v>
      </c>
      <c r="E1934" s="189"/>
    </row>
    <row r="1935">
      <c r="A1935" s="186" t="s">
        <v>486</v>
      </c>
      <c r="B1935" s="186">
        <v>0.977361</v>
      </c>
      <c r="C1935" s="187">
        <v>45584.0</v>
      </c>
      <c r="D1935" s="188" t="str">
        <f t="shared" si="1"/>
        <v>2024/10</v>
      </c>
      <c r="E1935" s="189"/>
    </row>
    <row r="1936">
      <c r="A1936" s="186" t="s">
        <v>496</v>
      </c>
      <c r="B1936" s="186">
        <v>0.144735</v>
      </c>
      <c r="C1936" s="187">
        <v>45584.0</v>
      </c>
      <c r="D1936" s="188" t="str">
        <f t="shared" si="1"/>
        <v>2024/10</v>
      </c>
      <c r="E1936" s="189"/>
    </row>
    <row r="1937">
      <c r="A1937" s="186" t="s">
        <v>487</v>
      </c>
      <c r="B1937" s="186">
        <v>0.001841</v>
      </c>
      <c r="C1937" s="187">
        <v>45584.0</v>
      </c>
      <c r="D1937" s="188" t="str">
        <f t="shared" si="1"/>
        <v>2024/10</v>
      </c>
      <c r="E1937" s="189"/>
    </row>
    <row r="1938">
      <c r="A1938" s="186" t="s">
        <v>497</v>
      </c>
      <c r="B1938" s="186">
        <v>0.2625905</v>
      </c>
      <c r="C1938" s="187">
        <v>45584.0</v>
      </c>
      <c r="D1938" s="188" t="str">
        <f t="shared" si="1"/>
        <v>2024/10</v>
      </c>
      <c r="E1938" s="189"/>
    </row>
    <row r="1939">
      <c r="A1939" s="186" t="s">
        <v>507</v>
      </c>
      <c r="B1939" s="186">
        <v>0.1258525</v>
      </c>
      <c r="C1939" s="187">
        <v>45585.0</v>
      </c>
      <c r="D1939" s="188" t="str">
        <f t="shared" si="1"/>
        <v>2024/10</v>
      </c>
      <c r="E1939" s="189"/>
    </row>
    <row r="1940">
      <c r="A1940" s="186" t="s">
        <v>487</v>
      </c>
      <c r="B1940" s="186">
        <v>0.82342</v>
      </c>
      <c r="C1940" s="187">
        <v>45585.0</v>
      </c>
      <c r="D1940" s="188" t="str">
        <f t="shared" si="1"/>
        <v>2024/10</v>
      </c>
      <c r="E1940" s="189"/>
    </row>
    <row r="1941">
      <c r="A1941" s="186" t="s">
        <v>502</v>
      </c>
      <c r="B1941" s="186">
        <v>2.3124175</v>
      </c>
      <c r="C1941" s="187">
        <v>45585.0</v>
      </c>
      <c r="D1941" s="188" t="str">
        <f t="shared" si="1"/>
        <v>2024/10</v>
      </c>
      <c r="E1941" s="189"/>
    </row>
    <row r="1942">
      <c r="A1942" s="186" t="s">
        <v>488</v>
      </c>
      <c r="B1942" s="186">
        <v>1.3458775</v>
      </c>
      <c r="C1942" s="187">
        <v>45585.0</v>
      </c>
      <c r="D1942" s="188" t="str">
        <f t="shared" si="1"/>
        <v>2024/10</v>
      </c>
      <c r="E1942" s="189"/>
    </row>
    <row r="1943">
      <c r="A1943" s="186" t="s">
        <v>487</v>
      </c>
      <c r="B1943" s="186">
        <v>0.015738</v>
      </c>
      <c r="C1943" s="187">
        <v>45585.0</v>
      </c>
      <c r="D1943" s="188" t="str">
        <f t="shared" si="1"/>
        <v>2024/10</v>
      </c>
      <c r="E1943" s="189"/>
    </row>
    <row r="1944">
      <c r="A1944" s="186" t="s">
        <v>496</v>
      </c>
      <c r="B1944" s="186">
        <v>0.01871325</v>
      </c>
      <c r="C1944" s="187">
        <v>45585.0</v>
      </c>
      <c r="D1944" s="188" t="str">
        <f t="shared" si="1"/>
        <v>2024/10</v>
      </c>
      <c r="E1944" s="189"/>
    </row>
    <row r="1945">
      <c r="A1945" s="186" t="s">
        <v>498</v>
      </c>
      <c r="B1945" s="186">
        <v>0.0180705</v>
      </c>
      <c r="C1945" s="187">
        <v>45585.0</v>
      </c>
      <c r="D1945" s="188" t="str">
        <f t="shared" si="1"/>
        <v>2024/10</v>
      </c>
      <c r="E1945" s="189"/>
    </row>
    <row r="1946">
      <c r="A1946" s="186" t="s">
        <v>486</v>
      </c>
      <c r="B1946" s="186">
        <v>0.0108821</v>
      </c>
      <c r="C1946" s="187">
        <v>45585.0</v>
      </c>
      <c r="D1946" s="188" t="str">
        <f t="shared" si="1"/>
        <v>2024/10</v>
      </c>
      <c r="E1946" s="189"/>
    </row>
    <row r="1947">
      <c r="A1947" s="186" t="s">
        <v>498</v>
      </c>
      <c r="B1947" s="186">
        <v>4.719E-5</v>
      </c>
      <c r="C1947" s="187">
        <v>45585.0</v>
      </c>
      <c r="D1947" s="188" t="str">
        <f t="shared" si="1"/>
        <v>2024/10</v>
      </c>
      <c r="E1947" s="189"/>
    </row>
    <row r="1948">
      <c r="A1948" s="186" t="s">
        <v>509</v>
      </c>
      <c r="B1948" s="186">
        <v>1.27035</v>
      </c>
      <c r="C1948" s="187">
        <v>45585.0</v>
      </c>
      <c r="D1948" s="188" t="str">
        <f t="shared" si="1"/>
        <v>2024/10</v>
      </c>
      <c r="E1948" s="189"/>
    </row>
    <row r="1949">
      <c r="A1949" s="186" t="s">
        <v>502</v>
      </c>
      <c r="B1949" s="186">
        <v>3.16</v>
      </c>
      <c r="C1949" s="187">
        <v>45585.0</v>
      </c>
      <c r="D1949" s="188" t="str">
        <f t="shared" si="1"/>
        <v>2024/10</v>
      </c>
      <c r="E1949" s="189"/>
    </row>
    <row r="1950">
      <c r="A1950" s="186" t="s">
        <v>486</v>
      </c>
      <c r="B1950" s="186">
        <v>1.043251</v>
      </c>
      <c r="C1950" s="187">
        <v>45585.0</v>
      </c>
      <c r="D1950" s="188" t="str">
        <f t="shared" si="1"/>
        <v>2024/10</v>
      </c>
      <c r="E1950" s="189"/>
    </row>
    <row r="1951">
      <c r="A1951" s="186" t="s">
        <v>496</v>
      </c>
      <c r="B1951" s="186">
        <v>0.119155</v>
      </c>
      <c r="C1951" s="187">
        <v>45585.0</v>
      </c>
      <c r="D1951" s="188" t="str">
        <f t="shared" si="1"/>
        <v>2024/10</v>
      </c>
      <c r="E1951" s="189"/>
    </row>
    <row r="1952">
      <c r="A1952" s="186" t="s">
        <v>487</v>
      </c>
      <c r="B1952" s="186">
        <v>2.655E-4</v>
      </c>
      <c r="C1952" s="187">
        <v>45585.0</v>
      </c>
      <c r="D1952" s="188" t="str">
        <f t="shared" si="1"/>
        <v>2024/10</v>
      </c>
      <c r="E1952" s="189"/>
    </row>
    <row r="1953">
      <c r="A1953" s="186" t="s">
        <v>497</v>
      </c>
      <c r="B1953" s="186">
        <v>0.3129665</v>
      </c>
      <c r="C1953" s="187">
        <v>45585.0</v>
      </c>
      <c r="D1953" s="188" t="str">
        <f t="shared" si="1"/>
        <v>2024/10</v>
      </c>
      <c r="E1953" s="189"/>
    </row>
    <row r="1954">
      <c r="A1954" s="186" t="s">
        <v>507</v>
      </c>
      <c r="B1954" s="186">
        <v>0.0033275</v>
      </c>
      <c r="C1954" s="187">
        <v>45586.0</v>
      </c>
      <c r="D1954" s="188" t="str">
        <f t="shared" si="1"/>
        <v>2024/10</v>
      </c>
      <c r="E1954" s="189"/>
    </row>
    <row r="1955">
      <c r="A1955" s="186" t="s">
        <v>487</v>
      </c>
      <c r="B1955" s="186">
        <v>3.36378</v>
      </c>
      <c r="C1955" s="187">
        <v>45586.0</v>
      </c>
      <c r="D1955" s="188" t="str">
        <f t="shared" si="1"/>
        <v>2024/10</v>
      </c>
      <c r="E1955" s="189"/>
    </row>
    <row r="1956">
      <c r="A1956" s="186" t="s">
        <v>499</v>
      </c>
      <c r="B1956" s="186">
        <v>1.513305</v>
      </c>
      <c r="C1956" s="187">
        <v>45586.0</v>
      </c>
      <c r="D1956" s="188" t="str">
        <f t="shared" si="1"/>
        <v>2024/10</v>
      </c>
      <c r="E1956" s="189"/>
    </row>
    <row r="1957">
      <c r="A1957" s="186" t="s">
        <v>502</v>
      </c>
      <c r="B1957" s="186">
        <v>44.5917425</v>
      </c>
      <c r="C1957" s="187">
        <v>45586.0</v>
      </c>
      <c r="D1957" s="188" t="str">
        <f t="shared" si="1"/>
        <v>2024/10</v>
      </c>
      <c r="E1957" s="189"/>
    </row>
    <row r="1958">
      <c r="A1958" s="186" t="s">
        <v>488</v>
      </c>
      <c r="B1958" s="186">
        <v>3.1812825</v>
      </c>
      <c r="C1958" s="187">
        <v>45586.0</v>
      </c>
      <c r="D1958" s="188" t="str">
        <f t="shared" si="1"/>
        <v>2024/10</v>
      </c>
      <c r="E1958" s="189"/>
    </row>
    <row r="1959">
      <c r="A1959" s="186" t="s">
        <v>489</v>
      </c>
      <c r="B1959" s="186">
        <v>3.179965</v>
      </c>
      <c r="C1959" s="187">
        <v>45586.0</v>
      </c>
      <c r="D1959" s="188" t="str">
        <f t="shared" si="1"/>
        <v>2024/10</v>
      </c>
      <c r="E1959" s="189"/>
    </row>
    <row r="1960">
      <c r="A1960" s="186" t="s">
        <v>498</v>
      </c>
      <c r="B1960" s="186">
        <v>0.054935</v>
      </c>
      <c r="C1960" s="187">
        <v>45586.0</v>
      </c>
      <c r="D1960" s="188" t="str">
        <f t="shared" si="1"/>
        <v>2024/10</v>
      </c>
      <c r="E1960" s="189"/>
    </row>
    <row r="1961">
      <c r="A1961" s="186" t="s">
        <v>487</v>
      </c>
      <c r="B1961" s="186">
        <v>0.0557793</v>
      </c>
      <c r="C1961" s="187">
        <v>45586.0</v>
      </c>
      <c r="D1961" s="188" t="str">
        <f t="shared" si="1"/>
        <v>2024/10</v>
      </c>
      <c r="E1961" s="189"/>
    </row>
    <row r="1962">
      <c r="A1962" s="186" t="s">
        <v>496</v>
      </c>
      <c r="B1962" s="186">
        <v>0.0319929</v>
      </c>
      <c r="C1962" s="187">
        <v>45586.0</v>
      </c>
      <c r="D1962" s="188" t="str">
        <f t="shared" si="1"/>
        <v>2024/10</v>
      </c>
      <c r="E1962" s="189"/>
    </row>
    <row r="1963">
      <c r="A1963" s="186" t="s">
        <v>502</v>
      </c>
      <c r="B1963" s="186">
        <v>1.671E-4</v>
      </c>
      <c r="C1963" s="187">
        <v>45586.0</v>
      </c>
      <c r="D1963" s="188" t="str">
        <f t="shared" si="1"/>
        <v>2024/10</v>
      </c>
      <c r="E1963" s="189"/>
    </row>
    <row r="1964">
      <c r="A1964" s="186" t="s">
        <v>488</v>
      </c>
      <c r="B1964" s="186">
        <v>0.02871405</v>
      </c>
      <c r="C1964" s="187">
        <v>45586.0</v>
      </c>
      <c r="D1964" s="188" t="str">
        <f t="shared" si="1"/>
        <v>2024/10</v>
      </c>
      <c r="E1964" s="189"/>
    </row>
    <row r="1965">
      <c r="A1965" s="186" t="s">
        <v>498</v>
      </c>
      <c r="B1965" s="186">
        <v>0.0921708</v>
      </c>
      <c r="C1965" s="187">
        <v>45586.0</v>
      </c>
      <c r="D1965" s="188" t="str">
        <f t="shared" si="1"/>
        <v>2024/10</v>
      </c>
      <c r="E1965" s="189"/>
    </row>
    <row r="1966">
      <c r="A1966" s="186" t="s">
        <v>488</v>
      </c>
      <c r="B1966" s="186">
        <v>8.295315</v>
      </c>
      <c r="C1966" s="187">
        <v>45586.0</v>
      </c>
      <c r="D1966" s="188" t="str">
        <f t="shared" si="1"/>
        <v>2024/10</v>
      </c>
      <c r="E1966" s="189"/>
    </row>
    <row r="1967">
      <c r="A1967" s="186" t="s">
        <v>488</v>
      </c>
      <c r="B1967" s="186">
        <v>0.690987</v>
      </c>
      <c r="C1967" s="187">
        <v>45586.0</v>
      </c>
      <c r="D1967" s="188" t="str">
        <f t="shared" si="1"/>
        <v>2024/10</v>
      </c>
      <c r="E1967" s="189"/>
    </row>
    <row r="1968">
      <c r="A1968" s="186" t="s">
        <v>488</v>
      </c>
      <c r="B1968" s="186">
        <v>0.00698136</v>
      </c>
      <c r="C1968" s="187">
        <v>45586.0</v>
      </c>
      <c r="D1968" s="188" t="str">
        <f t="shared" si="1"/>
        <v>2024/10</v>
      </c>
      <c r="E1968" s="189"/>
    </row>
    <row r="1969">
      <c r="A1969" s="186" t="s">
        <v>486</v>
      </c>
      <c r="B1969" s="186">
        <v>0.0078404</v>
      </c>
      <c r="C1969" s="187">
        <v>45586.0</v>
      </c>
      <c r="D1969" s="188" t="str">
        <f t="shared" si="1"/>
        <v>2024/10</v>
      </c>
      <c r="E1969" s="189"/>
    </row>
    <row r="1970">
      <c r="A1970" s="186" t="s">
        <v>499</v>
      </c>
      <c r="B1970" s="186">
        <v>1.1661E-4</v>
      </c>
      <c r="C1970" s="187">
        <v>45586.0</v>
      </c>
      <c r="D1970" s="188" t="str">
        <f t="shared" si="1"/>
        <v>2024/10</v>
      </c>
      <c r="E1970" s="189"/>
    </row>
    <row r="1971">
      <c r="A1971" s="186" t="s">
        <v>489</v>
      </c>
      <c r="B1971" s="186">
        <v>1.69E-4</v>
      </c>
      <c r="C1971" s="187">
        <v>45586.0</v>
      </c>
      <c r="D1971" s="188" t="str">
        <f t="shared" si="1"/>
        <v>2024/10</v>
      </c>
      <c r="E1971" s="189"/>
    </row>
    <row r="1972">
      <c r="A1972" s="186" t="s">
        <v>498</v>
      </c>
      <c r="B1972" s="186">
        <v>0.00114738</v>
      </c>
      <c r="C1972" s="187">
        <v>45586.0</v>
      </c>
      <c r="D1972" s="188" t="str">
        <f t="shared" si="1"/>
        <v>2024/10</v>
      </c>
      <c r="E1972" s="189"/>
    </row>
    <row r="1973">
      <c r="A1973" s="186" t="s">
        <v>502</v>
      </c>
      <c r="B1973" s="186">
        <v>2.76</v>
      </c>
      <c r="C1973" s="187">
        <v>45586.0</v>
      </c>
      <c r="D1973" s="188" t="str">
        <f t="shared" si="1"/>
        <v>2024/10</v>
      </c>
      <c r="E1973" s="189"/>
    </row>
    <row r="1974">
      <c r="A1974" s="186" t="s">
        <v>486</v>
      </c>
      <c r="B1974" s="186">
        <v>0.9212245</v>
      </c>
      <c r="C1974" s="187">
        <v>45586.0</v>
      </c>
      <c r="D1974" s="188" t="str">
        <f t="shared" si="1"/>
        <v>2024/10</v>
      </c>
      <c r="E1974" s="189"/>
    </row>
    <row r="1975">
      <c r="A1975" s="186" t="s">
        <v>496</v>
      </c>
      <c r="B1975" s="186">
        <v>0.175793</v>
      </c>
      <c r="C1975" s="187">
        <v>45586.0</v>
      </c>
      <c r="D1975" s="188" t="str">
        <f t="shared" si="1"/>
        <v>2024/10</v>
      </c>
      <c r="E1975" s="189"/>
    </row>
    <row r="1976">
      <c r="A1976" s="186" t="s">
        <v>488</v>
      </c>
      <c r="B1976" s="186">
        <v>6.41121</v>
      </c>
      <c r="C1976" s="187">
        <v>45586.0</v>
      </c>
      <c r="D1976" s="188" t="str">
        <f t="shared" si="1"/>
        <v>2024/10</v>
      </c>
      <c r="E1976" s="189"/>
    </row>
    <row r="1977">
      <c r="A1977" s="186" t="s">
        <v>487</v>
      </c>
      <c r="B1977" s="186">
        <v>0.005991</v>
      </c>
      <c r="C1977" s="187">
        <v>45586.0</v>
      </c>
      <c r="D1977" s="188" t="str">
        <f t="shared" si="1"/>
        <v>2024/10</v>
      </c>
      <c r="E1977" s="189"/>
    </row>
    <row r="1978">
      <c r="A1978" s="186" t="s">
        <v>497</v>
      </c>
      <c r="B1978" s="186">
        <v>0.3691185</v>
      </c>
      <c r="C1978" s="187">
        <v>45586.0</v>
      </c>
      <c r="D1978" s="188" t="str">
        <f t="shared" si="1"/>
        <v>2024/10</v>
      </c>
      <c r="E1978" s="189"/>
    </row>
    <row r="1979">
      <c r="A1979" s="186" t="s">
        <v>507</v>
      </c>
      <c r="B1979" s="186">
        <v>0.48161</v>
      </c>
      <c r="C1979" s="187">
        <v>45587.0</v>
      </c>
      <c r="D1979" s="188" t="str">
        <f t="shared" si="1"/>
        <v>2024/10</v>
      </c>
      <c r="E1979" s="189"/>
    </row>
    <row r="1980">
      <c r="A1980" s="186" t="s">
        <v>487</v>
      </c>
      <c r="B1980" s="186">
        <v>8.6311825</v>
      </c>
      <c r="C1980" s="187">
        <v>45587.0</v>
      </c>
      <c r="D1980" s="188" t="str">
        <f t="shared" si="1"/>
        <v>2024/10</v>
      </c>
      <c r="E1980" s="189"/>
    </row>
    <row r="1981">
      <c r="A1981" s="186" t="s">
        <v>499</v>
      </c>
      <c r="B1981" s="186">
        <v>3.626985</v>
      </c>
      <c r="C1981" s="187">
        <v>45587.0</v>
      </c>
      <c r="D1981" s="188" t="str">
        <f t="shared" si="1"/>
        <v>2024/10</v>
      </c>
      <c r="E1981" s="189"/>
    </row>
    <row r="1982">
      <c r="A1982" s="186" t="s">
        <v>502</v>
      </c>
      <c r="B1982" s="186">
        <v>11.112615</v>
      </c>
      <c r="C1982" s="187">
        <v>45587.0</v>
      </c>
      <c r="D1982" s="188" t="str">
        <f t="shared" si="1"/>
        <v>2024/10</v>
      </c>
      <c r="E1982" s="189"/>
    </row>
    <row r="1983">
      <c r="A1983" s="186" t="s">
        <v>488</v>
      </c>
      <c r="B1983" s="186">
        <v>47.5503425</v>
      </c>
      <c r="C1983" s="187">
        <v>45587.0</v>
      </c>
      <c r="D1983" s="188" t="str">
        <f t="shared" si="1"/>
        <v>2024/10</v>
      </c>
      <c r="E1983" s="189"/>
    </row>
    <row r="1984">
      <c r="A1984" s="186" t="s">
        <v>489</v>
      </c>
      <c r="B1984" s="186">
        <v>7.175405</v>
      </c>
      <c r="C1984" s="187">
        <v>45587.0</v>
      </c>
      <c r="D1984" s="188" t="str">
        <f t="shared" si="1"/>
        <v>2024/10</v>
      </c>
      <c r="E1984" s="189"/>
    </row>
    <row r="1985">
      <c r="A1985" s="186" t="s">
        <v>498</v>
      </c>
      <c r="B1985" s="186">
        <v>0.0134425</v>
      </c>
      <c r="C1985" s="187">
        <v>45587.0</v>
      </c>
      <c r="D1985" s="188" t="str">
        <f t="shared" si="1"/>
        <v>2024/10</v>
      </c>
      <c r="E1985" s="189"/>
    </row>
    <row r="1986">
      <c r="A1986" s="186" t="s">
        <v>487</v>
      </c>
      <c r="B1986" s="186">
        <v>0.25544565</v>
      </c>
      <c r="C1986" s="187">
        <v>45587.0</v>
      </c>
      <c r="D1986" s="188" t="str">
        <f t="shared" si="1"/>
        <v>2024/10</v>
      </c>
      <c r="E1986" s="189"/>
    </row>
    <row r="1987">
      <c r="A1987" s="186" t="s">
        <v>496</v>
      </c>
      <c r="B1987" s="186">
        <v>0.02862225</v>
      </c>
      <c r="C1987" s="187">
        <v>45587.0</v>
      </c>
      <c r="D1987" s="188" t="str">
        <f t="shared" si="1"/>
        <v>2024/10</v>
      </c>
      <c r="E1987" s="189"/>
    </row>
    <row r="1988">
      <c r="A1988" s="186" t="s">
        <v>502</v>
      </c>
      <c r="B1988" s="186">
        <v>0.0128547</v>
      </c>
      <c r="C1988" s="187">
        <v>45587.0</v>
      </c>
      <c r="D1988" s="188" t="str">
        <f t="shared" si="1"/>
        <v>2024/10</v>
      </c>
      <c r="E1988" s="189"/>
    </row>
    <row r="1989">
      <c r="A1989" s="186" t="s">
        <v>488</v>
      </c>
      <c r="B1989" s="186">
        <v>1.642203</v>
      </c>
      <c r="C1989" s="187">
        <v>45587.0</v>
      </c>
      <c r="D1989" s="188" t="str">
        <f t="shared" si="1"/>
        <v>2024/10</v>
      </c>
      <c r="E1989" s="189"/>
    </row>
    <row r="1990">
      <c r="A1990" s="186" t="s">
        <v>498</v>
      </c>
      <c r="B1990" s="186">
        <v>0.0663054</v>
      </c>
      <c r="C1990" s="187">
        <v>45587.0</v>
      </c>
      <c r="D1990" s="188" t="str">
        <f t="shared" si="1"/>
        <v>2024/10</v>
      </c>
      <c r="E1990" s="189"/>
    </row>
    <row r="1991">
      <c r="A1991" s="186" t="s">
        <v>488</v>
      </c>
      <c r="B1991" s="186">
        <v>0.0326879</v>
      </c>
      <c r="C1991" s="187">
        <v>45587.0</v>
      </c>
      <c r="D1991" s="188" t="str">
        <f t="shared" si="1"/>
        <v>2024/10</v>
      </c>
      <c r="E1991" s="189"/>
    </row>
    <row r="1992">
      <c r="A1992" s="186" t="s">
        <v>486</v>
      </c>
      <c r="B1992" s="186">
        <v>0.0100802</v>
      </c>
      <c r="C1992" s="187">
        <v>45587.0</v>
      </c>
      <c r="D1992" s="188" t="str">
        <f t="shared" si="1"/>
        <v>2024/10</v>
      </c>
      <c r="E1992" s="189"/>
    </row>
    <row r="1993">
      <c r="A1993" s="186" t="s">
        <v>499</v>
      </c>
      <c r="B1993" s="186">
        <v>9.9112E-4</v>
      </c>
      <c r="C1993" s="187">
        <v>45587.0</v>
      </c>
      <c r="D1993" s="188" t="str">
        <f t="shared" si="1"/>
        <v>2024/10</v>
      </c>
      <c r="E1993" s="189"/>
    </row>
    <row r="1994">
      <c r="A1994" s="186" t="s">
        <v>489</v>
      </c>
      <c r="B1994" s="186">
        <v>1.9266E-4</v>
      </c>
      <c r="C1994" s="187">
        <v>45587.0</v>
      </c>
      <c r="D1994" s="188" t="str">
        <f t="shared" si="1"/>
        <v>2024/10</v>
      </c>
      <c r="E1994" s="189"/>
    </row>
    <row r="1995">
      <c r="A1995" s="186" t="s">
        <v>498</v>
      </c>
      <c r="B1995" s="186">
        <v>0.07335263</v>
      </c>
      <c r="C1995" s="187">
        <v>45587.0</v>
      </c>
      <c r="D1995" s="188" t="str">
        <f t="shared" si="1"/>
        <v>2024/10</v>
      </c>
      <c r="E1995" s="189"/>
    </row>
    <row r="1996">
      <c r="A1996" s="186" t="s">
        <v>488</v>
      </c>
      <c r="B1996" s="186">
        <v>0.1051662</v>
      </c>
      <c r="C1996" s="187">
        <v>45587.0</v>
      </c>
      <c r="D1996" s="188" t="str">
        <f t="shared" si="1"/>
        <v>2024/10</v>
      </c>
      <c r="E1996" s="189"/>
    </row>
    <row r="1997">
      <c r="A1997" s="186" t="s">
        <v>502</v>
      </c>
      <c r="B1997" s="186">
        <v>3.08</v>
      </c>
      <c r="C1997" s="187">
        <v>45587.0</v>
      </c>
      <c r="D1997" s="188" t="str">
        <f t="shared" si="1"/>
        <v>2024/10</v>
      </c>
      <c r="E1997" s="189"/>
    </row>
    <row r="1998">
      <c r="A1998" s="186" t="s">
        <v>486</v>
      </c>
      <c r="B1998" s="186">
        <v>0.04888</v>
      </c>
      <c r="C1998" s="187">
        <v>45587.0</v>
      </c>
      <c r="D1998" s="188" t="str">
        <f t="shared" si="1"/>
        <v>2024/10</v>
      </c>
      <c r="E1998" s="189"/>
    </row>
    <row r="1999">
      <c r="A1999" s="186" t="s">
        <v>496</v>
      </c>
      <c r="B1999" s="186">
        <v>0.149773</v>
      </c>
      <c r="C1999" s="187">
        <v>45587.0</v>
      </c>
      <c r="D1999" s="188" t="str">
        <f t="shared" si="1"/>
        <v>2024/10</v>
      </c>
      <c r="E1999" s="189"/>
    </row>
    <row r="2000">
      <c r="A2000" s="186" t="s">
        <v>487</v>
      </c>
      <c r="B2000" s="186">
        <v>0.0033885</v>
      </c>
      <c r="C2000" s="187">
        <v>45587.0</v>
      </c>
      <c r="D2000" s="188" t="str">
        <f t="shared" si="1"/>
        <v>2024/10</v>
      </c>
      <c r="E2000" s="189"/>
    </row>
    <row r="2001">
      <c r="A2001" s="186" t="s">
        <v>497</v>
      </c>
      <c r="B2001" s="186">
        <v>0.341569</v>
      </c>
      <c r="C2001" s="187">
        <v>45587.0</v>
      </c>
      <c r="D2001" s="188" t="str">
        <f t="shared" si="1"/>
        <v>2024/10</v>
      </c>
      <c r="E2001" s="189"/>
    </row>
    <row r="2002">
      <c r="A2002" s="186" t="s">
        <v>502</v>
      </c>
      <c r="B2002" s="186">
        <v>1.186131</v>
      </c>
      <c r="C2002" s="187">
        <v>45587.0</v>
      </c>
      <c r="D2002" s="188" t="str">
        <f t="shared" si="1"/>
        <v>2024/10</v>
      </c>
      <c r="E2002" s="189"/>
    </row>
    <row r="2003">
      <c r="A2003" s="186" t="s">
        <v>493</v>
      </c>
      <c r="B2003" s="186">
        <v>0.010389</v>
      </c>
      <c r="C2003" s="187">
        <v>45587.0</v>
      </c>
      <c r="D2003" s="188" t="str">
        <f t="shared" si="1"/>
        <v>2024/10</v>
      </c>
      <c r="E2003" s="189"/>
    </row>
    <row r="2004">
      <c r="A2004" s="186" t="s">
        <v>487</v>
      </c>
      <c r="B2004" s="186">
        <v>0.59597</v>
      </c>
      <c r="C2004" s="187">
        <v>45588.0</v>
      </c>
      <c r="D2004" s="188" t="str">
        <f t="shared" si="1"/>
        <v>2024/10</v>
      </c>
      <c r="E2004" s="189"/>
    </row>
    <row r="2005">
      <c r="A2005" s="186" t="s">
        <v>499</v>
      </c>
      <c r="B2005" s="186">
        <v>2.7153825</v>
      </c>
      <c r="C2005" s="187">
        <v>45588.0</v>
      </c>
      <c r="D2005" s="188" t="str">
        <f t="shared" si="1"/>
        <v>2024/10</v>
      </c>
      <c r="E2005" s="189"/>
    </row>
    <row r="2006">
      <c r="A2006" s="186" t="s">
        <v>502</v>
      </c>
      <c r="B2006" s="186">
        <v>0.0740025</v>
      </c>
      <c r="C2006" s="187">
        <v>45588.0</v>
      </c>
      <c r="D2006" s="188" t="str">
        <f t="shared" si="1"/>
        <v>2024/10</v>
      </c>
      <c r="E2006" s="189"/>
    </row>
    <row r="2007">
      <c r="A2007" s="186" t="s">
        <v>488</v>
      </c>
      <c r="B2007" s="186">
        <v>2.759305</v>
      </c>
      <c r="C2007" s="187">
        <v>45588.0</v>
      </c>
      <c r="D2007" s="188" t="str">
        <f t="shared" si="1"/>
        <v>2024/10</v>
      </c>
      <c r="E2007" s="189"/>
    </row>
    <row r="2008">
      <c r="A2008" s="186" t="s">
        <v>489</v>
      </c>
      <c r="B2008" s="186">
        <v>3.75125</v>
      </c>
      <c r="C2008" s="187">
        <v>45588.0</v>
      </c>
      <c r="D2008" s="188" t="str">
        <f t="shared" si="1"/>
        <v>2024/10</v>
      </c>
      <c r="E2008" s="189"/>
    </row>
    <row r="2009">
      <c r="A2009" s="186" t="s">
        <v>487</v>
      </c>
      <c r="B2009" s="186">
        <v>0.00250305</v>
      </c>
      <c r="C2009" s="187">
        <v>45588.0</v>
      </c>
      <c r="D2009" s="188" t="str">
        <f t="shared" si="1"/>
        <v>2024/10</v>
      </c>
      <c r="E2009" s="189"/>
    </row>
    <row r="2010">
      <c r="A2010" s="186" t="s">
        <v>496</v>
      </c>
      <c r="B2010" s="186">
        <v>0.02350725</v>
      </c>
      <c r="C2010" s="187">
        <v>45588.0</v>
      </c>
      <c r="D2010" s="188" t="str">
        <f t="shared" si="1"/>
        <v>2024/10</v>
      </c>
      <c r="E2010" s="189"/>
    </row>
    <row r="2011">
      <c r="A2011" s="186" t="s">
        <v>488</v>
      </c>
      <c r="B2011" s="186">
        <v>0.25080015</v>
      </c>
      <c r="C2011" s="187">
        <v>45588.0</v>
      </c>
      <c r="D2011" s="188" t="str">
        <f t="shared" si="1"/>
        <v>2024/10</v>
      </c>
      <c r="E2011" s="189"/>
    </row>
    <row r="2012">
      <c r="A2012" s="186" t="s">
        <v>498</v>
      </c>
      <c r="B2012" s="186">
        <v>0.0064311</v>
      </c>
      <c r="C2012" s="187">
        <v>45588.0</v>
      </c>
      <c r="D2012" s="188" t="str">
        <f t="shared" si="1"/>
        <v>2024/10</v>
      </c>
      <c r="E2012" s="189"/>
    </row>
    <row r="2013">
      <c r="A2013" s="186" t="s">
        <v>486</v>
      </c>
      <c r="B2013" s="186">
        <v>0.0118167</v>
      </c>
      <c r="C2013" s="187">
        <v>45588.0</v>
      </c>
      <c r="D2013" s="188" t="str">
        <f t="shared" si="1"/>
        <v>2024/10</v>
      </c>
      <c r="E2013" s="189"/>
    </row>
    <row r="2014">
      <c r="A2014" s="186" t="s">
        <v>499</v>
      </c>
      <c r="B2014" s="186">
        <v>1.6393E-4</v>
      </c>
      <c r="C2014" s="187">
        <v>45588.0</v>
      </c>
      <c r="D2014" s="188" t="str">
        <f t="shared" si="1"/>
        <v>2024/10</v>
      </c>
      <c r="E2014" s="189"/>
    </row>
    <row r="2015">
      <c r="A2015" s="186" t="s">
        <v>489</v>
      </c>
      <c r="B2015" s="186">
        <v>1.456E-4</v>
      </c>
      <c r="C2015" s="187">
        <v>45588.0</v>
      </c>
      <c r="D2015" s="188" t="str">
        <f t="shared" si="1"/>
        <v>2024/10</v>
      </c>
      <c r="E2015" s="189"/>
    </row>
    <row r="2016">
      <c r="A2016" s="186" t="s">
        <v>498</v>
      </c>
      <c r="B2016" s="186">
        <v>0.12339782</v>
      </c>
      <c r="C2016" s="187">
        <v>45588.0</v>
      </c>
      <c r="D2016" s="188" t="str">
        <f t="shared" si="1"/>
        <v>2024/10</v>
      </c>
      <c r="E2016" s="189"/>
    </row>
    <row r="2017">
      <c r="A2017" s="186" t="s">
        <v>488</v>
      </c>
      <c r="B2017" s="186">
        <v>0.2212293</v>
      </c>
      <c r="C2017" s="187">
        <v>45588.0</v>
      </c>
      <c r="D2017" s="188" t="str">
        <f t="shared" si="1"/>
        <v>2024/10</v>
      </c>
      <c r="E2017" s="189"/>
    </row>
    <row r="2018">
      <c r="A2018" s="186" t="s">
        <v>502</v>
      </c>
      <c r="B2018" s="186">
        <v>3.04</v>
      </c>
      <c r="C2018" s="187">
        <v>45588.0</v>
      </c>
      <c r="D2018" s="188" t="str">
        <f t="shared" si="1"/>
        <v>2024/10</v>
      </c>
      <c r="E2018" s="189"/>
    </row>
    <row r="2019">
      <c r="A2019" s="186" t="s">
        <v>496</v>
      </c>
      <c r="B2019" s="186">
        <v>0.168027</v>
      </c>
      <c r="C2019" s="187">
        <v>45588.0</v>
      </c>
      <c r="D2019" s="188" t="str">
        <f t="shared" si="1"/>
        <v>2024/10</v>
      </c>
      <c r="E2019" s="189"/>
    </row>
    <row r="2020">
      <c r="A2020" s="186" t="s">
        <v>487</v>
      </c>
      <c r="B2020" s="186">
        <v>0.015435</v>
      </c>
      <c r="C2020" s="187">
        <v>45588.0</v>
      </c>
      <c r="D2020" s="188" t="str">
        <f t="shared" si="1"/>
        <v>2024/10</v>
      </c>
      <c r="E2020" s="189"/>
    </row>
    <row r="2021">
      <c r="A2021" s="186" t="s">
        <v>497</v>
      </c>
      <c r="B2021" s="186">
        <v>0.3538245</v>
      </c>
      <c r="C2021" s="187">
        <v>45588.0</v>
      </c>
      <c r="D2021" s="188" t="str">
        <f t="shared" si="1"/>
        <v>2024/10</v>
      </c>
      <c r="E2021" s="189"/>
    </row>
    <row r="2022">
      <c r="A2022" s="186" t="s">
        <v>502</v>
      </c>
      <c r="B2022" s="186">
        <v>0.94637</v>
      </c>
      <c r="C2022" s="187">
        <v>45588.0</v>
      </c>
      <c r="D2022" s="188" t="str">
        <f t="shared" si="1"/>
        <v>2024/10</v>
      </c>
      <c r="E2022" s="189"/>
    </row>
    <row r="2023">
      <c r="A2023" s="186" t="s">
        <v>493</v>
      </c>
      <c r="B2023" s="186">
        <v>0.00436</v>
      </c>
      <c r="C2023" s="187">
        <v>45588.0</v>
      </c>
      <c r="D2023" s="188" t="str">
        <f t="shared" si="1"/>
        <v>2024/10</v>
      </c>
      <c r="E2023" s="189"/>
    </row>
    <row r="2024">
      <c r="A2024" s="186" t="s">
        <v>487</v>
      </c>
      <c r="B2024" s="186">
        <v>4.34519</v>
      </c>
      <c r="C2024" s="187">
        <v>45589.0</v>
      </c>
      <c r="D2024" s="188" t="str">
        <f t="shared" si="1"/>
        <v>2024/10</v>
      </c>
      <c r="E2024" s="189"/>
    </row>
    <row r="2025">
      <c r="A2025" s="186" t="s">
        <v>499</v>
      </c>
      <c r="B2025" s="186">
        <v>63.616</v>
      </c>
      <c r="C2025" s="187">
        <v>45589.0</v>
      </c>
      <c r="D2025" s="188" t="str">
        <f t="shared" si="1"/>
        <v>2024/10</v>
      </c>
      <c r="E2025" s="189"/>
    </row>
    <row r="2026">
      <c r="A2026" s="186" t="s">
        <v>502</v>
      </c>
      <c r="B2026" s="186">
        <v>0.3107725</v>
      </c>
      <c r="C2026" s="187">
        <v>45589.0</v>
      </c>
      <c r="D2026" s="188" t="str">
        <f t="shared" si="1"/>
        <v>2024/10</v>
      </c>
      <c r="E2026" s="189"/>
    </row>
    <row r="2027">
      <c r="A2027" s="186" t="s">
        <v>488</v>
      </c>
      <c r="B2027" s="186">
        <v>9.2231225</v>
      </c>
      <c r="C2027" s="187">
        <v>45589.0</v>
      </c>
      <c r="D2027" s="188" t="str">
        <f t="shared" si="1"/>
        <v>2024/10</v>
      </c>
      <c r="E2027" s="189"/>
    </row>
    <row r="2028">
      <c r="A2028" s="186" t="s">
        <v>489</v>
      </c>
      <c r="B2028" s="186">
        <v>8.927835</v>
      </c>
      <c r="C2028" s="187">
        <v>45589.0</v>
      </c>
      <c r="D2028" s="188" t="str">
        <f t="shared" si="1"/>
        <v>2024/10</v>
      </c>
      <c r="E2028" s="189"/>
    </row>
    <row r="2029">
      <c r="A2029" s="186" t="s">
        <v>493</v>
      </c>
      <c r="B2029" s="186">
        <v>0.005675</v>
      </c>
      <c r="C2029" s="187">
        <v>45589.0</v>
      </c>
      <c r="D2029" s="188" t="str">
        <f t="shared" si="1"/>
        <v>2024/10</v>
      </c>
      <c r="E2029" s="189"/>
    </row>
    <row r="2030">
      <c r="A2030" s="186" t="s">
        <v>498</v>
      </c>
      <c r="B2030" s="186">
        <v>0.2935925</v>
      </c>
      <c r="C2030" s="187">
        <v>45589.0</v>
      </c>
      <c r="D2030" s="188" t="str">
        <f t="shared" si="1"/>
        <v>2024/10</v>
      </c>
      <c r="E2030" s="189"/>
    </row>
    <row r="2031">
      <c r="A2031" s="186" t="s">
        <v>487</v>
      </c>
      <c r="B2031" s="186">
        <v>0.28683405</v>
      </c>
      <c r="C2031" s="187">
        <v>45589.0</v>
      </c>
      <c r="D2031" s="188" t="str">
        <f t="shared" si="1"/>
        <v>2024/10</v>
      </c>
      <c r="E2031" s="189"/>
    </row>
    <row r="2032">
      <c r="A2032" s="186" t="s">
        <v>496</v>
      </c>
      <c r="B2032" s="186">
        <v>0.02768145</v>
      </c>
      <c r="C2032" s="187">
        <v>45589.0</v>
      </c>
      <c r="D2032" s="188" t="str">
        <f t="shared" si="1"/>
        <v>2024/10</v>
      </c>
      <c r="E2032" s="189"/>
    </row>
    <row r="2033">
      <c r="A2033" s="186" t="s">
        <v>502</v>
      </c>
      <c r="B2033" s="186">
        <v>0.00850845</v>
      </c>
      <c r="C2033" s="187">
        <v>45589.0</v>
      </c>
      <c r="D2033" s="188" t="str">
        <f t="shared" si="1"/>
        <v>2024/10</v>
      </c>
      <c r="E2033" s="189"/>
    </row>
    <row r="2034">
      <c r="A2034" s="186" t="s">
        <v>488</v>
      </c>
      <c r="B2034" s="186">
        <v>0.0479541</v>
      </c>
      <c r="C2034" s="187">
        <v>45589.0</v>
      </c>
      <c r="D2034" s="188" t="str">
        <f t="shared" si="1"/>
        <v>2024/10</v>
      </c>
      <c r="E2034" s="189"/>
    </row>
    <row r="2035">
      <c r="A2035" s="186" t="s">
        <v>498</v>
      </c>
      <c r="B2035" s="186">
        <v>0.1793655</v>
      </c>
      <c r="C2035" s="187">
        <v>45589.0</v>
      </c>
      <c r="D2035" s="188" t="str">
        <f t="shared" si="1"/>
        <v>2024/10</v>
      </c>
      <c r="E2035" s="189"/>
    </row>
    <row r="2036">
      <c r="A2036" s="186" t="s">
        <v>488</v>
      </c>
      <c r="B2036" s="186">
        <v>0.0033439</v>
      </c>
      <c r="C2036" s="187">
        <v>45589.0</v>
      </c>
      <c r="D2036" s="188" t="str">
        <f t="shared" si="1"/>
        <v>2024/10</v>
      </c>
      <c r="E2036" s="189"/>
    </row>
    <row r="2037">
      <c r="A2037" s="186" t="s">
        <v>486</v>
      </c>
      <c r="B2037" s="186">
        <v>0.00936617</v>
      </c>
      <c r="C2037" s="187">
        <v>45589.0</v>
      </c>
      <c r="D2037" s="188" t="str">
        <f t="shared" si="1"/>
        <v>2024/10</v>
      </c>
      <c r="E2037" s="189"/>
    </row>
    <row r="2038">
      <c r="A2038" s="186" t="s">
        <v>499</v>
      </c>
      <c r="B2038" s="186">
        <v>0.01367951</v>
      </c>
      <c r="C2038" s="187">
        <v>45589.0</v>
      </c>
      <c r="D2038" s="188" t="str">
        <f t="shared" si="1"/>
        <v>2024/10</v>
      </c>
      <c r="E2038" s="189"/>
    </row>
    <row r="2039">
      <c r="A2039" s="186" t="s">
        <v>489</v>
      </c>
      <c r="B2039" s="186">
        <v>2.2256E-4</v>
      </c>
      <c r="C2039" s="187">
        <v>45589.0</v>
      </c>
      <c r="D2039" s="188" t="str">
        <f t="shared" si="1"/>
        <v>2024/10</v>
      </c>
      <c r="E2039" s="189"/>
    </row>
    <row r="2040">
      <c r="A2040" s="186" t="s">
        <v>498</v>
      </c>
      <c r="B2040" s="186">
        <v>8.9284E-4</v>
      </c>
      <c r="C2040" s="187">
        <v>45589.0</v>
      </c>
      <c r="D2040" s="188" t="str">
        <f t="shared" si="1"/>
        <v>2024/10</v>
      </c>
      <c r="E2040" s="189"/>
    </row>
    <row r="2041">
      <c r="A2041" s="186" t="s">
        <v>502</v>
      </c>
      <c r="B2041" s="186">
        <v>3.0</v>
      </c>
      <c r="C2041" s="187">
        <v>45589.0</v>
      </c>
      <c r="D2041" s="188" t="str">
        <f t="shared" si="1"/>
        <v>2024/10</v>
      </c>
      <c r="E2041" s="189"/>
    </row>
    <row r="2042">
      <c r="A2042" s="186" t="s">
        <v>486</v>
      </c>
      <c r="B2042" s="186">
        <v>0.10384</v>
      </c>
      <c r="C2042" s="187">
        <v>45589.0</v>
      </c>
      <c r="D2042" s="188" t="str">
        <f t="shared" si="1"/>
        <v>2024/10</v>
      </c>
      <c r="E2042" s="189"/>
    </row>
    <row r="2043">
      <c r="A2043" s="186" t="s">
        <v>496</v>
      </c>
      <c r="B2043" s="186">
        <v>0.146394</v>
      </c>
      <c r="C2043" s="187">
        <v>45589.0</v>
      </c>
      <c r="D2043" s="188" t="str">
        <f t="shared" si="1"/>
        <v>2024/10</v>
      </c>
      <c r="E2043" s="189"/>
    </row>
    <row r="2044">
      <c r="A2044" s="186" t="s">
        <v>487</v>
      </c>
      <c r="B2044" s="186">
        <v>0.023653</v>
      </c>
      <c r="C2044" s="187">
        <v>45589.0</v>
      </c>
      <c r="D2044" s="188" t="str">
        <f t="shared" si="1"/>
        <v>2024/10</v>
      </c>
      <c r="E2044" s="189"/>
    </row>
    <row r="2045">
      <c r="A2045" s="186" t="s">
        <v>497</v>
      </c>
      <c r="B2045" s="186">
        <v>0.3054655</v>
      </c>
      <c r="C2045" s="187">
        <v>45589.0</v>
      </c>
      <c r="D2045" s="188" t="str">
        <f t="shared" si="1"/>
        <v>2024/10</v>
      </c>
      <c r="E2045" s="189"/>
    </row>
    <row r="2046">
      <c r="A2046" s="186" t="s">
        <v>502</v>
      </c>
      <c r="B2046" s="186">
        <v>0.925154</v>
      </c>
      <c r="C2046" s="187">
        <v>45589.0</v>
      </c>
      <c r="D2046" s="188" t="str">
        <f t="shared" si="1"/>
        <v>2024/10</v>
      </c>
      <c r="E2046" s="189"/>
    </row>
    <row r="2047">
      <c r="A2047" s="186" t="s">
        <v>493</v>
      </c>
      <c r="B2047" s="186">
        <v>0.014655</v>
      </c>
      <c r="C2047" s="187">
        <v>45589.0</v>
      </c>
      <c r="D2047" s="188" t="str">
        <f t="shared" si="1"/>
        <v>2024/10</v>
      </c>
      <c r="E2047" s="189"/>
    </row>
    <row r="2048">
      <c r="A2048" s="186" t="s">
        <v>507</v>
      </c>
      <c r="B2048" s="186">
        <v>0.03085</v>
      </c>
      <c r="C2048" s="187">
        <v>45590.0</v>
      </c>
      <c r="D2048" s="188" t="str">
        <f t="shared" si="1"/>
        <v>2024/10</v>
      </c>
      <c r="E2048" s="189"/>
    </row>
    <row r="2049">
      <c r="A2049" s="186" t="s">
        <v>487</v>
      </c>
      <c r="B2049" s="186">
        <v>2.7110375</v>
      </c>
      <c r="C2049" s="187">
        <v>45590.0</v>
      </c>
      <c r="D2049" s="188" t="str">
        <f t="shared" si="1"/>
        <v>2024/10</v>
      </c>
      <c r="E2049" s="189"/>
    </row>
    <row r="2050">
      <c r="A2050" s="186" t="s">
        <v>499</v>
      </c>
      <c r="B2050" s="186">
        <v>2.1584125</v>
      </c>
      <c r="C2050" s="187">
        <v>45590.0</v>
      </c>
      <c r="D2050" s="188" t="str">
        <f t="shared" si="1"/>
        <v>2024/10</v>
      </c>
      <c r="E2050" s="189"/>
    </row>
    <row r="2051">
      <c r="A2051" s="186" t="s">
        <v>502</v>
      </c>
      <c r="B2051" s="186">
        <v>0.6253425</v>
      </c>
      <c r="C2051" s="187">
        <v>45590.0</v>
      </c>
      <c r="D2051" s="188" t="str">
        <f t="shared" si="1"/>
        <v>2024/10</v>
      </c>
      <c r="E2051" s="189"/>
    </row>
    <row r="2052">
      <c r="A2052" s="186" t="s">
        <v>488</v>
      </c>
      <c r="B2052" s="186">
        <v>22.28424</v>
      </c>
      <c r="C2052" s="187">
        <v>45590.0</v>
      </c>
      <c r="D2052" s="188" t="str">
        <f t="shared" si="1"/>
        <v>2024/10</v>
      </c>
      <c r="E2052" s="189"/>
    </row>
    <row r="2053">
      <c r="A2053" s="186" t="s">
        <v>489</v>
      </c>
      <c r="B2053" s="186">
        <v>10.731575</v>
      </c>
      <c r="C2053" s="187">
        <v>45590.0</v>
      </c>
      <c r="D2053" s="188" t="str">
        <f t="shared" si="1"/>
        <v>2024/10</v>
      </c>
      <c r="E2053" s="189"/>
    </row>
    <row r="2054">
      <c r="A2054" s="186" t="s">
        <v>498</v>
      </c>
      <c r="B2054" s="186">
        <v>0.990995</v>
      </c>
      <c r="C2054" s="187">
        <v>45590.0</v>
      </c>
      <c r="D2054" s="188" t="str">
        <f t="shared" si="1"/>
        <v>2024/10</v>
      </c>
      <c r="E2054" s="189"/>
    </row>
    <row r="2055">
      <c r="A2055" s="186" t="s">
        <v>490</v>
      </c>
      <c r="B2055" s="186">
        <v>0.0560975</v>
      </c>
      <c r="C2055" s="187">
        <v>45590.0</v>
      </c>
      <c r="D2055" s="188" t="str">
        <f t="shared" si="1"/>
        <v>2024/10</v>
      </c>
      <c r="E2055" s="189"/>
    </row>
    <row r="2056">
      <c r="A2056" s="186" t="s">
        <v>487</v>
      </c>
      <c r="B2056" s="186">
        <v>0.16546125</v>
      </c>
      <c r="C2056" s="187">
        <v>45590.0</v>
      </c>
      <c r="D2056" s="188" t="str">
        <f t="shared" si="1"/>
        <v>2024/10</v>
      </c>
      <c r="E2056" s="189"/>
    </row>
    <row r="2057">
      <c r="A2057" s="186" t="s">
        <v>496</v>
      </c>
      <c r="B2057" s="186">
        <v>0.0356106</v>
      </c>
      <c r="C2057" s="187">
        <v>45590.0</v>
      </c>
      <c r="D2057" s="188" t="str">
        <f t="shared" si="1"/>
        <v>2024/10</v>
      </c>
      <c r="E2057" s="189"/>
    </row>
    <row r="2058">
      <c r="A2058" s="186" t="s">
        <v>492</v>
      </c>
      <c r="B2058" s="186">
        <v>8.0775E-4</v>
      </c>
      <c r="C2058" s="187">
        <v>45590.0</v>
      </c>
      <c r="D2058" s="188" t="str">
        <f t="shared" si="1"/>
        <v>2024/10</v>
      </c>
      <c r="E2058" s="189"/>
    </row>
    <row r="2059">
      <c r="A2059" s="186" t="s">
        <v>502</v>
      </c>
      <c r="B2059" s="186">
        <v>0.00275865</v>
      </c>
      <c r="C2059" s="187">
        <v>45590.0</v>
      </c>
      <c r="D2059" s="188" t="str">
        <f t="shared" si="1"/>
        <v>2024/10</v>
      </c>
      <c r="E2059" s="189"/>
    </row>
    <row r="2060">
      <c r="A2060" s="186" t="s">
        <v>488</v>
      </c>
      <c r="B2060" s="186">
        <v>0.33268095</v>
      </c>
      <c r="C2060" s="187">
        <v>45590.0</v>
      </c>
      <c r="D2060" s="188" t="str">
        <f t="shared" si="1"/>
        <v>2024/10</v>
      </c>
      <c r="E2060" s="189"/>
    </row>
    <row r="2061">
      <c r="A2061" s="186" t="s">
        <v>498</v>
      </c>
      <c r="B2061" s="186">
        <v>0.1420593</v>
      </c>
      <c r="C2061" s="187">
        <v>45590.0</v>
      </c>
      <c r="D2061" s="188" t="str">
        <f t="shared" si="1"/>
        <v>2024/10</v>
      </c>
      <c r="E2061" s="189"/>
    </row>
    <row r="2062">
      <c r="A2062" s="186" t="s">
        <v>486</v>
      </c>
      <c r="B2062" s="186">
        <v>0.00850344</v>
      </c>
      <c r="C2062" s="187">
        <v>45590.0</v>
      </c>
      <c r="D2062" s="188" t="str">
        <f t="shared" si="1"/>
        <v>2024/10</v>
      </c>
      <c r="E2062" s="189"/>
    </row>
    <row r="2063">
      <c r="A2063" s="186" t="s">
        <v>499</v>
      </c>
      <c r="B2063" s="186">
        <v>4.1665E-4</v>
      </c>
      <c r="C2063" s="187">
        <v>45590.0</v>
      </c>
      <c r="D2063" s="188" t="str">
        <f t="shared" si="1"/>
        <v>2024/10</v>
      </c>
      <c r="E2063" s="189"/>
    </row>
    <row r="2064">
      <c r="A2064" s="186" t="s">
        <v>489</v>
      </c>
      <c r="B2064" s="186">
        <v>1.7407E-4</v>
      </c>
      <c r="C2064" s="187">
        <v>45590.0</v>
      </c>
      <c r="D2064" s="188" t="str">
        <f t="shared" si="1"/>
        <v>2024/10</v>
      </c>
      <c r="E2064" s="189"/>
    </row>
    <row r="2065">
      <c r="A2065" s="186" t="s">
        <v>498</v>
      </c>
      <c r="B2065" s="186">
        <v>0.03029559</v>
      </c>
      <c r="C2065" s="187">
        <v>45590.0</v>
      </c>
      <c r="D2065" s="188" t="str">
        <f t="shared" si="1"/>
        <v>2024/10</v>
      </c>
      <c r="E2065" s="189"/>
    </row>
    <row r="2066">
      <c r="A2066" s="186" t="s">
        <v>488</v>
      </c>
      <c r="B2066" s="186">
        <v>322.6612235</v>
      </c>
      <c r="C2066" s="187">
        <v>45590.0</v>
      </c>
      <c r="D2066" s="188" t="str">
        <f t="shared" si="1"/>
        <v>2024/10</v>
      </c>
      <c r="E2066" s="189"/>
    </row>
    <row r="2067">
      <c r="A2067" s="186" t="s">
        <v>502</v>
      </c>
      <c r="B2067" s="186">
        <v>2.88</v>
      </c>
      <c r="C2067" s="187">
        <v>45590.0</v>
      </c>
      <c r="D2067" s="188" t="str">
        <f t="shared" si="1"/>
        <v>2024/10</v>
      </c>
      <c r="E2067" s="189"/>
    </row>
    <row r="2068">
      <c r="A2068" s="186" t="s">
        <v>488</v>
      </c>
      <c r="B2068" s="186">
        <v>0.00588</v>
      </c>
      <c r="C2068" s="187">
        <v>45590.0</v>
      </c>
      <c r="D2068" s="188" t="str">
        <f t="shared" si="1"/>
        <v>2024/10</v>
      </c>
      <c r="E2068" s="189"/>
    </row>
    <row r="2069">
      <c r="A2069" s="186" t="s">
        <v>486</v>
      </c>
      <c r="B2069" s="186">
        <v>0.00388</v>
      </c>
      <c r="C2069" s="187">
        <v>45590.0</v>
      </c>
      <c r="D2069" s="188" t="str">
        <f t="shared" si="1"/>
        <v>2024/10</v>
      </c>
      <c r="E2069" s="189"/>
    </row>
    <row r="2070">
      <c r="A2070" s="186" t="s">
        <v>496</v>
      </c>
      <c r="B2070" s="186">
        <v>0.174105</v>
      </c>
      <c r="C2070" s="187">
        <v>45590.0</v>
      </c>
      <c r="D2070" s="188" t="str">
        <f t="shared" si="1"/>
        <v>2024/10</v>
      </c>
      <c r="E2070" s="189"/>
    </row>
    <row r="2071">
      <c r="A2071" s="186" t="s">
        <v>488</v>
      </c>
      <c r="B2071" s="186">
        <v>0.0462</v>
      </c>
      <c r="C2071" s="187">
        <v>45590.0</v>
      </c>
      <c r="D2071" s="188" t="str">
        <f t="shared" si="1"/>
        <v>2024/10</v>
      </c>
      <c r="E2071" s="189"/>
    </row>
    <row r="2072">
      <c r="A2072" s="186" t="s">
        <v>487</v>
      </c>
      <c r="B2072" s="186">
        <v>0.006879</v>
      </c>
      <c r="C2072" s="187">
        <v>45590.0</v>
      </c>
      <c r="D2072" s="188" t="str">
        <f t="shared" si="1"/>
        <v>2024/10</v>
      </c>
      <c r="E2072" s="189"/>
    </row>
    <row r="2073">
      <c r="A2073" s="186" t="s">
        <v>497</v>
      </c>
      <c r="B2073" s="186">
        <v>0.4181075</v>
      </c>
      <c r="C2073" s="187">
        <v>45590.0</v>
      </c>
      <c r="D2073" s="188" t="str">
        <f t="shared" si="1"/>
        <v>2024/10</v>
      </c>
      <c r="E2073" s="189"/>
    </row>
    <row r="2074">
      <c r="A2074" s="186" t="s">
        <v>502</v>
      </c>
      <c r="B2074" s="186">
        <v>0.921648</v>
      </c>
      <c r="C2074" s="187">
        <v>45590.0</v>
      </c>
      <c r="D2074" s="188" t="str">
        <f t="shared" si="1"/>
        <v>2024/10</v>
      </c>
      <c r="E2074" s="189"/>
    </row>
    <row r="2075">
      <c r="A2075" s="186" t="s">
        <v>493</v>
      </c>
      <c r="B2075" s="186">
        <v>0.010538</v>
      </c>
      <c r="C2075" s="187">
        <v>45590.0</v>
      </c>
      <c r="D2075" s="188" t="str">
        <f t="shared" si="1"/>
        <v>2024/10</v>
      </c>
      <c r="E2075" s="189"/>
    </row>
    <row r="2076">
      <c r="A2076" s="186" t="s">
        <v>487</v>
      </c>
      <c r="B2076" s="186">
        <v>0.874575</v>
      </c>
      <c r="C2076" s="187">
        <v>45591.0</v>
      </c>
      <c r="D2076" s="188" t="str">
        <f t="shared" si="1"/>
        <v>2024/10</v>
      </c>
      <c r="E2076" s="189"/>
    </row>
    <row r="2077">
      <c r="A2077" s="186" t="s">
        <v>499</v>
      </c>
      <c r="B2077" s="186">
        <v>1.7117525</v>
      </c>
      <c r="C2077" s="187">
        <v>45591.0</v>
      </c>
      <c r="D2077" s="188" t="str">
        <f t="shared" si="1"/>
        <v>2024/10</v>
      </c>
      <c r="E2077" s="189"/>
    </row>
    <row r="2078">
      <c r="A2078" s="186" t="s">
        <v>502</v>
      </c>
      <c r="B2078" s="186">
        <v>0.1026175</v>
      </c>
      <c r="C2078" s="187">
        <v>45591.0</v>
      </c>
      <c r="D2078" s="188" t="str">
        <f t="shared" si="1"/>
        <v>2024/10</v>
      </c>
      <c r="E2078" s="189"/>
    </row>
    <row r="2079">
      <c r="A2079" s="186" t="s">
        <v>489</v>
      </c>
      <c r="B2079" s="186">
        <v>0.23096</v>
      </c>
      <c r="C2079" s="187">
        <v>45591.0</v>
      </c>
      <c r="D2079" s="188" t="str">
        <f t="shared" si="1"/>
        <v>2024/10</v>
      </c>
      <c r="E2079" s="189"/>
    </row>
    <row r="2080">
      <c r="A2080" s="186" t="s">
        <v>487</v>
      </c>
      <c r="B2080" s="186">
        <v>0.01315725</v>
      </c>
      <c r="C2080" s="187">
        <v>45591.0</v>
      </c>
      <c r="D2080" s="188" t="str">
        <f t="shared" si="1"/>
        <v>2024/10</v>
      </c>
      <c r="E2080" s="189"/>
    </row>
    <row r="2081">
      <c r="A2081" s="186" t="s">
        <v>496</v>
      </c>
      <c r="B2081" s="186">
        <v>0.04656135</v>
      </c>
      <c r="C2081" s="187">
        <v>45591.0</v>
      </c>
      <c r="D2081" s="188" t="str">
        <f t="shared" si="1"/>
        <v>2024/10</v>
      </c>
      <c r="E2081" s="189"/>
    </row>
    <row r="2082">
      <c r="A2082" s="186" t="s">
        <v>502</v>
      </c>
      <c r="B2082" s="186">
        <v>2.0715E-4</v>
      </c>
      <c r="C2082" s="187">
        <v>45591.0</v>
      </c>
      <c r="D2082" s="188" t="str">
        <f t="shared" si="1"/>
        <v>2024/10</v>
      </c>
      <c r="E2082" s="189"/>
    </row>
    <row r="2083">
      <c r="A2083" s="186" t="s">
        <v>488</v>
      </c>
      <c r="B2083" s="186">
        <v>0.0472758</v>
      </c>
      <c r="C2083" s="187">
        <v>45591.0</v>
      </c>
      <c r="D2083" s="188" t="str">
        <f t="shared" si="1"/>
        <v>2024/10</v>
      </c>
      <c r="E2083" s="189"/>
    </row>
    <row r="2084">
      <c r="A2084" s="186" t="s">
        <v>486</v>
      </c>
      <c r="B2084" s="186">
        <v>0.0119093</v>
      </c>
      <c r="C2084" s="187">
        <v>45591.0</v>
      </c>
      <c r="D2084" s="188" t="str">
        <f t="shared" si="1"/>
        <v>2024/10</v>
      </c>
      <c r="E2084" s="189"/>
    </row>
    <row r="2085">
      <c r="A2085" s="186" t="s">
        <v>499</v>
      </c>
      <c r="B2085" s="186">
        <v>1.3325E-4</v>
      </c>
      <c r="C2085" s="187">
        <v>45591.0</v>
      </c>
      <c r="D2085" s="188" t="str">
        <f t="shared" si="1"/>
        <v>2024/10</v>
      </c>
      <c r="E2085" s="189"/>
    </row>
    <row r="2086">
      <c r="A2086" s="186" t="s">
        <v>489</v>
      </c>
      <c r="B2086" s="186">
        <v>1.456E-4</v>
      </c>
      <c r="C2086" s="187">
        <v>45591.0</v>
      </c>
      <c r="D2086" s="188" t="str">
        <f t="shared" si="1"/>
        <v>2024/10</v>
      </c>
      <c r="E2086" s="189"/>
    </row>
    <row r="2087">
      <c r="A2087" s="186" t="s">
        <v>498</v>
      </c>
      <c r="B2087" s="186">
        <v>5.837E-5</v>
      </c>
      <c r="C2087" s="187">
        <v>45591.0</v>
      </c>
      <c r="D2087" s="188" t="str">
        <f t="shared" si="1"/>
        <v>2024/10</v>
      </c>
      <c r="E2087" s="189"/>
    </row>
    <row r="2088">
      <c r="A2088" s="186" t="s">
        <v>502</v>
      </c>
      <c r="B2088" s="186">
        <v>0.81683</v>
      </c>
      <c r="C2088" s="187">
        <v>45591.0</v>
      </c>
      <c r="D2088" s="188" t="str">
        <f t="shared" si="1"/>
        <v>2024/10</v>
      </c>
      <c r="E2088" s="189"/>
    </row>
    <row r="2089">
      <c r="A2089" s="186" t="s">
        <v>502</v>
      </c>
      <c r="B2089" s="186">
        <v>3.2</v>
      </c>
      <c r="C2089" s="187">
        <v>45591.0</v>
      </c>
      <c r="D2089" s="188" t="str">
        <f t="shared" si="1"/>
        <v>2024/10</v>
      </c>
      <c r="E2089" s="189"/>
    </row>
    <row r="2090">
      <c r="A2090" s="186" t="s">
        <v>502</v>
      </c>
      <c r="B2090" s="186">
        <v>0.00823</v>
      </c>
      <c r="C2090" s="187">
        <v>45591.0</v>
      </c>
      <c r="D2090" s="188" t="str">
        <f t="shared" si="1"/>
        <v>2024/10</v>
      </c>
      <c r="E2090" s="189"/>
    </row>
    <row r="2091">
      <c r="A2091" s="186" t="s">
        <v>496</v>
      </c>
      <c r="B2091" s="186">
        <v>0.2591585</v>
      </c>
      <c r="C2091" s="187">
        <v>45591.0</v>
      </c>
      <c r="D2091" s="188" t="str">
        <f t="shared" si="1"/>
        <v>2024/10</v>
      </c>
      <c r="E2091" s="189"/>
    </row>
    <row r="2092">
      <c r="A2092" s="186" t="s">
        <v>497</v>
      </c>
      <c r="B2092" s="186">
        <v>0.368295</v>
      </c>
      <c r="C2092" s="187">
        <v>45591.0</v>
      </c>
      <c r="D2092" s="188" t="str">
        <f t="shared" si="1"/>
        <v>2024/10</v>
      </c>
      <c r="E2092" s="189"/>
    </row>
    <row r="2093">
      <c r="A2093" s="186" t="s">
        <v>502</v>
      </c>
      <c r="B2093" s="186">
        <v>0.990218</v>
      </c>
      <c r="C2093" s="187">
        <v>45591.0</v>
      </c>
      <c r="D2093" s="188" t="str">
        <f t="shared" si="1"/>
        <v>2024/10</v>
      </c>
      <c r="E2093" s="189"/>
    </row>
    <row r="2094">
      <c r="A2094" s="186" t="s">
        <v>487</v>
      </c>
      <c r="B2094" s="186">
        <v>1.8419175</v>
      </c>
      <c r="C2094" s="187">
        <v>45592.0</v>
      </c>
      <c r="D2094" s="188" t="str">
        <f t="shared" si="1"/>
        <v>2024/10</v>
      </c>
      <c r="E2094" s="189"/>
    </row>
    <row r="2095">
      <c r="A2095" s="186" t="s">
        <v>499</v>
      </c>
      <c r="B2095" s="186">
        <v>1.682865</v>
      </c>
      <c r="C2095" s="187">
        <v>45592.0</v>
      </c>
      <c r="D2095" s="188" t="str">
        <f t="shared" si="1"/>
        <v>2024/10</v>
      </c>
      <c r="E2095" s="189"/>
    </row>
    <row r="2096">
      <c r="A2096" s="186" t="s">
        <v>502</v>
      </c>
      <c r="B2096" s="186">
        <v>0.0409425</v>
      </c>
      <c r="C2096" s="187">
        <v>45592.0</v>
      </c>
      <c r="D2096" s="188" t="str">
        <f t="shared" si="1"/>
        <v>2024/10</v>
      </c>
      <c r="E2096" s="189"/>
    </row>
    <row r="2097">
      <c r="A2097" s="186" t="s">
        <v>489</v>
      </c>
      <c r="B2097" s="186">
        <v>0.230945</v>
      </c>
      <c r="C2097" s="187">
        <v>45592.0</v>
      </c>
      <c r="D2097" s="188" t="str">
        <f t="shared" si="1"/>
        <v>2024/10</v>
      </c>
      <c r="E2097" s="189"/>
    </row>
    <row r="2098">
      <c r="A2098" s="186" t="s">
        <v>498</v>
      </c>
      <c r="B2098" s="186">
        <v>0.0089125</v>
      </c>
      <c r="C2098" s="187">
        <v>45592.0</v>
      </c>
      <c r="D2098" s="188" t="str">
        <f t="shared" si="1"/>
        <v>2024/10</v>
      </c>
      <c r="E2098" s="189"/>
    </row>
    <row r="2099">
      <c r="A2099" s="186" t="s">
        <v>487</v>
      </c>
      <c r="B2099" s="186">
        <v>0.002868</v>
      </c>
      <c r="C2099" s="187">
        <v>45592.0</v>
      </c>
      <c r="D2099" s="188" t="str">
        <f t="shared" si="1"/>
        <v>2024/10</v>
      </c>
      <c r="E2099" s="189"/>
    </row>
    <row r="2100">
      <c r="A2100" s="186" t="s">
        <v>496</v>
      </c>
      <c r="B2100" s="186">
        <v>0.0227397</v>
      </c>
      <c r="C2100" s="187">
        <v>45592.0</v>
      </c>
      <c r="D2100" s="188" t="str">
        <f t="shared" si="1"/>
        <v>2024/10</v>
      </c>
      <c r="E2100" s="189"/>
    </row>
    <row r="2101">
      <c r="A2101" s="186" t="s">
        <v>502</v>
      </c>
      <c r="B2101" s="186">
        <v>9.255E-5</v>
      </c>
      <c r="C2101" s="187">
        <v>45592.0</v>
      </c>
      <c r="D2101" s="188" t="str">
        <f t="shared" si="1"/>
        <v>2024/10</v>
      </c>
      <c r="E2101" s="189"/>
    </row>
    <row r="2102">
      <c r="A2102" s="186" t="s">
        <v>488</v>
      </c>
      <c r="B2102" s="186">
        <v>0.09248685</v>
      </c>
      <c r="C2102" s="187">
        <v>45592.0</v>
      </c>
      <c r="D2102" s="188" t="str">
        <f t="shared" si="1"/>
        <v>2024/10</v>
      </c>
      <c r="E2102" s="189"/>
    </row>
    <row r="2103">
      <c r="A2103" s="186" t="s">
        <v>498</v>
      </c>
      <c r="B2103" s="186">
        <v>3.126E-4</v>
      </c>
      <c r="C2103" s="187">
        <v>45592.0</v>
      </c>
      <c r="D2103" s="188" t="str">
        <f t="shared" si="1"/>
        <v>2024/10</v>
      </c>
      <c r="E2103" s="189"/>
    </row>
    <row r="2104">
      <c r="A2104" s="186" t="s">
        <v>486</v>
      </c>
      <c r="B2104" s="186">
        <v>0.0064105</v>
      </c>
      <c r="C2104" s="187">
        <v>45592.0</v>
      </c>
      <c r="D2104" s="188" t="str">
        <f t="shared" si="1"/>
        <v>2024/10</v>
      </c>
      <c r="E2104" s="189"/>
    </row>
    <row r="2105">
      <c r="A2105" s="186" t="s">
        <v>499</v>
      </c>
      <c r="B2105" s="186">
        <v>1.3104E-4</v>
      </c>
      <c r="C2105" s="187">
        <v>45592.0</v>
      </c>
      <c r="D2105" s="188" t="str">
        <f t="shared" si="1"/>
        <v>2024/10</v>
      </c>
      <c r="E2105" s="189"/>
    </row>
    <row r="2106">
      <c r="A2106" s="186" t="s">
        <v>489</v>
      </c>
      <c r="B2106" s="186">
        <v>1.4105E-4</v>
      </c>
      <c r="C2106" s="187">
        <v>45592.0</v>
      </c>
      <c r="D2106" s="188" t="str">
        <f t="shared" si="1"/>
        <v>2024/10</v>
      </c>
      <c r="E2106" s="189"/>
    </row>
    <row r="2107">
      <c r="A2107" s="186" t="s">
        <v>498</v>
      </c>
      <c r="B2107" s="186">
        <v>5.083E-5</v>
      </c>
      <c r="C2107" s="187">
        <v>45592.0</v>
      </c>
      <c r="D2107" s="188" t="str">
        <f t="shared" si="1"/>
        <v>2024/10</v>
      </c>
      <c r="E2107" s="189"/>
    </row>
    <row r="2108">
      <c r="A2108" s="186" t="s">
        <v>502</v>
      </c>
      <c r="B2108" s="186">
        <v>3.08</v>
      </c>
      <c r="C2108" s="187">
        <v>45592.0</v>
      </c>
      <c r="D2108" s="188" t="str">
        <f t="shared" si="1"/>
        <v>2024/10</v>
      </c>
      <c r="E2108" s="189"/>
    </row>
    <row r="2109">
      <c r="A2109" s="186" t="s">
        <v>496</v>
      </c>
      <c r="B2109" s="186">
        <v>0.1240855</v>
      </c>
      <c r="C2109" s="187">
        <v>45592.0</v>
      </c>
      <c r="D2109" s="188" t="str">
        <f t="shared" si="1"/>
        <v>2024/10</v>
      </c>
      <c r="E2109" s="189"/>
    </row>
    <row r="2110">
      <c r="A2110" s="186" t="s">
        <v>497</v>
      </c>
      <c r="B2110" s="186">
        <v>0.3842865</v>
      </c>
      <c r="C2110" s="187">
        <v>45592.0</v>
      </c>
      <c r="D2110" s="188" t="str">
        <f t="shared" si="1"/>
        <v>2024/10</v>
      </c>
      <c r="E2110" s="189"/>
    </row>
    <row r="2111">
      <c r="A2111" s="186" t="s">
        <v>502</v>
      </c>
      <c r="B2111" s="186">
        <v>0.915573</v>
      </c>
      <c r="C2111" s="187">
        <v>45592.0</v>
      </c>
      <c r="D2111" s="188" t="str">
        <f t="shared" si="1"/>
        <v>2024/10</v>
      </c>
      <c r="E2111" s="189"/>
    </row>
    <row r="2112">
      <c r="A2112" s="186" t="s">
        <v>507</v>
      </c>
      <c r="B2112" s="186">
        <v>0.030155</v>
      </c>
      <c r="C2112" s="187">
        <v>45593.0</v>
      </c>
      <c r="D2112" s="188" t="str">
        <f t="shared" si="1"/>
        <v>2024/10</v>
      </c>
      <c r="E2112" s="189"/>
    </row>
    <row r="2113">
      <c r="A2113" s="186" t="s">
        <v>487</v>
      </c>
      <c r="B2113" s="186">
        <v>3.102715</v>
      </c>
      <c r="C2113" s="187">
        <v>45593.0</v>
      </c>
      <c r="D2113" s="188" t="str">
        <f t="shared" si="1"/>
        <v>2024/10</v>
      </c>
      <c r="E2113" s="189"/>
    </row>
    <row r="2114">
      <c r="A2114" s="186" t="s">
        <v>499</v>
      </c>
      <c r="B2114" s="186">
        <v>2.8050325</v>
      </c>
      <c r="C2114" s="187">
        <v>45593.0</v>
      </c>
      <c r="D2114" s="188" t="str">
        <f t="shared" si="1"/>
        <v>2024/10</v>
      </c>
      <c r="E2114" s="189"/>
    </row>
    <row r="2115">
      <c r="A2115" s="186" t="s">
        <v>502</v>
      </c>
      <c r="B2115" s="186">
        <v>12.7478175</v>
      </c>
      <c r="C2115" s="187">
        <v>45593.0</v>
      </c>
      <c r="D2115" s="188" t="str">
        <f t="shared" si="1"/>
        <v>2024/10</v>
      </c>
      <c r="E2115" s="189"/>
    </row>
    <row r="2116">
      <c r="A2116" s="186" t="s">
        <v>488</v>
      </c>
      <c r="B2116" s="186">
        <v>1.962695</v>
      </c>
      <c r="C2116" s="187">
        <v>45593.0</v>
      </c>
      <c r="D2116" s="188" t="str">
        <f t="shared" si="1"/>
        <v>2024/10</v>
      </c>
      <c r="E2116" s="189"/>
    </row>
    <row r="2117">
      <c r="A2117" s="186" t="s">
        <v>489</v>
      </c>
      <c r="B2117" s="186">
        <v>2.461275</v>
      </c>
      <c r="C2117" s="187">
        <v>45593.0</v>
      </c>
      <c r="D2117" s="188" t="str">
        <f t="shared" si="1"/>
        <v>2024/10</v>
      </c>
      <c r="E2117" s="189"/>
    </row>
    <row r="2118">
      <c r="A2118" s="186" t="s">
        <v>493</v>
      </c>
      <c r="B2118" s="186">
        <v>0.0048825</v>
      </c>
      <c r="C2118" s="187">
        <v>45593.0</v>
      </c>
      <c r="D2118" s="188" t="str">
        <f t="shared" si="1"/>
        <v>2024/10</v>
      </c>
      <c r="E2118" s="189"/>
    </row>
    <row r="2119">
      <c r="A2119" s="186" t="s">
        <v>498</v>
      </c>
      <c r="B2119" s="186">
        <v>0.31575</v>
      </c>
      <c r="C2119" s="187">
        <v>45593.0</v>
      </c>
      <c r="D2119" s="188" t="str">
        <f t="shared" si="1"/>
        <v>2024/10</v>
      </c>
      <c r="E2119" s="189"/>
    </row>
    <row r="2120">
      <c r="A2120" s="186" t="s">
        <v>487</v>
      </c>
      <c r="B2120" s="186">
        <v>0.11820465</v>
      </c>
      <c r="C2120" s="187">
        <v>45593.0</v>
      </c>
      <c r="D2120" s="188" t="str">
        <f t="shared" si="1"/>
        <v>2024/10</v>
      </c>
      <c r="E2120" s="189"/>
    </row>
    <row r="2121">
      <c r="A2121" s="186" t="s">
        <v>496</v>
      </c>
      <c r="B2121" s="186">
        <v>0.0301002</v>
      </c>
      <c r="C2121" s="187">
        <v>45593.0</v>
      </c>
      <c r="D2121" s="188" t="str">
        <f t="shared" si="1"/>
        <v>2024/10</v>
      </c>
      <c r="E2121" s="189"/>
    </row>
    <row r="2122">
      <c r="A2122" s="186" t="s">
        <v>502</v>
      </c>
      <c r="B2122" s="186">
        <v>0.01187145</v>
      </c>
      <c r="C2122" s="187">
        <v>45593.0</v>
      </c>
      <c r="D2122" s="188" t="str">
        <f t="shared" si="1"/>
        <v>2024/10</v>
      </c>
      <c r="E2122" s="189"/>
    </row>
    <row r="2123">
      <c r="A2123" s="186" t="s">
        <v>488</v>
      </c>
      <c r="B2123" s="186">
        <v>0.78202905</v>
      </c>
      <c r="C2123" s="187">
        <v>45593.0</v>
      </c>
      <c r="D2123" s="188" t="str">
        <f t="shared" si="1"/>
        <v>2024/10</v>
      </c>
      <c r="E2123" s="189"/>
    </row>
    <row r="2124">
      <c r="A2124" s="186" t="s">
        <v>498</v>
      </c>
      <c r="B2124" s="186">
        <v>0.0130665</v>
      </c>
      <c r="C2124" s="187">
        <v>45593.0</v>
      </c>
      <c r="D2124" s="188" t="str">
        <f t="shared" si="1"/>
        <v>2024/10</v>
      </c>
      <c r="E2124" s="189"/>
    </row>
    <row r="2125">
      <c r="A2125" s="186" t="s">
        <v>488</v>
      </c>
      <c r="B2125" s="186">
        <v>0.01051508</v>
      </c>
      <c r="C2125" s="187">
        <v>45593.0</v>
      </c>
      <c r="D2125" s="188" t="str">
        <f t="shared" si="1"/>
        <v>2024/10</v>
      </c>
      <c r="E2125" s="189"/>
    </row>
    <row r="2126">
      <c r="A2126" s="186" t="s">
        <v>486</v>
      </c>
      <c r="B2126" s="186">
        <v>0.01226171</v>
      </c>
      <c r="C2126" s="187">
        <v>45593.0</v>
      </c>
      <c r="D2126" s="188" t="str">
        <f t="shared" si="1"/>
        <v>2024/10</v>
      </c>
      <c r="E2126" s="189"/>
    </row>
    <row r="2127">
      <c r="A2127" s="186" t="s">
        <v>499</v>
      </c>
      <c r="B2127" s="186">
        <v>2.9796E-4</v>
      </c>
      <c r="C2127" s="187">
        <v>45593.0</v>
      </c>
      <c r="D2127" s="188" t="str">
        <f t="shared" si="1"/>
        <v>2024/10</v>
      </c>
      <c r="E2127" s="189"/>
    </row>
    <row r="2128">
      <c r="A2128" s="186" t="s">
        <v>489</v>
      </c>
      <c r="B2128" s="186">
        <v>2.7014E-4</v>
      </c>
      <c r="C2128" s="187">
        <v>45593.0</v>
      </c>
      <c r="D2128" s="188" t="str">
        <f t="shared" si="1"/>
        <v>2024/10</v>
      </c>
      <c r="E2128" s="189"/>
    </row>
    <row r="2129">
      <c r="A2129" s="186" t="s">
        <v>498</v>
      </c>
      <c r="B2129" s="186">
        <v>0.00259831</v>
      </c>
      <c r="C2129" s="187">
        <v>45593.0</v>
      </c>
      <c r="D2129" s="188" t="str">
        <f t="shared" si="1"/>
        <v>2024/10</v>
      </c>
      <c r="E2129" s="189"/>
    </row>
    <row r="2130">
      <c r="A2130" s="186" t="s">
        <v>502</v>
      </c>
      <c r="B2130" s="186">
        <v>2.92</v>
      </c>
      <c r="C2130" s="187">
        <v>45593.0</v>
      </c>
      <c r="D2130" s="188" t="str">
        <f t="shared" si="1"/>
        <v>2024/10</v>
      </c>
      <c r="E2130" s="189"/>
    </row>
    <row r="2131">
      <c r="A2131" s="186" t="s">
        <v>496</v>
      </c>
      <c r="B2131" s="186">
        <v>0.148876</v>
      </c>
      <c r="C2131" s="187">
        <v>45593.0</v>
      </c>
      <c r="D2131" s="188" t="str">
        <f t="shared" si="1"/>
        <v>2024/10</v>
      </c>
      <c r="E2131" s="189"/>
    </row>
    <row r="2132">
      <c r="A2132" s="186" t="s">
        <v>497</v>
      </c>
      <c r="B2132" s="186">
        <v>0.4134295</v>
      </c>
      <c r="C2132" s="187">
        <v>45593.0</v>
      </c>
      <c r="D2132" s="188" t="str">
        <f t="shared" si="1"/>
        <v>2024/10</v>
      </c>
      <c r="E2132" s="189"/>
    </row>
    <row r="2133">
      <c r="A2133" s="186" t="s">
        <v>502</v>
      </c>
      <c r="B2133" s="186">
        <v>0.971874</v>
      </c>
      <c r="C2133" s="187">
        <v>45593.0</v>
      </c>
      <c r="D2133" s="188" t="str">
        <f t="shared" si="1"/>
        <v>2024/10</v>
      </c>
      <c r="E2133" s="189"/>
    </row>
    <row r="2134">
      <c r="A2134" s="186" t="s">
        <v>507</v>
      </c>
      <c r="B2134" s="186">
        <v>0.0208875</v>
      </c>
      <c r="C2134" s="187">
        <v>45594.0</v>
      </c>
      <c r="D2134" s="188" t="str">
        <f t="shared" si="1"/>
        <v>2024/10</v>
      </c>
      <c r="E2134" s="189"/>
    </row>
    <row r="2135">
      <c r="A2135" s="186" t="s">
        <v>487</v>
      </c>
      <c r="B2135" s="186">
        <v>3.4410825</v>
      </c>
      <c r="C2135" s="187">
        <v>45594.0</v>
      </c>
      <c r="D2135" s="188" t="str">
        <f t="shared" si="1"/>
        <v>2024/10</v>
      </c>
      <c r="E2135" s="189"/>
    </row>
    <row r="2136">
      <c r="A2136" s="186" t="s">
        <v>499</v>
      </c>
      <c r="B2136" s="186">
        <v>4.913635</v>
      </c>
      <c r="C2136" s="187">
        <v>45594.0</v>
      </c>
      <c r="D2136" s="188" t="str">
        <f t="shared" si="1"/>
        <v>2024/10</v>
      </c>
      <c r="E2136" s="189"/>
    </row>
    <row r="2137">
      <c r="A2137" s="186" t="s">
        <v>502</v>
      </c>
      <c r="B2137" s="186">
        <v>3.5411625</v>
      </c>
      <c r="C2137" s="187">
        <v>45594.0</v>
      </c>
      <c r="D2137" s="188" t="str">
        <f t="shared" si="1"/>
        <v>2024/10</v>
      </c>
      <c r="E2137" s="189"/>
    </row>
    <row r="2138">
      <c r="A2138" s="186" t="s">
        <v>488</v>
      </c>
      <c r="B2138" s="186">
        <v>3.564395</v>
      </c>
      <c r="C2138" s="187">
        <v>45594.0</v>
      </c>
      <c r="D2138" s="188" t="str">
        <f t="shared" si="1"/>
        <v>2024/10</v>
      </c>
      <c r="E2138" s="189"/>
    </row>
    <row r="2139">
      <c r="A2139" s="186" t="s">
        <v>489</v>
      </c>
      <c r="B2139" s="186">
        <v>1.50619</v>
      </c>
      <c r="C2139" s="187">
        <v>45594.0</v>
      </c>
      <c r="D2139" s="188" t="str">
        <f t="shared" si="1"/>
        <v>2024/10</v>
      </c>
      <c r="E2139" s="189"/>
    </row>
    <row r="2140">
      <c r="A2140" s="186" t="s">
        <v>498</v>
      </c>
      <c r="B2140" s="186">
        <v>0.3041525</v>
      </c>
      <c r="C2140" s="187">
        <v>45594.0</v>
      </c>
      <c r="D2140" s="188" t="str">
        <f t="shared" si="1"/>
        <v>2024/10</v>
      </c>
      <c r="E2140" s="189"/>
    </row>
    <row r="2141">
      <c r="A2141" s="186" t="s">
        <v>487</v>
      </c>
      <c r="B2141" s="186">
        <v>0.13623105</v>
      </c>
      <c r="C2141" s="187">
        <v>45594.0</v>
      </c>
      <c r="D2141" s="188" t="str">
        <f t="shared" si="1"/>
        <v>2024/10</v>
      </c>
      <c r="E2141" s="189"/>
    </row>
    <row r="2142">
      <c r="A2142" s="186" t="s">
        <v>496</v>
      </c>
      <c r="B2142" s="186">
        <v>0.0687255</v>
      </c>
      <c r="C2142" s="187">
        <v>45594.0</v>
      </c>
      <c r="D2142" s="188" t="str">
        <f t="shared" si="1"/>
        <v>2024/10</v>
      </c>
      <c r="E2142" s="189"/>
    </row>
    <row r="2143">
      <c r="A2143" s="186" t="s">
        <v>502</v>
      </c>
      <c r="B2143" s="186">
        <v>0.00314775</v>
      </c>
      <c r="C2143" s="187">
        <v>45594.0</v>
      </c>
      <c r="D2143" s="188" t="str">
        <f t="shared" si="1"/>
        <v>2024/10</v>
      </c>
      <c r="E2143" s="189"/>
    </row>
    <row r="2144">
      <c r="A2144" s="186" t="s">
        <v>488</v>
      </c>
      <c r="B2144" s="186">
        <v>0.0687717</v>
      </c>
      <c r="C2144" s="187">
        <v>45594.0</v>
      </c>
      <c r="D2144" s="188" t="str">
        <f t="shared" si="1"/>
        <v>2024/10</v>
      </c>
      <c r="E2144" s="189"/>
    </row>
    <row r="2145">
      <c r="A2145" s="186" t="s">
        <v>498</v>
      </c>
      <c r="B2145" s="186">
        <v>0.0037854</v>
      </c>
      <c r="C2145" s="187">
        <v>45594.0</v>
      </c>
      <c r="D2145" s="188" t="str">
        <f t="shared" si="1"/>
        <v>2024/10</v>
      </c>
      <c r="E2145" s="189"/>
    </row>
    <row r="2146">
      <c r="A2146" s="186" t="s">
        <v>486</v>
      </c>
      <c r="B2146" s="186">
        <v>0.01236458</v>
      </c>
      <c r="C2146" s="187">
        <v>45594.0</v>
      </c>
      <c r="D2146" s="188" t="str">
        <f t="shared" si="1"/>
        <v>2024/10</v>
      </c>
      <c r="E2146" s="189"/>
    </row>
    <row r="2147">
      <c r="A2147" s="186" t="s">
        <v>499</v>
      </c>
      <c r="B2147" s="186">
        <v>6.3908E-4</v>
      </c>
      <c r="C2147" s="187">
        <v>45594.0</v>
      </c>
      <c r="D2147" s="188" t="str">
        <f t="shared" si="1"/>
        <v>2024/10</v>
      </c>
      <c r="E2147" s="189"/>
    </row>
    <row r="2148">
      <c r="A2148" s="186" t="s">
        <v>489</v>
      </c>
      <c r="B2148" s="186">
        <v>3.3072E-4</v>
      </c>
      <c r="C2148" s="187">
        <v>45594.0</v>
      </c>
      <c r="D2148" s="188" t="str">
        <f t="shared" si="1"/>
        <v>2024/10</v>
      </c>
      <c r="E2148" s="189"/>
    </row>
    <row r="2149">
      <c r="A2149" s="186" t="s">
        <v>498</v>
      </c>
      <c r="B2149" s="186">
        <v>7.4529E-4</v>
      </c>
      <c r="C2149" s="187">
        <v>45594.0</v>
      </c>
      <c r="D2149" s="188" t="str">
        <f t="shared" si="1"/>
        <v>2024/10</v>
      </c>
      <c r="E2149" s="189"/>
    </row>
    <row r="2150">
      <c r="A2150" s="186" t="s">
        <v>488</v>
      </c>
      <c r="B2150" s="186">
        <v>91.2687009</v>
      </c>
      <c r="C2150" s="187">
        <v>45594.0</v>
      </c>
      <c r="D2150" s="188" t="str">
        <f t="shared" si="1"/>
        <v>2024/10</v>
      </c>
      <c r="E2150" s="189"/>
    </row>
    <row r="2151">
      <c r="A2151" s="186" t="s">
        <v>502</v>
      </c>
      <c r="B2151" s="186">
        <v>3.32</v>
      </c>
      <c r="C2151" s="187">
        <v>45594.0</v>
      </c>
      <c r="D2151" s="188" t="str">
        <f t="shared" si="1"/>
        <v>2024/10</v>
      </c>
      <c r="E2151" s="189"/>
    </row>
    <row r="2152">
      <c r="A2152" s="186" t="s">
        <v>486</v>
      </c>
      <c r="B2152" s="186">
        <v>0.01766</v>
      </c>
      <c r="C2152" s="187">
        <v>45594.0</v>
      </c>
      <c r="D2152" s="188" t="str">
        <f t="shared" si="1"/>
        <v>2024/10</v>
      </c>
      <c r="E2152" s="189"/>
    </row>
    <row r="2153">
      <c r="A2153" s="186" t="s">
        <v>496</v>
      </c>
      <c r="B2153" s="186">
        <v>0.1647505</v>
      </c>
      <c r="C2153" s="187">
        <v>45594.0</v>
      </c>
      <c r="D2153" s="188" t="str">
        <f t="shared" si="1"/>
        <v>2024/10</v>
      </c>
      <c r="E2153" s="189"/>
    </row>
    <row r="2154">
      <c r="A2154" s="186" t="s">
        <v>489</v>
      </c>
      <c r="B2154" s="186">
        <v>0.0105775</v>
      </c>
      <c r="C2154" s="187">
        <v>45594.0</v>
      </c>
      <c r="D2154" s="188" t="str">
        <f t="shared" si="1"/>
        <v>2024/10</v>
      </c>
      <c r="E2154" s="189"/>
    </row>
    <row r="2155">
      <c r="A2155" s="186" t="s">
        <v>497</v>
      </c>
      <c r="B2155" s="186">
        <v>0.341695</v>
      </c>
      <c r="C2155" s="187">
        <v>45594.0</v>
      </c>
      <c r="D2155" s="188" t="str">
        <f t="shared" si="1"/>
        <v>2024/10</v>
      </c>
      <c r="E2155" s="189"/>
    </row>
    <row r="2156">
      <c r="A2156" s="186" t="s">
        <v>502</v>
      </c>
      <c r="B2156" s="186">
        <v>1.030623</v>
      </c>
      <c r="C2156" s="187">
        <v>45594.0</v>
      </c>
      <c r="D2156" s="188" t="str">
        <f t="shared" si="1"/>
        <v>2024/10</v>
      </c>
      <c r="E2156" s="189"/>
    </row>
    <row r="2157">
      <c r="A2157" s="186" t="s">
        <v>507</v>
      </c>
      <c r="B2157" s="186">
        <v>0.0195825</v>
      </c>
      <c r="C2157" s="187">
        <v>45595.0</v>
      </c>
      <c r="D2157" s="188" t="str">
        <f t="shared" si="1"/>
        <v>2024/10</v>
      </c>
      <c r="E2157" s="189"/>
    </row>
    <row r="2158">
      <c r="A2158" s="186" t="s">
        <v>487</v>
      </c>
      <c r="B2158" s="186">
        <v>1.468725</v>
      </c>
      <c r="C2158" s="187">
        <v>45595.0</v>
      </c>
      <c r="D2158" s="188" t="str">
        <f t="shared" si="1"/>
        <v>2024/10</v>
      </c>
      <c r="E2158" s="189"/>
    </row>
    <row r="2159">
      <c r="A2159" s="186" t="s">
        <v>499</v>
      </c>
      <c r="B2159" s="186">
        <v>2.1585775</v>
      </c>
      <c r="C2159" s="187">
        <v>45595.0</v>
      </c>
      <c r="D2159" s="188" t="str">
        <f t="shared" si="1"/>
        <v>2024/10</v>
      </c>
      <c r="E2159" s="189"/>
    </row>
    <row r="2160">
      <c r="A2160" s="186" t="s">
        <v>502</v>
      </c>
      <c r="B2160" s="186">
        <v>0.528395</v>
      </c>
      <c r="C2160" s="187">
        <v>45595.0</v>
      </c>
      <c r="D2160" s="188" t="str">
        <f t="shared" si="1"/>
        <v>2024/10</v>
      </c>
      <c r="E2160" s="189"/>
    </row>
    <row r="2161">
      <c r="A2161" s="186" t="s">
        <v>488</v>
      </c>
      <c r="B2161" s="186">
        <v>0.0779675</v>
      </c>
      <c r="C2161" s="187">
        <v>45595.0</v>
      </c>
      <c r="D2161" s="188" t="str">
        <f t="shared" si="1"/>
        <v>2024/10</v>
      </c>
      <c r="E2161" s="189"/>
    </row>
    <row r="2162">
      <c r="A2162" s="186" t="s">
        <v>489</v>
      </c>
      <c r="B2162" s="186">
        <v>1.668955</v>
      </c>
      <c r="C2162" s="187">
        <v>45595.0</v>
      </c>
      <c r="D2162" s="188" t="str">
        <f t="shared" si="1"/>
        <v>2024/10</v>
      </c>
      <c r="E2162" s="189"/>
    </row>
    <row r="2163">
      <c r="A2163" s="186" t="s">
        <v>498</v>
      </c>
      <c r="B2163" s="186">
        <v>0.2584</v>
      </c>
      <c r="C2163" s="187">
        <v>45595.0</v>
      </c>
      <c r="D2163" s="188" t="str">
        <f t="shared" si="1"/>
        <v>2024/10</v>
      </c>
      <c r="E2163" s="189"/>
    </row>
    <row r="2164">
      <c r="A2164" s="186" t="s">
        <v>487</v>
      </c>
      <c r="B2164" s="186">
        <v>0.0151074</v>
      </c>
      <c r="C2164" s="187">
        <v>45595.0</v>
      </c>
      <c r="D2164" s="188" t="str">
        <f t="shared" si="1"/>
        <v>2024/10</v>
      </c>
      <c r="E2164" s="189"/>
    </row>
    <row r="2165">
      <c r="A2165" s="186" t="s">
        <v>496</v>
      </c>
      <c r="B2165" s="186">
        <v>0.09766875</v>
      </c>
      <c r="C2165" s="187">
        <v>45595.0</v>
      </c>
      <c r="D2165" s="188" t="str">
        <f t="shared" si="1"/>
        <v>2024/10</v>
      </c>
      <c r="E2165" s="189"/>
    </row>
    <row r="2166">
      <c r="A2166" s="186" t="s">
        <v>502</v>
      </c>
      <c r="B2166" s="186">
        <v>0.0283332</v>
      </c>
      <c r="C2166" s="187">
        <v>45595.0</v>
      </c>
      <c r="D2166" s="188" t="str">
        <f t="shared" si="1"/>
        <v>2024/10</v>
      </c>
      <c r="E2166" s="189"/>
    </row>
    <row r="2167">
      <c r="A2167" s="186" t="s">
        <v>488</v>
      </c>
      <c r="B2167" s="186">
        <v>0.0217374</v>
      </c>
      <c r="C2167" s="187">
        <v>45595.0</v>
      </c>
      <c r="D2167" s="188" t="str">
        <f t="shared" si="1"/>
        <v>2024/10</v>
      </c>
      <c r="E2167" s="189"/>
    </row>
    <row r="2168">
      <c r="A2168" s="186" t="s">
        <v>498</v>
      </c>
      <c r="B2168" s="186">
        <v>0.004875</v>
      </c>
      <c r="C2168" s="187">
        <v>45595.0</v>
      </c>
      <c r="D2168" s="188" t="str">
        <f t="shared" si="1"/>
        <v>2024/10</v>
      </c>
      <c r="E2168" s="189"/>
    </row>
    <row r="2169">
      <c r="A2169" s="186" t="s">
        <v>488</v>
      </c>
      <c r="B2169" s="186">
        <v>2.915535</v>
      </c>
      <c r="C2169" s="187">
        <v>45595.0</v>
      </c>
      <c r="D2169" s="188" t="str">
        <f t="shared" si="1"/>
        <v>2024/10</v>
      </c>
      <c r="E2169" s="189"/>
    </row>
    <row r="2170">
      <c r="A2170" s="186" t="s">
        <v>488</v>
      </c>
      <c r="B2170" s="186">
        <v>0.0083744</v>
      </c>
      <c r="C2170" s="187">
        <v>45595.0</v>
      </c>
      <c r="D2170" s="188" t="str">
        <f t="shared" si="1"/>
        <v>2024/10</v>
      </c>
      <c r="E2170" s="189"/>
    </row>
    <row r="2171">
      <c r="A2171" s="186" t="s">
        <v>486</v>
      </c>
      <c r="B2171" s="186">
        <v>0.01178286</v>
      </c>
      <c r="C2171" s="187">
        <v>45595.0</v>
      </c>
      <c r="D2171" s="188" t="str">
        <f t="shared" si="1"/>
        <v>2024/10</v>
      </c>
      <c r="E2171" s="189"/>
    </row>
    <row r="2172">
      <c r="A2172" s="186" t="s">
        <v>499</v>
      </c>
      <c r="B2172" s="186">
        <v>1.6965E-4</v>
      </c>
      <c r="C2172" s="187">
        <v>45595.0</v>
      </c>
      <c r="D2172" s="188" t="str">
        <f t="shared" si="1"/>
        <v>2024/10</v>
      </c>
      <c r="E2172" s="189"/>
    </row>
    <row r="2173">
      <c r="A2173" s="186" t="s">
        <v>489</v>
      </c>
      <c r="B2173" s="186">
        <v>2.3049E-4</v>
      </c>
      <c r="C2173" s="187">
        <v>45595.0</v>
      </c>
      <c r="D2173" s="188" t="str">
        <f t="shared" si="1"/>
        <v>2024/10</v>
      </c>
      <c r="E2173" s="189"/>
    </row>
    <row r="2174">
      <c r="A2174" s="186" t="s">
        <v>498</v>
      </c>
      <c r="B2174" s="186">
        <v>0.06164288</v>
      </c>
      <c r="C2174" s="187">
        <v>45595.0</v>
      </c>
      <c r="D2174" s="188" t="str">
        <f t="shared" si="1"/>
        <v>2024/10</v>
      </c>
      <c r="E2174" s="189"/>
    </row>
    <row r="2175">
      <c r="A2175" s="186" t="s">
        <v>488</v>
      </c>
      <c r="B2175" s="186">
        <v>26.9812161</v>
      </c>
      <c r="C2175" s="187">
        <v>45595.0</v>
      </c>
      <c r="D2175" s="188" t="str">
        <f t="shared" si="1"/>
        <v>2024/10</v>
      </c>
      <c r="E2175" s="189"/>
    </row>
    <row r="2176">
      <c r="A2176" s="186" t="s">
        <v>502</v>
      </c>
      <c r="B2176" s="186">
        <v>10.04</v>
      </c>
      <c r="C2176" s="187">
        <v>45595.0</v>
      </c>
      <c r="D2176" s="188" t="str">
        <f t="shared" si="1"/>
        <v>2024/10</v>
      </c>
      <c r="E2176" s="189"/>
    </row>
    <row r="2177">
      <c r="A2177" s="186" t="s">
        <v>486</v>
      </c>
      <c r="B2177" s="186">
        <v>0.00431</v>
      </c>
      <c r="C2177" s="187">
        <v>45595.0</v>
      </c>
      <c r="D2177" s="188" t="str">
        <f t="shared" si="1"/>
        <v>2024/10</v>
      </c>
      <c r="E2177" s="189"/>
    </row>
    <row r="2178">
      <c r="A2178" s="186" t="s">
        <v>496</v>
      </c>
      <c r="B2178" s="186">
        <v>0.250335</v>
      </c>
      <c r="C2178" s="187">
        <v>45595.0</v>
      </c>
      <c r="D2178" s="188" t="str">
        <f t="shared" si="1"/>
        <v>2024/10</v>
      </c>
      <c r="E2178" s="189"/>
    </row>
    <row r="2179">
      <c r="A2179" s="186" t="s">
        <v>489</v>
      </c>
      <c r="B2179" s="186">
        <v>0.001194</v>
      </c>
      <c r="C2179" s="187">
        <v>45595.0</v>
      </c>
      <c r="D2179" s="188" t="str">
        <f t="shared" si="1"/>
        <v>2024/10</v>
      </c>
      <c r="E2179" s="189"/>
    </row>
    <row r="2180">
      <c r="A2180" s="186" t="s">
        <v>497</v>
      </c>
      <c r="B2180" s="186">
        <v>0.3441225</v>
      </c>
      <c r="C2180" s="187">
        <v>45595.0</v>
      </c>
      <c r="D2180" s="188" t="str">
        <f t="shared" si="1"/>
        <v>2024/10</v>
      </c>
      <c r="E2180" s="189"/>
    </row>
    <row r="2181">
      <c r="A2181" s="186" t="s">
        <v>502</v>
      </c>
      <c r="B2181" s="186">
        <v>3.672476</v>
      </c>
      <c r="C2181" s="187">
        <v>45595.0</v>
      </c>
      <c r="D2181" s="188" t="str">
        <f t="shared" si="1"/>
        <v>2024/10</v>
      </c>
      <c r="E2181" s="189"/>
    </row>
    <row r="2182">
      <c r="A2182" s="186" t="s">
        <v>507</v>
      </c>
      <c r="B2182" s="186">
        <v>0.0026375</v>
      </c>
      <c r="C2182" s="187">
        <v>45596.0</v>
      </c>
      <c r="D2182" s="188" t="str">
        <f t="shared" si="1"/>
        <v>2024/10</v>
      </c>
      <c r="E2182" s="189"/>
    </row>
    <row r="2183">
      <c r="A2183" s="186" t="s">
        <v>487</v>
      </c>
      <c r="B2183" s="186">
        <v>1.2538225</v>
      </c>
      <c r="C2183" s="187">
        <v>45596.0</v>
      </c>
      <c r="D2183" s="188" t="str">
        <f t="shared" si="1"/>
        <v>2024/10</v>
      </c>
      <c r="E2183" s="189"/>
    </row>
    <row r="2184">
      <c r="A2184" s="186" t="s">
        <v>499</v>
      </c>
      <c r="B2184" s="186">
        <v>2.0344</v>
      </c>
      <c r="C2184" s="187">
        <v>45596.0</v>
      </c>
      <c r="D2184" s="188" t="str">
        <f t="shared" si="1"/>
        <v>2024/10</v>
      </c>
      <c r="E2184" s="189"/>
    </row>
    <row r="2185">
      <c r="A2185" s="186" t="s">
        <v>502</v>
      </c>
      <c r="B2185" s="186">
        <v>0.3529975</v>
      </c>
      <c r="C2185" s="187">
        <v>45596.0</v>
      </c>
      <c r="D2185" s="188" t="str">
        <f t="shared" si="1"/>
        <v>2024/10</v>
      </c>
      <c r="E2185" s="189"/>
    </row>
    <row r="2186">
      <c r="A2186" s="186" t="s">
        <v>488</v>
      </c>
      <c r="B2186" s="186">
        <v>23.0840275</v>
      </c>
      <c r="C2186" s="187">
        <v>45596.0</v>
      </c>
      <c r="D2186" s="188" t="str">
        <f t="shared" si="1"/>
        <v>2024/10</v>
      </c>
      <c r="E2186" s="189"/>
    </row>
    <row r="2187">
      <c r="A2187" s="186" t="s">
        <v>489</v>
      </c>
      <c r="B2187" s="186">
        <v>5.22486</v>
      </c>
      <c r="C2187" s="187">
        <v>45596.0</v>
      </c>
      <c r="D2187" s="188" t="str">
        <f t="shared" si="1"/>
        <v>2024/10</v>
      </c>
      <c r="E2187" s="189"/>
    </row>
    <row r="2188">
      <c r="A2188" s="186" t="s">
        <v>498</v>
      </c>
      <c r="B2188" s="186">
        <v>2.60577</v>
      </c>
      <c r="C2188" s="187">
        <v>45596.0</v>
      </c>
      <c r="D2188" s="188" t="str">
        <f t="shared" si="1"/>
        <v>2024/10</v>
      </c>
      <c r="E2188" s="189"/>
    </row>
    <row r="2189">
      <c r="A2189" s="186" t="s">
        <v>487</v>
      </c>
      <c r="B2189" s="186">
        <v>0.02827305</v>
      </c>
      <c r="C2189" s="187">
        <v>45596.0</v>
      </c>
      <c r="D2189" s="188" t="str">
        <f t="shared" si="1"/>
        <v>2024/10</v>
      </c>
      <c r="E2189" s="189"/>
    </row>
    <row r="2190">
      <c r="A2190" s="186" t="s">
        <v>496</v>
      </c>
      <c r="B2190" s="186">
        <v>0.07710225</v>
      </c>
      <c r="C2190" s="187">
        <v>45596.0</v>
      </c>
      <c r="D2190" s="188" t="str">
        <f t="shared" si="1"/>
        <v>2024/10</v>
      </c>
      <c r="E2190" s="189"/>
    </row>
    <row r="2191">
      <c r="A2191" s="186" t="s">
        <v>502</v>
      </c>
      <c r="B2191" s="186">
        <v>0.0604395</v>
      </c>
      <c r="C2191" s="187">
        <v>45596.0</v>
      </c>
      <c r="D2191" s="188" t="str">
        <f t="shared" si="1"/>
        <v>2024/10</v>
      </c>
      <c r="E2191" s="189"/>
    </row>
    <row r="2192">
      <c r="A2192" s="186" t="s">
        <v>488</v>
      </c>
      <c r="B2192" s="186">
        <v>0.3650826</v>
      </c>
      <c r="C2192" s="187">
        <v>45596.0</v>
      </c>
      <c r="D2192" s="188" t="str">
        <f t="shared" si="1"/>
        <v>2024/10</v>
      </c>
      <c r="E2192" s="189"/>
    </row>
    <row r="2193">
      <c r="A2193" s="186" t="s">
        <v>498</v>
      </c>
      <c r="B2193" s="186">
        <v>0.04507815</v>
      </c>
      <c r="C2193" s="187">
        <v>45596.0</v>
      </c>
      <c r="D2193" s="188" t="str">
        <f t="shared" si="1"/>
        <v>2024/10</v>
      </c>
      <c r="E2193" s="189"/>
    </row>
    <row r="2194">
      <c r="A2194" s="186" t="s">
        <v>488</v>
      </c>
      <c r="B2194" s="186">
        <v>0.093117</v>
      </c>
      <c r="C2194" s="187">
        <v>45596.0</v>
      </c>
      <c r="D2194" s="188" t="str">
        <f t="shared" si="1"/>
        <v>2024/10</v>
      </c>
      <c r="E2194" s="189"/>
    </row>
    <row r="2195">
      <c r="A2195" s="186" t="s">
        <v>486</v>
      </c>
      <c r="B2195" s="186">
        <v>0.0107333</v>
      </c>
      <c r="C2195" s="187">
        <v>45596.0</v>
      </c>
      <c r="D2195" s="188" t="str">
        <f t="shared" si="1"/>
        <v>2024/10</v>
      </c>
      <c r="E2195" s="189"/>
    </row>
    <row r="2196">
      <c r="A2196" s="186" t="s">
        <v>499</v>
      </c>
      <c r="B2196" s="186">
        <v>1.2532E-4</v>
      </c>
      <c r="C2196" s="187">
        <v>45596.0</v>
      </c>
      <c r="D2196" s="188" t="str">
        <f t="shared" si="1"/>
        <v>2024/10</v>
      </c>
      <c r="E2196" s="189"/>
    </row>
    <row r="2197">
      <c r="A2197" s="186" t="s">
        <v>489</v>
      </c>
      <c r="B2197" s="186">
        <v>2.2048E-4</v>
      </c>
      <c r="C2197" s="187">
        <v>45596.0</v>
      </c>
      <c r="D2197" s="188" t="str">
        <f t="shared" si="1"/>
        <v>2024/10</v>
      </c>
      <c r="E2197" s="189"/>
    </row>
    <row r="2198">
      <c r="A2198" s="186" t="s">
        <v>498</v>
      </c>
      <c r="B2198" s="186">
        <v>0.00672932</v>
      </c>
      <c r="C2198" s="187">
        <v>45596.0</v>
      </c>
      <c r="D2198" s="188" t="str">
        <f t="shared" si="1"/>
        <v>2024/10</v>
      </c>
      <c r="E2198" s="189"/>
    </row>
    <row r="2199">
      <c r="A2199" s="186" t="s">
        <v>488</v>
      </c>
      <c r="B2199" s="186">
        <v>60.0347418</v>
      </c>
      <c r="C2199" s="187">
        <v>45596.0</v>
      </c>
      <c r="D2199" s="188" t="str">
        <f t="shared" si="1"/>
        <v>2024/10</v>
      </c>
      <c r="E2199" s="189"/>
    </row>
    <row r="2200">
      <c r="A2200" s="186" t="s">
        <v>502</v>
      </c>
      <c r="B2200" s="186">
        <v>3.12</v>
      </c>
      <c r="C2200" s="187">
        <v>45596.0</v>
      </c>
      <c r="D2200" s="188" t="str">
        <f t="shared" si="1"/>
        <v>2024/10</v>
      </c>
      <c r="E2200" s="189"/>
    </row>
    <row r="2201">
      <c r="A2201" s="186" t="s">
        <v>486</v>
      </c>
      <c r="B2201" s="186">
        <v>0.06378</v>
      </c>
      <c r="C2201" s="187">
        <v>45596.0</v>
      </c>
      <c r="D2201" s="188" t="str">
        <f t="shared" si="1"/>
        <v>2024/10</v>
      </c>
      <c r="E2201" s="189"/>
    </row>
    <row r="2202">
      <c r="A2202" s="186" t="s">
        <v>496</v>
      </c>
      <c r="B2202" s="186">
        <v>0.193803</v>
      </c>
      <c r="C2202" s="187">
        <v>45596.0</v>
      </c>
      <c r="D2202" s="188" t="str">
        <f t="shared" si="1"/>
        <v>2024/10</v>
      </c>
      <c r="E2202" s="189"/>
    </row>
    <row r="2203">
      <c r="A2203" s="186" t="s">
        <v>497</v>
      </c>
      <c r="B2203" s="186">
        <v>0.3284885</v>
      </c>
      <c r="C2203" s="187">
        <v>45596.0</v>
      </c>
      <c r="D2203" s="188" t="str">
        <f t="shared" si="1"/>
        <v>2024/10</v>
      </c>
      <c r="E2203" s="189"/>
    </row>
    <row r="2204">
      <c r="A2204" s="186" t="s">
        <v>502</v>
      </c>
      <c r="B2204" s="186">
        <v>1.038393</v>
      </c>
      <c r="C2204" s="187">
        <v>45596.0</v>
      </c>
      <c r="D2204" s="188" t="str">
        <f t="shared" si="1"/>
        <v>2024/10</v>
      </c>
      <c r="E2204" s="189"/>
    </row>
    <row r="2205">
      <c r="A2205" s="186" t="s">
        <v>486</v>
      </c>
      <c r="B2205" s="186">
        <v>0.0098351</v>
      </c>
      <c r="C2205" s="187">
        <v>45597.0</v>
      </c>
      <c r="D2205" s="188" t="str">
        <f t="shared" si="1"/>
        <v>2024/11</v>
      </c>
      <c r="E2205" s="189"/>
    </row>
    <row r="2206">
      <c r="A2206" s="186" t="s">
        <v>507</v>
      </c>
      <c r="B2206" s="186">
        <v>0.0689925</v>
      </c>
      <c r="C2206" s="187">
        <v>45597.0</v>
      </c>
      <c r="D2206" s="188" t="str">
        <f t="shared" si="1"/>
        <v>2024/11</v>
      </c>
      <c r="E2206" s="189"/>
    </row>
    <row r="2207">
      <c r="A2207" s="186" t="s">
        <v>507</v>
      </c>
      <c r="B2207" s="186">
        <v>0.03397</v>
      </c>
      <c r="C2207" s="187">
        <v>45597.0</v>
      </c>
      <c r="D2207" s="188" t="str">
        <f t="shared" si="1"/>
        <v>2024/11</v>
      </c>
      <c r="E2207" s="189"/>
    </row>
    <row r="2208">
      <c r="A2208" s="186" t="s">
        <v>507</v>
      </c>
      <c r="B2208" s="186">
        <v>6.15E-6</v>
      </c>
      <c r="C2208" s="187">
        <v>45597.0</v>
      </c>
      <c r="D2208" s="188" t="str">
        <f t="shared" si="1"/>
        <v>2024/11</v>
      </c>
      <c r="E2208" s="189"/>
    </row>
    <row r="2209">
      <c r="A2209" s="186" t="s">
        <v>507</v>
      </c>
      <c r="B2209" s="186">
        <v>4.92E-5</v>
      </c>
      <c r="C2209" s="187">
        <v>45597.0</v>
      </c>
      <c r="D2209" s="188" t="str">
        <f t="shared" si="1"/>
        <v>2024/11</v>
      </c>
      <c r="E2209" s="189"/>
    </row>
    <row r="2210">
      <c r="A2210" s="186" t="s">
        <v>487</v>
      </c>
      <c r="B2210" s="186">
        <v>0.4265025</v>
      </c>
      <c r="C2210" s="187">
        <v>45597.0</v>
      </c>
      <c r="D2210" s="188" t="str">
        <f t="shared" si="1"/>
        <v>2024/11</v>
      </c>
      <c r="E2210" s="189"/>
    </row>
    <row r="2211">
      <c r="A2211" s="186" t="s">
        <v>487</v>
      </c>
      <c r="B2211" s="186">
        <v>0.06064</v>
      </c>
      <c r="C2211" s="187">
        <v>45597.0</v>
      </c>
      <c r="D2211" s="188" t="str">
        <f t="shared" si="1"/>
        <v>2024/11</v>
      </c>
      <c r="E2211" s="189"/>
    </row>
    <row r="2212">
      <c r="A2212" s="186" t="s">
        <v>487</v>
      </c>
      <c r="B2212" s="186">
        <v>0.08316</v>
      </c>
      <c r="C2212" s="187">
        <v>45597.0</v>
      </c>
      <c r="D2212" s="188" t="str">
        <f t="shared" si="1"/>
        <v>2024/11</v>
      </c>
      <c r="E2212" s="189"/>
    </row>
    <row r="2213">
      <c r="A2213" s="186" t="s">
        <v>487</v>
      </c>
      <c r="B2213" s="186">
        <v>0.0104595</v>
      </c>
      <c r="C2213" s="187">
        <v>45597.0</v>
      </c>
      <c r="D2213" s="188" t="str">
        <f t="shared" si="1"/>
        <v>2024/11</v>
      </c>
      <c r="E2213" s="189"/>
    </row>
    <row r="2214">
      <c r="A2214" s="186" t="s">
        <v>487</v>
      </c>
      <c r="B2214" s="186">
        <v>6.72E-4</v>
      </c>
      <c r="C2214" s="187">
        <v>45597.0</v>
      </c>
      <c r="D2214" s="188" t="str">
        <f t="shared" si="1"/>
        <v>2024/11</v>
      </c>
      <c r="E2214" s="189"/>
    </row>
    <row r="2215">
      <c r="A2215" s="186" t="s">
        <v>487</v>
      </c>
      <c r="B2215" s="186">
        <v>0.0020568</v>
      </c>
      <c r="C2215" s="187">
        <v>45597.0</v>
      </c>
      <c r="D2215" s="188" t="str">
        <f t="shared" si="1"/>
        <v>2024/11</v>
      </c>
      <c r="E2215" s="189"/>
    </row>
    <row r="2216">
      <c r="A2216" s="186" t="s">
        <v>499</v>
      </c>
      <c r="B2216" s="186">
        <v>0.8850825</v>
      </c>
      <c r="C2216" s="187">
        <v>45597.0</v>
      </c>
      <c r="D2216" s="188" t="str">
        <f t="shared" si="1"/>
        <v>2024/11</v>
      </c>
      <c r="E2216" s="189"/>
    </row>
    <row r="2217">
      <c r="A2217" s="186" t="s">
        <v>499</v>
      </c>
      <c r="B2217" s="186">
        <v>0.94528</v>
      </c>
      <c r="C2217" s="187">
        <v>45597.0</v>
      </c>
      <c r="D2217" s="188" t="str">
        <f t="shared" si="1"/>
        <v>2024/11</v>
      </c>
      <c r="E2217" s="189"/>
    </row>
    <row r="2218">
      <c r="A2218" s="186" t="s">
        <v>499</v>
      </c>
      <c r="B2218" s="186">
        <v>0.48168</v>
      </c>
      <c r="C2218" s="187">
        <v>45597.0</v>
      </c>
      <c r="D2218" s="188" t="str">
        <f t="shared" si="1"/>
        <v>2024/11</v>
      </c>
      <c r="E2218" s="189"/>
    </row>
    <row r="2219">
      <c r="A2219" s="186" t="s">
        <v>499</v>
      </c>
      <c r="B2219" s="186">
        <v>0.15125</v>
      </c>
      <c r="C2219" s="187">
        <v>45597.0</v>
      </c>
      <c r="D2219" s="188" t="str">
        <f t="shared" si="1"/>
        <v>2024/11</v>
      </c>
      <c r="E2219" s="189"/>
    </row>
    <row r="2220">
      <c r="A2220" s="186" t="s">
        <v>499</v>
      </c>
      <c r="B2220" s="186">
        <v>0.12279</v>
      </c>
      <c r="C2220" s="187">
        <v>45597.0</v>
      </c>
      <c r="D2220" s="188" t="str">
        <f t="shared" si="1"/>
        <v>2024/11</v>
      </c>
      <c r="E2220" s="189"/>
    </row>
    <row r="2221">
      <c r="A2221" s="186" t="s">
        <v>499</v>
      </c>
      <c r="B2221" s="186">
        <v>1.9409E-4</v>
      </c>
      <c r="C2221" s="187">
        <v>45597.0</v>
      </c>
      <c r="D2221" s="188" t="str">
        <f t="shared" si="1"/>
        <v>2024/11</v>
      </c>
      <c r="E2221" s="189"/>
    </row>
    <row r="2222">
      <c r="A2222" s="186" t="s">
        <v>496</v>
      </c>
      <c r="B2222" s="186">
        <v>0.044691</v>
      </c>
      <c r="C2222" s="187">
        <v>45597.0</v>
      </c>
      <c r="D2222" s="188" t="str">
        <f t="shared" si="1"/>
        <v>2024/11</v>
      </c>
      <c r="E2222" s="189"/>
    </row>
    <row r="2223">
      <c r="A2223" s="186" t="s">
        <v>496</v>
      </c>
      <c r="B2223" s="186">
        <v>0.0077952</v>
      </c>
      <c r="C2223" s="187">
        <v>45597.0</v>
      </c>
      <c r="D2223" s="188" t="str">
        <f t="shared" si="1"/>
        <v>2024/11</v>
      </c>
      <c r="E2223" s="189"/>
    </row>
    <row r="2224">
      <c r="A2224" s="186" t="s">
        <v>496</v>
      </c>
      <c r="B2224" s="186">
        <v>0.0046524</v>
      </c>
      <c r="C2224" s="187">
        <v>45597.0</v>
      </c>
      <c r="D2224" s="188" t="str">
        <f t="shared" si="1"/>
        <v>2024/11</v>
      </c>
      <c r="E2224" s="189"/>
    </row>
    <row r="2225">
      <c r="A2225" s="186" t="s">
        <v>496</v>
      </c>
      <c r="B2225" s="186">
        <v>0.0991785</v>
      </c>
      <c r="C2225" s="187">
        <v>45597.0</v>
      </c>
      <c r="D2225" s="188" t="str">
        <f t="shared" si="1"/>
        <v>2024/11</v>
      </c>
      <c r="E2225" s="189"/>
    </row>
    <row r="2226">
      <c r="A2226" s="186" t="s">
        <v>496</v>
      </c>
      <c r="B2226" s="186">
        <v>0.0343245</v>
      </c>
      <c r="C2226" s="187">
        <v>45597.0</v>
      </c>
      <c r="D2226" s="188" t="str">
        <f t="shared" si="1"/>
        <v>2024/11</v>
      </c>
      <c r="E2226" s="189"/>
    </row>
    <row r="2227">
      <c r="A2227" s="186" t="s">
        <v>502</v>
      </c>
      <c r="B2227" s="186">
        <v>0.090295</v>
      </c>
      <c r="C2227" s="187">
        <v>45597.0</v>
      </c>
      <c r="D2227" s="188" t="str">
        <f t="shared" si="1"/>
        <v>2024/11</v>
      </c>
      <c r="E2227" s="189"/>
    </row>
    <row r="2228">
      <c r="A2228" s="186" t="s">
        <v>502</v>
      </c>
      <c r="B2228" s="186">
        <v>0.02208</v>
      </c>
      <c r="C2228" s="187">
        <v>45597.0</v>
      </c>
      <c r="D2228" s="188" t="str">
        <f t="shared" si="1"/>
        <v>2024/11</v>
      </c>
      <c r="E2228" s="189"/>
    </row>
    <row r="2229">
      <c r="A2229" s="186" t="s">
        <v>502</v>
      </c>
      <c r="B2229" s="186">
        <v>0.09848</v>
      </c>
      <c r="C2229" s="187">
        <v>45597.0</v>
      </c>
      <c r="D2229" s="188" t="str">
        <f t="shared" si="1"/>
        <v>2024/11</v>
      </c>
      <c r="E2229" s="189"/>
    </row>
    <row r="2230">
      <c r="A2230" s="186" t="s">
        <v>502</v>
      </c>
      <c r="B2230" s="186">
        <v>2.96</v>
      </c>
      <c r="C2230" s="187">
        <v>45597.0</v>
      </c>
      <c r="D2230" s="188" t="str">
        <f t="shared" si="1"/>
        <v>2024/11</v>
      </c>
      <c r="E2230" s="189"/>
    </row>
    <row r="2231">
      <c r="A2231" s="186" t="s">
        <v>502</v>
      </c>
      <c r="B2231" s="186">
        <v>0.277806</v>
      </c>
      <c r="C2231" s="187">
        <v>45597.0</v>
      </c>
      <c r="D2231" s="188" t="str">
        <f t="shared" si="1"/>
        <v>2024/11</v>
      </c>
      <c r="E2231" s="189"/>
    </row>
    <row r="2232">
      <c r="A2232" s="186" t="s">
        <v>502</v>
      </c>
      <c r="B2232" s="186">
        <v>0.701384</v>
      </c>
      <c r="C2232" s="187">
        <v>45597.0</v>
      </c>
      <c r="D2232" s="188" t="str">
        <f t="shared" si="1"/>
        <v>2024/11</v>
      </c>
      <c r="E2232" s="189"/>
    </row>
    <row r="2233">
      <c r="A2233" s="186" t="s">
        <v>488</v>
      </c>
      <c r="B2233" s="186">
        <v>0.0142775</v>
      </c>
      <c r="C2233" s="187">
        <v>45597.0</v>
      </c>
      <c r="D2233" s="188" t="str">
        <f t="shared" si="1"/>
        <v>2024/11</v>
      </c>
      <c r="E2233" s="189"/>
    </row>
    <row r="2234">
      <c r="A2234" s="186" t="s">
        <v>488</v>
      </c>
      <c r="B2234" s="186">
        <v>0.01872</v>
      </c>
      <c r="C2234" s="187">
        <v>45597.0</v>
      </c>
      <c r="D2234" s="188" t="str">
        <f t="shared" si="1"/>
        <v>2024/11</v>
      </c>
      <c r="E2234" s="189"/>
    </row>
    <row r="2235">
      <c r="A2235" s="186" t="s">
        <v>488</v>
      </c>
      <c r="B2235" s="186">
        <v>0.00186</v>
      </c>
      <c r="C2235" s="187">
        <v>45597.0</v>
      </c>
      <c r="D2235" s="188" t="str">
        <f t="shared" si="1"/>
        <v>2024/11</v>
      </c>
      <c r="E2235" s="189"/>
    </row>
    <row r="2236">
      <c r="A2236" s="186" t="s">
        <v>488</v>
      </c>
      <c r="B2236" s="186">
        <v>0.01699485</v>
      </c>
      <c r="C2236" s="187">
        <v>45597.0</v>
      </c>
      <c r="D2236" s="188" t="str">
        <f t="shared" si="1"/>
        <v>2024/11</v>
      </c>
      <c r="E2236" s="189"/>
    </row>
    <row r="2237">
      <c r="A2237" s="186" t="s">
        <v>488</v>
      </c>
      <c r="B2237" s="186">
        <v>0.0022176</v>
      </c>
      <c r="C2237" s="187">
        <v>45597.0</v>
      </c>
      <c r="D2237" s="188" t="str">
        <f t="shared" si="1"/>
        <v>2024/11</v>
      </c>
      <c r="E2237" s="189"/>
    </row>
    <row r="2238">
      <c r="A2238" s="186" t="s">
        <v>488</v>
      </c>
      <c r="B2238" s="186">
        <v>0.005469</v>
      </c>
      <c r="C2238" s="187">
        <v>45597.0</v>
      </c>
      <c r="D2238" s="188" t="str">
        <f t="shared" si="1"/>
        <v>2024/11</v>
      </c>
      <c r="E2238" s="189"/>
    </row>
    <row r="2239">
      <c r="A2239" s="186" t="s">
        <v>488</v>
      </c>
      <c r="B2239" s="186">
        <v>0.0037415</v>
      </c>
      <c r="C2239" s="187">
        <v>45597.0</v>
      </c>
      <c r="D2239" s="188" t="str">
        <f t="shared" si="1"/>
        <v>2024/11</v>
      </c>
      <c r="E2239" s="189"/>
    </row>
    <row r="2240">
      <c r="A2240" s="186" t="s">
        <v>488</v>
      </c>
      <c r="B2240" s="186">
        <v>1.95E-4</v>
      </c>
      <c r="C2240" s="187">
        <v>45597.0</v>
      </c>
      <c r="D2240" s="188" t="str">
        <f t="shared" si="1"/>
        <v>2024/11</v>
      </c>
      <c r="E2240" s="189"/>
    </row>
    <row r="2241">
      <c r="A2241" s="186" t="s">
        <v>489</v>
      </c>
      <c r="B2241" s="186">
        <v>0.01222</v>
      </c>
      <c r="C2241" s="187">
        <v>45597.0</v>
      </c>
      <c r="D2241" s="188" t="str">
        <f t="shared" si="1"/>
        <v>2024/11</v>
      </c>
      <c r="E2241" s="189"/>
    </row>
    <row r="2242">
      <c r="A2242" s="186" t="s">
        <v>489</v>
      </c>
      <c r="B2242" s="186">
        <v>0.00544</v>
      </c>
      <c r="C2242" s="187">
        <v>45597.0</v>
      </c>
      <c r="D2242" s="188" t="str">
        <f t="shared" si="1"/>
        <v>2024/11</v>
      </c>
      <c r="E2242" s="189"/>
    </row>
    <row r="2243">
      <c r="A2243" s="186" t="s">
        <v>489</v>
      </c>
      <c r="B2243" s="186">
        <v>0.00703</v>
      </c>
      <c r="C2243" s="187">
        <v>45597.0</v>
      </c>
      <c r="D2243" s="188" t="str">
        <f t="shared" si="1"/>
        <v>2024/11</v>
      </c>
      <c r="E2243" s="189"/>
    </row>
    <row r="2244">
      <c r="A2244" s="186" t="s">
        <v>489</v>
      </c>
      <c r="B2244" s="186">
        <v>1.23926</v>
      </c>
      <c r="C2244" s="187">
        <v>45597.0</v>
      </c>
      <c r="D2244" s="188" t="str">
        <f t="shared" si="1"/>
        <v>2024/11</v>
      </c>
      <c r="E2244" s="189"/>
    </row>
    <row r="2245">
      <c r="A2245" s="186" t="s">
        <v>489</v>
      </c>
      <c r="B2245" s="186">
        <v>0.11457</v>
      </c>
      <c r="C2245" s="187">
        <v>45597.0</v>
      </c>
      <c r="D2245" s="188" t="str">
        <f t="shared" si="1"/>
        <v>2024/11</v>
      </c>
      <c r="E2245" s="189"/>
    </row>
    <row r="2246">
      <c r="A2246" s="186" t="s">
        <v>489</v>
      </c>
      <c r="B2246" s="186">
        <v>2.4739E-4</v>
      </c>
      <c r="C2246" s="187">
        <v>45597.0</v>
      </c>
      <c r="D2246" s="188" t="str">
        <f t="shared" si="1"/>
        <v>2024/11</v>
      </c>
      <c r="E2246" s="189"/>
    </row>
    <row r="2247">
      <c r="A2247" s="186" t="s">
        <v>497</v>
      </c>
      <c r="B2247" s="186">
        <v>0.378444</v>
      </c>
      <c r="C2247" s="187">
        <v>45597.0</v>
      </c>
      <c r="D2247" s="188" t="str">
        <f t="shared" si="1"/>
        <v>2024/11</v>
      </c>
      <c r="E2247" s="189"/>
    </row>
    <row r="2248">
      <c r="A2248" s="186" t="s">
        <v>497</v>
      </c>
      <c r="B2248" s="186">
        <v>0.0149685</v>
      </c>
      <c r="C2248" s="187">
        <v>45597.0</v>
      </c>
      <c r="D2248" s="188" t="str">
        <f t="shared" si="1"/>
        <v>2024/11</v>
      </c>
      <c r="E2248" s="189"/>
    </row>
    <row r="2249">
      <c r="A2249" s="186" t="s">
        <v>498</v>
      </c>
      <c r="B2249" s="186">
        <v>0.54384</v>
      </c>
      <c r="C2249" s="187">
        <v>45597.0</v>
      </c>
      <c r="D2249" s="188" t="str">
        <f t="shared" si="1"/>
        <v>2024/11</v>
      </c>
      <c r="E2249" s="189"/>
    </row>
    <row r="2250">
      <c r="A2250" s="186" t="s">
        <v>498</v>
      </c>
      <c r="B2250" s="186">
        <v>0.20608</v>
      </c>
      <c r="C2250" s="187">
        <v>45597.0</v>
      </c>
      <c r="D2250" s="188" t="str">
        <f t="shared" si="1"/>
        <v>2024/11</v>
      </c>
      <c r="E2250" s="189"/>
    </row>
    <row r="2251">
      <c r="A2251" s="186" t="s">
        <v>498</v>
      </c>
      <c r="B2251" s="186">
        <v>0.63289</v>
      </c>
      <c r="C2251" s="187">
        <v>45597.0</v>
      </c>
      <c r="D2251" s="188" t="str">
        <f t="shared" si="1"/>
        <v>2024/11</v>
      </c>
      <c r="E2251" s="189"/>
    </row>
    <row r="2252">
      <c r="A2252" s="186" t="s">
        <v>498</v>
      </c>
      <c r="B2252" s="186">
        <v>0.02614575</v>
      </c>
      <c r="C2252" s="187">
        <v>45597.0</v>
      </c>
      <c r="D2252" s="188" t="str">
        <f t="shared" si="1"/>
        <v>2024/11</v>
      </c>
      <c r="E2252" s="189"/>
    </row>
    <row r="2253">
      <c r="A2253" s="186" t="s">
        <v>498</v>
      </c>
      <c r="B2253" s="186">
        <v>0.0074196</v>
      </c>
      <c r="C2253" s="187">
        <v>45597.0</v>
      </c>
      <c r="D2253" s="188" t="str">
        <f t="shared" si="1"/>
        <v>2024/11</v>
      </c>
      <c r="E2253" s="189"/>
    </row>
    <row r="2254">
      <c r="A2254" s="186" t="s">
        <v>498</v>
      </c>
      <c r="B2254" s="186">
        <v>0.013585</v>
      </c>
      <c r="C2254" s="187">
        <v>45597.0</v>
      </c>
      <c r="D2254" s="188" t="str">
        <f t="shared" si="1"/>
        <v>2024/11</v>
      </c>
      <c r="E2254" s="189"/>
    </row>
    <row r="2255">
      <c r="A2255" s="186" t="s">
        <v>486</v>
      </c>
      <c r="B2255" s="186">
        <v>0.0067213</v>
      </c>
      <c r="C2255" s="187">
        <v>45598.0</v>
      </c>
      <c r="D2255" s="188" t="str">
        <f t="shared" si="1"/>
        <v>2024/11</v>
      </c>
      <c r="E2255" s="189"/>
    </row>
    <row r="2256">
      <c r="A2256" s="186" t="s">
        <v>487</v>
      </c>
      <c r="B2256" s="186">
        <v>1.24106</v>
      </c>
      <c r="C2256" s="187">
        <v>45598.0</v>
      </c>
      <c r="D2256" s="188" t="str">
        <f t="shared" si="1"/>
        <v>2024/11</v>
      </c>
      <c r="E2256" s="189"/>
    </row>
    <row r="2257">
      <c r="A2257" s="186" t="s">
        <v>487</v>
      </c>
      <c r="B2257" s="186">
        <v>0.09936</v>
      </c>
      <c r="C2257" s="187">
        <v>45598.0</v>
      </c>
      <c r="D2257" s="188" t="str">
        <f t="shared" si="1"/>
        <v>2024/11</v>
      </c>
      <c r="E2257" s="189"/>
    </row>
    <row r="2258">
      <c r="A2258" s="186" t="s">
        <v>487</v>
      </c>
      <c r="B2258" s="186">
        <v>0.12978</v>
      </c>
      <c r="C2258" s="187">
        <v>45598.0</v>
      </c>
      <c r="D2258" s="188" t="str">
        <f t="shared" si="1"/>
        <v>2024/11</v>
      </c>
      <c r="E2258" s="189"/>
    </row>
    <row r="2259">
      <c r="A2259" s="186" t="s">
        <v>487</v>
      </c>
      <c r="B2259" s="186">
        <v>0.0538695</v>
      </c>
      <c r="C2259" s="187">
        <v>45598.0</v>
      </c>
      <c r="D2259" s="188" t="str">
        <f t="shared" si="1"/>
        <v>2024/11</v>
      </c>
      <c r="E2259" s="189"/>
    </row>
    <row r="2260">
      <c r="A2260" s="186" t="s">
        <v>487</v>
      </c>
      <c r="B2260" s="186">
        <v>0.0063744</v>
      </c>
      <c r="C2260" s="187">
        <v>45598.0</v>
      </c>
      <c r="D2260" s="188" t="str">
        <f t="shared" si="1"/>
        <v>2024/11</v>
      </c>
      <c r="E2260" s="189"/>
    </row>
    <row r="2261">
      <c r="A2261" s="186" t="s">
        <v>487</v>
      </c>
      <c r="B2261" s="186">
        <v>0.0066114</v>
      </c>
      <c r="C2261" s="187">
        <v>45598.0</v>
      </c>
      <c r="D2261" s="188" t="str">
        <f t="shared" si="1"/>
        <v>2024/11</v>
      </c>
      <c r="E2261" s="189"/>
    </row>
    <row r="2262">
      <c r="A2262" s="186" t="s">
        <v>499</v>
      </c>
      <c r="B2262" s="186">
        <v>0.4330375</v>
      </c>
      <c r="C2262" s="187">
        <v>45598.0</v>
      </c>
      <c r="D2262" s="188" t="str">
        <f t="shared" si="1"/>
        <v>2024/11</v>
      </c>
      <c r="E2262" s="189"/>
    </row>
    <row r="2263">
      <c r="A2263" s="186" t="s">
        <v>499</v>
      </c>
      <c r="B2263" s="186">
        <v>0.63568</v>
      </c>
      <c r="C2263" s="187">
        <v>45598.0</v>
      </c>
      <c r="D2263" s="188" t="str">
        <f t="shared" si="1"/>
        <v>2024/11</v>
      </c>
      <c r="E2263" s="189"/>
    </row>
    <row r="2264">
      <c r="A2264" s="186" t="s">
        <v>499</v>
      </c>
      <c r="B2264" s="186">
        <v>0.29446</v>
      </c>
      <c r="C2264" s="187">
        <v>45598.0</v>
      </c>
      <c r="D2264" s="188" t="str">
        <f t="shared" si="1"/>
        <v>2024/11</v>
      </c>
      <c r="E2264" s="189"/>
    </row>
    <row r="2265">
      <c r="A2265" s="186" t="s">
        <v>499</v>
      </c>
      <c r="B2265" s="186">
        <v>0.09293</v>
      </c>
      <c r="C2265" s="187">
        <v>45598.0</v>
      </c>
      <c r="D2265" s="188" t="str">
        <f t="shared" si="1"/>
        <v>2024/11</v>
      </c>
      <c r="E2265" s="189"/>
    </row>
    <row r="2266">
      <c r="A2266" s="186" t="s">
        <v>499</v>
      </c>
      <c r="B2266" s="186">
        <v>0.02643</v>
      </c>
      <c r="C2266" s="187">
        <v>45598.0</v>
      </c>
      <c r="D2266" s="188" t="str">
        <f t="shared" si="1"/>
        <v>2024/11</v>
      </c>
      <c r="E2266" s="189"/>
    </row>
    <row r="2267">
      <c r="A2267" s="186" t="s">
        <v>499</v>
      </c>
      <c r="B2267" s="186">
        <v>1.0608E-4</v>
      </c>
      <c r="C2267" s="187">
        <v>45598.0</v>
      </c>
      <c r="D2267" s="188" t="str">
        <f t="shared" si="1"/>
        <v>2024/11</v>
      </c>
      <c r="E2267" s="189"/>
    </row>
    <row r="2268">
      <c r="A2268" s="186" t="s">
        <v>496</v>
      </c>
      <c r="B2268" s="186">
        <v>0.04441005</v>
      </c>
      <c r="C2268" s="187">
        <v>45598.0</v>
      </c>
      <c r="D2268" s="188" t="str">
        <f t="shared" si="1"/>
        <v>2024/11</v>
      </c>
      <c r="E2268" s="189"/>
    </row>
    <row r="2269">
      <c r="A2269" s="186" t="s">
        <v>496</v>
      </c>
      <c r="B2269" s="186">
        <v>0.0064704</v>
      </c>
      <c r="C2269" s="187">
        <v>45598.0</v>
      </c>
      <c r="D2269" s="188" t="str">
        <f t="shared" si="1"/>
        <v>2024/11</v>
      </c>
      <c r="E2269" s="189"/>
    </row>
    <row r="2270">
      <c r="A2270" s="186" t="s">
        <v>496</v>
      </c>
      <c r="B2270" s="186">
        <v>0.0058008</v>
      </c>
      <c r="C2270" s="187">
        <v>45598.0</v>
      </c>
      <c r="D2270" s="188" t="str">
        <f t="shared" si="1"/>
        <v>2024/11</v>
      </c>
      <c r="E2270" s="189"/>
    </row>
    <row r="2271">
      <c r="A2271" s="186" t="s">
        <v>496</v>
      </c>
      <c r="B2271" s="186">
        <v>0.110192</v>
      </c>
      <c r="C2271" s="187">
        <v>45598.0</v>
      </c>
      <c r="D2271" s="188" t="str">
        <f t="shared" si="1"/>
        <v>2024/11</v>
      </c>
      <c r="E2271" s="189"/>
    </row>
    <row r="2272">
      <c r="A2272" s="186" t="s">
        <v>496</v>
      </c>
      <c r="B2272" s="186">
        <v>0.037548</v>
      </c>
      <c r="C2272" s="187">
        <v>45598.0</v>
      </c>
      <c r="D2272" s="188" t="str">
        <f t="shared" si="1"/>
        <v>2024/11</v>
      </c>
      <c r="E2272" s="189"/>
    </row>
    <row r="2273">
      <c r="A2273" s="186" t="s">
        <v>502</v>
      </c>
      <c r="B2273" s="186">
        <v>0.0155425</v>
      </c>
      <c r="C2273" s="187">
        <v>45598.0</v>
      </c>
      <c r="D2273" s="188" t="str">
        <f t="shared" si="1"/>
        <v>2024/11</v>
      </c>
      <c r="E2273" s="189"/>
    </row>
    <row r="2274">
      <c r="A2274" s="186" t="s">
        <v>502</v>
      </c>
      <c r="B2274" s="186">
        <v>0.00368</v>
      </c>
      <c r="C2274" s="187">
        <v>45598.0</v>
      </c>
      <c r="D2274" s="188" t="str">
        <f t="shared" si="1"/>
        <v>2024/11</v>
      </c>
      <c r="E2274" s="189"/>
    </row>
    <row r="2275">
      <c r="A2275" s="186" t="s">
        <v>502</v>
      </c>
      <c r="B2275" s="186">
        <v>0.04126</v>
      </c>
      <c r="C2275" s="187">
        <v>45598.0</v>
      </c>
      <c r="D2275" s="188" t="str">
        <f t="shared" si="1"/>
        <v>2024/11</v>
      </c>
      <c r="E2275" s="189"/>
    </row>
    <row r="2276">
      <c r="A2276" s="186" t="s">
        <v>502</v>
      </c>
      <c r="B2276" s="186">
        <v>2.92</v>
      </c>
      <c r="C2276" s="187">
        <v>45598.0</v>
      </c>
      <c r="D2276" s="188" t="str">
        <f t="shared" si="1"/>
        <v>2024/11</v>
      </c>
      <c r="E2276" s="189"/>
    </row>
    <row r="2277">
      <c r="A2277" s="186" t="s">
        <v>502</v>
      </c>
      <c r="B2277" s="186">
        <v>0.266856</v>
      </c>
      <c r="C2277" s="187">
        <v>45598.0</v>
      </c>
      <c r="D2277" s="188" t="str">
        <f t="shared" si="1"/>
        <v>2024/11</v>
      </c>
      <c r="E2277" s="189"/>
    </row>
    <row r="2278">
      <c r="A2278" s="186" t="s">
        <v>502</v>
      </c>
      <c r="B2278" s="186">
        <v>0.674988</v>
      </c>
      <c r="C2278" s="187">
        <v>45598.0</v>
      </c>
      <c r="D2278" s="188" t="str">
        <f t="shared" si="1"/>
        <v>2024/11</v>
      </c>
      <c r="E2278" s="189"/>
    </row>
    <row r="2279">
      <c r="A2279" s="186" t="s">
        <v>489</v>
      </c>
      <c r="B2279" s="186">
        <v>0.2144</v>
      </c>
      <c r="C2279" s="187">
        <v>45598.0</v>
      </c>
      <c r="D2279" s="188" t="str">
        <f t="shared" si="1"/>
        <v>2024/11</v>
      </c>
      <c r="E2279" s="189"/>
    </row>
    <row r="2280">
      <c r="A2280" s="186" t="s">
        <v>489</v>
      </c>
      <c r="B2280" s="186">
        <v>0.01659</v>
      </c>
      <c r="C2280" s="187">
        <v>45598.0</v>
      </c>
      <c r="D2280" s="188" t="str">
        <f t="shared" si="1"/>
        <v>2024/11</v>
      </c>
      <c r="E2280" s="189"/>
    </row>
    <row r="2281">
      <c r="A2281" s="186" t="s">
        <v>489</v>
      </c>
      <c r="B2281" s="186">
        <v>1.456E-4</v>
      </c>
      <c r="C2281" s="187">
        <v>45598.0</v>
      </c>
      <c r="D2281" s="188" t="str">
        <f t="shared" si="1"/>
        <v>2024/11</v>
      </c>
      <c r="E2281" s="189"/>
    </row>
    <row r="2282">
      <c r="A2282" s="186" t="s">
        <v>497</v>
      </c>
      <c r="B2282" s="186">
        <v>0.326629</v>
      </c>
      <c r="C2282" s="187">
        <v>45598.0</v>
      </c>
      <c r="D2282" s="188" t="str">
        <f t="shared" si="1"/>
        <v>2024/11</v>
      </c>
      <c r="E2282" s="189"/>
    </row>
    <row r="2283">
      <c r="A2283" s="186" t="s">
        <v>497</v>
      </c>
      <c r="B2283" s="186">
        <v>0.012894</v>
      </c>
      <c r="C2283" s="187">
        <v>45598.0</v>
      </c>
      <c r="D2283" s="188" t="str">
        <f t="shared" si="1"/>
        <v>2024/11</v>
      </c>
      <c r="E2283" s="189"/>
    </row>
    <row r="2284">
      <c r="A2284" s="186" t="s">
        <v>498</v>
      </c>
      <c r="B2284" s="186">
        <v>0.0911625</v>
      </c>
      <c r="C2284" s="187">
        <v>45598.0</v>
      </c>
      <c r="D2284" s="188" t="str">
        <f t="shared" si="1"/>
        <v>2024/11</v>
      </c>
      <c r="E2284" s="189"/>
    </row>
    <row r="2285">
      <c r="A2285" s="186" t="s">
        <v>498</v>
      </c>
      <c r="B2285" s="186">
        <v>0.01008</v>
      </c>
      <c r="C2285" s="187">
        <v>45598.0</v>
      </c>
      <c r="D2285" s="188" t="str">
        <f t="shared" si="1"/>
        <v>2024/11</v>
      </c>
      <c r="E2285" s="189"/>
    </row>
    <row r="2286">
      <c r="A2286" s="186" t="s">
        <v>498</v>
      </c>
      <c r="B2286" s="186">
        <v>0.07271</v>
      </c>
      <c r="C2286" s="187">
        <v>45598.0</v>
      </c>
      <c r="D2286" s="188" t="str">
        <f t="shared" si="1"/>
        <v>2024/11</v>
      </c>
      <c r="E2286" s="189"/>
    </row>
    <row r="2287">
      <c r="A2287" s="186" t="s">
        <v>498</v>
      </c>
      <c r="B2287" s="186">
        <v>0.0020856</v>
      </c>
      <c r="C2287" s="187">
        <v>45598.0</v>
      </c>
      <c r="D2287" s="188" t="str">
        <f t="shared" si="1"/>
        <v>2024/11</v>
      </c>
      <c r="E2287" s="189"/>
    </row>
    <row r="2288">
      <c r="A2288" s="186" t="s">
        <v>498</v>
      </c>
      <c r="B2288" s="186">
        <v>7.086E-4</v>
      </c>
      <c r="C2288" s="187">
        <v>45598.0</v>
      </c>
      <c r="D2288" s="188" t="str">
        <f t="shared" si="1"/>
        <v>2024/11</v>
      </c>
      <c r="E2288" s="189"/>
    </row>
    <row r="2289">
      <c r="A2289" s="186" t="s">
        <v>498</v>
      </c>
      <c r="B2289" s="186">
        <v>3.068E-4</v>
      </c>
      <c r="C2289" s="187">
        <v>45598.0</v>
      </c>
      <c r="D2289" s="188" t="str">
        <f t="shared" si="1"/>
        <v>2024/11</v>
      </c>
      <c r="E2289" s="189"/>
    </row>
    <row r="2290">
      <c r="A2290" s="186" t="s">
        <v>486</v>
      </c>
      <c r="B2290" s="186">
        <v>0.0082265</v>
      </c>
      <c r="C2290" s="187">
        <v>45599.0</v>
      </c>
      <c r="D2290" s="188" t="str">
        <f t="shared" si="1"/>
        <v>2024/11</v>
      </c>
      <c r="E2290" s="189"/>
    </row>
    <row r="2291">
      <c r="A2291" s="186" t="s">
        <v>487</v>
      </c>
      <c r="B2291" s="186">
        <v>0.75631</v>
      </c>
      <c r="C2291" s="187">
        <v>45599.0</v>
      </c>
      <c r="D2291" s="188" t="str">
        <f t="shared" si="1"/>
        <v>2024/11</v>
      </c>
      <c r="E2291" s="189"/>
    </row>
    <row r="2292">
      <c r="A2292" s="186" t="s">
        <v>487</v>
      </c>
      <c r="B2292" s="186">
        <v>0.04624</v>
      </c>
      <c r="C2292" s="187">
        <v>45599.0</v>
      </c>
      <c r="D2292" s="188" t="str">
        <f t="shared" si="1"/>
        <v>2024/11</v>
      </c>
      <c r="E2292" s="189"/>
    </row>
    <row r="2293">
      <c r="A2293" s="186" t="s">
        <v>487</v>
      </c>
      <c r="B2293" s="186">
        <v>0.08289</v>
      </c>
      <c r="C2293" s="187">
        <v>45599.0</v>
      </c>
      <c r="D2293" s="188" t="str">
        <f t="shared" si="1"/>
        <v>2024/11</v>
      </c>
      <c r="E2293" s="189"/>
    </row>
    <row r="2294">
      <c r="A2294" s="186" t="s">
        <v>487</v>
      </c>
      <c r="B2294" s="186">
        <v>7.206E-4</v>
      </c>
      <c r="C2294" s="187">
        <v>45599.0</v>
      </c>
      <c r="D2294" s="188" t="str">
        <f t="shared" si="1"/>
        <v>2024/11</v>
      </c>
      <c r="E2294" s="189"/>
    </row>
    <row r="2295">
      <c r="A2295" s="186" t="s">
        <v>487</v>
      </c>
      <c r="B2295" s="186">
        <v>3.24E-5</v>
      </c>
      <c r="C2295" s="187">
        <v>45599.0</v>
      </c>
      <c r="D2295" s="188" t="str">
        <f t="shared" si="1"/>
        <v>2024/11</v>
      </c>
      <c r="E2295" s="189"/>
    </row>
    <row r="2296">
      <c r="A2296" s="186" t="s">
        <v>499</v>
      </c>
      <c r="B2296" s="186">
        <v>0.84443</v>
      </c>
      <c r="C2296" s="187">
        <v>45599.0</v>
      </c>
      <c r="D2296" s="188" t="str">
        <f t="shared" si="1"/>
        <v>2024/11</v>
      </c>
      <c r="E2296" s="189"/>
    </row>
    <row r="2297">
      <c r="A2297" s="186" t="s">
        <v>499</v>
      </c>
      <c r="B2297" s="186">
        <v>0.35424</v>
      </c>
      <c r="C2297" s="187">
        <v>45599.0</v>
      </c>
      <c r="D2297" s="188" t="str">
        <f t="shared" si="1"/>
        <v>2024/11</v>
      </c>
      <c r="E2297" s="189"/>
    </row>
    <row r="2298">
      <c r="A2298" s="186" t="s">
        <v>499</v>
      </c>
      <c r="B2298" s="186">
        <v>0.27731</v>
      </c>
      <c r="C2298" s="187">
        <v>45599.0</v>
      </c>
      <c r="D2298" s="188" t="str">
        <f t="shared" si="1"/>
        <v>2024/11</v>
      </c>
      <c r="E2298" s="189"/>
    </row>
    <row r="2299">
      <c r="A2299" s="186" t="s">
        <v>499</v>
      </c>
      <c r="B2299" s="186">
        <v>0.090645</v>
      </c>
      <c r="C2299" s="187">
        <v>45599.0</v>
      </c>
      <c r="D2299" s="188" t="str">
        <f t="shared" si="1"/>
        <v>2024/11</v>
      </c>
      <c r="E2299" s="189"/>
    </row>
    <row r="2300">
      <c r="A2300" s="186" t="s">
        <v>499</v>
      </c>
      <c r="B2300" s="186">
        <v>0.040005</v>
      </c>
      <c r="C2300" s="187">
        <v>45599.0</v>
      </c>
      <c r="D2300" s="188" t="str">
        <f t="shared" si="1"/>
        <v>2024/11</v>
      </c>
      <c r="E2300" s="189"/>
    </row>
    <row r="2301">
      <c r="A2301" s="186" t="s">
        <v>499</v>
      </c>
      <c r="B2301" s="186">
        <v>5.915E-5</v>
      </c>
      <c r="C2301" s="187">
        <v>45599.0</v>
      </c>
      <c r="D2301" s="188" t="str">
        <f t="shared" si="1"/>
        <v>2024/11</v>
      </c>
      <c r="E2301" s="189"/>
    </row>
    <row r="2302">
      <c r="A2302" s="186" t="s">
        <v>496</v>
      </c>
      <c r="B2302" s="186">
        <v>0.0553791</v>
      </c>
      <c r="C2302" s="187">
        <v>45599.0</v>
      </c>
      <c r="D2302" s="188" t="str">
        <f t="shared" si="1"/>
        <v>2024/11</v>
      </c>
      <c r="E2302" s="189"/>
    </row>
    <row r="2303">
      <c r="A2303" s="186" t="s">
        <v>496</v>
      </c>
      <c r="B2303" s="186">
        <v>0.0155616</v>
      </c>
      <c r="C2303" s="187">
        <v>45599.0</v>
      </c>
      <c r="D2303" s="188" t="str">
        <f t="shared" si="1"/>
        <v>2024/11</v>
      </c>
      <c r="E2303" s="189"/>
    </row>
    <row r="2304">
      <c r="A2304" s="186" t="s">
        <v>496</v>
      </c>
      <c r="B2304" s="186">
        <v>0.0065532</v>
      </c>
      <c r="C2304" s="187">
        <v>45599.0</v>
      </c>
      <c r="D2304" s="188" t="str">
        <f t="shared" si="1"/>
        <v>2024/11</v>
      </c>
      <c r="E2304" s="189"/>
    </row>
    <row r="2305">
      <c r="A2305" s="186" t="s">
        <v>496</v>
      </c>
      <c r="B2305" s="186">
        <v>0.152649</v>
      </c>
      <c r="C2305" s="187">
        <v>45599.0</v>
      </c>
      <c r="D2305" s="188" t="str">
        <f t="shared" si="1"/>
        <v>2024/11</v>
      </c>
      <c r="E2305" s="189"/>
    </row>
    <row r="2306">
      <c r="A2306" s="186" t="s">
        <v>496</v>
      </c>
      <c r="B2306" s="186">
        <v>0.0488325</v>
      </c>
      <c r="C2306" s="187">
        <v>45599.0</v>
      </c>
      <c r="D2306" s="188" t="str">
        <f t="shared" si="1"/>
        <v>2024/11</v>
      </c>
      <c r="E2306" s="189"/>
    </row>
    <row r="2307">
      <c r="A2307" s="186" t="s">
        <v>502</v>
      </c>
      <c r="B2307" s="186">
        <v>0.0341775</v>
      </c>
      <c r="C2307" s="187">
        <v>45599.0</v>
      </c>
      <c r="D2307" s="188" t="str">
        <f t="shared" si="1"/>
        <v>2024/11</v>
      </c>
      <c r="E2307" s="189"/>
    </row>
    <row r="2308">
      <c r="A2308" s="186" t="s">
        <v>502</v>
      </c>
      <c r="B2308" s="186">
        <v>0.01168</v>
      </c>
      <c r="C2308" s="187">
        <v>45599.0</v>
      </c>
      <c r="D2308" s="188" t="str">
        <f t="shared" si="1"/>
        <v>2024/11</v>
      </c>
      <c r="E2308" s="189"/>
    </row>
    <row r="2309">
      <c r="A2309" s="186" t="s">
        <v>502</v>
      </c>
      <c r="B2309" s="186">
        <v>0.00987</v>
      </c>
      <c r="C2309" s="187">
        <v>45599.0</v>
      </c>
      <c r="D2309" s="188" t="str">
        <f t="shared" si="1"/>
        <v>2024/11</v>
      </c>
      <c r="E2309" s="189"/>
    </row>
    <row r="2310">
      <c r="A2310" s="186" t="s">
        <v>502</v>
      </c>
      <c r="B2310" s="186">
        <v>0.00840525</v>
      </c>
      <c r="C2310" s="187">
        <v>45599.0</v>
      </c>
      <c r="D2310" s="188" t="str">
        <f t="shared" si="1"/>
        <v>2024/11</v>
      </c>
      <c r="E2310" s="189"/>
    </row>
    <row r="2311">
      <c r="A2311" s="186" t="s">
        <v>502</v>
      </c>
      <c r="B2311" s="186">
        <v>0.0045312</v>
      </c>
      <c r="C2311" s="187">
        <v>45599.0</v>
      </c>
      <c r="D2311" s="188" t="str">
        <f t="shared" si="1"/>
        <v>2024/11</v>
      </c>
      <c r="E2311" s="189"/>
    </row>
    <row r="2312">
      <c r="A2312" s="186" t="s">
        <v>502</v>
      </c>
      <c r="B2312" s="186">
        <v>0.0052446</v>
      </c>
      <c r="C2312" s="187">
        <v>45599.0</v>
      </c>
      <c r="D2312" s="188" t="str">
        <f t="shared" si="1"/>
        <v>2024/11</v>
      </c>
      <c r="E2312" s="189"/>
    </row>
    <row r="2313">
      <c r="A2313" s="186" t="s">
        <v>502</v>
      </c>
      <c r="B2313" s="186">
        <v>2.92</v>
      </c>
      <c r="C2313" s="187">
        <v>45599.0</v>
      </c>
      <c r="D2313" s="188" t="str">
        <f t="shared" si="1"/>
        <v>2024/11</v>
      </c>
      <c r="E2313" s="189"/>
    </row>
    <row r="2314">
      <c r="A2314" s="186" t="s">
        <v>502</v>
      </c>
      <c r="B2314" s="186">
        <v>0.251286</v>
      </c>
      <c r="C2314" s="187">
        <v>45599.0</v>
      </c>
      <c r="D2314" s="188" t="str">
        <f t="shared" si="1"/>
        <v>2024/11</v>
      </c>
      <c r="E2314" s="189"/>
    </row>
    <row r="2315">
      <c r="A2315" s="186" t="s">
        <v>502</v>
      </c>
      <c r="B2315" s="186">
        <v>0.636228</v>
      </c>
      <c r="C2315" s="187">
        <v>45599.0</v>
      </c>
      <c r="D2315" s="188" t="str">
        <f t="shared" si="1"/>
        <v>2024/11</v>
      </c>
      <c r="E2315" s="189"/>
    </row>
    <row r="2316">
      <c r="A2316" s="186" t="s">
        <v>488</v>
      </c>
      <c r="B2316" s="186">
        <v>0.00581565</v>
      </c>
      <c r="C2316" s="187">
        <v>45599.0</v>
      </c>
      <c r="D2316" s="188" t="str">
        <f t="shared" si="1"/>
        <v>2024/11</v>
      </c>
      <c r="E2316" s="189"/>
    </row>
    <row r="2317">
      <c r="A2317" s="186" t="s">
        <v>488</v>
      </c>
      <c r="B2317" s="186">
        <v>0.004422</v>
      </c>
      <c r="C2317" s="187">
        <v>45599.0</v>
      </c>
      <c r="D2317" s="188" t="str">
        <f t="shared" si="1"/>
        <v>2024/11</v>
      </c>
      <c r="E2317" s="189"/>
    </row>
    <row r="2318">
      <c r="A2318" s="186" t="s">
        <v>489</v>
      </c>
      <c r="B2318" s="186">
        <v>0.2144</v>
      </c>
      <c r="C2318" s="187">
        <v>45599.0</v>
      </c>
      <c r="D2318" s="188" t="str">
        <f t="shared" si="1"/>
        <v>2024/11</v>
      </c>
      <c r="E2318" s="189"/>
    </row>
    <row r="2319">
      <c r="A2319" s="186" t="s">
        <v>489</v>
      </c>
      <c r="B2319" s="186">
        <v>0.01662</v>
      </c>
      <c r="C2319" s="187">
        <v>45599.0</v>
      </c>
      <c r="D2319" s="188" t="str">
        <f t="shared" si="1"/>
        <v>2024/11</v>
      </c>
      <c r="E2319" s="189"/>
    </row>
    <row r="2320">
      <c r="A2320" s="186" t="s">
        <v>489</v>
      </c>
      <c r="B2320" s="186">
        <v>1.5015E-4</v>
      </c>
      <c r="C2320" s="187">
        <v>45599.0</v>
      </c>
      <c r="D2320" s="188" t="str">
        <f t="shared" si="1"/>
        <v>2024/11</v>
      </c>
      <c r="E2320" s="189"/>
    </row>
    <row r="2321">
      <c r="A2321" s="186" t="s">
        <v>497</v>
      </c>
      <c r="B2321" s="186">
        <v>0.3132225</v>
      </c>
      <c r="C2321" s="187">
        <v>45599.0</v>
      </c>
      <c r="D2321" s="188" t="str">
        <f t="shared" si="1"/>
        <v>2024/11</v>
      </c>
      <c r="E2321" s="189"/>
    </row>
    <row r="2322">
      <c r="A2322" s="186" t="s">
        <v>497</v>
      </c>
      <c r="B2322" s="186">
        <v>0.012675</v>
      </c>
      <c r="C2322" s="187">
        <v>45599.0</v>
      </c>
      <c r="D2322" s="188" t="str">
        <f t="shared" si="1"/>
        <v>2024/11</v>
      </c>
      <c r="E2322" s="189"/>
    </row>
    <row r="2323">
      <c r="A2323" s="186" t="s">
        <v>498</v>
      </c>
      <c r="B2323" s="186">
        <v>0.027965</v>
      </c>
      <c r="C2323" s="187">
        <v>45599.0</v>
      </c>
      <c r="D2323" s="188" t="str">
        <f t="shared" si="1"/>
        <v>2024/11</v>
      </c>
      <c r="E2323" s="189"/>
    </row>
    <row r="2324">
      <c r="A2324" s="186" t="s">
        <v>498</v>
      </c>
      <c r="B2324" s="186">
        <v>0.00144</v>
      </c>
      <c r="C2324" s="187">
        <v>45599.0</v>
      </c>
      <c r="D2324" s="188" t="str">
        <f t="shared" si="1"/>
        <v>2024/11</v>
      </c>
      <c r="E2324" s="189"/>
    </row>
    <row r="2325">
      <c r="A2325" s="186" t="s">
        <v>498</v>
      </c>
      <c r="B2325" s="186">
        <v>0.02281</v>
      </c>
      <c r="C2325" s="187">
        <v>45599.0</v>
      </c>
      <c r="D2325" s="188" t="str">
        <f t="shared" si="1"/>
        <v>2024/11</v>
      </c>
      <c r="E2325" s="189"/>
    </row>
    <row r="2326">
      <c r="A2326" s="186" t="s">
        <v>498</v>
      </c>
      <c r="B2326" s="186">
        <v>0.0011595</v>
      </c>
      <c r="C2326" s="187">
        <v>45599.0</v>
      </c>
      <c r="D2326" s="188" t="str">
        <f t="shared" si="1"/>
        <v>2024/11</v>
      </c>
      <c r="E2326" s="189"/>
    </row>
    <row r="2327">
      <c r="A2327" s="186" t="s">
        <v>498</v>
      </c>
      <c r="B2327" s="186">
        <v>2.76E-4</v>
      </c>
      <c r="C2327" s="187">
        <v>45599.0</v>
      </c>
      <c r="D2327" s="188" t="str">
        <f t="shared" si="1"/>
        <v>2024/11</v>
      </c>
      <c r="E2327" s="189"/>
    </row>
    <row r="2328">
      <c r="A2328" s="186" t="s">
        <v>498</v>
      </c>
      <c r="B2328" s="186">
        <v>8.593E-5</v>
      </c>
      <c r="C2328" s="187">
        <v>45599.0</v>
      </c>
      <c r="D2328" s="188" t="str">
        <f t="shared" si="1"/>
        <v>2024/11</v>
      </c>
      <c r="E2328" s="189"/>
    </row>
    <row r="2329">
      <c r="A2329" s="186" t="s">
        <v>486</v>
      </c>
      <c r="B2329" s="186">
        <v>0.0070412</v>
      </c>
      <c r="C2329" s="187">
        <v>45600.0</v>
      </c>
      <c r="D2329" s="188" t="str">
        <f t="shared" si="1"/>
        <v>2024/11</v>
      </c>
      <c r="E2329" s="189"/>
    </row>
    <row r="2330">
      <c r="A2330" s="186" t="s">
        <v>507</v>
      </c>
      <c r="B2330" s="186">
        <v>0.009865</v>
      </c>
      <c r="C2330" s="187">
        <v>45600.0</v>
      </c>
      <c r="D2330" s="188" t="str">
        <f t="shared" si="1"/>
        <v>2024/11</v>
      </c>
      <c r="E2330" s="189"/>
    </row>
    <row r="2331">
      <c r="A2331" s="186" t="s">
        <v>507</v>
      </c>
      <c r="B2331" s="186">
        <v>0.00592</v>
      </c>
      <c r="C2331" s="187">
        <v>45600.0</v>
      </c>
      <c r="D2331" s="188" t="str">
        <f t="shared" si="1"/>
        <v>2024/11</v>
      </c>
      <c r="E2331" s="189"/>
    </row>
    <row r="2332">
      <c r="A2332" s="186" t="s">
        <v>507</v>
      </c>
      <c r="B2332" s="186">
        <v>0.00553</v>
      </c>
      <c r="C2332" s="187">
        <v>45600.0</v>
      </c>
      <c r="D2332" s="188" t="str">
        <f t="shared" si="1"/>
        <v>2024/11</v>
      </c>
      <c r="E2332" s="189"/>
    </row>
    <row r="2333">
      <c r="A2333" s="186" t="s">
        <v>487</v>
      </c>
      <c r="B2333" s="186">
        <v>4.379405</v>
      </c>
      <c r="C2333" s="187">
        <v>45600.0</v>
      </c>
      <c r="D2333" s="188" t="str">
        <f t="shared" si="1"/>
        <v>2024/11</v>
      </c>
      <c r="E2333" s="189"/>
    </row>
    <row r="2334">
      <c r="A2334" s="186" t="s">
        <v>487</v>
      </c>
      <c r="B2334" s="186">
        <v>0.17232</v>
      </c>
      <c r="C2334" s="187">
        <v>45600.0</v>
      </c>
      <c r="D2334" s="188" t="str">
        <f t="shared" si="1"/>
        <v>2024/11</v>
      </c>
      <c r="E2334" s="189"/>
    </row>
    <row r="2335">
      <c r="A2335" s="186" t="s">
        <v>487</v>
      </c>
      <c r="B2335" s="186">
        <v>0.31681</v>
      </c>
      <c r="C2335" s="187">
        <v>45600.0</v>
      </c>
      <c r="D2335" s="188" t="str">
        <f t="shared" si="1"/>
        <v>2024/11</v>
      </c>
      <c r="E2335" s="189"/>
    </row>
    <row r="2336">
      <c r="A2336" s="186" t="s">
        <v>487</v>
      </c>
      <c r="B2336" s="186">
        <v>0.17109</v>
      </c>
      <c r="C2336" s="187">
        <v>45600.0</v>
      </c>
      <c r="D2336" s="188" t="str">
        <f t="shared" si="1"/>
        <v>2024/11</v>
      </c>
      <c r="E2336" s="189"/>
    </row>
    <row r="2337">
      <c r="A2337" s="186" t="s">
        <v>487</v>
      </c>
      <c r="B2337" s="186">
        <v>0.0076992</v>
      </c>
      <c r="C2337" s="187">
        <v>45600.0</v>
      </c>
      <c r="D2337" s="188" t="str">
        <f t="shared" si="1"/>
        <v>2024/11</v>
      </c>
      <c r="E2337" s="189"/>
    </row>
    <row r="2338">
      <c r="A2338" s="186" t="s">
        <v>487</v>
      </c>
      <c r="B2338" s="186">
        <v>0.0096846</v>
      </c>
      <c r="C2338" s="187">
        <v>45600.0</v>
      </c>
      <c r="D2338" s="188" t="str">
        <f t="shared" si="1"/>
        <v>2024/11</v>
      </c>
      <c r="E2338" s="189"/>
    </row>
    <row r="2339">
      <c r="A2339" s="186" t="s">
        <v>499</v>
      </c>
      <c r="B2339" s="186">
        <v>1.59978</v>
      </c>
      <c r="C2339" s="187">
        <v>45600.0</v>
      </c>
      <c r="D2339" s="188" t="str">
        <f t="shared" si="1"/>
        <v>2024/11</v>
      </c>
      <c r="E2339" s="189"/>
    </row>
    <row r="2340">
      <c r="A2340" s="186" t="s">
        <v>499</v>
      </c>
      <c r="B2340" s="186">
        <v>0.616</v>
      </c>
      <c r="C2340" s="187">
        <v>45600.0</v>
      </c>
      <c r="D2340" s="188" t="str">
        <f t="shared" si="1"/>
        <v>2024/11</v>
      </c>
      <c r="E2340" s="189"/>
    </row>
    <row r="2341">
      <c r="A2341" s="186" t="s">
        <v>499</v>
      </c>
      <c r="B2341" s="186">
        <v>0.6964</v>
      </c>
      <c r="C2341" s="187">
        <v>45600.0</v>
      </c>
      <c r="D2341" s="188" t="str">
        <f t="shared" si="1"/>
        <v>2024/11</v>
      </c>
      <c r="E2341" s="189"/>
    </row>
    <row r="2342">
      <c r="A2342" s="186" t="s">
        <v>499</v>
      </c>
      <c r="B2342" s="186">
        <v>0.41582</v>
      </c>
      <c r="C2342" s="187">
        <v>45600.0</v>
      </c>
      <c r="D2342" s="188" t="str">
        <f t="shared" si="1"/>
        <v>2024/11</v>
      </c>
      <c r="E2342" s="189"/>
    </row>
    <row r="2343">
      <c r="A2343" s="186" t="s">
        <v>499</v>
      </c>
      <c r="B2343" s="186">
        <v>0.31971</v>
      </c>
      <c r="C2343" s="187">
        <v>45600.0</v>
      </c>
      <c r="D2343" s="188" t="str">
        <f t="shared" si="1"/>
        <v>2024/11</v>
      </c>
      <c r="E2343" s="189"/>
    </row>
    <row r="2344">
      <c r="A2344" s="186" t="s">
        <v>499</v>
      </c>
      <c r="B2344" s="186">
        <v>4.0183E-4</v>
      </c>
      <c r="C2344" s="187">
        <v>45600.0</v>
      </c>
      <c r="D2344" s="188" t="str">
        <f t="shared" si="1"/>
        <v>2024/11</v>
      </c>
      <c r="E2344" s="189"/>
    </row>
    <row r="2345">
      <c r="A2345" s="186" t="s">
        <v>496</v>
      </c>
      <c r="B2345" s="186">
        <v>0.0607488</v>
      </c>
      <c r="C2345" s="187">
        <v>45600.0</v>
      </c>
      <c r="D2345" s="188" t="str">
        <f t="shared" si="1"/>
        <v>2024/11</v>
      </c>
      <c r="E2345" s="189"/>
    </row>
    <row r="2346">
      <c r="A2346" s="186" t="s">
        <v>496</v>
      </c>
      <c r="B2346" s="186">
        <v>0.0342048</v>
      </c>
      <c r="C2346" s="187">
        <v>45600.0</v>
      </c>
      <c r="D2346" s="188" t="str">
        <f t="shared" si="1"/>
        <v>2024/11</v>
      </c>
      <c r="E2346" s="189"/>
    </row>
    <row r="2347">
      <c r="A2347" s="186" t="s">
        <v>496</v>
      </c>
      <c r="B2347" s="186">
        <v>0.0098718</v>
      </c>
      <c r="C2347" s="187">
        <v>45600.0</v>
      </c>
      <c r="D2347" s="188" t="str">
        <f t="shared" si="1"/>
        <v>2024/11</v>
      </c>
      <c r="E2347" s="189"/>
    </row>
    <row r="2348">
      <c r="A2348" s="186" t="s">
        <v>496</v>
      </c>
      <c r="B2348" s="186">
        <v>0.192466</v>
      </c>
      <c r="C2348" s="187">
        <v>45600.0</v>
      </c>
      <c r="D2348" s="188" t="str">
        <f t="shared" si="1"/>
        <v>2024/11</v>
      </c>
      <c r="E2348" s="189"/>
    </row>
    <row r="2349">
      <c r="A2349" s="186" t="s">
        <v>496</v>
      </c>
      <c r="B2349" s="186">
        <v>0.06063</v>
      </c>
      <c r="C2349" s="187">
        <v>45600.0</v>
      </c>
      <c r="D2349" s="188" t="str">
        <f t="shared" si="1"/>
        <v>2024/11</v>
      </c>
      <c r="E2349" s="189"/>
    </row>
    <row r="2350">
      <c r="A2350" s="186" t="s">
        <v>502</v>
      </c>
      <c r="B2350" s="186">
        <v>0.114605</v>
      </c>
      <c r="C2350" s="187">
        <v>45600.0</v>
      </c>
      <c r="D2350" s="188" t="str">
        <f t="shared" si="1"/>
        <v>2024/11</v>
      </c>
      <c r="E2350" s="189"/>
    </row>
    <row r="2351">
      <c r="A2351" s="186" t="s">
        <v>502</v>
      </c>
      <c r="B2351" s="186">
        <v>0.04784</v>
      </c>
      <c r="C2351" s="187">
        <v>45600.0</v>
      </c>
      <c r="D2351" s="188" t="str">
        <f t="shared" si="1"/>
        <v>2024/11</v>
      </c>
      <c r="E2351" s="189"/>
    </row>
    <row r="2352">
      <c r="A2352" s="186" t="s">
        <v>502</v>
      </c>
      <c r="B2352" s="186">
        <v>0.07678</v>
      </c>
      <c r="C2352" s="187">
        <v>45600.0</v>
      </c>
      <c r="D2352" s="188" t="str">
        <f t="shared" si="1"/>
        <v>2024/11</v>
      </c>
      <c r="E2352" s="189"/>
    </row>
    <row r="2353">
      <c r="A2353" s="186" t="s">
        <v>502</v>
      </c>
      <c r="B2353" s="186">
        <v>0.0020277</v>
      </c>
      <c r="C2353" s="187">
        <v>45600.0</v>
      </c>
      <c r="D2353" s="188" t="str">
        <f t="shared" si="1"/>
        <v>2024/11</v>
      </c>
      <c r="E2353" s="189"/>
    </row>
    <row r="2354">
      <c r="A2354" s="186" t="s">
        <v>502</v>
      </c>
      <c r="B2354" s="186">
        <v>4.32E-4</v>
      </c>
      <c r="C2354" s="187">
        <v>45600.0</v>
      </c>
      <c r="D2354" s="188" t="str">
        <f t="shared" si="1"/>
        <v>2024/11</v>
      </c>
      <c r="E2354" s="189"/>
    </row>
    <row r="2355">
      <c r="A2355" s="186" t="s">
        <v>502</v>
      </c>
      <c r="B2355" s="186">
        <v>5.1E-4</v>
      </c>
      <c r="C2355" s="187">
        <v>45600.0</v>
      </c>
      <c r="D2355" s="188" t="str">
        <f t="shared" si="1"/>
        <v>2024/11</v>
      </c>
      <c r="E2355" s="189"/>
    </row>
    <row r="2356">
      <c r="A2356" s="186" t="s">
        <v>502</v>
      </c>
      <c r="B2356" s="186">
        <v>3.0</v>
      </c>
      <c r="C2356" s="187">
        <v>45600.0</v>
      </c>
      <c r="D2356" s="188" t="str">
        <f t="shared" si="1"/>
        <v>2024/11</v>
      </c>
      <c r="E2356" s="189"/>
    </row>
    <row r="2357">
      <c r="A2357" s="186" t="s">
        <v>502</v>
      </c>
      <c r="B2357" s="186">
        <v>0.269718</v>
      </c>
      <c r="C2357" s="187">
        <v>45600.0</v>
      </c>
      <c r="D2357" s="188" t="str">
        <f t="shared" si="1"/>
        <v>2024/11</v>
      </c>
      <c r="E2357" s="189"/>
    </row>
    <row r="2358">
      <c r="A2358" s="186" t="s">
        <v>502</v>
      </c>
      <c r="B2358" s="186">
        <v>0.676796</v>
      </c>
      <c r="C2358" s="187">
        <v>45600.0</v>
      </c>
      <c r="D2358" s="188" t="str">
        <f t="shared" si="1"/>
        <v>2024/11</v>
      </c>
      <c r="E2358" s="189"/>
    </row>
    <row r="2359">
      <c r="A2359" s="186" t="s">
        <v>488</v>
      </c>
      <c r="B2359" s="186">
        <v>0.41774</v>
      </c>
      <c r="C2359" s="187">
        <v>45600.0</v>
      </c>
      <c r="D2359" s="188" t="str">
        <f t="shared" si="1"/>
        <v>2024/11</v>
      </c>
      <c r="E2359" s="189"/>
    </row>
    <row r="2360">
      <c r="A2360" s="186" t="s">
        <v>488</v>
      </c>
      <c r="B2360" s="186">
        <v>1.03056</v>
      </c>
      <c r="C2360" s="187">
        <v>45600.0</v>
      </c>
      <c r="D2360" s="188" t="str">
        <f t="shared" si="1"/>
        <v>2024/11</v>
      </c>
      <c r="E2360" s="189"/>
    </row>
    <row r="2361">
      <c r="A2361" s="186" t="s">
        <v>488</v>
      </c>
      <c r="B2361" s="186">
        <v>0.49111</v>
      </c>
      <c r="C2361" s="187">
        <v>45600.0</v>
      </c>
      <c r="D2361" s="188" t="str">
        <f t="shared" si="1"/>
        <v>2024/11</v>
      </c>
      <c r="E2361" s="189"/>
    </row>
    <row r="2362">
      <c r="A2362" s="186" t="s">
        <v>488</v>
      </c>
      <c r="B2362" s="186">
        <v>0.19566765</v>
      </c>
      <c r="C2362" s="187">
        <v>45600.0</v>
      </c>
      <c r="D2362" s="188" t="str">
        <f t="shared" si="1"/>
        <v>2024/11</v>
      </c>
      <c r="E2362" s="189"/>
    </row>
    <row r="2363">
      <c r="A2363" s="186" t="s">
        <v>488</v>
      </c>
      <c r="B2363" s="186">
        <v>0.0158208</v>
      </c>
      <c r="C2363" s="187">
        <v>45600.0</v>
      </c>
      <c r="D2363" s="188" t="str">
        <f t="shared" si="1"/>
        <v>2024/11</v>
      </c>
      <c r="E2363" s="189"/>
    </row>
    <row r="2364">
      <c r="A2364" s="186" t="s">
        <v>488</v>
      </c>
      <c r="B2364" s="186">
        <v>0.0504126</v>
      </c>
      <c r="C2364" s="187">
        <v>45600.0</v>
      </c>
      <c r="D2364" s="188" t="str">
        <f t="shared" si="1"/>
        <v>2024/11</v>
      </c>
      <c r="E2364" s="189"/>
    </row>
    <row r="2365">
      <c r="A2365" s="186" t="s">
        <v>488</v>
      </c>
      <c r="B2365" s="186">
        <v>0.01905</v>
      </c>
      <c r="C2365" s="187">
        <v>45600.0</v>
      </c>
      <c r="D2365" s="188" t="str">
        <f t="shared" si="1"/>
        <v>2024/11</v>
      </c>
      <c r="E2365" s="189"/>
    </row>
    <row r="2366">
      <c r="A2366" s="186" t="s">
        <v>488</v>
      </c>
      <c r="B2366" s="186">
        <v>0.36624</v>
      </c>
      <c r="C2366" s="187">
        <v>45600.0</v>
      </c>
      <c r="D2366" s="188" t="str">
        <f t="shared" si="1"/>
        <v>2024/11</v>
      </c>
      <c r="E2366" s="189"/>
    </row>
    <row r="2367">
      <c r="A2367" s="186" t="s">
        <v>488</v>
      </c>
      <c r="B2367" s="186">
        <v>9.09E-4</v>
      </c>
      <c r="C2367" s="187">
        <v>45600.0</v>
      </c>
      <c r="D2367" s="188" t="str">
        <f t="shared" si="1"/>
        <v>2024/11</v>
      </c>
      <c r="E2367" s="189"/>
    </row>
    <row r="2368">
      <c r="A2368" s="186" t="s">
        <v>488</v>
      </c>
      <c r="B2368" s="186">
        <v>0.027168</v>
      </c>
      <c r="C2368" s="187">
        <v>45600.0</v>
      </c>
      <c r="D2368" s="188" t="str">
        <f t="shared" si="1"/>
        <v>2024/11</v>
      </c>
      <c r="E2368" s="189"/>
    </row>
    <row r="2369">
      <c r="A2369" s="186" t="s">
        <v>488</v>
      </c>
      <c r="B2369" s="186">
        <v>0.01296204</v>
      </c>
      <c r="C2369" s="187">
        <v>45600.0</v>
      </c>
      <c r="D2369" s="188" t="str">
        <f t="shared" si="1"/>
        <v>2024/11</v>
      </c>
      <c r="E2369" s="189"/>
    </row>
    <row r="2370">
      <c r="A2370" s="186" t="s">
        <v>488</v>
      </c>
      <c r="B2370" s="186">
        <v>189.23493</v>
      </c>
      <c r="C2370" s="187">
        <v>45600.0</v>
      </c>
      <c r="D2370" s="188" t="str">
        <f t="shared" si="1"/>
        <v>2024/11</v>
      </c>
      <c r="E2370" s="189"/>
    </row>
    <row r="2371">
      <c r="A2371" s="186" t="s">
        <v>488</v>
      </c>
      <c r="B2371" s="186">
        <v>1.0689969</v>
      </c>
      <c r="C2371" s="187">
        <v>45600.0</v>
      </c>
      <c r="D2371" s="188" t="str">
        <f t="shared" si="1"/>
        <v>2024/11</v>
      </c>
      <c r="E2371" s="189"/>
    </row>
    <row r="2372">
      <c r="A2372" s="186" t="s">
        <v>488</v>
      </c>
      <c r="B2372" s="186">
        <v>3.5261184</v>
      </c>
      <c r="C2372" s="187">
        <v>45600.0</v>
      </c>
      <c r="D2372" s="188" t="str">
        <f t="shared" si="1"/>
        <v>2024/11</v>
      </c>
      <c r="E2372" s="189"/>
    </row>
    <row r="2373">
      <c r="A2373" s="186" t="s">
        <v>488</v>
      </c>
      <c r="B2373" s="186">
        <v>0.2167572</v>
      </c>
      <c r="C2373" s="187">
        <v>45600.0</v>
      </c>
      <c r="D2373" s="188" t="str">
        <f t="shared" si="1"/>
        <v>2024/11</v>
      </c>
      <c r="E2373" s="189"/>
    </row>
    <row r="2374">
      <c r="A2374" s="186" t="s">
        <v>489</v>
      </c>
      <c r="B2374" s="186">
        <v>0.981515</v>
      </c>
      <c r="C2374" s="187">
        <v>45600.0</v>
      </c>
      <c r="D2374" s="188" t="str">
        <f t="shared" si="1"/>
        <v>2024/11</v>
      </c>
      <c r="E2374" s="189"/>
    </row>
    <row r="2375">
      <c r="A2375" s="186" t="s">
        <v>489</v>
      </c>
      <c r="B2375" s="186">
        <v>0.2616</v>
      </c>
      <c r="C2375" s="187">
        <v>45600.0</v>
      </c>
      <c r="D2375" s="188" t="str">
        <f t="shared" si="1"/>
        <v>2024/11</v>
      </c>
      <c r="E2375" s="189"/>
    </row>
    <row r="2376">
      <c r="A2376" s="186" t="s">
        <v>489</v>
      </c>
      <c r="B2376" s="186">
        <v>1.5093E-4</v>
      </c>
      <c r="C2376" s="187">
        <v>45600.0</v>
      </c>
      <c r="D2376" s="188" t="str">
        <f t="shared" si="1"/>
        <v>2024/11</v>
      </c>
      <c r="E2376" s="189"/>
    </row>
    <row r="2377">
      <c r="A2377" s="186" t="s">
        <v>497</v>
      </c>
      <c r="B2377" s="186">
        <v>0.3410965</v>
      </c>
      <c r="C2377" s="187">
        <v>45600.0</v>
      </c>
      <c r="D2377" s="188" t="str">
        <f t="shared" si="1"/>
        <v>2024/11</v>
      </c>
      <c r="E2377" s="189"/>
    </row>
    <row r="2378">
      <c r="A2378" s="186" t="s">
        <v>497</v>
      </c>
      <c r="B2378" s="186">
        <v>0.013401</v>
      </c>
      <c r="C2378" s="187">
        <v>45600.0</v>
      </c>
      <c r="D2378" s="188" t="str">
        <f t="shared" si="1"/>
        <v>2024/11</v>
      </c>
      <c r="E2378" s="189"/>
    </row>
    <row r="2379">
      <c r="A2379" s="186" t="s">
        <v>498</v>
      </c>
      <c r="B2379" s="186">
        <v>0.2033925</v>
      </c>
      <c r="C2379" s="187">
        <v>45600.0</v>
      </c>
      <c r="D2379" s="188" t="str">
        <f t="shared" si="1"/>
        <v>2024/11</v>
      </c>
      <c r="E2379" s="189"/>
    </row>
    <row r="2380">
      <c r="A2380" s="186" t="s">
        <v>498</v>
      </c>
      <c r="B2380" s="186">
        <v>0.036</v>
      </c>
      <c r="C2380" s="187">
        <v>45600.0</v>
      </c>
      <c r="D2380" s="188" t="str">
        <f t="shared" si="1"/>
        <v>2024/11</v>
      </c>
      <c r="E2380" s="189"/>
    </row>
    <row r="2381">
      <c r="A2381" s="186" t="s">
        <v>498</v>
      </c>
      <c r="B2381" s="186">
        <v>0.18537</v>
      </c>
      <c r="C2381" s="187">
        <v>45600.0</v>
      </c>
      <c r="D2381" s="188" t="str">
        <f t="shared" si="1"/>
        <v>2024/11</v>
      </c>
      <c r="E2381" s="189"/>
    </row>
    <row r="2382">
      <c r="A2382" s="186" t="s">
        <v>498</v>
      </c>
      <c r="B2382" s="186">
        <v>0.00772455</v>
      </c>
      <c r="C2382" s="187">
        <v>45600.0</v>
      </c>
      <c r="D2382" s="188" t="str">
        <f t="shared" si="1"/>
        <v>2024/11</v>
      </c>
      <c r="E2382" s="189"/>
    </row>
    <row r="2383">
      <c r="A2383" s="186" t="s">
        <v>498</v>
      </c>
      <c r="B2383" s="186">
        <v>0.002154</v>
      </c>
      <c r="C2383" s="187">
        <v>45600.0</v>
      </c>
      <c r="D2383" s="188" t="str">
        <f t="shared" si="1"/>
        <v>2024/11</v>
      </c>
      <c r="E2383" s="189"/>
    </row>
    <row r="2384">
      <c r="A2384" s="186" t="s">
        <v>498</v>
      </c>
      <c r="B2384" s="186">
        <v>6.7652E-4</v>
      </c>
      <c r="C2384" s="187">
        <v>45600.0</v>
      </c>
      <c r="D2384" s="188" t="str">
        <f t="shared" si="1"/>
        <v>2024/11</v>
      </c>
      <c r="E2384" s="189"/>
    </row>
    <row r="2385">
      <c r="A2385" s="186" t="s">
        <v>486</v>
      </c>
      <c r="B2385" s="186">
        <v>0.0076109</v>
      </c>
      <c r="C2385" s="187">
        <v>45601.0</v>
      </c>
      <c r="D2385" s="188" t="str">
        <f t="shared" si="1"/>
        <v>2024/11</v>
      </c>
      <c r="E2385" s="189"/>
    </row>
    <row r="2386">
      <c r="A2386" s="186" t="s">
        <v>487</v>
      </c>
      <c r="B2386" s="186">
        <v>4.2796025</v>
      </c>
      <c r="C2386" s="187">
        <v>45601.0</v>
      </c>
      <c r="D2386" s="188" t="str">
        <f t="shared" si="1"/>
        <v>2024/11</v>
      </c>
      <c r="E2386" s="189"/>
    </row>
    <row r="2387">
      <c r="A2387" s="186" t="s">
        <v>487</v>
      </c>
      <c r="B2387" s="186">
        <v>0.21504</v>
      </c>
      <c r="C2387" s="187">
        <v>45601.0</v>
      </c>
      <c r="D2387" s="188" t="str">
        <f t="shared" si="1"/>
        <v>2024/11</v>
      </c>
      <c r="E2387" s="189"/>
    </row>
    <row r="2388">
      <c r="A2388" s="186" t="s">
        <v>487</v>
      </c>
      <c r="B2388" s="186">
        <v>0.40554</v>
      </c>
      <c r="C2388" s="187">
        <v>45601.0</v>
      </c>
      <c r="D2388" s="188" t="str">
        <f t="shared" si="1"/>
        <v>2024/11</v>
      </c>
      <c r="E2388" s="189"/>
    </row>
    <row r="2389">
      <c r="A2389" s="186" t="s">
        <v>487</v>
      </c>
      <c r="B2389" s="186">
        <v>0.1452996</v>
      </c>
      <c r="C2389" s="187">
        <v>45601.0</v>
      </c>
      <c r="D2389" s="188" t="str">
        <f t="shared" si="1"/>
        <v>2024/11</v>
      </c>
      <c r="E2389" s="189"/>
    </row>
    <row r="2390">
      <c r="A2390" s="186" t="s">
        <v>487</v>
      </c>
      <c r="B2390" s="186">
        <v>0.0081888</v>
      </c>
      <c r="C2390" s="187">
        <v>45601.0</v>
      </c>
      <c r="D2390" s="188" t="str">
        <f t="shared" si="1"/>
        <v>2024/11</v>
      </c>
      <c r="E2390" s="189"/>
    </row>
    <row r="2391">
      <c r="A2391" s="186" t="s">
        <v>487</v>
      </c>
      <c r="B2391" s="186">
        <v>0.0142962</v>
      </c>
      <c r="C2391" s="187">
        <v>45601.0</v>
      </c>
      <c r="D2391" s="188" t="str">
        <f t="shared" si="1"/>
        <v>2024/11</v>
      </c>
      <c r="E2391" s="189"/>
    </row>
    <row r="2392">
      <c r="A2392" s="186" t="s">
        <v>499</v>
      </c>
      <c r="B2392" s="186">
        <v>1.469935</v>
      </c>
      <c r="C2392" s="187">
        <v>45601.0</v>
      </c>
      <c r="D2392" s="188" t="str">
        <f t="shared" si="1"/>
        <v>2024/11</v>
      </c>
      <c r="E2392" s="189"/>
    </row>
    <row r="2393">
      <c r="A2393" s="186" t="s">
        <v>499</v>
      </c>
      <c r="B2393" s="186">
        <v>0.5424</v>
      </c>
      <c r="C2393" s="187">
        <v>45601.0</v>
      </c>
      <c r="D2393" s="188" t="str">
        <f t="shared" si="1"/>
        <v>2024/11</v>
      </c>
      <c r="E2393" s="189"/>
    </row>
    <row r="2394">
      <c r="A2394" s="186" t="s">
        <v>499</v>
      </c>
      <c r="B2394" s="186">
        <v>0.40621</v>
      </c>
      <c r="C2394" s="187">
        <v>45601.0</v>
      </c>
      <c r="D2394" s="188" t="str">
        <f t="shared" si="1"/>
        <v>2024/11</v>
      </c>
      <c r="E2394" s="189"/>
    </row>
    <row r="2395">
      <c r="A2395" s="186" t="s">
        <v>499</v>
      </c>
      <c r="B2395" s="186">
        <v>0.13916</v>
      </c>
      <c r="C2395" s="187">
        <v>45601.0</v>
      </c>
      <c r="D2395" s="188" t="str">
        <f t="shared" si="1"/>
        <v>2024/11</v>
      </c>
      <c r="E2395" s="189"/>
    </row>
    <row r="2396">
      <c r="A2396" s="186" t="s">
        <v>499</v>
      </c>
      <c r="B2396" s="186">
        <v>0.041565</v>
      </c>
      <c r="C2396" s="187">
        <v>45601.0</v>
      </c>
      <c r="D2396" s="188" t="str">
        <f t="shared" si="1"/>
        <v>2024/11</v>
      </c>
      <c r="E2396" s="189"/>
    </row>
    <row r="2397">
      <c r="A2397" s="186" t="s">
        <v>499</v>
      </c>
      <c r="B2397" s="186">
        <v>1.7134E-4</v>
      </c>
      <c r="C2397" s="187">
        <v>45601.0</v>
      </c>
      <c r="D2397" s="188" t="str">
        <f t="shared" si="1"/>
        <v>2024/11</v>
      </c>
      <c r="E2397" s="189"/>
    </row>
    <row r="2398">
      <c r="A2398" s="186" t="s">
        <v>496</v>
      </c>
      <c r="B2398" s="186">
        <v>0.0563019</v>
      </c>
      <c r="C2398" s="187">
        <v>45601.0</v>
      </c>
      <c r="D2398" s="188" t="str">
        <f t="shared" si="1"/>
        <v>2024/11</v>
      </c>
      <c r="E2398" s="189"/>
    </row>
    <row r="2399">
      <c r="A2399" s="186" t="s">
        <v>496</v>
      </c>
      <c r="B2399" s="186">
        <v>0.0179328</v>
      </c>
      <c r="C2399" s="187">
        <v>45601.0</v>
      </c>
      <c r="D2399" s="188" t="str">
        <f t="shared" si="1"/>
        <v>2024/11</v>
      </c>
      <c r="E2399" s="189"/>
    </row>
    <row r="2400">
      <c r="A2400" s="186" t="s">
        <v>496</v>
      </c>
      <c r="B2400" s="186">
        <v>0.006075</v>
      </c>
      <c r="C2400" s="187">
        <v>45601.0</v>
      </c>
      <c r="D2400" s="188" t="str">
        <f t="shared" si="1"/>
        <v>2024/11</v>
      </c>
      <c r="E2400" s="189"/>
    </row>
    <row r="2401">
      <c r="A2401" s="186" t="s">
        <v>496</v>
      </c>
      <c r="B2401" s="186">
        <v>0.1609025</v>
      </c>
      <c r="C2401" s="187">
        <v>45601.0</v>
      </c>
      <c r="D2401" s="188" t="str">
        <f t="shared" si="1"/>
        <v>2024/11</v>
      </c>
      <c r="E2401" s="189"/>
    </row>
    <row r="2402">
      <c r="A2402" s="186" t="s">
        <v>496</v>
      </c>
      <c r="B2402" s="186">
        <v>0.049614</v>
      </c>
      <c r="C2402" s="187">
        <v>45601.0</v>
      </c>
      <c r="D2402" s="188" t="str">
        <f t="shared" si="1"/>
        <v>2024/11</v>
      </c>
      <c r="E2402" s="189"/>
    </row>
    <row r="2403">
      <c r="A2403" s="186" t="s">
        <v>502</v>
      </c>
      <c r="B2403" s="186">
        <v>0.0736625</v>
      </c>
      <c r="C2403" s="187">
        <v>45601.0</v>
      </c>
      <c r="D2403" s="188" t="str">
        <f t="shared" si="1"/>
        <v>2024/11</v>
      </c>
      <c r="E2403" s="189"/>
    </row>
    <row r="2404">
      <c r="A2404" s="186" t="s">
        <v>502</v>
      </c>
      <c r="B2404" s="186">
        <v>0.04352</v>
      </c>
      <c r="C2404" s="187">
        <v>45601.0</v>
      </c>
      <c r="D2404" s="188" t="str">
        <f t="shared" si="1"/>
        <v>2024/11</v>
      </c>
      <c r="E2404" s="189"/>
    </row>
    <row r="2405">
      <c r="A2405" s="186" t="s">
        <v>502</v>
      </c>
      <c r="B2405" s="186">
        <v>0.1447</v>
      </c>
      <c r="C2405" s="187">
        <v>45601.0</v>
      </c>
      <c r="D2405" s="188" t="str">
        <f t="shared" si="1"/>
        <v>2024/11</v>
      </c>
      <c r="E2405" s="189"/>
    </row>
    <row r="2406">
      <c r="A2406" s="186" t="s">
        <v>502</v>
      </c>
      <c r="B2406" s="186">
        <v>0.0048273</v>
      </c>
      <c r="C2406" s="187">
        <v>45601.0</v>
      </c>
      <c r="D2406" s="188" t="str">
        <f t="shared" si="1"/>
        <v>2024/11</v>
      </c>
      <c r="E2406" s="189"/>
    </row>
    <row r="2407">
      <c r="A2407" s="186" t="s">
        <v>502</v>
      </c>
      <c r="B2407" s="186">
        <v>6.432E-4</v>
      </c>
      <c r="C2407" s="187">
        <v>45601.0</v>
      </c>
      <c r="D2407" s="188" t="str">
        <f t="shared" si="1"/>
        <v>2024/11</v>
      </c>
      <c r="E2407" s="189"/>
    </row>
    <row r="2408">
      <c r="A2408" s="186" t="s">
        <v>502</v>
      </c>
      <c r="B2408" s="186">
        <v>0.0013446</v>
      </c>
      <c r="C2408" s="187">
        <v>45601.0</v>
      </c>
      <c r="D2408" s="188" t="str">
        <f t="shared" si="1"/>
        <v>2024/11</v>
      </c>
      <c r="E2408" s="189"/>
    </row>
    <row r="2409">
      <c r="A2409" s="186" t="s">
        <v>502</v>
      </c>
      <c r="B2409" s="186">
        <v>3.16</v>
      </c>
      <c r="C2409" s="187">
        <v>45601.0</v>
      </c>
      <c r="D2409" s="188" t="str">
        <f t="shared" si="1"/>
        <v>2024/11</v>
      </c>
      <c r="E2409" s="189"/>
    </row>
    <row r="2410">
      <c r="A2410" s="186" t="s">
        <v>502</v>
      </c>
      <c r="B2410" s="186">
        <v>0.289953</v>
      </c>
      <c r="C2410" s="187">
        <v>45601.0</v>
      </c>
      <c r="D2410" s="188" t="str">
        <f t="shared" si="1"/>
        <v>2024/11</v>
      </c>
      <c r="E2410" s="189"/>
    </row>
    <row r="2411">
      <c r="A2411" s="186" t="s">
        <v>502</v>
      </c>
      <c r="B2411" s="186">
        <v>0.759736</v>
      </c>
      <c r="C2411" s="187">
        <v>45601.0</v>
      </c>
      <c r="D2411" s="188" t="str">
        <f t="shared" si="1"/>
        <v>2024/11</v>
      </c>
      <c r="E2411" s="189"/>
    </row>
    <row r="2412">
      <c r="A2412" s="186" t="s">
        <v>488</v>
      </c>
      <c r="B2412" s="186">
        <v>1.5622325</v>
      </c>
      <c r="C2412" s="187">
        <v>45601.0</v>
      </c>
      <c r="D2412" s="188" t="str">
        <f t="shared" si="1"/>
        <v>2024/11</v>
      </c>
      <c r="E2412" s="189"/>
    </row>
    <row r="2413">
      <c r="A2413" s="186" t="s">
        <v>488</v>
      </c>
      <c r="B2413" s="186">
        <v>1.53056</v>
      </c>
      <c r="C2413" s="187">
        <v>45601.0</v>
      </c>
      <c r="D2413" s="188" t="str">
        <f t="shared" si="1"/>
        <v>2024/11</v>
      </c>
      <c r="E2413" s="189"/>
    </row>
    <row r="2414">
      <c r="A2414" s="186" t="s">
        <v>488</v>
      </c>
      <c r="B2414" s="186">
        <v>0.40501</v>
      </c>
      <c r="C2414" s="187">
        <v>45601.0</v>
      </c>
      <c r="D2414" s="188" t="str">
        <f t="shared" si="1"/>
        <v>2024/11</v>
      </c>
      <c r="E2414" s="189"/>
    </row>
    <row r="2415">
      <c r="A2415" s="186" t="s">
        <v>488</v>
      </c>
      <c r="B2415" s="186">
        <v>0.02771505</v>
      </c>
      <c r="C2415" s="187">
        <v>45601.0</v>
      </c>
      <c r="D2415" s="188" t="str">
        <f t="shared" si="1"/>
        <v>2024/11</v>
      </c>
      <c r="E2415" s="189"/>
    </row>
    <row r="2416">
      <c r="A2416" s="186" t="s">
        <v>488</v>
      </c>
      <c r="B2416" s="186">
        <v>0.048576</v>
      </c>
      <c r="C2416" s="187">
        <v>45601.0</v>
      </c>
      <c r="D2416" s="188" t="str">
        <f t="shared" si="1"/>
        <v>2024/11</v>
      </c>
      <c r="E2416" s="189"/>
    </row>
    <row r="2417">
      <c r="A2417" s="186" t="s">
        <v>488</v>
      </c>
      <c r="B2417" s="186">
        <v>0.0075612</v>
      </c>
      <c r="C2417" s="187">
        <v>45601.0</v>
      </c>
      <c r="D2417" s="188" t="str">
        <f t="shared" si="1"/>
        <v>2024/11</v>
      </c>
      <c r="E2417" s="189"/>
    </row>
    <row r="2418">
      <c r="A2418" s="186" t="s">
        <v>488</v>
      </c>
      <c r="B2418" s="186">
        <v>1.942395</v>
      </c>
      <c r="C2418" s="187">
        <v>45601.0</v>
      </c>
      <c r="D2418" s="188" t="str">
        <f t="shared" si="1"/>
        <v>2024/11</v>
      </c>
      <c r="E2418" s="189"/>
    </row>
    <row r="2419">
      <c r="A2419" s="186" t="s">
        <v>488</v>
      </c>
      <c r="B2419" s="186">
        <v>0.92364</v>
      </c>
      <c r="C2419" s="187">
        <v>45601.0</v>
      </c>
      <c r="D2419" s="188" t="str">
        <f t="shared" si="1"/>
        <v>2024/11</v>
      </c>
      <c r="E2419" s="189"/>
    </row>
    <row r="2420">
      <c r="A2420" s="186" t="s">
        <v>488</v>
      </c>
      <c r="B2420" s="186">
        <v>0.01678798</v>
      </c>
      <c r="C2420" s="187">
        <v>45601.0</v>
      </c>
      <c r="D2420" s="188" t="str">
        <f t="shared" si="1"/>
        <v>2024/11</v>
      </c>
      <c r="E2420" s="189"/>
    </row>
    <row r="2421">
      <c r="A2421" s="186" t="s">
        <v>488</v>
      </c>
      <c r="B2421" s="186">
        <v>69.869865</v>
      </c>
      <c r="C2421" s="187">
        <v>45601.0</v>
      </c>
      <c r="D2421" s="188" t="str">
        <f t="shared" si="1"/>
        <v>2024/11</v>
      </c>
      <c r="E2421" s="189"/>
    </row>
    <row r="2422">
      <c r="A2422" s="186" t="s">
        <v>488</v>
      </c>
      <c r="B2422" s="186">
        <v>1.0934034</v>
      </c>
      <c r="C2422" s="187">
        <v>45601.0</v>
      </c>
      <c r="D2422" s="188" t="str">
        <f t="shared" si="1"/>
        <v>2024/11</v>
      </c>
      <c r="E2422" s="189"/>
    </row>
    <row r="2423">
      <c r="A2423" s="186" t="s">
        <v>488</v>
      </c>
      <c r="B2423" s="186">
        <v>5.1096192</v>
      </c>
      <c r="C2423" s="187">
        <v>45601.0</v>
      </c>
      <c r="D2423" s="188" t="str">
        <f t="shared" si="1"/>
        <v>2024/11</v>
      </c>
      <c r="E2423" s="189"/>
    </row>
    <row r="2424">
      <c r="A2424" s="186" t="s">
        <v>488</v>
      </c>
      <c r="B2424" s="186">
        <v>1.1757516</v>
      </c>
      <c r="C2424" s="187">
        <v>45601.0</v>
      </c>
      <c r="D2424" s="188" t="str">
        <f t="shared" si="1"/>
        <v>2024/11</v>
      </c>
      <c r="E2424" s="189"/>
    </row>
    <row r="2425">
      <c r="A2425" s="186" t="s">
        <v>488</v>
      </c>
      <c r="B2425" s="186">
        <v>0.1984632</v>
      </c>
      <c r="C2425" s="187">
        <v>45601.0</v>
      </c>
      <c r="D2425" s="188" t="str">
        <f t="shared" si="1"/>
        <v>2024/11</v>
      </c>
      <c r="E2425" s="189"/>
    </row>
    <row r="2426">
      <c r="A2426" s="186" t="s">
        <v>488</v>
      </c>
      <c r="B2426" s="186">
        <v>0.0122268</v>
      </c>
      <c r="C2426" s="187">
        <v>45601.0</v>
      </c>
      <c r="D2426" s="188" t="str">
        <f t="shared" si="1"/>
        <v>2024/11</v>
      </c>
      <c r="E2426" s="189"/>
    </row>
    <row r="2427">
      <c r="A2427" s="186" t="s">
        <v>489</v>
      </c>
      <c r="B2427" s="186">
        <v>1.887695</v>
      </c>
      <c r="C2427" s="187">
        <v>45601.0</v>
      </c>
      <c r="D2427" s="188" t="str">
        <f t="shared" si="1"/>
        <v>2024/11</v>
      </c>
      <c r="E2427" s="189"/>
    </row>
    <row r="2428">
      <c r="A2428" s="186" t="s">
        <v>489</v>
      </c>
      <c r="B2428" s="186">
        <v>1.021035</v>
      </c>
      <c r="C2428" s="187">
        <v>45601.0</v>
      </c>
      <c r="D2428" s="188" t="str">
        <f t="shared" si="1"/>
        <v>2024/11</v>
      </c>
      <c r="E2428" s="189"/>
    </row>
    <row r="2429">
      <c r="A2429" s="186" t="s">
        <v>489</v>
      </c>
      <c r="B2429" s="186">
        <v>1.9279E-4</v>
      </c>
      <c r="C2429" s="187">
        <v>45601.0</v>
      </c>
      <c r="D2429" s="188" t="str">
        <f t="shared" si="1"/>
        <v>2024/11</v>
      </c>
      <c r="E2429" s="189"/>
    </row>
    <row r="2430">
      <c r="A2430" s="186" t="s">
        <v>497</v>
      </c>
      <c r="B2430" s="186">
        <v>0.425444</v>
      </c>
      <c r="C2430" s="187">
        <v>45601.0</v>
      </c>
      <c r="D2430" s="188" t="str">
        <f t="shared" si="1"/>
        <v>2024/11</v>
      </c>
      <c r="E2430" s="189"/>
    </row>
    <row r="2431">
      <c r="A2431" s="186" t="s">
        <v>497</v>
      </c>
      <c r="B2431" s="186">
        <v>0.017208</v>
      </c>
      <c r="C2431" s="187">
        <v>45601.0</v>
      </c>
      <c r="D2431" s="188" t="str">
        <f t="shared" si="1"/>
        <v>2024/11</v>
      </c>
      <c r="E2431" s="189"/>
    </row>
    <row r="2432">
      <c r="A2432" s="186" t="s">
        <v>498</v>
      </c>
      <c r="B2432" s="186">
        <v>0.2961225</v>
      </c>
      <c r="C2432" s="187">
        <v>45601.0</v>
      </c>
      <c r="D2432" s="188" t="str">
        <f t="shared" si="1"/>
        <v>2024/11</v>
      </c>
      <c r="E2432" s="189"/>
    </row>
    <row r="2433">
      <c r="A2433" s="186" t="s">
        <v>498</v>
      </c>
      <c r="B2433" s="186">
        <v>0.0144</v>
      </c>
      <c r="C2433" s="187">
        <v>45601.0</v>
      </c>
      <c r="D2433" s="188" t="str">
        <f t="shared" si="1"/>
        <v>2024/11</v>
      </c>
      <c r="E2433" s="189"/>
    </row>
    <row r="2434">
      <c r="A2434" s="186" t="s">
        <v>498</v>
      </c>
      <c r="B2434" s="186">
        <v>0.19324</v>
      </c>
      <c r="C2434" s="187">
        <v>45601.0</v>
      </c>
      <c r="D2434" s="188" t="str">
        <f t="shared" si="1"/>
        <v>2024/11</v>
      </c>
      <c r="E2434" s="189"/>
    </row>
    <row r="2435">
      <c r="A2435" s="186" t="s">
        <v>498</v>
      </c>
      <c r="B2435" s="186">
        <v>0.0051111</v>
      </c>
      <c r="C2435" s="187">
        <v>45601.0</v>
      </c>
      <c r="D2435" s="188" t="str">
        <f t="shared" si="1"/>
        <v>2024/11</v>
      </c>
      <c r="E2435" s="189"/>
    </row>
    <row r="2436">
      <c r="A2436" s="186" t="s">
        <v>498</v>
      </c>
      <c r="B2436" s="186">
        <v>0.0013944</v>
      </c>
      <c r="C2436" s="187">
        <v>45601.0</v>
      </c>
      <c r="D2436" s="188" t="str">
        <f t="shared" si="1"/>
        <v>2024/11</v>
      </c>
      <c r="E2436" s="189"/>
    </row>
    <row r="2437">
      <c r="A2437" s="186" t="s">
        <v>498</v>
      </c>
      <c r="B2437" s="186">
        <v>0.01980108</v>
      </c>
      <c r="C2437" s="187">
        <v>45601.0</v>
      </c>
      <c r="D2437" s="188" t="str">
        <f t="shared" si="1"/>
        <v>2024/11</v>
      </c>
      <c r="E2437" s="189"/>
    </row>
    <row r="2438">
      <c r="A2438" s="186" t="s">
        <v>486</v>
      </c>
      <c r="B2438" s="186">
        <v>2.73E-5</v>
      </c>
      <c r="C2438" s="187">
        <v>45602.0</v>
      </c>
      <c r="D2438" s="188" t="str">
        <f t="shared" si="1"/>
        <v>2024/11</v>
      </c>
      <c r="E2438" s="189"/>
    </row>
    <row r="2439">
      <c r="A2439" s="186" t="s">
        <v>486</v>
      </c>
      <c r="B2439" s="186">
        <v>0.0090083</v>
      </c>
      <c r="C2439" s="187">
        <v>45602.0</v>
      </c>
      <c r="D2439" s="188" t="str">
        <f t="shared" si="1"/>
        <v>2024/11</v>
      </c>
      <c r="E2439" s="189"/>
    </row>
    <row r="2440">
      <c r="A2440" s="186" t="s">
        <v>487</v>
      </c>
      <c r="B2440" s="186">
        <v>2.47871</v>
      </c>
      <c r="C2440" s="187">
        <v>45602.0</v>
      </c>
      <c r="D2440" s="188" t="str">
        <f t="shared" si="1"/>
        <v>2024/11</v>
      </c>
      <c r="E2440" s="189"/>
    </row>
    <row r="2441">
      <c r="A2441" s="186" t="s">
        <v>487</v>
      </c>
      <c r="B2441" s="186">
        <v>0.12512</v>
      </c>
      <c r="C2441" s="187">
        <v>45602.0</v>
      </c>
      <c r="D2441" s="188" t="str">
        <f t="shared" si="1"/>
        <v>2024/11</v>
      </c>
      <c r="E2441" s="189"/>
    </row>
    <row r="2442">
      <c r="A2442" s="186" t="s">
        <v>487</v>
      </c>
      <c r="B2442" s="186">
        <v>0.23827</v>
      </c>
      <c r="C2442" s="187">
        <v>45602.0</v>
      </c>
      <c r="D2442" s="188" t="str">
        <f t="shared" si="1"/>
        <v>2024/11</v>
      </c>
      <c r="E2442" s="189"/>
    </row>
    <row r="2443">
      <c r="A2443" s="186" t="s">
        <v>487</v>
      </c>
      <c r="B2443" s="186">
        <v>0.2410452</v>
      </c>
      <c r="C2443" s="187">
        <v>45602.0</v>
      </c>
      <c r="D2443" s="188" t="str">
        <f t="shared" si="1"/>
        <v>2024/11</v>
      </c>
      <c r="E2443" s="189"/>
    </row>
    <row r="2444">
      <c r="A2444" s="186" t="s">
        <v>487</v>
      </c>
      <c r="B2444" s="186">
        <v>0.0353376</v>
      </c>
      <c r="C2444" s="187">
        <v>45602.0</v>
      </c>
      <c r="D2444" s="188" t="str">
        <f t="shared" si="1"/>
        <v>2024/11</v>
      </c>
      <c r="E2444" s="189"/>
    </row>
    <row r="2445">
      <c r="A2445" s="186" t="s">
        <v>487</v>
      </c>
      <c r="B2445" s="186">
        <v>0.0531078</v>
      </c>
      <c r="C2445" s="187">
        <v>45602.0</v>
      </c>
      <c r="D2445" s="188" t="str">
        <f t="shared" si="1"/>
        <v>2024/11</v>
      </c>
      <c r="E2445" s="189"/>
    </row>
    <row r="2446">
      <c r="A2446" s="186" t="s">
        <v>499</v>
      </c>
      <c r="B2446" s="186">
        <v>1.2977275</v>
      </c>
      <c r="C2446" s="187">
        <v>45602.0</v>
      </c>
      <c r="D2446" s="188" t="str">
        <f t="shared" si="1"/>
        <v>2024/11</v>
      </c>
      <c r="E2446" s="189"/>
    </row>
    <row r="2447">
      <c r="A2447" s="186" t="s">
        <v>499</v>
      </c>
      <c r="B2447" s="186">
        <v>0.72896</v>
      </c>
      <c r="C2447" s="187">
        <v>45602.0</v>
      </c>
      <c r="D2447" s="188" t="str">
        <f t="shared" si="1"/>
        <v>2024/11</v>
      </c>
      <c r="E2447" s="189"/>
    </row>
    <row r="2448">
      <c r="A2448" s="186" t="s">
        <v>499</v>
      </c>
      <c r="B2448" s="186">
        <v>0.42553</v>
      </c>
      <c r="C2448" s="187">
        <v>45602.0</v>
      </c>
      <c r="D2448" s="188" t="str">
        <f t="shared" si="1"/>
        <v>2024/11</v>
      </c>
      <c r="E2448" s="189"/>
    </row>
    <row r="2449">
      <c r="A2449" s="186" t="s">
        <v>499</v>
      </c>
      <c r="B2449" s="186">
        <v>0.14793</v>
      </c>
      <c r="C2449" s="187">
        <v>45602.0</v>
      </c>
      <c r="D2449" s="188" t="str">
        <f t="shared" si="1"/>
        <v>2024/11</v>
      </c>
      <c r="E2449" s="189"/>
    </row>
    <row r="2450">
      <c r="A2450" s="186" t="s">
        <v>499</v>
      </c>
      <c r="B2450" s="186">
        <v>0.023655</v>
      </c>
      <c r="C2450" s="187">
        <v>45602.0</v>
      </c>
      <c r="D2450" s="188" t="str">
        <f t="shared" si="1"/>
        <v>2024/11</v>
      </c>
      <c r="E2450" s="189"/>
    </row>
    <row r="2451">
      <c r="A2451" s="186" t="s">
        <v>499</v>
      </c>
      <c r="B2451" s="186">
        <v>1.2584E-4</v>
      </c>
      <c r="C2451" s="187">
        <v>45602.0</v>
      </c>
      <c r="D2451" s="188" t="str">
        <f t="shared" si="1"/>
        <v>2024/11</v>
      </c>
      <c r="E2451" s="189"/>
    </row>
    <row r="2452">
      <c r="A2452" s="186" t="s">
        <v>496</v>
      </c>
      <c r="B2452" s="186">
        <v>0.0761178</v>
      </c>
      <c r="C2452" s="187">
        <v>45602.0</v>
      </c>
      <c r="D2452" s="188" t="str">
        <f t="shared" si="1"/>
        <v>2024/11</v>
      </c>
      <c r="E2452" s="189"/>
    </row>
    <row r="2453">
      <c r="A2453" s="186" t="s">
        <v>496</v>
      </c>
      <c r="B2453" s="186">
        <v>0.0102432</v>
      </c>
      <c r="C2453" s="187">
        <v>45602.0</v>
      </c>
      <c r="D2453" s="188" t="str">
        <f t="shared" si="1"/>
        <v>2024/11</v>
      </c>
      <c r="E2453" s="189"/>
    </row>
    <row r="2454">
      <c r="A2454" s="186" t="s">
        <v>496</v>
      </c>
      <c r="B2454" s="186">
        <v>0.009528</v>
      </c>
      <c r="C2454" s="187">
        <v>45602.0</v>
      </c>
      <c r="D2454" s="188" t="str">
        <f t="shared" si="1"/>
        <v>2024/11</v>
      </c>
      <c r="E2454" s="189"/>
    </row>
    <row r="2455">
      <c r="A2455" s="186" t="s">
        <v>496</v>
      </c>
      <c r="B2455" s="186">
        <v>0.164813</v>
      </c>
      <c r="C2455" s="187">
        <v>45602.0</v>
      </c>
      <c r="D2455" s="188" t="str">
        <f t="shared" si="1"/>
        <v>2024/11</v>
      </c>
      <c r="E2455" s="189"/>
    </row>
    <row r="2456">
      <c r="A2456" s="186" t="s">
        <v>496</v>
      </c>
      <c r="B2456" s="186">
        <v>0.0515955</v>
      </c>
      <c r="C2456" s="187">
        <v>45602.0</v>
      </c>
      <c r="D2456" s="188" t="str">
        <f t="shared" si="1"/>
        <v>2024/11</v>
      </c>
      <c r="E2456" s="189"/>
    </row>
    <row r="2457">
      <c r="A2457" s="186" t="s">
        <v>502</v>
      </c>
      <c r="B2457" s="186">
        <v>0.0436625</v>
      </c>
      <c r="C2457" s="187">
        <v>45602.0</v>
      </c>
      <c r="D2457" s="188" t="str">
        <f t="shared" si="1"/>
        <v>2024/11</v>
      </c>
      <c r="E2457" s="189"/>
    </row>
    <row r="2458">
      <c r="A2458" s="186" t="s">
        <v>502</v>
      </c>
      <c r="B2458" s="186">
        <v>0.10608</v>
      </c>
      <c r="C2458" s="187">
        <v>45602.0</v>
      </c>
      <c r="D2458" s="188" t="str">
        <f t="shared" si="1"/>
        <v>2024/11</v>
      </c>
      <c r="E2458" s="189"/>
    </row>
    <row r="2459">
      <c r="A2459" s="186" t="s">
        <v>502</v>
      </c>
      <c r="B2459" s="186">
        <v>0.15418</v>
      </c>
      <c r="C2459" s="187">
        <v>45602.0</v>
      </c>
      <c r="D2459" s="188" t="str">
        <f t="shared" si="1"/>
        <v>2024/11</v>
      </c>
      <c r="E2459" s="189"/>
    </row>
    <row r="2460">
      <c r="A2460" s="186" t="s">
        <v>502</v>
      </c>
      <c r="B2460" s="186">
        <v>0.00176775</v>
      </c>
      <c r="C2460" s="187">
        <v>45602.0</v>
      </c>
      <c r="D2460" s="188" t="str">
        <f t="shared" si="1"/>
        <v>2024/11</v>
      </c>
      <c r="E2460" s="189"/>
    </row>
    <row r="2461">
      <c r="A2461" s="186" t="s">
        <v>502</v>
      </c>
      <c r="B2461" s="186">
        <v>7.548E-4</v>
      </c>
      <c r="C2461" s="187">
        <v>45602.0</v>
      </c>
      <c r="D2461" s="188" t="str">
        <f t="shared" si="1"/>
        <v>2024/11</v>
      </c>
      <c r="E2461" s="189"/>
    </row>
    <row r="2462">
      <c r="A2462" s="186" t="s">
        <v>502</v>
      </c>
      <c r="B2462" s="186">
        <v>2.76</v>
      </c>
      <c r="C2462" s="187">
        <v>45602.0</v>
      </c>
      <c r="D2462" s="188" t="str">
        <f t="shared" si="1"/>
        <v>2024/11</v>
      </c>
      <c r="E2462" s="189"/>
    </row>
    <row r="2463">
      <c r="A2463" s="186" t="s">
        <v>502</v>
      </c>
      <c r="B2463" s="186">
        <v>0.0170945</v>
      </c>
      <c r="C2463" s="187">
        <v>45602.0</v>
      </c>
      <c r="D2463" s="188" t="str">
        <f t="shared" si="1"/>
        <v>2024/11</v>
      </c>
      <c r="E2463" s="189"/>
    </row>
    <row r="2464">
      <c r="A2464" s="186" t="s">
        <v>502</v>
      </c>
      <c r="B2464" s="186">
        <v>0.0020925</v>
      </c>
      <c r="C2464" s="187">
        <v>45602.0</v>
      </c>
      <c r="D2464" s="188" t="str">
        <f t="shared" si="1"/>
        <v>2024/11</v>
      </c>
      <c r="E2464" s="189"/>
    </row>
    <row r="2465">
      <c r="A2465" s="186" t="s">
        <v>502</v>
      </c>
      <c r="B2465" s="186">
        <v>0.264453</v>
      </c>
      <c r="C2465" s="187">
        <v>45602.0</v>
      </c>
      <c r="D2465" s="188" t="str">
        <f t="shared" si="1"/>
        <v>2024/11</v>
      </c>
      <c r="E2465" s="189"/>
    </row>
    <row r="2466">
      <c r="A2466" s="186" t="s">
        <v>502</v>
      </c>
      <c r="B2466" s="186">
        <v>0.677612</v>
      </c>
      <c r="C2466" s="187">
        <v>45602.0</v>
      </c>
      <c r="D2466" s="188" t="str">
        <f t="shared" si="1"/>
        <v>2024/11</v>
      </c>
      <c r="E2466" s="189"/>
    </row>
    <row r="2467">
      <c r="A2467" s="186" t="s">
        <v>488</v>
      </c>
      <c r="B2467" s="186">
        <v>0.01966</v>
      </c>
      <c r="C2467" s="187">
        <v>45602.0</v>
      </c>
      <c r="D2467" s="188" t="str">
        <f t="shared" si="1"/>
        <v>2024/11</v>
      </c>
      <c r="E2467" s="189"/>
    </row>
    <row r="2468">
      <c r="A2468" s="186" t="s">
        <v>488</v>
      </c>
      <c r="B2468" s="186">
        <v>0.00462</v>
      </c>
      <c r="C2468" s="187">
        <v>45602.0</v>
      </c>
      <c r="D2468" s="188" t="str">
        <f t="shared" si="1"/>
        <v>2024/11</v>
      </c>
      <c r="E2468" s="189"/>
    </row>
    <row r="2469">
      <c r="A2469" s="186" t="s">
        <v>488</v>
      </c>
      <c r="B2469" s="186">
        <v>0.08193975</v>
      </c>
      <c r="C2469" s="187">
        <v>45602.0</v>
      </c>
      <c r="D2469" s="188" t="str">
        <f t="shared" si="1"/>
        <v>2024/11</v>
      </c>
      <c r="E2469" s="189"/>
    </row>
    <row r="2470">
      <c r="A2470" s="186" t="s">
        <v>488</v>
      </c>
      <c r="B2470" s="186">
        <v>0.0363456</v>
      </c>
      <c r="C2470" s="187">
        <v>45602.0</v>
      </c>
      <c r="D2470" s="188" t="str">
        <f t="shared" si="1"/>
        <v>2024/11</v>
      </c>
      <c r="E2470" s="189"/>
    </row>
    <row r="2471">
      <c r="A2471" s="186" t="s">
        <v>488</v>
      </c>
      <c r="B2471" s="186">
        <v>0.0330384</v>
      </c>
      <c r="C2471" s="187">
        <v>45602.0</v>
      </c>
      <c r="D2471" s="188" t="str">
        <f t="shared" si="1"/>
        <v>2024/11</v>
      </c>
      <c r="E2471" s="189"/>
    </row>
    <row r="2472">
      <c r="A2472" s="186" t="s">
        <v>488</v>
      </c>
      <c r="B2472" s="186">
        <v>0.002186</v>
      </c>
      <c r="C2472" s="187">
        <v>45602.0</v>
      </c>
      <c r="D2472" s="188" t="str">
        <f t="shared" si="1"/>
        <v>2024/11</v>
      </c>
      <c r="E2472" s="189"/>
    </row>
    <row r="2473">
      <c r="A2473" s="186" t="s">
        <v>488</v>
      </c>
      <c r="B2473" s="186">
        <v>0.0030199</v>
      </c>
      <c r="C2473" s="187">
        <v>45602.0</v>
      </c>
      <c r="D2473" s="188" t="str">
        <f t="shared" si="1"/>
        <v>2024/11</v>
      </c>
      <c r="E2473" s="189"/>
    </row>
    <row r="2474">
      <c r="A2474" s="186" t="s">
        <v>489</v>
      </c>
      <c r="B2474" s="186">
        <v>2.65776</v>
      </c>
      <c r="C2474" s="187">
        <v>45602.0</v>
      </c>
      <c r="D2474" s="188" t="str">
        <f t="shared" si="1"/>
        <v>2024/11</v>
      </c>
      <c r="E2474" s="189"/>
    </row>
    <row r="2475">
      <c r="A2475" s="186" t="s">
        <v>489</v>
      </c>
      <c r="B2475" s="186">
        <v>1.041225</v>
      </c>
      <c r="C2475" s="187">
        <v>45602.0</v>
      </c>
      <c r="D2475" s="188" t="str">
        <f t="shared" si="1"/>
        <v>2024/11</v>
      </c>
      <c r="E2475" s="189"/>
    </row>
    <row r="2476">
      <c r="A2476" s="186" t="s">
        <v>489</v>
      </c>
      <c r="B2476" s="186">
        <v>2.3179E-4</v>
      </c>
      <c r="C2476" s="187">
        <v>45602.0</v>
      </c>
      <c r="D2476" s="188" t="str">
        <f t="shared" si="1"/>
        <v>2024/11</v>
      </c>
      <c r="E2476" s="189"/>
    </row>
    <row r="2477">
      <c r="A2477" s="186" t="s">
        <v>497</v>
      </c>
      <c r="B2477" s="186">
        <v>0.393715</v>
      </c>
      <c r="C2477" s="187">
        <v>45602.0</v>
      </c>
      <c r="D2477" s="188" t="str">
        <f t="shared" si="1"/>
        <v>2024/11</v>
      </c>
      <c r="E2477" s="189"/>
    </row>
    <row r="2478">
      <c r="A2478" s="186" t="s">
        <v>497</v>
      </c>
      <c r="B2478" s="186">
        <v>0.0159345</v>
      </c>
      <c r="C2478" s="187">
        <v>45602.0</v>
      </c>
      <c r="D2478" s="188" t="str">
        <f t="shared" si="1"/>
        <v>2024/11</v>
      </c>
      <c r="E2478" s="189"/>
    </row>
    <row r="2479">
      <c r="A2479" s="186" t="s">
        <v>498</v>
      </c>
      <c r="B2479" s="186">
        <v>0.0708425</v>
      </c>
      <c r="C2479" s="187">
        <v>45602.0</v>
      </c>
      <c r="D2479" s="188" t="str">
        <f t="shared" si="1"/>
        <v>2024/11</v>
      </c>
      <c r="E2479" s="189"/>
    </row>
    <row r="2480">
      <c r="A2480" s="186" t="s">
        <v>498</v>
      </c>
      <c r="B2480" s="186">
        <v>0.00288</v>
      </c>
      <c r="C2480" s="187">
        <v>45602.0</v>
      </c>
      <c r="D2480" s="188" t="str">
        <f t="shared" si="1"/>
        <v>2024/11</v>
      </c>
      <c r="E2480" s="189"/>
    </row>
    <row r="2481">
      <c r="A2481" s="186" t="s">
        <v>498</v>
      </c>
      <c r="B2481" s="186">
        <v>0.05057</v>
      </c>
      <c r="C2481" s="187">
        <v>45602.0</v>
      </c>
      <c r="D2481" s="188" t="str">
        <f t="shared" si="1"/>
        <v>2024/11</v>
      </c>
      <c r="E2481" s="189"/>
    </row>
    <row r="2482">
      <c r="A2482" s="186" t="s">
        <v>498</v>
      </c>
      <c r="B2482" s="186">
        <v>0.0036522</v>
      </c>
      <c r="C2482" s="187">
        <v>45602.0</v>
      </c>
      <c r="D2482" s="188" t="str">
        <f t="shared" si="1"/>
        <v>2024/11</v>
      </c>
      <c r="E2482" s="189"/>
    </row>
    <row r="2483">
      <c r="A2483" s="186" t="s">
        <v>498</v>
      </c>
      <c r="B2483" s="186">
        <v>8.094E-4</v>
      </c>
      <c r="C2483" s="187">
        <v>45602.0</v>
      </c>
      <c r="D2483" s="188" t="str">
        <f t="shared" si="1"/>
        <v>2024/11</v>
      </c>
      <c r="E2483" s="189"/>
    </row>
    <row r="2484">
      <c r="A2484" s="186" t="s">
        <v>498</v>
      </c>
      <c r="B2484" s="186">
        <v>0.00194688</v>
      </c>
      <c r="C2484" s="187">
        <v>45602.0</v>
      </c>
      <c r="D2484" s="188" t="str">
        <f t="shared" si="1"/>
        <v>2024/11</v>
      </c>
      <c r="E2484" s="189"/>
    </row>
    <row r="2485">
      <c r="A2485" s="186" t="s">
        <v>486</v>
      </c>
      <c r="B2485" s="186">
        <v>0.0094594</v>
      </c>
      <c r="C2485" s="187">
        <v>45603.0</v>
      </c>
      <c r="D2485" s="188" t="str">
        <f t="shared" si="1"/>
        <v>2024/11</v>
      </c>
      <c r="E2485" s="189"/>
    </row>
    <row r="2486">
      <c r="A2486" s="186" t="s">
        <v>487</v>
      </c>
      <c r="B2486" s="186">
        <v>2.715705</v>
      </c>
      <c r="C2486" s="187">
        <v>45603.0</v>
      </c>
      <c r="D2486" s="188" t="str">
        <f t="shared" si="1"/>
        <v>2024/11</v>
      </c>
      <c r="E2486" s="189"/>
    </row>
    <row r="2487">
      <c r="A2487" s="186" t="s">
        <v>487</v>
      </c>
      <c r="B2487" s="186">
        <v>0.22224</v>
      </c>
      <c r="C2487" s="187">
        <v>45603.0</v>
      </c>
      <c r="D2487" s="188" t="str">
        <f t="shared" si="1"/>
        <v>2024/11</v>
      </c>
      <c r="E2487" s="189"/>
    </row>
    <row r="2488">
      <c r="A2488" s="186" t="s">
        <v>487</v>
      </c>
      <c r="B2488" s="186">
        <v>0.3713</v>
      </c>
      <c r="C2488" s="187">
        <v>45603.0</v>
      </c>
      <c r="D2488" s="188" t="str">
        <f t="shared" si="1"/>
        <v>2024/11</v>
      </c>
      <c r="E2488" s="189"/>
    </row>
    <row r="2489">
      <c r="A2489" s="186" t="s">
        <v>487</v>
      </c>
      <c r="B2489" s="186">
        <v>0.0448998</v>
      </c>
      <c r="C2489" s="187">
        <v>45603.0</v>
      </c>
      <c r="D2489" s="188" t="str">
        <f t="shared" si="1"/>
        <v>2024/11</v>
      </c>
      <c r="E2489" s="189"/>
    </row>
    <row r="2490">
      <c r="A2490" s="186" t="s">
        <v>487</v>
      </c>
      <c r="B2490" s="186">
        <v>0.0071136</v>
      </c>
      <c r="C2490" s="187">
        <v>45603.0</v>
      </c>
      <c r="D2490" s="188" t="str">
        <f t="shared" si="1"/>
        <v>2024/11</v>
      </c>
      <c r="E2490" s="189"/>
    </row>
    <row r="2491">
      <c r="A2491" s="186" t="s">
        <v>487</v>
      </c>
      <c r="B2491" s="186">
        <v>0.0125838</v>
      </c>
      <c r="C2491" s="187">
        <v>45603.0</v>
      </c>
      <c r="D2491" s="188" t="str">
        <f t="shared" si="1"/>
        <v>2024/11</v>
      </c>
      <c r="E2491" s="189"/>
    </row>
    <row r="2492">
      <c r="A2492" s="186" t="s">
        <v>499</v>
      </c>
      <c r="B2492" s="186">
        <v>1.393925</v>
      </c>
      <c r="C2492" s="187">
        <v>45603.0</v>
      </c>
      <c r="D2492" s="188" t="str">
        <f t="shared" si="1"/>
        <v>2024/11</v>
      </c>
      <c r="E2492" s="189"/>
    </row>
    <row r="2493">
      <c r="A2493" s="186" t="s">
        <v>499</v>
      </c>
      <c r="B2493" s="186">
        <v>1.16912</v>
      </c>
      <c r="C2493" s="187">
        <v>45603.0</v>
      </c>
      <c r="D2493" s="188" t="str">
        <f t="shared" si="1"/>
        <v>2024/11</v>
      </c>
      <c r="E2493" s="189"/>
    </row>
    <row r="2494">
      <c r="A2494" s="186" t="s">
        <v>499</v>
      </c>
      <c r="B2494" s="186">
        <v>0.58989</v>
      </c>
      <c r="C2494" s="187">
        <v>45603.0</v>
      </c>
      <c r="D2494" s="188" t="str">
        <f t="shared" si="1"/>
        <v>2024/11</v>
      </c>
      <c r="E2494" s="189"/>
    </row>
    <row r="2495">
      <c r="A2495" s="186" t="s">
        <v>499</v>
      </c>
      <c r="B2495" s="186">
        <v>0.313725</v>
      </c>
      <c r="C2495" s="187">
        <v>45603.0</v>
      </c>
      <c r="D2495" s="188" t="str">
        <f t="shared" si="1"/>
        <v>2024/11</v>
      </c>
      <c r="E2495" s="189"/>
    </row>
    <row r="2496">
      <c r="A2496" s="186" t="s">
        <v>499</v>
      </c>
      <c r="B2496" s="186">
        <v>0.054435</v>
      </c>
      <c r="C2496" s="187">
        <v>45603.0</v>
      </c>
      <c r="D2496" s="188" t="str">
        <f t="shared" si="1"/>
        <v>2024/11</v>
      </c>
      <c r="E2496" s="189"/>
    </row>
    <row r="2497">
      <c r="A2497" s="186" t="s">
        <v>499</v>
      </c>
      <c r="B2497" s="186">
        <v>3.0381E-4</v>
      </c>
      <c r="C2497" s="187">
        <v>45603.0</v>
      </c>
      <c r="D2497" s="188" t="str">
        <f t="shared" si="1"/>
        <v>2024/11</v>
      </c>
      <c r="E2497" s="189"/>
    </row>
    <row r="2498">
      <c r="A2498" s="186" t="s">
        <v>496</v>
      </c>
      <c r="B2498" s="186">
        <v>0.05440125</v>
      </c>
      <c r="C2498" s="187">
        <v>45603.0</v>
      </c>
      <c r="D2498" s="188" t="str">
        <f t="shared" si="1"/>
        <v>2024/11</v>
      </c>
      <c r="E2498" s="189"/>
    </row>
    <row r="2499">
      <c r="A2499" s="186" t="s">
        <v>496</v>
      </c>
      <c r="B2499" s="186">
        <v>0.0060192</v>
      </c>
      <c r="C2499" s="187">
        <v>45603.0</v>
      </c>
      <c r="D2499" s="188" t="str">
        <f t="shared" si="1"/>
        <v>2024/11</v>
      </c>
      <c r="E2499" s="189"/>
    </row>
    <row r="2500">
      <c r="A2500" s="186" t="s">
        <v>496</v>
      </c>
      <c r="B2500" s="186">
        <v>0.0048096</v>
      </c>
      <c r="C2500" s="187">
        <v>45603.0</v>
      </c>
      <c r="D2500" s="188" t="str">
        <f t="shared" si="1"/>
        <v>2024/11</v>
      </c>
      <c r="E2500" s="189"/>
    </row>
    <row r="2501">
      <c r="A2501" s="186" t="s">
        <v>496</v>
      </c>
      <c r="B2501" s="186">
        <v>0.1174635</v>
      </c>
      <c r="C2501" s="187">
        <v>45603.0</v>
      </c>
      <c r="D2501" s="188" t="str">
        <f t="shared" si="1"/>
        <v>2024/11</v>
      </c>
      <c r="E2501" s="189"/>
    </row>
    <row r="2502">
      <c r="A2502" s="186" t="s">
        <v>496</v>
      </c>
      <c r="B2502" s="186">
        <v>0.0358155</v>
      </c>
      <c r="C2502" s="187">
        <v>45603.0</v>
      </c>
      <c r="D2502" s="188" t="str">
        <f t="shared" si="1"/>
        <v>2024/11</v>
      </c>
      <c r="E2502" s="189"/>
    </row>
    <row r="2503">
      <c r="A2503" s="186" t="s">
        <v>502</v>
      </c>
      <c r="B2503" s="186">
        <v>0.2007225</v>
      </c>
      <c r="C2503" s="187">
        <v>45603.0</v>
      </c>
      <c r="D2503" s="188" t="str">
        <f t="shared" si="1"/>
        <v>2024/11</v>
      </c>
      <c r="E2503" s="189"/>
    </row>
    <row r="2504">
      <c r="A2504" s="186" t="s">
        <v>502</v>
      </c>
      <c r="B2504" s="186">
        <v>0.56368</v>
      </c>
      <c r="C2504" s="187">
        <v>45603.0</v>
      </c>
      <c r="D2504" s="188" t="str">
        <f t="shared" si="1"/>
        <v>2024/11</v>
      </c>
      <c r="E2504" s="189"/>
    </row>
    <row r="2505">
      <c r="A2505" s="186" t="s">
        <v>502</v>
      </c>
      <c r="B2505" s="186">
        <v>0.3993</v>
      </c>
      <c r="C2505" s="187">
        <v>45603.0</v>
      </c>
      <c r="D2505" s="188" t="str">
        <f t="shared" si="1"/>
        <v>2024/11</v>
      </c>
      <c r="E2505" s="189"/>
    </row>
    <row r="2506">
      <c r="A2506" s="186" t="s">
        <v>502</v>
      </c>
      <c r="B2506" s="186">
        <v>0.0038091</v>
      </c>
      <c r="C2506" s="187">
        <v>45603.0</v>
      </c>
      <c r="D2506" s="188" t="str">
        <f t="shared" si="1"/>
        <v>2024/11</v>
      </c>
      <c r="E2506" s="189"/>
    </row>
    <row r="2507">
      <c r="A2507" s="186" t="s">
        <v>502</v>
      </c>
      <c r="B2507" s="186">
        <v>6.432E-4</v>
      </c>
      <c r="C2507" s="187">
        <v>45603.0</v>
      </c>
      <c r="D2507" s="188" t="str">
        <f t="shared" si="1"/>
        <v>2024/11</v>
      </c>
      <c r="E2507" s="189"/>
    </row>
    <row r="2508">
      <c r="A2508" s="186" t="s">
        <v>502</v>
      </c>
      <c r="B2508" s="186">
        <v>8.262E-4</v>
      </c>
      <c r="C2508" s="187">
        <v>45603.0</v>
      </c>
      <c r="D2508" s="188" t="str">
        <f t="shared" si="1"/>
        <v>2024/11</v>
      </c>
      <c r="E2508" s="189"/>
    </row>
    <row r="2509">
      <c r="A2509" s="186" t="s">
        <v>502</v>
      </c>
      <c r="B2509" s="186">
        <v>3.0</v>
      </c>
      <c r="C2509" s="187">
        <v>45603.0</v>
      </c>
      <c r="D2509" s="188" t="str">
        <f t="shared" si="1"/>
        <v>2024/11</v>
      </c>
      <c r="E2509" s="189"/>
    </row>
    <row r="2510">
      <c r="A2510" s="186" t="s">
        <v>502</v>
      </c>
      <c r="B2510" s="186">
        <v>3.8E-4</v>
      </c>
      <c r="C2510" s="187">
        <v>45603.0</v>
      </c>
      <c r="D2510" s="188" t="str">
        <f t="shared" si="1"/>
        <v>2024/11</v>
      </c>
      <c r="E2510" s="189"/>
    </row>
    <row r="2511">
      <c r="A2511" s="186" t="s">
        <v>502</v>
      </c>
      <c r="B2511" s="186">
        <v>2.1E-4</v>
      </c>
      <c r="C2511" s="187">
        <v>45603.0</v>
      </c>
      <c r="D2511" s="188" t="str">
        <f t="shared" si="1"/>
        <v>2024/11</v>
      </c>
      <c r="E2511" s="189"/>
    </row>
    <row r="2512">
      <c r="A2512" s="186" t="s">
        <v>502</v>
      </c>
      <c r="B2512" s="186">
        <v>0.274773</v>
      </c>
      <c r="C2512" s="187">
        <v>45603.0</v>
      </c>
      <c r="D2512" s="188" t="str">
        <f t="shared" si="1"/>
        <v>2024/11</v>
      </c>
      <c r="E2512" s="189"/>
    </row>
    <row r="2513">
      <c r="A2513" s="186" t="s">
        <v>502</v>
      </c>
      <c r="B2513" s="186">
        <v>0.780944</v>
      </c>
      <c r="C2513" s="187">
        <v>45603.0</v>
      </c>
      <c r="D2513" s="188" t="str">
        <f t="shared" si="1"/>
        <v>2024/11</v>
      </c>
      <c r="E2513" s="189"/>
    </row>
    <row r="2514">
      <c r="A2514" s="186" t="s">
        <v>488</v>
      </c>
      <c r="B2514" s="186">
        <v>1.1518625</v>
      </c>
      <c r="C2514" s="187">
        <v>45603.0</v>
      </c>
      <c r="D2514" s="188" t="str">
        <f t="shared" si="1"/>
        <v>2024/11</v>
      </c>
      <c r="E2514" s="189"/>
    </row>
    <row r="2515">
      <c r="A2515" s="186" t="s">
        <v>488</v>
      </c>
      <c r="B2515" s="186">
        <v>0.09856</v>
      </c>
      <c r="C2515" s="187">
        <v>45603.0</v>
      </c>
      <c r="D2515" s="188" t="str">
        <f t="shared" si="1"/>
        <v>2024/11</v>
      </c>
      <c r="E2515" s="189"/>
    </row>
    <row r="2516">
      <c r="A2516" s="186" t="s">
        <v>488</v>
      </c>
      <c r="B2516" s="186">
        <v>0.2183</v>
      </c>
      <c r="C2516" s="187">
        <v>45603.0</v>
      </c>
      <c r="D2516" s="188" t="str">
        <f t="shared" si="1"/>
        <v>2024/11</v>
      </c>
      <c r="E2516" s="189"/>
    </row>
    <row r="2517">
      <c r="A2517" s="186" t="s">
        <v>488</v>
      </c>
      <c r="B2517" s="186">
        <v>0.2167668</v>
      </c>
      <c r="C2517" s="187">
        <v>45603.0</v>
      </c>
      <c r="D2517" s="188" t="str">
        <f t="shared" si="1"/>
        <v>2024/11</v>
      </c>
      <c r="E2517" s="189"/>
    </row>
    <row r="2518">
      <c r="A2518" s="186" t="s">
        <v>488</v>
      </c>
      <c r="B2518" s="186">
        <v>0.0363552</v>
      </c>
      <c r="C2518" s="187">
        <v>45603.0</v>
      </c>
      <c r="D2518" s="188" t="str">
        <f t="shared" si="1"/>
        <v>2024/11</v>
      </c>
      <c r="E2518" s="189"/>
    </row>
    <row r="2519">
      <c r="A2519" s="186" t="s">
        <v>488</v>
      </c>
      <c r="B2519" s="186">
        <v>0.0991728</v>
      </c>
      <c r="C2519" s="187">
        <v>45603.0</v>
      </c>
      <c r="D2519" s="188" t="str">
        <f t="shared" si="1"/>
        <v>2024/11</v>
      </c>
      <c r="E2519" s="189"/>
    </row>
    <row r="2520">
      <c r="A2520" s="186" t="s">
        <v>488</v>
      </c>
      <c r="B2520" s="186">
        <v>0.00705226</v>
      </c>
      <c r="C2520" s="187">
        <v>45603.0</v>
      </c>
      <c r="D2520" s="188" t="str">
        <f t="shared" si="1"/>
        <v>2024/11</v>
      </c>
      <c r="E2520" s="189"/>
    </row>
    <row r="2521">
      <c r="A2521" s="186" t="s">
        <v>488</v>
      </c>
      <c r="B2521" s="186">
        <v>0.02246101</v>
      </c>
      <c r="C2521" s="187">
        <v>45603.0</v>
      </c>
      <c r="D2521" s="188" t="str">
        <f t="shared" si="1"/>
        <v>2024/11</v>
      </c>
      <c r="E2521" s="189"/>
    </row>
    <row r="2522">
      <c r="A2522" s="186" t="s">
        <v>489</v>
      </c>
      <c r="B2522" s="186">
        <v>0.44242</v>
      </c>
      <c r="C2522" s="187">
        <v>45603.0</v>
      </c>
      <c r="D2522" s="188" t="str">
        <f t="shared" si="1"/>
        <v>2024/11</v>
      </c>
      <c r="E2522" s="189"/>
    </row>
    <row r="2523">
      <c r="A2523" s="186" t="s">
        <v>489</v>
      </c>
      <c r="B2523" s="186">
        <v>0.047925</v>
      </c>
      <c r="C2523" s="187">
        <v>45603.0</v>
      </c>
      <c r="D2523" s="188" t="str">
        <f t="shared" si="1"/>
        <v>2024/11</v>
      </c>
      <c r="E2523" s="189"/>
    </row>
    <row r="2524">
      <c r="A2524" s="186" t="s">
        <v>489</v>
      </c>
      <c r="B2524" s="186">
        <v>3.1993E-4</v>
      </c>
      <c r="C2524" s="187">
        <v>45603.0</v>
      </c>
      <c r="D2524" s="188" t="str">
        <f t="shared" si="1"/>
        <v>2024/11</v>
      </c>
      <c r="E2524" s="189"/>
    </row>
    <row r="2525">
      <c r="A2525" s="186" t="s">
        <v>497</v>
      </c>
      <c r="B2525" s="186">
        <v>0.37831</v>
      </c>
      <c r="C2525" s="187">
        <v>45603.0</v>
      </c>
      <c r="D2525" s="188" t="str">
        <f t="shared" si="1"/>
        <v>2024/11</v>
      </c>
      <c r="E2525" s="189"/>
    </row>
    <row r="2526">
      <c r="A2526" s="186" t="s">
        <v>497</v>
      </c>
      <c r="B2526" s="186">
        <v>0.015594</v>
      </c>
      <c r="C2526" s="187">
        <v>45603.0</v>
      </c>
      <c r="D2526" s="188" t="str">
        <f t="shared" si="1"/>
        <v>2024/11</v>
      </c>
      <c r="E2526" s="189"/>
    </row>
    <row r="2527">
      <c r="A2527" s="186" t="s">
        <v>498</v>
      </c>
      <c r="B2527" s="186">
        <v>0.09264</v>
      </c>
      <c r="C2527" s="187">
        <v>45603.0</v>
      </c>
      <c r="D2527" s="188" t="str">
        <f t="shared" si="1"/>
        <v>2024/11</v>
      </c>
      <c r="E2527" s="189"/>
    </row>
    <row r="2528">
      <c r="A2528" s="186" t="s">
        <v>498</v>
      </c>
      <c r="B2528" s="186">
        <v>0.01584</v>
      </c>
      <c r="C2528" s="187">
        <v>45603.0</v>
      </c>
      <c r="D2528" s="188" t="str">
        <f t="shared" si="1"/>
        <v>2024/11</v>
      </c>
      <c r="E2528" s="189"/>
    </row>
    <row r="2529">
      <c r="A2529" s="186" t="s">
        <v>498</v>
      </c>
      <c r="B2529" s="186">
        <v>0.08274</v>
      </c>
      <c r="C2529" s="187">
        <v>45603.0</v>
      </c>
      <c r="D2529" s="188" t="str">
        <f t="shared" si="1"/>
        <v>2024/11</v>
      </c>
      <c r="E2529" s="189"/>
    </row>
    <row r="2530">
      <c r="A2530" s="186" t="s">
        <v>498</v>
      </c>
      <c r="B2530" s="186">
        <v>0.0028902</v>
      </c>
      <c r="C2530" s="187">
        <v>45603.0</v>
      </c>
      <c r="D2530" s="188" t="str">
        <f t="shared" si="1"/>
        <v>2024/11</v>
      </c>
      <c r="E2530" s="189"/>
    </row>
    <row r="2531">
      <c r="A2531" s="186" t="s">
        <v>498</v>
      </c>
      <c r="B2531" s="186">
        <v>9.222E-4</v>
      </c>
      <c r="C2531" s="187">
        <v>45603.0</v>
      </c>
      <c r="D2531" s="188" t="str">
        <f t="shared" si="1"/>
        <v>2024/11</v>
      </c>
      <c r="E2531" s="189"/>
    </row>
    <row r="2532">
      <c r="A2532" s="186" t="s">
        <v>498</v>
      </c>
      <c r="B2532" s="186">
        <v>0.01927887</v>
      </c>
      <c r="C2532" s="187">
        <v>45603.0</v>
      </c>
      <c r="D2532" s="188" t="str">
        <f t="shared" si="1"/>
        <v>2024/11</v>
      </c>
      <c r="E2532" s="189"/>
    </row>
    <row r="2533">
      <c r="A2533" s="186" t="s">
        <v>486</v>
      </c>
      <c r="B2533" s="186">
        <v>0.0092974</v>
      </c>
      <c r="C2533" s="187">
        <v>45604.0</v>
      </c>
      <c r="D2533" s="188" t="str">
        <f t="shared" si="1"/>
        <v>2024/11</v>
      </c>
      <c r="E2533" s="189"/>
    </row>
    <row r="2534">
      <c r="A2534" s="186" t="s">
        <v>487</v>
      </c>
      <c r="B2534" s="186">
        <v>5.7333625</v>
      </c>
      <c r="C2534" s="187">
        <v>45604.0</v>
      </c>
      <c r="D2534" s="188" t="str">
        <f t="shared" si="1"/>
        <v>2024/11</v>
      </c>
      <c r="E2534" s="189"/>
    </row>
    <row r="2535">
      <c r="A2535" s="186" t="s">
        <v>487</v>
      </c>
      <c r="B2535" s="186">
        <v>0.35744</v>
      </c>
      <c r="C2535" s="187">
        <v>45604.0</v>
      </c>
      <c r="D2535" s="188" t="str">
        <f t="shared" si="1"/>
        <v>2024/11</v>
      </c>
      <c r="E2535" s="189"/>
    </row>
    <row r="2536">
      <c r="A2536" s="186" t="s">
        <v>487</v>
      </c>
      <c r="B2536" s="186">
        <v>0.5277</v>
      </c>
      <c r="C2536" s="187">
        <v>45604.0</v>
      </c>
      <c r="D2536" s="188" t="str">
        <f t="shared" si="1"/>
        <v>2024/11</v>
      </c>
      <c r="E2536" s="189"/>
    </row>
    <row r="2537">
      <c r="A2537" s="186" t="s">
        <v>487</v>
      </c>
      <c r="B2537" s="186">
        <v>0.0619509</v>
      </c>
      <c r="C2537" s="187">
        <v>45604.0</v>
      </c>
      <c r="D2537" s="188" t="str">
        <f t="shared" si="1"/>
        <v>2024/11</v>
      </c>
      <c r="E2537" s="189"/>
    </row>
    <row r="2538">
      <c r="A2538" s="186" t="s">
        <v>487</v>
      </c>
      <c r="B2538" s="186">
        <v>0.0214272</v>
      </c>
      <c r="C2538" s="187">
        <v>45604.0</v>
      </c>
      <c r="D2538" s="188" t="str">
        <f t="shared" si="1"/>
        <v>2024/11</v>
      </c>
      <c r="E2538" s="189"/>
    </row>
    <row r="2539">
      <c r="A2539" s="186" t="s">
        <v>487</v>
      </c>
      <c r="B2539" s="186">
        <v>0.0216924</v>
      </c>
      <c r="C2539" s="187">
        <v>45604.0</v>
      </c>
      <c r="D2539" s="188" t="str">
        <f t="shared" si="1"/>
        <v>2024/11</v>
      </c>
      <c r="E2539" s="189"/>
    </row>
    <row r="2540">
      <c r="A2540" s="186" t="s">
        <v>499</v>
      </c>
      <c r="B2540" s="186">
        <v>1.25159</v>
      </c>
      <c r="C2540" s="187">
        <v>45604.0</v>
      </c>
      <c r="D2540" s="188" t="str">
        <f t="shared" si="1"/>
        <v>2024/11</v>
      </c>
      <c r="E2540" s="189"/>
    </row>
    <row r="2541">
      <c r="A2541" s="186" t="s">
        <v>499</v>
      </c>
      <c r="B2541" s="186">
        <v>1.63216</v>
      </c>
      <c r="C2541" s="187">
        <v>45604.0</v>
      </c>
      <c r="D2541" s="188" t="str">
        <f t="shared" si="1"/>
        <v>2024/11</v>
      </c>
      <c r="E2541" s="189"/>
    </row>
    <row r="2542">
      <c r="A2542" s="186" t="s">
        <v>499</v>
      </c>
      <c r="B2542" s="186">
        <v>0.8926</v>
      </c>
      <c r="C2542" s="187">
        <v>45604.0</v>
      </c>
      <c r="D2542" s="188" t="str">
        <f t="shared" si="1"/>
        <v>2024/11</v>
      </c>
      <c r="E2542" s="189"/>
    </row>
    <row r="2543">
      <c r="A2543" s="186" t="s">
        <v>499</v>
      </c>
      <c r="B2543" s="186">
        <v>0.39877</v>
      </c>
      <c r="C2543" s="187">
        <v>45604.0</v>
      </c>
      <c r="D2543" s="188" t="str">
        <f t="shared" si="1"/>
        <v>2024/11</v>
      </c>
      <c r="E2543" s="189"/>
    </row>
    <row r="2544">
      <c r="A2544" s="186" t="s">
        <v>499</v>
      </c>
      <c r="B2544" s="186">
        <v>0.100785</v>
      </c>
      <c r="C2544" s="187">
        <v>45604.0</v>
      </c>
      <c r="D2544" s="188" t="str">
        <f t="shared" si="1"/>
        <v>2024/11</v>
      </c>
      <c r="E2544" s="189"/>
    </row>
    <row r="2545">
      <c r="A2545" s="186" t="s">
        <v>499</v>
      </c>
      <c r="B2545" s="186">
        <v>4.4096E-4</v>
      </c>
      <c r="C2545" s="187">
        <v>45604.0</v>
      </c>
      <c r="D2545" s="188" t="str">
        <f t="shared" si="1"/>
        <v>2024/11</v>
      </c>
      <c r="E2545" s="189"/>
    </row>
    <row r="2546">
      <c r="A2546" s="186" t="s">
        <v>496</v>
      </c>
      <c r="B2546" s="186">
        <v>0.0414186</v>
      </c>
      <c r="C2546" s="187">
        <v>45604.0</v>
      </c>
      <c r="D2546" s="188" t="str">
        <f t="shared" si="1"/>
        <v>2024/11</v>
      </c>
      <c r="E2546" s="189"/>
    </row>
    <row r="2547">
      <c r="A2547" s="186" t="s">
        <v>496</v>
      </c>
      <c r="B2547" s="186">
        <v>0.009552</v>
      </c>
      <c r="C2547" s="187">
        <v>45604.0</v>
      </c>
      <c r="D2547" s="188" t="str">
        <f t="shared" si="1"/>
        <v>2024/11</v>
      </c>
      <c r="E2547" s="189"/>
    </row>
    <row r="2548">
      <c r="A2548" s="186" t="s">
        <v>496</v>
      </c>
      <c r="B2548" s="186">
        <v>0.0063054</v>
      </c>
      <c r="C2548" s="187">
        <v>45604.0</v>
      </c>
      <c r="D2548" s="188" t="str">
        <f t="shared" si="1"/>
        <v>2024/11</v>
      </c>
      <c r="E2548" s="189"/>
    </row>
    <row r="2549">
      <c r="A2549" s="186" t="s">
        <v>496</v>
      </c>
      <c r="B2549" s="186">
        <v>0.1092755</v>
      </c>
      <c r="C2549" s="187">
        <v>45604.0</v>
      </c>
      <c r="D2549" s="188" t="str">
        <f t="shared" si="1"/>
        <v>2024/11</v>
      </c>
      <c r="E2549" s="189"/>
    </row>
    <row r="2550">
      <c r="A2550" s="186" t="s">
        <v>496</v>
      </c>
      <c r="B2550" s="186">
        <v>0.036021</v>
      </c>
      <c r="C2550" s="187">
        <v>45604.0</v>
      </c>
      <c r="D2550" s="188" t="str">
        <f t="shared" si="1"/>
        <v>2024/11</v>
      </c>
      <c r="E2550" s="189"/>
    </row>
    <row r="2551">
      <c r="A2551" s="186" t="s">
        <v>502</v>
      </c>
      <c r="B2551" s="186">
        <v>0.2271</v>
      </c>
      <c r="C2551" s="187">
        <v>45604.0</v>
      </c>
      <c r="D2551" s="188" t="str">
        <f t="shared" si="1"/>
        <v>2024/11</v>
      </c>
      <c r="E2551" s="189"/>
    </row>
    <row r="2552">
      <c r="A2552" s="186" t="s">
        <v>502</v>
      </c>
      <c r="B2552" s="186">
        <v>0.36992</v>
      </c>
      <c r="C2552" s="187">
        <v>45604.0</v>
      </c>
      <c r="D2552" s="188" t="str">
        <f t="shared" si="1"/>
        <v>2024/11</v>
      </c>
      <c r="E2552" s="189"/>
    </row>
    <row r="2553">
      <c r="A2553" s="186" t="s">
        <v>502</v>
      </c>
      <c r="B2553" s="186">
        <v>0.38509</v>
      </c>
      <c r="C2553" s="187">
        <v>45604.0</v>
      </c>
      <c r="D2553" s="188" t="str">
        <f t="shared" si="1"/>
        <v>2024/11</v>
      </c>
      <c r="E2553" s="189"/>
    </row>
    <row r="2554">
      <c r="A2554" s="186" t="s">
        <v>502</v>
      </c>
      <c r="B2554" s="186">
        <v>0.0019164</v>
      </c>
      <c r="C2554" s="187">
        <v>45604.0</v>
      </c>
      <c r="D2554" s="188" t="str">
        <f t="shared" si="1"/>
        <v>2024/11</v>
      </c>
      <c r="E2554" s="189"/>
    </row>
    <row r="2555">
      <c r="A2555" s="186" t="s">
        <v>502</v>
      </c>
      <c r="B2555" s="186">
        <v>0.0010464</v>
      </c>
      <c r="C2555" s="187">
        <v>45604.0</v>
      </c>
      <c r="D2555" s="188" t="str">
        <f t="shared" si="1"/>
        <v>2024/11</v>
      </c>
      <c r="E2555" s="189"/>
    </row>
    <row r="2556">
      <c r="A2556" s="186" t="s">
        <v>502</v>
      </c>
      <c r="B2556" s="186">
        <v>0.002361</v>
      </c>
      <c r="C2556" s="187">
        <v>45604.0</v>
      </c>
      <c r="D2556" s="188" t="str">
        <f t="shared" si="1"/>
        <v>2024/11</v>
      </c>
      <c r="E2556" s="189"/>
    </row>
    <row r="2557">
      <c r="A2557" s="186" t="s">
        <v>502</v>
      </c>
      <c r="B2557" s="186">
        <v>2.92</v>
      </c>
      <c r="C2557" s="187">
        <v>45604.0</v>
      </c>
      <c r="D2557" s="188" t="str">
        <f t="shared" si="1"/>
        <v>2024/11</v>
      </c>
      <c r="E2557" s="189"/>
    </row>
    <row r="2558">
      <c r="A2558" s="186" t="s">
        <v>502</v>
      </c>
      <c r="B2558" s="186">
        <v>2.3E-4</v>
      </c>
      <c r="C2558" s="187">
        <v>45604.0</v>
      </c>
      <c r="D2558" s="188" t="str">
        <f t="shared" si="1"/>
        <v>2024/11</v>
      </c>
      <c r="E2558" s="189"/>
    </row>
    <row r="2559">
      <c r="A2559" s="186" t="s">
        <v>502</v>
      </c>
      <c r="B2559" s="186">
        <v>0.0168</v>
      </c>
      <c r="C2559" s="187">
        <v>45604.0</v>
      </c>
      <c r="D2559" s="188" t="str">
        <f t="shared" si="1"/>
        <v>2024/11</v>
      </c>
      <c r="E2559" s="189"/>
    </row>
    <row r="2560">
      <c r="A2560" s="186" t="s">
        <v>502</v>
      </c>
      <c r="B2560" s="186">
        <v>0.259818</v>
      </c>
      <c r="C2560" s="187">
        <v>45604.0</v>
      </c>
      <c r="D2560" s="188" t="str">
        <f t="shared" si="1"/>
        <v>2024/11</v>
      </c>
      <c r="E2560" s="189"/>
    </row>
    <row r="2561">
      <c r="A2561" s="186" t="s">
        <v>502</v>
      </c>
      <c r="B2561" s="186">
        <v>0.684804</v>
      </c>
      <c r="C2561" s="187">
        <v>45604.0</v>
      </c>
      <c r="D2561" s="188" t="str">
        <f t="shared" si="1"/>
        <v>2024/11</v>
      </c>
      <c r="E2561" s="189"/>
    </row>
    <row r="2562">
      <c r="A2562" s="186" t="s">
        <v>488</v>
      </c>
      <c r="B2562" s="186">
        <v>1.0917725</v>
      </c>
      <c r="C2562" s="187">
        <v>45604.0</v>
      </c>
      <c r="D2562" s="188" t="str">
        <f t="shared" si="1"/>
        <v>2024/11</v>
      </c>
      <c r="E2562" s="189"/>
    </row>
    <row r="2563">
      <c r="A2563" s="186" t="s">
        <v>488</v>
      </c>
      <c r="B2563" s="186">
        <v>0.4808</v>
      </c>
      <c r="C2563" s="187">
        <v>45604.0</v>
      </c>
      <c r="D2563" s="188" t="str">
        <f t="shared" si="1"/>
        <v>2024/11</v>
      </c>
      <c r="E2563" s="189"/>
    </row>
    <row r="2564">
      <c r="A2564" s="186" t="s">
        <v>488</v>
      </c>
      <c r="B2564" s="186">
        <v>0.26334</v>
      </c>
      <c r="C2564" s="187">
        <v>45604.0</v>
      </c>
      <c r="D2564" s="188" t="str">
        <f t="shared" si="1"/>
        <v>2024/11</v>
      </c>
      <c r="E2564" s="189"/>
    </row>
    <row r="2565">
      <c r="A2565" s="186" t="s">
        <v>488</v>
      </c>
      <c r="B2565" s="186">
        <v>0.08234535</v>
      </c>
      <c r="C2565" s="187">
        <v>45604.0</v>
      </c>
      <c r="D2565" s="188" t="str">
        <f t="shared" si="1"/>
        <v>2024/11</v>
      </c>
      <c r="E2565" s="189"/>
    </row>
    <row r="2566">
      <c r="A2566" s="186" t="s">
        <v>488</v>
      </c>
      <c r="B2566" s="186">
        <v>0.2062944</v>
      </c>
      <c r="C2566" s="187">
        <v>45604.0</v>
      </c>
      <c r="D2566" s="188" t="str">
        <f t="shared" si="1"/>
        <v>2024/11</v>
      </c>
      <c r="E2566" s="189"/>
    </row>
    <row r="2567">
      <c r="A2567" s="186" t="s">
        <v>488</v>
      </c>
      <c r="B2567" s="186">
        <v>0.0965256</v>
      </c>
      <c r="C2567" s="187">
        <v>45604.0</v>
      </c>
      <c r="D2567" s="188" t="str">
        <f t="shared" si="1"/>
        <v>2024/11</v>
      </c>
      <c r="E2567" s="189"/>
    </row>
    <row r="2568">
      <c r="A2568" s="186" t="s">
        <v>488</v>
      </c>
      <c r="B2568" s="186">
        <v>0.01882829</v>
      </c>
      <c r="C2568" s="187">
        <v>45604.0</v>
      </c>
      <c r="D2568" s="188" t="str">
        <f t="shared" si="1"/>
        <v>2024/11</v>
      </c>
      <c r="E2568" s="189"/>
    </row>
    <row r="2569">
      <c r="A2569" s="186" t="s">
        <v>488</v>
      </c>
      <c r="B2569" s="186">
        <v>0.03891</v>
      </c>
      <c r="C2569" s="187">
        <v>45604.0</v>
      </c>
      <c r="D2569" s="188" t="str">
        <f t="shared" si="1"/>
        <v>2024/11</v>
      </c>
      <c r="E2569" s="189"/>
    </row>
    <row r="2570">
      <c r="A2570" s="186" t="s">
        <v>488</v>
      </c>
      <c r="B2570" s="186">
        <v>0.23646</v>
      </c>
      <c r="C2570" s="187">
        <v>45604.0</v>
      </c>
      <c r="D2570" s="188" t="str">
        <f t="shared" si="1"/>
        <v>2024/11</v>
      </c>
      <c r="E2570" s="189"/>
    </row>
    <row r="2571">
      <c r="A2571" s="186" t="s">
        <v>489</v>
      </c>
      <c r="B2571" s="186">
        <v>0.00615</v>
      </c>
      <c r="C2571" s="187">
        <v>45604.0</v>
      </c>
      <c r="D2571" s="188" t="str">
        <f t="shared" si="1"/>
        <v>2024/11</v>
      </c>
      <c r="E2571" s="189"/>
    </row>
    <row r="2572">
      <c r="A2572" s="186" t="s">
        <v>489</v>
      </c>
      <c r="B2572" s="186">
        <v>0.00147</v>
      </c>
      <c r="C2572" s="187">
        <v>45604.0</v>
      </c>
      <c r="D2572" s="188" t="str">
        <f t="shared" si="1"/>
        <v>2024/11</v>
      </c>
      <c r="E2572" s="189"/>
    </row>
    <row r="2573">
      <c r="A2573" s="186" t="s">
        <v>489</v>
      </c>
      <c r="B2573" s="186">
        <v>0.51295</v>
      </c>
      <c r="C2573" s="187">
        <v>45604.0</v>
      </c>
      <c r="D2573" s="188" t="str">
        <f t="shared" si="1"/>
        <v>2024/11</v>
      </c>
      <c r="E2573" s="189"/>
    </row>
    <row r="2574">
      <c r="A2574" s="186" t="s">
        <v>489</v>
      </c>
      <c r="B2574" s="186">
        <v>0.13785</v>
      </c>
      <c r="C2574" s="187">
        <v>45604.0</v>
      </c>
      <c r="D2574" s="188" t="str">
        <f t="shared" si="1"/>
        <v>2024/11</v>
      </c>
      <c r="E2574" s="189"/>
    </row>
    <row r="2575">
      <c r="A2575" s="186" t="s">
        <v>489</v>
      </c>
      <c r="B2575" s="186">
        <v>5.5614E-4</v>
      </c>
      <c r="C2575" s="187">
        <v>45604.0</v>
      </c>
      <c r="D2575" s="188" t="str">
        <f t="shared" si="1"/>
        <v>2024/11</v>
      </c>
      <c r="E2575" s="189"/>
    </row>
    <row r="2576">
      <c r="A2576" s="186" t="s">
        <v>497</v>
      </c>
      <c r="B2576" s="186">
        <v>0.3276325</v>
      </c>
      <c r="C2576" s="187">
        <v>45604.0</v>
      </c>
      <c r="D2576" s="188" t="str">
        <f t="shared" si="1"/>
        <v>2024/11</v>
      </c>
      <c r="E2576" s="189"/>
    </row>
    <row r="2577">
      <c r="A2577" s="186" t="s">
        <v>497</v>
      </c>
      <c r="B2577" s="186">
        <v>0.013824</v>
      </c>
      <c r="C2577" s="187">
        <v>45604.0</v>
      </c>
      <c r="D2577" s="188" t="str">
        <f t="shared" si="1"/>
        <v>2024/11</v>
      </c>
      <c r="E2577" s="189"/>
    </row>
    <row r="2578">
      <c r="A2578" s="186" t="s">
        <v>498</v>
      </c>
      <c r="B2578" s="186">
        <v>0.058455</v>
      </c>
      <c r="C2578" s="187">
        <v>45604.0</v>
      </c>
      <c r="D2578" s="188" t="str">
        <f t="shared" si="1"/>
        <v>2024/11</v>
      </c>
      <c r="E2578" s="189"/>
    </row>
    <row r="2579">
      <c r="A2579" s="186" t="s">
        <v>498</v>
      </c>
      <c r="B2579" s="186">
        <v>0.00432</v>
      </c>
      <c r="C2579" s="187">
        <v>45604.0</v>
      </c>
      <c r="D2579" s="188" t="str">
        <f t="shared" si="1"/>
        <v>2024/11</v>
      </c>
      <c r="E2579" s="189"/>
    </row>
    <row r="2580">
      <c r="A2580" s="186" t="s">
        <v>498</v>
      </c>
      <c r="B2580" s="186">
        <v>0.04277</v>
      </c>
      <c r="C2580" s="187">
        <v>45604.0</v>
      </c>
      <c r="D2580" s="188" t="str">
        <f t="shared" si="1"/>
        <v>2024/11</v>
      </c>
      <c r="E2580" s="189"/>
    </row>
    <row r="2581">
      <c r="A2581" s="186" t="s">
        <v>498</v>
      </c>
      <c r="B2581" s="186">
        <v>0.0024549</v>
      </c>
      <c r="C2581" s="187">
        <v>45604.0</v>
      </c>
      <c r="D2581" s="188" t="str">
        <f t="shared" si="1"/>
        <v>2024/11</v>
      </c>
      <c r="E2581" s="189"/>
    </row>
    <row r="2582">
      <c r="A2582" s="186" t="s">
        <v>498</v>
      </c>
      <c r="B2582" s="186">
        <v>1.152E-4</v>
      </c>
      <c r="C2582" s="187">
        <v>45604.0</v>
      </c>
      <c r="D2582" s="188" t="str">
        <f t="shared" si="1"/>
        <v>2024/11</v>
      </c>
      <c r="E2582" s="189"/>
    </row>
    <row r="2583">
      <c r="A2583" s="186" t="s">
        <v>498</v>
      </c>
      <c r="B2583" s="186">
        <v>5.58E-4</v>
      </c>
      <c r="C2583" s="187">
        <v>45604.0</v>
      </c>
      <c r="D2583" s="188" t="str">
        <f t="shared" si="1"/>
        <v>2024/11</v>
      </c>
      <c r="E2583" s="189"/>
    </row>
    <row r="2584">
      <c r="A2584" s="186" t="s">
        <v>498</v>
      </c>
      <c r="B2584" s="186">
        <v>3.0732E-4</v>
      </c>
      <c r="C2584" s="187">
        <v>45604.0</v>
      </c>
      <c r="D2584" s="188" t="str">
        <f t="shared" si="1"/>
        <v>2024/11</v>
      </c>
      <c r="E2584" s="189"/>
    </row>
    <row r="2585">
      <c r="A2585" s="186" t="s">
        <v>486</v>
      </c>
      <c r="B2585" s="186">
        <v>0.0080412</v>
      </c>
      <c r="C2585" s="187">
        <v>45605.0</v>
      </c>
      <c r="D2585" s="188" t="str">
        <f t="shared" si="1"/>
        <v>2024/11</v>
      </c>
      <c r="E2585" s="189"/>
    </row>
    <row r="2586">
      <c r="A2586" s="186" t="s">
        <v>487</v>
      </c>
      <c r="B2586" s="186">
        <v>0.6750575</v>
      </c>
      <c r="C2586" s="187">
        <v>45605.0</v>
      </c>
      <c r="D2586" s="188" t="str">
        <f t="shared" si="1"/>
        <v>2024/11</v>
      </c>
      <c r="E2586" s="189"/>
    </row>
    <row r="2587">
      <c r="A2587" s="186" t="s">
        <v>487</v>
      </c>
      <c r="B2587" s="186">
        <v>0.0552</v>
      </c>
      <c r="C2587" s="187">
        <v>45605.0</v>
      </c>
      <c r="D2587" s="188" t="str">
        <f t="shared" si="1"/>
        <v>2024/11</v>
      </c>
      <c r="E2587" s="189"/>
    </row>
    <row r="2588">
      <c r="A2588" s="186" t="s">
        <v>487</v>
      </c>
      <c r="B2588" s="186">
        <v>0.09565</v>
      </c>
      <c r="C2588" s="187">
        <v>45605.0</v>
      </c>
      <c r="D2588" s="188" t="str">
        <f t="shared" si="1"/>
        <v>2024/11</v>
      </c>
      <c r="E2588" s="189"/>
    </row>
    <row r="2589">
      <c r="A2589" s="186" t="s">
        <v>487</v>
      </c>
      <c r="B2589" s="186">
        <v>0.00888225</v>
      </c>
      <c r="C2589" s="187">
        <v>45605.0</v>
      </c>
      <c r="D2589" s="188" t="str">
        <f t="shared" si="1"/>
        <v>2024/11</v>
      </c>
      <c r="E2589" s="189"/>
    </row>
    <row r="2590">
      <c r="A2590" s="186" t="s">
        <v>487</v>
      </c>
      <c r="B2590" s="186">
        <v>0.0012288</v>
      </c>
      <c r="C2590" s="187">
        <v>45605.0</v>
      </c>
      <c r="D2590" s="188" t="str">
        <f t="shared" si="1"/>
        <v>2024/11</v>
      </c>
      <c r="E2590" s="189"/>
    </row>
    <row r="2591">
      <c r="A2591" s="186" t="s">
        <v>499</v>
      </c>
      <c r="B2591" s="186">
        <v>0.6090275</v>
      </c>
      <c r="C2591" s="187">
        <v>45605.0</v>
      </c>
      <c r="D2591" s="188" t="str">
        <f t="shared" si="1"/>
        <v>2024/11</v>
      </c>
      <c r="E2591" s="189"/>
    </row>
    <row r="2592">
      <c r="A2592" s="186" t="s">
        <v>499</v>
      </c>
      <c r="B2592" s="186">
        <v>1.25008</v>
      </c>
      <c r="C2592" s="187">
        <v>45605.0</v>
      </c>
      <c r="D2592" s="188" t="str">
        <f t="shared" si="1"/>
        <v>2024/11</v>
      </c>
      <c r="E2592" s="189"/>
    </row>
    <row r="2593">
      <c r="A2593" s="186" t="s">
        <v>499</v>
      </c>
      <c r="B2593" s="186">
        <v>0.57822</v>
      </c>
      <c r="C2593" s="187">
        <v>45605.0</v>
      </c>
      <c r="D2593" s="188" t="str">
        <f t="shared" si="1"/>
        <v>2024/11</v>
      </c>
      <c r="E2593" s="189"/>
    </row>
    <row r="2594">
      <c r="A2594" s="186" t="s">
        <v>499</v>
      </c>
      <c r="B2594" s="186">
        <v>0.37266</v>
      </c>
      <c r="C2594" s="187">
        <v>45605.0</v>
      </c>
      <c r="D2594" s="188" t="str">
        <f t="shared" si="1"/>
        <v>2024/11</v>
      </c>
      <c r="E2594" s="189"/>
    </row>
    <row r="2595">
      <c r="A2595" s="186" t="s">
        <v>499</v>
      </c>
      <c r="B2595" s="186">
        <v>0.14184</v>
      </c>
      <c r="C2595" s="187">
        <v>45605.0</v>
      </c>
      <c r="D2595" s="188" t="str">
        <f t="shared" si="1"/>
        <v>2024/11</v>
      </c>
      <c r="E2595" s="189"/>
    </row>
    <row r="2596">
      <c r="A2596" s="186" t="s">
        <v>499</v>
      </c>
      <c r="B2596" s="186">
        <v>3.1057E-4</v>
      </c>
      <c r="C2596" s="187">
        <v>45605.0</v>
      </c>
      <c r="D2596" s="188" t="str">
        <f t="shared" si="1"/>
        <v>2024/11</v>
      </c>
      <c r="E2596" s="189"/>
    </row>
    <row r="2597">
      <c r="A2597" s="186" t="s">
        <v>496</v>
      </c>
      <c r="B2597" s="186">
        <v>0.05245155</v>
      </c>
      <c r="C2597" s="187">
        <v>45605.0</v>
      </c>
      <c r="D2597" s="188" t="str">
        <f t="shared" si="1"/>
        <v>2024/11</v>
      </c>
      <c r="E2597" s="189"/>
    </row>
    <row r="2598">
      <c r="A2598" s="186" t="s">
        <v>496</v>
      </c>
      <c r="B2598" s="186">
        <v>0.0067392</v>
      </c>
      <c r="C2598" s="187">
        <v>45605.0</v>
      </c>
      <c r="D2598" s="188" t="str">
        <f t="shared" si="1"/>
        <v>2024/11</v>
      </c>
      <c r="E2598" s="189"/>
    </row>
    <row r="2599">
      <c r="A2599" s="186" t="s">
        <v>496</v>
      </c>
      <c r="B2599" s="186">
        <v>0.005223</v>
      </c>
      <c r="C2599" s="187">
        <v>45605.0</v>
      </c>
      <c r="D2599" s="188" t="str">
        <f t="shared" si="1"/>
        <v>2024/11</v>
      </c>
      <c r="E2599" s="189"/>
    </row>
    <row r="2600">
      <c r="A2600" s="186" t="s">
        <v>496</v>
      </c>
      <c r="B2600" s="186">
        <v>0.110183</v>
      </c>
      <c r="C2600" s="187">
        <v>45605.0</v>
      </c>
      <c r="D2600" s="188" t="str">
        <f t="shared" si="1"/>
        <v>2024/11</v>
      </c>
      <c r="E2600" s="189"/>
    </row>
    <row r="2601">
      <c r="A2601" s="186" t="s">
        <v>496</v>
      </c>
      <c r="B2601" s="186">
        <v>0.03615</v>
      </c>
      <c r="C2601" s="187">
        <v>45605.0</v>
      </c>
      <c r="D2601" s="188" t="str">
        <f t="shared" si="1"/>
        <v>2024/11</v>
      </c>
      <c r="E2601" s="189"/>
    </row>
    <row r="2602">
      <c r="A2602" s="186" t="s">
        <v>502</v>
      </c>
      <c r="B2602" s="186">
        <v>0.030825</v>
      </c>
      <c r="C2602" s="187">
        <v>45605.0</v>
      </c>
      <c r="D2602" s="188" t="str">
        <f t="shared" si="1"/>
        <v>2024/11</v>
      </c>
      <c r="E2602" s="189"/>
    </row>
    <row r="2603">
      <c r="A2603" s="186" t="s">
        <v>502</v>
      </c>
      <c r="B2603" s="186">
        <v>0.06208</v>
      </c>
      <c r="C2603" s="187">
        <v>45605.0</v>
      </c>
      <c r="D2603" s="188" t="str">
        <f t="shared" si="1"/>
        <v>2024/11</v>
      </c>
      <c r="E2603" s="189"/>
    </row>
    <row r="2604">
      <c r="A2604" s="186" t="s">
        <v>502</v>
      </c>
      <c r="B2604" s="186">
        <v>0.09869</v>
      </c>
      <c r="C2604" s="187">
        <v>45605.0</v>
      </c>
      <c r="D2604" s="188" t="str">
        <f t="shared" si="1"/>
        <v>2024/11</v>
      </c>
      <c r="E2604" s="189"/>
    </row>
    <row r="2605">
      <c r="A2605" s="186" t="s">
        <v>502</v>
      </c>
      <c r="B2605" s="186">
        <v>2.96</v>
      </c>
      <c r="C2605" s="187">
        <v>45605.0</v>
      </c>
      <c r="D2605" s="188" t="str">
        <f t="shared" si="1"/>
        <v>2024/11</v>
      </c>
      <c r="E2605" s="189"/>
    </row>
    <row r="2606">
      <c r="A2606" s="186" t="s">
        <v>502</v>
      </c>
      <c r="B2606" s="186">
        <v>0.270834</v>
      </c>
      <c r="C2606" s="187">
        <v>45605.0</v>
      </c>
      <c r="D2606" s="188" t="str">
        <f t="shared" si="1"/>
        <v>2024/11</v>
      </c>
      <c r="E2606" s="189"/>
    </row>
    <row r="2607">
      <c r="A2607" s="186" t="s">
        <v>502</v>
      </c>
      <c r="B2607" s="186">
        <v>0.728316</v>
      </c>
      <c r="C2607" s="187">
        <v>45605.0</v>
      </c>
      <c r="D2607" s="188" t="str">
        <f t="shared" si="1"/>
        <v>2024/11</v>
      </c>
      <c r="E2607" s="189"/>
    </row>
    <row r="2608">
      <c r="A2608" s="186" t="s">
        <v>488</v>
      </c>
      <c r="B2608" s="186">
        <v>2.187E-4</v>
      </c>
      <c r="C2608" s="187">
        <v>45605.0</v>
      </c>
      <c r="D2608" s="188" t="str">
        <f t="shared" si="1"/>
        <v>2024/11</v>
      </c>
      <c r="E2608" s="189"/>
    </row>
    <row r="2609">
      <c r="A2609" s="186" t="s">
        <v>488</v>
      </c>
      <c r="B2609" s="186">
        <v>3.12E-5</v>
      </c>
      <c r="C2609" s="187">
        <v>45605.0</v>
      </c>
      <c r="D2609" s="188" t="str">
        <f t="shared" si="1"/>
        <v>2024/11</v>
      </c>
      <c r="E2609" s="189"/>
    </row>
    <row r="2610">
      <c r="A2610" s="186" t="s">
        <v>489</v>
      </c>
      <c r="B2610" s="186">
        <v>0.230435</v>
      </c>
      <c r="C2610" s="187">
        <v>45605.0</v>
      </c>
      <c r="D2610" s="188" t="str">
        <f t="shared" si="1"/>
        <v>2024/11</v>
      </c>
      <c r="E2610" s="189"/>
    </row>
    <row r="2611">
      <c r="A2611" s="186" t="s">
        <v>489</v>
      </c>
      <c r="B2611" s="186">
        <v>0.017955</v>
      </c>
      <c r="C2611" s="187">
        <v>45605.0</v>
      </c>
      <c r="D2611" s="188" t="str">
        <f t="shared" si="1"/>
        <v>2024/11</v>
      </c>
      <c r="E2611" s="189"/>
    </row>
    <row r="2612">
      <c r="A2612" s="186" t="s">
        <v>489</v>
      </c>
      <c r="B2612" s="186">
        <v>1.7511E-4</v>
      </c>
      <c r="C2612" s="187">
        <v>45605.0</v>
      </c>
      <c r="D2612" s="188" t="str">
        <f t="shared" si="1"/>
        <v>2024/11</v>
      </c>
      <c r="E2612" s="189"/>
    </row>
    <row r="2613">
      <c r="A2613" s="186" t="s">
        <v>497</v>
      </c>
      <c r="B2613" s="186">
        <v>0.3917815</v>
      </c>
      <c r="C2613" s="187">
        <v>45605.0</v>
      </c>
      <c r="D2613" s="188" t="str">
        <f t="shared" si="1"/>
        <v>2024/11</v>
      </c>
      <c r="E2613" s="189"/>
    </row>
    <row r="2614">
      <c r="A2614" s="186" t="s">
        <v>497</v>
      </c>
      <c r="B2614" s="186">
        <v>0.015687</v>
      </c>
      <c r="C2614" s="187">
        <v>45605.0</v>
      </c>
      <c r="D2614" s="188" t="str">
        <f t="shared" si="1"/>
        <v>2024/11</v>
      </c>
      <c r="E2614" s="189"/>
    </row>
    <row r="2615">
      <c r="A2615" s="186" t="s">
        <v>498</v>
      </c>
      <c r="B2615" s="186">
        <v>0.0282525</v>
      </c>
      <c r="C2615" s="187">
        <v>45605.0</v>
      </c>
      <c r="D2615" s="188" t="str">
        <f t="shared" si="1"/>
        <v>2024/11</v>
      </c>
      <c r="E2615" s="189"/>
    </row>
    <row r="2616">
      <c r="A2616" s="186" t="s">
        <v>498</v>
      </c>
      <c r="B2616" s="186">
        <v>0.01901</v>
      </c>
      <c r="C2616" s="187">
        <v>45605.0</v>
      </c>
      <c r="D2616" s="188" t="str">
        <f t="shared" si="1"/>
        <v>2024/11</v>
      </c>
      <c r="E2616" s="189"/>
    </row>
    <row r="2617">
      <c r="A2617" s="186" t="s">
        <v>498</v>
      </c>
      <c r="B2617" s="186">
        <v>4.518E-4</v>
      </c>
      <c r="C2617" s="187">
        <v>45605.0</v>
      </c>
      <c r="D2617" s="188" t="str">
        <f t="shared" si="1"/>
        <v>2024/11</v>
      </c>
      <c r="E2617" s="189"/>
    </row>
    <row r="2618">
      <c r="A2618" s="186" t="s">
        <v>498</v>
      </c>
      <c r="B2618" s="186">
        <v>1.368E-4</v>
      </c>
      <c r="C2618" s="187">
        <v>45605.0</v>
      </c>
      <c r="D2618" s="188" t="str">
        <f t="shared" si="1"/>
        <v>2024/11</v>
      </c>
      <c r="E2618" s="189"/>
    </row>
    <row r="2619">
      <c r="A2619" s="186" t="s">
        <v>498</v>
      </c>
      <c r="B2619" s="186">
        <v>1.3338E-4</v>
      </c>
      <c r="C2619" s="187">
        <v>45605.0</v>
      </c>
      <c r="D2619" s="188" t="str">
        <f t="shared" si="1"/>
        <v>2024/11</v>
      </c>
      <c r="E2619" s="189"/>
    </row>
    <row r="2620">
      <c r="A2620" s="186" t="s">
        <v>486</v>
      </c>
      <c r="B2620" s="186">
        <v>0.0050481</v>
      </c>
      <c r="C2620" s="187">
        <v>45606.0</v>
      </c>
      <c r="D2620" s="188" t="str">
        <f t="shared" si="1"/>
        <v>2024/11</v>
      </c>
      <c r="E2620" s="189"/>
    </row>
    <row r="2621">
      <c r="A2621" s="186" t="s">
        <v>487</v>
      </c>
      <c r="B2621" s="186">
        <v>0.2786475</v>
      </c>
      <c r="C2621" s="187">
        <v>45606.0</v>
      </c>
      <c r="D2621" s="188" t="str">
        <f t="shared" si="1"/>
        <v>2024/11</v>
      </c>
      <c r="E2621" s="189"/>
    </row>
    <row r="2622">
      <c r="A2622" s="186" t="s">
        <v>487</v>
      </c>
      <c r="B2622" s="186">
        <v>0.05424</v>
      </c>
      <c r="C2622" s="187">
        <v>45606.0</v>
      </c>
      <c r="D2622" s="188" t="str">
        <f t="shared" si="1"/>
        <v>2024/11</v>
      </c>
      <c r="E2622" s="189"/>
    </row>
    <row r="2623">
      <c r="A2623" s="186" t="s">
        <v>487</v>
      </c>
      <c r="B2623" s="186">
        <v>0.08045</v>
      </c>
      <c r="C2623" s="187">
        <v>45606.0</v>
      </c>
      <c r="D2623" s="188" t="str">
        <f t="shared" si="1"/>
        <v>2024/11</v>
      </c>
      <c r="E2623" s="189"/>
    </row>
    <row r="2624">
      <c r="A2624" s="186" t="s">
        <v>487</v>
      </c>
      <c r="B2624" s="186">
        <v>0.05964675</v>
      </c>
      <c r="C2624" s="187">
        <v>45606.0</v>
      </c>
      <c r="D2624" s="188" t="str">
        <f t="shared" si="1"/>
        <v>2024/11</v>
      </c>
      <c r="E2624" s="189"/>
    </row>
    <row r="2625">
      <c r="A2625" s="186" t="s">
        <v>487</v>
      </c>
      <c r="B2625" s="186">
        <v>0.0199104</v>
      </c>
      <c r="C2625" s="187">
        <v>45606.0</v>
      </c>
      <c r="D2625" s="188" t="str">
        <f t="shared" si="1"/>
        <v>2024/11</v>
      </c>
      <c r="E2625" s="189"/>
    </row>
    <row r="2626">
      <c r="A2626" s="186" t="s">
        <v>487</v>
      </c>
      <c r="B2626" s="186">
        <v>0.0293586</v>
      </c>
      <c r="C2626" s="187">
        <v>45606.0</v>
      </c>
      <c r="D2626" s="188" t="str">
        <f t="shared" si="1"/>
        <v>2024/11</v>
      </c>
      <c r="E2626" s="189"/>
    </row>
    <row r="2627">
      <c r="A2627" s="186" t="s">
        <v>499</v>
      </c>
      <c r="B2627" s="186">
        <v>0.9820325</v>
      </c>
      <c r="C2627" s="187">
        <v>45606.0</v>
      </c>
      <c r="D2627" s="188" t="str">
        <f t="shared" si="1"/>
        <v>2024/11</v>
      </c>
      <c r="E2627" s="189"/>
    </row>
    <row r="2628">
      <c r="A2628" s="186" t="s">
        <v>499</v>
      </c>
      <c r="B2628" s="186">
        <v>0.90688</v>
      </c>
      <c r="C2628" s="187">
        <v>45606.0</v>
      </c>
      <c r="D2628" s="188" t="str">
        <f t="shared" si="1"/>
        <v>2024/11</v>
      </c>
      <c r="E2628" s="189"/>
    </row>
    <row r="2629">
      <c r="A2629" s="186" t="s">
        <v>499</v>
      </c>
      <c r="B2629" s="186">
        <v>0.52402</v>
      </c>
      <c r="C2629" s="187">
        <v>45606.0</v>
      </c>
      <c r="D2629" s="188" t="str">
        <f t="shared" si="1"/>
        <v>2024/11</v>
      </c>
      <c r="E2629" s="189"/>
    </row>
    <row r="2630">
      <c r="A2630" s="186" t="s">
        <v>499</v>
      </c>
      <c r="B2630" s="186">
        <v>0.327635</v>
      </c>
      <c r="C2630" s="187">
        <v>45606.0</v>
      </c>
      <c r="D2630" s="188" t="str">
        <f t="shared" si="1"/>
        <v>2024/11</v>
      </c>
      <c r="E2630" s="189"/>
    </row>
    <row r="2631">
      <c r="A2631" s="186" t="s">
        <v>499</v>
      </c>
      <c r="B2631" s="186">
        <v>0.07821</v>
      </c>
      <c r="C2631" s="187">
        <v>45606.0</v>
      </c>
      <c r="D2631" s="188" t="str">
        <f t="shared" si="1"/>
        <v>2024/11</v>
      </c>
      <c r="E2631" s="189"/>
    </row>
    <row r="2632">
      <c r="A2632" s="186" t="s">
        <v>499</v>
      </c>
      <c r="B2632" s="186">
        <v>3.8857E-4</v>
      </c>
      <c r="C2632" s="187">
        <v>45606.0</v>
      </c>
      <c r="D2632" s="188" t="str">
        <f t="shared" si="1"/>
        <v>2024/11</v>
      </c>
      <c r="E2632" s="189"/>
    </row>
    <row r="2633">
      <c r="A2633" s="186" t="s">
        <v>496</v>
      </c>
      <c r="B2633" s="186">
        <v>0.03535305</v>
      </c>
      <c r="C2633" s="187">
        <v>45606.0</v>
      </c>
      <c r="D2633" s="188" t="str">
        <f t="shared" si="1"/>
        <v>2024/11</v>
      </c>
      <c r="E2633" s="189"/>
    </row>
    <row r="2634">
      <c r="A2634" s="186" t="s">
        <v>496</v>
      </c>
      <c r="B2634" s="186">
        <v>0.0062016</v>
      </c>
      <c r="C2634" s="187">
        <v>45606.0</v>
      </c>
      <c r="D2634" s="188" t="str">
        <f t="shared" si="1"/>
        <v>2024/11</v>
      </c>
      <c r="E2634" s="189"/>
    </row>
    <row r="2635">
      <c r="A2635" s="186" t="s">
        <v>496</v>
      </c>
      <c r="B2635" s="186">
        <v>0.0039756</v>
      </c>
      <c r="C2635" s="187">
        <v>45606.0</v>
      </c>
      <c r="D2635" s="188" t="str">
        <f t="shared" si="1"/>
        <v>2024/11</v>
      </c>
      <c r="E2635" s="189"/>
    </row>
    <row r="2636">
      <c r="A2636" s="186" t="s">
        <v>496</v>
      </c>
      <c r="B2636" s="186">
        <v>0.083426</v>
      </c>
      <c r="C2636" s="187">
        <v>45606.0</v>
      </c>
      <c r="D2636" s="188" t="str">
        <f t="shared" si="1"/>
        <v>2024/11</v>
      </c>
      <c r="E2636" s="189"/>
    </row>
    <row r="2637">
      <c r="A2637" s="186" t="s">
        <v>496</v>
      </c>
      <c r="B2637" s="186">
        <v>0.026262</v>
      </c>
      <c r="C2637" s="187">
        <v>45606.0</v>
      </c>
      <c r="D2637" s="188" t="str">
        <f t="shared" si="1"/>
        <v>2024/11</v>
      </c>
      <c r="E2637" s="189"/>
    </row>
    <row r="2638">
      <c r="A2638" s="186" t="s">
        <v>502</v>
      </c>
      <c r="B2638" s="186">
        <v>3.0</v>
      </c>
      <c r="C2638" s="187">
        <v>45606.0</v>
      </c>
      <c r="D2638" s="188" t="str">
        <f t="shared" si="1"/>
        <v>2024/11</v>
      </c>
      <c r="E2638" s="189"/>
    </row>
    <row r="2639">
      <c r="A2639" s="186" t="s">
        <v>502</v>
      </c>
      <c r="B2639" s="186">
        <v>0.268077</v>
      </c>
      <c r="C2639" s="187">
        <v>45606.0</v>
      </c>
      <c r="D2639" s="188" t="str">
        <f t="shared" si="1"/>
        <v>2024/11</v>
      </c>
      <c r="E2639" s="189"/>
    </row>
    <row r="2640">
      <c r="A2640" s="186" t="s">
        <v>502</v>
      </c>
      <c r="B2640" s="186">
        <v>0.732396</v>
      </c>
      <c r="C2640" s="187">
        <v>45606.0</v>
      </c>
      <c r="D2640" s="188" t="str">
        <f t="shared" si="1"/>
        <v>2024/11</v>
      </c>
      <c r="E2640" s="189"/>
    </row>
    <row r="2641">
      <c r="A2641" s="186" t="s">
        <v>489</v>
      </c>
      <c r="B2641" s="186">
        <v>0.21488</v>
      </c>
      <c r="C2641" s="187">
        <v>45606.0</v>
      </c>
      <c r="D2641" s="188" t="str">
        <f t="shared" si="1"/>
        <v>2024/11</v>
      </c>
      <c r="E2641" s="189"/>
    </row>
    <row r="2642">
      <c r="A2642" s="186" t="s">
        <v>489</v>
      </c>
      <c r="B2642" s="186">
        <v>0.016455</v>
      </c>
      <c r="C2642" s="187">
        <v>45606.0</v>
      </c>
      <c r="D2642" s="188" t="str">
        <f t="shared" si="1"/>
        <v>2024/11</v>
      </c>
      <c r="E2642" s="189"/>
    </row>
    <row r="2643">
      <c r="A2643" s="186" t="s">
        <v>489</v>
      </c>
      <c r="B2643" s="186">
        <v>1.6224E-4</v>
      </c>
      <c r="C2643" s="187">
        <v>45606.0</v>
      </c>
      <c r="D2643" s="188" t="str">
        <f t="shared" si="1"/>
        <v>2024/11</v>
      </c>
      <c r="E2643" s="189"/>
    </row>
    <row r="2644">
      <c r="A2644" s="186" t="s">
        <v>497</v>
      </c>
      <c r="B2644" s="186">
        <v>0.337226</v>
      </c>
      <c r="C2644" s="187">
        <v>45606.0</v>
      </c>
      <c r="D2644" s="188" t="str">
        <f t="shared" si="1"/>
        <v>2024/11</v>
      </c>
      <c r="E2644" s="189"/>
    </row>
    <row r="2645">
      <c r="A2645" s="186" t="s">
        <v>497</v>
      </c>
      <c r="B2645" s="186">
        <v>0.0136875</v>
      </c>
      <c r="C2645" s="187">
        <v>45606.0</v>
      </c>
      <c r="D2645" s="188" t="str">
        <f t="shared" si="1"/>
        <v>2024/11</v>
      </c>
      <c r="E2645" s="189"/>
    </row>
    <row r="2646">
      <c r="A2646" s="186" t="s">
        <v>498</v>
      </c>
      <c r="B2646" s="186">
        <v>0.027025</v>
      </c>
      <c r="C2646" s="187">
        <v>45606.0</v>
      </c>
      <c r="D2646" s="188" t="str">
        <f t="shared" si="1"/>
        <v>2024/11</v>
      </c>
      <c r="E2646" s="189"/>
    </row>
    <row r="2647">
      <c r="A2647" s="186" t="s">
        <v>498</v>
      </c>
      <c r="B2647" s="186">
        <v>0.01122</v>
      </c>
      <c r="C2647" s="187">
        <v>45606.0</v>
      </c>
      <c r="D2647" s="188" t="str">
        <f t="shared" si="1"/>
        <v>2024/11</v>
      </c>
      <c r="E2647" s="189"/>
    </row>
    <row r="2648">
      <c r="A2648" s="186" t="s">
        <v>498</v>
      </c>
      <c r="B2648" s="186">
        <v>4.437E-4</v>
      </c>
      <c r="C2648" s="187">
        <v>45606.0</v>
      </c>
      <c r="D2648" s="188" t="str">
        <f t="shared" si="1"/>
        <v>2024/11</v>
      </c>
      <c r="E2648" s="189"/>
    </row>
    <row r="2649">
      <c r="A2649" s="186" t="s">
        <v>498</v>
      </c>
      <c r="B2649" s="186">
        <v>9.66E-5</v>
      </c>
      <c r="C2649" s="187">
        <v>45606.0</v>
      </c>
      <c r="D2649" s="188" t="str">
        <f t="shared" si="1"/>
        <v>2024/11</v>
      </c>
      <c r="E2649" s="189"/>
    </row>
    <row r="2650">
      <c r="A2650" s="186" t="s">
        <v>498</v>
      </c>
      <c r="B2650" s="186">
        <v>1.1193E-4</v>
      </c>
      <c r="C2650" s="187">
        <v>45606.0</v>
      </c>
      <c r="D2650" s="188" t="str">
        <f t="shared" si="1"/>
        <v>2024/11</v>
      </c>
      <c r="E2650" s="189"/>
    </row>
    <row r="2651">
      <c r="A2651" s="186" t="s">
        <v>486</v>
      </c>
      <c r="B2651" s="186">
        <v>0.0076842</v>
      </c>
      <c r="C2651" s="187">
        <v>45607.0</v>
      </c>
      <c r="D2651" s="188" t="str">
        <f t="shared" si="1"/>
        <v>2024/11</v>
      </c>
      <c r="E2651" s="189"/>
    </row>
    <row r="2652">
      <c r="A2652" s="186" t="s">
        <v>507</v>
      </c>
      <c r="B2652" s="186">
        <v>0.0067225</v>
      </c>
      <c r="C2652" s="187">
        <v>45607.0</v>
      </c>
      <c r="D2652" s="188" t="str">
        <f t="shared" si="1"/>
        <v>2024/11</v>
      </c>
      <c r="E2652" s="189"/>
    </row>
    <row r="2653">
      <c r="A2653" s="186" t="s">
        <v>507</v>
      </c>
      <c r="B2653" s="186">
        <v>0.00951</v>
      </c>
      <c r="C2653" s="187">
        <v>45607.0</v>
      </c>
      <c r="D2653" s="188" t="str">
        <f t="shared" si="1"/>
        <v>2024/11</v>
      </c>
      <c r="E2653" s="189"/>
    </row>
    <row r="2654">
      <c r="A2654" s="186" t="s">
        <v>487</v>
      </c>
      <c r="B2654" s="186">
        <v>2.30568</v>
      </c>
      <c r="C2654" s="187">
        <v>45607.0</v>
      </c>
      <c r="D2654" s="188" t="str">
        <f t="shared" si="1"/>
        <v>2024/11</v>
      </c>
      <c r="E2654" s="189"/>
    </row>
    <row r="2655">
      <c r="A2655" s="186" t="s">
        <v>487</v>
      </c>
      <c r="B2655" s="186">
        <v>0.24016</v>
      </c>
      <c r="C2655" s="187">
        <v>45607.0</v>
      </c>
      <c r="D2655" s="188" t="str">
        <f t="shared" si="1"/>
        <v>2024/11</v>
      </c>
      <c r="E2655" s="189"/>
    </row>
    <row r="2656">
      <c r="A2656" s="186" t="s">
        <v>487</v>
      </c>
      <c r="B2656" s="186">
        <v>0.27228</v>
      </c>
      <c r="C2656" s="187">
        <v>45607.0</v>
      </c>
      <c r="D2656" s="188" t="str">
        <f t="shared" si="1"/>
        <v>2024/11</v>
      </c>
      <c r="E2656" s="189"/>
    </row>
    <row r="2657">
      <c r="A2657" s="186" t="s">
        <v>487</v>
      </c>
      <c r="B2657" s="186">
        <v>0.1613007</v>
      </c>
      <c r="C2657" s="187">
        <v>45607.0</v>
      </c>
      <c r="D2657" s="188" t="str">
        <f t="shared" si="1"/>
        <v>2024/11</v>
      </c>
      <c r="E2657" s="189"/>
    </row>
    <row r="2658">
      <c r="A2658" s="186" t="s">
        <v>487</v>
      </c>
      <c r="B2658" s="186">
        <v>0.0307776</v>
      </c>
      <c r="C2658" s="187">
        <v>45607.0</v>
      </c>
      <c r="D2658" s="188" t="str">
        <f t="shared" si="1"/>
        <v>2024/11</v>
      </c>
      <c r="E2658" s="189"/>
    </row>
    <row r="2659">
      <c r="A2659" s="186" t="s">
        <v>487</v>
      </c>
      <c r="B2659" s="186">
        <v>0.0332364</v>
      </c>
      <c r="C2659" s="187">
        <v>45607.0</v>
      </c>
      <c r="D2659" s="188" t="str">
        <f t="shared" si="1"/>
        <v>2024/11</v>
      </c>
      <c r="E2659" s="189"/>
    </row>
    <row r="2660">
      <c r="A2660" s="186" t="s">
        <v>499</v>
      </c>
      <c r="B2660" s="186">
        <v>1.237165</v>
      </c>
      <c r="C2660" s="187">
        <v>45607.0</v>
      </c>
      <c r="D2660" s="188" t="str">
        <f t="shared" si="1"/>
        <v>2024/11</v>
      </c>
      <c r="E2660" s="189"/>
    </row>
    <row r="2661">
      <c r="A2661" s="186" t="s">
        <v>499</v>
      </c>
      <c r="B2661" s="186">
        <v>0.80368</v>
      </c>
      <c r="C2661" s="187">
        <v>45607.0</v>
      </c>
      <c r="D2661" s="188" t="str">
        <f t="shared" si="1"/>
        <v>2024/11</v>
      </c>
      <c r="E2661" s="189"/>
    </row>
    <row r="2662">
      <c r="A2662" s="186" t="s">
        <v>499</v>
      </c>
      <c r="B2662" s="186">
        <v>0.46825</v>
      </c>
      <c r="C2662" s="187">
        <v>45607.0</v>
      </c>
      <c r="D2662" s="188" t="str">
        <f t="shared" si="1"/>
        <v>2024/11</v>
      </c>
      <c r="E2662" s="189"/>
    </row>
    <row r="2663">
      <c r="A2663" s="186" t="s">
        <v>499</v>
      </c>
      <c r="B2663" s="186">
        <v>0.30566</v>
      </c>
      <c r="C2663" s="187">
        <v>45607.0</v>
      </c>
      <c r="D2663" s="188" t="str">
        <f t="shared" si="1"/>
        <v>2024/11</v>
      </c>
      <c r="E2663" s="189"/>
    </row>
    <row r="2664">
      <c r="A2664" s="186" t="s">
        <v>499</v>
      </c>
      <c r="B2664" s="186">
        <v>0.05709</v>
      </c>
      <c r="C2664" s="187">
        <v>45607.0</v>
      </c>
      <c r="D2664" s="188" t="str">
        <f t="shared" si="1"/>
        <v>2024/11</v>
      </c>
      <c r="E2664" s="189"/>
    </row>
    <row r="2665">
      <c r="A2665" s="186" t="s">
        <v>499</v>
      </c>
      <c r="B2665" s="186">
        <v>2.4063E-4</v>
      </c>
      <c r="C2665" s="187">
        <v>45607.0</v>
      </c>
      <c r="D2665" s="188" t="str">
        <f t="shared" si="1"/>
        <v>2024/11</v>
      </c>
      <c r="E2665" s="189"/>
    </row>
    <row r="2666">
      <c r="A2666" s="186" t="s">
        <v>496</v>
      </c>
      <c r="B2666" s="186">
        <v>0.07333725</v>
      </c>
      <c r="C2666" s="187">
        <v>45607.0</v>
      </c>
      <c r="D2666" s="188" t="str">
        <f t="shared" si="1"/>
        <v>2024/11</v>
      </c>
      <c r="E2666" s="189"/>
    </row>
    <row r="2667">
      <c r="A2667" s="186" t="s">
        <v>496</v>
      </c>
      <c r="B2667" s="186">
        <v>0.0226176</v>
      </c>
      <c r="C2667" s="187">
        <v>45607.0</v>
      </c>
      <c r="D2667" s="188" t="str">
        <f t="shared" si="1"/>
        <v>2024/11</v>
      </c>
      <c r="E2667" s="189"/>
    </row>
    <row r="2668">
      <c r="A2668" s="186" t="s">
        <v>496</v>
      </c>
      <c r="B2668" s="186">
        <v>0.012063</v>
      </c>
      <c r="C2668" s="187">
        <v>45607.0</v>
      </c>
      <c r="D2668" s="188" t="str">
        <f t="shared" si="1"/>
        <v>2024/11</v>
      </c>
      <c r="E2668" s="189"/>
    </row>
    <row r="2669">
      <c r="A2669" s="186" t="s">
        <v>496</v>
      </c>
      <c r="B2669" s="186">
        <v>0.1762745</v>
      </c>
      <c r="C2669" s="187">
        <v>45607.0</v>
      </c>
      <c r="D2669" s="188" t="str">
        <f t="shared" si="1"/>
        <v>2024/11</v>
      </c>
      <c r="E2669" s="189"/>
    </row>
    <row r="2670">
      <c r="A2670" s="186" t="s">
        <v>496</v>
      </c>
      <c r="B2670" s="186">
        <v>0.057027</v>
      </c>
      <c r="C2670" s="187">
        <v>45607.0</v>
      </c>
      <c r="D2670" s="188" t="str">
        <f t="shared" si="1"/>
        <v>2024/11</v>
      </c>
      <c r="E2670" s="189"/>
    </row>
    <row r="2671">
      <c r="A2671" s="186" t="s">
        <v>502</v>
      </c>
      <c r="B2671" s="186">
        <v>0.218685</v>
      </c>
      <c r="C2671" s="187">
        <v>45607.0</v>
      </c>
      <c r="D2671" s="188" t="str">
        <f t="shared" si="1"/>
        <v>2024/11</v>
      </c>
      <c r="E2671" s="189"/>
    </row>
    <row r="2672">
      <c r="A2672" s="186" t="s">
        <v>502</v>
      </c>
      <c r="B2672" s="186">
        <v>0.05456</v>
      </c>
      <c r="C2672" s="187">
        <v>45607.0</v>
      </c>
      <c r="D2672" s="188" t="str">
        <f t="shared" si="1"/>
        <v>2024/11</v>
      </c>
      <c r="E2672" s="189"/>
    </row>
    <row r="2673">
      <c r="A2673" s="186" t="s">
        <v>502</v>
      </c>
      <c r="B2673" s="186">
        <v>1.80481</v>
      </c>
      <c r="C2673" s="187">
        <v>45607.0</v>
      </c>
      <c r="D2673" s="188" t="str">
        <f t="shared" si="1"/>
        <v>2024/11</v>
      </c>
      <c r="E2673" s="189"/>
    </row>
    <row r="2674">
      <c r="A2674" s="186" t="s">
        <v>502</v>
      </c>
      <c r="B2674" s="186">
        <v>0.001566</v>
      </c>
      <c r="C2674" s="187">
        <v>45607.0</v>
      </c>
      <c r="D2674" s="188" t="str">
        <f t="shared" si="1"/>
        <v>2024/11</v>
      </c>
      <c r="E2674" s="189"/>
    </row>
    <row r="2675">
      <c r="A2675" s="186" t="s">
        <v>502</v>
      </c>
      <c r="B2675" s="186">
        <v>3.936E-4</v>
      </c>
      <c r="C2675" s="187">
        <v>45607.0</v>
      </c>
      <c r="D2675" s="188" t="str">
        <f t="shared" si="1"/>
        <v>2024/11</v>
      </c>
      <c r="E2675" s="189"/>
    </row>
    <row r="2676">
      <c r="A2676" s="186" t="s">
        <v>502</v>
      </c>
      <c r="B2676" s="186">
        <v>7.104E-4</v>
      </c>
      <c r="C2676" s="187">
        <v>45607.0</v>
      </c>
      <c r="D2676" s="188" t="str">
        <f t="shared" si="1"/>
        <v>2024/11</v>
      </c>
      <c r="E2676" s="189"/>
    </row>
    <row r="2677">
      <c r="A2677" s="186" t="s">
        <v>502</v>
      </c>
      <c r="B2677" s="186">
        <v>3.2</v>
      </c>
      <c r="C2677" s="187">
        <v>45607.0</v>
      </c>
      <c r="D2677" s="188" t="str">
        <f t="shared" si="1"/>
        <v>2024/11</v>
      </c>
      <c r="E2677" s="189"/>
    </row>
    <row r="2678">
      <c r="A2678" s="186" t="s">
        <v>502</v>
      </c>
      <c r="B2678" s="186">
        <v>0.0115</v>
      </c>
      <c r="C2678" s="187">
        <v>45607.0</v>
      </c>
      <c r="D2678" s="188" t="str">
        <f t="shared" si="1"/>
        <v>2024/11</v>
      </c>
      <c r="E2678" s="189"/>
    </row>
    <row r="2679">
      <c r="A2679" s="186" t="s">
        <v>502</v>
      </c>
      <c r="B2679" s="186">
        <v>0.00267</v>
      </c>
      <c r="C2679" s="187">
        <v>45607.0</v>
      </c>
      <c r="D2679" s="188" t="str">
        <f t="shared" si="1"/>
        <v>2024/11</v>
      </c>
      <c r="E2679" s="189"/>
    </row>
    <row r="2680">
      <c r="A2680" s="186" t="s">
        <v>502</v>
      </c>
      <c r="B2680" s="186">
        <v>0.268194</v>
      </c>
      <c r="C2680" s="187">
        <v>45607.0</v>
      </c>
      <c r="D2680" s="188" t="str">
        <f t="shared" si="1"/>
        <v>2024/11</v>
      </c>
      <c r="E2680" s="189"/>
    </row>
    <row r="2681">
      <c r="A2681" s="186" t="s">
        <v>502</v>
      </c>
      <c r="B2681" s="186">
        <v>0.657416</v>
      </c>
      <c r="C2681" s="187">
        <v>45607.0</v>
      </c>
      <c r="D2681" s="188" t="str">
        <f t="shared" si="1"/>
        <v>2024/11</v>
      </c>
      <c r="E2681" s="189"/>
    </row>
    <row r="2682">
      <c r="A2682" s="186" t="s">
        <v>488</v>
      </c>
      <c r="B2682" s="186">
        <v>1.2058975</v>
      </c>
      <c r="C2682" s="187">
        <v>45607.0</v>
      </c>
      <c r="D2682" s="188" t="str">
        <f t="shared" si="1"/>
        <v>2024/11</v>
      </c>
      <c r="E2682" s="189"/>
    </row>
    <row r="2683">
      <c r="A2683" s="186" t="s">
        <v>488</v>
      </c>
      <c r="B2683" s="186">
        <v>4.51856</v>
      </c>
      <c r="C2683" s="187">
        <v>45607.0</v>
      </c>
      <c r="D2683" s="188" t="str">
        <f t="shared" si="1"/>
        <v>2024/11</v>
      </c>
      <c r="E2683" s="189"/>
    </row>
    <row r="2684">
      <c r="A2684" s="186" t="s">
        <v>488</v>
      </c>
      <c r="B2684" s="186">
        <v>0.4545</v>
      </c>
      <c r="C2684" s="187">
        <v>45607.0</v>
      </c>
      <c r="D2684" s="188" t="str">
        <f t="shared" si="1"/>
        <v>2024/11</v>
      </c>
      <c r="E2684" s="189"/>
    </row>
    <row r="2685">
      <c r="A2685" s="186" t="s">
        <v>488</v>
      </c>
      <c r="B2685" s="186">
        <v>0.33119415</v>
      </c>
      <c r="C2685" s="187">
        <v>45607.0</v>
      </c>
      <c r="D2685" s="188" t="str">
        <f t="shared" si="1"/>
        <v>2024/11</v>
      </c>
      <c r="E2685" s="189"/>
    </row>
    <row r="2686">
      <c r="A2686" s="186" t="s">
        <v>488</v>
      </c>
      <c r="B2686" s="186">
        <v>0.8799168</v>
      </c>
      <c r="C2686" s="187">
        <v>45607.0</v>
      </c>
      <c r="D2686" s="188" t="str">
        <f t="shared" si="1"/>
        <v>2024/11</v>
      </c>
      <c r="E2686" s="189"/>
    </row>
    <row r="2687">
      <c r="A2687" s="186" t="s">
        <v>488</v>
      </c>
      <c r="B2687" s="186">
        <v>0.0980478</v>
      </c>
      <c r="C2687" s="187">
        <v>45607.0</v>
      </c>
      <c r="D2687" s="188" t="str">
        <f t="shared" si="1"/>
        <v>2024/11</v>
      </c>
      <c r="E2687" s="189"/>
    </row>
    <row r="2688">
      <c r="A2688" s="186" t="s">
        <v>488</v>
      </c>
      <c r="B2688" s="186">
        <v>0.03150316</v>
      </c>
      <c r="C2688" s="187">
        <v>45607.0</v>
      </c>
      <c r="D2688" s="188" t="str">
        <f t="shared" si="1"/>
        <v>2024/11</v>
      </c>
      <c r="E2688" s="189"/>
    </row>
    <row r="2689">
      <c r="A2689" s="186" t="s">
        <v>488</v>
      </c>
      <c r="B2689" s="186">
        <v>0.014004</v>
      </c>
      <c r="C2689" s="187">
        <v>45607.0</v>
      </c>
      <c r="D2689" s="188" t="str">
        <f t="shared" si="1"/>
        <v>2024/11</v>
      </c>
      <c r="E2689" s="189"/>
    </row>
    <row r="2690">
      <c r="A2690" s="186" t="s">
        <v>488</v>
      </c>
      <c r="B2690" s="186">
        <v>0.0012945</v>
      </c>
      <c r="C2690" s="187">
        <v>45607.0</v>
      </c>
      <c r="D2690" s="188" t="str">
        <f t="shared" si="1"/>
        <v>2024/11</v>
      </c>
      <c r="E2690" s="189"/>
    </row>
    <row r="2691">
      <c r="A2691" s="186" t="s">
        <v>489</v>
      </c>
      <c r="B2691" s="186">
        <v>0.432195</v>
      </c>
      <c r="C2691" s="187">
        <v>45607.0</v>
      </c>
      <c r="D2691" s="188" t="str">
        <f t="shared" si="1"/>
        <v>2024/11</v>
      </c>
      <c r="E2691" s="189"/>
    </row>
    <row r="2692">
      <c r="A2692" s="186" t="s">
        <v>489</v>
      </c>
      <c r="B2692" s="186">
        <v>0.21744</v>
      </c>
      <c r="C2692" s="187">
        <v>45607.0</v>
      </c>
      <c r="D2692" s="188" t="str">
        <f t="shared" si="1"/>
        <v>2024/11</v>
      </c>
      <c r="E2692" s="189"/>
    </row>
    <row r="2693">
      <c r="A2693" s="186" t="s">
        <v>489</v>
      </c>
      <c r="B2693" s="186">
        <v>0.07077</v>
      </c>
      <c r="C2693" s="187">
        <v>45607.0</v>
      </c>
      <c r="D2693" s="188" t="str">
        <f t="shared" si="1"/>
        <v>2024/11</v>
      </c>
      <c r="E2693" s="189"/>
    </row>
    <row r="2694">
      <c r="A2694" s="186" t="s">
        <v>489</v>
      </c>
      <c r="B2694" s="186">
        <v>0.466695</v>
      </c>
      <c r="C2694" s="187">
        <v>45607.0</v>
      </c>
      <c r="D2694" s="188" t="str">
        <f t="shared" si="1"/>
        <v>2024/11</v>
      </c>
      <c r="E2694" s="189"/>
    </row>
    <row r="2695">
      <c r="A2695" s="186" t="s">
        <v>489</v>
      </c>
      <c r="B2695" s="186">
        <v>0.155025</v>
      </c>
      <c r="C2695" s="187">
        <v>45607.0</v>
      </c>
      <c r="D2695" s="188" t="str">
        <f t="shared" si="1"/>
        <v>2024/11</v>
      </c>
      <c r="E2695" s="189"/>
    </row>
    <row r="2696">
      <c r="A2696" s="186" t="s">
        <v>489</v>
      </c>
      <c r="B2696" s="186">
        <v>0.0020682</v>
      </c>
      <c r="C2696" s="187">
        <v>45607.0</v>
      </c>
      <c r="D2696" s="188" t="str">
        <f t="shared" si="1"/>
        <v>2024/11</v>
      </c>
      <c r="E2696" s="189"/>
    </row>
    <row r="2697">
      <c r="A2697" s="186" t="s">
        <v>489</v>
      </c>
      <c r="B2697" s="186">
        <v>4.608E-4</v>
      </c>
      <c r="C2697" s="187">
        <v>45607.0</v>
      </c>
      <c r="D2697" s="188" t="str">
        <f t="shared" si="1"/>
        <v>2024/11</v>
      </c>
      <c r="E2697" s="189"/>
    </row>
    <row r="2698">
      <c r="A2698" s="186" t="s">
        <v>489</v>
      </c>
      <c r="B2698" s="186">
        <v>5.976E-4</v>
      </c>
      <c r="C2698" s="187">
        <v>45607.0</v>
      </c>
      <c r="D2698" s="188" t="str">
        <f t="shared" si="1"/>
        <v>2024/11</v>
      </c>
      <c r="E2698" s="189"/>
    </row>
    <row r="2699">
      <c r="A2699" s="186" t="s">
        <v>489</v>
      </c>
      <c r="B2699" s="186">
        <v>0.02054286</v>
      </c>
      <c r="C2699" s="187">
        <v>45607.0</v>
      </c>
      <c r="D2699" s="188" t="str">
        <f t="shared" si="1"/>
        <v>2024/11</v>
      </c>
      <c r="E2699" s="189"/>
    </row>
    <row r="2700">
      <c r="A2700" s="186" t="s">
        <v>497</v>
      </c>
      <c r="B2700" s="186">
        <v>0.384208</v>
      </c>
      <c r="C2700" s="187">
        <v>45607.0</v>
      </c>
      <c r="D2700" s="188" t="str">
        <f t="shared" si="1"/>
        <v>2024/11</v>
      </c>
      <c r="E2700" s="189"/>
    </row>
    <row r="2701">
      <c r="A2701" s="186" t="s">
        <v>497</v>
      </c>
      <c r="B2701" s="186">
        <v>0.0155295</v>
      </c>
      <c r="C2701" s="187">
        <v>45607.0</v>
      </c>
      <c r="D2701" s="188" t="str">
        <f t="shared" si="1"/>
        <v>2024/11</v>
      </c>
      <c r="E2701" s="189"/>
    </row>
    <row r="2702">
      <c r="A2702" s="186" t="s">
        <v>498</v>
      </c>
      <c r="B2702" s="186">
        <v>0.1626125</v>
      </c>
      <c r="C2702" s="187">
        <v>45607.0</v>
      </c>
      <c r="D2702" s="188" t="str">
        <f t="shared" si="1"/>
        <v>2024/11</v>
      </c>
      <c r="E2702" s="189"/>
    </row>
    <row r="2703">
      <c r="A2703" s="186" t="s">
        <v>498</v>
      </c>
      <c r="B2703" s="186">
        <v>0.03344</v>
      </c>
      <c r="C2703" s="187">
        <v>45607.0</v>
      </c>
      <c r="D2703" s="188" t="str">
        <f t="shared" si="1"/>
        <v>2024/11</v>
      </c>
      <c r="E2703" s="189"/>
    </row>
    <row r="2704">
      <c r="A2704" s="186" t="s">
        <v>498</v>
      </c>
      <c r="B2704" s="186">
        <v>0.30581</v>
      </c>
      <c r="C2704" s="187">
        <v>45607.0</v>
      </c>
      <c r="D2704" s="188" t="str">
        <f t="shared" si="1"/>
        <v>2024/11</v>
      </c>
      <c r="E2704" s="189"/>
    </row>
    <row r="2705">
      <c r="A2705" s="186" t="s">
        <v>498</v>
      </c>
      <c r="B2705" s="186">
        <v>0.0044415</v>
      </c>
      <c r="C2705" s="187">
        <v>45607.0</v>
      </c>
      <c r="D2705" s="188" t="str">
        <f t="shared" si="1"/>
        <v>2024/11</v>
      </c>
      <c r="E2705" s="189"/>
    </row>
    <row r="2706">
      <c r="A2706" s="186" t="s">
        <v>498</v>
      </c>
      <c r="B2706" s="186">
        <v>5.088E-4</v>
      </c>
      <c r="C2706" s="187">
        <v>45607.0</v>
      </c>
      <c r="D2706" s="188" t="str">
        <f t="shared" si="1"/>
        <v>2024/11</v>
      </c>
      <c r="E2706" s="189"/>
    </row>
    <row r="2707">
      <c r="A2707" s="186" t="s">
        <v>498</v>
      </c>
      <c r="B2707" s="186">
        <v>0.0010398</v>
      </c>
      <c r="C2707" s="187">
        <v>45607.0</v>
      </c>
      <c r="D2707" s="188" t="str">
        <f t="shared" si="1"/>
        <v>2024/11</v>
      </c>
      <c r="E2707" s="189"/>
    </row>
    <row r="2708">
      <c r="A2708" s="186" t="s">
        <v>498</v>
      </c>
      <c r="B2708" s="186">
        <v>3.9585E-4</v>
      </c>
      <c r="C2708" s="187">
        <v>45607.0</v>
      </c>
      <c r="D2708" s="188" t="str">
        <f t="shared" si="1"/>
        <v>2024/11</v>
      </c>
      <c r="E2708" s="189"/>
    </row>
    <row r="2709">
      <c r="A2709" s="186" t="s">
        <v>486</v>
      </c>
      <c r="B2709" s="186">
        <v>0.0101236</v>
      </c>
      <c r="C2709" s="187">
        <v>45608.0</v>
      </c>
      <c r="D2709" s="188" t="str">
        <f t="shared" si="1"/>
        <v>2024/11</v>
      </c>
      <c r="E2709" s="189"/>
    </row>
    <row r="2710">
      <c r="A2710" s="186" t="s">
        <v>507</v>
      </c>
      <c r="B2710" s="186">
        <v>3.5E-4</v>
      </c>
      <c r="C2710" s="187">
        <v>45608.0</v>
      </c>
      <c r="D2710" s="188" t="str">
        <f t="shared" si="1"/>
        <v>2024/11</v>
      </c>
      <c r="E2710" s="189"/>
    </row>
    <row r="2711">
      <c r="A2711" s="186" t="s">
        <v>507</v>
      </c>
      <c r="B2711" s="186">
        <v>0.00103</v>
      </c>
      <c r="C2711" s="187">
        <v>45608.0</v>
      </c>
      <c r="D2711" s="188" t="str">
        <f t="shared" si="1"/>
        <v>2024/11</v>
      </c>
      <c r="E2711" s="189"/>
    </row>
    <row r="2712">
      <c r="A2712" s="186" t="s">
        <v>487</v>
      </c>
      <c r="B2712" s="186">
        <v>2.0855325</v>
      </c>
      <c r="C2712" s="187">
        <v>45608.0</v>
      </c>
      <c r="D2712" s="188" t="str">
        <f t="shared" si="1"/>
        <v>2024/11</v>
      </c>
      <c r="E2712" s="189"/>
    </row>
    <row r="2713">
      <c r="A2713" s="186" t="s">
        <v>487</v>
      </c>
      <c r="B2713" s="186">
        <v>0.5984</v>
      </c>
      <c r="C2713" s="187">
        <v>45608.0</v>
      </c>
      <c r="D2713" s="188" t="str">
        <f t="shared" si="1"/>
        <v>2024/11</v>
      </c>
      <c r="E2713" s="189"/>
    </row>
    <row r="2714">
      <c r="A2714" s="186" t="s">
        <v>487</v>
      </c>
      <c r="B2714" s="186">
        <v>0.62171</v>
      </c>
      <c r="C2714" s="187">
        <v>45608.0</v>
      </c>
      <c r="D2714" s="188" t="str">
        <f t="shared" si="1"/>
        <v>2024/11</v>
      </c>
      <c r="E2714" s="189"/>
    </row>
    <row r="2715">
      <c r="A2715" s="186" t="s">
        <v>487</v>
      </c>
      <c r="B2715" s="186">
        <v>0.05628555</v>
      </c>
      <c r="C2715" s="187">
        <v>45608.0</v>
      </c>
      <c r="D2715" s="188" t="str">
        <f t="shared" si="1"/>
        <v>2024/11</v>
      </c>
      <c r="E2715" s="189"/>
    </row>
    <row r="2716">
      <c r="A2716" s="186" t="s">
        <v>487</v>
      </c>
      <c r="B2716" s="186">
        <v>0.027552</v>
      </c>
      <c r="C2716" s="187">
        <v>45608.0</v>
      </c>
      <c r="D2716" s="188" t="str">
        <f t="shared" si="1"/>
        <v>2024/11</v>
      </c>
      <c r="E2716" s="189"/>
    </row>
    <row r="2717">
      <c r="A2717" s="186" t="s">
        <v>487</v>
      </c>
      <c r="B2717" s="186">
        <v>0.0355068</v>
      </c>
      <c r="C2717" s="187">
        <v>45608.0</v>
      </c>
      <c r="D2717" s="188" t="str">
        <f t="shared" si="1"/>
        <v>2024/11</v>
      </c>
      <c r="E2717" s="189"/>
    </row>
    <row r="2718">
      <c r="A2718" s="186" t="s">
        <v>499</v>
      </c>
      <c r="B2718" s="186">
        <v>1.24227</v>
      </c>
      <c r="C2718" s="187">
        <v>45608.0</v>
      </c>
      <c r="D2718" s="188" t="str">
        <f t="shared" si="1"/>
        <v>2024/11</v>
      </c>
      <c r="E2718" s="189"/>
    </row>
    <row r="2719">
      <c r="A2719" s="186" t="s">
        <v>499</v>
      </c>
      <c r="B2719" s="186">
        <v>0.71136</v>
      </c>
      <c r="C2719" s="187">
        <v>45608.0</v>
      </c>
      <c r="D2719" s="188" t="str">
        <f t="shared" si="1"/>
        <v>2024/11</v>
      </c>
      <c r="E2719" s="189"/>
    </row>
    <row r="2720">
      <c r="A2720" s="186" t="s">
        <v>499</v>
      </c>
      <c r="B2720" s="186">
        <v>0.47558</v>
      </c>
      <c r="C2720" s="187">
        <v>45608.0</v>
      </c>
      <c r="D2720" s="188" t="str">
        <f t="shared" si="1"/>
        <v>2024/11</v>
      </c>
      <c r="E2720" s="189"/>
    </row>
    <row r="2721">
      <c r="A2721" s="186" t="s">
        <v>499</v>
      </c>
      <c r="B2721" s="186">
        <v>0.330615</v>
      </c>
      <c r="C2721" s="187">
        <v>45608.0</v>
      </c>
      <c r="D2721" s="188" t="str">
        <f t="shared" si="1"/>
        <v>2024/11</v>
      </c>
      <c r="E2721" s="189"/>
    </row>
    <row r="2722">
      <c r="A2722" s="186" t="s">
        <v>499</v>
      </c>
      <c r="B2722" s="186">
        <v>0.067305</v>
      </c>
      <c r="C2722" s="187">
        <v>45608.0</v>
      </c>
      <c r="D2722" s="188" t="str">
        <f t="shared" si="1"/>
        <v>2024/11</v>
      </c>
      <c r="E2722" s="189"/>
    </row>
    <row r="2723">
      <c r="A2723" s="186" t="s">
        <v>499</v>
      </c>
      <c r="B2723" s="186">
        <v>3.4307E-4</v>
      </c>
      <c r="C2723" s="187">
        <v>45608.0</v>
      </c>
      <c r="D2723" s="188" t="str">
        <f t="shared" si="1"/>
        <v>2024/11</v>
      </c>
      <c r="E2723" s="189"/>
    </row>
    <row r="2724">
      <c r="A2724" s="186" t="s">
        <v>496</v>
      </c>
      <c r="B2724" s="186">
        <v>0.057486</v>
      </c>
      <c r="C2724" s="187">
        <v>45608.0</v>
      </c>
      <c r="D2724" s="188" t="str">
        <f t="shared" si="1"/>
        <v>2024/11</v>
      </c>
      <c r="E2724" s="189"/>
    </row>
    <row r="2725">
      <c r="A2725" s="186" t="s">
        <v>496</v>
      </c>
      <c r="B2725" s="186">
        <v>0.0161568</v>
      </c>
      <c r="C2725" s="187">
        <v>45608.0</v>
      </c>
      <c r="D2725" s="188" t="str">
        <f t="shared" si="1"/>
        <v>2024/11</v>
      </c>
      <c r="E2725" s="189"/>
    </row>
    <row r="2726">
      <c r="A2726" s="186" t="s">
        <v>496</v>
      </c>
      <c r="B2726" s="186">
        <v>0.008493</v>
      </c>
      <c r="C2726" s="187">
        <v>45608.0</v>
      </c>
      <c r="D2726" s="188" t="str">
        <f t="shared" si="1"/>
        <v>2024/11</v>
      </c>
      <c r="E2726" s="189"/>
    </row>
    <row r="2727">
      <c r="A2727" s="186" t="s">
        <v>496</v>
      </c>
      <c r="B2727" s="186">
        <v>0.1588465</v>
      </c>
      <c r="C2727" s="187">
        <v>45608.0</v>
      </c>
      <c r="D2727" s="188" t="str">
        <f t="shared" si="1"/>
        <v>2024/11</v>
      </c>
      <c r="E2727" s="189"/>
    </row>
    <row r="2728">
      <c r="A2728" s="186" t="s">
        <v>496</v>
      </c>
      <c r="B2728" s="186">
        <v>0.0502065</v>
      </c>
      <c r="C2728" s="187">
        <v>45608.0</v>
      </c>
      <c r="D2728" s="188" t="str">
        <f t="shared" si="1"/>
        <v>2024/11</v>
      </c>
      <c r="E2728" s="189"/>
    </row>
    <row r="2729">
      <c r="A2729" s="186" t="s">
        <v>502</v>
      </c>
      <c r="B2729" s="186">
        <v>3.53247</v>
      </c>
      <c r="C2729" s="187">
        <v>45608.0</v>
      </c>
      <c r="D2729" s="188" t="str">
        <f t="shared" si="1"/>
        <v>2024/11</v>
      </c>
      <c r="E2729" s="189"/>
    </row>
    <row r="2730">
      <c r="A2730" s="186" t="s">
        <v>502</v>
      </c>
      <c r="B2730" s="186">
        <v>7.03536</v>
      </c>
      <c r="C2730" s="187">
        <v>45608.0</v>
      </c>
      <c r="D2730" s="188" t="str">
        <f t="shared" si="1"/>
        <v>2024/11</v>
      </c>
      <c r="E2730" s="189"/>
    </row>
    <row r="2731">
      <c r="A2731" s="186" t="s">
        <v>502</v>
      </c>
      <c r="B2731" s="186">
        <v>5.75956</v>
      </c>
      <c r="C2731" s="187">
        <v>45608.0</v>
      </c>
      <c r="D2731" s="188" t="str">
        <f t="shared" si="1"/>
        <v>2024/11</v>
      </c>
      <c r="E2731" s="189"/>
    </row>
    <row r="2732">
      <c r="A2732" s="186" t="s">
        <v>502</v>
      </c>
      <c r="B2732" s="186">
        <v>0.00599805</v>
      </c>
      <c r="C2732" s="187">
        <v>45608.0</v>
      </c>
      <c r="D2732" s="188" t="str">
        <f t="shared" si="1"/>
        <v>2024/11</v>
      </c>
      <c r="E2732" s="189"/>
    </row>
    <row r="2733">
      <c r="A2733" s="186" t="s">
        <v>502</v>
      </c>
      <c r="B2733" s="186">
        <v>0.0011904</v>
      </c>
      <c r="C2733" s="187">
        <v>45608.0</v>
      </c>
      <c r="D2733" s="188" t="str">
        <f t="shared" si="1"/>
        <v>2024/11</v>
      </c>
      <c r="E2733" s="189"/>
    </row>
    <row r="2734">
      <c r="A2734" s="186" t="s">
        <v>502</v>
      </c>
      <c r="B2734" s="186">
        <v>9.618E-4</v>
      </c>
      <c r="C2734" s="187">
        <v>45608.0</v>
      </c>
      <c r="D2734" s="188" t="str">
        <f t="shared" si="1"/>
        <v>2024/11</v>
      </c>
      <c r="E2734" s="189"/>
    </row>
    <row r="2735">
      <c r="A2735" s="186" t="s">
        <v>502</v>
      </c>
      <c r="B2735" s="186">
        <v>17.28</v>
      </c>
      <c r="C2735" s="187">
        <v>45608.0</v>
      </c>
      <c r="D2735" s="188" t="str">
        <f t="shared" si="1"/>
        <v>2024/11</v>
      </c>
      <c r="E2735" s="189"/>
    </row>
    <row r="2736">
      <c r="A2736" s="186" t="s">
        <v>502</v>
      </c>
      <c r="B2736" s="186">
        <v>0.0033155</v>
      </c>
      <c r="C2736" s="187">
        <v>45608.0</v>
      </c>
      <c r="D2736" s="188" t="str">
        <f t="shared" si="1"/>
        <v>2024/11</v>
      </c>
      <c r="E2736" s="189"/>
    </row>
    <row r="2737">
      <c r="A2737" s="186" t="s">
        <v>502</v>
      </c>
      <c r="B2737" s="186">
        <v>8.655E-4</v>
      </c>
      <c r="C2737" s="187">
        <v>45608.0</v>
      </c>
      <c r="D2737" s="188" t="str">
        <f t="shared" si="1"/>
        <v>2024/11</v>
      </c>
      <c r="E2737" s="189"/>
    </row>
    <row r="2738">
      <c r="A2738" s="186" t="s">
        <v>502</v>
      </c>
      <c r="B2738" s="186">
        <v>1.532268</v>
      </c>
      <c r="C2738" s="187">
        <v>45608.0</v>
      </c>
      <c r="D2738" s="188" t="str">
        <f t="shared" si="1"/>
        <v>2024/11</v>
      </c>
      <c r="E2738" s="189"/>
    </row>
    <row r="2739">
      <c r="A2739" s="186" t="s">
        <v>502</v>
      </c>
      <c r="B2739" s="186">
        <v>4.393392</v>
      </c>
      <c r="C2739" s="187">
        <v>45608.0</v>
      </c>
      <c r="D2739" s="188" t="str">
        <f t="shared" si="1"/>
        <v>2024/11</v>
      </c>
      <c r="E2739" s="189"/>
    </row>
    <row r="2740">
      <c r="A2740" s="186" t="s">
        <v>488</v>
      </c>
      <c r="B2740" s="186">
        <v>0.0034325</v>
      </c>
      <c r="C2740" s="187">
        <v>45608.0</v>
      </c>
      <c r="D2740" s="188" t="str">
        <f t="shared" si="1"/>
        <v>2024/11</v>
      </c>
      <c r="E2740" s="189"/>
    </row>
    <row r="2741">
      <c r="A2741" s="186" t="s">
        <v>488</v>
      </c>
      <c r="B2741" s="186">
        <v>0.0056</v>
      </c>
      <c r="C2741" s="187">
        <v>45608.0</v>
      </c>
      <c r="D2741" s="188" t="str">
        <f t="shared" si="1"/>
        <v>2024/11</v>
      </c>
      <c r="E2741" s="189"/>
    </row>
    <row r="2742">
      <c r="A2742" s="186" t="s">
        <v>488</v>
      </c>
      <c r="B2742" s="186">
        <v>0.0094</v>
      </c>
      <c r="C2742" s="187">
        <v>45608.0</v>
      </c>
      <c r="D2742" s="188" t="str">
        <f t="shared" si="1"/>
        <v>2024/11</v>
      </c>
      <c r="E2742" s="189"/>
    </row>
    <row r="2743">
      <c r="A2743" s="186" t="s">
        <v>488</v>
      </c>
      <c r="B2743" s="186">
        <v>0.3532542</v>
      </c>
      <c r="C2743" s="187">
        <v>45608.0</v>
      </c>
      <c r="D2743" s="188" t="str">
        <f t="shared" si="1"/>
        <v>2024/11</v>
      </c>
      <c r="E2743" s="189"/>
    </row>
    <row r="2744">
      <c r="A2744" s="186" t="s">
        <v>488</v>
      </c>
      <c r="B2744" s="186">
        <v>0.0873216</v>
      </c>
      <c r="C2744" s="187">
        <v>45608.0</v>
      </c>
      <c r="D2744" s="188" t="str">
        <f t="shared" si="1"/>
        <v>2024/11</v>
      </c>
      <c r="E2744" s="189"/>
    </row>
    <row r="2745">
      <c r="A2745" s="186" t="s">
        <v>488</v>
      </c>
      <c r="B2745" s="186">
        <v>0.1215174</v>
      </c>
      <c r="C2745" s="187">
        <v>45608.0</v>
      </c>
      <c r="D2745" s="188" t="str">
        <f t="shared" si="1"/>
        <v>2024/11</v>
      </c>
      <c r="E2745" s="189"/>
    </row>
    <row r="2746">
      <c r="A2746" s="186" t="s">
        <v>488</v>
      </c>
      <c r="B2746" s="186">
        <v>0.2276</v>
      </c>
      <c r="C2746" s="187">
        <v>45608.0</v>
      </c>
      <c r="D2746" s="188" t="str">
        <f t="shared" si="1"/>
        <v>2024/11</v>
      </c>
      <c r="E2746" s="189"/>
    </row>
    <row r="2747">
      <c r="A2747" s="186" t="s">
        <v>488</v>
      </c>
      <c r="B2747" s="186">
        <v>0.04569</v>
      </c>
      <c r="C2747" s="187">
        <v>45608.0</v>
      </c>
      <c r="D2747" s="188" t="str">
        <f t="shared" si="1"/>
        <v>2024/11</v>
      </c>
      <c r="E2747" s="189"/>
    </row>
    <row r="2748">
      <c r="A2748" s="186" t="s">
        <v>488</v>
      </c>
      <c r="B2748" s="186">
        <v>0.017483</v>
      </c>
      <c r="C2748" s="187">
        <v>45608.0</v>
      </c>
      <c r="D2748" s="188" t="str">
        <f t="shared" si="1"/>
        <v>2024/11</v>
      </c>
      <c r="E2748" s="189"/>
    </row>
    <row r="2749">
      <c r="A2749" s="186" t="s">
        <v>488</v>
      </c>
      <c r="B2749" s="186">
        <v>0.001827</v>
      </c>
      <c r="C2749" s="187">
        <v>45608.0</v>
      </c>
      <c r="D2749" s="188" t="str">
        <f t="shared" si="1"/>
        <v>2024/11</v>
      </c>
      <c r="E2749" s="189"/>
    </row>
    <row r="2750">
      <c r="A2750" s="186" t="s">
        <v>489</v>
      </c>
      <c r="B2750" s="186">
        <v>1.09989</v>
      </c>
      <c r="C2750" s="187">
        <v>45608.0</v>
      </c>
      <c r="D2750" s="188" t="str">
        <f t="shared" si="1"/>
        <v>2024/11</v>
      </c>
      <c r="E2750" s="189"/>
    </row>
    <row r="2751">
      <c r="A2751" s="186" t="s">
        <v>489</v>
      </c>
      <c r="B2751" s="186">
        <v>0.6024</v>
      </c>
      <c r="C2751" s="187">
        <v>45608.0</v>
      </c>
      <c r="D2751" s="188" t="str">
        <f t="shared" si="1"/>
        <v>2024/11</v>
      </c>
      <c r="E2751" s="189"/>
    </row>
    <row r="2752">
      <c r="A2752" s="186" t="s">
        <v>489</v>
      </c>
      <c r="B2752" s="186">
        <v>0.00119835</v>
      </c>
      <c r="C2752" s="187">
        <v>45608.0</v>
      </c>
      <c r="D2752" s="188" t="str">
        <f t="shared" si="1"/>
        <v>2024/11</v>
      </c>
      <c r="E2752" s="189"/>
    </row>
    <row r="2753">
      <c r="A2753" s="186" t="s">
        <v>489</v>
      </c>
      <c r="B2753" s="186">
        <v>4.608E-4</v>
      </c>
      <c r="C2753" s="187">
        <v>45608.0</v>
      </c>
      <c r="D2753" s="188" t="str">
        <f t="shared" si="1"/>
        <v>2024/11</v>
      </c>
      <c r="E2753" s="189"/>
    </row>
    <row r="2754">
      <c r="A2754" s="186" t="s">
        <v>489</v>
      </c>
      <c r="B2754" s="186">
        <v>2.076E-4</v>
      </c>
      <c r="C2754" s="187">
        <v>45608.0</v>
      </c>
      <c r="D2754" s="188" t="str">
        <f t="shared" si="1"/>
        <v>2024/11</v>
      </c>
      <c r="E2754" s="189"/>
    </row>
    <row r="2755">
      <c r="A2755" s="186" t="s">
        <v>489</v>
      </c>
      <c r="B2755" s="186">
        <v>0.00114894</v>
      </c>
      <c r="C2755" s="187">
        <v>45608.0</v>
      </c>
      <c r="D2755" s="188" t="str">
        <f t="shared" si="1"/>
        <v>2024/11</v>
      </c>
      <c r="E2755" s="189"/>
    </row>
    <row r="2756">
      <c r="A2756" s="186" t="s">
        <v>497</v>
      </c>
      <c r="B2756" s="186">
        <v>0.19122</v>
      </c>
      <c r="C2756" s="187">
        <v>45608.0</v>
      </c>
      <c r="D2756" s="188" t="str">
        <f t="shared" si="1"/>
        <v>2024/11</v>
      </c>
      <c r="E2756" s="189"/>
    </row>
    <row r="2757">
      <c r="A2757" s="186" t="s">
        <v>497</v>
      </c>
      <c r="B2757" s="186">
        <v>0.0528</v>
      </c>
      <c r="C2757" s="187">
        <v>45608.0</v>
      </c>
      <c r="D2757" s="188" t="str">
        <f t="shared" si="1"/>
        <v>2024/11</v>
      </c>
      <c r="E2757" s="189"/>
    </row>
    <row r="2758">
      <c r="A2758" s="186" t="s">
        <v>497</v>
      </c>
      <c r="B2758" s="186">
        <v>0.02698</v>
      </c>
      <c r="C2758" s="187">
        <v>45608.0</v>
      </c>
      <c r="D2758" s="188" t="str">
        <f t="shared" si="1"/>
        <v>2024/11</v>
      </c>
      <c r="E2758" s="189"/>
    </row>
    <row r="2759">
      <c r="A2759" s="186" t="s">
        <v>497</v>
      </c>
      <c r="B2759" s="186">
        <v>0.2949985</v>
      </c>
      <c r="C2759" s="187">
        <v>45608.0</v>
      </c>
      <c r="D2759" s="188" t="str">
        <f t="shared" si="1"/>
        <v>2024/11</v>
      </c>
      <c r="E2759" s="189"/>
    </row>
    <row r="2760">
      <c r="A2760" s="186" t="s">
        <v>497</v>
      </c>
      <c r="B2760" s="186">
        <v>0.0120675</v>
      </c>
      <c r="C2760" s="187">
        <v>45608.0</v>
      </c>
      <c r="D2760" s="188" t="str">
        <f t="shared" si="1"/>
        <v>2024/11</v>
      </c>
      <c r="E2760" s="189"/>
    </row>
    <row r="2761">
      <c r="A2761" s="186" t="s">
        <v>498</v>
      </c>
      <c r="B2761" s="186">
        <v>0.0746825</v>
      </c>
      <c r="C2761" s="187">
        <v>45608.0</v>
      </c>
      <c r="D2761" s="188" t="str">
        <f t="shared" si="1"/>
        <v>2024/11</v>
      </c>
      <c r="E2761" s="189"/>
    </row>
    <row r="2762">
      <c r="A2762" s="186" t="s">
        <v>498</v>
      </c>
      <c r="B2762" s="186">
        <v>0.00432</v>
      </c>
      <c r="C2762" s="187">
        <v>45608.0</v>
      </c>
      <c r="D2762" s="188" t="str">
        <f t="shared" si="1"/>
        <v>2024/11</v>
      </c>
      <c r="E2762" s="189"/>
    </row>
    <row r="2763">
      <c r="A2763" s="186" t="s">
        <v>498</v>
      </c>
      <c r="B2763" s="186">
        <v>0.05136</v>
      </c>
      <c r="C2763" s="187">
        <v>45608.0</v>
      </c>
      <c r="D2763" s="188" t="str">
        <f t="shared" si="1"/>
        <v>2024/11</v>
      </c>
      <c r="E2763" s="189"/>
    </row>
    <row r="2764">
      <c r="A2764" s="186" t="s">
        <v>498</v>
      </c>
      <c r="B2764" s="186">
        <v>0.0032118</v>
      </c>
      <c r="C2764" s="187">
        <v>45608.0</v>
      </c>
      <c r="D2764" s="188" t="str">
        <f t="shared" si="1"/>
        <v>2024/11</v>
      </c>
      <c r="E2764" s="189"/>
    </row>
    <row r="2765">
      <c r="A2765" s="186" t="s">
        <v>498</v>
      </c>
      <c r="B2765" s="186">
        <v>7.584E-4</v>
      </c>
      <c r="C2765" s="187">
        <v>45608.0</v>
      </c>
      <c r="D2765" s="188" t="str">
        <f t="shared" si="1"/>
        <v>2024/11</v>
      </c>
      <c r="E2765" s="189"/>
    </row>
    <row r="2766">
      <c r="A2766" s="186" t="s">
        <v>498</v>
      </c>
      <c r="B2766" s="186">
        <v>3.9858E-4</v>
      </c>
      <c r="C2766" s="187">
        <v>45608.0</v>
      </c>
      <c r="D2766" s="188" t="str">
        <f t="shared" si="1"/>
        <v>2024/11</v>
      </c>
      <c r="E2766" s="189"/>
    </row>
    <row r="2767">
      <c r="A2767" s="186" t="s">
        <v>486</v>
      </c>
      <c r="B2767" s="186">
        <v>6.071E-5</v>
      </c>
      <c r="C2767" s="187">
        <v>45609.0</v>
      </c>
      <c r="D2767" s="188" t="str">
        <f t="shared" si="1"/>
        <v>2024/11</v>
      </c>
      <c r="E2767" s="189"/>
    </row>
    <row r="2768">
      <c r="A2768" s="186" t="s">
        <v>486</v>
      </c>
      <c r="B2768" s="186">
        <v>0.0065517</v>
      </c>
      <c r="C2768" s="187">
        <v>45609.0</v>
      </c>
      <c r="D2768" s="188" t="str">
        <f t="shared" si="1"/>
        <v>2024/11</v>
      </c>
      <c r="E2768" s="189"/>
    </row>
    <row r="2769">
      <c r="A2769" s="186" t="s">
        <v>506</v>
      </c>
      <c r="B2769" s="186">
        <v>0.00409</v>
      </c>
      <c r="C2769" s="187">
        <v>45609.0</v>
      </c>
      <c r="D2769" s="188" t="str">
        <f t="shared" si="1"/>
        <v>2024/11</v>
      </c>
      <c r="E2769" s="189"/>
    </row>
    <row r="2770">
      <c r="A2770" s="186" t="s">
        <v>506</v>
      </c>
      <c r="B2770" s="186">
        <v>0.00119</v>
      </c>
      <c r="C2770" s="187">
        <v>45609.0</v>
      </c>
      <c r="D2770" s="188" t="str">
        <f t="shared" si="1"/>
        <v>2024/11</v>
      </c>
      <c r="E2770" s="189"/>
    </row>
    <row r="2771">
      <c r="A2771" s="186" t="s">
        <v>507</v>
      </c>
      <c r="B2771" s="186">
        <v>0.0724625</v>
      </c>
      <c r="C2771" s="187">
        <v>45609.0</v>
      </c>
      <c r="D2771" s="188" t="str">
        <f t="shared" si="1"/>
        <v>2024/11</v>
      </c>
      <c r="E2771" s="189"/>
    </row>
    <row r="2772">
      <c r="A2772" s="186" t="s">
        <v>507</v>
      </c>
      <c r="B2772" s="186">
        <v>0.11168</v>
      </c>
      <c r="C2772" s="187">
        <v>45609.0</v>
      </c>
      <c r="D2772" s="188" t="str">
        <f t="shared" si="1"/>
        <v>2024/11</v>
      </c>
      <c r="E2772" s="189"/>
    </row>
    <row r="2773">
      <c r="A2773" s="186" t="s">
        <v>507</v>
      </c>
      <c r="B2773" s="186">
        <v>0.04751</v>
      </c>
      <c r="C2773" s="187">
        <v>45609.0</v>
      </c>
      <c r="D2773" s="188" t="str">
        <f t="shared" si="1"/>
        <v>2024/11</v>
      </c>
      <c r="E2773" s="189"/>
    </row>
    <row r="2774">
      <c r="A2774" s="186" t="s">
        <v>487</v>
      </c>
      <c r="B2774" s="186">
        <v>3.00609</v>
      </c>
      <c r="C2774" s="187">
        <v>45609.0</v>
      </c>
      <c r="D2774" s="188" t="str">
        <f t="shared" si="1"/>
        <v>2024/11</v>
      </c>
      <c r="E2774" s="189"/>
    </row>
    <row r="2775">
      <c r="A2775" s="186" t="s">
        <v>487</v>
      </c>
      <c r="B2775" s="186">
        <v>0.46992</v>
      </c>
      <c r="C2775" s="187">
        <v>45609.0</v>
      </c>
      <c r="D2775" s="188" t="str">
        <f t="shared" si="1"/>
        <v>2024/11</v>
      </c>
      <c r="E2775" s="189"/>
    </row>
    <row r="2776">
      <c r="A2776" s="186" t="s">
        <v>487</v>
      </c>
      <c r="B2776" s="186">
        <v>0.50421</v>
      </c>
      <c r="C2776" s="187">
        <v>45609.0</v>
      </c>
      <c r="D2776" s="188" t="str">
        <f t="shared" si="1"/>
        <v>2024/11</v>
      </c>
      <c r="E2776" s="189"/>
    </row>
    <row r="2777">
      <c r="A2777" s="186" t="s">
        <v>487</v>
      </c>
      <c r="B2777" s="186">
        <v>0.0476697</v>
      </c>
      <c r="C2777" s="187">
        <v>45609.0</v>
      </c>
      <c r="D2777" s="188" t="str">
        <f t="shared" si="1"/>
        <v>2024/11</v>
      </c>
      <c r="E2777" s="189"/>
    </row>
    <row r="2778">
      <c r="A2778" s="186" t="s">
        <v>487</v>
      </c>
      <c r="B2778" s="186">
        <v>0.013392</v>
      </c>
      <c r="C2778" s="187">
        <v>45609.0</v>
      </c>
      <c r="D2778" s="188" t="str">
        <f t="shared" si="1"/>
        <v>2024/11</v>
      </c>
      <c r="E2778" s="189"/>
    </row>
    <row r="2779">
      <c r="A2779" s="186" t="s">
        <v>487</v>
      </c>
      <c r="B2779" s="186">
        <v>0.0189972</v>
      </c>
      <c r="C2779" s="187">
        <v>45609.0</v>
      </c>
      <c r="D2779" s="188" t="str">
        <f t="shared" si="1"/>
        <v>2024/11</v>
      </c>
      <c r="E2779" s="189"/>
    </row>
    <row r="2780">
      <c r="A2780" s="186" t="s">
        <v>499</v>
      </c>
      <c r="B2780" s="186">
        <v>1.771995</v>
      </c>
      <c r="C2780" s="187">
        <v>45609.0</v>
      </c>
      <c r="D2780" s="188" t="str">
        <f t="shared" si="1"/>
        <v>2024/11</v>
      </c>
      <c r="E2780" s="189"/>
    </row>
    <row r="2781">
      <c r="A2781" s="186" t="s">
        <v>499</v>
      </c>
      <c r="B2781" s="186">
        <v>1.07632</v>
      </c>
      <c r="C2781" s="187">
        <v>45609.0</v>
      </c>
      <c r="D2781" s="188" t="str">
        <f t="shared" si="1"/>
        <v>2024/11</v>
      </c>
      <c r="E2781" s="189"/>
    </row>
    <row r="2782">
      <c r="A2782" s="186" t="s">
        <v>499</v>
      </c>
      <c r="B2782" s="186">
        <v>0.68116</v>
      </c>
      <c r="C2782" s="187">
        <v>45609.0</v>
      </c>
      <c r="D2782" s="188" t="str">
        <f t="shared" si="1"/>
        <v>2024/11</v>
      </c>
      <c r="E2782" s="189"/>
    </row>
    <row r="2783">
      <c r="A2783" s="186" t="s">
        <v>499</v>
      </c>
      <c r="B2783" s="186">
        <v>0.273075</v>
      </c>
      <c r="C2783" s="187">
        <v>45609.0</v>
      </c>
      <c r="D2783" s="188" t="str">
        <f t="shared" si="1"/>
        <v>2024/11</v>
      </c>
      <c r="E2783" s="189"/>
    </row>
    <row r="2784">
      <c r="A2784" s="186" t="s">
        <v>499</v>
      </c>
      <c r="B2784" s="186">
        <v>0.036525</v>
      </c>
      <c r="C2784" s="187">
        <v>45609.0</v>
      </c>
      <c r="D2784" s="188" t="str">
        <f t="shared" si="1"/>
        <v>2024/11</v>
      </c>
      <c r="E2784" s="189"/>
    </row>
    <row r="2785">
      <c r="A2785" s="186" t="s">
        <v>499</v>
      </c>
      <c r="B2785" s="186">
        <v>2.6858E-4</v>
      </c>
      <c r="C2785" s="187">
        <v>45609.0</v>
      </c>
      <c r="D2785" s="188" t="str">
        <f t="shared" si="1"/>
        <v>2024/11</v>
      </c>
      <c r="E2785" s="189"/>
    </row>
    <row r="2786">
      <c r="A2786" s="186" t="s">
        <v>496</v>
      </c>
      <c r="B2786" s="186">
        <v>0.06093345</v>
      </c>
      <c r="C2786" s="187">
        <v>45609.0</v>
      </c>
      <c r="D2786" s="188" t="str">
        <f t="shared" si="1"/>
        <v>2024/11</v>
      </c>
      <c r="E2786" s="189"/>
    </row>
    <row r="2787">
      <c r="A2787" s="186" t="s">
        <v>496</v>
      </c>
      <c r="B2787" s="186">
        <v>0.012</v>
      </c>
      <c r="C2787" s="187">
        <v>45609.0</v>
      </c>
      <c r="D2787" s="188" t="str">
        <f t="shared" si="1"/>
        <v>2024/11</v>
      </c>
      <c r="E2787" s="189"/>
    </row>
    <row r="2788">
      <c r="A2788" s="186" t="s">
        <v>496</v>
      </c>
      <c r="B2788" s="186">
        <v>0.0071514</v>
      </c>
      <c r="C2788" s="187">
        <v>45609.0</v>
      </c>
      <c r="D2788" s="188" t="str">
        <f t="shared" si="1"/>
        <v>2024/11</v>
      </c>
      <c r="E2788" s="189"/>
    </row>
    <row r="2789">
      <c r="A2789" s="186" t="s">
        <v>496</v>
      </c>
      <c r="B2789" s="186">
        <v>0.1607725</v>
      </c>
      <c r="C2789" s="187">
        <v>45609.0</v>
      </c>
      <c r="D2789" s="188" t="str">
        <f t="shared" si="1"/>
        <v>2024/11</v>
      </c>
      <c r="E2789" s="189"/>
    </row>
    <row r="2790">
      <c r="A2790" s="186" t="s">
        <v>496</v>
      </c>
      <c r="B2790" s="186">
        <v>0.051246</v>
      </c>
      <c r="C2790" s="187">
        <v>45609.0</v>
      </c>
      <c r="D2790" s="188" t="str">
        <f t="shared" si="1"/>
        <v>2024/11</v>
      </c>
      <c r="E2790" s="189"/>
    </row>
    <row r="2791">
      <c r="A2791" s="186" t="s">
        <v>502</v>
      </c>
      <c r="B2791" s="186">
        <v>0.044025</v>
      </c>
      <c r="C2791" s="187">
        <v>45609.0</v>
      </c>
      <c r="D2791" s="188" t="str">
        <f t="shared" si="1"/>
        <v>2024/11</v>
      </c>
      <c r="E2791" s="189"/>
    </row>
    <row r="2792">
      <c r="A2792" s="186" t="s">
        <v>502</v>
      </c>
      <c r="B2792" s="186">
        <v>0.0072</v>
      </c>
      <c r="C2792" s="187">
        <v>45609.0</v>
      </c>
      <c r="D2792" s="188" t="str">
        <f t="shared" si="1"/>
        <v>2024/11</v>
      </c>
      <c r="E2792" s="189"/>
    </row>
    <row r="2793">
      <c r="A2793" s="186" t="s">
        <v>502</v>
      </c>
      <c r="B2793" s="186">
        <v>0.08269</v>
      </c>
      <c r="C2793" s="187">
        <v>45609.0</v>
      </c>
      <c r="D2793" s="188" t="str">
        <f t="shared" si="1"/>
        <v>2024/11</v>
      </c>
      <c r="E2793" s="189"/>
    </row>
    <row r="2794">
      <c r="A2794" s="186" t="s">
        <v>502</v>
      </c>
      <c r="B2794" s="186">
        <v>0.100755</v>
      </c>
      <c r="C2794" s="187">
        <v>45609.0</v>
      </c>
      <c r="D2794" s="188" t="str">
        <f t="shared" si="1"/>
        <v>2024/11</v>
      </c>
      <c r="E2794" s="189"/>
    </row>
    <row r="2795">
      <c r="A2795" s="186" t="s">
        <v>502</v>
      </c>
      <c r="B2795" s="186">
        <v>0.00117</v>
      </c>
      <c r="C2795" s="187">
        <v>45609.0</v>
      </c>
      <c r="D2795" s="188" t="str">
        <f t="shared" si="1"/>
        <v>2024/11</v>
      </c>
      <c r="E2795" s="189"/>
    </row>
    <row r="2796">
      <c r="A2796" s="186" t="s">
        <v>502</v>
      </c>
      <c r="B2796" s="186">
        <v>0.01894455</v>
      </c>
      <c r="C2796" s="187">
        <v>45609.0</v>
      </c>
      <c r="D2796" s="188" t="str">
        <f t="shared" si="1"/>
        <v>2024/11</v>
      </c>
      <c r="E2796" s="189"/>
    </row>
    <row r="2797">
      <c r="A2797" s="186" t="s">
        <v>502</v>
      </c>
      <c r="B2797" s="186">
        <v>0.0154944</v>
      </c>
      <c r="C2797" s="187">
        <v>45609.0</v>
      </c>
      <c r="D2797" s="188" t="str">
        <f t="shared" si="1"/>
        <v>2024/11</v>
      </c>
      <c r="E2797" s="189"/>
    </row>
    <row r="2798">
      <c r="A2798" s="186" t="s">
        <v>502</v>
      </c>
      <c r="B2798" s="186">
        <v>0.0030678</v>
      </c>
      <c r="C2798" s="187">
        <v>45609.0</v>
      </c>
      <c r="D2798" s="188" t="str">
        <f t="shared" si="1"/>
        <v>2024/11</v>
      </c>
      <c r="E2798" s="189"/>
    </row>
    <row r="2799">
      <c r="A2799" s="186" t="s">
        <v>502</v>
      </c>
      <c r="B2799" s="186">
        <v>3.8</v>
      </c>
      <c r="C2799" s="187">
        <v>45609.0</v>
      </c>
      <c r="D2799" s="188" t="str">
        <f t="shared" si="1"/>
        <v>2024/11</v>
      </c>
      <c r="E2799" s="189"/>
    </row>
    <row r="2800">
      <c r="A2800" s="186" t="s">
        <v>502</v>
      </c>
      <c r="B2800" s="186">
        <v>0.02562</v>
      </c>
      <c r="C2800" s="187">
        <v>45609.0</v>
      </c>
      <c r="D2800" s="188" t="str">
        <f t="shared" si="1"/>
        <v>2024/11</v>
      </c>
      <c r="E2800" s="189"/>
    </row>
    <row r="2801">
      <c r="A2801" s="186" t="s">
        <v>502</v>
      </c>
      <c r="B2801" s="186">
        <v>0.00444</v>
      </c>
      <c r="C2801" s="187">
        <v>45609.0</v>
      </c>
      <c r="D2801" s="188" t="str">
        <f t="shared" si="1"/>
        <v>2024/11</v>
      </c>
      <c r="E2801" s="189"/>
    </row>
    <row r="2802">
      <c r="A2802" s="186" t="s">
        <v>502</v>
      </c>
      <c r="B2802" s="186">
        <v>0.321138</v>
      </c>
      <c r="C2802" s="187">
        <v>45609.0</v>
      </c>
      <c r="D2802" s="188" t="str">
        <f t="shared" si="1"/>
        <v>2024/11</v>
      </c>
      <c r="E2802" s="189"/>
    </row>
    <row r="2803">
      <c r="A2803" s="186" t="s">
        <v>502</v>
      </c>
      <c r="B2803" s="186">
        <v>0.896948</v>
      </c>
      <c r="C2803" s="187">
        <v>45609.0</v>
      </c>
      <c r="D2803" s="188" t="str">
        <f t="shared" si="1"/>
        <v>2024/11</v>
      </c>
      <c r="E2803" s="189"/>
    </row>
    <row r="2804">
      <c r="A2804" s="186" t="s">
        <v>488</v>
      </c>
      <c r="B2804" s="186">
        <v>0.06764</v>
      </c>
      <c r="C2804" s="187">
        <v>45609.0</v>
      </c>
      <c r="D2804" s="188" t="str">
        <f t="shared" si="1"/>
        <v>2024/11</v>
      </c>
      <c r="E2804" s="189"/>
    </row>
    <row r="2805">
      <c r="A2805" s="186" t="s">
        <v>488</v>
      </c>
      <c r="B2805" s="186">
        <v>0.00816</v>
      </c>
      <c r="C2805" s="187">
        <v>45609.0</v>
      </c>
      <c r="D2805" s="188" t="str">
        <f t="shared" si="1"/>
        <v>2024/11</v>
      </c>
      <c r="E2805" s="189"/>
    </row>
    <row r="2806">
      <c r="A2806" s="186" t="s">
        <v>488</v>
      </c>
      <c r="B2806" s="186">
        <v>0.00544</v>
      </c>
      <c r="C2806" s="187">
        <v>45609.0</v>
      </c>
      <c r="D2806" s="188" t="str">
        <f t="shared" si="1"/>
        <v>2024/11</v>
      </c>
      <c r="E2806" s="189"/>
    </row>
    <row r="2807">
      <c r="A2807" s="186" t="s">
        <v>488</v>
      </c>
      <c r="B2807" s="186">
        <v>0.04579635</v>
      </c>
      <c r="C2807" s="187">
        <v>45609.0</v>
      </c>
      <c r="D2807" s="188" t="str">
        <f t="shared" si="1"/>
        <v>2024/11</v>
      </c>
      <c r="E2807" s="189"/>
    </row>
    <row r="2808">
      <c r="A2808" s="186" t="s">
        <v>488</v>
      </c>
      <c r="B2808" s="186">
        <v>0.0595488</v>
      </c>
      <c r="C2808" s="187">
        <v>45609.0</v>
      </c>
      <c r="D2808" s="188" t="str">
        <f t="shared" si="1"/>
        <v>2024/11</v>
      </c>
      <c r="E2808" s="189"/>
    </row>
    <row r="2809">
      <c r="A2809" s="186" t="s">
        <v>488</v>
      </c>
      <c r="B2809" s="186">
        <v>0.0393942</v>
      </c>
      <c r="C2809" s="187">
        <v>45609.0</v>
      </c>
      <c r="D2809" s="188" t="str">
        <f t="shared" si="1"/>
        <v>2024/11</v>
      </c>
      <c r="E2809" s="189"/>
    </row>
    <row r="2810">
      <c r="A2810" s="186" t="s">
        <v>488</v>
      </c>
      <c r="B2810" s="186">
        <v>0.02423798</v>
      </c>
      <c r="C2810" s="187">
        <v>45609.0</v>
      </c>
      <c r="D2810" s="188" t="str">
        <f t="shared" si="1"/>
        <v>2024/11</v>
      </c>
      <c r="E2810" s="189"/>
    </row>
    <row r="2811">
      <c r="A2811" s="186" t="s">
        <v>488</v>
      </c>
      <c r="B2811" s="186">
        <v>1.10715</v>
      </c>
      <c r="C2811" s="187">
        <v>45609.0</v>
      </c>
      <c r="D2811" s="188" t="str">
        <f t="shared" si="1"/>
        <v>2024/11</v>
      </c>
      <c r="E2811" s="189"/>
    </row>
    <row r="2812">
      <c r="A2812" s="186" t="s">
        <v>488</v>
      </c>
      <c r="B2812" s="186">
        <v>0.09807</v>
      </c>
      <c r="C2812" s="187">
        <v>45609.0</v>
      </c>
      <c r="D2812" s="188" t="str">
        <f t="shared" si="1"/>
        <v>2024/11</v>
      </c>
      <c r="E2812" s="189"/>
    </row>
    <row r="2813">
      <c r="A2813" s="186" t="s">
        <v>489</v>
      </c>
      <c r="B2813" s="186">
        <v>0.0535075</v>
      </c>
      <c r="C2813" s="187">
        <v>45609.0</v>
      </c>
      <c r="D2813" s="188" t="str">
        <f t="shared" si="1"/>
        <v>2024/11</v>
      </c>
      <c r="E2813" s="189"/>
    </row>
    <row r="2814">
      <c r="A2814" s="186" t="s">
        <v>489</v>
      </c>
      <c r="B2814" s="186">
        <v>0.35822</v>
      </c>
      <c r="C2814" s="187">
        <v>45609.0</v>
      </c>
      <c r="D2814" s="188" t="str">
        <f t="shared" si="1"/>
        <v>2024/11</v>
      </c>
      <c r="E2814" s="189"/>
    </row>
    <row r="2815">
      <c r="A2815" s="186" t="s">
        <v>489</v>
      </c>
      <c r="B2815" s="186">
        <v>1.518755</v>
      </c>
      <c r="C2815" s="187">
        <v>45609.0</v>
      </c>
      <c r="D2815" s="188" t="str">
        <f t="shared" si="1"/>
        <v>2024/11</v>
      </c>
      <c r="E2815" s="189"/>
    </row>
    <row r="2816">
      <c r="A2816" s="186" t="s">
        <v>489</v>
      </c>
      <c r="B2816" s="186">
        <v>0.768135</v>
      </c>
      <c r="C2816" s="187">
        <v>45609.0</v>
      </c>
      <c r="D2816" s="188" t="str">
        <f t="shared" si="1"/>
        <v>2024/11</v>
      </c>
      <c r="E2816" s="189"/>
    </row>
    <row r="2817">
      <c r="A2817" s="186" t="s">
        <v>489</v>
      </c>
      <c r="B2817" s="186">
        <v>0.0534252</v>
      </c>
      <c r="C2817" s="187">
        <v>45609.0</v>
      </c>
      <c r="D2817" s="188" t="str">
        <f t="shared" si="1"/>
        <v>2024/11</v>
      </c>
      <c r="E2817" s="189"/>
    </row>
    <row r="2818">
      <c r="A2818" s="186" t="s">
        <v>489</v>
      </c>
      <c r="B2818" s="186">
        <v>0.0375744</v>
      </c>
      <c r="C2818" s="187">
        <v>45609.0</v>
      </c>
      <c r="D2818" s="188" t="str">
        <f t="shared" si="1"/>
        <v>2024/11</v>
      </c>
      <c r="E2818" s="189"/>
    </row>
    <row r="2819">
      <c r="A2819" s="186" t="s">
        <v>489</v>
      </c>
      <c r="B2819" s="186">
        <v>0.0125202</v>
      </c>
      <c r="C2819" s="187">
        <v>45609.0</v>
      </c>
      <c r="D2819" s="188" t="str">
        <f t="shared" si="1"/>
        <v>2024/11</v>
      </c>
      <c r="E2819" s="189"/>
    </row>
    <row r="2820">
      <c r="A2820" s="186" t="s">
        <v>489</v>
      </c>
      <c r="B2820" s="186">
        <v>4.2952E-4</v>
      </c>
      <c r="C2820" s="187">
        <v>45609.0</v>
      </c>
      <c r="D2820" s="188" t="str">
        <f t="shared" si="1"/>
        <v>2024/11</v>
      </c>
      <c r="E2820" s="189"/>
    </row>
    <row r="2821">
      <c r="A2821" s="186" t="s">
        <v>497</v>
      </c>
      <c r="B2821" s="186">
        <v>0.07656</v>
      </c>
      <c r="C2821" s="187">
        <v>45609.0</v>
      </c>
      <c r="D2821" s="188" t="str">
        <f t="shared" si="1"/>
        <v>2024/11</v>
      </c>
      <c r="E2821" s="189"/>
    </row>
    <row r="2822">
      <c r="A2822" s="186" t="s">
        <v>497</v>
      </c>
      <c r="B2822" s="186">
        <v>0.01872</v>
      </c>
      <c r="C2822" s="187">
        <v>45609.0</v>
      </c>
      <c r="D2822" s="188" t="str">
        <f t="shared" si="1"/>
        <v>2024/11</v>
      </c>
      <c r="E2822" s="189"/>
    </row>
    <row r="2823">
      <c r="A2823" s="186" t="s">
        <v>497</v>
      </c>
      <c r="B2823" s="186">
        <v>0.00641</v>
      </c>
      <c r="C2823" s="187">
        <v>45609.0</v>
      </c>
      <c r="D2823" s="188" t="str">
        <f t="shared" si="1"/>
        <v>2024/11</v>
      </c>
      <c r="E2823" s="189"/>
    </row>
    <row r="2824">
      <c r="A2824" s="186" t="s">
        <v>497</v>
      </c>
      <c r="B2824" s="186">
        <v>0.3419715</v>
      </c>
      <c r="C2824" s="187">
        <v>45609.0</v>
      </c>
      <c r="D2824" s="188" t="str">
        <f t="shared" si="1"/>
        <v>2024/11</v>
      </c>
      <c r="E2824" s="189"/>
    </row>
    <row r="2825">
      <c r="A2825" s="186" t="s">
        <v>497</v>
      </c>
      <c r="B2825" s="186">
        <v>0.013641</v>
      </c>
      <c r="C2825" s="187">
        <v>45609.0</v>
      </c>
      <c r="D2825" s="188" t="str">
        <f t="shared" si="1"/>
        <v>2024/11</v>
      </c>
      <c r="E2825" s="189"/>
    </row>
    <row r="2826">
      <c r="A2826" s="186" t="s">
        <v>498</v>
      </c>
      <c r="B2826" s="186">
        <v>0.0489975</v>
      </c>
      <c r="C2826" s="187">
        <v>45609.0</v>
      </c>
      <c r="D2826" s="188" t="str">
        <f t="shared" si="1"/>
        <v>2024/11</v>
      </c>
      <c r="E2826" s="189"/>
    </row>
    <row r="2827">
      <c r="A2827" s="186" t="s">
        <v>498</v>
      </c>
      <c r="B2827" s="186">
        <v>0.00864</v>
      </c>
      <c r="C2827" s="187">
        <v>45609.0</v>
      </c>
      <c r="D2827" s="188" t="str">
        <f t="shared" si="1"/>
        <v>2024/11</v>
      </c>
      <c r="E2827" s="189"/>
    </row>
    <row r="2828">
      <c r="A2828" s="186" t="s">
        <v>498</v>
      </c>
      <c r="B2828" s="186">
        <v>0.03743</v>
      </c>
      <c r="C2828" s="187">
        <v>45609.0</v>
      </c>
      <c r="D2828" s="188" t="str">
        <f t="shared" si="1"/>
        <v>2024/11</v>
      </c>
      <c r="E2828" s="189"/>
    </row>
    <row r="2829">
      <c r="A2829" s="186" t="s">
        <v>498</v>
      </c>
      <c r="B2829" s="186">
        <v>0.00241905</v>
      </c>
      <c r="C2829" s="187">
        <v>45609.0</v>
      </c>
      <c r="D2829" s="188" t="str">
        <f t="shared" si="1"/>
        <v>2024/11</v>
      </c>
      <c r="E2829" s="189"/>
    </row>
    <row r="2830">
      <c r="A2830" s="186" t="s">
        <v>498</v>
      </c>
      <c r="B2830" s="186">
        <v>6.108E-4</v>
      </c>
      <c r="C2830" s="187">
        <v>45609.0</v>
      </c>
      <c r="D2830" s="188" t="str">
        <f t="shared" si="1"/>
        <v>2024/11</v>
      </c>
      <c r="E2830" s="189"/>
    </row>
    <row r="2831">
      <c r="A2831" s="186" t="s">
        <v>498</v>
      </c>
      <c r="B2831" s="186">
        <v>0.11535901</v>
      </c>
      <c r="C2831" s="187">
        <v>45609.0</v>
      </c>
      <c r="D2831" s="188" t="str">
        <f t="shared" si="1"/>
        <v>2024/11</v>
      </c>
      <c r="E2831" s="189"/>
    </row>
    <row r="2832">
      <c r="A2832" s="186" t="s">
        <v>486</v>
      </c>
      <c r="B2832" s="186">
        <v>0.0143349</v>
      </c>
      <c r="C2832" s="187">
        <v>45610.0</v>
      </c>
      <c r="D2832" s="188" t="str">
        <f t="shared" si="1"/>
        <v>2024/11</v>
      </c>
      <c r="E2832" s="189"/>
    </row>
    <row r="2833">
      <c r="A2833" s="186" t="s">
        <v>487</v>
      </c>
      <c r="B2833" s="186">
        <v>1.837775</v>
      </c>
      <c r="C2833" s="187">
        <v>45610.0</v>
      </c>
      <c r="D2833" s="188" t="str">
        <f t="shared" si="1"/>
        <v>2024/11</v>
      </c>
      <c r="E2833" s="189"/>
    </row>
    <row r="2834">
      <c r="A2834" s="186" t="s">
        <v>487</v>
      </c>
      <c r="B2834" s="186">
        <v>0.25488</v>
      </c>
      <c r="C2834" s="187">
        <v>45610.0</v>
      </c>
      <c r="D2834" s="188" t="str">
        <f t="shared" si="1"/>
        <v>2024/11</v>
      </c>
      <c r="E2834" s="189"/>
    </row>
    <row r="2835">
      <c r="A2835" s="186" t="s">
        <v>487</v>
      </c>
      <c r="B2835" s="186">
        <v>0.34978</v>
      </c>
      <c r="C2835" s="187">
        <v>45610.0</v>
      </c>
      <c r="D2835" s="188" t="str">
        <f t="shared" si="1"/>
        <v>2024/11</v>
      </c>
      <c r="E2835" s="189"/>
    </row>
    <row r="2836">
      <c r="A2836" s="186" t="s">
        <v>487</v>
      </c>
      <c r="B2836" s="186">
        <v>0.09827325</v>
      </c>
      <c r="C2836" s="187">
        <v>45610.0</v>
      </c>
      <c r="D2836" s="188" t="str">
        <f t="shared" si="1"/>
        <v>2024/11</v>
      </c>
      <c r="E2836" s="189"/>
    </row>
    <row r="2837">
      <c r="A2837" s="186" t="s">
        <v>487</v>
      </c>
      <c r="B2837" s="186">
        <v>0.0156288</v>
      </c>
      <c r="C2837" s="187">
        <v>45610.0</v>
      </c>
      <c r="D2837" s="188" t="str">
        <f t="shared" si="1"/>
        <v>2024/11</v>
      </c>
      <c r="E2837" s="189"/>
    </row>
    <row r="2838">
      <c r="A2838" s="186" t="s">
        <v>487</v>
      </c>
      <c r="B2838" s="186">
        <v>0.0186804</v>
      </c>
      <c r="C2838" s="187">
        <v>45610.0</v>
      </c>
      <c r="D2838" s="188" t="str">
        <f t="shared" si="1"/>
        <v>2024/11</v>
      </c>
      <c r="E2838" s="189"/>
    </row>
    <row r="2839">
      <c r="A2839" s="186" t="s">
        <v>499</v>
      </c>
      <c r="B2839" s="186">
        <v>1.7338275</v>
      </c>
      <c r="C2839" s="187">
        <v>45610.0</v>
      </c>
      <c r="D2839" s="188" t="str">
        <f t="shared" si="1"/>
        <v>2024/11</v>
      </c>
      <c r="E2839" s="189"/>
    </row>
    <row r="2840">
      <c r="A2840" s="186" t="s">
        <v>499</v>
      </c>
      <c r="B2840" s="186">
        <v>0.33984</v>
      </c>
      <c r="C2840" s="187">
        <v>45610.0</v>
      </c>
      <c r="D2840" s="188" t="str">
        <f t="shared" si="1"/>
        <v>2024/11</v>
      </c>
      <c r="E2840" s="189"/>
    </row>
    <row r="2841">
      <c r="A2841" s="186" t="s">
        <v>499</v>
      </c>
      <c r="B2841" s="186">
        <v>0.38654</v>
      </c>
      <c r="C2841" s="187">
        <v>45610.0</v>
      </c>
      <c r="D2841" s="188" t="str">
        <f t="shared" si="1"/>
        <v>2024/11</v>
      </c>
      <c r="E2841" s="189"/>
    </row>
    <row r="2842">
      <c r="A2842" s="186" t="s">
        <v>499</v>
      </c>
      <c r="B2842" s="186">
        <v>0.308285</v>
      </c>
      <c r="C2842" s="187">
        <v>45610.0</v>
      </c>
      <c r="D2842" s="188" t="str">
        <f t="shared" si="1"/>
        <v>2024/11</v>
      </c>
      <c r="E2842" s="189"/>
    </row>
    <row r="2843">
      <c r="A2843" s="186" t="s">
        <v>499</v>
      </c>
      <c r="B2843" s="186">
        <v>0.03726</v>
      </c>
      <c r="C2843" s="187">
        <v>45610.0</v>
      </c>
      <c r="D2843" s="188" t="str">
        <f t="shared" si="1"/>
        <v>2024/11</v>
      </c>
      <c r="E2843" s="189"/>
    </row>
    <row r="2844">
      <c r="A2844" s="186" t="s">
        <v>499</v>
      </c>
      <c r="B2844" s="186">
        <v>2.301E-4</v>
      </c>
      <c r="C2844" s="187">
        <v>45610.0</v>
      </c>
      <c r="D2844" s="188" t="str">
        <f t="shared" si="1"/>
        <v>2024/11</v>
      </c>
      <c r="E2844" s="189"/>
    </row>
    <row r="2845">
      <c r="A2845" s="186" t="s">
        <v>496</v>
      </c>
      <c r="B2845" s="186">
        <v>0.05815215</v>
      </c>
      <c r="C2845" s="187">
        <v>45610.0</v>
      </c>
      <c r="D2845" s="188" t="str">
        <f t="shared" si="1"/>
        <v>2024/11</v>
      </c>
      <c r="E2845" s="189"/>
    </row>
    <row r="2846">
      <c r="A2846" s="186" t="s">
        <v>496</v>
      </c>
      <c r="B2846" s="186">
        <v>0.0108</v>
      </c>
      <c r="C2846" s="187">
        <v>45610.0</v>
      </c>
      <c r="D2846" s="188" t="str">
        <f t="shared" si="1"/>
        <v>2024/11</v>
      </c>
      <c r="E2846" s="189"/>
    </row>
    <row r="2847">
      <c r="A2847" s="186" t="s">
        <v>496</v>
      </c>
      <c r="B2847" s="186">
        <v>0.0070284</v>
      </c>
      <c r="C2847" s="187">
        <v>45610.0</v>
      </c>
      <c r="D2847" s="188" t="str">
        <f t="shared" si="1"/>
        <v>2024/11</v>
      </c>
      <c r="E2847" s="189"/>
    </row>
    <row r="2848">
      <c r="A2848" s="186" t="s">
        <v>496</v>
      </c>
      <c r="B2848" s="186">
        <v>0.129759</v>
      </c>
      <c r="C2848" s="187">
        <v>45610.0</v>
      </c>
      <c r="D2848" s="188" t="str">
        <f t="shared" si="1"/>
        <v>2024/11</v>
      </c>
      <c r="E2848" s="189"/>
    </row>
    <row r="2849">
      <c r="A2849" s="186" t="s">
        <v>496</v>
      </c>
      <c r="B2849" s="186">
        <v>0.039699</v>
      </c>
      <c r="C2849" s="187">
        <v>45610.0</v>
      </c>
      <c r="D2849" s="188" t="str">
        <f t="shared" si="1"/>
        <v>2024/11</v>
      </c>
      <c r="E2849" s="189"/>
    </row>
    <row r="2850">
      <c r="A2850" s="186" t="s">
        <v>502</v>
      </c>
      <c r="B2850" s="186">
        <v>0.499755</v>
      </c>
      <c r="C2850" s="187">
        <v>45610.0</v>
      </c>
      <c r="D2850" s="188" t="str">
        <f t="shared" si="1"/>
        <v>2024/11</v>
      </c>
      <c r="E2850" s="189"/>
    </row>
    <row r="2851">
      <c r="A2851" s="186" t="s">
        <v>502</v>
      </c>
      <c r="B2851" s="186">
        <v>0.20816</v>
      </c>
      <c r="C2851" s="187">
        <v>45610.0</v>
      </c>
      <c r="D2851" s="188" t="str">
        <f t="shared" si="1"/>
        <v>2024/11</v>
      </c>
      <c r="E2851" s="189"/>
    </row>
    <row r="2852">
      <c r="A2852" s="186" t="s">
        <v>502</v>
      </c>
      <c r="B2852" s="186">
        <v>1.47146</v>
      </c>
      <c r="C2852" s="187">
        <v>45610.0</v>
      </c>
      <c r="D2852" s="188" t="str">
        <f t="shared" si="1"/>
        <v>2024/11</v>
      </c>
      <c r="E2852" s="189"/>
    </row>
    <row r="2853">
      <c r="A2853" s="186" t="s">
        <v>502</v>
      </c>
      <c r="B2853" s="186">
        <v>0.01614405</v>
      </c>
      <c r="C2853" s="187">
        <v>45610.0</v>
      </c>
      <c r="D2853" s="188" t="str">
        <f t="shared" si="1"/>
        <v>2024/11</v>
      </c>
      <c r="E2853" s="189"/>
    </row>
    <row r="2854">
      <c r="A2854" s="186" t="s">
        <v>502</v>
      </c>
      <c r="B2854" s="186">
        <v>0.0056832</v>
      </c>
      <c r="C2854" s="187">
        <v>45610.0</v>
      </c>
      <c r="D2854" s="188" t="str">
        <f t="shared" si="1"/>
        <v>2024/11</v>
      </c>
      <c r="E2854" s="189"/>
    </row>
    <row r="2855">
      <c r="A2855" s="186" t="s">
        <v>502</v>
      </c>
      <c r="B2855" s="186">
        <v>0.0015108</v>
      </c>
      <c r="C2855" s="187">
        <v>45610.0</v>
      </c>
      <c r="D2855" s="188" t="str">
        <f t="shared" si="1"/>
        <v>2024/11</v>
      </c>
      <c r="E2855" s="189"/>
    </row>
    <row r="2856">
      <c r="A2856" s="186" t="s">
        <v>502</v>
      </c>
      <c r="B2856" s="186">
        <v>2.76</v>
      </c>
      <c r="C2856" s="187">
        <v>45610.0</v>
      </c>
      <c r="D2856" s="188" t="str">
        <f t="shared" si="1"/>
        <v>2024/11</v>
      </c>
      <c r="E2856" s="189"/>
    </row>
    <row r="2857">
      <c r="A2857" s="186" t="s">
        <v>502</v>
      </c>
      <c r="B2857" s="186">
        <v>0.250884</v>
      </c>
      <c r="C2857" s="187">
        <v>45610.0</v>
      </c>
      <c r="D2857" s="188" t="str">
        <f t="shared" si="1"/>
        <v>2024/11</v>
      </c>
      <c r="E2857" s="189"/>
    </row>
    <row r="2858">
      <c r="A2858" s="186" t="s">
        <v>502</v>
      </c>
      <c r="B2858" s="186">
        <v>0.668936</v>
      </c>
      <c r="C2858" s="187">
        <v>45610.0</v>
      </c>
      <c r="D2858" s="188" t="str">
        <f t="shared" si="1"/>
        <v>2024/11</v>
      </c>
      <c r="E2858" s="189"/>
    </row>
    <row r="2859">
      <c r="A2859" s="186" t="s">
        <v>488</v>
      </c>
      <c r="B2859" s="186">
        <v>0.89009</v>
      </c>
      <c r="C2859" s="187">
        <v>45610.0</v>
      </c>
      <c r="D2859" s="188" t="str">
        <f t="shared" si="1"/>
        <v>2024/11</v>
      </c>
      <c r="E2859" s="189"/>
    </row>
    <row r="2860">
      <c r="A2860" s="186" t="s">
        <v>488</v>
      </c>
      <c r="B2860" s="186">
        <v>0.74384</v>
      </c>
      <c r="C2860" s="187">
        <v>45610.0</v>
      </c>
      <c r="D2860" s="188" t="str">
        <f t="shared" si="1"/>
        <v>2024/11</v>
      </c>
      <c r="E2860" s="189"/>
    </row>
    <row r="2861">
      <c r="A2861" s="186" t="s">
        <v>488</v>
      </c>
      <c r="B2861" s="186">
        <v>0.17589</v>
      </c>
      <c r="C2861" s="187">
        <v>45610.0</v>
      </c>
      <c r="D2861" s="188" t="str">
        <f t="shared" si="1"/>
        <v>2024/11</v>
      </c>
      <c r="E2861" s="189"/>
    </row>
    <row r="2862">
      <c r="A2862" s="186" t="s">
        <v>488</v>
      </c>
      <c r="B2862" s="186">
        <v>0.02738985</v>
      </c>
      <c r="C2862" s="187">
        <v>45610.0</v>
      </c>
      <c r="D2862" s="188" t="str">
        <f t="shared" si="1"/>
        <v>2024/11</v>
      </c>
      <c r="E2862" s="189"/>
    </row>
    <row r="2863">
      <c r="A2863" s="186" t="s">
        <v>488</v>
      </c>
      <c r="B2863" s="186">
        <v>0.02448</v>
      </c>
      <c r="C2863" s="187">
        <v>45610.0</v>
      </c>
      <c r="D2863" s="188" t="str">
        <f t="shared" si="1"/>
        <v>2024/11</v>
      </c>
      <c r="E2863" s="189"/>
    </row>
    <row r="2864">
      <c r="A2864" s="186" t="s">
        <v>488</v>
      </c>
      <c r="B2864" s="186">
        <v>0.0190818</v>
      </c>
      <c r="C2864" s="187">
        <v>45610.0</v>
      </c>
      <c r="D2864" s="188" t="str">
        <f t="shared" si="1"/>
        <v>2024/11</v>
      </c>
      <c r="E2864" s="189"/>
    </row>
    <row r="2865">
      <c r="A2865" s="186" t="s">
        <v>488</v>
      </c>
      <c r="B2865" s="186">
        <v>0.02929706</v>
      </c>
      <c r="C2865" s="187">
        <v>45610.0</v>
      </c>
      <c r="D2865" s="188" t="str">
        <f t="shared" si="1"/>
        <v>2024/11</v>
      </c>
      <c r="E2865" s="189"/>
    </row>
    <row r="2866">
      <c r="A2866" s="186" t="s">
        <v>488</v>
      </c>
      <c r="B2866" s="186">
        <v>0.040981</v>
      </c>
      <c r="C2866" s="187">
        <v>45610.0</v>
      </c>
      <c r="D2866" s="188" t="str">
        <f t="shared" si="1"/>
        <v>2024/11</v>
      </c>
      <c r="E2866" s="189"/>
    </row>
    <row r="2867">
      <c r="A2867" s="186" t="s">
        <v>488</v>
      </c>
      <c r="B2867" s="186">
        <v>0.00196</v>
      </c>
      <c r="C2867" s="187">
        <v>45610.0</v>
      </c>
      <c r="D2867" s="188" t="str">
        <f t="shared" si="1"/>
        <v>2024/11</v>
      </c>
      <c r="E2867" s="189"/>
    </row>
    <row r="2868">
      <c r="A2868" s="186" t="s">
        <v>489</v>
      </c>
      <c r="B2868" s="186">
        <v>0.1086925</v>
      </c>
      <c r="C2868" s="187">
        <v>45610.0</v>
      </c>
      <c r="D2868" s="188" t="str">
        <f t="shared" si="1"/>
        <v>2024/11</v>
      </c>
      <c r="E2868" s="189"/>
    </row>
    <row r="2869">
      <c r="A2869" s="186" t="s">
        <v>489</v>
      </c>
      <c r="B2869" s="186">
        <v>0.88769</v>
      </c>
      <c r="C2869" s="187">
        <v>45610.0</v>
      </c>
      <c r="D2869" s="188" t="str">
        <f t="shared" si="1"/>
        <v>2024/11</v>
      </c>
      <c r="E2869" s="189"/>
    </row>
    <row r="2870">
      <c r="A2870" s="186" t="s">
        <v>489</v>
      </c>
      <c r="B2870" s="186">
        <v>1.05752</v>
      </c>
      <c r="C2870" s="187">
        <v>45610.0</v>
      </c>
      <c r="D2870" s="188" t="str">
        <f t="shared" si="1"/>
        <v>2024/11</v>
      </c>
      <c r="E2870" s="189"/>
    </row>
    <row r="2871">
      <c r="A2871" s="186" t="s">
        <v>489</v>
      </c>
      <c r="B2871" s="186">
        <v>0.357195</v>
      </c>
      <c r="C2871" s="187">
        <v>45610.0</v>
      </c>
      <c r="D2871" s="188" t="str">
        <f t="shared" si="1"/>
        <v>2024/11</v>
      </c>
      <c r="E2871" s="189"/>
    </row>
    <row r="2872">
      <c r="A2872" s="186" t="s">
        <v>489</v>
      </c>
      <c r="B2872" s="186">
        <v>2.238E-4</v>
      </c>
      <c r="C2872" s="187">
        <v>45610.0</v>
      </c>
      <c r="D2872" s="188" t="str">
        <f t="shared" si="1"/>
        <v>2024/11</v>
      </c>
      <c r="E2872" s="189"/>
    </row>
    <row r="2873">
      <c r="A2873" s="186" t="s">
        <v>489</v>
      </c>
      <c r="B2873" s="186">
        <v>1.536E-4</v>
      </c>
      <c r="C2873" s="187">
        <v>45610.0</v>
      </c>
      <c r="D2873" s="188" t="str">
        <f t="shared" si="1"/>
        <v>2024/11</v>
      </c>
      <c r="E2873" s="189"/>
    </row>
    <row r="2874">
      <c r="A2874" s="186" t="s">
        <v>489</v>
      </c>
      <c r="B2874" s="186">
        <v>3.66E-5</v>
      </c>
      <c r="C2874" s="187">
        <v>45610.0</v>
      </c>
      <c r="D2874" s="188" t="str">
        <f t="shared" si="1"/>
        <v>2024/11</v>
      </c>
      <c r="E2874" s="189"/>
    </row>
    <row r="2875">
      <c r="A2875" s="186" t="s">
        <v>489</v>
      </c>
      <c r="B2875" s="186">
        <v>1.6497E-4</v>
      </c>
      <c r="C2875" s="187">
        <v>45610.0</v>
      </c>
      <c r="D2875" s="188" t="str">
        <f t="shared" si="1"/>
        <v>2024/11</v>
      </c>
      <c r="E2875" s="189"/>
    </row>
    <row r="2876">
      <c r="A2876" s="186" t="s">
        <v>497</v>
      </c>
      <c r="B2876" s="186">
        <v>0.289251</v>
      </c>
      <c r="C2876" s="187">
        <v>45610.0</v>
      </c>
      <c r="D2876" s="188" t="str">
        <f t="shared" si="1"/>
        <v>2024/11</v>
      </c>
      <c r="E2876" s="189"/>
    </row>
    <row r="2877">
      <c r="A2877" s="186" t="s">
        <v>497</v>
      </c>
      <c r="B2877" s="186">
        <v>0.011493</v>
      </c>
      <c r="C2877" s="187">
        <v>45610.0</v>
      </c>
      <c r="D2877" s="188" t="str">
        <f t="shared" si="1"/>
        <v>2024/11</v>
      </c>
      <c r="E2877" s="189"/>
    </row>
    <row r="2878">
      <c r="A2878" s="186" t="s">
        <v>498</v>
      </c>
      <c r="B2878" s="186">
        <v>0.068755</v>
      </c>
      <c r="C2878" s="187">
        <v>45610.0</v>
      </c>
      <c r="D2878" s="188" t="str">
        <f t="shared" si="1"/>
        <v>2024/11</v>
      </c>
      <c r="E2878" s="189"/>
    </row>
    <row r="2879">
      <c r="A2879" s="186" t="s">
        <v>498</v>
      </c>
      <c r="B2879" s="186">
        <v>0.00432</v>
      </c>
      <c r="C2879" s="187">
        <v>45610.0</v>
      </c>
      <c r="D2879" s="188" t="str">
        <f t="shared" si="1"/>
        <v>2024/11</v>
      </c>
      <c r="E2879" s="189"/>
    </row>
    <row r="2880">
      <c r="A2880" s="186" t="s">
        <v>498</v>
      </c>
      <c r="B2880" s="186">
        <v>0.05061</v>
      </c>
      <c r="C2880" s="187">
        <v>45610.0</v>
      </c>
      <c r="D2880" s="188" t="str">
        <f t="shared" si="1"/>
        <v>2024/11</v>
      </c>
      <c r="E2880" s="189"/>
    </row>
    <row r="2881">
      <c r="A2881" s="186" t="s">
        <v>498</v>
      </c>
      <c r="B2881" s="186">
        <v>0.0019764</v>
      </c>
      <c r="C2881" s="187">
        <v>45610.0</v>
      </c>
      <c r="D2881" s="188" t="str">
        <f t="shared" si="1"/>
        <v>2024/11</v>
      </c>
      <c r="E2881" s="189"/>
    </row>
    <row r="2882">
      <c r="A2882" s="186" t="s">
        <v>498</v>
      </c>
      <c r="B2882" s="186">
        <v>5.466E-4</v>
      </c>
      <c r="C2882" s="187">
        <v>45610.0</v>
      </c>
      <c r="D2882" s="188" t="str">
        <f t="shared" si="1"/>
        <v>2024/11</v>
      </c>
      <c r="E2882" s="189"/>
    </row>
    <row r="2883">
      <c r="A2883" s="186" t="s">
        <v>498</v>
      </c>
      <c r="B2883" s="186">
        <v>0.08523021</v>
      </c>
      <c r="C2883" s="187">
        <v>45610.0</v>
      </c>
      <c r="D2883" s="188" t="str">
        <f t="shared" si="1"/>
        <v>2024/11</v>
      </c>
      <c r="E2883" s="189"/>
    </row>
    <row r="2884">
      <c r="A2884" s="186" t="s">
        <v>486</v>
      </c>
      <c r="B2884" s="186">
        <v>6.24E-6</v>
      </c>
      <c r="C2884" s="187">
        <v>45611.0</v>
      </c>
      <c r="D2884" s="188" t="str">
        <f t="shared" si="1"/>
        <v>2024/11</v>
      </c>
      <c r="E2884" s="189"/>
    </row>
    <row r="2885">
      <c r="A2885" s="186" t="s">
        <v>486</v>
      </c>
      <c r="B2885" s="186">
        <v>0.0065073</v>
      </c>
      <c r="C2885" s="187">
        <v>45611.0</v>
      </c>
      <c r="D2885" s="188" t="str">
        <f t="shared" si="1"/>
        <v>2024/11</v>
      </c>
      <c r="E2885" s="189"/>
    </row>
    <row r="2886">
      <c r="A2886" s="186" t="s">
        <v>487</v>
      </c>
      <c r="B2886" s="186">
        <v>1.47141</v>
      </c>
      <c r="C2886" s="187">
        <v>45611.0</v>
      </c>
      <c r="D2886" s="188" t="str">
        <f t="shared" si="1"/>
        <v>2024/11</v>
      </c>
      <c r="E2886" s="189"/>
    </row>
    <row r="2887">
      <c r="A2887" s="186" t="s">
        <v>487</v>
      </c>
      <c r="B2887" s="186">
        <v>0.22048</v>
      </c>
      <c r="C2887" s="187">
        <v>45611.0</v>
      </c>
      <c r="D2887" s="188" t="str">
        <f t="shared" si="1"/>
        <v>2024/11</v>
      </c>
      <c r="E2887" s="189"/>
    </row>
    <row r="2888">
      <c r="A2888" s="186" t="s">
        <v>487</v>
      </c>
      <c r="B2888" s="186">
        <v>0.26328</v>
      </c>
      <c r="C2888" s="187">
        <v>45611.0</v>
      </c>
      <c r="D2888" s="188" t="str">
        <f t="shared" si="1"/>
        <v>2024/11</v>
      </c>
      <c r="E2888" s="189"/>
    </row>
    <row r="2889">
      <c r="A2889" s="186" t="s">
        <v>487</v>
      </c>
      <c r="B2889" s="186">
        <v>0.09208395</v>
      </c>
      <c r="C2889" s="187">
        <v>45611.0</v>
      </c>
      <c r="D2889" s="188" t="str">
        <f t="shared" si="1"/>
        <v>2024/11</v>
      </c>
      <c r="E2889" s="189"/>
    </row>
    <row r="2890">
      <c r="A2890" s="186" t="s">
        <v>487</v>
      </c>
      <c r="B2890" s="186">
        <v>0.011808</v>
      </c>
      <c r="C2890" s="187">
        <v>45611.0</v>
      </c>
      <c r="D2890" s="188" t="str">
        <f t="shared" si="1"/>
        <v>2024/11</v>
      </c>
      <c r="E2890" s="189"/>
    </row>
    <row r="2891">
      <c r="A2891" s="186" t="s">
        <v>487</v>
      </c>
      <c r="B2891" s="186">
        <v>0.020148</v>
      </c>
      <c r="C2891" s="187">
        <v>45611.0</v>
      </c>
      <c r="D2891" s="188" t="str">
        <f t="shared" si="1"/>
        <v>2024/11</v>
      </c>
      <c r="E2891" s="189"/>
    </row>
    <row r="2892">
      <c r="A2892" s="186" t="s">
        <v>499</v>
      </c>
      <c r="B2892" s="186">
        <v>1.9203825</v>
      </c>
      <c r="C2892" s="187">
        <v>45611.0</v>
      </c>
      <c r="D2892" s="188" t="str">
        <f t="shared" si="1"/>
        <v>2024/11</v>
      </c>
      <c r="E2892" s="189"/>
    </row>
    <row r="2893">
      <c r="A2893" s="186" t="s">
        <v>499</v>
      </c>
      <c r="B2893" s="186">
        <v>0.37088</v>
      </c>
      <c r="C2893" s="187">
        <v>45611.0</v>
      </c>
      <c r="D2893" s="188" t="str">
        <f t="shared" si="1"/>
        <v>2024/11</v>
      </c>
      <c r="E2893" s="189"/>
    </row>
    <row r="2894">
      <c r="A2894" s="186" t="s">
        <v>499</v>
      </c>
      <c r="B2894" s="186">
        <v>0.40989</v>
      </c>
      <c r="C2894" s="187">
        <v>45611.0</v>
      </c>
      <c r="D2894" s="188" t="str">
        <f t="shared" si="1"/>
        <v>2024/11</v>
      </c>
      <c r="E2894" s="189"/>
    </row>
    <row r="2895">
      <c r="A2895" s="186" t="s">
        <v>499</v>
      </c>
      <c r="B2895" s="186">
        <v>0.323825</v>
      </c>
      <c r="C2895" s="187">
        <v>45611.0</v>
      </c>
      <c r="D2895" s="188" t="str">
        <f t="shared" si="1"/>
        <v>2024/11</v>
      </c>
      <c r="E2895" s="189"/>
    </row>
    <row r="2896">
      <c r="A2896" s="186" t="s">
        <v>499</v>
      </c>
      <c r="B2896" s="186">
        <v>0.06441</v>
      </c>
      <c r="C2896" s="187">
        <v>45611.0</v>
      </c>
      <c r="D2896" s="188" t="str">
        <f t="shared" si="1"/>
        <v>2024/11</v>
      </c>
      <c r="E2896" s="189"/>
    </row>
    <row r="2897">
      <c r="A2897" s="186" t="s">
        <v>499</v>
      </c>
      <c r="B2897" s="186">
        <v>2.6832E-4</v>
      </c>
      <c r="C2897" s="187">
        <v>45611.0</v>
      </c>
      <c r="D2897" s="188" t="str">
        <f t="shared" si="1"/>
        <v>2024/11</v>
      </c>
      <c r="E2897" s="189"/>
    </row>
    <row r="2898">
      <c r="A2898" s="186" t="s">
        <v>496</v>
      </c>
      <c r="B2898" s="186">
        <v>0.04529265</v>
      </c>
      <c r="C2898" s="187">
        <v>45611.0</v>
      </c>
      <c r="D2898" s="188" t="str">
        <f t="shared" si="1"/>
        <v>2024/11</v>
      </c>
      <c r="E2898" s="189"/>
    </row>
    <row r="2899">
      <c r="A2899" s="186" t="s">
        <v>496</v>
      </c>
      <c r="B2899" s="186">
        <v>0.0064704</v>
      </c>
      <c r="C2899" s="187">
        <v>45611.0</v>
      </c>
      <c r="D2899" s="188" t="str">
        <f t="shared" si="1"/>
        <v>2024/11</v>
      </c>
      <c r="E2899" s="189"/>
    </row>
    <row r="2900">
      <c r="A2900" s="186" t="s">
        <v>496</v>
      </c>
      <c r="B2900" s="186">
        <v>0.0052404</v>
      </c>
      <c r="C2900" s="187">
        <v>45611.0</v>
      </c>
      <c r="D2900" s="188" t="str">
        <f t="shared" si="1"/>
        <v>2024/11</v>
      </c>
      <c r="E2900" s="189"/>
    </row>
    <row r="2901">
      <c r="A2901" s="186" t="s">
        <v>496</v>
      </c>
      <c r="B2901" s="186">
        <v>0.1021605</v>
      </c>
      <c r="C2901" s="187">
        <v>45611.0</v>
      </c>
      <c r="D2901" s="188" t="str">
        <f t="shared" si="1"/>
        <v>2024/11</v>
      </c>
      <c r="E2901" s="189"/>
    </row>
    <row r="2902">
      <c r="A2902" s="186" t="s">
        <v>496</v>
      </c>
      <c r="B2902" s="186">
        <v>0.0318495</v>
      </c>
      <c r="C2902" s="187">
        <v>45611.0</v>
      </c>
      <c r="D2902" s="188" t="str">
        <f t="shared" si="1"/>
        <v>2024/11</v>
      </c>
      <c r="E2902" s="189"/>
    </row>
    <row r="2903">
      <c r="A2903" s="186" t="s">
        <v>502</v>
      </c>
      <c r="B2903" s="186">
        <v>0.2771925</v>
      </c>
      <c r="C2903" s="187">
        <v>45611.0</v>
      </c>
      <c r="D2903" s="188" t="str">
        <f t="shared" si="1"/>
        <v>2024/11</v>
      </c>
      <c r="E2903" s="189"/>
    </row>
    <row r="2904">
      <c r="A2904" s="186" t="s">
        <v>502</v>
      </c>
      <c r="B2904" s="186">
        <v>0.2384</v>
      </c>
      <c r="C2904" s="187">
        <v>45611.0</v>
      </c>
      <c r="D2904" s="188" t="str">
        <f t="shared" si="1"/>
        <v>2024/11</v>
      </c>
      <c r="E2904" s="189"/>
    </row>
    <row r="2905">
      <c r="A2905" s="186" t="s">
        <v>502</v>
      </c>
      <c r="B2905" s="186">
        <v>0.86874</v>
      </c>
      <c r="C2905" s="187">
        <v>45611.0</v>
      </c>
      <c r="D2905" s="188" t="str">
        <f t="shared" si="1"/>
        <v>2024/11</v>
      </c>
      <c r="E2905" s="189"/>
    </row>
    <row r="2906">
      <c r="A2906" s="186" t="s">
        <v>502</v>
      </c>
      <c r="B2906" s="186">
        <v>0.0071853</v>
      </c>
      <c r="C2906" s="187">
        <v>45611.0</v>
      </c>
      <c r="D2906" s="188" t="str">
        <f t="shared" si="1"/>
        <v>2024/11</v>
      </c>
      <c r="E2906" s="189"/>
    </row>
    <row r="2907">
      <c r="A2907" s="186" t="s">
        <v>502</v>
      </c>
      <c r="B2907" s="186">
        <v>0.0018624</v>
      </c>
      <c r="C2907" s="187">
        <v>45611.0</v>
      </c>
      <c r="D2907" s="188" t="str">
        <f t="shared" si="1"/>
        <v>2024/11</v>
      </c>
      <c r="E2907" s="189"/>
    </row>
    <row r="2908">
      <c r="A2908" s="186" t="s">
        <v>502</v>
      </c>
      <c r="B2908" s="186">
        <v>9.558E-4</v>
      </c>
      <c r="C2908" s="187">
        <v>45611.0</v>
      </c>
      <c r="D2908" s="188" t="str">
        <f t="shared" si="1"/>
        <v>2024/11</v>
      </c>
      <c r="E2908" s="189"/>
    </row>
    <row r="2909">
      <c r="A2909" s="186" t="s">
        <v>502</v>
      </c>
      <c r="B2909" s="186">
        <v>2.8</v>
      </c>
      <c r="C2909" s="187">
        <v>45611.0</v>
      </c>
      <c r="D2909" s="188" t="str">
        <f t="shared" si="1"/>
        <v>2024/11</v>
      </c>
      <c r="E2909" s="189"/>
    </row>
    <row r="2910">
      <c r="A2910" s="186" t="s">
        <v>502</v>
      </c>
      <c r="B2910" s="186">
        <v>0.04416</v>
      </c>
      <c r="C2910" s="187">
        <v>45611.0</v>
      </c>
      <c r="D2910" s="188" t="str">
        <f t="shared" si="1"/>
        <v>2024/11</v>
      </c>
      <c r="E2910" s="189"/>
    </row>
    <row r="2911">
      <c r="A2911" s="186" t="s">
        <v>502</v>
      </c>
      <c r="B2911" s="186">
        <v>0.05751</v>
      </c>
      <c r="C2911" s="187">
        <v>45611.0</v>
      </c>
      <c r="D2911" s="188" t="str">
        <f t="shared" si="1"/>
        <v>2024/11</v>
      </c>
      <c r="E2911" s="189"/>
    </row>
    <row r="2912">
      <c r="A2912" s="186" t="s">
        <v>502</v>
      </c>
      <c r="B2912" s="186">
        <v>3.315E-4</v>
      </c>
      <c r="C2912" s="187">
        <v>45611.0</v>
      </c>
      <c r="D2912" s="188" t="str">
        <f t="shared" si="1"/>
        <v>2024/11</v>
      </c>
      <c r="E2912" s="189"/>
    </row>
    <row r="2913">
      <c r="A2913" s="186" t="s">
        <v>502</v>
      </c>
      <c r="B2913" s="186">
        <v>0.0021765</v>
      </c>
      <c r="C2913" s="187">
        <v>45611.0</v>
      </c>
      <c r="D2913" s="188" t="str">
        <f t="shared" si="1"/>
        <v>2024/11</v>
      </c>
      <c r="E2913" s="189"/>
    </row>
    <row r="2914">
      <c r="A2914" s="186" t="s">
        <v>502</v>
      </c>
      <c r="B2914" s="186">
        <v>0.260454</v>
      </c>
      <c r="C2914" s="187">
        <v>45611.0</v>
      </c>
      <c r="D2914" s="188" t="str">
        <f t="shared" si="1"/>
        <v>2024/11</v>
      </c>
      <c r="E2914" s="189"/>
    </row>
    <row r="2915">
      <c r="A2915" s="186" t="s">
        <v>502</v>
      </c>
      <c r="B2915" s="186">
        <v>0.78954</v>
      </c>
      <c r="C2915" s="187">
        <v>45611.0</v>
      </c>
      <c r="D2915" s="188" t="str">
        <f t="shared" si="1"/>
        <v>2024/11</v>
      </c>
      <c r="E2915" s="189"/>
    </row>
    <row r="2916">
      <c r="A2916" s="186" t="s">
        <v>488</v>
      </c>
      <c r="B2916" s="186">
        <v>0.3979575</v>
      </c>
      <c r="C2916" s="187">
        <v>45611.0</v>
      </c>
      <c r="D2916" s="188" t="str">
        <f t="shared" si="1"/>
        <v>2024/11</v>
      </c>
      <c r="E2916" s="189"/>
    </row>
    <row r="2917">
      <c r="A2917" s="186" t="s">
        <v>488</v>
      </c>
      <c r="B2917" s="186">
        <v>0.00656</v>
      </c>
      <c r="C2917" s="187">
        <v>45611.0</v>
      </c>
      <c r="D2917" s="188" t="str">
        <f t="shared" si="1"/>
        <v>2024/11</v>
      </c>
      <c r="E2917" s="189"/>
    </row>
    <row r="2918">
      <c r="A2918" s="186" t="s">
        <v>488</v>
      </c>
      <c r="B2918" s="186">
        <v>0.06277</v>
      </c>
      <c r="C2918" s="187">
        <v>45611.0</v>
      </c>
      <c r="D2918" s="188" t="str">
        <f t="shared" si="1"/>
        <v>2024/11</v>
      </c>
      <c r="E2918" s="189"/>
    </row>
    <row r="2919">
      <c r="A2919" s="186" t="s">
        <v>488</v>
      </c>
      <c r="B2919" s="186">
        <v>0.00363255</v>
      </c>
      <c r="C2919" s="187">
        <v>45611.0</v>
      </c>
      <c r="D2919" s="188" t="str">
        <f t="shared" si="1"/>
        <v>2024/11</v>
      </c>
      <c r="E2919" s="189"/>
    </row>
    <row r="2920">
      <c r="A2920" s="186" t="s">
        <v>488</v>
      </c>
      <c r="B2920" s="186">
        <v>0.0016116</v>
      </c>
      <c r="C2920" s="187">
        <v>45611.0</v>
      </c>
      <c r="D2920" s="188" t="str">
        <f t="shared" si="1"/>
        <v>2024/11</v>
      </c>
      <c r="E2920" s="189"/>
    </row>
    <row r="2921">
      <c r="A2921" s="186" t="s">
        <v>488</v>
      </c>
      <c r="B2921" s="186">
        <v>0.02397122</v>
      </c>
      <c r="C2921" s="187">
        <v>45611.0</v>
      </c>
      <c r="D2921" s="188" t="str">
        <f t="shared" si="1"/>
        <v>2024/11</v>
      </c>
      <c r="E2921" s="189"/>
    </row>
    <row r="2922">
      <c r="A2922" s="186" t="s">
        <v>489</v>
      </c>
      <c r="B2922" s="186">
        <v>1.231825</v>
      </c>
      <c r="C2922" s="187">
        <v>45611.0</v>
      </c>
      <c r="D2922" s="188" t="str">
        <f t="shared" si="1"/>
        <v>2024/11</v>
      </c>
      <c r="E2922" s="189"/>
    </row>
    <row r="2923">
      <c r="A2923" s="186" t="s">
        <v>489</v>
      </c>
      <c r="B2923" s="186">
        <v>0.545025</v>
      </c>
      <c r="C2923" s="187">
        <v>45611.0</v>
      </c>
      <c r="D2923" s="188" t="str">
        <f t="shared" si="1"/>
        <v>2024/11</v>
      </c>
      <c r="E2923" s="189"/>
    </row>
    <row r="2924">
      <c r="A2924" s="186" t="s">
        <v>489</v>
      </c>
      <c r="B2924" s="186">
        <v>1.6224E-4</v>
      </c>
      <c r="C2924" s="187">
        <v>45611.0</v>
      </c>
      <c r="D2924" s="188" t="str">
        <f t="shared" si="1"/>
        <v>2024/11</v>
      </c>
      <c r="E2924" s="189"/>
    </row>
    <row r="2925">
      <c r="A2925" s="186" t="s">
        <v>497</v>
      </c>
      <c r="B2925" s="186">
        <v>0.2481165</v>
      </c>
      <c r="C2925" s="187">
        <v>45611.0</v>
      </c>
      <c r="D2925" s="188" t="str">
        <f t="shared" si="1"/>
        <v>2024/11</v>
      </c>
      <c r="E2925" s="189"/>
    </row>
    <row r="2926">
      <c r="A2926" s="186" t="s">
        <v>497</v>
      </c>
      <c r="B2926" s="186">
        <v>0.0099255</v>
      </c>
      <c r="C2926" s="187">
        <v>45611.0</v>
      </c>
      <c r="D2926" s="188" t="str">
        <f t="shared" si="1"/>
        <v>2024/11</v>
      </c>
      <c r="E2926" s="189"/>
    </row>
    <row r="2927">
      <c r="A2927" s="186" t="s">
        <v>498</v>
      </c>
      <c r="B2927" s="186">
        <v>0.4096825</v>
      </c>
      <c r="C2927" s="187">
        <v>45611.0</v>
      </c>
      <c r="D2927" s="188" t="str">
        <f t="shared" si="1"/>
        <v>2024/11</v>
      </c>
      <c r="E2927" s="189"/>
    </row>
    <row r="2928">
      <c r="A2928" s="186" t="s">
        <v>498</v>
      </c>
      <c r="B2928" s="186">
        <v>0.02048</v>
      </c>
      <c r="C2928" s="187">
        <v>45611.0</v>
      </c>
      <c r="D2928" s="188" t="str">
        <f t="shared" si="1"/>
        <v>2024/11</v>
      </c>
      <c r="E2928" s="189"/>
    </row>
    <row r="2929">
      <c r="A2929" s="186" t="s">
        <v>498</v>
      </c>
      <c r="B2929" s="186">
        <v>0.27629</v>
      </c>
      <c r="C2929" s="187">
        <v>45611.0</v>
      </c>
      <c r="D2929" s="188" t="str">
        <f t="shared" si="1"/>
        <v>2024/11</v>
      </c>
      <c r="E2929" s="189"/>
    </row>
    <row r="2930">
      <c r="A2930" s="186" t="s">
        <v>498</v>
      </c>
      <c r="B2930" s="186">
        <v>0.0102468</v>
      </c>
      <c r="C2930" s="187">
        <v>45611.0</v>
      </c>
      <c r="D2930" s="188" t="str">
        <f t="shared" si="1"/>
        <v>2024/11</v>
      </c>
      <c r="E2930" s="189"/>
    </row>
    <row r="2931">
      <c r="A2931" s="186" t="s">
        <v>498</v>
      </c>
      <c r="B2931" s="186">
        <v>0.0026496</v>
      </c>
      <c r="C2931" s="187">
        <v>45611.0</v>
      </c>
      <c r="D2931" s="188" t="str">
        <f t="shared" si="1"/>
        <v>2024/11</v>
      </c>
      <c r="E2931" s="189"/>
    </row>
    <row r="2932">
      <c r="A2932" s="186" t="s">
        <v>498</v>
      </c>
      <c r="B2932" s="186">
        <v>4.004E-4</v>
      </c>
      <c r="C2932" s="187">
        <v>45611.0</v>
      </c>
      <c r="D2932" s="188" t="str">
        <f t="shared" si="1"/>
        <v>2024/11</v>
      </c>
      <c r="E2932" s="189"/>
    </row>
    <row r="2933">
      <c r="A2933" s="186" t="s">
        <v>486</v>
      </c>
      <c r="B2933" s="186">
        <v>0.0066499</v>
      </c>
      <c r="C2933" s="187">
        <v>45612.0</v>
      </c>
      <c r="D2933" s="188" t="str">
        <f t="shared" si="1"/>
        <v>2024/11</v>
      </c>
      <c r="E2933" s="189"/>
    </row>
    <row r="2934">
      <c r="A2934" s="186" t="s">
        <v>487</v>
      </c>
      <c r="B2934" s="186">
        <v>1.2787575</v>
      </c>
      <c r="C2934" s="187">
        <v>45612.0</v>
      </c>
      <c r="D2934" s="188" t="str">
        <f t="shared" si="1"/>
        <v>2024/11</v>
      </c>
      <c r="E2934" s="189"/>
    </row>
    <row r="2935">
      <c r="A2935" s="186" t="s">
        <v>487</v>
      </c>
      <c r="B2935" s="186">
        <v>0.11504</v>
      </c>
      <c r="C2935" s="187">
        <v>45612.0</v>
      </c>
      <c r="D2935" s="188" t="str">
        <f t="shared" si="1"/>
        <v>2024/11</v>
      </c>
      <c r="E2935" s="189"/>
    </row>
    <row r="2936">
      <c r="A2936" s="186" t="s">
        <v>487</v>
      </c>
      <c r="B2936" s="186">
        <v>0.1991</v>
      </c>
      <c r="C2936" s="187">
        <v>45612.0</v>
      </c>
      <c r="D2936" s="188" t="str">
        <f t="shared" si="1"/>
        <v>2024/11</v>
      </c>
      <c r="E2936" s="189"/>
    </row>
    <row r="2937">
      <c r="A2937" s="186" t="s">
        <v>487</v>
      </c>
      <c r="B2937" s="186">
        <v>0.02483055</v>
      </c>
      <c r="C2937" s="187">
        <v>45612.0</v>
      </c>
      <c r="D2937" s="188" t="str">
        <f t="shared" si="1"/>
        <v>2024/11</v>
      </c>
      <c r="E2937" s="189"/>
    </row>
    <row r="2938">
      <c r="A2938" s="186" t="s">
        <v>487</v>
      </c>
      <c r="B2938" s="186">
        <v>0.0057984</v>
      </c>
      <c r="C2938" s="187">
        <v>45612.0</v>
      </c>
      <c r="D2938" s="188" t="str">
        <f t="shared" si="1"/>
        <v>2024/11</v>
      </c>
      <c r="E2938" s="189"/>
    </row>
    <row r="2939">
      <c r="A2939" s="186" t="s">
        <v>487</v>
      </c>
      <c r="B2939" s="186">
        <v>0.0106512</v>
      </c>
      <c r="C2939" s="187">
        <v>45612.0</v>
      </c>
      <c r="D2939" s="188" t="str">
        <f t="shared" si="1"/>
        <v>2024/11</v>
      </c>
      <c r="E2939" s="189"/>
    </row>
    <row r="2940">
      <c r="A2940" s="186" t="s">
        <v>499</v>
      </c>
      <c r="B2940" s="186">
        <v>1.65372</v>
      </c>
      <c r="C2940" s="187">
        <v>45612.0</v>
      </c>
      <c r="D2940" s="188" t="str">
        <f t="shared" si="1"/>
        <v>2024/11</v>
      </c>
      <c r="E2940" s="189"/>
    </row>
    <row r="2941">
      <c r="A2941" s="186" t="s">
        <v>499</v>
      </c>
      <c r="B2941" s="186">
        <v>0.724</v>
      </c>
      <c r="C2941" s="187">
        <v>45612.0</v>
      </c>
      <c r="D2941" s="188" t="str">
        <f t="shared" si="1"/>
        <v>2024/11</v>
      </c>
      <c r="E2941" s="189"/>
    </row>
    <row r="2942">
      <c r="A2942" s="186" t="s">
        <v>499</v>
      </c>
      <c r="B2942" s="186">
        <v>0.62792</v>
      </c>
      <c r="C2942" s="187">
        <v>45612.0</v>
      </c>
      <c r="D2942" s="188" t="str">
        <f t="shared" si="1"/>
        <v>2024/11</v>
      </c>
      <c r="E2942" s="189"/>
    </row>
    <row r="2943">
      <c r="A2943" s="186" t="s">
        <v>499</v>
      </c>
      <c r="B2943" s="186">
        <v>0.41029</v>
      </c>
      <c r="C2943" s="187">
        <v>45612.0</v>
      </c>
      <c r="D2943" s="188" t="str">
        <f t="shared" si="1"/>
        <v>2024/11</v>
      </c>
      <c r="E2943" s="189"/>
    </row>
    <row r="2944">
      <c r="A2944" s="186" t="s">
        <v>499</v>
      </c>
      <c r="B2944" s="186">
        <v>0.13578</v>
      </c>
      <c r="C2944" s="187">
        <v>45612.0</v>
      </c>
      <c r="D2944" s="188" t="str">
        <f t="shared" si="1"/>
        <v>2024/11</v>
      </c>
      <c r="E2944" s="189"/>
    </row>
    <row r="2945">
      <c r="A2945" s="186" t="s">
        <v>499</v>
      </c>
      <c r="B2945" s="186">
        <v>3.9975E-4</v>
      </c>
      <c r="C2945" s="187">
        <v>45612.0</v>
      </c>
      <c r="D2945" s="188" t="str">
        <f t="shared" si="1"/>
        <v>2024/11</v>
      </c>
      <c r="E2945" s="189"/>
    </row>
    <row r="2946">
      <c r="A2946" s="186" t="s">
        <v>496</v>
      </c>
      <c r="B2946" s="186">
        <v>0.0390201</v>
      </c>
      <c r="C2946" s="187">
        <v>45612.0</v>
      </c>
      <c r="D2946" s="188" t="str">
        <f t="shared" si="1"/>
        <v>2024/11</v>
      </c>
      <c r="E2946" s="189"/>
    </row>
    <row r="2947">
      <c r="A2947" s="186" t="s">
        <v>496</v>
      </c>
      <c r="B2947" s="186">
        <v>0.007872</v>
      </c>
      <c r="C2947" s="187">
        <v>45612.0</v>
      </c>
      <c r="D2947" s="188" t="str">
        <f t="shared" si="1"/>
        <v>2024/11</v>
      </c>
      <c r="E2947" s="189"/>
    </row>
    <row r="2948">
      <c r="A2948" s="186" t="s">
        <v>496</v>
      </c>
      <c r="B2948" s="186">
        <v>0.0042474</v>
      </c>
      <c r="C2948" s="187">
        <v>45612.0</v>
      </c>
      <c r="D2948" s="188" t="str">
        <f t="shared" si="1"/>
        <v>2024/11</v>
      </c>
      <c r="E2948" s="189"/>
    </row>
    <row r="2949">
      <c r="A2949" s="186" t="s">
        <v>496</v>
      </c>
      <c r="B2949" s="186">
        <v>0.099878</v>
      </c>
      <c r="C2949" s="187">
        <v>45612.0</v>
      </c>
      <c r="D2949" s="188" t="str">
        <f t="shared" si="1"/>
        <v>2024/11</v>
      </c>
      <c r="E2949" s="189"/>
    </row>
    <row r="2950">
      <c r="A2950" s="186" t="s">
        <v>496</v>
      </c>
      <c r="B2950" s="186">
        <v>0.032238</v>
      </c>
      <c r="C2950" s="187">
        <v>45612.0</v>
      </c>
      <c r="D2950" s="188" t="str">
        <f t="shared" si="1"/>
        <v>2024/11</v>
      </c>
      <c r="E2950" s="189"/>
    </row>
    <row r="2951">
      <c r="A2951" s="186" t="s">
        <v>502</v>
      </c>
      <c r="B2951" s="186">
        <v>3.2</v>
      </c>
      <c r="C2951" s="187">
        <v>45612.0</v>
      </c>
      <c r="D2951" s="188" t="str">
        <f t="shared" si="1"/>
        <v>2024/11</v>
      </c>
      <c r="E2951" s="189"/>
    </row>
    <row r="2952">
      <c r="A2952" s="186" t="s">
        <v>502</v>
      </c>
      <c r="B2952" s="186">
        <v>0.265773</v>
      </c>
      <c r="C2952" s="187">
        <v>45612.0</v>
      </c>
      <c r="D2952" s="188" t="str">
        <f t="shared" si="1"/>
        <v>2024/11</v>
      </c>
      <c r="E2952" s="189"/>
    </row>
    <row r="2953">
      <c r="A2953" s="186" t="s">
        <v>502</v>
      </c>
      <c r="B2953" s="186">
        <v>0.715884</v>
      </c>
      <c r="C2953" s="187">
        <v>45612.0</v>
      </c>
      <c r="D2953" s="188" t="str">
        <f t="shared" si="1"/>
        <v>2024/11</v>
      </c>
      <c r="E2953" s="189"/>
    </row>
    <row r="2954">
      <c r="A2954" s="186" t="s">
        <v>489</v>
      </c>
      <c r="B2954" s="186">
        <v>0.208165</v>
      </c>
      <c r="C2954" s="187">
        <v>45612.0</v>
      </c>
      <c r="D2954" s="188" t="str">
        <f t="shared" si="1"/>
        <v>2024/11</v>
      </c>
      <c r="E2954" s="189"/>
    </row>
    <row r="2955">
      <c r="A2955" s="186" t="s">
        <v>489</v>
      </c>
      <c r="B2955" s="186">
        <v>0.016035</v>
      </c>
      <c r="C2955" s="187">
        <v>45612.0</v>
      </c>
      <c r="D2955" s="188" t="str">
        <f t="shared" si="1"/>
        <v>2024/11</v>
      </c>
      <c r="E2955" s="189"/>
    </row>
    <row r="2956">
      <c r="A2956" s="186" t="s">
        <v>489</v>
      </c>
      <c r="B2956" s="186">
        <v>1.5717E-4</v>
      </c>
      <c r="C2956" s="187">
        <v>45612.0</v>
      </c>
      <c r="D2956" s="188" t="str">
        <f t="shared" si="1"/>
        <v>2024/11</v>
      </c>
      <c r="E2956" s="189"/>
    </row>
    <row r="2957">
      <c r="A2957" s="186" t="s">
        <v>497</v>
      </c>
      <c r="B2957" s="186">
        <v>0.32954</v>
      </c>
      <c r="C2957" s="187">
        <v>45612.0</v>
      </c>
      <c r="D2957" s="188" t="str">
        <f t="shared" si="1"/>
        <v>2024/11</v>
      </c>
      <c r="E2957" s="189"/>
    </row>
    <row r="2958">
      <c r="A2958" s="186" t="s">
        <v>497</v>
      </c>
      <c r="B2958" s="186">
        <v>0.0133155</v>
      </c>
      <c r="C2958" s="187">
        <v>45612.0</v>
      </c>
      <c r="D2958" s="188" t="str">
        <f t="shared" si="1"/>
        <v>2024/11</v>
      </c>
      <c r="E2958" s="189"/>
    </row>
    <row r="2959">
      <c r="A2959" s="186" t="s">
        <v>498</v>
      </c>
      <c r="B2959" s="186">
        <v>0.0228375</v>
      </c>
      <c r="C2959" s="187">
        <v>45612.0</v>
      </c>
      <c r="D2959" s="188" t="str">
        <f t="shared" si="1"/>
        <v>2024/11</v>
      </c>
      <c r="E2959" s="189"/>
    </row>
    <row r="2960">
      <c r="A2960" s="186" t="s">
        <v>498</v>
      </c>
      <c r="B2960" s="186">
        <v>0.01476</v>
      </c>
      <c r="C2960" s="187">
        <v>45612.0</v>
      </c>
      <c r="D2960" s="188" t="str">
        <f t="shared" si="1"/>
        <v>2024/11</v>
      </c>
      <c r="E2960" s="189"/>
    </row>
    <row r="2961">
      <c r="A2961" s="186" t="s">
        <v>498</v>
      </c>
      <c r="B2961" s="186">
        <v>6.273E-4</v>
      </c>
      <c r="C2961" s="187">
        <v>45612.0</v>
      </c>
      <c r="D2961" s="188" t="str">
        <f t="shared" si="1"/>
        <v>2024/11</v>
      </c>
      <c r="E2961" s="189"/>
    </row>
    <row r="2962">
      <c r="A2962" s="186" t="s">
        <v>498</v>
      </c>
      <c r="B2962" s="186">
        <v>1.83E-4</v>
      </c>
      <c r="C2962" s="187">
        <v>45612.0</v>
      </c>
      <c r="D2962" s="188" t="str">
        <f t="shared" si="1"/>
        <v>2024/11</v>
      </c>
      <c r="E2962" s="189"/>
    </row>
    <row r="2963">
      <c r="A2963" s="186" t="s">
        <v>498</v>
      </c>
      <c r="B2963" s="186">
        <v>7.111E-5</v>
      </c>
      <c r="C2963" s="187">
        <v>45612.0</v>
      </c>
      <c r="D2963" s="188" t="str">
        <f t="shared" si="1"/>
        <v>2024/11</v>
      </c>
      <c r="E2963" s="189"/>
    </row>
    <row r="2964">
      <c r="A2964" s="186" t="s">
        <v>486</v>
      </c>
      <c r="B2964" s="186">
        <v>0.0081636</v>
      </c>
      <c r="C2964" s="187">
        <v>45613.0</v>
      </c>
      <c r="D2964" s="188" t="str">
        <f t="shared" si="1"/>
        <v>2024/11</v>
      </c>
      <c r="E2964" s="189"/>
    </row>
    <row r="2965">
      <c r="A2965" s="186" t="s">
        <v>487</v>
      </c>
      <c r="B2965" s="186">
        <v>0.257915</v>
      </c>
      <c r="C2965" s="187">
        <v>45613.0</v>
      </c>
      <c r="D2965" s="188" t="str">
        <f t="shared" si="1"/>
        <v>2024/11</v>
      </c>
      <c r="E2965" s="189"/>
    </row>
    <row r="2966">
      <c r="A2966" s="186" t="s">
        <v>487</v>
      </c>
      <c r="B2966" s="186">
        <v>0.0528</v>
      </c>
      <c r="C2966" s="187">
        <v>45613.0</v>
      </c>
      <c r="D2966" s="188" t="str">
        <f t="shared" si="1"/>
        <v>2024/11</v>
      </c>
      <c r="E2966" s="189"/>
    </row>
    <row r="2967">
      <c r="A2967" s="186" t="s">
        <v>487</v>
      </c>
      <c r="B2967" s="186">
        <v>0.07511</v>
      </c>
      <c r="C2967" s="187">
        <v>45613.0</v>
      </c>
      <c r="D2967" s="188" t="str">
        <f t="shared" si="1"/>
        <v>2024/11</v>
      </c>
      <c r="E2967" s="189"/>
    </row>
    <row r="2968">
      <c r="A2968" s="186" t="s">
        <v>487</v>
      </c>
      <c r="B2968" s="186">
        <v>0.0076089</v>
      </c>
      <c r="C2968" s="187">
        <v>45613.0</v>
      </c>
      <c r="D2968" s="188" t="str">
        <f t="shared" si="1"/>
        <v>2024/11</v>
      </c>
      <c r="E2968" s="189"/>
    </row>
    <row r="2969">
      <c r="A2969" s="186" t="s">
        <v>487</v>
      </c>
      <c r="B2969" s="186">
        <v>0.0011616</v>
      </c>
      <c r="C2969" s="187">
        <v>45613.0</v>
      </c>
      <c r="D2969" s="188" t="str">
        <f t="shared" si="1"/>
        <v>2024/11</v>
      </c>
      <c r="E2969" s="189"/>
    </row>
    <row r="2970">
      <c r="A2970" s="186" t="s">
        <v>487</v>
      </c>
      <c r="B2970" s="186">
        <v>0.0018198</v>
      </c>
      <c r="C2970" s="187">
        <v>45613.0</v>
      </c>
      <c r="D2970" s="188" t="str">
        <f t="shared" si="1"/>
        <v>2024/11</v>
      </c>
      <c r="E2970" s="189"/>
    </row>
    <row r="2971">
      <c r="A2971" s="186" t="s">
        <v>499</v>
      </c>
      <c r="B2971" s="186">
        <v>0.533175</v>
      </c>
      <c r="C2971" s="187">
        <v>45613.0</v>
      </c>
      <c r="D2971" s="188" t="str">
        <f t="shared" si="1"/>
        <v>2024/11</v>
      </c>
      <c r="E2971" s="189"/>
    </row>
    <row r="2972">
      <c r="A2972" s="186" t="s">
        <v>499</v>
      </c>
      <c r="B2972" s="186">
        <v>1.01872</v>
      </c>
      <c r="C2972" s="187">
        <v>45613.0</v>
      </c>
      <c r="D2972" s="188" t="str">
        <f t="shared" si="1"/>
        <v>2024/11</v>
      </c>
      <c r="E2972" s="189"/>
    </row>
    <row r="2973">
      <c r="A2973" s="186" t="s">
        <v>499</v>
      </c>
      <c r="B2973" s="186">
        <v>0.41092</v>
      </c>
      <c r="C2973" s="187">
        <v>45613.0</v>
      </c>
      <c r="D2973" s="188" t="str">
        <f t="shared" si="1"/>
        <v>2024/11</v>
      </c>
      <c r="E2973" s="189"/>
    </row>
    <row r="2974">
      <c r="A2974" s="186" t="s">
        <v>499</v>
      </c>
      <c r="B2974" s="186">
        <v>0.33802</v>
      </c>
      <c r="C2974" s="187">
        <v>45613.0</v>
      </c>
      <c r="D2974" s="188" t="str">
        <f t="shared" si="1"/>
        <v>2024/11</v>
      </c>
      <c r="E2974" s="189"/>
    </row>
    <row r="2975">
      <c r="A2975" s="186" t="s">
        <v>499</v>
      </c>
      <c r="B2975" s="186">
        <v>0.086025</v>
      </c>
      <c r="C2975" s="187">
        <v>45613.0</v>
      </c>
      <c r="D2975" s="188" t="str">
        <f t="shared" si="1"/>
        <v>2024/11</v>
      </c>
      <c r="E2975" s="189"/>
    </row>
    <row r="2976">
      <c r="A2976" s="186" t="s">
        <v>499</v>
      </c>
      <c r="B2976" s="186">
        <v>2.6845E-4</v>
      </c>
      <c r="C2976" s="187">
        <v>45613.0</v>
      </c>
      <c r="D2976" s="188" t="str">
        <f t="shared" si="1"/>
        <v>2024/11</v>
      </c>
      <c r="E2976" s="189"/>
    </row>
    <row r="2977">
      <c r="A2977" s="186" t="s">
        <v>496</v>
      </c>
      <c r="B2977" s="186">
        <v>0.04659825</v>
      </c>
      <c r="C2977" s="187">
        <v>45613.0</v>
      </c>
      <c r="D2977" s="188" t="str">
        <f t="shared" si="1"/>
        <v>2024/11</v>
      </c>
      <c r="E2977" s="189"/>
    </row>
    <row r="2978">
      <c r="A2978" s="186" t="s">
        <v>496</v>
      </c>
      <c r="B2978" s="186">
        <v>0.0156768</v>
      </c>
      <c r="C2978" s="187">
        <v>45613.0</v>
      </c>
      <c r="D2978" s="188" t="str">
        <f t="shared" si="1"/>
        <v>2024/11</v>
      </c>
      <c r="E2978" s="189"/>
    </row>
    <row r="2979">
      <c r="A2979" s="186" t="s">
        <v>496</v>
      </c>
      <c r="B2979" s="186">
        <v>0.0067788</v>
      </c>
      <c r="C2979" s="187">
        <v>45613.0</v>
      </c>
      <c r="D2979" s="188" t="str">
        <f t="shared" si="1"/>
        <v>2024/11</v>
      </c>
      <c r="E2979" s="189"/>
    </row>
    <row r="2980">
      <c r="A2980" s="186" t="s">
        <v>496</v>
      </c>
      <c r="B2980" s="186">
        <v>0.1484495</v>
      </c>
      <c r="C2980" s="187">
        <v>45613.0</v>
      </c>
      <c r="D2980" s="188" t="str">
        <f t="shared" si="1"/>
        <v>2024/11</v>
      </c>
      <c r="E2980" s="189"/>
    </row>
    <row r="2981">
      <c r="A2981" s="186" t="s">
        <v>496</v>
      </c>
      <c r="B2981" s="186">
        <v>0.0472515</v>
      </c>
      <c r="C2981" s="187">
        <v>45613.0</v>
      </c>
      <c r="D2981" s="188" t="str">
        <f t="shared" si="1"/>
        <v>2024/11</v>
      </c>
      <c r="E2981" s="189"/>
    </row>
    <row r="2982">
      <c r="A2982" s="186" t="s">
        <v>502</v>
      </c>
      <c r="B2982" s="186">
        <v>0.0522175</v>
      </c>
      <c r="C2982" s="187">
        <v>45613.0</v>
      </c>
      <c r="D2982" s="188" t="str">
        <f t="shared" si="1"/>
        <v>2024/11</v>
      </c>
      <c r="E2982" s="189"/>
    </row>
    <row r="2983">
      <c r="A2983" s="186" t="s">
        <v>502</v>
      </c>
      <c r="B2983" s="186">
        <v>0.04224</v>
      </c>
      <c r="C2983" s="187">
        <v>45613.0</v>
      </c>
      <c r="D2983" s="188" t="str">
        <f t="shared" si="1"/>
        <v>2024/11</v>
      </c>
      <c r="E2983" s="189"/>
    </row>
    <row r="2984">
      <c r="A2984" s="186" t="s">
        <v>502</v>
      </c>
      <c r="B2984" s="186">
        <v>0.09011</v>
      </c>
      <c r="C2984" s="187">
        <v>45613.0</v>
      </c>
      <c r="D2984" s="188" t="str">
        <f t="shared" si="1"/>
        <v>2024/11</v>
      </c>
      <c r="E2984" s="189"/>
    </row>
    <row r="2985">
      <c r="A2985" s="186" t="s">
        <v>502</v>
      </c>
      <c r="B2985" s="186">
        <v>0.0010722</v>
      </c>
      <c r="C2985" s="187">
        <v>45613.0</v>
      </c>
      <c r="D2985" s="188" t="str">
        <f t="shared" si="1"/>
        <v>2024/11</v>
      </c>
      <c r="E2985" s="189"/>
    </row>
    <row r="2986">
      <c r="A2986" s="186" t="s">
        <v>502</v>
      </c>
      <c r="B2986" s="186">
        <v>2.88E-4</v>
      </c>
      <c r="C2986" s="187">
        <v>45613.0</v>
      </c>
      <c r="D2986" s="188" t="str">
        <f t="shared" si="1"/>
        <v>2024/11</v>
      </c>
      <c r="E2986" s="189"/>
    </row>
    <row r="2987">
      <c r="A2987" s="186" t="s">
        <v>502</v>
      </c>
      <c r="B2987" s="186">
        <v>1.884E-4</v>
      </c>
      <c r="C2987" s="187">
        <v>45613.0</v>
      </c>
      <c r="D2987" s="188" t="str">
        <f t="shared" si="1"/>
        <v>2024/11</v>
      </c>
      <c r="E2987" s="189"/>
    </row>
    <row r="2988">
      <c r="A2988" s="186" t="s">
        <v>502</v>
      </c>
      <c r="B2988" s="186">
        <v>3.28</v>
      </c>
      <c r="C2988" s="187">
        <v>45613.0</v>
      </c>
      <c r="D2988" s="188" t="str">
        <f t="shared" si="1"/>
        <v>2024/11</v>
      </c>
      <c r="E2988" s="189"/>
    </row>
    <row r="2989">
      <c r="A2989" s="186" t="s">
        <v>502</v>
      </c>
      <c r="B2989" s="186">
        <v>0.0429</v>
      </c>
      <c r="C2989" s="187">
        <v>45613.0</v>
      </c>
      <c r="D2989" s="188" t="str">
        <f t="shared" si="1"/>
        <v>2024/11</v>
      </c>
      <c r="E2989" s="189"/>
    </row>
    <row r="2990">
      <c r="A2990" s="186" t="s">
        <v>502</v>
      </c>
      <c r="B2990" s="186">
        <v>0.00339</v>
      </c>
      <c r="C2990" s="187">
        <v>45613.0</v>
      </c>
      <c r="D2990" s="188" t="str">
        <f t="shared" si="1"/>
        <v>2024/11</v>
      </c>
      <c r="E2990" s="189"/>
    </row>
    <row r="2991">
      <c r="A2991" s="186" t="s">
        <v>502</v>
      </c>
      <c r="B2991" s="186">
        <v>0.28764</v>
      </c>
      <c r="C2991" s="187">
        <v>45613.0</v>
      </c>
      <c r="D2991" s="188" t="str">
        <f t="shared" si="1"/>
        <v>2024/11</v>
      </c>
      <c r="E2991" s="189"/>
    </row>
    <row r="2992">
      <c r="A2992" s="186" t="s">
        <v>502</v>
      </c>
      <c r="B2992" s="186">
        <v>0.823348</v>
      </c>
      <c r="C2992" s="187">
        <v>45613.0</v>
      </c>
      <c r="D2992" s="188" t="str">
        <f t="shared" si="1"/>
        <v>2024/11</v>
      </c>
      <c r="E2992" s="189"/>
    </row>
    <row r="2993">
      <c r="A2993" s="186" t="s">
        <v>489</v>
      </c>
      <c r="B2993" s="186">
        <v>0.221595</v>
      </c>
      <c r="C2993" s="187">
        <v>45613.0</v>
      </c>
      <c r="D2993" s="188" t="str">
        <f t="shared" si="1"/>
        <v>2024/11</v>
      </c>
      <c r="E2993" s="189"/>
    </row>
    <row r="2994">
      <c r="A2994" s="186" t="s">
        <v>489</v>
      </c>
      <c r="B2994" s="186">
        <v>0.017085</v>
      </c>
      <c r="C2994" s="187">
        <v>45613.0</v>
      </c>
      <c r="D2994" s="188" t="str">
        <f t="shared" si="1"/>
        <v>2024/11</v>
      </c>
      <c r="E2994" s="189"/>
    </row>
    <row r="2995">
      <c r="A2995" s="186" t="s">
        <v>489</v>
      </c>
      <c r="B2995" s="186">
        <v>1.6731E-4</v>
      </c>
      <c r="C2995" s="187">
        <v>45613.0</v>
      </c>
      <c r="D2995" s="188" t="str">
        <f t="shared" si="1"/>
        <v>2024/11</v>
      </c>
      <c r="E2995" s="189"/>
    </row>
    <row r="2996">
      <c r="A2996" s="186" t="s">
        <v>497</v>
      </c>
      <c r="B2996" s="186">
        <v>0.411872</v>
      </c>
      <c r="C2996" s="187">
        <v>45613.0</v>
      </c>
      <c r="D2996" s="188" t="str">
        <f t="shared" si="1"/>
        <v>2024/11</v>
      </c>
      <c r="E2996" s="189"/>
    </row>
    <row r="2997">
      <c r="A2997" s="186" t="s">
        <v>497</v>
      </c>
      <c r="B2997" s="186">
        <v>0.0159465</v>
      </c>
      <c r="C2997" s="187">
        <v>45613.0</v>
      </c>
      <c r="D2997" s="188" t="str">
        <f t="shared" si="1"/>
        <v>2024/11</v>
      </c>
      <c r="E2997" s="189"/>
    </row>
    <row r="2998">
      <c r="A2998" s="186" t="s">
        <v>498</v>
      </c>
      <c r="B2998" s="186">
        <v>4.095E-5</v>
      </c>
      <c r="C2998" s="187">
        <v>45613.0</v>
      </c>
      <c r="D2998" s="188" t="str">
        <f t="shared" si="1"/>
        <v>2024/11</v>
      </c>
      <c r="E2998" s="189"/>
    </row>
    <row r="2999">
      <c r="A2999" s="186" t="s">
        <v>486</v>
      </c>
      <c r="B2999" s="186">
        <v>0.0184459</v>
      </c>
      <c r="C2999" s="187">
        <v>45614.0</v>
      </c>
      <c r="D2999" s="188" t="str">
        <f t="shared" si="1"/>
        <v>2024/11</v>
      </c>
      <c r="E2999" s="189"/>
    </row>
    <row r="3000">
      <c r="A3000" s="186" t="s">
        <v>487</v>
      </c>
      <c r="B3000" s="186">
        <v>1.881275</v>
      </c>
      <c r="C3000" s="187">
        <v>45614.0</v>
      </c>
      <c r="D3000" s="188" t="str">
        <f t="shared" si="1"/>
        <v>2024/11</v>
      </c>
      <c r="E3000" s="189"/>
    </row>
    <row r="3001">
      <c r="A3001" s="186" t="s">
        <v>487</v>
      </c>
      <c r="B3001" s="186">
        <v>0.41728</v>
      </c>
      <c r="C3001" s="187">
        <v>45614.0</v>
      </c>
      <c r="D3001" s="188" t="str">
        <f t="shared" si="1"/>
        <v>2024/11</v>
      </c>
      <c r="E3001" s="189"/>
    </row>
    <row r="3002">
      <c r="A3002" s="186" t="s">
        <v>487</v>
      </c>
      <c r="B3002" s="186">
        <v>0.49474</v>
      </c>
      <c r="C3002" s="187">
        <v>45614.0</v>
      </c>
      <c r="D3002" s="188" t="str">
        <f t="shared" si="1"/>
        <v>2024/11</v>
      </c>
      <c r="E3002" s="189"/>
    </row>
    <row r="3003">
      <c r="A3003" s="186" t="s">
        <v>487</v>
      </c>
      <c r="B3003" s="186">
        <v>0.1553769</v>
      </c>
      <c r="C3003" s="187">
        <v>45614.0</v>
      </c>
      <c r="D3003" s="188" t="str">
        <f t="shared" si="1"/>
        <v>2024/11</v>
      </c>
      <c r="E3003" s="189"/>
    </row>
    <row r="3004">
      <c r="A3004" s="186" t="s">
        <v>487</v>
      </c>
      <c r="B3004" s="186">
        <v>0.0301824</v>
      </c>
      <c r="C3004" s="187">
        <v>45614.0</v>
      </c>
      <c r="D3004" s="188" t="str">
        <f t="shared" si="1"/>
        <v>2024/11</v>
      </c>
      <c r="E3004" s="189"/>
    </row>
    <row r="3005">
      <c r="A3005" s="186" t="s">
        <v>487</v>
      </c>
      <c r="B3005" s="186">
        <v>0.041658</v>
      </c>
      <c r="C3005" s="187">
        <v>45614.0</v>
      </c>
      <c r="D3005" s="188" t="str">
        <f t="shared" si="1"/>
        <v>2024/11</v>
      </c>
      <c r="E3005" s="189"/>
    </row>
    <row r="3006">
      <c r="A3006" s="186" t="s">
        <v>499</v>
      </c>
      <c r="B3006" s="186">
        <v>1.280735</v>
      </c>
      <c r="C3006" s="187">
        <v>45614.0</v>
      </c>
      <c r="D3006" s="188" t="str">
        <f t="shared" si="1"/>
        <v>2024/11</v>
      </c>
      <c r="E3006" s="189"/>
    </row>
    <row r="3007">
      <c r="A3007" s="186" t="s">
        <v>499</v>
      </c>
      <c r="B3007" s="186">
        <v>0.74176</v>
      </c>
      <c r="C3007" s="187">
        <v>45614.0</v>
      </c>
      <c r="D3007" s="188" t="str">
        <f t="shared" si="1"/>
        <v>2024/11</v>
      </c>
      <c r="E3007" s="189"/>
    </row>
    <row r="3008">
      <c r="A3008" s="186" t="s">
        <v>499</v>
      </c>
      <c r="B3008" s="186">
        <v>0.41789</v>
      </c>
      <c r="C3008" s="187">
        <v>45614.0</v>
      </c>
      <c r="D3008" s="188" t="str">
        <f t="shared" si="1"/>
        <v>2024/11</v>
      </c>
      <c r="E3008" s="189"/>
    </row>
    <row r="3009">
      <c r="A3009" s="186" t="s">
        <v>499</v>
      </c>
      <c r="B3009" s="186">
        <v>0.27354</v>
      </c>
      <c r="C3009" s="187">
        <v>45614.0</v>
      </c>
      <c r="D3009" s="188" t="str">
        <f t="shared" si="1"/>
        <v>2024/11</v>
      </c>
      <c r="E3009" s="189"/>
    </row>
    <row r="3010">
      <c r="A3010" s="186" t="s">
        <v>499</v>
      </c>
      <c r="B3010" s="186">
        <v>0.05181</v>
      </c>
      <c r="C3010" s="187">
        <v>45614.0</v>
      </c>
      <c r="D3010" s="188" t="str">
        <f t="shared" si="1"/>
        <v>2024/11</v>
      </c>
      <c r="E3010" s="189"/>
    </row>
    <row r="3011">
      <c r="A3011" s="186" t="s">
        <v>499</v>
      </c>
      <c r="B3011" s="186">
        <v>1.7173E-4</v>
      </c>
      <c r="C3011" s="187">
        <v>45614.0</v>
      </c>
      <c r="D3011" s="188" t="str">
        <f t="shared" si="1"/>
        <v>2024/11</v>
      </c>
      <c r="E3011" s="189"/>
    </row>
    <row r="3012">
      <c r="A3012" s="186" t="s">
        <v>496</v>
      </c>
      <c r="B3012" s="186">
        <v>0.0623331</v>
      </c>
      <c r="C3012" s="187">
        <v>45614.0</v>
      </c>
      <c r="D3012" s="188" t="str">
        <f t="shared" si="1"/>
        <v>2024/11</v>
      </c>
      <c r="E3012" s="189"/>
    </row>
    <row r="3013">
      <c r="A3013" s="186" t="s">
        <v>496</v>
      </c>
      <c r="B3013" s="186">
        <v>0.014112</v>
      </c>
      <c r="C3013" s="187">
        <v>45614.0</v>
      </c>
      <c r="D3013" s="188" t="str">
        <f t="shared" si="1"/>
        <v>2024/11</v>
      </c>
      <c r="E3013" s="189"/>
    </row>
    <row r="3014">
      <c r="A3014" s="186" t="s">
        <v>496</v>
      </c>
      <c r="B3014" s="186">
        <v>0.0097422</v>
      </c>
      <c r="C3014" s="187">
        <v>45614.0</v>
      </c>
      <c r="D3014" s="188" t="str">
        <f t="shared" si="1"/>
        <v>2024/11</v>
      </c>
      <c r="E3014" s="189"/>
    </row>
    <row r="3015">
      <c r="A3015" s="186" t="s">
        <v>496</v>
      </c>
      <c r="B3015" s="186">
        <v>0.1555355</v>
      </c>
      <c r="C3015" s="187">
        <v>45614.0</v>
      </c>
      <c r="D3015" s="188" t="str">
        <f t="shared" si="1"/>
        <v>2024/11</v>
      </c>
      <c r="E3015" s="189"/>
    </row>
    <row r="3016">
      <c r="A3016" s="186" t="s">
        <v>496</v>
      </c>
      <c r="B3016" s="186">
        <v>0.049161</v>
      </c>
      <c r="C3016" s="187">
        <v>45614.0</v>
      </c>
      <c r="D3016" s="188" t="str">
        <f t="shared" si="1"/>
        <v>2024/11</v>
      </c>
      <c r="E3016" s="189"/>
    </row>
    <row r="3017">
      <c r="A3017" s="186" t="s">
        <v>502</v>
      </c>
      <c r="B3017" s="186">
        <v>1.0445575</v>
      </c>
      <c r="C3017" s="187">
        <v>45614.0</v>
      </c>
      <c r="D3017" s="188" t="str">
        <f t="shared" si="1"/>
        <v>2024/11</v>
      </c>
      <c r="E3017" s="189"/>
    </row>
    <row r="3018">
      <c r="A3018" s="186" t="s">
        <v>502</v>
      </c>
      <c r="B3018" s="186">
        <v>1.63408</v>
      </c>
      <c r="C3018" s="187">
        <v>45614.0</v>
      </c>
      <c r="D3018" s="188" t="str">
        <f t="shared" si="1"/>
        <v>2024/11</v>
      </c>
      <c r="E3018" s="189"/>
    </row>
    <row r="3019">
      <c r="A3019" s="186" t="s">
        <v>502</v>
      </c>
      <c r="B3019" s="186">
        <v>0.3332</v>
      </c>
      <c r="C3019" s="187">
        <v>45614.0</v>
      </c>
      <c r="D3019" s="188" t="str">
        <f t="shared" si="1"/>
        <v>2024/11</v>
      </c>
      <c r="E3019" s="189"/>
    </row>
    <row r="3020">
      <c r="A3020" s="186" t="s">
        <v>502</v>
      </c>
      <c r="B3020" s="186">
        <v>0.03435645</v>
      </c>
      <c r="C3020" s="187">
        <v>45614.0</v>
      </c>
      <c r="D3020" s="188" t="str">
        <f t="shared" si="1"/>
        <v>2024/11</v>
      </c>
      <c r="E3020" s="189"/>
    </row>
    <row r="3021">
      <c r="A3021" s="186" t="s">
        <v>502</v>
      </c>
      <c r="B3021" s="186">
        <v>0.007872</v>
      </c>
      <c r="C3021" s="187">
        <v>45614.0</v>
      </c>
      <c r="D3021" s="188" t="str">
        <f t="shared" si="1"/>
        <v>2024/11</v>
      </c>
      <c r="E3021" s="189"/>
    </row>
    <row r="3022">
      <c r="A3022" s="186" t="s">
        <v>502</v>
      </c>
      <c r="B3022" s="186">
        <v>0.0109962</v>
      </c>
      <c r="C3022" s="187">
        <v>45614.0</v>
      </c>
      <c r="D3022" s="188" t="str">
        <f t="shared" si="1"/>
        <v>2024/11</v>
      </c>
      <c r="E3022" s="189"/>
    </row>
    <row r="3023">
      <c r="A3023" s="186" t="s">
        <v>502</v>
      </c>
      <c r="B3023" s="186">
        <v>0.190245</v>
      </c>
      <c r="C3023" s="187">
        <v>45614.0</v>
      </c>
      <c r="D3023" s="188" t="str">
        <f t="shared" si="1"/>
        <v>2024/11</v>
      </c>
      <c r="E3023" s="189"/>
    </row>
    <row r="3024">
      <c r="A3024" s="186" t="s">
        <v>502</v>
      </c>
      <c r="B3024" s="186">
        <v>0.2283</v>
      </c>
      <c r="C3024" s="187">
        <v>45614.0</v>
      </c>
      <c r="D3024" s="188" t="str">
        <f t="shared" si="1"/>
        <v>2024/11</v>
      </c>
      <c r="E3024" s="189"/>
    </row>
    <row r="3025">
      <c r="A3025" s="186" t="s">
        <v>502</v>
      </c>
      <c r="B3025" s="186">
        <v>3.0</v>
      </c>
      <c r="C3025" s="187">
        <v>45614.0</v>
      </c>
      <c r="D3025" s="188" t="str">
        <f t="shared" si="1"/>
        <v>2024/11</v>
      </c>
      <c r="E3025" s="189"/>
    </row>
    <row r="3026">
      <c r="A3026" s="186" t="s">
        <v>502</v>
      </c>
      <c r="B3026" s="186">
        <v>0.258474</v>
      </c>
      <c r="C3026" s="187">
        <v>45614.0</v>
      </c>
      <c r="D3026" s="188" t="str">
        <f t="shared" si="1"/>
        <v>2024/11</v>
      </c>
      <c r="E3026" s="189"/>
    </row>
    <row r="3027">
      <c r="A3027" s="186" t="s">
        <v>502</v>
      </c>
      <c r="B3027" s="186">
        <v>0.69876</v>
      </c>
      <c r="C3027" s="187">
        <v>45614.0</v>
      </c>
      <c r="D3027" s="188" t="str">
        <f t="shared" si="1"/>
        <v>2024/11</v>
      </c>
      <c r="E3027" s="189"/>
    </row>
    <row r="3028">
      <c r="A3028" s="186" t="s">
        <v>488</v>
      </c>
      <c r="B3028" s="186">
        <v>0.5306775</v>
      </c>
      <c r="C3028" s="187">
        <v>45614.0</v>
      </c>
      <c r="D3028" s="188" t="str">
        <f t="shared" si="1"/>
        <v>2024/11</v>
      </c>
      <c r="E3028" s="189"/>
    </row>
    <row r="3029">
      <c r="A3029" s="186" t="s">
        <v>488</v>
      </c>
      <c r="B3029" s="186">
        <v>0.0048</v>
      </c>
      <c r="C3029" s="187">
        <v>45614.0</v>
      </c>
      <c r="D3029" s="188" t="str">
        <f t="shared" si="1"/>
        <v>2024/11</v>
      </c>
      <c r="E3029" s="189"/>
    </row>
    <row r="3030">
      <c r="A3030" s="186" t="s">
        <v>488</v>
      </c>
      <c r="B3030" s="186">
        <v>0.08258</v>
      </c>
      <c r="C3030" s="187">
        <v>45614.0</v>
      </c>
      <c r="D3030" s="188" t="str">
        <f t="shared" si="1"/>
        <v>2024/11</v>
      </c>
      <c r="E3030" s="189"/>
    </row>
    <row r="3031">
      <c r="A3031" s="186" t="s">
        <v>488</v>
      </c>
      <c r="B3031" s="186">
        <v>2.1960354</v>
      </c>
      <c r="C3031" s="187">
        <v>45614.0</v>
      </c>
      <c r="D3031" s="188" t="str">
        <f t="shared" si="1"/>
        <v>2024/11</v>
      </c>
      <c r="E3031" s="189"/>
    </row>
    <row r="3032">
      <c r="A3032" s="186" t="s">
        <v>488</v>
      </c>
      <c r="B3032" s="186">
        <v>0.2900928</v>
      </c>
      <c r="C3032" s="187">
        <v>45614.0</v>
      </c>
      <c r="D3032" s="188" t="str">
        <f t="shared" si="1"/>
        <v>2024/11</v>
      </c>
      <c r="E3032" s="189"/>
    </row>
    <row r="3033">
      <c r="A3033" s="186" t="s">
        <v>488</v>
      </c>
      <c r="B3033" s="186">
        <v>0.1023264</v>
      </c>
      <c r="C3033" s="187">
        <v>45614.0</v>
      </c>
      <c r="D3033" s="188" t="str">
        <f t="shared" si="1"/>
        <v>2024/11</v>
      </c>
      <c r="E3033" s="189"/>
    </row>
    <row r="3034">
      <c r="A3034" s="186" t="s">
        <v>488</v>
      </c>
      <c r="B3034" s="186">
        <v>0.0756403</v>
      </c>
      <c r="C3034" s="187">
        <v>45614.0</v>
      </c>
      <c r="D3034" s="188" t="str">
        <f t="shared" si="1"/>
        <v>2024/11</v>
      </c>
      <c r="E3034" s="189"/>
    </row>
    <row r="3035">
      <c r="A3035" s="186" t="s">
        <v>488</v>
      </c>
      <c r="B3035" s="186">
        <v>0.04650295</v>
      </c>
      <c r="C3035" s="187">
        <v>45614.0</v>
      </c>
      <c r="D3035" s="188" t="str">
        <f t="shared" si="1"/>
        <v>2024/11</v>
      </c>
      <c r="E3035" s="189"/>
    </row>
    <row r="3036">
      <c r="A3036" s="186" t="s">
        <v>489</v>
      </c>
      <c r="B3036" s="186">
        <v>0.003625</v>
      </c>
      <c r="C3036" s="187">
        <v>45614.0</v>
      </c>
      <c r="D3036" s="188" t="str">
        <f t="shared" si="1"/>
        <v>2024/11</v>
      </c>
      <c r="E3036" s="189"/>
    </row>
    <row r="3037">
      <c r="A3037" s="186" t="s">
        <v>489</v>
      </c>
      <c r="B3037" s="186">
        <v>0.00108</v>
      </c>
      <c r="C3037" s="187">
        <v>45614.0</v>
      </c>
      <c r="D3037" s="188" t="str">
        <f t="shared" si="1"/>
        <v>2024/11</v>
      </c>
      <c r="E3037" s="189"/>
    </row>
    <row r="3038">
      <c r="A3038" s="186" t="s">
        <v>489</v>
      </c>
      <c r="B3038" s="186">
        <v>9.570285</v>
      </c>
      <c r="C3038" s="187">
        <v>45614.0</v>
      </c>
      <c r="D3038" s="188" t="str">
        <f t="shared" si="1"/>
        <v>2024/11</v>
      </c>
      <c r="E3038" s="189"/>
    </row>
    <row r="3039">
      <c r="A3039" s="186" t="s">
        <v>489</v>
      </c>
      <c r="B3039" s="186">
        <v>4.929195</v>
      </c>
      <c r="C3039" s="187">
        <v>45614.0</v>
      </c>
      <c r="D3039" s="188" t="str">
        <f t="shared" si="1"/>
        <v>2024/11</v>
      </c>
      <c r="E3039" s="189"/>
    </row>
    <row r="3040">
      <c r="A3040" s="186" t="s">
        <v>489</v>
      </c>
      <c r="B3040" s="186">
        <v>0.01305863</v>
      </c>
      <c r="C3040" s="187">
        <v>45614.0</v>
      </c>
      <c r="D3040" s="188" t="str">
        <f t="shared" si="1"/>
        <v>2024/11</v>
      </c>
      <c r="E3040" s="189"/>
    </row>
    <row r="3041">
      <c r="A3041" s="186" t="s">
        <v>497</v>
      </c>
      <c r="B3041" s="186">
        <v>0.354447</v>
      </c>
      <c r="C3041" s="187">
        <v>45614.0</v>
      </c>
      <c r="D3041" s="188" t="str">
        <f t="shared" si="1"/>
        <v>2024/11</v>
      </c>
      <c r="E3041" s="189"/>
    </row>
    <row r="3042">
      <c r="A3042" s="186" t="s">
        <v>497</v>
      </c>
      <c r="B3042" s="186">
        <v>0.014076</v>
      </c>
      <c r="C3042" s="187">
        <v>45614.0</v>
      </c>
      <c r="D3042" s="188" t="str">
        <f t="shared" si="1"/>
        <v>2024/11</v>
      </c>
      <c r="E3042" s="189"/>
    </row>
    <row r="3043">
      <c r="A3043" s="186" t="s">
        <v>498</v>
      </c>
      <c r="B3043" s="186">
        <v>0.630915</v>
      </c>
      <c r="C3043" s="187">
        <v>45614.0</v>
      </c>
      <c r="D3043" s="188" t="str">
        <f t="shared" si="1"/>
        <v>2024/11</v>
      </c>
      <c r="E3043" s="189"/>
    </row>
    <row r="3044">
      <c r="A3044" s="186" t="s">
        <v>498</v>
      </c>
      <c r="B3044" s="186">
        <v>0.00432</v>
      </c>
      <c r="C3044" s="187">
        <v>45614.0</v>
      </c>
      <c r="D3044" s="188" t="str">
        <f t="shared" si="1"/>
        <v>2024/11</v>
      </c>
      <c r="E3044" s="189"/>
    </row>
    <row r="3045">
      <c r="A3045" s="186" t="s">
        <v>498</v>
      </c>
      <c r="B3045" s="186">
        <v>1.18471</v>
      </c>
      <c r="C3045" s="187">
        <v>45614.0</v>
      </c>
      <c r="D3045" s="188" t="str">
        <f t="shared" si="1"/>
        <v>2024/11</v>
      </c>
      <c r="E3045" s="189"/>
    </row>
    <row r="3046">
      <c r="A3046" s="186" t="s">
        <v>498</v>
      </c>
      <c r="B3046" s="186">
        <v>0.015738</v>
      </c>
      <c r="C3046" s="187">
        <v>45614.0</v>
      </c>
      <c r="D3046" s="188" t="str">
        <f t="shared" si="1"/>
        <v>2024/11</v>
      </c>
      <c r="E3046" s="189"/>
    </row>
    <row r="3047">
      <c r="A3047" s="186" t="s">
        <v>498</v>
      </c>
      <c r="B3047" s="186">
        <v>0.1493184</v>
      </c>
      <c r="C3047" s="187">
        <v>45614.0</v>
      </c>
      <c r="D3047" s="188" t="str">
        <f t="shared" si="1"/>
        <v>2024/11</v>
      </c>
      <c r="E3047" s="189"/>
    </row>
    <row r="3048">
      <c r="A3048" s="186" t="s">
        <v>498</v>
      </c>
      <c r="B3048" s="186">
        <v>0.0663774</v>
      </c>
      <c r="C3048" s="187">
        <v>45614.0</v>
      </c>
      <c r="D3048" s="188" t="str">
        <f t="shared" si="1"/>
        <v>2024/11</v>
      </c>
      <c r="E3048" s="189"/>
    </row>
    <row r="3049">
      <c r="A3049" s="186" t="s">
        <v>498</v>
      </c>
      <c r="B3049" s="186">
        <v>0.00219934</v>
      </c>
      <c r="C3049" s="187">
        <v>45614.0</v>
      </c>
      <c r="D3049" s="188" t="str">
        <f t="shared" si="1"/>
        <v>2024/11</v>
      </c>
      <c r="E3049" s="189"/>
    </row>
    <row r="3050">
      <c r="A3050" s="186" t="s">
        <v>486</v>
      </c>
      <c r="B3050" s="186">
        <v>2.366E-5</v>
      </c>
      <c r="C3050" s="187">
        <v>45615.0</v>
      </c>
      <c r="D3050" s="188" t="str">
        <f t="shared" si="1"/>
        <v>2024/11</v>
      </c>
      <c r="E3050" s="189"/>
    </row>
    <row r="3051">
      <c r="A3051" s="186" t="s">
        <v>486</v>
      </c>
      <c r="B3051" s="186">
        <v>0.0573984</v>
      </c>
      <c r="C3051" s="187">
        <v>45615.0</v>
      </c>
      <c r="D3051" s="188" t="str">
        <f t="shared" si="1"/>
        <v>2024/11</v>
      </c>
      <c r="E3051" s="189"/>
    </row>
    <row r="3052">
      <c r="A3052" s="186" t="s">
        <v>487</v>
      </c>
      <c r="B3052" s="186">
        <v>2.337595</v>
      </c>
      <c r="C3052" s="187">
        <v>45615.0</v>
      </c>
      <c r="D3052" s="188" t="str">
        <f t="shared" si="1"/>
        <v>2024/11</v>
      </c>
      <c r="E3052" s="189"/>
    </row>
    <row r="3053">
      <c r="A3053" s="186" t="s">
        <v>487</v>
      </c>
      <c r="B3053" s="186">
        <v>0.16288</v>
      </c>
      <c r="C3053" s="187">
        <v>45615.0</v>
      </c>
      <c r="D3053" s="188" t="str">
        <f t="shared" si="1"/>
        <v>2024/11</v>
      </c>
      <c r="E3053" s="189"/>
    </row>
    <row r="3054">
      <c r="A3054" s="186" t="s">
        <v>487</v>
      </c>
      <c r="B3054" s="186">
        <v>0.2652</v>
      </c>
      <c r="C3054" s="187">
        <v>45615.0</v>
      </c>
      <c r="D3054" s="188" t="str">
        <f t="shared" si="1"/>
        <v>2024/11</v>
      </c>
      <c r="E3054" s="189"/>
    </row>
    <row r="3055">
      <c r="A3055" s="186" t="s">
        <v>487</v>
      </c>
      <c r="B3055" s="186">
        <v>0.74030775</v>
      </c>
      <c r="C3055" s="187">
        <v>45615.0</v>
      </c>
      <c r="D3055" s="188" t="str">
        <f t="shared" si="1"/>
        <v>2024/11</v>
      </c>
      <c r="E3055" s="189"/>
    </row>
    <row r="3056">
      <c r="A3056" s="186" t="s">
        <v>487</v>
      </c>
      <c r="B3056" s="186">
        <v>0.1325568</v>
      </c>
      <c r="C3056" s="187">
        <v>45615.0</v>
      </c>
      <c r="D3056" s="188" t="str">
        <f t="shared" si="1"/>
        <v>2024/11</v>
      </c>
      <c r="E3056" s="189"/>
    </row>
    <row r="3057">
      <c r="A3057" s="186" t="s">
        <v>487</v>
      </c>
      <c r="B3057" s="186">
        <v>0.2324958</v>
      </c>
      <c r="C3057" s="187">
        <v>45615.0</v>
      </c>
      <c r="D3057" s="188" t="str">
        <f t="shared" si="1"/>
        <v>2024/11</v>
      </c>
      <c r="E3057" s="189"/>
    </row>
    <row r="3058">
      <c r="A3058" s="186" t="s">
        <v>499</v>
      </c>
      <c r="B3058" s="186">
        <v>2.348775</v>
      </c>
      <c r="C3058" s="187">
        <v>45615.0</v>
      </c>
      <c r="D3058" s="188" t="str">
        <f t="shared" si="1"/>
        <v>2024/11</v>
      </c>
      <c r="E3058" s="189"/>
    </row>
    <row r="3059">
      <c r="A3059" s="186" t="s">
        <v>499</v>
      </c>
      <c r="B3059" s="186">
        <v>1.86256</v>
      </c>
      <c r="C3059" s="187">
        <v>45615.0</v>
      </c>
      <c r="D3059" s="188" t="str">
        <f t="shared" si="1"/>
        <v>2024/11</v>
      </c>
      <c r="E3059" s="189"/>
    </row>
    <row r="3060">
      <c r="A3060" s="186" t="s">
        <v>499</v>
      </c>
      <c r="B3060" s="186">
        <v>1.5375</v>
      </c>
      <c r="C3060" s="187">
        <v>45615.0</v>
      </c>
      <c r="D3060" s="188" t="str">
        <f t="shared" si="1"/>
        <v>2024/11</v>
      </c>
      <c r="E3060" s="189"/>
    </row>
    <row r="3061">
      <c r="A3061" s="186" t="s">
        <v>499</v>
      </c>
      <c r="B3061" s="186">
        <v>0.355</v>
      </c>
      <c r="C3061" s="187">
        <v>45615.0</v>
      </c>
      <c r="D3061" s="188" t="str">
        <f t="shared" si="1"/>
        <v>2024/11</v>
      </c>
      <c r="E3061" s="189"/>
    </row>
    <row r="3062">
      <c r="A3062" s="186" t="s">
        <v>499</v>
      </c>
      <c r="B3062" s="186">
        <v>0.096675</v>
      </c>
      <c r="C3062" s="187">
        <v>45615.0</v>
      </c>
      <c r="D3062" s="188" t="str">
        <f t="shared" si="1"/>
        <v>2024/11</v>
      </c>
      <c r="E3062" s="189"/>
    </row>
    <row r="3063">
      <c r="A3063" s="186" t="s">
        <v>499</v>
      </c>
      <c r="B3063" s="186">
        <v>2.9835E-4</v>
      </c>
      <c r="C3063" s="187">
        <v>45615.0</v>
      </c>
      <c r="D3063" s="188" t="str">
        <f t="shared" si="1"/>
        <v>2024/11</v>
      </c>
      <c r="E3063" s="189"/>
    </row>
    <row r="3064">
      <c r="A3064" s="186" t="s">
        <v>496</v>
      </c>
      <c r="B3064" s="186">
        <v>0.0570384</v>
      </c>
      <c r="C3064" s="187">
        <v>45615.0</v>
      </c>
      <c r="D3064" s="188" t="str">
        <f t="shared" si="1"/>
        <v>2024/11</v>
      </c>
      <c r="E3064" s="189"/>
    </row>
    <row r="3065">
      <c r="A3065" s="186" t="s">
        <v>496</v>
      </c>
      <c r="B3065" s="186">
        <v>0.0159744</v>
      </c>
      <c r="C3065" s="187">
        <v>45615.0</v>
      </c>
      <c r="D3065" s="188" t="str">
        <f t="shared" si="1"/>
        <v>2024/11</v>
      </c>
      <c r="E3065" s="189"/>
    </row>
    <row r="3066">
      <c r="A3066" s="186" t="s">
        <v>496</v>
      </c>
      <c r="B3066" s="186">
        <v>0.0076188</v>
      </c>
      <c r="C3066" s="187">
        <v>45615.0</v>
      </c>
      <c r="D3066" s="188" t="str">
        <f t="shared" si="1"/>
        <v>2024/11</v>
      </c>
      <c r="E3066" s="189"/>
    </row>
    <row r="3067">
      <c r="A3067" s="186" t="s">
        <v>496</v>
      </c>
      <c r="B3067" s="186">
        <v>0.1466065</v>
      </c>
      <c r="C3067" s="187">
        <v>45615.0</v>
      </c>
      <c r="D3067" s="188" t="str">
        <f t="shared" si="1"/>
        <v>2024/11</v>
      </c>
      <c r="E3067" s="189"/>
    </row>
    <row r="3068">
      <c r="A3068" s="186" t="s">
        <v>496</v>
      </c>
      <c r="B3068" s="186">
        <v>0.046818</v>
      </c>
      <c r="C3068" s="187">
        <v>45615.0</v>
      </c>
      <c r="D3068" s="188" t="str">
        <f t="shared" si="1"/>
        <v>2024/11</v>
      </c>
      <c r="E3068" s="189"/>
    </row>
    <row r="3069">
      <c r="A3069" s="186" t="s">
        <v>502</v>
      </c>
      <c r="B3069" s="186">
        <v>0.0599325</v>
      </c>
      <c r="C3069" s="187">
        <v>45615.0</v>
      </c>
      <c r="D3069" s="188" t="str">
        <f t="shared" si="1"/>
        <v>2024/11</v>
      </c>
      <c r="E3069" s="189"/>
    </row>
    <row r="3070">
      <c r="A3070" s="186" t="s">
        <v>502</v>
      </c>
      <c r="B3070" s="186">
        <v>0.0184</v>
      </c>
      <c r="C3070" s="187">
        <v>45615.0</v>
      </c>
      <c r="D3070" s="188" t="str">
        <f t="shared" si="1"/>
        <v>2024/11</v>
      </c>
      <c r="E3070" s="189"/>
    </row>
    <row r="3071">
      <c r="A3071" s="186" t="s">
        <v>502</v>
      </c>
      <c r="B3071" s="186">
        <v>0.118</v>
      </c>
      <c r="C3071" s="187">
        <v>45615.0</v>
      </c>
      <c r="D3071" s="188" t="str">
        <f t="shared" si="1"/>
        <v>2024/11</v>
      </c>
      <c r="E3071" s="189"/>
    </row>
    <row r="3072">
      <c r="A3072" s="186" t="s">
        <v>502</v>
      </c>
      <c r="B3072" s="186">
        <v>0.0348627</v>
      </c>
      <c r="C3072" s="187">
        <v>45615.0</v>
      </c>
      <c r="D3072" s="188" t="str">
        <f t="shared" si="1"/>
        <v>2024/11</v>
      </c>
      <c r="E3072" s="189"/>
    </row>
    <row r="3073">
      <c r="A3073" s="186" t="s">
        <v>502</v>
      </c>
      <c r="B3073" s="186">
        <v>0.0127104</v>
      </c>
      <c r="C3073" s="187">
        <v>45615.0</v>
      </c>
      <c r="D3073" s="188" t="str">
        <f t="shared" si="1"/>
        <v>2024/11</v>
      </c>
      <c r="E3073" s="189"/>
    </row>
    <row r="3074">
      <c r="A3074" s="186" t="s">
        <v>502</v>
      </c>
      <c r="B3074" s="186">
        <v>0.0074562</v>
      </c>
      <c r="C3074" s="187">
        <v>45615.0</v>
      </c>
      <c r="D3074" s="188" t="str">
        <f t="shared" si="1"/>
        <v>2024/11</v>
      </c>
      <c r="E3074" s="189"/>
    </row>
    <row r="3075">
      <c r="A3075" s="186" t="s">
        <v>502</v>
      </c>
      <c r="B3075" s="186">
        <v>3.0</v>
      </c>
      <c r="C3075" s="187">
        <v>45615.0</v>
      </c>
      <c r="D3075" s="188" t="str">
        <f t="shared" si="1"/>
        <v>2024/11</v>
      </c>
      <c r="E3075" s="189"/>
    </row>
    <row r="3076">
      <c r="A3076" s="186" t="s">
        <v>502</v>
      </c>
      <c r="B3076" s="186">
        <v>7.4E-4</v>
      </c>
      <c r="C3076" s="187">
        <v>45615.0</v>
      </c>
      <c r="D3076" s="188" t="str">
        <f t="shared" si="1"/>
        <v>2024/11</v>
      </c>
      <c r="E3076" s="189"/>
    </row>
    <row r="3077">
      <c r="A3077" s="186" t="s">
        <v>502</v>
      </c>
      <c r="B3077" s="186">
        <v>5.4E-4</v>
      </c>
      <c r="C3077" s="187">
        <v>45615.0</v>
      </c>
      <c r="D3077" s="188" t="str">
        <f t="shared" si="1"/>
        <v>2024/11</v>
      </c>
      <c r="E3077" s="189"/>
    </row>
    <row r="3078">
      <c r="A3078" s="186" t="s">
        <v>502</v>
      </c>
      <c r="B3078" s="186">
        <v>0.255258</v>
      </c>
      <c r="C3078" s="187">
        <v>45615.0</v>
      </c>
      <c r="D3078" s="188" t="str">
        <f t="shared" si="1"/>
        <v>2024/11</v>
      </c>
      <c r="E3078" s="189"/>
    </row>
    <row r="3079">
      <c r="A3079" s="186" t="s">
        <v>502</v>
      </c>
      <c r="B3079" s="186">
        <v>0.652296</v>
      </c>
      <c r="C3079" s="187">
        <v>45615.0</v>
      </c>
      <c r="D3079" s="188" t="str">
        <f t="shared" si="1"/>
        <v>2024/11</v>
      </c>
      <c r="E3079" s="189"/>
    </row>
    <row r="3080">
      <c r="A3080" s="186" t="s">
        <v>488</v>
      </c>
      <c r="B3080" s="186">
        <v>0.55293</v>
      </c>
      <c r="C3080" s="187">
        <v>45615.0</v>
      </c>
      <c r="D3080" s="188" t="str">
        <f t="shared" si="1"/>
        <v>2024/11</v>
      </c>
      <c r="E3080" s="189"/>
    </row>
    <row r="3081">
      <c r="A3081" s="186" t="s">
        <v>488</v>
      </c>
      <c r="B3081" s="186">
        <v>0.00336</v>
      </c>
      <c r="C3081" s="187">
        <v>45615.0</v>
      </c>
      <c r="D3081" s="188" t="str">
        <f t="shared" si="1"/>
        <v>2024/11</v>
      </c>
      <c r="E3081" s="189"/>
    </row>
    <row r="3082">
      <c r="A3082" s="186" t="s">
        <v>488</v>
      </c>
      <c r="B3082" s="186">
        <v>0.16045</v>
      </c>
      <c r="C3082" s="187">
        <v>45615.0</v>
      </c>
      <c r="D3082" s="188" t="str">
        <f t="shared" si="1"/>
        <v>2024/11</v>
      </c>
      <c r="E3082" s="189"/>
    </row>
    <row r="3083">
      <c r="A3083" s="186" t="s">
        <v>488</v>
      </c>
      <c r="B3083" s="186">
        <v>0.0215004</v>
      </c>
      <c r="C3083" s="187">
        <v>45615.0</v>
      </c>
      <c r="D3083" s="188" t="str">
        <f t="shared" si="1"/>
        <v>2024/11</v>
      </c>
      <c r="E3083" s="189"/>
    </row>
    <row r="3084">
      <c r="A3084" s="186" t="s">
        <v>488</v>
      </c>
      <c r="B3084" s="186">
        <v>0.5129952</v>
      </c>
      <c r="C3084" s="187">
        <v>45615.0</v>
      </c>
      <c r="D3084" s="188" t="str">
        <f t="shared" si="1"/>
        <v>2024/11</v>
      </c>
      <c r="E3084" s="189"/>
    </row>
    <row r="3085">
      <c r="A3085" s="186" t="s">
        <v>488</v>
      </c>
      <c r="B3085" s="186">
        <v>8.448E-4</v>
      </c>
      <c r="C3085" s="187">
        <v>45615.0</v>
      </c>
      <c r="D3085" s="188" t="str">
        <f t="shared" si="1"/>
        <v>2024/11</v>
      </c>
      <c r="E3085" s="189"/>
    </row>
    <row r="3086">
      <c r="A3086" s="186" t="s">
        <v>488</v>
      </c>
      <c r="B3086" s="186">
        <v>0.05384171</v>
      </c>
      <c r="C3086" s="187">
        <v>45615.0</v>
      </c>
      <c r="D3086" s="188" t="str">
        <f t="shared" si="1"/>
        <v>2024/11</v>
      </c>
      <c r="E3086" s="189"/>
    </row>
    <row r="3087">
      <c r="A3087" s="186" t="s">
        <v>488</v>
      </c>
      <c r="B3087" s="186">
        <v>0.252657</v>
      </c>
      <c r="C3087" s="187">
        <v>45615.0</v>
      </c>
      <c r="D3087" s="188" t="str">
        <f t="shared" si="1"/>
        <v>2024/11</v>
      </c>
      <c r="E3087" s="189"/>
    </row>
    <row r="3088">
      <c r="A3088" s="186" t="s">
        <v>488</v>
      </c>
      <c r="B3088" s="186">
        <v>0.0168837</v>
      </c>
      <c r="C3088" s="187">
        <v>45615.0</v>
      </c>
      <c r="D3088" s="188" t="str">
        <f t="shared" si="1"/>
        <v>2024/11</v>
      </c>
      <c r="E3088" s="189"/>
    </row>
    <row r="3089">
      <c r="A3089" s="186" t="s">
        <v>488</v>
      </c>
      <c r="B3089" s="186">
        <v>0.0010836</v>
      </c>
      <c r="C3089" s="187">
        <v>45615.0</v>
      </c>
      <c r="D3089" s="188" t="str">
        <f t="shared" si="1"/>
        <v>2024/11</v>
      </c>
      <c r="E3089" s="189"/>
    </row>
    <row r="3090">
      <c r="A3090" s="186" t="s">
        <v>488</v>
      </c>
      <c r="B3090" s="186">
        <v>0.13421</v>
      </c>
      <c r="C3090" s="187">
        <v>45615.0</v>
      </c>
      <c r="D3090" s="188" t="str">
        <f t="shared" si="1"/>
        <v>2024/11</v>
      </c>
      <c r="E3090" s="189"/>
    </row>
    <row r="3091">
      <c r="A3091" s="186" t="s">
        <v>488</v>
      </c>
      <c r="B3091" s="186">
        <v>0.03981</v>
      </c>
      <c r="C3091" s="187">
        <v>45615.0</v>
      </c>
      <c r="D3091" s="188" t="str">
        <f t="shared" si="1"/>
        <v>2024/11</v>
      </c>
      <c r="E3091" s="189"/>
    </row>
    <row r="3092">
      <c r="A3092" s="186" t="s">
        <v>489</v>
      </c>
      <c r="B3092" s="186">
        <v>0.0892875</v>
      </c>
      <c r="C3092" s="187">
        <v>45615.0</v>
      </c>
      <c r="D3092" s="188" t="str">
        <f t="shared" si="1"/>
        <v>2024/11</v>
      </c>
      <c r="E3092" s="189"/>
    </row>
    <row r="3093">
      <c r="A3093" s="186" t="s">
        <v>489</v>
      </c>
      <c r="B3093" s="186">
        <v>0.00755</v>
      </c>
      <c r="C3093" s="187">
        <v>45615.0</v>
      </c>
      <c r="D3093" s="188" t="str">
        <f t="shared" si="1"/>
        <v>2024/11</v>
      </c>
      <c r="E3093" s="189"/>
    </row>
    <row r="3094">
      <c r="A3094" s="186" t="s">
        <v>489</v>
      </c>
      <c r="B3094" s="186">
        <v>3.2593</v>
      </c>
      <c r="C3094" s="187">
        <v>45615.0</v>
      </c>
      <c r="D3094" s="188" t="str">
        <f t="shared" si="1"/>
        <v>2024/11</v>
      </c>
      <c r="E3094" s="189"/>
    </row>
    <row r="3095">
      <c r="A3095" s="186" t="s">
        <v>489</v>
      </c>
      <c r="B3095" s="186">
        <v>2.194125</v>
      </c>
      <c r="C3095" s="187">
        <v>45615.0</v>
      </c>
      <c r="D3095" s="188" t="str">
        <f t="shared" si="1"/>
        <v>2024/11</v>
      </c>
      <c r="E3095" s="189"/>
    </row>
    <row r="3096">
      <c r="A3096" s="186" t="s">
        <v>489</v>
      </c>
      <c r="B3096" s="186">
        <v>0.07451685</v>
      </c>
      <c r="C3096" s="187">
        <v>45615.0</v>
      </c>
      <c r="D3096" s="188" t="str">
        <f t="shared" si="1"/>
        <v>2024/11</v>
      </c>
      <c r="E3096" s="189"/>
    </row>
    <row r="3097">
      <c r="A3097" s="186" t="s">
        <v>489</v>
      </c>
      <c r="B3097" s="186">
        <v>0.0287232</v>
      </c>
      <c r="C3097" s="187">
        <v>45615.0</v>
      </c>
      <c r="D3097" s="188" t="str">
        <f t="shared" si="1"/>
        <v>2024/11</v>
      </c>
      <c r="E3097" s="189"/>
    </row>
    <row r="3098">
      <c r="A3098" s="186" t="s">
        <v>489</v>
      </c>
      <c r="B3098" s="186">
        <v>0.0120582</v>
      </c>
      <c r="C3098" s="187">
        <v>45615.0</v>
      </c>
      <c r="D3098" s="188" t="str">
        <f t="shared" si="1"/>
        <v>2024/11</v>
      </c>
      <c r="E3098" s="189"/>
    </row>
    <row r="3099">
      <c r="A3099" s="186" t="s">
        <v>489</v>
      </c>
      <c r="B3099" s="186">
        <v>0.00101829</v>
      </c>
      <c r="C3099" s="187">
        <v>45615.0</v>
      </c>
      <c r="D3099" s="188" t="str">
        <f t="shared" si="1"/>
        <v>2024/11</v>
      </c>
      <c r="E3099" s="189"/>
    </row>
    <row r="3100">
      <c r="A3100" s="186" t="s">
        <v>497</v>
      </c>
      <c r="B3100" s="186">
        <v>0.3754145</v>
      </c>
      <c r="C3100" s="187">
        <v>45615.0</v>
      </c>
      <c r="D3100" s="188" t="str">
        <f t="shared" si="1"/>
        <v>2024/11</v>
      </c>
      <c r="E3100" s="189"/>
    </row>
    <row r="3101">
      <c r="A3101" s="186" t="s">
        <v>497</v>
      </c>
      <c r="B3101" s="186">
        <v>0.0146295</v>
      </c>
      <c r="C3101" s="187">
        <v>45615.0</v>
      </c>
      <c r="D3101" s="188" t="str">
        <f t="shared" si="1"/>
        <v>2024/11</v>
      </c>
      <c r="E3101" s="189"/>
    </row>
    <row r="3102">
      <c r="A3102" s="186" t="s">
        <v>498</v>
      </c>
      <c r="B3102" s="186">
        <v>0.3546025</v>
      </c>
      <c r="C3102" s="187">
        <v>45615.0</v>
      </c>
      <c r="D3102" s="188" t="str">
        <f t="shared" si="1"/>
        <v>2024/11</v>
      </c>
      <c r="E3102" s="189"/>
    </row>
    <row r="3103">
      <c r="A3103" s="186" t="s">
        <v>498</v>
      </c>
      <c r="B3103" s="186">
        <v>0.01504</v>
      </c>
      <c r="C3103" s="187">
        <v>45615.0</v>
      </c>
      <c r="D3103" s="188" t="str">
        <f t="shared" si="1"/>
        <v>2024/11</v>
      </c>
      <c r="E3103" s="189"/>
    </row>
    <row r="3104">
      <c r="A3104" s="186" t="s">
        <v>498</v>
      </c>
      <c r="B3104" s="186">
        <v>0.37438</v>
      </c>
      <c r="C3104" s="187">
        <v>45615.0</v>
      </c>
      <c r="D3104" s="188" t="str">
        <f t="shared" si="1"/>
        <v>2024/11</v>
      </c>
      <c r="E3104" s="189"/>
    </row>
    <row r="3105">
      <c r="A3105" s="186" t="s">
        <v>498</v>
      </c>
      <c r="B3105" s="186">
        <v>0.003879</v>
      </c>
      <c r="C3105" s="187">
        <v>45615.0</v>
      </c>
      <c r="D3105" s="188" t="str">
        <f t="shared" si="1"/>
        <v>2024/11</v>
      </c>
      <c r="E3105" s="189"/>
    </row>
    <row r="3106">
      <c r="A3106" s="186" t="s">
        <v>498</v>
      </c>
      <c r="B3106" s="186">
        <v>0.0012486</v>
      </c>
      <c r="C3106" s="187">
        <v>45615.0</v>
      </c>
      <c r="D3106" s="188" t="str">
        <f t="shared" si="1"/>
        <v>2024/11</v>
      </c>
      <c r="E3106" s="189"/>
    </row>
    <row r="3107">
      <c r="A3107" s="186" t="s">
        <v>498</v>
      </c>
      <c r="B3107" s="186">
        <v>2.8847E-4</v>
      </c>
      <c r="C3107" s="187">
        <v>45615.0</v>
      </c>
      <c r="D3107" s="188" t="str">
        <f t="shared" si="1"/>
        <v>2024/11</v>
      </c>
      <c r="E3107" s="189"/>
    </row>
    <row r="3108">
      <c r="A3108" s="186" t="s">
        <v>486</v>
      </c>
      <c r="B3108" s="186">
        <v>0.0122497</v>
      </c>
      <c r="C3108" s="187">
        <v>45616.0</v>
      </c>
      <c r="D3108" s="188" t="str">
        <f t="shared" si="1"/>
        <v>2024/11</v>
      </c>
      <c r="E3108" s="189"/>
    </row>
    <row r="3109">
      <c r="A3109" s="186" t="s">
        <v>487</v>
      </c>
      <c r="B3109" s="186">
        <v>1.14926</v>
      </c>
      <c r="C3109" s="187">
        <v>45616.0</v>
      </c>
      <c r="D3109" s="188" t="str">
        <f t="shared" si="1"/>
        <v>2024/11</v>
      </c>
      <c r="E3109" s="189"/>
    </row>
    <row r="3110">
      <c r="A3110" s="186" t="s">
        <v>487</v>
      </c>
      <c r="B3110" s="186">
        <v>0.16272</v>
      </c>
      <c r="C3110" s="187">
        <v>45616.0</v>
      </c>
      <c r="D3110" s="188" t="str">
        <f t="shared" si="1"/>
        <v>2024/11</v>
      </c>
      <c r="E3110" s="189"/>
    </row>
    <row r="3111">
      <c r="A3111" s="186" t="s">
        <v>487</v>
      </c>
      <c r="B3111" s="186">
        <v>0.18982</v>
      </c>
      <c r="C3111" s="187">
        <v>45616.0</v>
      </c>
      <c r="D3111" s="188" t="str">
        <f t="shared" si="1"/>
        <v>2024/11</v>
      </c>
      <c r="E3111" s="189"/>
    </row>
    <row r="3112">
      <c r="A3112" s="186" t="s">
        <v>487</v>
      </c>
      <c r="B3112" s="186">
        <v>4.4424273</v>
      </c>
      <c r="C3112" s="187">
        <v>45616.0</v>
      </c>
      <c r="D3112" s="188" t="str">
        <f t="shared" si="1"/>
        <v>2024/11</v>
      </c>
      <c r="E3112" s="189"/>
    </row>
    <row r="3113">
      <c r="A3113" s="186" t="s">
        <v>487</v>
      </c>
      <c r="B3113" s="186">
        <v>1.2215136</v>
      </c>
      <c r="C3113" s="187">
        <v>45616.0</v>
      </c>
      <c r="D3113" s="188" t="str">
        <f t="shared" si="1"/>
        <v>2024/11</v>
      </c>
      <c r="E3113" s="189"/>
    </row>
    <row r="3114">
      <c r="A3114" s="186" t="s">
        <v>487</v>
      </c>
      <c r="B3114" s="186">
        <v>1.4905038</v>
      </c>
      <c r="C3114" s="187">
        <v>45616.0</v>
      </c>
      <c r="D3114" s="188" t="str">
        <f t="shared" si="1"/>
        <v>2024/11</v>
      </c>
      <c r="E3114" s="189"/>
    </row>
    <row r="3115">
      <c r="A3115" s="186" t="s">
        <v>499</v>
      </c>
      <c r="B3115" s="186">
        <v>17.620775</v>
      </c>
      <c r="C3115" s="187">
        <v>45616.0</v>
      </c>
      <c r="D3115" s="188" t="str">
        <f t="shared" si="1"/>
        <v>2024/11</v>
      </c>
      <c r="E3115" s="189"/>
    </row>
    <row r="3116">
      <c r="A3116" s="186" t="s">
        <v>499</v>
      </c>
      <c r="B3116" s="186">
        <v>20.68432</v>
      </c>
      <c r="C3116" s="187">
        <v>45616.0</v>
      </c>
      <c r="D3116" s="188" t="str">
        <f t="shared" si="1"/>
        <v>2024/11</v>
      </c>
      <c r="E3116" s="189"/>
    </row>
    <row r="3117">
      <c r="A3117" s="186" t="s">
        <v>499</v>
      </c>
      <c r="B3117" s="186">
        <v>24.12676</v>
      </c>
      <c r="C3117" s="187">
        <v>45616.0</v>
      </c>
      <c r="D3117" s="188" t="str">
        <f t="shared" si="1"/>
        <v>2024/11</v>
      </c>
      <c r="E3117" s="189"/>
    </row>
    <row r="3118">
      <c r="A3118" s="186" t="s">
        <v>499</v>
      </c>
      <c r="B3118" s="186">
        <v>0.446485</v>
      </c>
      <c r="C3118" s="187">
        <v>45616.0</v>
      </c>
      <c r="D3118" s="188" t="str">
        <f t="shared" si="1"/>
        <v>2024/11</v>
      </c>
      <c r="E3118" s="189"/>
    </row>
    <row r="3119">
      <c r="A3119" s="186" t="s">
        <v>499</v>
      </c>
      <c r="B3119" s="186">
        <v>0.10845</v>
      </c>
      <c r="C3119" s="187">
        <v>45616.0</v>
      </c>
      <c r="D3119" s="188" t="str">
        <f t="shared" si="1"/>
        <v>2024/11</v>
      </c>
      <c r="E3119" s="189"/>
    </row>
    <row r="3120">
      <c r="A3120" s="186" t="s">
        <v>499</v>
      </c>
      <c r="B3120" s="186">
        <v>4.3498E-4</v>
      </c>
      <c r="C3120" s="187">
        <v>45616.0</v>
      </c>
      <c r="D3120" s="188" t="str">
        <f t="shared" si="1"/>
        <v>2024/11</v>
      </c>
      <c r="E3120" s="189"/>
    </row>
    <row r="3121">
      <c r="A3121" s="186" t="s">
        <v>496</v>
      </c>
      <c r="B3121" s="186">
        <v>0.0513606</v>
      </c>
      <c r="C3121" s="187">
        <v>45616.0</v>
      </c>
      <c r="D3121" s="188" t="str">
        <f t="shared" si="1"/>
        <v>2024/11</v>
      </c>
      <c r="E3121" s="189"/>
    </row>
    <row r="3122">
      <c r="A3122" s="186" t="s">
        <v>496</v>
      </c>
      <c r="B3122" s="186">
        <v>0.0091008</v>
      </c>
      <c r="C3122" s="187">
        <v>45616.0</v>
      </c>
      <c r="D3122" s="188" t="str">
        <f t="shared" si="1"/>
        <v>2024/11</v>
      </c>
      <c r="E3122" s="189"/>
    </row>
    <row r="3123">
      <c r="A3123" s="186" t="s">
        <v>496</v>
      </c>
      <c r="B3123" s="186">
        <v>0.0049938</v>
      </c>
      <c r="C3123" s="187">
        <v>45616.0</v>
      </c>
      <c r="D3123" s="188" t="str">
        <f t="shared" si="1"/>
        <v>2024/11</v>
      </c>
      <c r="E3123" s="189"/>
    </row>
    <row r="3124">
      <c r="A3124" s="186" t="s">
        <v>496</v>
      </c>
      <c r="B3124" s="186">
        <v>0.125904</v>
      </c>
      <c r="C3124" s="187">
        <v>45616.0</v>
      </c>
      <c r="D3124" s="188" t="str">
        <f t="shared" si="1"/>
        <v>2024/11</v>
      </c>
      <c r="E3124" s="189"/>
    </row>
    <row r="3125">
      <c r="A3125" s="186" t="s">
        <v>496</v>
      </c>
      <c r="B3125" s="186">
        <v>0.040854</v>
      </c>
      <c r="C3125" s="187">
        <v>45616.0</v>
      </c>
      <c r="D3125" s="188" t="str">
        <f t="shared" si="1"/>
        <v>2024/11</v>
      </c>
      <c r="E3125" s="189"/>
    </row>
    <row r="3126">
      <c r="A3126" s="186" t="s">
        <v>502</v>
      </c>
      <c r="B3126" s="186">
        <v>0.8947975</v>
      </c>
      <c r="C3126" s="187">
        <v>45616.0</v>
      </c>
      <c r="D3126" s="188" t="str">
        <f t="shared" si="1"/>
        <v>2024/11</v>
      </c>
      <c r="E3126" s="189"/>
    </row>
    <row r="3127">
      <c r="A3127" s="186" t="s">
        <v>502</v>
      </c>
      <c r="B3127" s="186">
        <v>0.82032</v>
      </c>
      <c r="C3127" s="187">
        <v>45616.0</v>
      </c>
      <c r="D3127" s="188" t="str">
        <f t="shared" si="1"/>
        <v>2024/11</v>
      </c>
      <c r="E3127" s="189"/>
    </row>
    <row r="3128">
      <c r="A3128" s="186" t="s">
        <v>502</v>
      </c>
      <c r="B3128" s="186">
        <v>2.46525</v>
      </c>
      <c r="C3128" s="187">
        <v>45616.0</v>
      </c>
      <c r="D3128" s="188" t="str">
        <f t="shared" si="1"/>
        <v>2024/11</v>
      </c>
      <c r="E3128" s="189"/>
    </row>
    <row r="3129">
      <c r="A3129" s="186" t="s">
        <v>502</v>
      </c>
      <c r="B3129" s="186">
        <v>0.02353605</v>
      </c>
      <c r="C3129" s="187">
        <v>45616.0</v>
      </c>
      <c r="D3129" s="188" t="str">
        <f t="shared" si="1"/>
        <v>2024/11</v>
      </c>
      <c r="E3129" s="189"/>
    </row>
    <row r="3130">
      <c r="A3130" s="186" t="s">
        <v>502</v>
      </c>
      <c r="B3130" s="186">
        <v>0.0166656</v>
      </c>
      <c r="C3130" s="187">
        <v>45616.0</v>
      </c>
      <c r="D3130" s="188" t="str">
        <f t="shared" si="1"/>
        <v>2024/11</v>
      </c>
      <c r="E3130" s="189"/>
    </row>
    <row r="3131">
      <c r="A3131" s="186" t="s">
        <v>502</v>
      </c>
      <c r="B3131" s="186">
        <v>0.0028728</v>
      </c>
      <c r="C3131" s="187">
        <v>45616.0</v>
      </c>
      <c r="D3131" s="188" t="str">
        <f t="shared" si="1"/>
        <v>2024/11</v>
      </c>
      <c r="E3131" s="189"/>
    </row>
    <row r="3132">
      <c r="A3132" s="186" t="s">
        <v>502</v>
      </c>
      <c r="B3132" s="186">
        <v>2.68</v>
      </c>
      <c r="C3132" s="187">
        <v>45616.0</v>
      </c>
      <c r="D3132" s="188" t="str">
        <f t="shared" si="1"/>
        <v>2024/11</v>
      </c>
      <c r="E3132" s="189"/>
    </row>
    <row r="3133">
      <c r="A3133" s="186" t="s">
        <v>502</v>
      </c>
      <c r="B3133" s="186">
        <v>0.00152</v>
      </c>
      <c r="C3133" s="187">
        <v>45616.0</v>
      </c>
      <c r="D3133" s="188" t="str">
        <f t="shared" si="1"/>
        <v>2024/11</v>
      </c>
      <c r="E3133" s="189"/>
    </row>
    <row r="3134">
      <c r="A3134" s="186" t="s">
        <v>502</v>
      </c>
      <c r="B3134" s="186">
        <v>0.00381</v>
      </c>
      <c r="C3134" s="187">
        <v>45616.0</v>
      </c>
      <c r="D3134" s="188" t="str">
        <f t="shared" si="1"/>
        <v>2024/11</v>
      </c>
      <c r="E3134" s="189"/>
    </row>
    <row r="3135">
      <c r="A3135" s="186" t="s">
        <v>502</v>
      </c>
      <c r="B3135" s="186">
        <v>0.0096385</v>
      </c>
      <c r="C3135" s="187">
        <v>45616.0</v>
      </c>
      <c r="D3135" s="188" t="str">
        <f t="shared" si="1"/>
        <v>2024/11</v>
      </c>
      <c r="E3135" s="189"/>
    </row>
    <row r="3136">
      <c r="A3136" s="186" t="s">
        <v>502</v>
      </c>
      <c r="B3136" s="186">
        <v>0.004527</v>
      </c>
      <c r="C3136" s="187">
        <v>45616.0</v>
      </c>
      <c r="D3136" s="188" t="str">
        <f t="shared" si="1"/>
        <v>2024/11</v>
      </c>
      <c r="E3136" s="189"/>
    </row>
    <row r="3137">
      <c r="A3137" s="186" t="s">
        <v>502</v>
      </c>
      <c r="B3137" s="186">
        <v>0.255486</v>
      </c>
      <c r="C3137" s="187">
        <v>45616.0</v>
      </c>
      <c r="D3137" s="188" t="str">
        <f t="shared" si="1"/>
        <v>2024/11</v>
      </c>
      <c r="E3137" s="189"/>
    </row>
    <row r="3138">
      <c r="A3138" s="186" t="s">
        <v>502</v>
      </c>
      <c r="B3138" s="186">
        <v>0.725968</v>
      </c>
      <c r="C3138" s="187">
        <v>45616.0</v>
      </c>
      <c r="D3138" s="188" t="str">
        <f t="shared" si="1"/>
        <v>2024/11</v>
      </c>
      <c r="E3138" s="189"/>
    </row>
    <row r="3139">
      <c r="A3139" s="186" t="s">
        <v>488</v>
      </c>
      <c r="B3139" s="186">
        <v>0.696765</v>
      </c>
      <c r="C3139" s="187">
        <v>45616.0</v>
      </c>
      <c r="D3139" s="188" t="str">
        <f t="shared" si="1"/>
        <v>2024/11</v>
      </c>
      <c r="E3139" s="189"/>
    </row>
    <row r="3140">
      <c r="A3140" s="186" t="s">
        <v>488</v>
      </c>
      <c r="B3140" s="186">
        <v>0.01488</v>
      </c>
      <c r="C3140" s="187">
        <v>45616.0</v>
      </c>
      <c r="D3140" s="188" t="str">
        <f t="shared" si="1"/>
        <v>2024/11</v>
      </c>
      <c r="E3140" s="189"/>
    </row>
    <row r="3141">
      <c r="A3141" s="186" t="s">
        <v>488</v>
      </c>
      <c r="B3141" s="186">
        <v>0.35677</v>
      </c>
      <c r="C3141" s="187">
        <v>45616.0</v>
      </c>
      <c r="D3141" s="188" t="str">
        <f t="shared" si="1"/>
        <v>2024/11</v>
      </c>
      <c r="E3141" s="189"/>
    </row>
    <row r="3142">
      <c r="A3142" s="186" t="s">
        <v>488</v>
      </c>
      <c r="B3142" s="186">
        <v>2.34E-4</v>
      </c>
      <c r="C3142" s="187">
        <v>45616.0</v>
      </c>
      <c r="D3142" s="188" t="str">
        <f t="shared" si="1"/>
        <v>2024/11</v>
      </c>
      <c r="E3142" s="189"/>
    </row>
    <row r="3143">
      <c r="A3143" s="186" t="s">
        <v>488</v>
      </c>
      <c r="B3143" s="186">
        <v>5.4E-6</v>
      </c>
      <c r="C3143" s="187">
        <v>45616.0</v>
      </c>
      <c r="D3143" s="188" t="str">
        <f t="shared" si="1"/>
        <v>2024/11</v>
      </c>
      <c r="E3143" s="189"/>
    </row>
    <row r="3144">
      <c r="A3144" s="186" t="s">
        <v>488</v>
      </c>
      <c r="B3144" s="186">
        <v>4.638E-4</v>
      </c>
      <c r="C3144" s="187">
        <v>45616.0</v>
      </c>
      <c r="D3144" s="188" t="str">
        <f t="shared" si="1"/>
        <v>2024/11</v>
      </c>
      <c r="E3144" s="189"/>
    </row>
    <row r="3145">
      <c r="A3145" s="186" t="s">
        <v>488</v>
      </c>
      <c r="B3145" s="186">
        <v>3.6E-5</v>
      </c>
      <c r="C3145" s="187">
        <v>45616.0</v>
      </c>
      <c r="D3145" s="188" t="str">
        <f t="shared" si="1"/>
        <v>2024/11</v>
      </c>
      <c r="E3145" s="189"/>
    </row>
    <row r="3146">
      <c r="A3146" s="186" t="s">
        <v>489</v>
      </c>
      <c r="B3146" s="186">
        <v>3.9805425</v>
      </c>
      <c r="C3146" s="187">
        <v>45616.0</v>
      </c>
      <c r="D3146" s="188" t="str">
        <f t="shared" si="1"/>
        <v>2024/11</v>
      </c>
      <c r="E3146" s="189"/>
    </row>
    <row r="3147">
      <c r="A3147" s="186" t="s">
        <v>489</v>
      </c>
      <c r="B3147" s="186">
        <v>0.01264</v>
      </c>
      <c r="C3147" s="187">
        <v>45616.0</v>
      </c>
      <c r="D3147" s="188" t="str">
        <f t="shared" si="1"/>
        <v>2024/11</v>
      </c>
      <c r="E3147" s="189"/>
    </row>
    <row r="3148">
      <c r="A3148" s="186" t="s">
        <v>489</v>
      </c>
      <c r="B3148" s="186">
        <v>0.35954</v>
      </c>
      <c r="C3148" s="187">
        <v>45616.0</v>
      </c>
      <c r="D3148" s="188" t="str">
        <f t="shared" si="1"/>
        <v>2024/11</v>
      </c>
      <c r="E3148" s="189"/>
    </row>
    <row r="3149">
      <c r="A3149" s="186" t="s">
        <v>489</v>
      </c>
      <c r="B3149" s="186">
        <v>22.180115</v>
      </c>
      <c r="C3149" s="187">
        <v>45616.0</v>
      </c>
      <c r="D3149" s="188" t="str">
        <f t="shared" si="1"/>
        <v>2024/11</v>
      </c>
      <c r="E3149" s="189"/>
    </row>
    <row r="3150">
      <c r="A3150" s="186" t="s">
        <v>489</v>
      </c>
      <c r="B3150" s="186">
        <v>10.418565</v>
      </c>
      <c r="C3150" s="187">
        <v>45616.0</v>
      </c>
      <c r="D3150" s="188" t="str">
        <f t="shared" si="1"/>
        <v>2024/11</v>
      </c>
      <c r="E3150" s="189"/>
    </row>
    <row r="3151">
      <c r="A3151" s="186" t="s">
        <v>489</v>
      </c>
      <c r="B3151" s="186">
        <v>7.491E-4</v>
      </c>
      <c r="C3151" s="187">
        <v>45616.0</v>
      </c>
      <c r="D3151" s="188" t="str">
        <f t="shared" si="1"/>
        <v>2024/11</v>
      </c>
      <c r="E3151" s="189"/>
    </row>
    <row r="3152">
      <c r="A3152" s="186" t="s">
        <v>489</v>
      </c>
      <c r="B3152" s="186">
        <v>6.912E-4</v>
      </c>
      <c r="C3152" s="187">
        <v>45616.0</v>
      </c>
      <c r="D3152" s="188" t="str">
        <f t="shared" si="1"/>
        <v>2024/11</v>
      </c>
      <c r="E3152" s="189"/>
    </row>
    <row r="3153">
      <c r="A3153" s="186" t="s">
        <v>489</v>
      </c>
      <c r="B3153" s="186">
        <v>1.59E-4</v>
      </c>
      <c r="C3153" s="187">
        <v>45616.0</v>
      </c>
      <c r="D3153" s="188" t="str">
        <f t="shared" si="1"/>
        <v>2024/11</v>
      </c>
      <c r="E3153" s="189"/>
    </row>
    <row r="3154">
      <c r="A3154" s="186" t="s">
        <v>489</v>
      </c>
      <c r="B3154" s="186">
        <v>0.01698606</v>
      </c>
      <c r="C3154" s="187">
        <v>45616.0</v>
      </c>
      <c r="D3154" s="188" t="str">
        <f t="shared" si="1"/>
        <v>2024/11</v>
      </c>
      <c r="E3154" s="189"/>
    </row>
    <row r="3155">
      <c r="A3155" s="186" t="s">
        <v>497</v>
      </c>
      <c r="B3155" s="186">
        <v>0.329495</v>
      </c>
      <c r="C3155" s="187">
        <v>45616.0</v>
      </c>
      <c r="D3155" s="188" t="str">
        <f t="shared" si="1"/>
        <v>2024/11</v>
      </c>
      <c r="E3155" s="189"/>
    </row>
    <row r="3156">
      <c r="A3156" s="186" t="s">
        <v>497</v>
      </c>
      <c r="B3156" s="186">
        <v>0.0124425</v>
      </c>
      <c r="C3156" s="187">
        <v>45616.0</v>
      </c>
      <c r="D3156" s="188" t="str">
        <f t="shared" si="1"/>
        <v>2024/11</v>
      </c>
      <c r="E3156" s="189"/>
    </row>
    <row r="3157">
      <c r="A3157" s="186" t="s">
        <v>503</v>
      </c>
      <c r="B3157" s="186">
        <v>0.0013075</v>
      </c>
      <c r="C3157" s="187">
        <v>45616.0</v>
      </c>
      <c r="D3157" s="188" t="str">
        <f t="shared" si="1"/>
        <v>2024/11</v>
      </c>
      <c r="E3157" s="189"/>
    </row>
    <row r="3158">
      <c r="A3158" s="186" t="s">
        <v>503</v>
      </c>
      <c r="B3158" s="186">
        <v>0.00517</v>
      </c>
      <c r="C3158" s="187">
        <v>45616.0</v>
      </c>
      <c r="D3158" s="188" t="str">
        <f t="shared" si="1"/>
        <v>2024/11</v>
      </c>
      <c r="E3158" s="189"/>
    </row>
    <row r="3159">
      <c r="A3159" s="186" t="s">
        <v>498</v>
      </c>
      <c r="B3159" s="186">
        <v>0.1175475</v>
      </c>
      <c r="C3159" s="187">
        <v>45616.0</v>
      </c>
      <c r="D3159" s="188" t="str">
        <f t="shared" si="1"/>
        <v>2024/11</v>
      </c>
      <c r="E3159" s="189"/>
    </row>
    <row r="3160">
      <c r="A3160" s="186" t="s">
        <v>498</v>
      </c>
      <c r="B3160" s="186">
        <v>0.00288</v>
      </c>
      <c r="C3160" s="187">
        <v>45616.0</v>
      </c>
      <c r="D3160" s="188" t="str">
        <f t="shared" si="1"/>
        <v>2024/11</v>
      </c>
      <c r="E3160" s="189"/>
    </row>
    <row r="3161">
      <c r="A3161" s="186" t="s">
        <v>498</v>
      </c>
      <c r="B3161" s="186">
        <v>0.09392</v>
      </c>
      <c r="C3161" s="187">
        <v>45616.0</v>
      </c>
      <c r="D3161" s="188" t="str">
        <f t="shared" si="1"/>
        <v>2024/11</v>
      </c>
      <c r="E3161" s="189"/>
    </row>
    <row r="3162">
      <c r="A3162" s="186" t="s">
        <v>498</v>
      </c>
      <c r="B3162" s="186">
        <v>0.00401235</v>
      </c>
      <c r="C3162" s="187">
        <v>45616.0</v>
      </c>
      <c r="D3162" s="188" t="str">
        <f t="shared" si="1"/>
        <v>2024/11</v>
      </c>
      <c r="E3162" s="189"/>
    </row>
    <row r="3163">
      <c r="A3163" s="186" t="s">
        <v>498</v>
      </c>
      <c r="B3163" s="186">
        <v>9.666E-4</v>
      </c>
      <c r="C3163" s="187">
        <v>45616.0</v>
      </c>
      <c r="D3163" s="188" t="str">
        <f t="shared" si="1"/>
        <v>2024/11</v>
      </c>
      <c r="E3163" s="189"/>
    </row>
    <row r="3164">
      <c r="A3164" s="186" t="s">
        <v>498</v>
      </c>
      <c r="B3164" s="186">
        <v>1.8382E-4</v>
      </c>
      <c r="C3164" s="187">
        <v>45616.0</v>
      </c>
      <c r="D3164" s="188" t="str">
        <f t="shared" si="1"/>
        <v>2024/11</v>
      </c>
      <c r="E3164" s="189"/>
    </row>
    <row r="3165">
      <c r="A3165" s="186" t="s">
        <v>486</v>
      </c>
      <c r="B3165" s="186">
        <v>0.0107066</v>
      </c>
      <c r="C3165" s="187">
        <v>45617.0</v>
      </c>
      <c r="D3165" s="188" t="str">
        <f t="shared" si="1"/>
        <v>2024/11</v>
      </c>
      <c r="E3165" s="189"/>
    </row>
    <row r="3166">
      <c r="A3166" s="186" t="s">
        <v>487</v>
      </c>
      <c r="B3166" s="186">
        <v>2.4290025</v>
      </c>
      <c r="C3166" s="187">
        <v>45617.0</v>
      </c>
      <c r="D3166" s="188" t="str">
        <f t="shared" si="1"/>
        <v>2024/11</v>
      </c>
      <c r="E3166" s="189"/>
    </row>
    <row r="3167">
      <c r="A3167" s="186" t="s">
        <v>487</v>
      </c>
      <c r="B3167" s="186">
        <v>0.2264</v>
      </c>
      <c r="C3167" s="187">
        <v>45617.0</v>
      </c>
      <c r="D3167" s="188" t="str">
        <f t="shared" si="1"/>
        <v>2024/11</v>
      </c>
      <c r="E3167" s="189"/>
    </row>
    <row r="3168">
      <c r="A3168" s="186" t="s">
        <v>487</v>
      </c>
      <c r="B3168" s="186">
        <v>0.30472</v>
      </c>
      <c r="C3168" s="187">
        <v>45617.0</v>
      </c>
      <c r="D3168" s="188" t="str">
        <f t="shared" si="1"/>
        <v>2024/11</v>
      </c>
      <c r="E3168" s="189"/>
    </row>
    <row r="3169">
      <c r="A3169" s="186" t="s">
        <v>487</v>
      </c>
      <c r="B3169" s="186">
        <v>7.40501085</v>
      </c>
      <c r="C3169" s="187">
        <v>45617.0</v>
      </c>
      <c r="D3169" s="188" t="str">
        <f t="shared" si="1"/>
        <v>2024/11</v>
      </c>
      <c r="E3169" s="189"/>
    </row>
    <row r="3170">
      <c r="A3170" s="186" t="s">
        <v>487</v>
      </c>
      <c r="B3170" s="186">
        <v>2.6135232</v>
      </c>
      <c r="C3170" s="187">
        <v>45617.0</v>
      </c>
      <c r="D3170" s="188" t="str">
        <f t="shared" si="1"/>
        <v>2024/11</v>
      </c>
      <c r="E3170" s="189"/>
    </row>
    <row r="3171">
      <c r="A3171" s="186" t="s">
        <v>487</v>
      </c>
      <c r="B3171" s="186">
        <v>2.9042226</v>
      </c>
      <c r="C3171" s="187">
        <v>45617.0</v>
      </c>
      <c r="D3171" s="188" t="str">
        <f t="shared" si="1"/>
        <v>2024/11</v>
      </c>
      <c r="E3171" s="189"/>
    </row>
    <row r="3172">
      <c r="A3172" s="186" t="s">
        <v>499</v>
      </c>
      <c r="B3172" s="186">
        <v>2.00929</v>
      </c>
      <c r="C3172" s="187">
        <v>45617.0</v>
      </c>
      <c r="D3172" s="188" t="str">
        <f t="shared" si="1"/>
        <v>2024/11</v>
      </c>
      <c r="E3172" s="189"/>
    </row>
    <row r="3173">
      <c r="A3173" s="186" t="s">
        <v>499</v>
      </c>
      <c r="B3173" s="186">
        <v>0.77248</v>
      </c>
      <c r="C3173" s="187">
        <v>45617.0</v>
      </c>
      <c r="D3173" s="188" t="str">
        <f t="shared" si="1"/>
        <v>2024/11</v>
      </c>
      <c r="E3173" s="189"/>
    </row>
    <row r="3174">
      <c r="A3174" s="186" t="s">
        <v>499</v>
      </c>
      <c r="B3174" s="186">
        <v>0.57953</v>
      </c>
      <c r="C3174" s="187">
        <v>45617.0</v>
      </c>
      <c r="D3174" s="188" t="str">
        <f t="shared" si="1"/>
        <v>2024/11</v>
      </c>
      <c r="E3174" s="189"/>
    </row>
    <row r="3175">
      <c r="A3175" s="186" t="s">
        <v>499</v>
      </c>
      <c r="B3175" s="186">
        <v>0.39602</v>
      </c>
      <c r="C3175" s="187">
        <v>45617.0</v>
      </c>
      <c r="D3175" s="188" t="str">
        <f t="shared" si="1"/>
        <v>2024/11</v>
      </c>
      <c r="E3175" s="189"/>
    </row>
    <row r="3176">
      <c r="A3176" s="186" t="s">
        <v>499</v>
      </c>
      <c r="B3176" s="186">
        <v>0.102975</v>
      </c>
      <c r="C3176" s="187">
        <v>45617.0</v>
      </c>
      <c r="D3176" s="188" t="str">
        <f t="shared" si="1"/>
        <v>2024/11</v>
      </c>
      <c r="E3176" s="189"/>
    </row>
    <row r="3177">
      <c r="A3177" s="186" t="s">
        <v>499</v>
      </c>
      <c r="B3177" s="186">
        <v>2.8509E-4</v>
      </c>
      <c r="C3177" s="187">
        <v>45617.0</v>
      </c>
      <c r="D3177" s="188" t="str">
        <f t="shared" si="1"/>
        <v>2024/11</v>
      </c>
      <c r="E3177" s="189"/>
    </row>
    <row r="3178">
      <c r="A3178" s="186" t="s">
        <v>496</v>
      </c>
      <c r="B3178" s="186">
        <v>0.06175005</v>
      </c>
      <c r="C3178" s="187">
        <v>45617.0</v>
      </c>
      <c r="D3178" s="188" t="str">
        <f t="shared" si="1"/>
        <v>2024/11</v>
      </c>
      <c r="E3178" s="189"/>
    </row>
    <row r="3179">
      <c r="A3179" s="186" t="s">
        <v>496</v>
      </c>
      <c r="B3179" s="186">
        <v>0.0101664</v>
      </c>
      <c r="C3179" s="187">
        <v>45617.0</v>
      </c>
      <c r="D3179" s="188" t="str">
        <f t="shared" si="1"/>
        <v>2024/11</v>
      </c>
      <c r="E3179" s="189"/>
    </row>
    <row r="3180">
      <c r="A3180" s="186" t="s">
        <v>496</v>
      </c>
      <c r="B3180" s="186">
        <v>0.0093078</v>
      </c>
      <c r="C3180" s="187">
        <v>45617.0</v>
      </c>
      <c r="D3180" s="188" t="str">
        <f t="shared" si="1"/>
        <v>2024/11</v>
      </c>
      <c r="E3180" s="189"/>
    </row>
    <row r="3181">
      <c r="A3181" s="186" t="s">
        <v>496</v>
      </c>
      <c r="B3181" s="186">
        <v>0.1843115</v>
      </c>
      <c r="C3181" s="187">
        <v>45617.0</v>
      </c>
      <c r="D3181" s="188" t="str">
        <f t="shared" si="1"/>
        <v>2024/11</v>
      </c>
      <c r="E3181" s="189"/>
    </row>
    <row r="3182">
      <c r="A3182" s="186" t="s">
        <v>496</v>
      </c>
      <c r="B3182" s="186">
        <v>0.0599445</v>
      </c>
      <c r="C3182" s="187">
        <v>45617.0</v>
      </c>
      <c r="D3182" s="188" t="str">
        <f t="shared" si="1"/>
        <v>2024/11</v>
      </c>
      <c r="E3182" s="189"/>
    </row>
    <row r="3183">
      <c r="A3183" s="186" t="s">
        <v>502</v>
      </c>
      <c r="B3183" s="186">
        <v>0.2716375</v>
      </c>
      <c r="C3183" s="187">
        <v>45617.0</v>
      </c>
      <c r="D3183" s="188" t="str">
        <f t="shared" si="1"/>
        <v>2024/11</v>
      </c>
      <c r="E3183" s="189"/>
    </row>
    <row r="3184">
      <c r="A3184" s="186" t="s">
        <v>502</v>
      </c>
      <c r="B3184" s="186">
        <v>0.15632</v>
      </c>
      <c r="C3184" s="187">
        <v>45617.0</v>
      </c>
      <c r="D3184" s="188" t="str">
        <f t="shared" si="1"/>
        <v>2024/11</v>
      </c>
      <c r="E3184" s="189"/>
    </row>
    <row r="3185">
      <c r="A3185" s="186" t="s">
        <v>502</v>
      </c>
      <c r="B3185" s="186">
        <v>0.26788</v>
      </c>
      <c r="C3185" s="187">
        <v>45617.0</v>
      </c>
      <c r="D3185" s="188" t="str">
        <f t="shared" si="1"/>
        <v>2024/11</v>
      </c>
      <c r="E3185" s="189"/>
    </row>
    <row r="3186">
      <c r="A3186" s="186" t="s">
        <v>502</v>
      </c>
      <c r="B3186" s="186">
        <v>0.0453645</v>
      </c>
      <c r="C3186" s="187">
        <v>45617.0</v>
      </c>
      <c r="D3186" s="188" t="str">
        <f t="shared" si="1"/>
        <v>2024/11</v>
      </c>
      <c r="E3186" s="189"/>
    </row>
    <row r="3187">
      <c r="A3187" s="186" t="s">
        <v>502</v>
      </c>
      <c r="B3187" s="186">
        <v>0.0095616</v>
      </c>
      <c r="C3187" s="187">
        <v>45617.0</v>
      </c>
      <c r="D3187" s="188" t="str">
        <f t="shared" si="1"/>
        <v>2024/11</v>
      </c>
      <c r="E3187" s="189"/>
    </row>
    <row r="3188">
      <c r="A3188" s="186" t="s">
        <v>502</v>
      </c>
      <c r="B3188" s="186">
        <v>0.006219</v>
      </c>
      <c r="C3188" s="187">
        <v>45617.0</v>
      </c>
      <c r="D3188" s="188" t="str">
        <f t="shared" si="1"/>
        <v>2024/11</v>
      </c>
      <c r="E3188" s="189"/>
    </row>
    <row r="3189">
      <c r="A3189" s="186" t="s">
        <v>502</v>
      </c>
      <c r="B3189" s="186">
        <v>8.13E-4</v>
      </c>
      <c r="C3189" s="187">
        <v>45617.0</v>
      </c>
      <c r="D3189" s="188" t="str">
        <f t="shared" si="1"/>
        <v>2024/11</v>
      </c>
      <c r="E3189" s="189"/>
    </row>
    <row r="3190">
      <c r="A3190" s="186" t="s">
        <v>502</v>
      </c>
      <c r="B3190" s="186">
        <v>3.0E-5</v>
      </c>
      <c r="C3190" s="187">
        <v>45617.0</v>
      </c>
      <c r="D3190" s="188" t="str">
        <f t="shared" si="1"/>
        <v>2024/11</v>
      </c>
      <c r="E3190" s="189"/>
    </row>
    <row r="3191">
      <c r="A3191" s="186" t="s">
        <v>502</v>
      </c>
      <c r="B3191" s="186">
        <v>2.8</v>
      </c>
      <c r="C3191" s="187">
        <v>45617.0</v>
      </c>
      <c r="D3191" s="188" t="str">
        <f t="shared" si="1"/>
        <v>2024/11</v>
      </c>
      <c r="E3191" s="189"/>
    </row>
    <row r="3192">
      <c r="A3192" s="186" t="s">
        <v>502</v>
      </c>
      <c r="B3192" s="186">
        <v>0.01803</v>
      </c>
      <c r="C3192" s="187">
        <v>45617.0</v>
      </c>
      <c r="D3192" s="188" t="str">
        <f t="shared" si="1"/>
        <v>2024/11</v>
      </c>
      <c r="E3192" s="189"/>
    </row>
    <row r="3193">
      <c r="A3193" s="186" t="s">
        <v>502</v>
      </c>
      <c r="B3193" s="186">
        <v>0.06972</v>
      </c>
      <c r="C3193" s="187">
        <v>45617.0</v>
      </c>
      <c r="D3193" s="188" t="str">
        <f t="shared" si="1"/>
        <v>2024/11</v>
      </c>
      <c r="E3193" s="189"/>
    </row>
    <row r="3194">
      <c r="A3194" s="186" t="s">
        <v>502</v>
      </c>
      <c r="B3194" s="186">
        <v>0.01848</v>
      </c>
      <c r="C3194" s="187">
        <v>45617.0</v>
      </c>
      <c r="D3194" s="188" t="str">
        <f t="shared" si="1"/>
        <v>2024/11</v>
      </c>
      <c r="E3194" s="189"/>
    </row>
    <row r="3195">
      <c r="A3195" s="186" t="s">
        <v>502</v>
      </c>
      <c r="B3195" s="186">
        <v>4.245E-4</v>
      </c>
      <c r="C3195" s="187">
        <v>45617.0</v>
      </c>
      <c r="D3195" s="188" t="str">
        <f t="shared" si="1"/>
        <v>2024/11</v>
      </c>
      <c r="E3195" s="189"/>
    </row>
    <row r="3196">
      <c r="A3196" s="186" t="s">
        <v>502</v>
      </c>
      <c r="B3196" s="186">
        <v>0.258705</v>
      </c>
      <c r="C3196" s="187">
        <v>45617.0</v>
      </c>
      <c r="D3196" s="188" t="str">
        <f t="shared" si="1"/>
        <v>2024/11</v>
      </c>
      <c r="E3196" s="189"/>
    </row>
    <row r="3197">
      <c r="A3197" s="186" t="s">
        <v>502</v>
      </c>
      <c r="B3197" s="186">
        <v>0.70514</v>
      </c>
      <c r="C3197" s="187">
        <v>45617.0</v>
      </c>
      <c r="D3197" s="188" t="str">
        <f t="shared" si="1"/>
        <v>2024/11</v>
      </c>
      <c r="E3197" s="189"/>
    </row>
    <row r="3198">
      <c r="A3198" s="186" t="s">
        <v>488</v>
      </c>
      <c r="B3198" s="186">
        <v>4.3681325</v>
      </c>
      <c r="C3198" s="187">
        <v>45617.0</v>
      </c>
      <c r="D3198" s="188" t="str">
        <f t="shared" si="1"/>
        <v>2024/11</v>
      </c>
      <c r="E3198" s="189"/>
    </row>
    <row r="3199">
      <c r="A3199" s="186" t="s">
        <v>488</v>
      </c>
      <c r="B3199" s="186">
        <v>0.11552</v>
      </c>
      <c r="C3199" s="187">
        <v>45617.0</v>
      </c>
      <c r="D3199" s="188" t="str">
        <f t="shared" si="1"/>
        <v>2024/11</v>
      </c>
      <c r="E3199" s="189"/>
    </row>
    <row r="3200">
      <c r="A3200" s="186" t="s">
        <v>488</v>
      </c>
      <c r="B3200" s="186">
        <v>2.24292</v>
      </c>
      <c r="C3200" s="187">
        <v>45617.0</v>
      </c>
      <c r="D3200" s="188" t="str">
        <f t="shared" si="1"/>
        <v>2024/11</v>
      </c>
      <c r="E3200" s="189"/>
    </row>
    <row r="3201">
      <c r="A3201" s="186" t="s">
        <v>488</v>
      </c>
      <c r="B3201" s="186">
        <v>0.0377958</v>
      </c>
      <c r="C3201" s="187">
        <v>45617.0</v>
      </c>
      <c r="D3201" s="188" t="str">
        <f t="shared" si="1"/>
        <v>2024/11</v>
      </c>
      <c r="E3201" s="189"/>
    </row>
    <row r="3202">
      <c r="A3202" s="186" t="s">
        <v>488</v>
      </c>
      <c r="B3202" s="186">
        <v>1.1877792</v>
      </c>
      <c r="C3202" s="187">
        <v>45617.0</v>
      </c>
      <c r="D3202" s="188" t="str">
        <f t="shared" si="1"/>
        <v>2024/11</v>
      </c>
      <c r="E3202" s="189"/>
    </row>
    <row r="3203">
      <c r="A3203" s="186" t="s">
        <v>488</v>
      </c>
      <c r="B3203" s="186">
        <v>0.0217536</v>
      </c>
      <c r="C3203" s="187">
        <v>45617.0</v>
      </c>
      <c r="D3203" s="188" t="str">
        <f t="shared" si="1"/>
        <v>2024/11</v>
      </c>
      <c r="E3203" s="189"/>
    </row>
    <row r="3204">
      <c r="A3204" s="186" t="s">
        <v>488</v>
      </c>
      <c r="B3204" s="186">
        <v>1.53504</v>
      </c>
      <c r="C3204" s="187">
        <v>45617.0</v>
      </c>
      <c r="D3204" s="188" t="str">
        <f t="shared" si="1"/>
        <v>2024/11</v>
      </c>
      <c r="E3204" s="189"/>
    </row>
    <row r="3205">
      <c r="A3205" s="186" t="s">
        <v>488</v>
      </c>
      <c r="B3205" s="186">
        <v>0.0348159</v>
      </c>
      <c r="C3205" s="187">
        <v>45617.0</v>
      </c>
      <c r="D3205" s="188" t="str">
        <f t="shared" si="1"/>
        <v>2024/11</v>
      </c>
      <c r="E3205" s="189"/>
    </row>
    <row r="3206">
      <c r="A3206" s="186" t="s">
        <v>488</v>
      </c>
      <c r="B3206" s="186">
        <v>0.0389064</v>
      </c>
      <c r="C3206" s="187">
        <v>45617.0</v>
      </c>
      <c r="D3206" s="188" t="str">
        <f t="shared" si="1"/>
        <v>2024/11</v>
      </c>
      <c r="E3206" s="189"/>
    </row>
    <row r="3207">
      <c r="A3207" s="186" t="s">
        <v>489</v>
      </c>
      <c r="B3207" s="186">
        <v>1.23736</v>
      </c>
      <c r="C3207" s="187">
        <v>45617.0</v>
      </c>
      <c r="D3207" s="188" t="str">
        <f t="shared" si="1"/>
        <v>2024/11</v>
      </c>
      <c r="E3207" s="189"/>
    </row>
    <row r="3208">
      <c r="A3208" s="186" t="s">
        <v>489</v>
      </c>
      <c r="B3208" s="186">
        <v>0.76122</v>
      </c>
      <c r="C3208" s="187">
        <v>45617.0</v>
      </c>
      <c r="D3208" s="188" t="str">
        <f t="shared" si="1"/>
        <v>2024/11</v>
      </c>
      <c r="E3208" s="189"/>
    </row>
    <row r="3209">
      <c r="A3209" s="186" t="s">
        <v>489</v>
      </c>
      <c r="B3209" s="186">
        <v>2.873E-4</v>
      </c>
      <c r="C3209" s="187">
        <v>45617.0</v>
      </c>
      <c r="D3209" s="188" t="str">
        <f t="shared" si="1"/>
        <v>2024/11</v>
      </c>
      <c r="E3209" s="189"/>
    </row>
    <row r="3210">
      <c r="A3210" s="186" t="s">
        <v>497</v>
      </c>
      <c r="B3210" s="186">
        <v>0.3495975</v>
      </c>
      <c r="C3210" s="187">
        <v>45617.0</v>
      </c>
      <c r="D3210" s="188" t="str">
        <f t="shared" si="1"/>
        <v>2024/11</v>
      </c>
      <c r="E3210" s="189"/>
    </row>
    <row r="3211">
      <c r="A3211" s="186" t="s">
        <v>497</v>
      </c>
      <c r="B3211" s="186">
        <v>0.0139185</v>
      </c>
      <c r="C3211" s="187">
        <v>45617.0</v>
      </c>
      <c r="D3211" s="188" t="str">
        <f t="shared" si="1"/>
        <v>2024/11</v>
      </c>
      <c r="E3211" s="189"/>
    </row>
    <row r="3212">
      <c r="A3212" s="186" t="s">
        <v>503</v>
      </c>
      <c r="B3212" s="186">
        <v>4.025E-4</v>
      </c>
      <c r="C3212" s="187">
        <v>45617.0</v>
      </c>
      <c r="D3212" s="188" t="str">
        <f t="shared" si="1"/>
        <v>2024/11</v>
      </c>
      <c r="E3212" s="189"/>
    </row>
    <row r="3213">
      <c r="A3213" s="186" t="s">
        <v>503</v>
      </c>
      <c r="B3213" s="186">
        <v>6.1E-4</v>
      </c>
      <c r="C3213" s="187">
        <v>45617.0</v>
      </c>
      <c r="D3213" s="188" t="str">
        <f t="shared" si="1"/>
        <v>2024/11</v>
      </c>
      <c r="E3213" s="189"/>
    </row>
    <row r="3214">
      <c r="A3214" s="186" t="s">
        <v>498</v>
      </c>
      <c r="B3214" s="186">
        <v>0.080405</v>
      </c>
      <c r="C3214" s="187">
        <v>45617.0</v>
      </c>
      <c r="D3214" s="188" t="str">
        <f t="shared" si="1"/>
        <v>2024/11</v>
      </c>
      <c r="E3214" s="189"/>
    </row>
    <row r="3215">
      <c r="A3215" s="186" t="s">
        <v>498</v>
      </c>
      <c r="B3215" s="186">
        <v>0.00288</v>
      </c>
      <c r="C3215" s="187">
        <v>45617.0</v>
      </c>
      <c r="D3215" s="188" t="str">
        <f t="shared" si="1"/>
        <v>2024/11</v>
      </c>
      <c r="E3215" s="189"/>
    </row>
    <row r="3216">
      <c r="A3216" s="186" t="s">
        <v>498</v>
      </c>
      <c r="B3216" s="186">
        <v>0.06547</v>
      </c>
      <c r="C3216" s="187">
        <v>45617.0</v>
      </c>
      <c r="D3216" s="188" t="str">
        <f t="shared" si="1"/>
        <v>2024/11</v>
      </c>
      <c r="E3216" s="189"/>
    </row>
    <row r="3217">
      <c r="A3217" s="186" t="s">
        <v>498</v>
      </c>
      <c r="B3217" s="186">
        <v>0.0028557</v>
      </c>
      <c r="C3217" s="187">
        <v>45617.0</v>
      </c>
      <c r="D3217" s="188" t="str">
        <f t="shared" si="1"/>
        <v>2024/11</v>
      </c>
      <c r="E3217" s="189"/>
    </row>
    <row r="3218">
      <c r="A3218" s="186" t="s">
        <v>498</v>
      </c>
      <c r="B3218" s="186">
        <v>6.24E-4</v>
      </c>
      <c r="C3218" s="187">
        <v>45617.0</v>
      </c>
      <c r="D3218" s="188" t="str">
        <f t="shared" si="1"/>
        <v>2024/11</v>
      </c>
      <c r="E3218" s="189"/>
    </row>
    <row r="3219">
      <c r="A3219" s="186" t="s">
        <v>498</v>
      </c>
      <c r="B3219" s="186">
        <v>2.3894E-4</v>
      </c>
      <c r="C3219" s="187">
        <v>45617.0</v>
      </c>
      <c r="D3219" s="188" t="str">
        <f t="shared" si="1"/>
        <v>2024/11</v>
      </c>
      <c r="E3219" s="189"/>
    </row>
    <row r="3220">
      <c r="A3220" s="186" t="s">
        <v>486</v>
      </c>
      <c r="B3220" s="186">
        <v>0.0337421</v>
      </c>
      <c r="C3220" s="187">
        <v>45618.0</v>
      </c>
      <c r="D3220" s="188" t="str">
        <f t="shared" si="1"/>
        <v>2024/11</v>
      </c>
      <c r="E3220" s="189"/>
    </row>
    <row r="3221">
      <c r="A3221" s="186" t="s">
        <v>487</v>
      </c>
      <c r="B3221" s="186">
        <v>1.2714025</v>
      </c>
      <c r="C3221" s="187">
        <v>45618.0</v>
      </c>
      <c r="D3221" s="188" t="str">
        <f t="shared" si="1"/>
        <v>2024/11</v>
      </c>
      <c r="E3221" s="189"/>
    </row>
    <row r="3222">
      <c r="A3222" s="186" t="s">
        <v>487</v>
      </c>
      <c r="B3222" s="186">
        <v>0.20432</v>
      </c>
      <c r="C3222" s="187">
        <v>45618.0</v>
      </c>
      <c r="D3222" s="188" t="str">
        <f t="shared" si="1"/>
        <v>2024/11</v>
      </c>
      <c r="E3222" s="189"/>
    </row>
    <row r="3223">
      <c r="A3223" s="186" t="s">
        <v>487</v>
      </c>
      <c r="B3223" s="186">
        <v>0.26123</v>
      </c>
      <c r="C3223" s="187">
        <v>45618.0</v>
      </c>
      <c r="D3223" s="188" t="str">
        <f t="shared" si="1"/>
        <v>2024/11</v>
      </c>
      <c r="E3223" s="189"/>
    </row>
    <row r="3224">
      <c r="A3224" s="186" t="s">
        <v>487</v>
      </c>
      <c r="B3224" s="186">
        <v>9.97841655</v>
      </c>
      <c r="C3224" s="187">
        <v>45618.0</v>
      </c>
      <c r="D3224" s="188" t="str">
        <f t="shared" si="1"/>
        <v>2024/11</v>
      </c>
      <c r="E3224" s="189"/>
    </row>
    <row r="3225">
      <c r="A3225" s="186" t="s">
        <v>487</v>
      </c>
      <c r="B3225" s="186">
        <v>3.430272</v>
      </c>
      <c r="C3225" s="187">
        <v>45618.0</v>
      </c>
      <c r="D3225" s="188" t="str">
        <f t="shared" si="1"/>
        <v>2024/11</v>
      </c>
      <c r="E3225" s="189"/>
    </row>
    <row r="3226">
      <c r="A3226" s="186" t="s">
        <v>487</v>
      </c>
      <c r="B3226" s="186">
        <v>4.0041672</v>
      </c>
      <c r="C3226" s="187">
        <v>45618.0</v>
      </c>
      <c r="D3226" s="188" t="str">
        <f t="shared" si="1"/>
        <v>2024/11</v>
      </c>
      <c r="E3226" s="189"/>
    </row>
    <row r="3227">
      <c r="A3227" s="186" t="s">
        <v>499</v>
      </c>
      <c r="B3227" s="186">
        <v>9.6521375</v>
      </c>
      <c r="C3227" s="187">
        <v>45618.0</v>
      </c>
      <c r="D3227" s="188" t="str">
        <f t="shared" si="1"/>
        <v>2024/11</v>
      </c>
      <c r="E3227" s="189"/>
    </row>
    <row r="3228">
      <c r="A3228" s="186" t="s">
        <v>499</v>
      </c>
      <c r="B3228" s="186">
        <v>10.03152</v>
      </c>
      <c r="C3228" s="187">
        <v>45618.0</v>
      </c>
      <c r="D3228" s="188" t="str">
        <f t="shared" si="1"/>
        <v>2024/11</v>
      </c>
      <c r="E3228" s="189"/>
    </row>
    <row r="3229">
      <c r="A3229" s="186" t="s">
        <v>499</v>
      </c>
      <c r="B3229" s="186">
        <v>11.34246</v>
      </c>
      <c r="C3229" s="187">
        <v>45618.0</v>
      </c>
      <c r="D3229" s="188" t="str">
        <f t="shared" si="1"/>
        <v>2024/11</v>
      </c>
      <c r="E3229" s="189"/>
    </row>
    <row r="3230">
      <c r="A3230" s="186" t="s">
        <v>499</v>
      </c>
      <c r="B3230" s="186">
        <v>0.296895</v>
      </c>
      <c r="C3230" s="187">
        <v>45618.0</v>
      </c>
      <c r="D3230" s="188" t="str">
        <f t="shared" si="1"/>
        <v>2024/11</v>
      </c>
      <c r="E3230" s="189"/>
    </row>
    <row r="3231">
      <c r="A3231" s="186" t="s">
        <v>499</v>
      </c>
      <c r="B3231" s="186">
        <v>0.04206</v>
      </c>
      <c r="C3231" s="187">
        <v>45618.0</v>
      </c>
      <c r="D3231" s="188" t="str">
        <f t="shared" si="1"/>
        <v>2024/11</v>
      </c>
      <c r="E3231" s="189"/>
    </row>
    <row r="3232">
      <c r="A3232" s="186" t="s">
        <v>499</v>
      </c>
      <c r="B3232" s="186">
        <v>2.1099E-4</v>
      </c>
      <c r="C3232" s="187">
        <v>45618.0</v>
      </c>
      <c r="D3232" s="188" t="str">
        <f t="shared" si="1"/>
        <v>2024/11</v>
      </c>
      <c r="E3232" s="189"/>
    </row>
    <row r="3233">
      <c r="A3233" s="186" t="s">
        <v>496</v>
      </c>
      <c r="B3233" s="186">
        <v>0.0487263</v>
      </c>
      <c r="C3233" s="187">
        <v>45618.0</v>
      </c>
      <c r="D3233" s="188" t="str">
        <f t="shared" si="1"/>
        <v>2024/11</v>
      </c>
      <c r="E3233" s="189"/>
    </row>
    <row r="3234">
      <c r="A3234" s="186" t="s">
        <v>496</v>
      </c>
      <c r="B3234" s="186">
        <v>0.011712</v>
      </c>
      <c r="C3234" s="187">
        <v>45618.0</v>
      </c>
      <c r="D3234" s="188" t="str">
        <f t="shared" si="1"/>
        <v>2024/11</v>
      </c>
      <c r="E3234" s="189"/>
    </row>
    <row r="3235">
      <c r="A3235" s="186" t="s">
        <v>496</v>
      </c>
      <c r="B3235" s="186">
        <v>0.0070584</v>
      </c>
      <c r="C3235" s="187">
        <v>45618.0</v>
      </c>
      <c r="D3235" s="188" t="str">
        <f t="shared" si="1"/>
        <v>2024/11</v>
      </c>
      <c r="E3235" s="189"/>
    </row>
    <row r="3236">
      <c r="A3236" s="186" t="s">
        <v>496</v>
      </c>
      <c r="B3236" s="186">
        <v>0.1148005</v>
      </c>
      <c r="C3236" s="187">
        <v>45618.0</v>
      </c>
      <c r="D3236" s="188" t="str">
        <f t="shared" si="1"/>
        <v>2024/11</v>
      </c>
      <c r="E3236" s="189"/>
    </row>
    <row r="3237">
      <c r="A3237" s="186" t="s">
        <v>496</v>
      </c>
      <c r="B3237" s="186">
        <v>0.037416</v>
      </c>
      <c r="C3237" s="187">
        <v>45618.0</v>
      </c>
      <c r="D3237" s="188" t="str">
        <f t="shared" si="1"/>
        <v>2024/11</v>
      </c>
      <c r="E3237" s="189"/>
    </row>
    <row r="3238">
      <c r="A3238" s="186" t="s">
        <v>502</v>
      </c>
      <c r="B3238" s="186">
        <v>0.19024</v>
      </c>
      <c r="C3238" s="187">
        <v>45618.0</v>
      </c>
      <c r="D3238" s="188" t="str">
        <f t="shared" si="1"/>
        <v>2024/11</v>
      </c>
      <c r="E3238" s="189"/>
    </row>
    <row r="3239">
      <c r="A3239" s="186" t="s">
        <v>502</v>
      </c>
      <c r="B3239" s="186">
        <v>0.03856</v>
      </c>
      <c r="C3239" s="187">
        <v>45618.0</v>
      </c>
      <c r="D3239" s="188" t="str">
        <f t="shared" si="1"/>
        <v>2024/11</v>
      </c>
      <c r="E3239" s="189"/>
    </row>
    <row r="3240">
      <c r="A3240" s="186" t="s">
        <v>502</v>
      </c>
      <c r="B3240" s="186">
        <v>0.11751</v>
      </c>
      <c r="C3240" s="187">
        <v>45618.0</v>
      </c>
      <c r="D3240" s="188" t="str">
        <f t="shared" si="1"/>
        <v>2024/11</v>
      </c>
      <c r="E3240" s="189"/>
    </row>
    <row r="3241">
      <c r="A3241" s="186" t="s">
        <v>502</v>
      </c>
      <c r="B3241" s="186">
        <v>0.03839295</v>
      </c>
      <c r="C3241" s="187">
        <v>45618.0</v>
      </c>
      <c r="D3241" s="188" t="str">
        <f t="shared" si="1"/>
        <v>2024/11</v>
      </c>
      <c r="E3241" s="189"/>
    </row>
    <row r="3242">
      <c r="A3242" s="186" t="s">
        <v>502</v>
      </c>
      <c r="B3242" s="186">
        <v>0.0096192</v>
      </c>
      <c r="C3242" s="187">
        <v>45618.0</v>
      </c>
      <c r="D3242" s="188" t="str">
        <f t="shared" si="1"/>
        <v>2024/11</v>
      </c>
      <c r="E3242" s="189"/>
    </row>
    <row r="3243">
      <c r="A3243" s="186" t="s">
        <v>502</v>
      </c>
      <c r="B3243" s="186">
        <v>0.017925</v>
      </c>
      <c r="C3243" s="187">
        <v>45618.0</v>
      </c>
      <c r="D3243" s="188" t="str">
        <f t="shared" si="1"/>
        <v>2024/11</v>
      </c>
      <c r="E3243" s="189"/>
    </row>
    <row r="3244">
      <c r="A3244" s="186" t="s">
        <v>502</v>
      </c>
      <c r="B3244" s="186">
        <v>3.12</v>
      </c>
      <c r="C3244" s="187">
        <v>45618.0</v>
      </c>
      <c r="D3244" s="188" t="str">
        <f t="shared" si="1"/>
        <v>2024/11</v>
      </c>
      <c r="E3244" s="189"/>
    </row>
    <row r="3245">
      <c r="A3245" s="186" t="s">
        <v>502</v>
      </c>
      <c r="B3245" s="186">
        <v>0.01404</v>
      </c>
      <c r="C3245" s="187">
        <v>45618.0</v>
      </c>
      <c r="D3245" s="188" t="str">
        <f t="shared" si="1"/>
        <v>2024/11</v>
      </c>
      <c r="E3245" s="189"/>
    </row>
    <row r="3246">
      <c r="A3246" s="186" t="s">
        <v>502</v>
      </c>
      <c r="B3246" s="186">
        <v>0.00144</v>
      </c>
      <c r="C3246" s="187">
        <v>45618.0</v>
      </c>
      <c r="D3246" s="188" t="str">
        <f t="shared" si="1"/>
        <v>2024/11</v>
      </c>
      <c r="E3246" s="189"/>
    </row>
    <row r="3247">
      <c r="A3247" s="186" t="s">
        <v>502</v>
      </c>
      <c r="B3247" s="186">
        <v>0.011791</v>
      </c>
      <c r="C3247" s="187">
        <v>45618.0</v>
      </c>
      <c r="D3247" s="188" t="str">
        <f t="shared" si="1"/>
        <v>2024/11</v>
      </c>
      <c r="E3247" s="189"/>
    </row>
    <row r="3248">
      <c r="A3248" s="186" t="s">
        <v>502</v>
      </c>
      <c r="B3248" s="186">
        <v>5.49E-4</v>
      </c>
      <c r="C3248" s="187">
        <v>45618.0</v>
      </c>
      <c r="D3248" s="188" t="str">
        <f t="shared" si="1"/>
        <v>2024/11</v>
      </c>
      <c r="E3248" s="189"/>
    </row>
    <row r="3249">
      <c r="A3249" s="186" t="s">
        <v>502</v>
      </c>
      <c r="B3249" s="186">
        <v>0.254796</v>
      </c>
      <c r="C3249" s="187">
        <v>45618.0</v>
      </c>
      <c r="D3249" s="188" t="str">
        <f t="shared" si="1"/>
        <v>2024/11</v>
      </c>
      <c r="E3249" s="189"/>
    </row>
    <row r="3250">
      <c r="A3250" s="186" t="s">
        <v>502</v>
      </c>
      <c r="B3250" s="186">
        <v>0.647368</v>
      </c>
      <c r="C3250" s="187">
        <v>45618.0</v>
      </c>
      <c r="D3250" s="188" t="str">
        <f t="shared" si="1"/>
        <v>2024/11</v>
      </c>
      <c r="E3250" s="189"/>
    </row>
    <row r="3251">
      <c r="A3251" s="186" t="s">
        <v>488</v>
      </c>
      <c r="B3251" s="186">
        <v>2.7551025</v>
      </c>
      <c r="C3251" s="187">
        <v>45618.0</v>
      </c>
      <c r="D3251" s="188" t="str">
        <f t="shared" si="1"/>
        <v>2024/11</v>
      </c>
      <c r="E3251" s="189"/>
    </row>
    <row r="3252">
      <c r="A3252" s="186" t="s">
        <v>488</v>
      </c>
      <c r="B3252" s="186">
        <v>0.5664</v>
      </c>
      <c r="C3252" s="187">
        <v>45618.0</v>
      </c>
      <c r="D3252" s="188" t="str">
        <f t="shared" si="1"/>
        <v>2024/11</v>
      </c>
      <c r="E3252" s="189"/>
    </row>
    <row r="3253">
      <c r="A3253" s="186" t="s">
        <v>488</v>
      </c>
      <c r="B3253" s="186">
        <v>1.93126</v>
      </c>
      <c r="C3253" s="187">
        <v>45618.0</v>
      </c>
      <c r="D3253" s="188" t="str">
        <f t="shared" si="1"/>
        <v>2024/11</v>
      </c>
      <c r="E3253" s="189"/>
    </row>
    <row r="3254">
      <c r="A3254" s="186" t="s">
        <v>488</v>
      </c>
      <c r="B3254" s="186">
        <v>0.00173355</v>
      </c>
      <c r="C3254" s="187">
        <v>45618.0</v>
      </c>
      <c r="D3254" s="188" t="str">
        <f t="shared" si="1"/>
        <v>2024/11</v>
      </c>
      <c r="E3254" s="189"/>
    </row>
    <row r="3255">
      <c r="A3255" s="186" t="s">
        <v>488</v>
      </c>
      <c r="B3255" s="186">
        <v>0.0014976</v>
      </c>
      <c r="C3255" s="187">
        <v>45618.0</v>
      </c>
      <c r="D3255" s="188" t="str">
        <f t="shared" si="1"/>
        <v>2024/11</v>
      </c>
      <c r="E3255" s="189"/>
    </row>
    <row r="3256">
      <c r="A3256" s="186" t="s">
        <v>488</v>
      </c>
      <c r="B3256" s="186">
        <v>6.438E-4</v>
      </c>
      <c r="C3256" s="187">
        <v>45618.0</v>
      </c>
      <c r="D3256" s="188" t="str">
        <f t="shared" si="1"/>
        <v>2024/11</v>
      </c>
      <c r="E3256" s="189"/>
    </row>
    <row r="3257">
      <c r="A3257" s="186" t="s">
        <v>488</v>
      </c>
      <c r="B3257" s="186">
        <v>1.272E-4</v>
      </c>
      <c r="C3257" s="187">
        <v>45618.0</v>
      </c>
      <c r="D3257" s="188" t="str">
        <f t="shared" si="1"/>
        <v>2024/11</v>
      </c>
      <c r="E3257" s="189"/>
    </row>
    <row r="3258">
      <c r="A3258" s="186" t="s">
        <v>488</v>
      </c>
      <c r="B3258" s="186">
        <v>1.848E-4</v>
      </c>
      <c r="C3258" s="187">
        <v>45618.0</v>
      </c>
      <c r="D3258" s="188" t="str">
        <f t="shared" si="1"/>
        <v>2024/11</v>
      </c>
      <c r="E3258" s="189"/>
    </row>
    <row r="3259">
      <c r="A3259" s="186" t="s">
        <v>488</v>
      </c>
      <c r="B3259" s="186">
        <v>0.05114</v>
      </c>
      <c r="C3259" s="187">
        <v>45618.0</v>
      </c>
      <c r="D3259" s="188" t="str">
        <f t="shared" si="1"/>
        <v>2024/11</v>
      </c>
      <c r="E3259" s="189"/>
    </row>
    <row r="3260">
      <c r="A3260" s="186" t="s">
        <v>488</v>
      </c>
      <c r="B3260" s="186">
        <v>0.01305</v>
      </c>
      <c r="C3260" s="187">
        <v>45618.0</v>
      </c>
      <c r="D3260" s="188" t="str">
        <f t="shared" si="1"/>
        <v>2024/11</v>
      </c>
      <c r="E3260" s="189"/>
    </row>
    <row r="3261">
      <c r="A3261" s="186" t="s">
        <v>489</v>
      </c>
      <c r="B3261" s="186">
        <v>1.910265</v>
      </c>
      <c r="C3261" s="187">
        <v>45618.0</v>
      </c>
      <c r="D3261" s="188" t="str">
        <f t="shared" si="1"/>
        <v>2024/11</v>
      </c>
      <c r="E3261" s="189"/>
    </row>
    <row r="3262">
      <c r="A3262" s="186" t="s">
        <v>489</v>
      </c>
      <c r="B3262" s="186">
        <v>0.16881</v>
      </c>
      <c r="C3262" s="187">
        <v>45618.0</v>
      </c>
      <c r="D3262" s="188" t="str">
        <f t="shared" si="1"/>
        <v>2024/11</v>
      </c>
      <c r="E3262" s="189"/>
    </row>
    <row r="3263">
      <c r="A3263" s="186" t="s">
        <v>489</v>
      </c>
      <c r="B3263" s="186">
        <v>12.92159</v>
      </c>
      <c r="C3263" s="187">
        <v>45618.0</v>
      </c>
      <c r="D3263" s="188" t="str">
        <f t="shared" si="1"/>
        <v>2024/11</v>
      </c>
      <c r="E3263" s="189"/>
    </row>
    <row r="3264">
      <c r="A3264" s="186" t="s">
        <v>489</v>
      </c>
      <c r="B3264" s="186">
        <v>5.160105</v>
      </c>
      <c r="C3264" s="187">
        <v>45618.0</v>
      </c>
      <c r="D3264" s="188" t="str">
        <f t="shared" si="1"/>
        <v>2024/11</v>
      </c>
      <c r="E3264" s="189"/>
    </row>
    <row r="3265">
      <c r="A3265" s="186" t="s">
        <v>489</v>
      </c>
      <c r="B3265" s="186">
        <v>0.00874887</v>
      </c>
      <c r="C3265" s="187">
        <v>45618.0</v>
      </c>
      <c r="D3265" s="188" t="str">
        <f t="shared" si="1"/>
        <v>2024/11</v>
      </c>
      <c r="E3265" s="189"/>
    </row>
    <row r="3266">
      <c r="A3266" s="186" t="s">
        <v>497</v>
      </c>
      <c r="B3266" s="186">
        <v>0.363014</v>
      </c>
      <c r="C3266" s="187">
        <v>45618.0</v>
      </c>
      <c r="D3266" s="188" t="str">
        <f t="shared" si="1"/>
        <v>2024/11</v>
      </c>
      <c r="E3266" s="189"/>
    </row>
    <row r="3267">
      <c r="A3267" s="186" t="s">
        <v>497</v>
      </c>
      <c r="B3267" s="186">
        <v>0.0143985</v>
      </c>
      <c r="C3267" s="187">
        <v>45618.0</v>
      </c>
      <c r="D3267" s="188" t="str">
        <f t="shared" si="1"/>
        <v>2024/11</v>
      </c>
      <c r="E3267" s="189"/>
    </row>
    <row r="3268">
      <c r="A3268" s="186" t="s">
        <v>498</v>
      </c>
      <c r="B3268" s="186">
        <v>0.1826475</v>
      </c>
      <c r="C3268" s="187">
        <v>45618.0</v>
      </c>
      <c r="D3268" s="188" t="str">
        <f t="shared" si="1"/>
        <v>2024/11</v>
      </c>
      <c r="E3268" s="189"/>
    </row>
    <row r="3269">
      <c r="A3269" s="186" t="s">
        <v>498</v>
      </c>
      <c r="B3269" s="186">
        <v>0.016</v>
      </c>
      <c r="C3269" s="187">
        <v>45618.0</v>
      </c>
      <c r="D3269" s="188" t="str">
        <f t="shared" si="1"/>
        <v>2024/11</v>
      </c>
      <c r="E3269" s="189"/>
    </row>
    <row r="3270">
      <c r="A3270" s="186" t="s">
        <v>498</v>
      </c>
      <c r="B3270" s="186">
        <v>0.15246</v>
      </c>
      <c r="C3270" s="187">
        <v>45618.0</v>
      </c>
      <c r="D3270" s="188" t="str">
        <f t="shared" si="1"/>
        <v>2024/11</v>
      </c>
      <c r="E3270" s="189"/>
    </row>
    <row r="3271">
      <c r="A3271" s="186" t="s">
        <v>498</v>
      </c>
      <c r="B3271" s="186">
        <v>0.0054516</v>
      </c>
      <c r="C3271" s="187">
        <v>45618.0</v>
      </c>
      <c r="D3271" s="188" t="str">
        <f t="shared" si="1"/>
        <v>2024/11</v>
      </c>
      <c r="E3271" s="189"/>
    </row>
    <row r="3272">
      <c r="A3272" s="186" t="s">
        <v>498</v>
      </c>
      <c r="B3272" s="186">
        <v>0.0012444</v>
      </c>
      <c r="C3272" s="187">
        <v>45618.0</v>
      </c>
      <c r="D3272" s="188" t="str">
        <f t="shared" si="1"/>
        <v>2024/11</v>
      </c>
      <c r="E3272" s="189"/>
    </row>
    <row r="3273">
      <c r="A3273" s="186" t="s">
        <v>498</v>
      </c>
      <c r="B3273" s="186">
        <v>2.2048E-4</v>
      </c>
      <c r="C3273" s="187">
        <v>45618.0</v>
      </c>
      <c r="D3273" s="188" t="str">
        <f t="shared" si="1"/>
        <v>2024/11</v>
      </c>
      <c r="E3273" s="189"/>
    </row>
    <row r="3274">
      <c r="A3274" s="186" t="s">
        <v>486</v>
      </c>
      <c r="B3274" s="186">
        <v>0.0095731</v>
      </c>
      <c r="C3274" s="187">
        <v>45619.0</v>
      </c>
      <c r="D3274" s="188" t="str">
        <f t="shared" si="1"/>
        <v>2024/11</v>
      </c>
      <c r="E3274" s="189"/>
    </row>
    <row r="3275">
      <c r="A3275" s="186" t="s">
        <v>487</v>
      </c>
      <c r="B3275" s="186">
        <v>0.9824225</v>
      </c>
      <c r="C3275" s="187">
        <v>45619.0</v>
      </c>
      <c r="D3275" s="188" t="str">
        <f t="shared" si="1"/>
        <v>2024/11</v>
      </c>
      <c r="E3275" s="189"/>
    </row>
    <row r="3276">
      <c r="A3276" s="186" t="s">
        <v>487</v>
      </c>
      <c r="B3276" s="186">
        <v>0.08288</v>
      </c>
      <c r="C3276" s="187">
        <v>45619.0</v>
      </c>
      <c r="D3276" s="188" t="str">
        <f t="shared" si="1"/>
        <v>2024/11</v>
      </c>
      <c r="E3276" s="189"/>
    </row>
    <row r="3277">
      <c r="A3277" s="186" t="s">
        <v>487</v>
      </c>
      <c r="B3277" s="186">
        <v>0.12686</v>
      </c>
      <c r="C3277" s="187">
        <v>45619.0</v>
      </c>
      <c r="D3277" s="188" t="str">
        <f t="shared" si="1"/>
        <v>2024/11</v>
      </c>
      <c r="E3277" s="189"/>
    </row>
    <row r="3278">
      <c r="A3278" s="186" t="s">
        <v>487</v>
      </c>
      <c r="B3278" s="186">
        <v>2.05877175</v>
      </c>
      <c r="C3278" s="187">
        <v>45619.0</v>
      </c>
      <c r="D3278" s="188" t="str">
        <f t="shared" si="1"/>
        <v>2024/11</v>
      </c>
      <c r="E3278" s="189"/>
    </row>
    <row r="3279">
      <c r="A3279" s="186" t="s">
        <v>487</v>
      </c>
      <c r="B3279" s="186">
        <v>0.6213792</v>
      </c>
      <c r="C3279" s="187">
        <v>45619.0</v>
      </c>
      <c r="D3279" s="188" t="str">
        <f t="shared" si="1"/>
        <v>2024/11</v>
      </c>
      <c r="E3279" s="189"/>
    </row>
    <row r="3280">
      <c r="A3280" s="186" t="s">
        <v>487</v>
      </c>
      <c r="B3280" s="186">
        <v>0.6897354</v>
      </c>
      <c r="C3280" s="187">
        <v>45619.0</v>
      </c>
      <c r="D3280" s="188" t="str">
        <f t="shared" si="1"/>
        <v>2024/11</v>
      </c>
      <c r="E3280" s="189"/>
    </row>
    <row r="3281">
      <c r="A3281" s="186" t="s">
        <v>499</v>
      </c>
      <c r="B3281" s="186">
        <v>1.720615</v>
      </c>
      <c r="C3281" s="187">
        <v>45619.0</v>
      </c>
      <c r="D3281" s="188" t="str">
        <f t="shared" si="1"/>
        <v>2024/11</v>
      </c>
      <c r="E3281" s="189"/>
    </row>
    <row r="3282">
      <c r="A3282" s="186" t="s">
        <v>499</v>
      </c>
      <c r="B3282" s="186">
        <v>0.24544</v>
      </c>
      <c r="C3282" s="187">
        <v>45619.0</v>
      </c>
      <c r="D3282" s="188" t="str">
        <f t="shared" si="1"/>
        <v>2024/11</v>
      </c>
      <c r="E3282" s="189"/>
    </row>
    <row r="3283">
      <c r="A3283" s="186" t="s">
        <v>499</v>
      </c>
      <c r="B3283" s="186">
        <v>0.34269</v>
      </c>
      <c r="C3283" s="187">
        <v>45619.0</v>
      </c>
      <c r="D3283" s="188" t="str">
        <f t="shared" si="1"/>
        <v>2024/11</v>
      </c>
      <c r="E3283" s="189"/>
    </row>
    <row r="3284">
      <c r="A3284" s="186" t="s">
        <v>499</v>
      </c>
      <c r="B3284" s="186">
        <v>0.2669</v>
      </c>
      <c r="C3284" s="187">
        <v>45619.0</v>
      </c>
      <c r="D3284" s="188" t="str">
        <f t="shared" si="1"/>
        <v>2024/11</v>
      </c>
      <c r="E3284" s="189"/>
    </row>
    <row r="3285">
      <c r="A3285" s="186" t="s">
        <v>499</v>
      </c>
      <c r="B3285" s="186">
        <v>0.02385</v>
      </c>
      <c r="C3285" s="187">
        <v>45619.0</v>
      </c>
      <c r="D3285" s="188" t="str">
        <f t="shared" si="1"/>
        <v>2024/11</v>
      </c>
      <c r="E3285" s="189"/>
    </row>
    <row r="3286">
      <c r="A3286" s="186" t="s">
        <v>499</v>
      </c>
      <c r="B3286" s="186">
        <v>1.8473E-4</v>
      </c>
      <c r="C3286" s="187">
        <v>45619.0</v>
      </c>
      <c r="D3286" s="188" t="str">
        <f t="shared" si="1"/>
        <v>2024/11</v>
      </c>
      <c r="E3286" s="189"/>
    </row>
    <row r="3287">
      <c r="A3287" s="186" t="s">
        <v>496</v>
      </c>
      <c r="B3287" s="186">
        <v>0.0363213</v>
      </c>
      <c r="C3287" s="187">
        <v>45619.0</v>
      </c>
      <c r="D3287" s="188" t="str">
        <f t="shared" si="1"/>
        <v>2024/11</v>
      </c>
      <c r="E3287" s="189"/>
    </row>
    <row r="3288">
      <c r="A3288" s="186" t="s">
        <v>496</v>
      </c>
      <c r="B3288" s="186">
        <v>0.0070656</v>
      </c>
      <c r="C3288" s="187">
        <v>45619.0</v>
      </c>
      <c r="D3288" s="188" t="str">
        <f t="shared" si="1"/>
        <v>2024/11</v>
      </c>
      <c r="E3288" s="189"/>
    </row>
    <row r="3289">
      <c r="A3289" s="186" t="s">
        <v>496</v>
      </c>
      <c r="B3289" s="186">
        <v>0.0041418</v>
      </c>
      <c r="C3289" s="187">
        <v>45619.0</v>
      </c>
      <c r="D3289" s="188" t="str">
        <f t="shared" si="1"/>
        <v>2024/11</v>
      </c>
      <c r="E3289" s="189"/>
    </row>
    <row r="3290">
      <c r="A3290" s="186" t="s">
        <v>496</v>
      </c>
      <c r="B3290" s="186">
        <v>0.08554</v>
      </c>
      <c r="C3290" s="187">
        <v>45619.0</v>
      </c>
      <c r="D3290" s="188" t="str">
        <f t="shared" si="1"/>
        <v>2024/11</v>
      </c>
      <c r="E3290" s="189"/>
    </row>
    <row r="3291">
      <c r="A3291" s="186" t="s">
        <v>496</v>
      </c>
      <c r="B3291" s="186">
        <v>0.026862</v>
      </c>
      <c r="C3291" s="187">
        <v>45619.0</v>
      </c>
      <c r="D3291" s="188" t="str">
        <f t="shared" si="1"/>
        <v>2024/11</v>
      </c>
      <c r="E3291" s="189"/>
    </row>
    <row r="3292">
      <c r="A3292" s="186" t="s">
        <v>502</v>
      </c>
      <c r="B3292" s="186">
        <v>0.0020226</v>
      </c>
      <c r="C3292" s="187">
        <v>45619.0</v>
      </c>
      <c r="D3292" s="188" t="str">
        <f t="shared" si="1"/>
        <v>2024/11</v>
      </c>
      <c r="E3292" s="189"/>
    </row>
    <row r="3293">
      <c r="A3293" s="186" t="s">
        <v>502</v>
      </c>
      <c r="B3293" s="186">
        <v>4.992E-4</v>
      </c>
      <c r="C3293" s="187">
        <v>45619.0</v>
      </c>
      <c r="D3293" s="188" t="str">
        <f t="shared" si="1"/>
        <v>2024/11</v>
      </c>
      <c r="E3293" s="189"/>
    </row>
    <row r="3294">
      <c r="A3294" s="186" t="s">
        <v>502</v>
      </c>
      <c r="B3294" s="186">
        <v>1.014E-4</v>
      </c>
      <c r="C3294" s="187">
        <v>45619.0</v>
      </c>
      <c r="D3294" s="188" t="str">
        <f t="shared" si="1"/>
        <v>2024/11</v>
      </c>
      <c r="E3294" s="189"/>
    </row>
    <row r="3295">
      <c r="A3295" s="186" t="s">
        <v>502</v>
      </c>
      <c r="B3295" s="186">
        <v>3.24</v>
      </c>
      <c r="C3295" s="187">
        <v>45619.0</v>
      </c>
      <c r="D3295" s="188" t="str">
        <f t="shared" si="1"/>
        <v>2024/11</v>
      </c>
      <c r="E3295" s="189"/>
    </row>
    <row r="3296">
      <c r="A3296" s="186" t="s">
        <v>502</v>
      </c>
      <c r="B3296" s="186">
        <v>0.269697</v>
      </c>
      <c r="C3296" s="187">
        <v>45619.0</v>
      </c>
      <c r="D3296" s="188" t="str">
        <f t="shared" si="1"/>
        <v>2024/11</v>
      </c>
      <c r="E3296" s="189"/>
    </row>
    <row r="3297">
      <c r="A3297" s="186" t="s">
        <v>502</v>
      </c>
      <c r="B3297" s="186">
        <v>0.735616</v>
      </c>
      <c r="C3297" s="187">
        <v>45619.0</v>
      </c>
      <c r="D3297" s="188" t="str">
        <f t="shared" si="1"/>
        <v>2024/11</v>
      </c>
      <c r="E3297" s="189"/>
    </row>
    <row r="3298">
      <c r="A3298" s="186" t="s">
        <v>488</v>
      </c>
      <c r="B3298" s="186">
        <v>0.189605</v>
      </c>
      <c r="C3298" s="187">
        <v>45619.0</v>
      </c>
      <c r="D3298" s="188" t="str">
        <f t="shared" si="1"/>
        <v>2024/11</v>
      </c>
      <c r="E3298" s="189"/>
    </row>
    <row r="3299">
      <c r="A3299" s="186" t="s">
        <v>488</v>
      </c>
      <c r="B3299" s="186">
        <v>0.24045</v>
      </c>
      <c r="C3299" s="187">
        <v>45619.0</v>
      </c>
      <c r="D3299" s="188" t="str">
        <f t="shared" si="1"/>
        <v>2024/11</v>
      </c>
      <c r="E3299" s="189"/>
    </row>
    <row r="3300">
      <c r="A3300" s="186" t="s">
        <v>488</v>
      </c>
      <c r="B3300" s="186">
        <v>0.003585</v>
      </c>
      <c r="C3300" s="187">
        <v>45619.0</v>
      </c>
      <c r="D3300" s="188" t="str">
        <f t="shared" si="1"/>
        <v>2024/11</v>
      </c>
      <c r="E3300" s="189"/>
    </row>
    <row r="3301">
      <c r="A3301" s="186" t="s">
        <v>488</v>
      </c>
      <c r="B3301" s="186">
        <v>3.9E-4</v>
      </c>
      <c r="C3301" s="187">
        <v>45619.0</v>
      </c>
      <c r="D3301" s="188" t="str">
        <f t="shared" si="1"/>
        <v>2024/11</v>
      </c>
      <c r="E3301" s="189"/>
    </row>
    <row r="3302">
      <c r="A3302" s="186" t="s">
        <v>488</v>
      </c>
      <c r="B3302" s="186">
        <v>0.0010569</v>
      </c>
      <c r="C3302" s="187">
        <v>45619.0</v>
      </c>
      <c r="D3302" s="188" t="str">
        <f t="shared" si="1"/>
        <v>2024/11</v>
      </c>
      <c r="E3302" s="189"/>
    </row>
    <row r="3303">
      <c r="A3303" s="186" t="s">
        <v>488</v>
      </c>
      <c r="B3303" s="186">
        <v>1.008E-4</v>
      </c>
      <c r="C3303" s="187">
        <v>45619.0</v>
      </c>
      <c r="D3303" s="188" t="str">
        <f t="shared" si="1"/>
        <v>2024/11</v>
      </c>
      <c r="E3303" s="189"/>
    </row>
    <row r="3304">
      <c r="A3304" s="186" t="s">
        <v>488</v>
      </c>
      <c r="B3304" s="186">
        <v>0.00113708</v>
      </c>
      <c r="C3304" s="187">
        <v>45619.0</v>
      </c>
      <c r="D3304" s="188" t="str">
        <f t="shared" si="1"/>
        <v>2024/11</v>
      </c>
      <c r="E3304" s="189"/>
    </row>
    <row r="3305">
      <c r="A3305" s="186" t="s">
        <v>488</v>
      </c>
      <c r="B3305" s="186">
        <v>0.09126</v>
      </c>
      <c r="C3305" s="187">
        <v>45619.0</v>
      </c>
      <c r="D3305" s="188" t="str">
        <f t="shared" si="1"/>
        <v>2024/11</v>
      </c>
      <c r="E3305" s="189"/>
    </row>
    <row r="3306">
      <c r="A3306" s="186" t="s">
        <v>488</v>
      </c>
      <c r="B3306" s="186">
        <v>0.01335</v>
      </c>
      <c r="C3306" s="187">
        <v>45619.0</v>
      </c>
      <c r="D3306" s="188" t="str">
        <f t="shared" si="1"/>
        <v>2024/11</v>
      </c>
      <c r="E3306" s="189"/>
    </row>
    <row r="3307">
      <c r="A3307" s="186" t="s">
        <v>488</v>
      </c>
      <c r="B3307" s="186">
        <v>0.67296</v>
      </c>
      <c r="C3307" s="187">
        <v>45619.0</v>
      </c>
      <c r="D3307" s="188" t="str">
        <f t="shared" si="1"/>
        <v>2024/11</v>
      </c>
      <c r="E3307" s="189"/>
    </row>
    <row r="3308">
      <c r="A3308" s="186" t="s">
        <v>488</v>
      </c>
      <c r="B3308" s="186">
        <v>0.26613</v>
      </c>
      <c r="C3308" s="187">
        <v>45619.0</v>
      </c>
      <c r="D3308" s="188" t="str">
        <f t="shared" si="1"/>
        <v>2024/11</v>
      </c>
      <c r="E3308" s="189"/>
    </row>
    <row r="3309">
      <c r="A3309" s="186" t="s">
        <v>489</v>
      </c>
      <c r="B3309" s="186">
        <v>0.24096</v>
      </c>
      <c r="C3309" s="187">
        <v>45619.0</v>
      </c>
      <c r="D3309" s="188" t="str">
        <f t="shared" si="1"/>
        <v>2024/11</v>
      </c>
      <c r="E3309" s="189"/>
    </row>
    <row r="3310">
      <c r="A3310" s="186" t="s">
        <v>489</v>
      </c>
      <c r="B3310" s="186">
        <v>0.016725</v>
      </c>
      <c r="C3310" s="187">
        <v>45619.0</v>
      </c>
      <c r="D3310" s="188" t="str">
        <f t="shared" si="1"/>
        <v>2024/11</v>
      </c>
      <c r="E3310" s="189"/>
    </row>
    <row r="3311">
      <c r="A3311" s="186" t="s">
        <v>489</v>
      </c>
      <c r="B3311" s="186">
        <v>1.6731E-4</v>
      </c>
      <c r="C3311" s="187">
        <v>45619.0</v>
      </c>
      <c r="D3311" s="188" t="str">
        <f t="shared" si="1"/>
        <v>2024/11</v>
      </c>
      <c r="E3311" s="189"/>
    </row>
    <row r="3312">
      <c r="A3312" s="186" t="s">
        <v>497</v>
      </c>
      <c r="B3312" s="186">
        <v>0.328567</v>
      </c>
      <c r="C3312" s="187">
        <v>45619.0</v>
      </c>
      <c r="D3312" s="188" t="str">
        <f t="shared" si="1"/>
        <v>2024/11</v>
      </c>
      <c r="E3312" s="189"/>
    </row>
    <row r="3313">
      <c r="A3313" s="186" t="s">
        <v>497</v>
      </c>
      <c r="B3313" s="186">
        <v>0.0128145</v>
      </c>
      <c r="C3313" s="187">
        <v>45619.0</v>
      </c>
      <c r="D3313" s="188" t="str">
        <f t="shared" si="1"/>
        <v>2024/11</v>
      </c>
      <c r="E3313" s="189"/>
    </row>
    <row r="3314">
      <c r="A3314" s="186" t="s">
        <v>498</v>
      </c>
      <c r="B3314" s="186">
        <v>0.0318975</v>
      </c>
      <c r="C3314" s="187">
        <v>45619.0</v>
      </c>
      <c r="D3314" s="188" t="str">
        <f t="shared" si="1"/>
        <v>2024/11</v>
      </c>
      <c r="E3314" s="189"/>
    </row>
    <row r="3315">
      <c r="A3315" s="186" t="s">
        <v>498</v>
      </c>
      <c r="B3315" s="186">
        <v>0.0072</v>
      </c>
      <c r="C3315" s="187">
        <v>45619.0</v>
      </c>
      <c r="D3315" s="188" t="str">
        <f t="shared" si="1"/>
        <v>2024/11</v>
      </c>
      <c r="E3315" s="189"/>
    </row>
    <row r="3316">
      <c r="A3316" s="186" t="s">
        <v>498</v>
      </c>
      <c r="B3316" s="186">
        <v>0.02848</v>
      </c>
      <c r="C3316" s="187">
        <v>45619.0</v>
      </c>
      <c r="D3316" s="188" t="str">
        <f t="shared" si="1"/>
        <v>2024/11</v>
      </c>
      <c r="E3316" s="189"/>
    </row>
    <row r="3317">
      <c r="A3317" s="186" t="s">
        <v>498</v>
      </c>
      <c r="B3317" s="186">
        <v>0.0012669</v>
      </c>
      <c r="C3317" s="187">
        <v>45619.0</v>
      </c>
      <c r="D3317" s="188" t="str">
        <f t="shared" si="1"/>
        <v>2024/11</v>
      </c>
      <c r="E3317" s="189"/>
    </row>
    <row r="3318">
      <c r="A3318" s="186" t="s">
        <v>498</v>
      </c>
      <c r="B3318" s="186">
        <v>4.23E-4</v>
      </c>
      <c r="C3318" s="187">
        <v>45619.0</v>
      </c>
      <c r="D3318" s="188" t="str">
        <f t="shared" si="1"/>
        <v>2024/11</v>
      </c>
      <c r="E3318" s="189"/>
    </row>
    <row r="3319">
      <c r="A3319" s="186" t="s">
        <v>486</v>
      </c>
      <c r="B3319" s="186">
        <v>0.0062323</v>
      </c>
      <c r="C3319" s="187">
        <v>45620.0</v>
      </c>
      <c r="D3319" s="188" t="str">
        <f t="shared" si="1"/>
        <v>2024/11</v>
      </c>
      <c r="E3319" s="189"/>
    </row>
    <row r="3320">
      <c r="A3320" s="186" t="s">
        <v>487</v>
      </c>
      <c r="B3320" s="186">
        <v>0.5204425</v>
      </c>
      <c r="C3320" s="187">
        <v>45620.0</v>
      </c>
      <c r="D3320" s="188" t="str">
        <f t="shared" si="1"/>
        <v>2024/11</v>
      </c>
      <c r="E3320" s="189"/>
    </row>
    <row r="3321">
      <c r="A3321" s="186" t="s">
        <v>487</v>
      </c>
      <c r="B3321" s="186">
        <v>0.07856</v>
      </c>
      <c r="C3321" s="187">
        <v>45620.0</v>
      </c>
      <c r="D3321" s="188" t="str">
        <f t="shared" si="1"/>
        <v>2024/11</v>
      </c>
      <c r="E3321" s="189"/>
    </row>
    <row r="3322">
      <c r="A3322" s="186" t="s">
        <v>487</v>
      </c>
      <c r="B3322" s="186">
        <v>0.09845</v>
      </c>
      <c r="C3322" s="187">
        <v>45620.0</v>
      </c>
      <c r="D3322" s="188" t="str">
        <f t="shared" si="1"/>
        <v>2024/11</v>
      </c>
      <c r="E3322" s="189"/>
    </row>
    <row r="3323">
      <c r="A3323" s="186" t="s">
        <v>487</v>
      </c>
      <c r="B3323" s="186">
        <v>0.0320049</v>
      </c>
      <c r="C3323" s="187">
        <v>45620.0</v>
      </c>
      <c r="D3323" s="188" t="str">
        <f t="shared" si="1"/>
        <v>2024/11</v>
      </c>
      <c r="E3323" s="189"/>
    </row>
    <row r="3324">
      <c r="A3324" s="186" t="s">
        <v>487</v>
      </c>
      <c r="B3324" s="186">
        <v>0.0067296</v>
      </c>
      <c r="C3324" s="187">
        <v>45620.0</v>
      </c>
      <c r="D3324" s="188" t="str">
        <f t="shared" si="1"/>
        <v>2024/11</v>
      </c>
      <c r="E3324" s="189"/>
    </row>
    <row r="3325">
      <c r="A3325" s="186" t="s">
        <v>487</v>
      </c>
      <c r="B3325" s="186">
        <v>0.0101052</v>
      </c>
      <c r="C3325" s="187">
        <v>45620.0</v>
      </c>
      <c r="D3325" s="188" t="str">
        <f t="shared" si="1"/>
        <v>2024/11</v>
      </c>
      <c r="E3325" s="189"/>
    </row>
    <row r="3326">
      <c r="A3326" s="186" t="s">
        <v>499</v>
      </c>
      <c r="B3326" s="186">
        <v>2.0518525</v>
      </c>
      <c r="C3326" s="187">
        <v>45620.0</v>
      </c>
      <c r="D3326" s="188" t="str">
        <f t="shared" si="1"/>
        <v>2024/11</v>
      </c>
      <c r="E3326" s="189"/>
    </row>
    <row r="3327">
      <c r="A3327" s="186" t="s">
        <v>499</v>
      </c>
      <c r="B3327" s="186">
        <v>0.5248</v>
      </c>
      <c r="C3327" s="187">
        <v>45620.0</v>
      </c>
      <c r="D3327" s="188" t="str">
        <f t="shared" si="1"/>
        <v>2024/11</v>
      </c>
      <c r="E3327" s="189"/>
    </row>
    <row r="3328">
      <c r="A3328" s="186" t="s">
        <v>499</v>
      </c>
      <c r="B3328" s="186">
        <v>0.56732</v>
      </c>
      <c r="C3328" s="187">
        <v>45620.0</v>
      </c>
      <c r="D3328" s="188" t="str">
        <f t="shared" si="1"/>
        <v>2024/11</v>
      </c>
      <c r="E3328" s="189"/>
    </row>
    <row r="3329">
      <c r="A3329" s="186" t="s">
        <v>499</v>
      </c>
      <c r="B3329" s="186">
        <v>0.37533</v>
      </c>
      <c r="C3329" s="187">
        <v>45620.0</v>
      </c>
      <c r="D3329" s="188" t="str">
        <f t="shared" si="1"/>
        <v>2024/11</v>
      </c>
      <c r="E3329" s="189"/>
    </row>
    <row r="3330">
      <c r="A3330" s="186" t="s">
        <v>499</v>
      </c>
      <c r="B3330" s="186">
        <v>0.133755</v>
      </c>
      <c r="C3330" s="187">
        <v>45620.0</v>
      </c>
      <c r="D3330" s="188" t="str">
        <f t="shared" si="1"/>
        <v>2024/11</v>
      </c>
      <c r="E3330" s="189"/>
    </row>
    <row r="3331">
      <c r="A3331" s="186" t="s">
        <v>499</v>
      </c>
      <c r="B3331" s="186">
        <v>4.5201E-4</v>
      </c>
      <c r="C3331" s="187">
        <v>45620.0</v>
      </c>
      <c r="D3331" s="188" t="str">
        <f t="shared" si="1"/>
        <v>2024/11</v>
      </c>
      <c r="E3331" s="189"/>
    </row>
    <row r="3332">
      <c r="A3332" s="186" t="s">
        <v>496</v>
      </c>
      <c r="B3332" s="186">
        <v>0.0374184</v>
      </c>
      <c r="C3332" s="187">
        <v>45620.0</v>
      </c>
      <c r="D3332" s="188" t="str">
        <f t="shared" si="1"/>
        <v>2024/11</v>
      </c>
      <c r="E3332" s="189"/>
    </row>
    <row r="3333">
      <c r="A3333" s="186" t="s">
        <v>496</v>
      </c>
      <c r="B3333" s="186">
        <v>0.006624</v>
      </c>
      <c r="C3333" s="187">
        <v>45620.0</v>
      </c>
      <c r="D3333" s="188" t="str">
        <f t="shared" si="1"/>
        <v>2024/11</v>
      </c>
      <c r="E3333" s="189"/>
    </row>
    <row r="3334">
      <c r="A3334" s="186" t="s">
        <v>496</v>
      </c>
      <c r="B3334" s="186">
        <v>0.004209</v>
      </c>
      <c r="C3334" s="187">
        <v>45620.0</v>
      </c>
      <c r="D3334" s="188" t="str">
        <f t="shared" si="1"/>
        <v>2024/11</v>
      </c>
      <c r="E3334" s="189"/>
    </row>
    <row r="3335">
      <c r="A3335" s="186" t="s">
        <v>496</v>
      </c>
      <c r="B3335" s="186">
        <v>0.090683</v>
      </c>
      <c r="C3335" s="187">
        <v>45620.0</v>
      </c>
      <c r="D3335" s="188" t="str">
        <f t="shared" si="1"/>
        <v>2024/11</v>
      </c>
      <c r="E3335" s="189"/>
    </row>
    <row r="3336">
      <c r="A3336" s="186" t="s">
        <v>496</v>
      </c>
      <c r="B3336" s="186">
        <v>0.030813</v>
      </c>
      <c r="C3336" s="187">
        <v>45620.0</v>
      </c>
      <c r="D3336" s="188" t="str">
        <f t="shared" si="1"/>
        <v>2024/11</v>
      </c>
      <c r="E3336" s="189"/>
    </row>
    <row r="3337">
      <c r="A3337" s="186" t="s">
        <v>502</v>
      </c>
      <c r="B3337" s="186">
        <v>5.425E-4</v>
      </c>
      <c r="C3337" s="187">
        <v>45620.0</v>
      </c>
      <c r="D3337" s="188" t="str">
        <f t="shared" si="1"/>
        <v>2024/11</v>
      </c>
      <c r="E3337" s="189"/>
    </row>
    <row r="3338">
      <c r="A3338" s="186" t="s">
        <v>502</v>
      </c>
      <c r="B3338" s="186">
        <v>0.00211</v>
      </c>
      <c r="C3338" s="187">
        <v>45620.0</v>
      </c>
      <c r="D3338" s="188" t="str">
        <f t="shared" si="1"/>
        <v>2024/11</v>
      </c>
      <c r="E3338" s="189"/>
    </row>
    <row r="3339">
      <c r="A3339" s="186" t="s">
        <v>502</v>
      </c>
      <c r="B3339" s="186">
        <v>0.00545535</v>
      </c>
      <c r="C3339" s="187">
        <v>45620.0</v>
      </c>
      <c r="D3339" s="188" t="str">
        <f t="shared" si="1"/>
        <v>2024/11</v>
      </c>
      <c r="E3339" s="189"/>
    </row>
    <row r="3340">
      <c r="A3340" s="186" t="s">
        <v>502</v>
      </c>
      <c r="B3340" s="186">
        <v>0.0012864</v>
      </c>
      <c r="C3340" s="187">
        <v>45620.0</v>
      </c>
      <c r="D3340" s="188" t="str">
        <f t="shared" si="1"/>
        <v>2024/11</v>
      </c>
      <c r="E3340" s="189"/>
    </row>
    <row r="3341">
      <c r="A3341" s="186" t="s">
        <v>502</v>
      </c>
      <c r="B3341" s="186">
        <v>0.0021756</v>
      </c>
      <c r="C3341" s="187">
        <v>45620.0</v>
      </c>
      <c r="D3341" s="188" t="str">
        <f t="shared" si="1"/>
        <v>2024/11</v>
      </c>
      <c r="E3341" s="189"/>
    </row>
    <row r="3342">
      <c r="A3342" s="186" t="s">
        <v>502</v>
      </c>
      <c r="B3342" s="186">
        <v>2.92</v>
      </c>
      <c r="C3342" s="187">
        <v>45620.0</v>
      </c>
      <c r="D3342" s="188" t="str">
        <f t="shared" si="1"/>
        <v>2024/11</v>
      </c>
      <c r="E3342" s="189"/>
    </row>
    <row r="3343">
      <c r="A3343" s="186" t="s">
        <v>502</v>
      </c>
      <c r="B3343" s="186">
        <v>0.013563</v>
      </c>
      <c r="C3343" s="187">
        <v>45620.0</v>
      </c>
      <c r="D3343" s="188" t="str">
        <f t="shared" si="1"/>
        <v>2024/11</v>
      </c>
      <c r="E3343" s="189"/>
    </row>
    <row r="3344">
      <c r="A3344" s="186" t="s">
        <v>502</v>
      </c>
      <c r="B3344" s="186">
        <v>1.905E-4</v>
      </c>
      <c r="C3344" s="187">
        <v>45620.0</v>
      </c>
      <c r="D3344" s="188" t="str">
        <f t="shared" si="1"/>
        <v>2024/11</v>
      </c>
      <c r="E3344" s="189"/>
    </row>
    <row r="3345">
      <c r="A3345" s="186" t="s">
        <v>502</v>
      </c>
      <c r="B3345" s="186">
        <v>0.275985</v>
      </c>
      <c r="C3345" s="187">
        <v>45620.0</v>
      </c>
      <c r="D3345" s="188" t="str">
        <f t="shared" si="1"/>
        <v>2024/11</v>
      </c>
      <c r="E3345" s="189"/>
    </row>
    <row r="3346">
      <c r="A3346" s="186" t="s">
        <v>502</v>
      </c>
      <c r="B3346" s="186">
        <v>0.67114</v>
      </c>
      <c r="C3346" s="187">
        <v>45620.0</v>
      </c>
      <c r="D3346" s="188" t="str">
        <f t="shared" si="1"/>
        <v>2024/11</v>
      </c>
      <c r="E3346" s="189"/>
    </row>
    <row r="3347">
      <c r="A3347" s="186" t="s">
        <v>489</v>
      </c>
      <c r="B3347" s="186">
        <v>0.24096</v>
      </c>
      <c r="C3347" s="187">
        <v>45620.0</v>
      </c>
      <c r="D3347" s="188" t="str">
        <f t="shared" si="1"/>
        <v>2024/11</v>
      </c>
      <c r="E3347" s="189"/>
    </row>
    <row r="3348">
      <c r="A3348" s="186" t="s">
        <v>489</v>
      </c>
      <c r="B3348" s="186">
        <v>0.016815</v>
      </c>
      <c r="C3348" s="187">
        <v>45620.0</v>
      </c>
      <c r="D3348" s="188" t="str">
        <f t="shared" si="1"/>
        <v>2024/11</v>
      </c>
      <c r="E3348" s="189"/>
    </row>
    <row r="3349">
      <c r="A3349" s="186" t="s">
        <v>489</v>
      </c>
      <c r="B3349" s="186">
        <v>1.6224E-4</v>
      </c>
      <c r="C3349" s="187">
        <v>45620.0</v>
      </c>
      <c r="D3349" s="188" t="str">
        <f t="shared" si="1"/>
        <v>2024/11</v>
      </c>
      <c r="E3349" s="189"/>
    </row>
    <row r="3350">
      <c r="A3350" s="186" t="s">
        <v>497</v>
      </c>
      <c r="B3350" s="186">
        <v>0.3267255</v>
      </c>
      <c r="C3350" s="187">
        <v>45620.0</v>
      </c>
      <c r="D3350" s="188" t="str">
        <f t="shared" si="1"/>
        <v>2024/11</v>
      </c>
      <c r="E3350" s="189"/>
    </row>
    <row r="3351">
      <c r="A3351" s="186" t="s">
        <v>497</v>
      </c>
      <c r="B3351" s="186">
        <v>0.013185</v>
      </c>
      <c r="C3351" s="187">
        <v>45620.0</v>
      </c>
      <c r="D3351" s="188" t="str">
        <f t="shared" si="1"/>
        <v>2024/11</v>
      </c>
      <c r="E3351" s="189"/>
    </row>
    <row r="3352">
      <c r="A3352" s="186" t="s">
        <v>498</v>
      </c>
      <c r="B3352" s="186">
        <v>0.0339575</v>
      </c>
      <c r="C3352" s="187">
        <v>45620.0</v>
      </c>
      <c r="D3352" s="188" t="str">
        <f t="shared" si="1"/>
        <v>2024/11</v>
      </c>
      <c r="E3352" s="189"/>
    </row>
    <row r="3353">
      <c r="A3353" s="186" t="s">
        <v>498</v>
      </c>
      <c r="B3353" s="186">
        <v>0.02117</v>
      </c>
      <c r="C3353" s="187">
        <v>45620.0</v>
      </c>
      <c r="D3353" s="188" t="str">
        <f t="shared" si="1"/>
        <v>2024/11</v>
      </c>
      <c r="E3353" s="189"/>
    </row>
    <row r="3354">
      <c r="A3354" s="186" t="s">
        <v>498</v>
      </c>
      <c r="B3354" s="186">
        <v>7.29E-4</v>
      </c>
      <c r="C3354" s="187">
        <v>45620.0</v>
      </c>
      <c r="D3354" s="188" t="str">
        <f t="shared" si="1"/>
        <v>2024/11</v>
      </c>
      <c r="E3354" s="189"/>
    </row>
    <row r="3355">
      <c r="A3355" s="186" t="s">
        <v>498</v>
      </c>
      <c r="B3355" s="186">
        <v>2.694E-4</v>
      </c>
      <c r="C3355" s="187">
        <v>45620.0</v>
      </c>
      <c r="D3355" s="188" t="str">
        <f t="shared" si="1"/>
        <v>2024/11</v>
      </c>
      <c r="E3355" s="189"/>
    </row>
    <row r="3356">
      <c r="A3356" s="186" t="s">
        <v>491</v>
      </c>
      <c r="B3356" s="186">
        <v>0.01253145</v>
      </c>
      <c r="C3356" s="187">
        <v>45620.0</v>
      </c>
      <c r="D3356" s="188" t="str">
        <f t="shared" si="1"/>
        <v>2024/11</v>
      </c>
      <c r="E3356" s="189"/>
    </row>
    <row r="3357">
      <c r="A3357" s="186" t="s">
        <v>491</v>
      </c>
      <c r="B3357" s="186">
        <v>0.0121212</v>
      </c>
      <c r="C3357" s="187">
        <v>45620.0</v>
      </c>
      <c r="D3357" s="188" t="str">
        <f t="shared" si="1"/>
        <v>2024/11</v>
      </c>
      <c r="E3357" s="189"/>
    </row>
    <row r="3358">
      <c r="A3358" s="186" t="s">
        <v>486</v>
      </c>
      <c r="B3358" s="186">
        <v>0.0098613</v>
      </c>
      <c r="C3358" s="187">
        <v>45621.0</v>
      </c>
      <c r="D3358" s="188" t="str">
        <f t="shared" si="1"/>
        <v>2024/11</v>
      </c>
      <c r="E3358" s="189"/>
    </row>
    <row r="3359">
      <c r="A3359" s="186" t="s">
        <v>487</v>
      </c>
      <c r="B3359" s="186">
        <v>1.6608</v>
      </c>
      <c r="C3359" s="187">
        <v>45621.0</v>
      </c>
      <c r="D3359" s="188" t="str">
        <f t="shared" si="1"/>
        <v>2024/11</v>
      </c>
      <c r="E3359" s="189"/>
    </row>
    <row r="3360">
      <c r="A3360" s="186" t="s">
        <v>487</v>
      </c>
      <c r="B3360" s="186">
        <v>0.18384</v>
      </c>
      <c r="C3360" s="187">
        <v>45621.0</v>
      </c>
      <c r="D3360" s="188" t="str">
        <f t="shared" si="1"/>
        <v>2024/11</v>
      </c>
      <c r="E3360" s="189"/>
    </row>
    <row r="3361">
      <c r="A3361" s="186" t="s">
        <v>487</v>
      </c>
      <c r="B3361" s="186">
        <v>0.23279</v>
      </c>
      <c r="C3361" s="187">
        <v>45621.0</v>
      </c>
      <c r="D3361" s="188" t="str">
        <f t="shared" si="1"/>
        <v>2024/11</v>
      </c>
      <c r="E3361" s="189"/>
    </row>
    <row r="3362">
      <c r="A3362" s="186" t="s">
        <v>487</v>
      </c>
      <c r="B3362" s="186">
        <v>0.21199515</v>
      </c>
      <c r="C3362" s="187">
        <v>45621.0</v>
      </c>
      <c r="D3362" s="188" t="str">
        <f t="shared" si="1"/>
        <v>2024/11</v>
      </c>
      <c r="E3362" s="189"/>
    </row>
    <row r="3363">
      <c r="A3363" s="186" t="s">
        <v>487</v>
      </c>
      <c r="B3363" s="186">
        <v>0.052944</v>
      </c>
      <c r="C3363" s="187">
        <v>45621.0</v>
      </c>
      <c r="D3363" s="188" t="str">
        <f t="shared" si="1"/>
        <v>2024/11</v>
      </c>
      <c r="E3363" s="189"/>
    </row>
    <row r="3364">
      <c r="A3364" s="186" t="s">
        <v>487</v>
      </c>
      <c r="B3364" s="186">
        <v>0.0741366</v>
      </c>
      <c r="C3364" s="187">
        <v>45621.0</v>
      </c>
      <c r="D3364" s="188" t="str">
        <f t="shared" si="1"/>
        <v>2024/11</v>
      </c>
      <c r="E3364" s="189"/>
    </row>
    <row r="3365">
      <c r="A3365" s="186" t="s">
        <v>499</v>
      </c>
      <c r="B3365" s="186">
        <v>2.654035</v>
      </c>
      <c r="C3365" s="187">
        <v>45621.0</v>
      </c>
      <c r="D3365" s="188" t="str">
        <f t="shared" si="1"/>
        <v>2024/11</v>
      </c>
      <c r="E3365" s="189"/>
    </row>
    <row r="3366">
      <c r="A3366" s="186" t="s">
        <v>499</v>
      </c>
      <c r="B3366" s="186">
        <v>1.39488</v>
      </c>
      <c r="C3366" s="187">
        <v>45621.0</v>
      </c>
      <c r="D3366" s="188" t="str">
        <f t="shared" si="1"/>
        <v>2024/11</v>
      </c>
      <c r="E3366" s="189"/>
    </row>
    <row r="3367">
      <c r="A3367" s="186" t="s">
        <v>499</v>
      </c>
      <c r="B3367" s="186">
        <v>1.14213</v>
      </c>
      <c r="C3367" s="187">
        <v>45621.0</v>
      </c>
      <c r="D3367" s="188" t="str">
        <f t="shared" si="1"/>
        <v>2024/11</v>
      </c>
      <c r="E3367" s="189"/>
    </row>
    <row r="3368">
      <c r="A3368" s="186" t="s">
        <v>499</v>
      </c>
      <c r="B3368" s="186">
        <v>0.388055</v>
      </c>
      <c r="C3368" s="187">
        <v>45621.0</v>
      </c>
      <c r="D3368" s="188" t="str">
        <f t="shared" si="1"/>
        <v>2024/11</v>
      </c>
      <c r="E3368" s="189"/>
    </row>
    <row r="3369">
      <c r="A3369" s="186" t="s">
        <v>499</v>
      </c>
      <c r="B3369" s="186">
        <v>0.066975</v>
      </c>
      <c r="C3369" s="187">
        <v>45621.0</v>
      </c>
      <c r="D3369" s="188" t="str">
        <f t="shared" si="1"/>
        <v>2024/11</v>
      </c>
      <c r="E3369" s="189"/>
    </row>
    <row r="3370">
      <c r="A3370" s="186" t="s">
        <v>499</v>
      </c>
      <c r="B3370" s="186">
        <v>2.925E-4</v>
      </c>
      <c r="C3370" s="187">
        <v>45621.0</v>
      </c>
      <c r="D3370" s="188" t="str">
        <f t="shared" si="1"/>
        <v>2024/11</v>
      </c>
      <c r="E3370" s="189"/>
    </row>
    <row r="3371">
      <c r="A3371" s="186" t="s">
        <v>496</v>
      </c>
      <c r="B3371" s="186">
        <v>0.052377</v>
      </c>
      <c r="C3371" s="187">
        <v>45621.0</v>
      </c>
      <c r="D3371" s="188" t="str">
        <f t="shared" si="1"/>
        <v>2024/11</v>
      </c>
      <c r="E3371" s="189"/>
    </row>
    <row r="3372">
      <c r="A3372" s="186" t="s">
        <v>496</v>
      </c>
      <c r="B3372" s="186">
        <v>0.0086592</v>
      </c>
      <c r="C3372" s="187">
        <v>45621.0</v>
      </c>
      <c r="D3372" s="188" t="str">
        <f t="shared" si="1"/>
        <v>2024/11</v>
      </c>
      <c r="E3372" s="189"/>
    </row>
    <row r="3373">
      <c r="A3373" s="186" t="s">
        <v>496</v>
      </c>
      <c r="B3373" s="186">
        <v>0.0062454</v>
      </c>
      <c r="C3373" s="187">
        <v>45621.0</v>
      </c>
      <c r="D3373" s="188" t="str">
        <f t="shared" si="1"/>
        <v>2024/11</v>
      </c>
      <c r="E3373" s="189"/>
    </row>
    <row r="3374">
      <c r="A3374" s="186" t="s">
        <v>496</v>
      </c>
      <c r="B3374" s="186">
        <v>0.1485675</v>
      </c>
      <c r="C3374" s="187">
        <v>45621.0</v>
      </c>
      <c r="D3374" s="188" t="str">
        <f t="shared" si="1"/>
        <v>2024/11</v>
      </c>
      <c r="E3374" s="189"/>
    </row>
    <row r="3375">
      <c r="A3375" s="186" t="s">
        <v>496</v>
      </c>
      <c r="B3375" s="186">
        <v>0.0460215</v>
      </c>
      <c r="C3375" s="187">
        <v>45621.0</v>
      </c>
      <c r="D3375" s="188" t="str">
        <f t="shared" si="1"/>
        <v>2024/11</v>
      </c>
      <c r="E3375" s="189"/>
    </row>
    <row r="3376">
      <c r="A3376" s="186" t="s">
        <v>502</v>
      </c>
      <c r="B3376" s="186">
        <v>0.9770675</v>
      </c>
      <c r="C3376" s="187">
        <v>45621.0</v>
      </c>
      <c r="D3376" s="188" t="str">
        <f t="shared" si="1"/>
        <v>2024/11</v>
      </c>
      <c r="E3376" s="189"/>
    </row>
    <row r="3377">
      <c r="A3377" s="186" t="s">
        <v>502</v>
      </c>
      <c r="B3377" s="186">
        <v>0.13024</v>
      </c>
      <c r="C3377" s="187">
        <v>45621.0</v>
      </c>
      <c r="D3377" s="188" t="str">
        <f t="shared" si="1"/>
        <v>2024/11</v>
      </c>
      <c r="E3377" s="189"/>
    </row>
    <row r="3378">
      <c r="A3378" s="186" t="s">
        <v>502</v>
      </c>
      <c r="B3378" s="186">
        <v>0.97171</v>
      </c>
      <c r="C3378" s="187">
        <v>45621.0</v>
      </c>
      <c r="D3378" s="188" t="str">
        <f t="shared" si="1"/>
        <v>2024/11</v>
      </c>
      <c r="E3378" s="189"/>
    </row>
    <row r="3379">
      <c r="A3379" s="186" t="s">
        <v>502</v>
      </c>
      <c r="B3379" s="186">
        <v>0.0179721</v>
      </c>
      <c r="C3379" s="187">
        <v>45621.0</v>
      </c>
      <c r="D3379" s="188" t="str">
        <f t="shared" si="1"/>
        <v>2024/11</v>
      </c>
      <c r="E3379" s="189"/>
    </row>
    <row r="3380">
      <c r="A3380" s="186" t="s">
        <v>502</v>
      </c>
      <c r="B3380" s="186">
        <v>0.00936</v>
      </c>
      <c r="C3380" s="187">
        <v>45621.0</v>
      </c>
      <c r="D3380" s="188" t="str">
        <f t="shared" si="1"/>
        <v>2024/11</v>
      </c>
      <c r="E3380" s="189"/>
    </row>
    <row r="3381">
      <c r="A3381" s="186" t="s">
        <v>502</v>
      </c>
      <c r="B3381" s="186">
        <v>0.0058824</v>
      </c>
      <c r="C3381" s="187">
        <v>45621.0</v>
      </c>
      <c r="D3381" s="188" t="str">
        <f t="shared" si="1"/>
        <v>2024/11</v>
      </c>
      <c r="E3381" s="189"/>
    </row>
    <row r="3382">
      <c r="A3382" s="186" t="s">
        <v>502</v>
      </c>
      <c r="B3382" s="186">
        <v>2.3E-7</v>
      </c>
      <c r="C3382" s="187">
        <v>45621.0</v>
      </c>
      <c r="D3382" s="188" t="str">
        <f t="shared" si="1"/>
        <v>2024/11</v>
      </c>
      <c r="E3382" s="189"/>
    </row>
    <row r="3383">
      <c r="A3383" s="186" t="s">
        <v>502</v>
      </c>
      <c r="B3383" s="186">
        <v>2.92</v>
      </c>
      <c r="C3383" s="187">
        <v>45621.0</v>
      </c>
      <c r="D3383" s="188" t="str">
        <f t="shared" si="1"/>
        <v>2024/11</v>
      </c>
      <c r="E3383" s="189"/>
    </row>
    <row r="3384">
      <c r="A3384" s="186" t="s">
        <v>502</v>
      </c>
      <c r="B3384" s="186">
        <v>0.263826</v>
      </c>
      <c r="C3384" s="187">
        <v>45621.0</v>
      </c>
      <c r="D3384" s="188" t="str">
        <f t="shared" si="1"/>
        <v>2024/11</v>
      </c>
      <c r="E3384" s="189"/>
    </row>
    <row r="3385">
      <c r="A3385" s="186" t="s">
        <v>502</v>
      </c>
      <c r="B3385" s="186">
        <v>0.73122</v>
      </c>
      <c r="C3385" s="187">
        <v>45621.0</v>
      </c>
      <c r="D3385" s="188" t="str">
        <f t="shared" si="1"/>
        <v>2024/11</v>
      </c>
      <c r="E3385" s="189"/>
    </row>
    <row r="3386">
      <c r="A3386" s="186" t="s">
        <v>488</v>
      </c>
      <c r="B3386" s="186">
        <v>4.4356625</v>
      </c>
      <c r="C3386" s="187">
        <v>45621.0</v>
      </c>
      <c r="D3386" s="188" t="str">
        <f t="shared" si="1"/>
        <v>2024/11</v>
      </c>
      <c r="E3386" s="189"/>
    </row>
    <row r="3387">
      <c r="A3387" s="186" t="s">
        <v>488</v>
      </c>
      <c r="B3387" s="186">
        <v>0.96816</v>
      </c>
      <c r="C3387" s="187">
        <v>45621.0</v>
      </c>
      <c r="D3387" s="188" t="str">
        <f t="shared" si="1"/>
        <v>2024/11</v>
      </c>
      <c r="E3387" s="189"/>
    </row>
    <row r="3388">
      <c r="A3388" s="186" t="s">
        <v>488</v>
      </c>
      <c r="B3388" s="186">
        <v>2.89789</v>
      </c>
      <c r="C3388" s="187">
        <v>45621.0</v>
      </c>
      <c r="D3388" s="188" t="str">
        <f t="shared" si="1"/>
        <v>2024/11</v>
      </c>
      <c r="E3388" s="189"/>
    </row>
    <row r="3389">
      <c r="A3389" s="186" t="s">
        <v>488</v>
      </c>
      <c r="B3389" s="186">
        <v>9.2805E-4</v>
      </c>
      <c r="C3389" s="187">
        <v>45621.0</v>
      </c>
      <c r="D3389" s="188" t="str">
        <f t="shared" si="1"/>
        <v>2024/11</v>
      </c>
      <c r="E3389" s="189"/>
    </row>
    <row r="3390">
      <c r="A3390" s="186" t="s">
        <v>488</v>
      </c>
      <c r="B3390" s="186">
        <v>0.0013476</v>
      </c>
      <c r="C3390" s="187">
        <v>45621.0</v>
      </c>
      <c r="D3390" s="188" t="str">
        <f t="shared" si="1"/>
        <v>2024/11</v>
      </c>
      <c r="E3390" s="189"/>
    </row>
    <row r="3391">
      <c r="A3391" s="186" t="s">
        <v>488</v>
      </c>
      <c r="B3391" s="186">
        <v>0.0281625</v>
      </c>
      <c r="C3391" s="187">
        <v>45621.0</v>
      </c>
      <c r="D3391" s="188" t="str">
        <f t="shared" si="1"/>
        <v>2024/11</v>
      </c>
      <c r="E3391" s="189"/>
    </row>
    <row r="3392">
      <c r="A3392" s="186" t="s">
        <v>488</v>
      </c>
      <c r="B3392" s="186">
        <v>0.0485868</v>
      </c>
      <c r="C3392" s="187">
        <v>45621.0</v>
      </c>
      <c r="D3392" s="188" t="str">
        <f t="shared" si="1"/>
        <v>2024/11</v>
      </c>
      <c r="E3392" s="189"/>
    </row>
    <row r="3393">
      <c r="A3393" s="186" t="s">
        <v>489</v>
      </c>
      <c r="B3393" s="186">
        <v>1.344375</v>
      </c>
      <c r="C3393" s="187">
        <v>45621.0</v>
      </c>
      <c r="D3393" s="188" t="str">
        <f t="shared" si="1"/>
        <v>2024/11</v>
      </c>
      <c r="E3393" s="189"/>
    </row>
    <row r="3394">
      <c r="A3394" s="186" t="s">
        <v>489</v>
      </c>
      <c r="B3394" s="186">
        <v>0.59043</v>
      </c>
      <c r="C3394" s="187">
        <v>45621.0</v>
      </c>
      <c r="D3394" s="188" t="str">
        <f t="shared" si="1"/>
        <v>2024/11</v>
      </c>
      <c r="E3394" s="189"/>
    </row>
    <row r="3395">
      <c r="A3395" s="186" t="s">
        <v>489</v>
      </c>
      <c r="B3395" s="186">
        <v>1.05E-5</v>
      </c>
      <c r="C3395" s="187">
        <v>45621.0</v>
      </c>
      <c r="D3395" s="188" t="str">
        <f t="shared" si="1"/>
        <v>2024/11</v>
      </c>
      <c r="E3395" s="189"/>
    </row>
    <row r="3396">
      <c r="A3396" s="186" t="s">
        <v>489</v>
      </c>
      <c r="B3396" s="186">
        <v>2.82E-5</v>
      </c>
      <c r="C3396" s="187">
        <v>45621.0</v>
      </c>
      <c r="D3396" s="188" t="str">
        <f t="shared" si="1"/>
        <v>2024/11</v>
      </c>
      <c r="E3396" s="189"/>
    </row>
    <row r="3397">
      <c r="A3397" s="186" t="s">
        <v>489</v>
      </c>
      <c r="B3397" s="186">
        <v>0.00424411</v>
      </c>
      <c r="C3397" s="187">
        <v>45621.0</v>
      </c>
      <c r="D3397" s="188" t="str">
        <f t="shared" si="1"/>
        <v>2024/11</v>
      </c>
      <c r="E3397" s="189"/>
    </row>
    <row r="3398">
      <c r="A3398" s="186" t="s">
        <v>497</v>
      </c>
      <c r="B3398" s="186">
        <v>0.3458205</v>
      </c>
      <c r="C3398" s="187">
        <v>45621.0</v>
      </c>
      <c r="D3398" s="188" t="str">
        <f t="shared" si="1"/>
        <v>2024/11</v>
      </c>
      <c r="E3398" s="189"/>
    </row>
    <row r="3399">
      <c r="A3399" s="186" t="s">
        <v>497</v>
      </c>
      <c r="B3399" s="186">
        <v>0.013719</v>
      </c>
      <c r="C3399" s="187">
        <v>45621.0</v>
      </c>
      <c r="D3399" s="188" t="str">
        <f t="shared" si="1"/>
        <v>2024/11</v>
      </c>
      <c r="E3399" s="189"/>
    </row>
    <row r="3400">
      <c r="A3400" s="186" t="s">
        <v>498</v>
      </c>
      <c r="B3400" s="186">
        <v>0.1033975</v>
      </c>
      <c r="C3400" s="187">
        <v>45621.0</v>
      </c>
      <c r="D3400" s="188" t="str">
        <f t="shared" si="1"/>
        <v>2024/11</v>
      </c>
      <c r="E3400" s="189"/>
    </row>
    <row r="3401">
      <c r="A3401" s="186" t="s">
        <v>498</v>
      </c>
      <c r="B3401" s="186">
        <v>0.01792</v>
      </c>
      <c r="C3401" s="187">
        <v>45621.0</v>
      </c>
      <c r="D3401" s="188" t="str">
        <f t="shared" si="1"/>
        <v>2024/11</v>
      </c>
      <c r="E3401" s="189"/>
    </row>
    <row r="3402">
      <c r="A3402" s="186" t="s">
        <v>498</v>
      </c>
      <c r="B3402" s="186">
        <v>0.12196</v>
      </c>
      <c r="C3402" s="187">
        <v>45621.0</v>
      </c>
      <c r="D3402" s="188" t="str">
        <f t="shared" si="1"/>
        <v>2024/11</v>
      </c>
      <c r="E3402" s="189"/>
    </row>
    <row r="3403">
      <c r="A3403" s="186" t="s">
        <v>498</v>
      </c>
      <c r="B3403" s="186">
        <v>0.00459225</v>
      </c>
      <c r="C3403" s="187">
        <v>45621.0</v>
      </c>
      <c r="D3403" s="188" t="str">
        <f t="shared" si="1"/>
        <v>2024/11</v>
      </c>
      <c r="E3403" s="189"/>
    </row>
    <row r="3404">
      <c r="A3404" s="186" t="s">
        <v>498</v>
      </c>
      <c r="B3404" s="186">
        <v>0.0010356</v>
      </c>
      <c r="C3404" s="187">
        <v>45621.0</v>
      </c>
      <c r="D3404" s="188" t="str">
        <f t="shared" si="1"/>
        <v>2024/11</v>
      </c>
      <c r="E3404" s="189"/>
    </row>
    <row r="3405">
      <c r="A3405" s="186" t="s">
        <v>486</v>
      </c>
      <c r="B3405" s="186">
        <v>0.0097151</v>
      </c>
      <c r="C3405" s="187">
        <v>45622.0</v>
      </c>
      <c r="D3405" s="188" t="str">
        <f t="shared" si="1"/>
        <v>2024/11</v>
      </c>
      <c r="E3405" s="189"/>
    </row>
    <row r="3406">
      <c r="A3406" s="186" t="s">
        <v>487</v>
      </c>
      <c r="B3406" s="186">
        <v>1.787715</v>
      </c>
      <c r="C3406" s="187">
        <v>45622.0</v>
      </c>
      <c r="D3406" s="188" t="str">
        <f t="shared" si="1"/>
        <v>2024/11</v>
      </c>
      <c r="E3406" s="189"/>
    </row>
    <row r="3407">
      <c r="A3407" s="186" t="s">
        <v>487</v>
      </c>
      <c r="B3407" s="186">
        <v>0.20736</v>
      </c>
      <c r="C3407" s="187">
        <v>45622.0</v>
      </c>
      <c r="D3407" s="188" t="str">
        <f t="shared" si="1"/>
        <v>2024/11</v>
      </c>
      <c r="E3407" s="189"/>
    </row>
    <row r="3408">
      <c r="A3408" s="186" t="s">
        <v>487</v>
      </c>
      <c r="B3408" s="186">
        <v>0.34285</v>
      </c>
      <c r="C3408" s="187">
        <v>45622.0</v>
      </c>
      <c r="D3408" s="188" t="str">
        <f t="shared" si="1"/>
        <v>2024/11</v>
      </c>
      <c r="E3408" s="189"/>
    </row>
    <row r="3409">
      <c r="A3409" s="186" t="s">
        <v>487</v>
      </c>
      <c r="B3409" s="186">
        <v>0.39320355</v>
      </c>
      <c r="C3409" s="187">
        <v>45622.0</v>
      </c>
      <c r="D3409" s="188" t="str">
        <f t="shared" si="1"/>
        <v>2024/11</v>
      </c>
      <c r="E3409" s="189"/>
    </row>
    <row r="3410">
      <c r="A3410" s="186" t="s">
        <v>487</v>
      </c>
      <c r="B3410" s="186">
        <v>0.0590496</v>
      </c>
      <c r="C3410" s="187">
        <v>45622.0</v>
      </c>
      <c r="D3410" s="188" t="str">
        <f t="shared" si="1"/>
        <v>2024/11</v>
      </c>
      <c r="E3410" s="189"/>
    </row>
    <row r="3411">
      <c r="A3411" s="186" t="s">
        <v>487</v>
      </c>
      <c r="B3411" s="186">
        <v>0.0855504</v>
      </c>
      <c r="C3411" s="187">
        <v>45622.0</v>
      </c>
      <c r="D3411" s="188" t="str">
        <f t="shared" si="1"/>
        <v>2024/11</v>
      </c>
      <c r="E3411" s="189"/>
    </row>
    <row r="3412">
      <c r="A3412" s="186" t="s">
        <v>499</v>
      </c>
      <c r="B3412" s="186">
        <v>2.646345</v>
      </c>
      <c r="C3412" s="187">
        <v>45622.0</v>
      </c>
      <c r="D3412" s="188" t="str">
        <f t="shared" si="1"/>
        <v>2024/11</v>
      </c>
      <c r="E3412" s="189"/>
    </row>
    <row r="3413">
      <c r="A3413" s="186" t="s">
        <v>499</v>
      </c>
      <c r="B3413" s="186">
        <v>2.46912</v>
      </c>
      <c r="C3413" s="187">
        <v>45622.0</v>
      </c>
      <c r="D3413" s="188" t="str">
        <f t="shared" si="1"/>
        <v>2024/11</v>
      </c>
      <c r="E3413" s="189"/>
    </row>
    <row r="3414">
      <c r="A3414" s="186" t="s">
        <v>499</v>
      </c>
      <c r="B3414" s="186">
        <v>2.06172</v>
      </c>
      <c r="C3414" s="187">
        <v>45622.0</v>
      </c>
      <c r="D3414" s="188" t="str">
        <f t="shared" si="1"/>
        <v>2024/11</v>
      </c>
      <c r="E3414" s="189"/>
    </row>
    <row r="3415">
      <c r="A3415" s="186" t="s">
        <v>499</v>
      </c>
      <c r="B3415" s="186">
        <v>0.33131</v>
      </c>
      <c r="C3415" s="187">
        <v>45622.0</v>
      </c>
      <c r="D3415" s="188" t="str">
        <f t="shared" si="1"/>
        <v>2024/11</v>
      </c>
      <c r="E3415" s="189"/>
    </row>
    <row r="3416">
      <c r="A3416" s="186" t="s">
        <v>499</v>
      </c>
      <c r="B3416" s="186">
        <v>0.059055</v>
      </c>
      <c r="C3416" s="187">
        <v>45622.0</v>
      </c>
      <c r="D3416" s="188" t="str">
        <f t="shared" si="1"/>
        <v>2024/11</v>
      </c>
      <c r="E3416" s="189"/>
    </row>
    <row r="3417">
      <c r="A3417" s="186" t="s">
        <v>499</v>
      </c>
      <c r="B3417" s="186">
        <v>2.5935E-4</v>
      </c>
      <c r="C3417" s="187">
        <v>45622.0</v>
      </c>
      <c r="D3417" s="188" t="str">
        <f t="shared" si="1"/>
        <v>2024/11</v>
      </c>
      <c r="E3417" s="189"/>
    </row>
    <row r="3418">
      <c r="A3418" s="186" t="s">
        <v>496</v>
      </c>
      <c r="B3418" s="186">
        <v>0.04595535</v>
      </c>
      <c r="C3418" s="187">
        <v>45622.0</v>
      </c>
      <c r="D3418" s="188" t="str">
        <f t="shared" si="1"/>
        <v>2024/11</v>
      </c>
      <c r="E3418" s="189"/>
    </row>
    <row r="3419">
      <c r="A3419" s="186" t="s">
        <v>496</v>
      </c>
      <c r="B3419" s="186">
        <v>0.0106176</v>
      </c>
      <c r="C3419" s="187">
        <v>45622.0</v>
      </c>
      <c r="D3419" s="188" t="str">
        <f t="shared" si="1"/>
        <v>2024/11</v>
      </c>
      <c r="E3419" s="189"/>
    </row>
    <row r="3420">
      <c r="A3420" s="186" t="s">
        <v>496</v>
      </c>
      <c r="B3420" s="186">
        <v>0.0058554</v>
      </c>
      <c r="C3420" s="187">
        <v>45622.0</v>
      </c>
      <c r="D3420" s="188" t="str">
        <f t="shared" si="1"/>
        <v>2024/11</v>
      </c>
      <c r="E3420" s="189"/>
    </row>
    <row r="3421">
      <c r="A3421" s="186" t="s">
        <v>496</v>
      </c>
      <c r="B3421" s="186">
        <v>0.129777</v>
      </c>
      <c r="C3421" s="187">
        <v>45622.0</v>
      </c>
      <c r="D3421" s="188" t="str">
        <f t="shared" si="1"/>
        <v>2024/11</v>
      </c>
      <c r="E3421" s="189"/>
    </row>
    <row r="3422">
      <c r="A3422" s="186" t="s">
        <v>496</v>
      </c>
      <c r="B3422" s="186">
        <v>0.040341</v>
      </c>
      <c r="C3422" s="187">
        <v>45622.0</v>
      </c>
      <c r="D3422" s="188" t="str">
        <f t="shared" si="1"/>
        <v>2024/11</v>
      </c>
      <c r="E3422" s="189"/>
    </row>
    <row r="3423">
      <c r="A3423" s="186" t="s">
        <v>502</v>
      </c>
      <c r="B3423" s="186">
        <v>1.0548175</v>
      </c>
      <c r="C3423" s="187">
        <v>45622.0</v>
      </c>
      <c r="D3423" s="188" t="str">
        <f t="shared" si="1"/>
        <v>2024/11</v>
      </c>
      <c r="E3423" s="189"/>
    </row>
    <row r="3424">
      <c r="A3424" s="186" t="s">
        <v>502</v>
      </c>
      <c r="B3424" s="186">
        <v>0.67056</v>
      </c>
      <c r="C3424" s="187">
        <v>45622.0</v>
      </c>
      <c r="D3424" s="188" t="str">
        <f t="shared" si="1"/>
        <v>2024/11</v>
      </c>
      <c r="E3424" s="189"/>
    </row>
    <row r="3425">
      <c r="A3425" s="186" t="s">
        <v>502</v>
      </c>
      <c r="B3425" s="186">
        <v>0.96166</v>
      </c>
      <c r="C3425" s="187">
        <v>45622.0</v>
      </c>
      <c r="D3425" s="188" t="str">
        <f t="shared" si="1"/>
        <v>2024/11</v>
      </c>
      <c r="E3425" s="189"/>
    </row>
    <row r="3426">
      <c r="A3426" s="186" t="s">
        <v>502</v>
      </c>
      <c r="B3426" s="186">
        <v>0.01561395</v>
      </c>
      <c r="C3426" s="187">
        <v>45622.0</v>
      </c>
      <c r="D3426" s="188" t="str">
        <f t="shared" si="1"/>
        <v>2024/11</v>
      </c>
      <c r="E3426" s="189"/>
    </row>
    <row r="3427">
      <c r="A3427" s="186" t="s">
        <v>502</v>
      </c>
      <c r="B3427" s="186">
        <v>0.0058368</v>
      </c>
      <c r="C3427" s="187">
        <v>45622.0</v>
      </c>
      <c r="D3427" s="188" t="str">
        <f t="shared" si="1"/>
        <v>2024/11</v>
      </c>
      <c r="E3427" s="189"/>
    </row>
    <row r="3428">
      <c r="A3428" s="186" t="s">
        <v>502</v>
      </c>
      <c r="B3428" s="186">
        <v>0.003813</v>
      </c>
      <c r="C3428" s="187">
        <v>45622.0</v>
      </c>
      <c r="D3428" s="188" t="str">
        <f t="shared" si="1"/>
        <v>2024/11</v>
      </c>
      <c r="E3428" s="189"/>
    </row>
    <row r="3429">
      <c r="A3429" s="186" t="s">
        <v>502</v>
      </c>
      <c r="B3429" s="186">
        <v>3.24</v>
      </c>
      <c r="C3429" s="187">
        <v>45622.0</v>
      </c>
      <c r="D3429" s="188" t="str">
        <f t="shared" si="1"/>
        <v>2024/11</v>
      </c>
      <c r="E3429" s="189"/>
    </row>
    <row r="3430">
      <c r="A3430" s="186" t="s">
        <v>502</v>
      </c>
      <c r="B3430" s="186">
        <v>0.03091</v>
      </c>
      <c r="C3430" s="187">
        <v>45622.0</v>
      </c>
      <c r="D3430" s="188" t="str">
        <f t="shared" si="1"/>
        <v>2024/11</v>
      </c>
      <c r="E3430" s="189"/>
    </row>
    <row r="3431">
      <c r="A3431" s="186" t="s">
        <v>502</v>
      </c>
      <c r="B3431" s="186">
        <v>0.0027</v>
      </c>
      <c r="C3431" s="187">
        <v>45622.0</v>
      </c>
      <c r="D3431" s="188" t="str">
        <f t="shared" si="1"/>
        <v>2024/11</v>
      </c>
      <c r="E3431" s="189"/>
    </row>
    <row r="3432">
      <c r="A3432" s="186" t="s">
        <v>502</v>
      </c>
      <c r="B3432" s="186">
        <v>0.0070385</v>
      </c>
      <c r="C3432" s="187">
        <v>45622.0</v>
      </c>
      <c r="D3432" s="188" t="str">
        <f t="shared" si="1"/>
        <v>2024/11</v>
      </c>
      <c r="E3432" s="189"/>
    </row>
    <row r="3433">
      <c r="A3433" s="186" t="s">
        <v>502</v>
      </c>
      <c r="B3433" s="186">
        <v>8.25E-5</v>
      </c>
      <c r="C3433" s="187">
        <v>45622.0</v>
      </c>
      <c r="D3433" s="188" t="str">
        <f t="shared" si="1"/>
        <v>2024/11</v>
      </c>
      <c r="E3433" s="189"/>
    </row>
    <row r="3434">
      <c r="A3434" s="186" t="s">
        <v>502</v>
      </c>
      <c r="B3434" s="186">
        <v>0.263625</v>
      </c>
      <c r="C3434" s="187">
        <v>45622.0</v>
      </c>
      <c r="D3434" s="188" t="str">
        <f t="shared" si="1"/>
        <v>2024/11</v>
      </c>
      <c r="E3434" s="189"/>
    </row>
    <row r="3435">
      <c r="A3435" s="186" t="s">
        <v>502</v>
      </c>
      <c r="B3435" s="186">
        <v>0.7018</v>
      </c>
      <c r="C3435" s="187">
        <v>45622.0</v>
      </c>
      <c r="D3435" s="188" t="str">
        <f t="shared" si="1"/>
        <v>2024/11</v>
      </c>
      <c r="E3435" s="189"/>
    </row>
    <row r="3436">
      <c r="A3436" s="186" t="s">
        <v>488</v>
      </c>
      <c r="B3436" s="186">
        <v>2.3674725</v>
      </c>
      <c r="C3436" s="187">
        <v>45622.0</v>
      </c>
      <c r="D3436" s="188" t="str">
        <f t="shared" si="1"/>
        <v>2024/11</v>
      </c>
      <c r="E3436" s="189"/>
    </row>
    <row r="3437">
      <c r="A3437" s="186" t="s">
        <v>488</v>
      </c>
      <c r="B3437" s="186">
        <v>1.5416</v>
      </c>
      <c r="C3437" s="187">
        <v>45622.0</v>
      </c>
      <c r="D3437" s="188" t="str">
        <f t="shared" si="1"/>
        <v>2024/11</v>
      </c>
      <c r="E3437" s="189"/>
    </row>
    <row r="3438">
      <c r="A3438" s="186" t="s">
        <v>488</v>
      </c>
      <c r="B3438" s="186">
        <v>2.31332</v>
      </c>
      <c r="C3438" s="187">
        <v>45622.0</v>
      </c>
      <c r="D3438" s="188" t="str">
        <f t="shared" si="1"/>
        <v>2024/11</v>
      </c>
      <c r="E3438" s="189"/>
    </row>
    <row r="3439">
      <c r="A3439" s="186" t="s">
        <v>488</v>
      </c>
      <c r="B3439" s="186">
        <v>0.07316085</v>
      </c>
      <c r="C3439" s="187">
        <v>45622.0</v>
      </c>
      <c r="D3439" s="188" t="str">
        <f t="shared" si="1"/>
        <v>2024/11</v>
      </c>
      <c r="E3439" s="189"/>
    </row>
    <row r="3440">
      <c r="A3440" s="186" t="s">
        <v>488</v>
      </c>
      <c r="B3440" s="186">
        <v>0.0234144</v>
      </c>
      <c r="C3440" s="187">
        <v>45622.0</v>
      </c>
      <c r="D3440" s="188" t="str">
        <f t="shared" si="1"/>
        <v>2024/11</v>
      </c>
      <c r="E3440" s="189"/>
    </row>
    <row r="3441">
      <c r="A3441" s="186" t="s">
        <v>488</v>
      </c>
      <c r="B3441" s="186">
        <v>0.0704724</v>
      </c>
      <c r="C3441" s="187">
        <v>45622.0</v>
      </c>
      <c r="D3441" s="188" t="str">
        <f t="shared" si="1"/>
        <v>2024/11</v>
      </c>
      <c r="E3441" s="189"/>
    </row>
    <row r="3442">
      <c r="A3442" s="186" t="s">
        <v>488</v>
      </c>
      <c r="B3442" s="186">
        <v>16.307166</v>
      </c>
      <c r="C3442" s="187">
        <v>45622.0</v>
      </c>
      <c r="D3442" s="188" t="str">
        <f t="shared" si="1"/>
        <v>2024/11</v>
      </c>
      <c r="E3442" s="189"/>
    </row>
    <row r="3443">
      <c r="A3443" s="186" t="s">
        <v>488</v>
      </c>
      <c r="B3443" s="186">
        <v>0.1625334</v>
      </c>
      <c r="C3443" s="187">
        <v>45622.0</v>
      </c>
      <c r="D3443" s="188" t="str">
        <f t="shared" si="1"/>
        <v>2024/11</v>
      </c>
      <c r="E3443" s="189"/>
    </row>
    <row r="3444">
      <c r="A3444" s="186" t="s">
        <v>488</v>
      </c>
      <c r="B3444" s="186">
        <v>0.0050304</v>
      </c>
      <c r="C3444" s="187">
        <v>45622.0</v>
      </c>
      <c r="D3444" s="188" t="str">
        <f t="shared" si="1"/>
        <v>2024/11</v>
      </c>
      <c r="E3444" s="189"/>
    </row>
    <row r="3445">
      <c r="A3445" s="186" t="s">
        <v>488</v>
      </c>
      <c r="B3445" s="186">
        <v>0.1822824</v>
      </c>
      <c r="C3445" s="187">
        <v>45622.0</v>
      </c>
      <c r="D3445" s="188" t="str">
        <f t="shared" si="1"/>
        <v>2024/11</v>
      </c>
      <c r="E3445" s="189"/>
    </row>
    <row r="3446">
      <c r="A3446" s="186" t="s">
        <v>489</v>
      </c>
      <c r="B3446" s="186">
        <v>0.2360975</v>
      </c>
      <c r="C3446" s="187">
        <v>45622.0</v>
      </c>
      <c r="D3446" s="188" t="str">
        <f t="shared" si="1"/>
        <v>2024/11</v>
      </c>
      <c r="E3446" s="189"/>
    </row>
    <row r="3447">
      <c r="A3447" s="186" t="s">
        <v>489</v>
      </c>
      <c r="B3447" s="186">
        <v>0.05008</v>
      </c>
      <c r="C3447" s="187">
        <v>45622.0</v>
      </c>
      <c r="D3447" s="188" t="str">
        <f t="shared" si="1"/>
        <v>2024/11</v>
      </c>
      <c r="E3447" s="189"/>
    </row>
    <row r="3448">
      <c r="A3448" s="186" t="s">
        <v>489</v>
      </c>
      <c r="B3448" s="186">
        <v>0.15957</v>
      </c>
      <c r="C3448" s="187">
        <v>45622.0</v>
      </c>
      <c r="D3448" s="188" t="str">
        <f t="shared" si="1"/>
        <v>2024/11</v>
      </c>
      <c r="E3448" s="189"/>
    </row>
    <row r="3449">
      <c r="A3449" s="186" t="s">
        <v>489</v>
      </c>
      <c r="B3449" s="186">
        <v>1.558145</v>
      </c>
      <c r="C3449" s="187">
        <v>45622.0</v>
      </c>
      <c r="D3449" s="188" t="str">
        <f t="shared" si="1"/>
        <v>2024/11</v>
      </c>
      <c r="E3449" s="189"/>
    </row>
    <row r="3450">
      <c r="A3450" s="186" t="s">
        <v>489</v>
      </c>
      <c r="B3450" s="186">
        <v>0.528645</v>
      </c>
      <c r="C3450" s="187">
        <v>45622.0</v>
      </c>
      <c r="D3450" s="188" t="str">
        <f t="shared" si="1"/>
        <v>2024/11</v>
      </c>
      <c r="E3450" s="189"/>
    </row>
    <row r="3451">
      <c r="A3451" s="186" t="s">
        <v>489</v>
      </c>
      <c r="B3451" s="186">
        <v>0.0015119</v>
      </c>
      <c r="C3451" s="187">
        <v>45622.0</v>
      </c>
      <c r="D3451" s="188" t="str">
        <f t="shared" si="1"/>
        <v>2024/11</v>
      </c>
      <c r="E3451" s="189"/>
    </row>
    <row r="3452">
      <c r="A3452" s="186" t="s">
        <v>497</v>
      </c>
      <c r="B3452" s="186">
        <v>0.364009</v>
      </c>
      <c r="C3452" s="187">
        <v>45622.0</v>
      </c>
      <c r="D3452" s="188" t="str">
        <f t="shared" si="1"/>
        <v>2024/11</v>
      </c>
      <c r="E3452" s="189"/>
    </row>
    <row r="3453">
      <c r="A3453" s="186" t="s">
        <v>497</v>
      </c>
      <c r="B3453" s="186">
        <v>0.014778</v>
      </c>
      <c r="C3453" s="187">
        <v>45622.0</v>
      </c>
      <c r="D3453" s="188" t="str">
        <f t="shared" si="1"/>
        <v>2024/11</v>
      </c>
      <c r="E3453" s="189"/>
    </row>
    <row r="3454">
      <c r="A3454" s="186" t="s">
        <v>498</v>
      </c>
      <c r="B3454" s="186">
        <v>0.05931</v>
      </c>
      <c r="C3454" s="187">
        <v>45622.0</v>
      </c>
      <c r="D3454" s="188" t="str">
        <f t="shared" si="1"/>
        <v>2024/11</v>
      </c>
      <c r="E3454" s="189"/>
    </row>
    <row r="3455">
      <c r="A3455" s="186" t="s">
        <v>498</v>
      </c>
      <c r="B3455" s="186">
        <v>0.00288</v>
      </c>
      <c r="C3455" s="187">
        <v>45622.0</v>
      </c>
      <c r="D3455" s="188" t="str">
        <f t="shared" si="1"/>
        <v>2024/11</v>
      </c>
      <c r="E3455" s="189"/>
    </row>
    <row r="3456">
      <c r="A3456" s="186" t="s">
        <v>498</v>
      </c>
      <c r="B3456" s="186">
        <v>0.03715</v>
      </c>
      <c r="C3456" s="187">
        <v>45622.0</v>
      </c>
      <c r="D3456" s="188" t="str">
        <f t="shared" si="1"/>
        <v>2024/11</v>
      </c>
      <c r="E3456" s="189"/>
    </row>
    <row r="3457">
      <c r="A3457" s="186" t="s">
        <v>498</v>
      </c>
      <c r="B3457" s="186">
        <v>0.0034926</v>
      </c>
      <c r="C3457" s="187">
        <v>45622.0</v>
      </c>
      <c r="D3457" s="188" t="str">
        <f t="shared" si="1"/>
        <v>2024/11</v>
      </c>
      <c r="E3457" s="189"/>
    </row>
    <row r="3458">
      <c r="A3458" s="186" t="s">
        <v>498</v>
      </c>
      <c r="B3458" s="186">
        <v>0.001536</v>
      </c>
      <c r="C3458" s="187">
        <v>45622.0</v>
      </c>
      <c r="D3458" s="188" t="str">
        <f t="shared" si="1"/>
        <v>2024/11</v>
      </c>
      <c r="E3458" s="189"/>
    </row>
    <row r="3459">
      <c r="A3459" s="186" t="s">
        <v>498</v>
      </c>
      <c r="B3459" s="186">
        <v>0.002301</v>
      </c>
      <c r="C3459" s="187">
        <v>45622.0</v>
      </c>
      <c r="D3459" s="188" t="str">
        <f t="shared" si="1"/>
        <v>2024/11</v>
      </c>
      <c r="E3459" s="189"/>
    </row>
    <row r="3460">
      <c r="A3460" s="186" t="s">
        <v>491</v>
      </c>
      <c r="B3460" s="186">
        <v>0.02051385</v>
      </c>
      <c r="C3460" s="187">
        <v>45622.0</v>
      </c>
      <c r="D3460" s="188" t="str">
        <f t="shared" si="1"/>
        <v>2024/11</v>
      </c>
      <c r="E3460" s="189"/>
    </row>
    <row r="3461">
      <c r="A3461" s="186" t="s">
        <v>491</v>
      </c>
      <c r="B3461" s="186">
        <v>0.002001</v>
      </c>
      <c r="C3461" s="187">
        <v>45622.0</v>
      </c>
      <c r="D3461" s="188" t="str">
        <f t="shared" si="1"/>
        <v>2024/11</v>
      </c>
      <c r="E3461" s="189"/>
    </row>
    <row r="3462">
      <c r="A3462" s="186" t="s">
        <v>486</v>
      </c>
      <c r="B3462" s="186">
        <v>0.012128</v>
      </c>
      <c r="C3462" s="187">
        <v>45623.0</v>
      </c>
      <c r="D3462" s="188" t="str">
        <f t="shared" si="1"/>
        <v>2024/11</v>
      </c>
      <c r="E3462" s="189"/>
    </row>
    <row r="3463">
      <c r="A3463" s="186" t="s">
        <v>487</v>
      </c>
      <c r="B3463" s="186">
        <v>1.08095</v>
      </c>
      <c r="C3463" s="187">
        <v>45623.0</v>
      </c>
      <c r="D3463" s="188" t="str">
        <f t="shared" si="1"/>
        <v>2024/11</v>
      </c>
      <c r="E3463" s="189"/>
    </row>
    <row r="3464">
      <c r="A3464" s="186" t="s">
        <v>487</v>
      </c>
      <c r="B3464" s="186">
        <v>0.1312</v>
      </c>
      <c r="C3464" s="187">
        <v>45623.0</v>
      </c>
      <c r="D3464" s="188" t="str">
        <f t="shared" si="1"/>
        <v>2024/11</v>
      </c>
      <c r="E3464" s="189"/>
    </row>
    <row r="3465">
      <c r="A3465" s="186" t="s">
        <v>487</v>
      </c>
      <c r="B3465" s="186">
        <v>0.1938</v>
      </c>
      <c r="C3465" s="187">
        <v>45623.0</v>
      </c>
      <c r="D3465" s="188" t="str">
        <f t="shared" si="1"/>
        <v>2024/11</v>
      </c>
      <c r="E3465" s="189"/>
    </row>
    <row r="3466">
      <c r="A3466" s="186" t="s">
        <v>487</v>
      </c>
      <c r="B3466" s="186">
        <v>0.22729605</v>
      </c>
      <c r="C3466" s="187">
        <v>45623.0</v>
      </c>
      <c r="D3466" s="188" t="str">
        <f t="shared" si="1"/>
        <v>2024/11</v>
      </c>
      <c r="E3466" s="189"/>
    </row>
    <row r="3467">
      <c r="A3467" s="186" t="s">
        <v>487</v>
      </c>
      <c r="B3467" s="186">
        <v>0.0488736</v>
      </c>
      <c r="C3467" s="187">
        <v>45623.0</v>
      </c>
      <c r="D3467" s="188" t="str">
        <f t="shared" si="1"/>
        <v>2024/11</v>
      </c>
      <c r="E3467" s="189"/>
    </row>
    <row r="3468">
      <c r="A3468" s="186" t="s">
        <v>487</v>
      </c>
      <c r="B3468" s="186">
        <v>0.07482</v>
      </c>
      <c r="C3468" s="187">
        <v>45623.0</v>
      </c>
      <c r="D3468" s="188" t="str">
        <f t="shared" si="1"/>
        <v>2024/11</v>
      </c>
      <c r="E3468" s="189"/>
    </row>
    <row r="3469">
      <c r="A3469" s="186" t="s">
        <v>499</v>
      </c>
      <c r="B3469" s="186">
        <v>3.1589875</v>
      </c>
      <c r="C3469" s="187">
        <v>45623.0</v>
      </c>
      <c r="D3469" s="188" t="str">
        <f t="shared" si="1"/>
        <v>2024/11</v>
      </c>
      <c r="E3469" s="189"/>
    </row>
    <row r="3470">
      <c r="A3470" s="186" t="s">
        <v>499</v>
      </c>
      <c r="B3470" s="186">
        <v>2.09664</v>
      </c>
      <c r="C3470" s="187">
        <v>45623.0</v>
      </c>
      <c r="D3470" s="188" t="str">
        <f t="shared" si="1"/>
        <v>2024/11</v>
      </c>
      <c r="E3470" s="189"/>
    </row>
    <row r="3471">
      <c r="A3471" s="186" t="s">
        <v>499</v>
      </c>
      <c r="B3471" s="186">
        <v>2.22749</v>
      </c>
      <c r="C3471" s="187">
        <v>45623.0</v>
      </c>
      <c r="D3471" s="188" t="str">
        <f t="shared" si="1"/>
        <v>2024/11</v>
      </c>
      <c r="E3471" s="189"/>
    </row>
    <row r="3472">
      <c r="A3472" s="186" t="s">
        <v>499</v>
      </c>
      <c r="B3472" s="186">
        <v>0.385185</v>
      </c>
      <c r="C3472" s="187">
        <v>45623.0</v>
      </c>
      <c r="D3472" s="188" t="str">
        <f t="shared" si="1"/>
        <v>2024/11</v>
      </c>
      <c r="E3472" s="189"/>
    </row>
    <row r="3473">
      <c r="A3473" s="186" t="s">
        <v>499</v>
      </c>
      <c r="B3473" s="186">
        <v>0.119175</v>
      </c>
      <c r="C3473" s="187">
        <v>45623.0</v>
      </c>
      <c r="D3473" s="188" t="str">
        <f t="shared" si="1"/>
        <v>2024/11</v>
      </c>
      <c r="E3473" s="189"/>
    </row>
    <row r="3474">
      <c r="A3474" s="186" t="s">
        <v>499</v>
      </c>
      <c r="B3474" s="186">
        <v>2.8548E-4</v>
      </c>
      <c r="C3474" s="187">
        <v>45623.0</v>
      </c>
      <c r="D3474" s="188" t="str">
        <f t="shared" si="1"/>
        <v>2024/11</v>
      </c>
      <c r="E3474" s="189"/>
    </row>
    <row r="3475">
      <c r="A3475" s="186" t="s">
        <v>496</v>
      </c>
      <c r="B3475" s="186">
        <v>0.0737808</v>
      </c>
      <c r="C3475" s="187">
        <v>45623.0</v>
      </c>
      <c r="D3475" s="188" t="str">
        <f t="shared" si="1"/>
        <v>2024/11</v>
      </c>
      <c r="E3475" s="189"/>
    </row>
    <row r="3476">
      <c r="A3476" s="186" t="s">
        <v>496</v>
      </c>
      <c r="B3476" s="186">
        <v>0.0121824</v>
      </c>
      <c r="C3476" s="187">
        <v>45623.0</v>
      </c>
      <c r="D3476" s="188" t="str">
        <f t="shared" si="1"/>
        <v>2024/11</v>
      </c>
      <c r="E3476" s="189"/>
    </row>
    <row r="3477">
      <c r="A3477" s="186" t="s">
        <v>496</v>
      </c>
      <c r="B3477" s="186">
        <v>0.0089298</v>
      </c>
      <c r="C3477" s="187">
        <v>45623.0</v>
      </c>
      <c r="D3477" s="188" t="str">
        <f t="shared" si="1"/>
        <v>2024/11</v>
      </c>
      <c r="E3477" s="189"/>
    </row>
    <row r="3478">
      <c r="A3478" s="186" t="s">
        <v>496</v>
      </c>
      <c r="B3478" s="186">
        <v>0.175925</v>
      </c>
      <c r="C3478" s="187">
        <v>45623.0</v>
      </c>
      <c r="D3478" s="188" t="str">
        <f t="shared" si="1"/>
        <v>2024/11</v>
      </c>
      <c r="E3478" s="189"/>
    </row>
    <row r="3479">
      <c r="A3479" s="186" t="s">
        <v>496</v>
      </c>
      <c r="B3479" s="186">
        <v>0.056319</v>
      </c>
      <c r="C3479" s="187">
        <v>45623.0</v>
      </c>
      <c r="D3479" s="188" t="str">
        <f t="shared" si="1"/>
        <v>2024/11</v>
      </c>
      <c r="E3479" s="189"/>
    </row>
    <row r="3480">
      <c r="A3480" s="186" t="s">
        <v>508</v>
      </c>
      <c r="B3480" s="186">
        <v>0.36722</v>
      </c>
      <c r="C3480" s="187">
        <v>45623.0</v>
      </c>
      <c r="D3480" s="188" t="str">
        <f t="shared" si="1"/>
        <v>2024/11</v>
      </c>
      <c r="E3480" s="189"/>
    </row>
    <row r="3481">
      <c r="A3481" s="186" t="s">
        <v>508</v>
      </c>
      <c r="B3481" s="186">
        <v>0.31792</v>
      </c>
      <c r="C3481" s="187">
        <v>45623.0</v>
      </c>
      <c r="D3481" s="188" t="str">
        <f t="shared" si="1"/>
        <v>2024/11</v>
      </c>
      <c r="E3481" s="189"/>
    </row>
    <row r="3482">
      <c r="A3482" s="186" t="s">
        <v>508</v>
      </c>
      <c r="B3482" s="186">
        <v>0.42258</v>
      </c>
      <c r="C3482" s="187">
        <v>45623.0</v>
      </c>
      <c r="D3482" s="188" t="str">
        <f t="shared" si="1"/>
        <v>2024/11</v>
      </c>
      <c r="E3482" s="189"/>
    </row>
    <row r="3483">
      <c r="A3483" s="186" t="s">
        <v>509</v>
      </c>
      <c r="B3483" s="186">
        <v>0.0048875</v>
      </c>
      <c r="C3483" s="187">
        <v>45623.0</v>
      </c>
      <c r="D3483" s="188" t="str">
        <f t="shared" si="1"/>
        <v>2024/11</v>
      </c>
      <c r="E3483" s="189"/>
    </row>
    <row r="3484">
      <c r="A3484" s="186" t="s">
        <v>509</v>
      </c>
      <c r="B3484" s="186">
        <v>0.00295</v>
      </c>
      <c r="C3484" s="187">
        <v>45623.0</v>
      </c>
      <c r="D3484" s="188" t="str">
        <f t="shared" si="1"/>
        <v>2024/11</v>
      </c>
      <c r="E3484" s="189"/>
    </row>
    <row r="3485">
      <c r="A3485" s="186" t="s">
        <v>509</v>
      </c>
      <c r="B3485" s="186">
        <v>0.00497445</v>
      </c>
      <c r="C3485" s="187">
        <v>45623.0</v>
      </c>
      <c r="D3485" s="188" t="str">
        <f t="shared" si="1"/>
        <v>2024/11</v>
      </c>
      <c r="E3485" s="189"/>
    </row>
    <row r="3486">
      <c r="A3486" s="186" t="s">
        <v>509</v>
      </c>
      <c r="B3486" s="186">
        <v>0.0081528</v>
      </c>
      <c r="C3486" s="187">
        <v>45623.0</v>
      </c>
      <c r="D3486" s="188" t="str">
        <f t="shared" si="1"/>
        <v>2024/11</v>
      </c>
      <c r="E3486" s="189"/>
    </row>
    <row r="3487">
      <c r="A3487" s="186" t="s">
        <v>502</v>
      </c>
      <c r="B3487" s="186">
        <v>1.1380525</v>
      </c>
      <c r="C3487" s="187">
        <v>45623.0</v>
      </c>
      <c r="D3487" s="188" t="str">
        <f t="shared" si="1"/>
        <v>2024/11</v>
      </c>
      <c r="E3487" s="189"/>
    </row>
    <row r="3488">
      <c r="A3488" s="186" t="s">
        <v>502</v>
      </c>
      <c r="B3488" s="186">
        <v>7.82768</v>
      </c>
      <c r="C3488" s="187">
        <v>45623.0</v>
      </c>
      <c r="D3488" s="188" t="str">
        <f t="shared" si="1"/>
        <v>2024/11</v>
      </c>
      <c r="E3488" s="189"/>
    </row>
    <row r="3489">
      <c r="A3489" s="186" t="s">
        <v>502</v>
      </c>
      <c r="B3489" s="186">
        <v>1.23726</v>
      </c>
      <c r="C3489" s="187">
        <v>45623.0</v>
      </c>
      <c r="D3489" s="188" t="str">
        <f t="shared" si="1"/>
        <v>2024/11</v>
      </c>
      <c r="E3489" s="189"/>
    </row>
    <row r="3490">
      <c r="A3490" s="186" t="s">
        <v>502</v>
      </c>
      <c r="B3490" s="186">
        <v>0.009483</v>
      </c>
      <c r="C3490" s="187">
        <v>45623.0</v>
      </c>
      <c r="D3490" s="188" t="str">
        <f t="shared" si="1"/>
        <v>2024/11</v>
      </c>
      <c r="E3490" s="189"/>
    </row>
    <row r="3491">
      <c r="A3491" s="186" t="s">
        <v>502</v>
      </c>
      <c r="B3491" s="186">
        <v>0.0060384</v>
      </c>
      <c r="C3491" s="187">
        <v>45623.0</v>
      </c>
      <c r="D3491" s="188" t="str">
        <f t="shared" si="1"/>
        <v>2024/11</v>
      </c>
      <c r="E3491" s="189"/>
    </row>
    <row r="3492">
      <c r="A3492" s="186" t="s">
        <v>502</v>
      </c>
      <c r="B3492" s="186">
        <v>0.0022866</v>
      </c>
      <c r="C3492" s="187">
        <v>45623.0</v>
      </c>
      <c r="D3492" s="188" t="str">
        <f t="shared" si="1"/>
        <v>2024/11</v>
      </c>
      <c r="E3492" s="189"/>
    </row>
    <row r="3493">
      <c r="A3493" s="186" t="s">
        <v>502</v>
      </c>
      <c r="B3493" s="186">
        <v>2.92</v>
      </c>
      <c r="C3493" s="187">
        <v>45623.0</v>
      </c>
      <c r="D3493" s="188" t="str">
        <f t="shared" si="1"/>
        <v>2024/11</v>
      </c>
      <c r="E3493" s="189"/>
    </row>
    <row r="3494">
      <c r="A3494" s="186" t="s">
        <v>502</v>
      </c>
      <c r="B3494" s="186">
        <v>0.253497</v>
      </c>
      <c r="C3494" s="187">
        <v>45623.0</v>
      </c>
      <c r="D3494" s="188" t="str">
        <f t="shared" si="1"/>
        <v>2024/11</v>
      </c>
      <c r="E3494" s="189"/>
    </row>
    <row r="3495">
      <c r="A3495" s="186" t="s">
        <v>502</v>
      </c>
      <c r="B3495" s="186">
        <v>0.666556</v>
      </c>
      <c r="C3495" s="187">
        <v>45623.0</v>
      </c>
      <c r="D3495" s="188" t="str">
        <f t="shared" si="1"/>
        <v>2024/11</v>
      </c>
      <c r="E3495" s="189"/>
    </row>
    <row r="3496">
      <c r="A3496" s="186" t="s">
        <v>488</v>
      </c>
      <c r="B3496" s="186">
        <v>0.079035</v>
      </c>
      <c r="C3496" s="187">
        <v>45623.0</v>
      </c>
      <c r="D3496" s="188" t="str">
        <f t="shared" si="1"/>
        <v>2024/11</v>
      </c>
      <c r="E3496" s="189"/>
    </row>
    <row r="3497">
      <c r="A3497" s="186" t="s">
        <v>488</v>
      </c>
      <c r="B3497" s="186">
        <v>0.17376</v>
      </c>
      <c r="C3497" s="187">
        <v>45623.0</v>
      </c>
      <c r="D3497" s="188" t="str">
        <f t="shared" si="1"/>
        <v>2024/11</v>
      </c>
      <c r="E3497" s="189"/>
    </row>
    <row r="3498">
      <c r="A3498" s="186" t="s">
        <v>488</v>
      </c>
      <c r="B3498" s="186">
        <v>0.10409</v>
      </c>
      <c r="C3498" s="187">
        <v>45623.0</v>
      </c>
      <c r="D3498" s="188" t="str">
        <f t="shared" si="1"/>
        <v>2024/11</v>
      </c>
      <c r="E3498" s="189"/>
    </row>
    <row r="3499">
      <c r="A3499" s="186" t="s">
        <v>488</v>
      </c>
      <c r="B3499" s="186">
        <v>0.0836875</v>
      </c>
      <c r="C3499" s="187">
        <v>45623.0</v>
      </c>
      <c r="D3499" s="188" t="str">
        <f t="shared" si="1"/>
        <v>2024/11</v>
      </c>
      <c r="E3499" s="189"/>
    </row>
    <row r="3500">
      <c r="A3500" s="186" t="s">
        <v>488</v>
      </c>
      <c r="B3500" s="186">
        <v>0.11408</v>
      </c>
      <c r="C3500" s="187">
        <v>45623.0</v>
      </c>
      <c r="D3500" s="188" t="str">
        <f t="shared" si="1"/>
        <v>2024/11</v>
      </c>
      <c r="E3500" s="189"/>
    </row>
    <row r="3501">
      <c r="A3501" s="186" t="s">
        <v>488</v>
      </c>
      <c r="B3501" s="186">
        <v>0.04855</v>
      </c>
      <c r="C3501" s="187">
        <v>45623.0</v>
      </c>
      <c r="D3501" s="188" t="str">
        <f t="shared" si="1"/>
        <v>2024/11</v>
      </c>
      <c r="E3501" s="189"/>
    </row>
    <row r="3502">
      <c r="A3502" s="186" t="s">
        <v>488</v>
      </c>
      <c r="B3502" s="186">
        <v>0.00319035</v>
      </c>
      <c r="C3502" s="187">
        <v>45623.0</v>
      </c>
      <c r="D3502" s="188" t="str">
        <f t="shared" si="1"/>
        <v>2024/11</v>
      </c>
      <c r="E3502" s="189"/>
    </row>
    <row r="3503">
      <c r="A3503" s="186" t="s">
        <v>488</v>
      </c>
      <c r="B3503" s="186">
        <v>2.688E-4</v>
      </c>
      <c r="C3503" s="187">
        <v>45623.0</v>
      </c>
      <c r="D3503" s="188" t="str">
        <f t="shared" si="1"/>
        <v>2024/11</v>
      </c>
      <c r="E3503" s="189"/>
    </row>
    <row r="3504">
      <c r="A3504" s="186" t="s">
        <v>488</v>
      </c>
      <c r="B3504" s="186">
        <v>6.486E-4</v>
      </c>
      <c r="C3504" s="187">
        <v>45623.0</v>
      </c>
      <c r="D3504" s="188" t="str">
        <f t="shared" si="1"/>
        <v>2024/11</v>
      </c>
      <c r="E3504" s="189"/>
    </row>
    <row r="3505">
      <c r="A3505" s="186" t="s">
        <v>488</v>
      </c>
      <c r="B3505" s="186">
        <v>0.0969138</v>
      </c>
      <c r="C3505" s="187">
        <v>45623.0</v>
      </c>
      <c r="D3505" s="188" t="str">
        <f t="shared" si="1"/>
        <v>2024/11</v>
      </c>
      <c r="E3505" s="189"/>
    </row>
    <row r="3506">
      <c r="A3506" s="186" t="s">
        <v>488</v>
      </c>
      <c r="B3506" s="186">
        <v>0.0832368</v>
      </c>
      <c r="C3506" s="187">
        <v>45623.0</v>
      </c>
      <c r="D3506" s="188" t="str">
        <f t="shared" si="1"/>
        <v>2024/11</v>
      </c>
      <c r="E3506" s="189"/>
    </row>
    <row r="3507">
      <c r="A3507" s="186" t="s">
        <v>488</v>
      </c>
      <c r="B3507" s="186">
        <v>0.0050795</v>
      </c>
      <c r="C3507" s="187">
        <v>45623.0</v>
      </c>
      <c r="D3507" s="188" t="str">
        <f t="shared" si="1"/>
        <v>2024/11</v>
      </c>
      <c r="E3507" s="189"/>
    </row>
    <row r="3508">
      <c r="A3508" s="186" t="s">
        <v>488</v>
      </c>
      <c r="B3508" s="186">
        <v>0.002985</v>
      </c>
      <c r="C3508" s="187">
        <v>45623.0</v>
      </c>
      <c r="D3508" s="188" t="str">
        <f t="shared" si="1"/>
        <v>2024/11</v>
      </c>
      <c r="E3508" s="189"/>
    </row>
    <row r="3509">
      <c r="A3509" s="186" t="s">
        <v>489</v>
      </c>
      <c r="B3509" s="186">
        <v>0.7504075</v>
      </c>
      <c r="C3509" s="187">
        <v>45623.0</v>
      </c>
      <c r="D3509" s="188" t="str">
        <f t="shared" si="1"/>
        <v>2024/11</v>
      </c>
      <c r="E3509" s="189"/>
    </row>
    <row r="3510">
      <c r="A3510" s="186" t="s">
        <v>489</v>
      </c>
      <c r="B3510" s="186">
        <v>0.60416</v>
      </c>
      <c r="C3510" s="187">
        <v>45623.0</v>
      </c>
      <c r="D3510" s="188" t="str">
        <f t="shared" si="1"/>
        <v>2024/11</v>
      </c>
      <c r="E3510" s="189"/>
    </row>
    <row r="3511">
      <c r="A3511" s="186" t="s">
        <v>489</v>
      </c>
      <c r="B3511" s="186">
        <v>0.69018</v>
      </c>
      <c r="C3511" s="187">
        <v>45623.0</v>
      </c>
      <c r="D3511" s="188" t="str">
        <f t="shared" si="1"/>
        <v>2024/11</v>
      </c>
      <c r="E3511" s="189"/>
    </row>
    <row r="3512">
      <c r="A3512" s="186" t="s">
        <v>489</v>
      </c>
      <c r="B3512" s="186">
        <v>1.56412</v>
      </c>
      <c r="C3512" s="187">
        <v>45623.0</v>
      </c>
      <c r="D3512" s="188" t="str">
        <f t="shared" si="1"/>
        <v>2024/11</v>
      </c>
      <c r="E3512" s="189"/>
    </row>
    <row r="3513">
      <c r="A3513" s="186" t="s">
        <v>489</v>
      </c>
      <c r="B3513" s="186">
        <v>0.583005</v>
      </c>
      <c r="C3513" s="187">
        <v>45623.0</v>
      </c>
      <c r="D3513" s="188" t="str">
        <f t="shared" si="1"/>
        <v>2024/11</v>
      </c>
      <c r="E3513" s="189"/>
    </row>
    <row r="3514">
      <c r="A3514" s="186" t="s">
        <v>489</v>
      </c>
      <c r="B3514" s="186">
        <v>0.00198744</v>
      </c>
      <c r="C3514" s="187">
        <v>45623.0</v>
      </c>
      <c r="D3514" s="188" t="str">
        <f t="shared" si="1"/>
        <v>2024/11</v>
      </c>
      <c r="E3514" s="189"/>
    </row>
    <row r="3515">
      <c r="A3515" s="186" t="s">
        <v>497</v>
      </c>
      <c r="B3515" s="186">
        <v>0.3669065</v>
      </c>
      <c r="C3515" s="187">
        <v>45623.0</v>
      </c>
      <c r="D3515" s="188" t="str">
        <f t="shared" si="1"/>
        <v>2024/11</v>
      </c>
      <c r="E3515" s="189"/>
    </row>
    <row r="3516">
      <c r="A3516" s="186" t="s">
        <v>497</v>
      </c>
      <c r="B3516" s="186">
        <v>0.0155235</v>
      </c>
      <c r="C3516" s="187">
        <v>45623.0</v>
      </c>
      <c r="D3516" s="188" t="str">
        <f t="shared" si="1"/>
        <v>2024/11</v>
      </c>
      <c r="E3516" s="189"/>
    </row>
    <row r="3517">
      <c r="A3517" s="186" t="s">
        <v>498</v>
      </c>
      <c r="B3517" s="186">
        <v>0.2178125</v>
      </c>
      <c r="C3517" s="187">
        <v>45623.0</v>
      </c>
      <c r="D3517" s="188" t="str">
        <f t="shared" si="1"/>
        <v>2024/11</v>
      </c>
      <c r="E3517" s="189"/>
    </row>
    <row r="3518">
      <c r="A3518" s="186" t="s">
        <v>498</v>
      </c>
      <c r="B3518" s="186">
        <v>0.00288</v>
      </c>
      <c r="C3518" s="187">
        <v>45623.0</v>
      </c>
      <c r="D3518" s="188" t="str">
        <f t="shared" si="1"/>
        <v>2024/11</v>
      </c>
      <c r="E3518" s="189"/>
    </row>
    <row r="3519">
      <c r="A3519" s="186" t="s">
        <v>498</v>
      </c>
      <c r="B3519" s="186">
        <v>0.1608</v>
      </c>
      <c r="C3519" s="187">
        <v>45623.0</v>
      </c>
      <c r="D3519" s="188" t="str">
        <f t="shared" si="1"/>
        <v>2024/11</v>
      </c>
      <c r="E3519" s="189"/>
    </row>
    <row r="3520">
      <c r="A3520" s="186" t="s">
        <v>498</v>
      </c>
      <c r="B3520" s="186">
        <v>0.02129175</v>
      </c>
      <c r="C3520" s="187">
        <v>45623.0</v>
      </c>
      <c r="D3520" s="188" t="str">
        <f t="shared" si="1"/>
        <v>2024/11</v>
      </c>
      <c r="E3520" s="189"/>
    </row>
    <row r="3521">
      <c r="A3521" s="186" t="s">
        <v>498</v>
      </c>
      <c r="B3521" s="186">
        <v>0.0039684</v>
      </c>
      <c r="C3521" s="187">
        <v>45623.0</v>
      </c>
      <c r="D3521" s="188" t="str">
        <f t="shared" si="1"/>
        <v>2024/11</v>
      </c>
      <c r="E3521" s="189"/>
    </row>
    <row r="3522">
      <c r="A3522" s="186" t="s">
        <v>491</v>
      </c>
      <c r="B3522" s="186">
        <v>1.05E-6</v>
      </c>
      <c r="C3522" s="187">
        <v>45623.0</v>
      </c>
      <c r="D3522" s="188" t="str">
        <f t="shared" si="1"/>
        <v>2024/11</v>
      </c>
      <c r="E3522" s="189"/>
    </row>
    <row r="3523">
      <c r="A3523" s="186" t="s">
        <v>491</v>
      </c>
      <c r="B3523" s="186">
        <v>1.32E-5</v>
      </c>
      <c r="C3523" s="187">
        <v>45623.0</v>
      </c>
      <c r="D3523" s="188" t="str">
        <f t="shared" si="1"/>
        <v>2024/11</v>
      </c>
      <c r="E3523" s="189"/>
    </row>
    <row r="3524">
      <c r="A3524" s="186" t="s">
        <v>486</v>
      </c>
      <c r="B3524" s="186">
        <v>0.0102316</v>
      </c>
      <c r="C3524" s="187">
        <v>45624.0</v>
      </c>
      <c r="D3524" s="188" t="str">
        <f t="shared" si="1"/>
        <v>2024/11</v>
      </c>
      <c r="E3524" s="189"/>
    </row>
    <row r="3525">
      <c r="A3525" s="186" t="s">
        <v>487</v>
      </c>
      <c r="B3525" s="186">
        <v>0.1694475</v>
      </c>
      <c r="C3525" s="187">
        <v>45624.0</v>
      </c>
      <c r="D3525" s="188" t="str">
        <f t="shared" si="1"/>
        <v>2024/11</v>
      </c>
      <c r="E3525" s="189"/>
    </row>
    <row r="3526">
      <c r="A3526" s="186" t="s">
        <v>487</v>
      </c>
      <c r="B3526" s="186">
        <v>0.02176</v>
      </c>
      <c r="C3526" s="187">
        <v>45624.0</v>
      </c>
      <c r="D3526" s="188" t="str">
        <f t="shared" si="1"/>
        <v>2024/11</v>
      </c>
      <c r="E3526" s="189"/>
    </row>
    <row r="3527">
      <c r="A3527" s="186" t="s">
        <v>487</v>
      </c>
      <c r="B3527" s="186">
        <v>0.03978</v>
      </c>
      <c r="C3527" s="187">
        <v>45624.0</v>
      </c>
      <c r="D3527" s="188" t="str">
        <f t="shared" si="1"/>
        <v>2024/11</v>
      </c>
      <c r="E3527" s="189"/>
    </row>
    <row r="3528">
      <c r="A3528" s="186" t="s">
        <v>487</v>
      </c>
      <c r="B3528" s="186">
        <v>0.826855</v>
      </c>
      <c r="C3528" s="187">
        <v>45624.0</v>
      </c>
      <c r="D3528" s="188" t="str">
        <f t="shared" si="1"/>
        <v>2024/11</v>
      </c>
      <c r="E3528" s="189"/>
    </row>
    <row r="3529">
      <c r="A3529" s="186" t="s">
        <v>487</v>
      </c>
      <c r="B3529" s="186">
        <v>0.0944</v>
      </c>
      <c r="C3529" s="187">
        <v>45624.0</v>
      </c>
      <c r="D3529" s="188" t="str">
        <f t="shared" si="1"/>
        <v>2024/11</v>
      </c>
      <c r="E3529" s="189"/>
    </row>
    <row r="3530">
      <c r="A3530" s="186" t="s">
        <v>487</v>
      </c>
      <c r="B3530" s="186">
        <v>0.16678</v>
      </c>
      <c r="C3530" s="187">
        <v>45624.0</v>
      </c>
      <c r="D3530" s="188" t="str">
        <f t="shared" si="1"/>
        <v>2024/11</v>
      </c>
      <c r="E3530" s="189"/>
    </row>
    <row r="3531">
      <c r="A3531" s="186" t="s">
        <v>487</v>
      </c>
      <c r="B3531" s="186">
        <v>7.0E-5</v>
      </c>
      <c r="C3531" s="187">
        <v>45624.0</v>
      </c>
      <c r="D3531" s="188" t="str">
        <f t="shared" si="1"/>
        <v>2024/11</v>
      </c>
      <c r="E3531" s="189"/>
    </row>
    <row r="3532">
      <c r="A3532" s="186" t="s">
        <v>487</v>
      </c>
      <c r="B3532" s="186">
        <v>2.7E-4</v>
      </c>
      <c r="C3532" s="187">
        <v>45624.0</v>
      </c>
      <c r="D3532" s="188" t="str">
        <f t="shared" si="1"/>
        <v>2024/11</v>
      </c>
      <c r="E3532" s="189"/>
    </row>
    <row r="3533">
      <c r="A3533" s="186" t="s">
        <v>487</v>
      </c>
      <c r="B3533" s="186">
        <v>0.779151</v>
      </c>
      <c r="C3533" s="187">
        <v>45624.0</v>
      </c>
      <c r="D3533" s="188" t="str">
        <f t="shared" si="1"/>
        <v>2024/11</v>
      </c>
      <c r="E3533" s="189"/>
    </row>
    <row r="3534">
      <c r="A3534" s="186" t="s">
        <v>487</v>
      </c>
      <c r="B3534" s="186">
        <v>0.2947872</v>
      </c>
      <c r="C3534" s="187">
        <v>45624.0</v>
      </c>
      <c r="D3534" s="188" t="str">
        <f t="shared" si="1"/>
        <v>2024/11</v>
      </c>
      <c r="E3534" s="189"/>
    </row>
    <row r="3535">
      <c r="A3535" s="186" t="s">
        <v>487</v>
      </c>
      <c r="B3535" s="186">
        <v>0.2755194</v>
      </c>
      <c r="C3535" s="187">
        <v>45624.0</v>
      </c>
      <c r="D3535" s="188" t="str">
        <f t="shared" si="1"/>
        <v>2024/11</v>
      </c>
      <c r="E3535" s="189"/>
    </row>
    <row r="3536">
      <c r="A3536" s="186" t="s">
        <v>499</v>
      </c>
      <c r="B3536" s="186">
        <v>1.17405</v>
      </c>
      <c r="C3536" s="187">
        <v>45624.0</v>
      </c>
      <c r="D3536" s="188" t="str">
        <f t="shared" si="1"/>
        <v>2024/11</v>
      </c>
      <c r="E3536" s="189"/>
    </row>
    <row r="3537">
      <c r="A3537" s="186" t="s">
        <v>499</v>
      </c>
      <c r="B3537" s="186">
        <v>0.63008</v>
      </c>
      <c r="C3537" s="187">
        <v>45624.0</v>
      </c>
      <c r="D3537" s="188" t="str">
        <f t="shared" si="1"/>
        <v>2024/11</v>
      </c>
      <c r="E3537" s="189"/>
    </row>
    <row r="3538">
      <c r="A3538" s="186" t="s">
        <v>499</v>
      </c>
      <c r="B3538" s="186">
        <v>0.42795</v>
      </c>
      <c r="C3538" s="187">
        <v>45624.0</v>
      </c>
      <c r="D3538" s="188" t="str">
        <f t="shared" si="1"/>
        <v>2024/11</v>
      </c>
      <c r="E3538" s="189"/>
    </row>
    <row r="3539">
      <c r="A3539" s="186" t="s">
        <v>499</v>
      </c>
      <c r="B3539" s="186">
        <v>0.34893</v>
      </c>
      <c r="C3539" s="187">
        <v>45624.0</v>
      </c>
      <c r="D3539" s="188" t="str">
        <f t="shared" si="1"/>
        <v>2024/11</v>
      </c>
      <c r="E3539" s="189"/>
    </row>
    <row r="3540">
      <c r="A3540" s="186" t="s">
        <v>499</v>
      </c>
      <c r="B3540" s="186">
        <v>0.07128</v>
      </c>
      <c r="C3540" s="187">
        <v>45624.0</v>
      </c>
      <c r="D3540" s="188" t="str">
        <f t="shared" si="1"/>
        <v>2024/11</v>
      </c>
      <c r="E3540" s="189"/>
    </row>
    <row r="3541">
      <c r="A3541" s="186" t="s">
        <v>499</v>
      </c>
      <c r="B3541" s="186">
        <v>2.8587E-4</v>
      </c>
      <c r="C3541" s="187">
        <v>45624.0</v>
      </c>
      <c r="D3541" s="188" t="str">
        <f t="shared" si="1"/>
        <v>2024/11</v>
      </c>
      <c r="E3541" s="189"/>
    </row>
    <row r="3542">
      <c r="A3542" s="186" t="s">
        <v>496</v>
      </c>
      <c r="B3542" s="186">
        <v>0.00871</v>
      </c>
      <c r="C3542" s="187">
        <v>45624.0</v>
      </c>
      <c r="D3542" s="188" t="str">
        <f t="shared" si="1"/>
        <v>2024/11</v>
      </c>
      <c r="E3542" s="189"/>
    </row>
    <row r="3543">
      <c r="A3543" s="186" t="s">
        <v>496</v>
      </c>
      <c r="B3543" s="186">
        <v>4.7E-4</v>
      </c>
      <c r="C3543" s="187">
        <v>45624.0</v>
      </c>
      <c r="D3543" s="188" t="str">
        <f t="shared" si="1"/>
        <v>2024/11</v>
      </c>
      <c r="E3543" s="189"/>
    </row>
    <row r="3544">
      <c r="A3544" s="186" t="s">
        <v>496</v>
      </c>
      <c r="B3544" s="186">
        <v>0.0910422</v>
      </c>
      <c r="C3544" s="187">
        <v>45624.0</v>
      </c>
      <c r="D3544" s="188" t="str">
        <f t="shared" si="1"/>
        <v>2024/11</v>
      </c>
      <c r="E3544" s="189"/>
    </row>
    <row r="3545">
      <c r="A3545" s="186" t="s">
        <v>496</v>
      </c>
      <c r="B3545" s="186">
        <v>0.0228288</v>
      </c>
      <c r="C3545" s="187">
        <v>45624.0</v>
      </c>
      <c r="D3545" s="188" t="str">
        <f t="shared" si="1"/>
        <v>2024/11</v>
      </c>
      <c r="E3545" s="189"/>
    </row>
    <row r="3546">
      <c r="A3546" s="186" t="s">
        <v>496</v>
      </c>
      <c r="B3546" s="186">
        <v>0.0117258</v>
      </c>
      <c r="C3546" s="187">
        <v>45624.0</v>
      </c>
      <c r="D3546" s="188" t="str">
        <f t="shared" si="1"/>
        <v>2024/11</v>
      </c>
      <c r="E3546" s="189"/>
    </row>
    <row r="3547">
      <c r="A3547" s="186" t="s">
        <v>496</v>
      </c>
      <c r="B3547" s="186">
        <v>0.0048</v>
      </c>
      <c r="C3547" s="187">
        <v>45624.0</v>
      </c>
      <c r="D3547" s="188" t="str">
        <f t="shared" si="1"/>
        <v>2024/11</v>
      </c>
      <c r="E3547" s="189"/>
    </row>
    <row r="3548">
      <c r="A3548" s="186" t="s">
        <v>496</v>
      </c>
      <c r="B3548" s="186">
        <v>0.00636</v>
      </c>
      <c r="C3548" s="187">
        <v>45624.0</v>
      </c>
      <c r="D3548" s="188" t="str">
        <f t="shared" si="1"/>
        <v>2024/11</v>
      </c>
      <c r="E3548" s="189"/>
    </row>
    <row r="3549">
      <c r="A3549" s="186" t="s">
        <v>496</v>
      </c>
      <c r="B3549" s="186">
        <v>0.244024</v>
      </c>
      <c r="C3549" s="187">
        <v>45624.0</v>
      </c>
      <c r="D3549" s="188" t="str">
        <f t="shared" si="1"/>
        <v>2024/11</v>
      </c>
      <c r="E3549" s="189"/>
    </row>
    <row r="3550">
      <c r="A3550" s="186" t="s">
        <v>496</v>
      </c>
      <c r="B3550" s="186">
        <v>0.07602</v>
      </c>
      <c r="C3550" s="187">
        <v>45624.0</v>
      </c>
      <c r="D3550" s="188" t="str">
        <f t="shared" si="1"/>
        <v>2024/11</v>
      </c>
      <c r="E3550" s="189"/>
    </row>
    <row r="3551">
      <c r="A3551" s="186" t="s">
        <v>509</v>
      </c>
      <c r="B3551" s="186">
        <v>3.78E-4</v>
      </c>
      <c r="C3551" s="187">
        <v>45624.0</v>
      </c>
      <c r="D3551" s="188" t="str">
        <f t="shared" si="1"/>
        <v>2024/11</v>
      </c>
      <c r="E3551" s="189"/>
    </row>
    <row r="3552">
      <c r="A3552" s="186" t="s">
        <v>509</v>
      </c>
      <c r="B3552" s="186">
        <v>7.08E-4</v>
      </c>
      <c r="C3552" s="187">
        <v>45624.0</v>
      </c>
      <c r="D3552" s="188" t="str">
        <f t="shared" si="1"/>
        <v>2024/11</v>
      </c>
      <c r="E3552" s="189"/>
    </row>
    <row r="3553">
      <c r="A3553" s="186" t="s">
        <v>502</v>
      </c>
      <c r="B3553" s="186">
        <v>1.6873625</v>
      </c>
      <c r="C3553" s="187">
        <v>45624.0</v>
      </c>
      <c r="D3553" s="188" t="str">
        <f t="shared" si="1"/>
        <v>2024/11</v>
      </c>
      <c r="E3553" s="189"/>
    </row>
    <row r="3554">
      <c r="A3554" s="186" t="s">
        <v>502</v>
      </c>
      <c r="B3554" s="186">
        <v>1.94688</v>
      </c>
      <c r="C3554" s="187">
        <v>45624.0</v>
      </c>
      <c r="D3554" s="188" t="str">
        <f t="shared" si="1"/>
        <v>2024/11</v>
      </c>
      <c r="E3554" s="189"/>
    </row>
    <row r="3555">
      <c r="A3555" s="186" t="s">
        <v>502</v>
      </c>
      <c r="B3555" s="186">
        <v>2.17672</v>
      </c>
      <c r="C3555" s="187">
        <v>45624.0</v>
      </c>
      <c r="D3555" s="188" t="str">
        <f t="shared" si="1"/>
        <v>2024/11</v>
      </c>
      <c r="E3555" s="189"/>
    </row>
    <row r="3556">
      <c r="A3556" s="186" t="s">
        <v>502</v>
      </c>
      <c r="B3556" s="186">
        <v>0.09434595</v>
      </c>
      <c r="C3556" s="187">
        <v>45624.0</v>
      </c>
      <c r="D3556" s="188" t="str">
        <f t="shared" si="1"/>
        <v>2024/11</v>
      </c>
      <c r="E3556" s="189"/>
    </row>
    <row r="3557">
      <c r="A3557" s="186" t="s">
        <v>502</v>
      </c>
      <c r="B3557" s="186">
        <v>0.0114336</v>
      </c>
      <c r="C3557" s="187">
        <v>45624.0</v>
      </c>
      <c r="D3557" s="188" t="str">
        <f t="shared" si="1"/>
        <v>2024/11</v>
      </c>
      <c r="E3557" s="189"/>
    </row>
    <row r="3558">
      <c r="A3558" s="186" t="s">
        <v>502</v>
      </c>
      <c r="B3558" s="186">
        <v>0.0241158</v>
      </c>
      <c r="C3558" s="187">
        <v>45624.0</v>
      </c>
      <c r="D3558" s="188" t="str">
        <f t="shared" si="1"/>
        <v>2024/11</v>
      </c>
      <c r="E3558" s="189"/>
    </row>
    <row r="3559">
      <c r="A3559" s="186" t="s">
        <v>502</v>
      </c>
      <c r="B3559" s="186">
        <v>2.68</v>
      </c>
      <c r="C3559" s="187">
        <v>45624.0</v>
      </c>
      <c r="D3559" s="188" t="str">
        <f t="shared" si="1"/>
        <v>2024/11</v>
      </c>
      <c r="E3559" s="189"/>
    </row>
    <row r="3560">
      <c r="A3560" s="186" t="s">
        <v>502</v>
      </c>
      <c r="B3560" s="186">
        <v>0.243771</v>
      </c>
      <c r="C3560" s="187">
        <v>45624.0</v>
      </c>
      <c r="D3560" s="188" t="str">
        <f t="shared" si="1"/>
        <v>2024/11</v>
      </c>
      <c r="E3560" s="189"/>
    </row>
    <row r="3561">
      <c r="A3561" s="186" t="s">
        <v>502</v>
      </c>
      <c r="B3561" s="186">
        <v>0.651912</v>
      </c>
      <c r="C3561" s="187">
        <v>45624.0</v>
      </c>
      <c r="D3561" s="188" t="str">
        <f t="shared" si="1"/>
        <v>2024/11</v>
      </c>
      <c r="E3561" s="189"/>
    </row>
    <row r="3562">
      <c r="A3562" s="186" t="s">
        <v>488</v>
      </c>
      <c r="B3562" s="186">
        <v>0.00605</v>
      </c>
      <c r="C3562" s="187">
        <v>45624.0</v>
      </c>
      <c r="D3562" s="188" t="str">
        <f t="shared" si="1"/>
        <v>2024/11</v>
      </c>
      <c r="E3562" s="189"/>
    </row>
    <row r="3563">
      <c r="A3563" s="186" t="s">
        <v>488</v>
      </c>
      <c r="B3563" s="186">
        <v>0.00272</v>
      </c>
      <c r="C3563" s="187">
        <v>45624.0</v>
      </c>
      <c r="D3563" s="188" t="str">
        <f t="shared" si="1"/>
        <v>2024/11</v>
      </c>
      <c r="E3563" s="189"/>
    </row>
    <row r="3564">
      <c r="A3564" s="186" t="s">
        <v>488</v>
      </c>
      <c r="B3564" s="186">
        <v>0.03878</v>
      </c>
      <c r="C3564" s="187">
        <v>45624.0</v>
      </c>
      <c r="D3564" s="188" t="str">
        <f t="shared" si="1"/>
        <v>2024/11</v>
      </c>
      <c r="E3564" s="189"/>
    </row>
    <row r="3565">
      <c r="A3565" s="186" t="s">
        <v>488</v>
      </c>
      <c r="B3565" s="186">
        <v>0.005745</v>
      </c>
      <c r="C3565" s="187">
        <v>45624.0</v>
      </c>
      <c r="D3565" s="188" t="str">
        <f t="shared" si="1"/>
        <v>2024/11</v>
      </c>
      <c r="E3565" s="189"/>
    </row>
    <row r="3566">
      <c r="A3566" s="186" t="s">
        <v>488</v>
      </c>
      <c r="B3566" s="186">
        <v>0.01282</v>
      </c>
      <c r="C3566" s="187">
        <v>45624.0</v>
      </c>
      <c r="D3566" s="188" t="str">
        <f t="shared" si="1"/>
        <v>2024/11</v>
      </c>
      <c r="E3566" s="189"/>
    </row>
    <row r="3567">
      <c r="A3567" s="186" t="s">
        <v>488</v>
      </c>
      <c r="B3567" s="186">
        <v>2.8422567</v>
      </c>
      <c r="C3567" s="187">
        <v>45624.0</v>
      </c>
      <c r="D3567" s="188" t="str">
        <f t="shared" si="1"/>
        <v>2024/11</v>
      </c>
      <c r="E3567" s="189"/>
    </row>
    <row r="3568">
      <c r="A3568" s="186" t="s">
        <v>488</v>
      </c>
      <c r="B3568" s="186">
        <v>0.169008</v>
      </c>
      <c r="C3568" s="187">
        <v>45624.0</v>
      </c>
      <c r="D3568" s="188" t="str">
        <f t="shared" si="1"/>
        <v>2024/11</v>
      </c>
      <c r="E3568" s="189"/>
    </row>
    <row r="3569">
      <c r="A3569" s="186" t="s">
        <v>488</v>
      </c>
      <c r="B3569" s="186">
        <v>0.08376</v>
      </c>
      <c r="C3569" s="187">
        <v>45624.0</v>
      </c>
      <c r="D3569" s="188" t="str">
        <f t="shared" si="1"/>
        <v>2024/11</v>
      </c>
      <c r="E3569" s="189"/>
    </row>
    <row r="3570">
      <c r="A3570" s="186" t="s">
        <v>488</v>
      </c>
      <c r="B3570" s="186">
        <v>0.06698756</v>
      </c>
      <c r="C3570" s="187">
        <v>45624.0</v>
      </c>
      <c r="D3570" s="188" t="str">
        <f t="shared" si="1"/>
        <v>2024/11</v>
      </c>
      <c r="E3570" s="189"/>
    </row>
    <row r="3571">
      <c r="A3571" s="186" t="s">
        <v>488</v>
      </c>
      <c r="B3571" s="186">
        <v>0.0044397</v>
      </c>
      <c r="C3571" s="187">
        <v>45624.0</v>
      </c>
      <c r="D3571" s="188" t="str">
        <f t="shared" si="1"/>
        <v>2024/11</v>
      </c>
      <c r="E3571" s="189"/>
    </row>
    <row r="3572">
      <c r="A3572" s="186" t="s">
        <v>488</v>
      </c>
      <c r="B3572" s="186">
        <v>0.00342</v>
      </c>
      <c r="C3572" s="187">
        <v>45624.0</v>
      </c>
      <c r="D3572" s="188" t="str">
        <f t="shared" si="1"/>
        <v>2024/11</v>
      </c>
      <c r="E3572" s="189"/>
    </row>
    <row r="3573">
      <c r="A3573" s="186" t="s">
        <v>489</v>
      </c>
      <c r="B3573" s="186">
        <v>3.6586175</v>
      </c>
      <c r="C3573" s="187">
        <v>45624.0</v>
      </c>
      <c r="D3573" s="188" t="str">
        <f t="shared" si="1"/>
        <v>2024/11</v>
      </c>
      <c r="E3573" s="189"/>
    </row>
    <row r="3574">
      <c r="A3574" s="186" t="s">
        <v>489</v>
      </c>
      <c r="B3574" s="186">
        <v>3.656</v>
      </c>
      <c r="C3574" s="187">
        <v>45624.0</v>
      </c>
      <c r="D3574" s="188" t="str">
        <f t="shared" si="1"/>
        <v>2024/11</v>
      </c>
      <c r="E3574" s="189"/>
    </row>
    <row r="3575">
      <c r="A3575" s="186" t="s">
        <v>489</v>
      </c>
      <c r="B3575" s="186">
        <v>4.86284</v>
      </c>
      <c r="C3575" s="187">
        <v>45624.0</v>
      </c>
      <c r="D3575" s="188" t="str">
        <f t="shared" si="1"/>
        <v>2024/11</v>
      </c>
      <c r="E3575" s="189"/>
    </row>
    <row r="3576">
      <c r="A3576" s="186" t="s">
        <v>489</v>
      </c>
      <c r="B3576" s="186">
        <v>0.525925</v>
      </c>
      <c r="C3576" s="187">
        <v>45624.0</v>
      </c>
      <c r="D3576" s="188" t="str">
        <f t="shared" si="1"/>
        <v>2024/11</v>
      </c>
      <c r="E3576" s="189"/>
    </row>
    <row r="3577">
      <c r="A3577" s="186" t="s">
        <v>489</v>
      </c>
      <c r="B3577" s="186">
        <v>0.00736</v>
      </c>
      <c r="C3577" s="187">
        <v>45624.0</v>
      </c>
      <c r="D3577" s="188" t="str">
        <f t="shared" si="1"/>
        <v>2024/11</v>
      </c>
      <c r="E3577" s="189"/>
    </row>
    <row r="3578">
      <c r="A3578" s="186" t="s">
        <v>489</v>
      </c>
      <c r="B3578" s="186">
        <v>0.04436</v>
      </c>
      <c r="C3578" s="187">
        <v>45624.0</v>
      </c>
      <c r="D3578" s="188" t="str">
        <f t="shared" si="1"/>
        <v>2024/11</v>
      </c>
      <c r="E3578" s="189"/>
    </row>
    <row r="3579">
      <c r="A3579" s="186" t="s">
        <v>489</v>
      </c>
      <c r="B3579" s="186">
        <v>1.513255</v>
      </c>
      <c r="C3579" s="187">
        <v>45624.0</v>
      </c>
      <c r="D3579" s="188" t="str">
        <f t="shared" si="1"/>
        <v>2024/11</v>
      </c>
      <c r="E3579" s="189"/>
    </row>
    <row r="3580">
      <c r="A3580" s="186" t="s">
        <v>489</v>
      </c>
      <c r="B3580" s="186">
        <v>0.713625</v>
      </c>
      <c r="C3580" s="187">
        <v>45624.0</v>
      </c>
      <c r="D3580" s="188" t="str">
        <f t="shared" si="1"/>
        <v>2024/11</v>
      </c>
      <c r="E3580" s="189"/>
    </row>
    <row r="3581">
      <c r="A3581" s="186" t="s">
        <v>489</v>
      </c>
      <c r="B3581" s="186">
        <v>0.00368823</v>
      </c>
      <c r="C3581" s="187">
        <v>45624.0</v>
      </c>
      <c r="D3581" s="188" t="str">
        <f t="shared" si="1"/>
        <v>2024/11</v>
      </c>
      <c r="E3581" s="189"/>
    </row>
    <row r="3582">
      <c r="A3582" s="186" t="s">
        <v>497</v>
      </c>
      <c r="B3582" s="186">
        <v>0.425281</v>
      </c>
      <c r="C3582" s="187">
        <v>45624.0</v>
      </c>
      <c r="D3582" s="188" t="str">
        <f t="shared" si="1"/>
        <v>2024/11</v>
      </c>
      <c r="E3582" s="189"/>
    </row>
    <row r="3583">
      <c r="A3583" s="186" t="s">
        <v>497</v>
      </c>
      <c r="B3583" s="186">
        <v>0.0181725</v>
      </c>
      <c r="C3583" s="187">
        <v>45624.0</v>
      </c>
      <c r="D3583" s="188" t="str">
        <f t="shared" si="1"/>
        <v>2024/11</v>
      </c>
      <c r="E3583" s="189"/>
    </row>
    <row r="3584">
      <c r="A3584" s="186" t="s">
        <v>498</v>
      </c>
      <c r="B3584" s="186">
        <v>0.042755</v>
      </c>
      <c r="C3584" s="187">
        <v>45624.0</v>
      </c>
      <c r="D3584" s="188" t="str">
        <f t="shared" si="1"/>
        <v>2024/11</v>
      </c>
      <c r="E3584" s="189"/>
    </row>
    <row r="3585">
      <c r="A3585" s="186" t="s">
        <v>498</v>
      </c>
      <c r="B3585" s="186">
        <v>0.04614</v>
      </c>
      <c r="C3585" s="187">
        <v>45624.0</v>
      </c>
      <c r="D3585" s="188" t="str">
        <f t="shared" si="1"/>
        <v>2024/11</v>
      </c>
      <c r="E3585" s="189"/>
    </row>
    <row r="3586">
      <c r="A3586" s="186" t="s">
        <v>498</v>
      </c>
      <c r="B3586" s="186">
        <v>0.01344555</v>
      </c>
      <c r="C3586" s="187">
        <v>45624.0</v>
      </c>
      <c r="D3586" s="188" t="str">
        <f t="shared" si="1"/>
        <v>2024/11</v>
      </c>
      <c r="E3586" s="189"/>
    </row>
    <row r="3587">
      <c r="A3587" s="186" t="s">
        <v>498</v>
      </c>
      <c r="B3587" s="186">
        <v>0.0096384</v>
      </c>
      <c r="C3587" s="187">
        <v>45624.0</v>
      </c>
      <c r="D3587" s="188" t="str">
        <f t="shared" si="1"/>
        <v>2024/11</v>
      </c>
      <c r="E3587" s="189"/>
    </row>
    <row r="3588">
      <c r="A3588" s="186" t="s">
        <v>498</v>
      </c>
      <c r="B3588" s="186">
        <v>0.0146724</v>
      </c>
      <c r="C3588" s="187">
        <v>45624.0</v>
      </c>
      <c r="D3588" s="188" t="str">
        <f t="shared" si="1"/>
        <v>2024/11</v>
      </c>
      <c r="E3588" s="189"/>
    </row>
    <row r="3589">
      <c r="A3589" s="186" t="s">
        <v>491</v>
      </c>
      <c r="B3589" s="186">
        <v>0.0036375</v>
      </c>
      <c r="C3589" s="187">
        <v>45624.0</v>
      </c>
      <c r="D3589" s="188" t="str">
        <f t="shared" si="1"/>
        <v>2024/11</v>
      </c>
      <c r="E3589" s="189"/>
    </row>
    <row r="3590">
      <c r="A3590" s="186" t="s">
        <v>491</v>
      </c>
      <c r="B3590" s="186">
        <v>3.9E-4</v>
      </c>
      <c r="C3590" s="187">
        <v>45624.0</v>
      </c>
      <c r="D3590" s="188" t="str">
        <f t="shared" si="1"/>
        <v>2024/11</v>
      </c>
      <c r="E3590" s="189"/>
    </row>
    <row r="3591">
      <c r="A3591" s="186" t="s">
        <v>486</v>
      </c>
      <c r="B3591" s="186">
        <v>0.00902</v>
      </c>
      <c r="C3591" s="187">
        <v>45625.0</v>
      </c>
      <c r="D3591" s="188" t="str">
        <f t="shared" si="1"/>
        <v>2024/11</v>
      </c>
      <c r="E3591" s="189"/>
    </row>
    <row r="3592">
      <c r="A3592" s="186" t="s">
        <v>487</v>
      </c>
      <c r="B3592" s="186">
        <v>0.2574475</v>
      </c>
      <c r="C3592" s="187">
        <v>45625.0</v>
      </c>
      <c r="D3592" s="188" t="str">
        <f t="shared" si="1"/>
        <v>2024/11</v>
      </c>
      <c r="E3592" s="189"/>
    </row>
    <row r="3593">
      <c r="A3593" s="186" t="s">
        <v>487</v>
      </c>
      <c r="B3593" s="186">
        <v>0.00864</v>
      </c>
      <c r="C3593" s="187">
        <v>45625.0</v>
      </c>
      <c r="D3593" s="188" t="str">
        <f t="shared" si="1"/>
        <v>2024/11</v>
      </c>
      <c r="E3593" s="189"/>
    </row>
    <row r="3594">
      <c r="A3594" s="186" t="s">
        <v>487</v>
      </c>
      <c r="B3594" s="186">
        <v>0.0314</v>
      </c>
      <c r="C3594" s="187">
        <v>45625.0</v>
      </c>
      <c r="D3594" s="188" t="str">
        <f t="shared" si="1"/>
        <v>2024/11</v>
      </c>
      <c r="E3594" s="189"/>
    </row>
    <row r="3595">
      <c r="A3595" s="186" t="s">
        <v>487</v>
      </c>
      <c r="B3595" s="186">
        <v>0.8855175</v>
      </c>
      <c r="C3595" s="187">
        <v>45625.0</v>
      </c>
      <c r="D3595" s="188" t="str">
        <f t="shared" si="1"/>
        <v>2024/11</v>
      </c>
      <c r="E3595" s="189"/>
    </row>
    <row r="3596">
      <c r="A3596" s="186" t="s">
        <v>487</v>
      </c>
      <c r="B3596" s="186">
        <v>0.0968</v>
      </c>
      <c r="C3596" s="187">
        <v>45625.0</v>
      </c>
      <c r="D3596" s="188" t="str">
        <f t="shared" si="1"/>
        <v>2024/11</v>
      </c>
      <c r="E3596" s="189"/>
    </row>
    <row r="3597">
      <c r="A3597" s="186" t="s">
        <v>487</v>
      </c>
      <c r="B3597" s="186">
        <v>0.11522</v>
      </c>
      <c r="C3597" s="187">
        <v>45625.0</v>
      </c>
      <c r="D3597" s="188" t="str">
        <f t="shared" si="1"/>
        <v>2024/11</v>
      </c>
      <c r="E3597" s="189"/>
    </row>
    <row r="3598">
      <c r="A3598" s="186" t="s">
        <v>487</v>
      </c>
      <c r="B3598" s="186">
        <v>1.1175414</v>
      </c>
      <c r="C3598" s="187">
        <v>45625.0</v>
      </c>
      <c r="D3598" s="188" t="str">
        <f t="shared" si="1"/>
        <v>2024/11</v>
      </c>
      <c r="E3598" s="189"/>
    </row>
    <row r="3599">
      <c r="A3599" s="186" t="s">
        <v>487</v>
      </c>
      <c r="B3599" s="186">
        <v>0.270624</v>
      </c>
      <c r="C3599" s="187">
        <v>45625.0</v>
      </c>
      <c r="D3599" s="188" t="str">
        <f t="shared" si="1"/>
        <v>2024/11</v>
      </c>
      <c r="E3599" s="189"/>
    </row>
    <row r="3600">
      <c r="A3600" s="186" t="s">
        <v>487</v>
      </c>
      <c r="B3600" s="186">
        <v>0.2539452</v>
      </c>
      <c r="C3600" s="187">
        <v>45625.0</v>
      </c>
      <c r="D3600" s="188" t="str">
        <f t="shared" si="1"/>
        <v>2024/11</v>
      </c>
      <c r="E3600" s="189"/>
    </row>
    <row r="3601">
      <c r="A3601" s="186" t="s">
        <v>499</v>
      </c>
      <c r="B3601" s="186">
        <v>0.9400775</v>
      </c>
      <c r="C3601" s="187">
        <v>45625.0</v>
      </c>
      <c r="D3601" s="188" t="str">
        <f t="shared" si="1"/>
        <v>2024/11</v>
      </c>
      <c r="E3601" s="189"/>
    </row>
    <row r="3602">
      <c r="A3602" s="186" t="s">
        <v>499</v>
      </c>
      <c r="B3602" s="186">
        <v>0.33792</v>
      </c>
      <c r="C3602" s="187">
        <v>45625.0</v>
      </c>
      <c r="D3602" s="188" t="str">
        <f t="shared" si="1"/>
        <v>2024/11</v>
      </c>
      <c r="E3602" s="189"/>
    </row>
    <row r="3603">
      <c r="A3603" s="186" t="s">
        <v>499</v>
      </c>
      <c r="B3603" s="186">
        <v>0.33417</v>
      </c>
      <c r="C3603" s="187">
        <v>45625.0</v>
      </c>
      <c r="D3603" s="188" t="str">
        <f t="shared" si="1"/>
        <v>2024/11</v>
      </c>
      <c r="E3603" s="189"/>
    </row>
    <row r="3604">
      <c r="A3604" s="186" t="s">
        <v>499</v>
      </c>
      <c r="B3604" s="186">
        <v>0.299175</v>
      </c>
      <c r="C3604" s="187">
        <v>45625.0</v>
      </c>
      <c r="D3604" s="188" t="str">
        <f t="shared" si="1"/>
        <v>2024/11</v>
      </c>
      <c r="E3604" s="189"/>
    </row>
    <row r="3605">
      <c r="A3605" s="186" t="s">
        <v>499</v>
      </c>
      <c r="B3605" s="186">
        <v>0.065025</v>
      </c>
      <c r="C3605" s="187">
        <v>45625.0</v>
      </c>
      <c r="D3605" s="188" t="str">
        <f t="shared" si="1"/>
        <v>2024/11</v>
      </c>
      <c r="E3605" s="189"/>
    </row>
    <row r="3606">
      <c r="A3606" s="186" t="s">
        <v>499</v>
      </c>
      <c r="B3606" s="186">
        <v>3.7999E-4</v>
      </c>
      <c r="C3606" s="187">
        <v>45625.0</v>
      </c>
      <c r="D3606" s="188" t="str">
        <f t="shared" si="1"/>
        <v>2024/11</v>
      </c>
      <c r="E3606" s="189"/>
    </row>
    <row r="3607">
      <c r="A3607" s="186" t="s">
        <v>496</v>
      </c>
      <c r="B3607" s="186">
        <v>0.0549978</v>
      </c>
      <c r="C3607" s="187">
        <v>45625.0</v>
      </c>
      <c r="D3607" s="188" t="str">
        <f t="shared" si="1"/>
        <v>2024/11</v>
      </c>
      <c r="E3607" s="189"/>
    </row>
    <row r="3608">
      <c r="A3608" s="186" t="s">
        <v>496</v>
      </c>
      <c r="B3608" s="186">
        <v>0.0063936</v>
      </c>
      <c r="C3608" s="187">
        <v>45625.0</v>
      </c>
      <c r="D3608" s="188" t="str">
        <f t="shared" si="1"/>
        <v>2024/11</v>
      </c>
      <c r="E3608" s="189"/>
    </row>
    <row r="3609">
      <c r="A3609" s="186" t="s">
        <v>496</v>
      </c>
      <c r="B3609" s="186">
        <v>0.0059478</v>
      </c>
      <c r="C3609" s="187">
        <v>45625.0</v>
      </c>
      <c r="D3609" s="188" t="str">
        <f t="shared" si="1"/>
        <v>2024/11</v>
      </c>
      <c r="E3609" s="189"/>
    </row>
    <row r="3610">
      <c r="A3610" s="186" t="s">
        <v>496</v>
      </c>
      <c r="B3610" s="186">
        <v>0.1104065</v>
      </c>
      <c r="C3610" s="187">
        <v>45625.0</v>
      </c>
      <c r="D3610" s="188" t="str">
        <f t="shared" si="1"/>
        <v>2024/11</v>
      </c>
      <c r="E3610" s="189"/>
    </row>
    <row r="3611">
      <c r="A3611" s="186" t="s">
        <v>496</v>
      </c>
      <c r="B3611" s="186">
        <v>0.035112</v>
      </c>
      <c r="C3611" s="187">
        <v>45625.0</v>
      </c>
      <c r="D3611" s="188" t="str">
        <f t="shared" si="1"/>
        <v>2024/11</v>
      </c>
      <c r="E3611" s="189"/>
    </row>
    <row r="3612">
      <c r="A3612" s="186" t="s">
        <v>509</v>
      </c>
      <c r="B3612" s="186">
        <v>0.0323475</v>
      </c>
      <c r="C3612" s="187">
        <v>45625.0</v>
      </c>
      <c r="D3612" s="188" t="str">
        <f t="shared" si="1"/>
        <v>2024/11</v>
      </c>
      <c r="E3612" s="189"/>
    </row>
    <row r="3613">
      <c r="A3613" s="186" t="s">
        <v>509</v>
      </c>
      <c r="B3613" s="186">
        <v>0.04108</v>
      </c>
      <c r="C3613" s="187">
        <v>45625.0</v>
      </c>
      <c r="D3613" s="188" t="str">
        <f t="shared" si="1"/>
        <v>2024/11</v>
      </c>
      <c r="E3613" s="189"/>
    </row>
    <row r="3614">
      <c r="A3614" s="186" t="s">
        <v>509</v>
      </c>
      <c r="B3614" s="186">
        <v>0.0011127</v>
      </c>
      <c r="C3614" s="187">
        <v>45625.0</v>
      </c>
      <c r="D3614" s="188" t="str">
        <f t="shared" si="1"/>
        <v>2024/11</v>
      </c>
      <c r="E3614" s="189"/>
    </row>
    <row r="3615">
      <c r="A3615" s="186" t="s">
        <v>509</v>
      </c>
      <c r="B3615" s="186">
        <v>0.0021552</v>
      </c>
      <c r="C3615" s="187">
        <v>45625.0</v>
      </c>
      <c r="D3615" s="188" t="str">
        <f t="shared" si="1"/>
        <v>2024/11</v>
      </c>
      <c r="E3615" s="189"/>
    </row>
    <row r="3616">
      <c r="A3616" s="186" t="s">
        <v>502</v>
      </c>
      <c r="B3616" s="186">
        <v>2.563425</v>
      </c>
      <c r="C3616" s="187">
        <v>45625.0</v>
      </c>
      <c r="D3616" s="188" t="str">
        <f t="shared" si="1"/>
        <v>2024/11</v>
      </c>
      <c r="E3616" s="189"/>
    </row>
    <row r="3617">
      <c r="A3617" s="186" t="s">
        <v>502</v>
      </c>
      <c r="B3617" s="186">
        <v>0.31664</v>
      </c>
      <c r="C3617" s="187">
        <v>45625.0</v>
      </c>
      <c r="D3617" s="188" t="str">
        <f t="shared" si="1"/>
        <v>2024/11</v>
      </c>
      <c r="E3617" s="189"/>
    </row>
    <row r="3618">
      <c r="A3618" s="186" t="s">
        <v>502</v>
      </c>
      <c r="B3618" s="186">
        <v>1.85889</v>
      </c>
      <c r="C3618" s="187">
        <v>45625.0</v>
      </c>
      <c r="D3618" s="188" t="str">
        <f t="shared" si="1"/>
        <v>2024/11</v>
      </c>
      <c r="E3618" s="189"/>
    </row>
    <row r="3619">
      <c r="A3619" s="186" t="s">
        <v>502</v>
      </c>
      <c r="B3619" s="186">
        <v>0.03323745</v>
      </c>
      <c r="C3619" s="187">
        <v>45625.0</v>
      </c>
      <c r="D3619" s="188" t="str">
        <f t="shared" si="1"/>
        <v>2024/11</v>
      </c>
      <c r="E3619" s="189"/>
    </row>
    <row r="3620">
      <c r="A3620" s="186" t="s">
        <v>502</v>
      </c>
      <c r="B3620" s="186">
        <v>0.0028992</v>
      </c>
      <c r="C3620" s="187">
        <v>45625.0</v>
      </c>
      <c r="D3620" s="188" t="str">
        <f t="shared" si="1"/>
        <v>2024/11</v>
      </c>
      <c r="E3620" s="189"/>
    </row>
    <row r="3621">
      <c r="A3621" s="186" t="s">
        <v>502</v>
      </c>
      <c r="B3621" s="186">
        <v>0.0036744</v>
      </c>
      <c r="C3621" s="187">
        <v>45625.0</v>
      </c>
      <c r="D3621" s="188" t="str">
        <f t="shared" si="1"/>
        <v>2024/11</v>
      </c>
      <c r="E3621" s="189"/>
    </row>
    <row r="3622">
      <c r="A3622" s="186" t="s">
        <v>502</v>
      </c>
      <c r="B3622" s="186">
        <v>2.76</v>
      </c>
      <c r="C3622" s="187">
        <v>45625.0</v>
      </c>
      <c r="D3622" s="188" t="str">
        <f t="shared" si="1"/>
        <v>2024/11</v>
      </c>
      <c r="E3622" s="189"/>
    </row>
    <row r="3623">
      <c r="A3623" s="186" t="s">
        <v>502</v>
      </c>
      <c r="B3623" s="186">
        <v>0.004153</v>
      </c>
      <c r="C3623" s="187">
        <v>45625.0</v>
      </c>
      <c r="D3623" s="188" t="str">
        <f t="shared" si="1"/>
        <v>2024/11</v>
      </c>
      <c r="E3623" s="189"/>
    </row>
    <row r="3624">
      <c r="A3624" s="186" t="s">
        <v>502</v>
      </c>
      <c r="B3624" s="186">
        <v>3.855E-4</v>
      </c>
      <c r="C3624" s="187">
        <v>45625.0</v>
      </c>
      <c r="D3624" s="188" t="str">
        <f t="shared" si="1"/>
        <v>2024/11</v>
      </c>
      <c r="E3624" s="189"/>
    </row>
    <row r="3625">
      <c r="A3625" s="186" t="s">
        <v>502</v>
      </c>
      <c r="B3625" s="186">
        <v>0.253038</v>
      </c>
      <c r="C3625" s="187">
        <v>45625.0</v>
      </c>
      <c r="D3625" s="188" t="str">
        <f t="shared" si="1"/>
        <v>2024/11</v>
      </c>
      <c r="E3625" s="189"/>
    </row>
    <row r="3626">
      <c r="A3626" s="186" t="s">
        <v>502</v>
      </c>
      <c r="B3626" s="186">
        <v>0.627568</v>
      </c>
      <c r="C3626" s="187">
        <v>45625.0</v>
      </c>
      <c r="D3626" s="188" t="str">
        <f t="shared" si="1"/>
        <v>2024/11</v>
      </c>
      <c r="E3626" s="189"/>
    </row>
    <row r="3627">
      <c r="A3627" s="186" t="s">
        <v>488</v>
      </c>
      <c r="B3627" s="186">
        <v>0.021405</v>
      </c>
      <c r="C3627" s="187">
        <v>45625.0</v>
      </c>
      <c r="D3627" s="188" t="str">
        <f t="shared" si="1"/>
        <v>2024/11</v>
      </c>
      <c r="E3627" s="189"/>
    </row>
    <row r="3628">
      <c r="A3628" s="186" t="s">
        <v>488</v>
      </c>
      <c r="B3628" s="186">
        <v>0.06304</v>
      </c>
      <c r="C3628" s="187">
        <v>45625.0</v>
      </c>
      <c r="D3628" s="188" t="str">
        <f t="shared" si="1"/>
        <v>2024/11</v>
      </c>
      <c r="E3628" s="189"/>
    </row>
    <row r="3629">
      <c r="A3629" s="186" t="s">
        <v>488</v>
      </c>
      <c r="B3629" s="186">
        <v>0.16183</v>
      </c>
      <c r="C3629" s="187">
        <v>45625.0</v>
      </c>
      <c r="D3629" s="188" t="str">
        <f t="shared" si="1"/>
        <v>2024/11</v>
      </c>
      <c r="E3629" s="189"/>
    </row>
    <row r="3630">
      <c r="A3630" s="186" t="s">
        <v>488</v>
      </c>
      <c r="B3630" s="186">
        <v>0.2690125</v>
      </c>
      <c r="C3630" s="187">
        <v>45625.0</v>
      </c>
      <c r="D3630" s="188" t="str">
        <f t="shared" si="1"/>
        <v>2024/11</v>
      </c>
      <c r="E3630" s="189"/>
    </row>
    <row r="3631">
      <c r="A3631" s="186" t="s">
        <v>488</v>
      </c>
      <c r="B3631" s="186">
        <v>0.29952</v>
      </c>
      <c r="C3631" s="187">
        <v>45625.0</v>
      </c>
      <c r="D3631" s="188" t="str">
        <f t="shared" si="1"/>
        <v>2024/11</v>
      </c>
      <c r="E3631" s="189"/>
    </row>
    <row r="3632">
      <c r="A3632" s="186" t="s">
        <v>488</v>
      </c>
      <c r="B3632" s="186">
        <v>0.53997</v>
      </c>
      <c r="C3632" s="187">
        <v>45625.0</v>
      </c>
      <c r="D3632" s="188" t="str">
        <f t="shared" si="1"/>
        <v>2024/11</v>
      </c>
      <c r="E3632" s="189"/>
    </row>
    <row r="3633">
      <c r="A3633" s="186" t="s">
        <v>488</v>
      </c>
      <c r="B3633" s="186">
        <v>0.0556707</v>
      </c>
      <c r="C3633" s="187">
        <v>45625.0</v>
      </c>
      <c r="D3633" s="188" t="str">
        <f t="shared" si="1"/>
        <v>2024/11</v>
      </c>
      <c r="E3633" s="189"/>
    </row>
    <row r="3634">
      <c r="A3634" s="186" t="s">
        <v>488</v>
      </c>
      <c r="B3634" s="186">
        <v>0.0457476</v>
      </c>
      <c r="C3634" s="187">
        <v>45625.0</v>
      </c>
      <c r="D3634" s="188" t="str">
        <f t="shared" si="1"/>
        <v>2024/11</v>
      </c>
      <c r="E3634" s="189"/>
    </row>
    <row r="3635">
      <c r="A3635" s="186" t="s">
        <v>489</v>
      </c>
      <c r="B3635" s="186">
        <v>2.094425</v>
      </c>
      <c r="C3635" s="187">
        <v>45625.0</v>
      </c>
      <c r="D3635" s="188" t="str">
        <f t="shared" si="1"/>
        <v>2024/11</v>
      </c>
      <c r="E3635" s="189"/>
    </row>
    <row r="3636">
      <c r="A3636" s="186" t="s">
        <v>489</v>
      </c>
      <c r="B3636" s="186">
        <v>0.92688</v>
      </c>
      <c r="C3636" s="187">
        <v>45625.0</v>
      </c>
      <c r="D3636" s="188" t="str">
        <f t="shared" si="1"/>
        <v>2024/11</v>
      </c>
      <c r="E3636" s="189"/>
    </row>
    <row r="3637">
      <c r="A3637" s="186" t="s">
        <v>489</v>
      </c>
      <c r="B3637" s="186">
        <v>1.26632</v>
      </c>
      <c r="C3637" s="187">
        <v>45625.0</v>
      </c>
      <c r="D3637" s="188" t="str">
        <f t="shared" si="1"/>
        <v>2024/11</v>
      </c>
      <c r="E3637" s="189"/>
    </row>
    <row r="3638">
      <c r="A3638" s="186" t="s">
        <v>489</v>
      </c>
      <c r="B3638" s="186">
        <v>0.1969075</v>
      </c>
      <c r="C3638" s="187">
        <v>45625.0</v>
      </c>
      <c r="D3638" s="188" t="str">
        <f t="shared" si="1"/>
        <v>2024/11</v>
      </c>
      <c r="E3638" s="189"/>
    </row>
    <row r="3639">
      <c r="A3639" s="186" t="s">
        <v>489</v>
      </c>
      <c r="B3639" s="186">
        <v>0.11991</v>
      </c>
      <c r="C3639" s="187">
        <v>45625.0</v>
      </c>
      <c r="D3639" s="188" t="str">
        <f t="shared" si="1"/>
        <v>2024/11</v>
      </c>
      <c r="E3639" s="189"/>
    </row>
    <row r="3640">
      <c r="A3640" s="186" t="s">
        <v>489</v>
      </c>
      <c r="B3640" s="186">
        <v>0.652515</v>
      </c>
      <c r="C3640" s="187">
        <v>45625.0</v>
      </c>
      <c r="D3640" s="188" t="str">
        <f t="shared" si="1"/>
        <v>2024/11</v>
      </c>
      <c r="E3640" s="189"/>
    </row>
    <row r="3641">
      <c r="A3641" s="186" t="s">
        <v>489</v>
      </c>
      <c r="B3641" s="186">
        <v>0.158655</v>
      </c>
      <c r="C3641" s="187">
        <v>45625.0</v>
      </c>
      <c r="D3641" s="188" t="str">
        <f t="shared" si="1"/>
        <v>2024/11</v>
      </c>
      <c r="E3641" s="189"/>
    </row>
    <row r="3642">
      <c r="A3642" s="186" t="s">
        <v>489</v>
      </c>
      <c r="B3642" s="186">
        <v>0.00526065</v>
      </c>
      <c r="C3642" s="187">
        <v>45625.0</v>
      </c>
      <c r="D3642" s="188" t="str">
        <f t="shared" si="1"/>
        <v>2024/11</v>
      </c>
      <c r="E3642" s="189"/>
    </row>
    <row r="3643">
      <c r="A3643" s="186" t="s">
        <v>489</v>
      </c>
      <c r="B3643" s="186">
        <v>0.001152</v>
      </c>
      <c r="C3643" s="187">
        <v>45625.0</v>
      </c>
      <c r="D3643" s="188" t="str">
        <f t="shared" si="1"/>
        <v>2024/11</v>
      </c>
      <c r="E3643" s="189"/>
    </row>
    <row r="3644">
      <c r="A3644" s="186" t="s">
        <v>489</v>
      </c>
      <c r="B3644" s="186">
        <v>6.738E-4</v>
      </c>
      <c r="C3644" s="187">
        <v>45625.0</v>
      </c>
      <c r="D3644" s="188" t="str">
        <f t="shared" si="1"/>
        <v>2024/11</v>
      </c>
      <c r="E3644" s="189"/>
    </row>
    <row r="3645">
      <c r="A3645" s="186" t="s">
        <v>489</v>
      </c>
      <c r="B3645" s="186">
        <v>8.4383E-4</v>
      </c>
      <c r="C3645" s="187">
        <v>45625.0</v>
      </c>
      <c r="D3645" s="188" t="str">
        <f t="shared" si="1"/>
        <v>2024/11</v>
      </c>
      <c r="E3645" s="189"/>
    </row>
    <row r="3646">
      <c r="A3646" s="186" t="s">
        <v>497</v>
      </c>
      <c r="B3646" s="186">
        <v>0.347543</v>
      </c>
      <c r="C3646" s="187">
        <v>45625.0</v>
      </c>
      <c r="D3646" s="188" t="str">
        <f t="shared" si="1"/>
        <v>2024/11</v>
      </c>
      <c r="E3646" s="189"/>
    </row>
    <row r="3647">
      <c r="A3647" s="186" t="s">
        <v>497</v>
      </c>
      <c r="B3647" s="186">
        <v>0.013974</v>
      </c>
      <c r="C3647" s="187">
        <v>45625.0</v>
      </c>
      <c r="D3647" s="188" t="str">
        <f t="shared" si="1"/>
        <v>2024/11</v>
      </c>
      <c r="E3647" s="189"/>
    </row>
    <row r="3648">
      <c r="A3648" s="186" t="s">
        <v>498</v>
      </c>
      <c r="B3648" s="186">
        <v>0.03966</v>
      </c>
      <c r="C3648" s="187">
        <v>45625.0</v>
      </c>
      <c r="D3648" s="188" t="str">
        <f t="shared" si="1"/>
        <v>2024/11</v>
      </c>
      <c r="E3648" s="189"/>
    </row>
    <row r="3649">
      <c r="A3649" s="186" t="s">
        <v>498</v>
      </c>
      <c r="B3649" s="186">
        <v>0.02832</v>
      </c>
      <c r="C3649" s="187">
        <v>45625.0</v>
      </c>
      <c r="D3649" s="188" t="str">
        <f t="shared" si="1"/>
        <v>2024/11</v>
      </c>
      <c r="E3649" s="189"/>
    </row>
    <row r="3650">
      <c r="A3650" s="186" t="s">
        <v>498</v>
      </c>
      <c r="B3650" s="186">
        <v>0.02973135</v>
      </c>
      <c r="C3650" s="187">
        <v>45625.0</v>
      </c>
      <c r="D3650" s="188" t="str">
        <f t="shared" si="1"/>
        <v>2024/11</v>
      </c>
      <c r="E3650" s="189"/>
    </row>
    <row r="3651">
      <c r="A3651" s="186" t="s">
        <v>498</v>
      </c>
      <c r="B3651" s="186">
        <v>0.0172224</v>
      </c>
      <c r="C3651" s="187">
        <v>45625.0</v>
      </c>
      <c r="D3651" s="188" t="str">
        <f t="shared" si="1"/>
        <v>2024/11</v>
      </c>
      <c r="E3651" s="189"/>
    </row>
    <row r="3652">
      <c r="A3652" s="186" t="s">
        <v>498</v>
      </c>
      <c r="B3652" s="186">
        <v>0.0244998</v>
      </c>
      <c r="C3652" s="187">
        <v>45625.0</v>
      </c>
      <c r="D3652" s="188" t="str">
        <f t="shared" si="1"/>
        <v>2024/11</v>
      </c>
      <c r="E3652" s="189"/>
    </row>
    <row r="3653">
      <c r="A3653" s="186" t="s">
        <v>486</v>
      </c>
      <c r="B3653" s="186">
        <v>0.0127108</v>
      </c>
      <c r="C3653" s="187">
        <v>45626.0</v>
      </c>
      <c r="D3653" s="188" t="str">
        <f t="shared" si="1"/>
        <v>2024/11</v>
      </c>
      <c r="E3653" s="189"/>
    </row>
    <row r="3654">
      <c r="A3654" s="186" t="s">
        <v>487</v>
      </c>
      <c r="B3654" s="186">
        <v>0.29182</v>
      </c>
      <c r="C3654" s="187">
        <v>45626.0</v>
      </c>
      <c r="D3654" s="188" t="str">
        <f t="shared" si="1"/>
        <v>2024/11</v>
      </c>
      <c r="E3654" s="189"/>
    </row>
    <row r="3655">
      <c r="A3655" s="186" t="s">
        <v>487</v>
      </c>
      <c r="B3655" s="186">
        <v>0.01344</v>
      </c>
      <c r="C3655" s="187">
        <v>45626.0</v>
      </c>
      <c r="D3655" s="188" t="str">
        <f t="shared" si="1"/>
        <v>2024/11</v>
      </c>
      <c r="E3655" s="189"/>
    </row>
    <row r="3656">
      <c r="A3656" s="186" t="s">
        <v>487</v>
      </c>
      <c r="B3656" s="186">
        <v>0.03609</v>
      </c>
      <c r="C3656" s="187">
        <v>45626.0</v>
      </c>
      <c r="D3656" s="188" t="str">
        <f t="shared" si="1"/>
        <v>2024/11</v>
      </c>
      <c r="E3656" s="189"/>
    </row>
    <row r="3657">
      <c r="A3657" s="186" t="s">
        <v>487</v>
      </c>
      <c r="B3657" s="186">
        <v>0.409985</v>
      </c>
      <c r="C3657" s="187">
        <v>45626.0</v>
      </c>
      <c r="D3657" s="188" t="str">
        <f t="shared" si="1"/>
        <v>2024/11</v>
      </c>
      <c r="E3657" s="189"/>
    </row>
    <row r="3658">
      <c r="A3658" s="186" t="s">
        <v>487</v>
      </c>
      <c r="B3658" s="186">
        <v>0.05472</v>
      </c>
      <c r="C3658" s="187">
        <v>45626.0</v>
      </c>
      <c r="D3658" s="188" t="str">
        <f t="shared" si="1"/>
        <v>2024/11</v>
      </c>
      <c r="E3658" s="189"/>
    </row>
    <row r="3659">
      <c r="A3659" s="186" t="s">
        <v>487</v>
      </c>
      <c r="B3659" s="186">
        <v>0.07828</v>
      </c>
      <c r="C3659" s="187">
        <v>45626.0</v>
      </c>
      <c r="D3659" s="188" t="str">
        <f t="shared" si="1"/>
        <v>2024/11</v>
      </c>
      <c r="E3659" s="189"/>
    </row>
    <row r="3660">
      <c r="A3660" s="186" t="s">
        <v>487</v>
      </c>
      <c r="B3660" s="186">
        <v>2.2351848</v>
      </c>
      <c r="C3660" s="187">
        <v>45626.0</v>
      </c>
      <c r="D3660" s="188" t="str">
        <f t="shared" si="1"/>
        <v>2024/11</v>
      </c>
      <c r="E3660" s="189"/>
    </row>
    <row r="3661">
      <c r="A3661" s="186" t="s">
        <v>487</v>
      </c>
      <c r="B3661" s="186">
        <v>0.1624032</v>
      </c>
      <c r="C3661" s="187">
        <v>45626.0</v>
      </c>
      <c r="D3661" s="188" t="str">
        <f t="shared" si="1"/>
        <v>2024/11</v>
      </c>
      <c r="E3661" s="189"/>
    </row>
    <row r="3662">
      <c r="A3662" s="186" t="s">
        <v>487</v>
      </c>
      <c r="B3662" s="186">
        <v>0.1799286</v>
      </c>
      <c r="C3662" s="187">
        <v>45626.0</v>
      </c>
      <c r="D3662" s="188" t="str">
        <f t="shared" si="1"/>
        <v>2024/11</v>
      </c>
      <c r="E3662" s="189"/>
    </row>
    <row r="3663">
      <c r="A3663" s="186" t="s">
        <v>487</v>
      </c>
      <c r="B3663" s="186">
        <v>0.14036</v>
      </c>
      <c r="C3663" s="187">
        <v>45626.0</v>
      </c>
      <c r="D3663" s="188" t="str">
        <f t="shared" si="1"/>
        <v>2024/11</v>
      </c>
      <c r="E3663" s="189"/>
    </row>
    <row r="3664">
      <c r="A3664" s="186" t="s">
        <v>487</v>
      </c>
      <c r="B3664" s="186">
        <v>0.03489</v>
      </c>
      <c r="C3664" s="187">
        <v>45626.0</v>
      </c>
      <c r="D3664" s="188" t="str">
        <f t="shared" si="1"/>
        <v>2024/11</v>
      </c>
      <c r="E3664" s="189"/>
    </row>
    <row r="3665">
      <c r="A3665" s="186" t="s">
        <v>499</v>
      </c>
      <c r="B3665" s="186">
        <v>1.0943875</v>
      </c>
      <c r="C3665" s="187">
        <v>45626.0</v>
      </c>
      <c r="D3665" s="188" t="str">
        <f t="shared" si="1"/>
        <v>2024/11</v>
      </c>
      <c r="E3665" s="189"/>
    </row>
    <row r="3666">
      <c r="A3666" s="186" t="s">
        <v>499</v>
      </c>
      <c r="B3666" s="186">
        <v>0.29712</v>
      </c>
      <c r="C3666" s="187">
        <v>45626.0</v>
      </c>
      <c r="D3666" s="188" t="str">
        <f t="shared" si="1"/>
        <v>2024/11</v>
      </c>
      <c r="E3666" s="189"/>
    </row>
    <row r="3667">
      <c r="A3667" s="186" t="s">
        <v>499</v>
      </c>
      <c r="B3667" s="186">
        <v>0.277</v>
      </c>
      <c r="C3667" s="187">
        <v>45626.0</v>
      </c>
      <c r="D3667" s="188" t="str">
        <f t="shared" si="1"/>
        <v>2024/11</v>
      </c>
      <c r="E3667" s="189"/>
    </row>
    <row r="3668">
      <c r="A3668" s="186" t="s">
        <v>499</v>
      </c>
      <c r="B3668" s="186">
        <v>0.32048</v>
      </c>
      <c r="C3668" s="187">
        <v>45626.0</v>
      </c>
      <c r="D3668" s="188" t="str">
        <f t="shared" si="1"/>
        <v>2024/11</v>
      </c>
      <c r="E3668" s="189"/>
    </row>
    <row r="3669">
      <c r="A3669" s="186" t="s">
        <v>499</v>
      </c>
      <c r="B3669" s="186">
        <v>0.049395</v>
      </c>
      <c r="C3669" s="187">
        <v>45626.0</v>
      </c>
      <c r="D3669" s="188" t="str">
        <f t="shared" si="1"/>
        <v>2024/11</v>
      </c>
      <c r="E3669" s="189"/>
    </row>
    <row r="3670">
      <c r="A3670" s="186" t="s">
        <v>499</v>
      </c>
      <c r="B3670" s="186">
        <v>2.6572E-4</v>
      </c>
      <c r="C3670" s="187">
        <v>45626.0</v>
      </c>
      <c r="D3670" s="188" t="str">
        <f t="shared" si="1"/>
        <v>2024/11</v>
      </c>
      <c r="E3670" s="189"/>
    </row>
    <row r="3671">
      <c r="A3671" s="186" t="s">
        <v>496</v>
      </c>
      <c r="B3671" s="186">
        <v>0.04717185</v>
      </c>
      <c r="C3671" s="187">
        <v>45626.0</v>
      </c>
      <c r="D3671" s="188" t="str">
        <f t="shared" si="1"/>
        <v>2024/11</v>
      </c>
      <c r="E3671" s="189"/>
    </row>
    <row r="3672">
      <c r="A3672" s="186" t="s">
        <v>496</v>
      </c>
      <c r="B3672" s="186">
        <v>0.0114048</v>
      </c>
      <c r="C3672" s="187">
        <v>45626.0</v>
      </c>
      <c r="D3672" s="188" t="str">
        <f t="shared" si="1"/>
        <v>2024/11</v>
      </c>
      <c r="E3672" s="189"/>
    </row>
    <row r="3673">
      <c r="A3673" s="186" t="s">
        <v>496</v>
      </c>
      <c r="B3673" s="186">
        <v>0.0056928</v>
      </c>
      <c r="C3673" s="187">
        <v>45626.0</v>
      </c>
      <c r="D3673" s="188" t="str">
        <f t="shared" si="1"/>
        <v>2024/11</v>
      </c>
      <c r="E3673" s="189"/>
    </row>
    <row r="3674">
      <c r="A3674" s="186" t="s">
        <v>496</v>
      </c>
      <c r="B3674" s="186">
        <v>0.114557</v>
      </c>
      <c r="C3674" s="187">
        <v>45626.0</v>
      </c>
      <c r="D3674" s="188" t="str">
        <f t="shared" si="1"/>
        <v>2024/11</v>
      </c>
      <c r="E3674" s="189"/>
    </row>
    <row r="3675">
      <c r="A3675" s="186" t="s">
        <v>496</v>
      </c>
      <c r="B3675" s="186">
        <v>0.0380205</v>
      </c>
      <c r="C3675" s="187">
        <v>45626.0</v>
      </c>
      <c r="D3675" s="188" t="str">
        <f t="shared" si="1"/>
        <v>2024/11</v>
      </c>
      <c r="E3675" s="189"/>
    </row>
    <row r="3676">
      <c r="A3676" s="186" t="s">
        <v>502</v>
      </c>
      <c r="B3676" s="186">
        <v>0.005195</v>
      </c>
      <c r="C3676" s="187">
        <v>45626.0</v>
      </c>
      <c r="D3676" s="188" t="str">
        <f t="shared" si="1"/>
        <v>2024/11</v>
      </c>
      <c r="E3676" s="189"/>
    </row>
    <row r="3677">
      <c r="A3677" s="186" t="s">
        <v>502</v>
      </c>
      <c r="B3677" s="186">
        <v>0.00822</v>
      </c>
      <c r="C3677" s="187">
        <v>45626.0</v>
      </c>
      <c r="D3677" s="188" t="str">
        <f t="shared" si="1"/>
        <v>2024/11</v>
      </c>
      <c r="E3677" s="189"/>
    </row>
    <row r="3678">
      <c r="A3678" s="186" t="s">
        <v>502</v>
      </c>
      <c r="B3678" s="186">
        <v>0.0017127</v>
      </c>
      <c r="C3678" s="187">
        <v>45626.0</v>
      </c>
      <c r="D3678" s="188" t="str">
        <f t="shared" si="1"/>
        <v>2024/11</v>
      </c>
      <c r="E3678" s="189"/>
    </row>
    <row r="3679">
      <c r="A3679" s="186" t="s">
        <v>502</v>
      </c>
      <c r="B3679" s="186">
        <v>2.496E-4</v>
      </c>
      <c r="C3679" s="187">
        <v>45626.0</v>
      </c>
      <c r="D3679" s="188" t="str">
        <f t="shared" si="1"/>
        <v>2024/11</v>
      </c>
      <c r="E3679" s="189"/>
    </row>
    <row r="3680">
      <c r="A3680" s="186" t="s">
        <v>502</v>
      </c>
      <c r="B3680" s="186">
        <v>8.28E-5</v>
      </c>
      <c r="C3680" s="187">
        <v>45626.0</v>
      </c>
      <c r="D3680" s="188" t="str">
        <f t="shared" si="1"/>
        <v>2024/11</v>
      </c>
      <c r="E3680" s="189"/>
    </row>
    <row r="3681">
      <c r="A3681" s="186" t="s">
        <v>502</v>
      </c>
      <c r="B3681" s="186">
        <v>2.92</v>
      </c>
      <c r="C3681" s="187">
        <v>45626.0</v>
      </c>
      <c r="D3681" s="188" t="str">
        <f t="shared" si="1"/>
        <v>2024/11</v>
      </c>
      <c r="E3681" s="189"/>
    </row>
    <row r="3682">
      <c r="A3682" s="186" t="s">
        <v>502</v>
      </c>
      <c r="B3682" s="186">
        <v>0.262305</v>
      </c>
      <c r="C3682" s="187">
        <v>45626.0</v>
      </c>
      <c r="D3682" s="188" t="str">
        <f t="shared" si="1"/>
        <v>2024/11</v>
      </c>
      <c r="E3682" s="189"/>
    </row>
    <row r="3683">
      <c r="A3683" s="186" t="s">
        <v>502</v>
      </c>
      <c r="B3683" s="186">
        <v>0.711252</v>
      </c>
      <c r="C3683" s="187">
        <v>45626.0</v>
      </c>
      <c r="D3683" s="188" t="str">
        <f t="shared" si="1"/>
        <v>2024/11</v>
      </c>
      <c r="E3683" s="189"/>
    </row>
    <row r="3684">
      <c r="A3684" s="186" t="s">
        <v>488</v>
      </c>
      <c r="B3684" s="186">
        <v>0.0014508</v>
      </c>
      <c r="C3684" s="187">
        <v>45626.0</v>
      </c>
      <c r="D3684" s="188" t="str">
        <f t="shared" si="1"/>
        <v>2024/11</v>
      </c>
      <c r="E3684" s="189"/>
    </row>
    <row r="3685">
      <c r="A3685" s="186" t="s">
        <v>488</v>
      </c>
      <c r="B3685" s="186">
        <v>0.0011904</v>
      </c>
      <c r="C3685" s="187">
        <v>45626.0</v>
      </c>
      <c r="D3685" s="188" t="str">
        <f t="shared" si="1"/>
        <v>2024/11</v>
      </c>
      <c r="E3685" s="189"/>
    </row>
    <row r="3686">
      <c r="A3686" s="186" t="s">
        <v>489</v>
      </c>
      <c r="B3686" s="186">
        <v>0.1570625</v>
      </c>
      <c r="C3686" s="187">
        <v>45626.0</v>
      </c>
      <c r="D3686" s="188" t="str">
        <f t="shared" si="1"/>
        <v>2024/11</v>
      </c>
      <c r="E3686" s="189"/>
    </row>
    <row r="3687">
      <c r="A3687" s="186" t="s">
        <v>489</v>
      </c>
      <c r="B3687" s="186">
        <v>0.4072</v>
      </c>
      <c r="C3687" s="187">
        <v>45626.0</v>
      </c>
      <c r="D3687" s="188" t="str">
        <f t="shared" si="1"/>
        <v>2024/11</v>
      </c>
      <c r="E3687" s="189"/>
    </row>
    <row r="3688">
      <c r="A3688" s="186" t="s">
        <v>489</v>
      </c>
      <c r="B3688" s="186">
        <v>0.10818</v>
      </c>
      <c r="C3688" s="187">
        <v>45626.0</v>
      </c>
      <c r="D3688" s="188" t="str">
        <f t="shared" si="1"/>
        <v>2024/11</v>
      </c>
      <c r="E3688" s="189"/>
    </row>
    <row r="3689">
      <c r="A3689" s="186" t="s">
        <v>489</v>
      </c>
      <c r="B3689" s="186">
        <v>1.5717E-4</v>
      </c>
      <c r="C3689" s="187">
        <v>45626.0</v>
      </c>
      <c r="D3689" s="188" t="str">
        <f t="shared" si="1"/>
        <v>2024/11</v>
      </c>
      <c r="E3689" s="189"/>
    </row>
    <row r="3690">
      <c r="A3690" s="186" t="s">
        <v>497</v>
      </c>
      <c r="B3690" s="186">
        <v>0.326563</v>
      </c>
      <c r="C3690" s="187">
        <v>45626.0</v>
      </c>
      <c r="D3690" s="188" t="str">
        <f t="shared" si="1"/>
        <v>2024/11</v>
      </c>
      <c r="E3690" s="189"/>
    </row>
    <row r="3691">
      <c r="A3691" s="186" t="s">
        <v>497</v>
      </c>
      <c r="B3691" s="186">
        <v>0.0140745</v>
      </c>
      <c r="C3691" s="187">
        <v>45626.0</v>
      </c>
      <c r="D3691" s="188" t="str">
        <f t="shared" si="1"/>
        <v>2024/11</v>
      </c>
      <c r="E3691" s="189"/>
    </row>
    <row r="3692">
      <c r="A3692" s="186" t="s">
        <v>498</v>
      </c>
      <c r="B3692" s="186">
        <v>0.0062875</v>
      </c>
      <c r="C3692" s="187">
        <v>45626.0</v>
      </c>
      <c r="D3692" s="188" t="str">
        <f t="shared" si="1"/>
        <v>2024/11</v>
      </c>
      <c r="E3692" s="189"/>
    </row>
    <row r="3693">
      <c r="A3693" s="186" t="s">
        <v>498</v>
      </c>
      <c r="B3693" s="186">
        <v>0.00412</v>
      </c>
      <c r="C3693" s="187">
        <v>45626.0</v>
      </c>
      <c r="D3693" s="188" t="str">
        <f t="shared" si="1"/>
        <v>2024/11</v>
      </c>
      <c r="E3693" s="189"/>
    </row>
    <row r="3694">
      <c r="A3694" s="186" t="s">
        <v>498</v>
      </c>
      <c r="B3694" s="186">
        <v>4.461E-4</v>
      </c>
      <c r="C3694" s="187">
        <v>45626.0</v>
      </c>
      <c r="D3694" s="188" t="str">
        <f t="shared" si="1"/>
        <v>2024/11</v>
      </c>
      <c r="E3694" s="189"/>
    </row>
    <row r="3695">
      <c r="A3695" s="186" t="s">
        <v>498</v>
      </c>
      <c r="B3695" s="186">
        <v>1.044E-4</v>
      </c>
      <c r="C3695" s="187">
        <v>45626.0</v>
      </c>
      <c r="D3695" s="188" t="str">
        <f t="shared" si="1"/>
        <v>2024/11</v>
      </c>
      <c r="E3695" s="189"/>
    </row>
    <row r="3696">
      <c r="A3696" s="186" t="s">
        <v>486</v>
      </c>
      <c r="B3696" s="186">
        <v>0.008651</v>
      </c>
      <c r="C3696" s="187">
        <v>45627.0</v>
      </c>
      <c r="D3696" s="188" t="str">
        <f t="shared" si="1"/>
        <v>2024/12</v>
      </c>
      <c r="E3696" s="189"/>
    </row>
    <row r="3697">
      <c r="A3697" s="186" t="s">
        <v>487</v>
      </c>
      <c r="B3697" s="186">
        <v>1.909955</v>
      </c>
      <c r="C3697" s="187">
        <v>45627.0</v>
      </c>
      <c r="D3697" s="188" t="str">
        <f t="shared" si="1"/>
        <v>2024/12</v>
      </c>
      <c r="E3697" s="189"/>
    </row>
    <row r="3698">
      <c r="A3698" s="186" t="s">
        <v>487</v>
      </c>
      <c r="B3698" s="186">
        <v>0.08816</v>
      </c>
      <c r="C3698" s="187">
        <v>45627.0</v>
      </c>
      <c r="D3698" s="188" t="str">
        <f t="shared" si="1"/>
        <v>2024/12</v>
      </c>
      <c r="E3698" s="189"/>
    </row>
    <row r="3699">
      <c r="A3699" s="186" t="s">
        <v>487</v>
      </c>
      <c r="B3699" s="186">
        <v>0.25159</v>
      </c>
      <c r="C3699" s="187">
        <v>45627.0</v>
      </c>
      <c r="D3699" s="188" t="str">
        <f t="shared" si="1"/>
        <v>2024/12</v>
      </c>
      <c r="E3699" s="189"/>
    </row>
    <row r="3700">
      <c r="A3700" s="186" t="s">
        <v>487</v>
      </c>
      <c r="B3700" s="186">
        <v>2.0541775</v>
      </c>
      <c r="C3700" s="187">
        <v>45627.0</v>
      </c>
      <c r="D3700" s="188" t="str">
        <f t="shared" si="1"/>
        <v>2024/12</v>
      </c>
      <c r="E3700" s="189"/>
    </row>
    <row r="3701">
      <c r="A3701" s="186" t="s">
        <v>487</v>
      </c>
      <c r="B3701" s="186">
        <v>0.13168</v>
      </c>
      <c r="C3701" s="187">
        <v>45627.0</v>
      </c>
      <c r="D3701" s="188" t="str">
        <f t="shared" si="1"/>
        <v>2024/12</v>
      </c>
      <c r="E3701" s="189"/>
    </row>
    <row r="3702">
      <c r="A3702" s="186" t="s">
        <v>487</v>
      </c>
      <c r="B3702" s="186">
        <v>0.24067</v>
      </c>
      <c r="C3702" s="187">
        <v>45627.0</v>
      </c>
      <c r="D3702" s="188" t="str">
        <f t="shared" si="1"/>
        <v>2024/12</v>
      </c>
      <c r="E3702" s="189"/>
    </row>
    <row r="3703">
      <c r="A3703" s="186" t="s">
        <v>487</v>
      </c>
      <c r="B3703" s="186">
        <v>0.56461335</v>
      </c>
      <c r="C3703" s="187">
        <v>45627.0</v>
      </c>
      <c r="D3703" s="188" t="str">
        <f t="shared" si="1"/>
        <v>2024/12</v>
      </c>
      <c r="E3703" s="189"/>
    </row>
    <row r="3704">
      <c r="A3704" s="186" t="s">
        <v>487</v>
      </c>
      <c r="B3704" s="186">
        <v>0.0928896</v>
      </c>
      <c r="C3704" s="187">
        <v>45627.0</v>
      </c>
      <c r="D3704" s="188" t="str">
        <f t="shared" si="1"/>
        <v>2024/12</v>
      </c>
      <c r="E3704" s="189"/>
    </row>
    <row r="3705">
      <c r="A3705" s="186" t="s">
        <v>487</v>
      </c>
      <c r="B3705" s="186">
        <v>0.1259376</v>
      </c>
      <c r="C3705" s="187">
        <v>45627.0</v>
      </c>
      <c r="D3705" s="188" t="str">
        <f t="shared" si="1"/>
        <v>2024/12</v>
      </c>
      <c r="E3705" s="189"/>
    </row>
    <row r="3706">
      <c r="A3706" s="186" t="s">
        <v>487</v>
      </c>
      <c r="B3706" s="186">
        <v>0.08115</v>
      </c>
      <c r="C3706" s="187">
        <v>45627.0</v>
      </c>
      <c r="D3706" s="188" t="str">
        <f t="shared" si="1"/>
        <v>2024/12</v>
      </c>
      <c r="E3706" s="189"/>
    </row>
    <row r="3707">
      <c r="A3707" s="186" t="s">
        <v>487</v>
      </c>
      <c r="B3707" s="186">
        <v>0.05577</v>
      </c>
      <c r="C3707" s="187">
        <v>45627.0</v>
      </c>
      <c r="D3707" s="188" t="str">
        <f t="shared" si="1"/>
        <v>2024/12</v>
      </c>
      <c r="E3707" s="189"/>
    </row>
    <row r="3708">
      <c r="A3708" s="186" t="s">
        <v>499</v>
      </c>
      <c r="B3708" s="186">
        <v>1.0378125</v>
      </c>
      <c r="C3708" s="187">
        <v>45627.0</v>
      </c>
      <c r="D3708" s="188" t="str">
        <f t="shared" si="1"/>
        <v>2024/12</v>
      </c>
      <c r="E3708" s="189"/>
    </row>
    <row r="3709">
      <c r="A3709" s="186" t="s">
        <v>499</v>
      </c>
      <c r="B3709" s="186">
        <v>1.0144</v>
      </c>
      <c r="C3709" s="187">
        <v>45627.0</v>
      </c>
      <c r="D3709" s="188" t="str">
        <f t="shared" si="1"/>
        <v>2024/12</v>
      </c>
      <c r="E3709" s="189"/>
    </row>
    <row r="3710">
      <c r="A3710" s="186" t="s">
        <v>499</v>
      </c>
      <c r="B3710" s="186">
        <v>0.47215</v>
      </c>
      <c r="C3710" s="187">
        <v>45627.0</v>
      </c>
      <c r="D3710" s="188" t="str">
        <f t="shared" si="1"/>
        <v>2024/12</v>
      </c>
      <c r="E3710" s="189"/>
    </row>
    <row r="3711">
      <c r="A3711" s="186" t="s">
        <v>499</v>
      </c>
      <c r="B3711" s="186">
        <v>0.05665</v>
      </c>
      <c r="C3711" s="187">
        <v>45627.0</v>
      </c>
      <c r="D3711" s="188" t="str">
        <f t="shared" si="1"/>
        <v>2024/12</v>
      </c>
      <c r="E3711" s="189"/>
    </row>
    <row r="3712">
      <c r="A3712" s="186" t="s">
        <v>499</v>
      </c>
      <c r="B3712" s="186">
        <v>0.006945</v>
      </c>
      <c r="C3712" s="187">
        <v>45627.0</v>
      </c>
      <c r="D3712" s="188" t="str">
        <f t="shared" si="1"/>
        <v>2024/12</v>
      </c>
      <c r="E3712" s="189"/>
    </row>
    <row r="3713">
      <c r="A3713" s="186" t="s">
        <v>499</v>
      </c>
      <c r="B3713" s="186">
        <v>4.5994E-4</v>
      </c>
      <c r="C3713" s="187">
        <v>45627.0</v>
      </c>
      <c r="D3713" s="188" t="str">
        <f t="shared" si="1"/>
        <v>2024/12</v>
      </c>
      <c r="E3713" s="189"/>
    </row>
    <row r="3714">
      <c r="A3714" s="186" t="s">
        <v>496</v>
      </c>
      <c r="B3714" s="186">
        <v>0.0439206</v>
      </c>
      <c r="C3714" s="187">
        <v>45627.0</v>
      </c>
      <c r="D3714" s="188" t="str">
        <f t="shared" si="1"/>
        <v>2024/12</v>
      </c>
      <c r="E3714" s="189"/>
    </row>
    <row r="3715">
      <c r="A3715" s="186" t="s">
        <v>496</v>
      </c>
      <c r="B3715" s="186">
        <v>0.0070656</v>
      </c>
      <c r="C3715" s="187">
        <v>45627.0</v>
      </c>
      <c r="D3715" s="188" t="str">
        <f t="shared" si="1"/>
        <v>2024/12</v>
      </c>
      <c r="E3715" s="189"/>
    </row>
    <row r="3716">
      <c r="A3716" s="186" t="s">
        <v>496</v>
      </c>
      <c r="B3716" s="186">
        <v>0.0043836</v>
      </c>
      <c r="C3716" s="187">
        <v>45627.0</v>
      </c>
      <c r="D3716" s="188" t="str">
        <f t="shared" si="1"/>
        <v>2024/12</v>
      </c>
      <c r="E3716" s="189"/>
    </row>
    <row r="3717">
      <c r="A3717" s="186" t="s">
        <v>496</v>
      </c>
      <c r="B3717" s="186">
        <v>0.092827</v>
      </c>
      <c r="C3717" s="187">
        <v>45627.0</v>
      </c>
      <c r="D3717" s="188" t="str">
        <f t="shared" si="1"/>
        <v>2024/12</v>
      </c>
      <c r="E3717" s="189"/>
    </row>
    <row r="3718">
      <c r="A3718" s="186" t="s">
        <v>496</v>
      </c>
      <c r="B3718" s="186">
        <v>0.03204</v>
      </c>
      <c r="C3718" s="187">
        <v>45627.0</v>
      </c>
      <c r="D3718" s="188" t="str">
        <f t="shared" si="1"/>
        <v>2024/12</v>
      </c>
      <c r="E3718" s="189"/>
    </row>
    <row r="3719">
      <c r="A3719" s="186" t="s">
        <v>502</v>
      </c>
      <c r="B3719" s="186">
        <v>0.0025275</v>
      </c>
      <c r="C3719" s="187">
        <v>45627.0</v>
      </c>
      <c r="D3719" s="188" t="str">
        <f t="shared" si="1"/>
        <v>2024/12</v>
      </c>
      <c r="E3719" s="189"/>
    </row>
    <row r="3720">
      <c r="A3720" s="186" t="s">
        <v>502</v>
      </c>
      <c r="B3720" s="186">
        <v>0.00279</v>
      </c>
      <c r="C3720" s="187">
        <v>45627.0</v>
      </c>
      <c r="D3720" s="188" t="str">
        <f t="shared" si="1"/>
        <v>2024/12</v>
      </c>
      <c r="E3720" s="189"/>
    </row>
    <row r="3721">
      <c r="A3721" s="186" t="s">
        <v>502</v>
      </c>
      <c r="B3721" s="186">
        <v>0.0013698</v>
      </c>
      <c r="C3721" s="187">
        <v>45627.0</v>
      </c>
      <c r="D3721" s="188" t="str">
        <f t="shared" si="1"/>
        <v>2024/12</v>
      </c>
      <c r="E3721" s="189"/>
    </row>
    <row r="3722">
      <c r="A3722" s="186" t="s">
        <v>502</v>
      </c>
      <c r="B3722" s="186">
        <v>5.22E-5</v>
      </c>
      <c r="C3722" s="187">
        <v>45627.0</v>
      </c>
      <c r="D3722" s="188" t="str">
        <f t="shared" si="1"/>
        <v>2024/12</v>
      </c>
      <c r="E3722" s="189"/>
    </row>
    <row r="3723">
      <c r="A3723" s="186" t="s">
        <v>502</v>
      </c>
      <c r="B3723" s="186">
        <v>2.88</v>
      </c>
      <c r="C3723" s="187">
        <v>45627.0</v>
      </c>
      <c r="D3723" s="188" t="str">
        <f t="shared" si="1"/>
        <v>2024/12</v>
      </c>
      <c r="E3723" s="189"/>
    </row>
    <row r="3724">
      <c r="A3724" s="186" t="s">
        <v>502</v>
      </c>
      <c r="B3724" s="186">
        <v>0.2703</v>
      </c>
      <c r="C3724" s="187">
        <v>45627.0</v>
      </c>
      <c r="D3724" s="188" t="str">
        <f t="shared" si="1"/>
        <v>2024/12</v>
      </c>
      <c r="E3724" s="189"/>
    </row>
    <row r="3725">
      <c r="A3725" s="186" t="s">
        <v>502</v>
      </c>
      <c r="B3725" s="186">
        <v>0.728768</v>
      </c>
      <c r="C3725" s="187">
        <v>45627.0</v>
      </c>
      <c r="D3725" s="188" t="str">
        <f t="shared" si="1"/>
        <v>2024/12</v>
      </c>
      <c r="E3725" s="189"/>
    </row>
    <row r="3726">
      <c r="A3726" s="186" t="s">
        <v>488</v>
      </c>
      <c r="B3726" s="186">
        <v>2.34E-4</v>
      </c>
      <c r="C3726" s="187">
        <v>45627.0</v>
      </c>
      <c r="D3726" s="188" t="str">
        <f t="shared" si="1"/>
        <v>2024/12</v>
      </c>
      <c r="E3726" s="189"/>
    </row>
    <row r="3727">
      <c r="A3727" s="186" t="s">
        <v>488</v>
      </c>
      <c r="B3727" s="186">
        <v>1.92E-4</v>
      </c>
      <c r="C3727" s="187">
        <v>45627.0</v>
      </c>
      <c r="D3727" s="188" t="str">
        <f t="shared" si="1"/>
        <v>2024/12</v>
      </c>
      <c r="E3727" s="189"/>
    </row>
    <row r="3728">
      <c r="A3728" s="186" t="s">
        <v>489</v>
      </c>
      <c r="B3728" s="186">
        <v>0.0350875</v>
      </c>
      <c r="C3728" s="187">
        <v>45627.0</v>
      </c>
      <c r="D3728" s="188" t="str">
        <f t="shared" si="1"/>
        <v>2024/12</v>
      </c>
      <c r="E3728" s="189"/>
    </row>
    <row r="3729">
      <c r="A3729" s="186" t="s">
        <v>489</v>
      </c>
      <c r="B3729" s="186">
        <v>0.0608</v>
      </c>
      <c r="C3729" s="187">
        <v>45627.0</v>
      </c>
      <c r="D3729" s="188" t="str">
        <f t="shared" si="1"/>
        <v>2024/12</v>
      </c>
      <c r="E3729" s="189"/>
    </row>
    <row r="3730">
      <c r="A3730" s="186" t="s">
        <v>489</v>
      </c>
      <c r="B3730" s="186">
        <v>0.0159</v>
      </c>
      <c r="C3730" s="187">
        <v>45627.0</v>
      </c>
      <c r="D3730" s="188" t="str">
        <f t="shared" si="1"/>
        <v>2024/12</v>
      </c>
      <c r="E3730" s="189"/>
    </row>
    <row r="3731">
      <c r="A3731" s="186" t="s">
        <v>489</v>
      </c>
      <c r="B3731" s="186">
        <v>2.535E-5</v>
      </c>
      <c r="C3731" s="187">
        <v>45627.0</v>
      </c>
      <c r="D3731" s="188" t="str">
        <f t="shared" si="1"/>
        <v>2024/12</v>
      </c>
      <c r="E3731" s="189"/>
    </row>
    <row r="3732">
      <c r="A3732" s="186" t="s">
        <v>497</v>
      </c>
      <c r="B3732" s="186">
        <v>0.3975665</v>
      </c>
      <c r="C3732" s="187">
        <v>45627.0</v>
      </c>
      <c r="D3732" s="188" t="str">
        <f t="shared" si="1"/>
        <v>2024/12</v>
      </c>
      <c r="E3732" s="189"/>
    </row>
    <row r="3733">
      <c r="A3733" s="186" t="s">
        <v>497</v>
      </c>
      <c r="B3733" s="186">
        <v>0.016389</v>
      </c>
      <c r="C3733" s="187">
        <v>45627.0</v>
      </c>
      <c r="D3733" s="188" t="str">
        <f t="shared" si="1"/>
        <v>2024/12</v>
      </c>
      <c r="E3733" s="189"/>
    </row>
    <row r="3734">
      <c r="A3734" s="186" t="s">
        <v>498</v>
      </c>
      <c r="B3734" s="186">
        <v>0.01869</v>
      </c>
      <c r="C3734" s="187">
        <v>45627.0</v>
      </c>
      <c r="D3734" s="188" t="str">
        <f t="shared" si="1"/>
        <v>2024/12</v>
      </c>
      <c r="E3734" s="189"/>
    </row>
    <row r="3735">
      <c r="A3735" s="186" t="s">
        <v>498</v>
      </c>
      <c r="B3735" s="186">
        <v>0.01211</v>
      </c>
      <c r="C3735" s="187">
        <v>45627.0</v>
      </c>
      <c r="D3735" s="188" t="str">
        <f t="shared" si="1"/>
        <v>2024/12</v>
      </c>
      <c r="E3735" s="189"/>
    </row>
    <row r="3736">
      <c r="A3736" s="186" t="s">
        <v>498</v>
      </c>
      <c r="B3736" s="186">
        <v>3.642E-4</v>
      </c>
      <c r="C3736" s="187">
        <v>45627.0</v>
      </c>
      <c r="D3736" s="188" t="str">
        <f t="shared" si="1"/>
        <v>2024/12</v>
      </c>
      <c r="E3736" s="189"/>
    </row>
    <row r="3737">
      <c r="A3737" s="186" t="s">
        <v>498</v>
      </c>
      <c r="B3737" s="186">
        <v>1.296E-4</v>
      </c>
      <c r="C3737" s="187">
        <v>45627.0</v>
      </c>
      <c r="D3737" s="188" t="str">
        <f t="shared" si="1"/>
        <v>2024/12</v>
      </c>
      <c r="E3737" s="189"/>
    </row>
    <row r="3738">
      <c r="A3738" s="186" t="s">
        <v>486</v>
      </c>
      <c r="B3738" s="186">
        <v>0.0102875</v>
      </c>
      <c r="C3738" s="187">
        <v>45628.0</v>
      </c>
      <c r="D3738" s="188" t="str">
        <f t="shared" si="1"/>
        <v>2024/12</v>
      </c>
      <c r="E3738" s="189"/>
    </row>
    <row r="3739">
      <c r="A3739" s="186" t="s">
        <v>487</v>
      </c>
      <c r="B3739" s="186">
        <v>0.10082</v>
      </c>
      <c r="C3739" s="187">
        <v>45628.0</v>
      </c>
      <c r="D3739" s="188" t="str">
        <f t="shared" si="1"/>
        <v>2024/12</v>
      </c>
      <c r="E3739" s="189"/>
    </row>
    <row r="3740">
      <c r="A3740" s="186" t="s">
        <v>487</v>
      </c>
      <c r="B3740" s="186">
        <v>0.00896</v>
      </c>
      <c r="C3740" s="187">
        <v>45628.0</v>
      </c>
      <c r="D3740" s="188" t="str">
        <f t="shared" si="1"/>
        <v>2024/12</v>
      </c>
      <c r="E3740" s="189"/>
    </row>
    <row r="3741">
      <c r="A3741" s="186" t="s">
        <v>487</v>
      </c>
      <c r="B3741" s="186">
        <v>0.01018</v>
      </c>
      <c r="C3741" s="187">
        <v>45628.0</v>
      </c>
      <c r="D3741" s="188" t="str">
        <f t="shared" si="1"/>
        <v>2024/12</v>
      </c>
      <c r="E3741" s="189"/>
    </row>
    <row r="3742">
      <c r="A3742" s="186" t="s">
        <v>487</v>
      </c>
      <c r="B3742" s="186">
        <v>2.09823</v>
      </c>
      <c r="C3742" s="187">
        <v>45628.0</v>
      </c>
      <c r="D3742" s="188" t="str">
        <f t="shared" si="1"/>
        <v>2024/12</v>
      </c>
      <c r="E3742" s="189"/>
    </row>
    <row r="3743">
      <c r="A3743" s="186" t="s">
        <v>487</v>
      </c>
      <c r="B3743" s="186">
        <v>0.20128</v>
      </c>
      <c r="C3743" s="187">
        <v>45628.0</v>
      </c>
      <c r="D3743" s="188" t="str">
        <f t="shared" si="1"/>
        <v>2024/12</v>
      </c>
      <c r="E3743" s="189"/>
    </row>
    <row r="3744">
      <c r="A3744" s="186" t="s">
        <v>487</v>
      </c>
      <c r="B3744" s="186">
        <v>0.29712</v>
      </c>
      <c r="C3744" s="187">
        <v>45628.0</v>
      </c>
      <c r="D3744" s="188" t="str">
        <f t="shared" si="1"/>
        <v>2024/12</v>
      </c>
      <c r="E3744" s="189"/>
    </row>
    <row r="3745">
      <c r="A3745" s="186" t="s">
        <v>487</v>
      </c>
      <c r="B3745" s="186">
        <v>0.7931856</v>
      </c>
      <c r="C3745" s="187">
        <v>45628.0</v>
      </c>
      <c r="D3745" s="188" t="str">
        <f t="shared" si="1"/>
        <v>2024/12</v>
      </c>
      <c r="E3745" s="189"/>
    </row>
    <row r="3746">
      <c r="A3746" s="186" t="s">
        <v>487</v>
      </c>
      <c r="B3746" s="186">
        <v>0.230256</v>
      </c>
      <c r="C3746" s="187">
        <v>45628.0</v>
      </c>
      <c r="D3746" s="188" t="str">
        <f t="shared" si="1"/>
        <v>2024/12</v>
      </c>
      <c r="E3746" s="189"/>
    </row>
    <row r="3747">
      <c r="A3747" s="186" t="s">
        <v>487</v>
      </c>
      <c r="B3747" s="186">
        <v>0.2496954</v>
      </c>
      <c r="C3747" s="187">
        <v>45628.0</v>
      </c>
      <c r="D3747" s="188" t="str">
        <f t="shared" si="1"/>
        <v>2024/12</v>
      </c>
      <c r="E3747" s="189"/>
    </row>
    <row r="3748">
      <c r="A3748" s="186" t="s">
        <v>499</v>
      </c>
      <c r="B3748" s="186">
        <v>0.31476</v>
      </c>
      <c r="C3748" s="187">
        <v>45628.0</v>
      </c>
      <c r="D3748" s="188" t="str">
        <f t="shared" si="1"/>
        <v>2024/12</v>
      </c>
      <c r="E3748" s="189"/>
    </row>
    <row r="3749">
      <c r="A3749" s="186" t="s">
        <v>499</v>
      </c>
      <c r="B3749" s="186">
        <v>0.37376</v>
      </c>
      <c r="C3749" s="187">
        <v>45628.0</v>
      </c>
      <c r="D3749" s="188" t="str">
        <f t="shared" si="1"/>
        <v>2024/12</v>
      </c>
      <c r="E3749" s="189"/>
    </row>
    <row r="3750">
      <c r="A3750" s="186" t="s">
        <v>499</v>
      </c>
      <c r="B3750" s="186">
        <v>0.26877</v>
      </c>
      <c r="C3750" s="187">
        <v>45628.0</v>
      </c>
      <c r="D3750" s="188" t="str">
        <f t="shared" si="1"/>
        <v>2024/12</v>
      </c>
      <c r="E3750" s="189"/>
    </row>
    <row r="3751">
      <c r="A3751" s="186" t="s">
        <v>499</v>
      </c>
      <c r="B3751" s="186">
        <v>0.055755</v>
      </c>
      <c r="C3751" s="187">
        <v>45628.0</v>
      </c>
      <c r="D3751" s="188" t="str">
        <f t="shared" si="1"/>
        <v>2024/12</v>
      </c>
      <c r="E3751" s="189"/>
    </row>
    <row r="3752">
      <c r="A3752" s="186" t="s">
        <v>499</v>
      </c>
      <c r="B3752" s="186">
        <v>0.01953</v>
      </c>
      <c r="C3752" s="187">
        <v>45628.0</v>
      </c>
      <c r="D3752" s="188" t="str">
        <f t="shared" si="1"/>
        <v>2024/12</v>
      </c>
      <c r="E3752" s="189"/>
    </row>
    <row r="3753">
      <c r="A3753" s="186" t="s">
        <v>499</v>
      </c>
      <c r="B3753" s="186">
        <v>1.937E-4</v>
      </c>
      <c r="C3753" s="187">
        <v>45628.0</v>
      </c>
      <c r="D3753" s="188" t="str">
        <f t="shared" si="1"/>
        <v>2024/12</v>
      </c>
      <c r="E3753" s="189"/>
    </row>
    <row r="3754">
      <c r="A3754" s="186" t="s">
        <v>496</v>
      </c>
      <c r="B3754" s="186">
        <v>0.0061875</v>
      </c>
      <c r="C3754" s="187">
        <v>45628.0</v>
      </c>
      <c r="D3754" s="188" t="str">
        <f t="shared" si="1"/>
        <v>2024/12</v>
      </c>
      <c r="E3754" s="189"/>
    </row>
    <row r="3755">
      <c r="A3755" s="186" t="s">
        <v>496</v>
      </c>
      <c r="B3755" s="186">
        <v>4.7E-4</v>
      </c>
      <c r="C3755" s="187">
        <v>45628.0</v>
      </c>
      <c r="D3755" s="188" t="str">
        <f t="shared" si="1"/>
        <v>2024/12</v>
      </c>
      <c r="E3755" s="189"/>
    </row>
    <row r="3756">
      <c r="A3756" s="186" t="s">
        <v>496</v>
      </c>
      <c r="B3756" s="186">
        <v>0.06422175</v>
      </c>
      <c r="C3756" s="187">
        <v>45628.0</v>
      </c>
      <c r="D3756" s="188" t="str">
        <f t="shared" si="1"/>
        <v>2024/12</v>
      </c>
      <c r="E3756" s="189"/>
    </row>
    <row r="3757">
      <c r="A3757" s="186" t="s">
        <v>496</v>
      </c>
      <c r="B3757" s="186">
        <v>0.011952</v>
      </c>
      <c r="C3757" s="187">
        <v>45628.0</v>
      </c>
      <c r="D3757" s="188" t="str">
        <f t="shared" si="1"/>
        <v>2024/12</v>
      </c>
      <c r="E3757" s="189"/>
    </row>
    <row r="3758">
      <c r="A3758" s="186" t="s">
        <v>496</v>
      </c>
      <c r="B3758" s="186">
        <v>0.007623</v>
      </c>
      <c r="C3758" s="187">
        <v>45628.0</v>
      </c>
      <c r="D3758" s="188" t="str">
        <f t="shared" si="1"/>
        <v>2024/12</v>
      </c>
      <c r="E3758" s="189"/>
    </row>
    <row r="3759">
      <c r="A3759" s="186" t="s">
        <v>496</v>
      </c>
      <c r="B3759" s="186">
        <v>0.0048</v>
      </c>
      <c r="C3759" s="187">
        <v>45628.0</v>
      </c>
      <c r="D3759" s="188" t="str">
        <f t="shared" si="1"/>
        <v>2024/12</v>
      </c>
      <c r="E3759" s="189"/>
    </row>
    <row r="3760">
      <c r="A3760" s="186" t="s">
        <v>496</v>
      </c>
      <c r="B3760" s="186">
        <v>0.00642</v>
      </c>
      <c r="C3760" s="187">
        <v>45628.0</v>
      </c>
      <c r="D3760" s="188" t="str">
        <f t="shared" si="1"/>
        <v>2024/12</v>
      </c>
      <c r="E3760" s="189"/>
    </row>
    <row r="3761">
      <c r="A3761" s="186" t="s">
        <v>496</v>
      </c>
      <c r="B3761" s="186">
        <v>0.174074</v>
      </c>
      <c r="C3761" s="187">
        <v>45628.0</v>
      </c>
      <c r="D3761" s="188" t="str">
        <f t="shared" si="1"/>
        <v>2024/12</v>
      </c>
      <c r="E3761" s="189"/>
    </row>
    <row r="3762">
      <c r="A3762" s="186" t="s">
        <v>496</v>
      </c>
      <c r="B3762" s="186">
        <v>0.0564915</v>
      </c>
      <c r="C3762" s="187">
        <v>45628.0</v>
      </c>
      <c r="D3762" s="188" t="str">
        <f t="shared" si="1"/>
        <v>2024/12</v>
      </c>
      <c r="E3762" s="189"/>
    </row>
    <row r="3763">
      <c r="A3763" s="186" t="s">
        <v>502</v>
      </c>
      <c r="B3763" s="186">
        <v>1.17552</v>
      </c>
      <c r="C3763" s="187">
        <v>45628.0</v>
      </c>
      <c r="D3763" s="188" t="str">
        <f t="shared" si="1"/>
        <v>2024/12</v>
      </c>
      <c r="E3763" s="189"/>
    </row>
    <row r="3764">
      <c r="A3764" s="186" t="s">
        <v>502</v>
      </c>
      <c r="B3764" s="186">
        <v>0.10272</v>
      </c>
      <c r="C3764" s="187">
        <v>45628.0</v>
      </c>
      <c r="D3764" s="188" t="str">
        <f t="shared" si="1"/>
        <v>2024/12</v>
      </c>
      <c r="E3764" s="189"/>
    </row>
    <row r="3765">
      <c r="A3765" s="186" t="s">
        <v>502</v>
      </c>
      <c r="B3765" s="186">
        <v>0.72689</v>
      </c>
      <c r="C3765" s="187">
        <v>45628.0</v>
      </c>
      <c r="D3765" s="188" t="str">
        <f t="shared" si="1"/>
        <v>2024/12</v>
      </c>
      <c r="E3765" s="189"/>
    </row>
    <row r="3766">
      <c r="A3766" s="186" t="s">
        <v>502</v>
      </c>
      <c r="B3766" s="186">
        <v>0.05606115</v>
      </c>
      <c r="C3766" s="187">
        <v>45628.0</v>
      </c>
      <c r="D3766" s="188" t="str">
        <f t="shared" si="1"/>
        <v>2024/12</v>
      </c>
      <c r="E3766" s="189"/>
    </row>
    <row r="3767">
      <c r="A3767" s="186" t="s">
        <v>502</v>
      </c>
      <c r="B3767" s="186">
        <v>0.0084576</v>
      </c>
      <c r="C3767" s="187">
        <v>45628.0</v>
      </c>
      <c r="D3767" s="188" t="str">
        <f t="shared" si="1"/>
        <v>2024/12</v>
      </c>
      <c r="E3767" s="189"/>
    </row>
    <row r="3768">
      <c r="A3768" s="186" t="s">
        <v>502</v>
      </c>
      <c r="B3768" s="186">
        <v>0.007785</v>
      </c>
      <c r="C3768" s="187">
        <v>45628.0</v>
      </c>
      <c r="D3768" s="188" t="str">
        <f t="shared" si="1"/>
        <v>2024/12</v>
      </c>
      <c r="E3768" s="189"/>
    </row>
    <row r="3769">
      <c r="A3769" s="186" t="s">
        <v>502</v>
      </c>
      <c r="B3769" s="186">
        <v>3.0</v>
      </c>
      <c r="C3769" s="187">
        <v>45628.0</v>
      </c>
      <c r="D3769" s="188" t="str">
        <f t="shared" si="1"/>
        <v>2024/12</v>
      </c>
      <c r="E3769" s="189"/>
    </row>
    <row r="3770">
      <c r="A3770" s="186" t="s">
        <v>502</v>
      </c>
      <c r="B3770" s="186">
        <v>3.6E-4</v>
      </c>
      <c r="C3770" s="187">
        <v>45628.0</v>
      </c>
      <c r="D3770" s="188" t="str">
        <f t="shared" si="1"/>
        <v>2024/12</v>
      </c>
      <c r="E3770" s="189"/>
    </row>
    <row r="3771">
      <c r="A3771" s="186" t="s">
        <v>502</v>
      </c>
      <c r="B3771" s="186">
        <v>8.4E-4</v>
      </c>
      <c r="C3771" s="187">
        <v>45628.0</v>
      </c>
      <c r="D3771" s="188" t="str">
        <f t="shared" si="1"/>
        <v>2024/12</v>
      </c>
      <c r="E3771" s="189"/>
    </row>
    <row r="3772">
      <c r="A3772" s="186" t="s">
        <v>502</v>
      </c>
      <c r="B3772" s="186">
        <v>0.0036725</v>
      </c>
      <c r="C3772" s="187">
        <v>45628.0</v>
      </c>
      <c r="D3772" s="188" t="str">
        <f t="shared" si="1"/>
        <v>2024/12</v>
      </c>
      <c r="E3772" s="189"/>
    </row>
    <row r="3773">
      <c r="A3773" s="186" t="s">
        <v>502</v>
      </c>
      <c r="B3773" s="186">
        <v>2.49E-4</v>
      </c>
      <c r="C3773" s="187">
        <v>45628.0</v>
      </c>
      <c r="D3773" s="188" t="str">
        <f t="shared" si="1"/>
        <v>2024/12</v>
      </c>
      <c r="E3773" s="189"/>
    </row>
    <row r="3774">
      <c r="A3774" s="186" t="s">
        <v>502</v>
      </c>
      <c r="B3774" s="186">
        <v>0.257922</v>
      </c>
      <c r="C3774" s="187">
        <v>45628.0</v>
      </c>
      <c r="D3774" s="188" t="str">
        <f t="shared" si="1"/>
        <v>2024/12</v>
      </c>
      <c r="E3774" s="189"/>
    </row>
    <row r="3775">
      <c r="A3775" s="186" t="s">
        <v>502</v>
      </c>
      <c r="B3775" s="186">
        <v>0.663232</v>
      </c>
      <c r="C3775" s="187">
        <v>45628.0</v>
      </c>
      <c r="D3775" s="188" t="str">
        <f t="shared" si="1"/>
        <v>2024/12</v>
      </c>
      <c r="E3775" s="189"/>
    </row>
    <row r="3776">
      <c r="A3776" s="186" t="s">
        <v>488</v>
      </c>
      <c r="B3776" s="186">
        <v>0.0121176</v>
      </c>
      <c r="C3776" s="187">
        <v>45628.0</v>
      </c>
      <c r="D3776" s="188" t="str">
        <f t="shared" si="1"/>
        <v>2024/12</v>
      </c>
      <c r="E3776" s="189"/>
    </row>
    <row r="3777">
      <c r="A3777" s="186" t="s">
        <v>488</v>
      </c>
      <c r="B3777" s="186">
        <v>0.0249888</v>
      </c>
      <c r="C3777" s="187">
        <v>45628.0</v>
      </c>
      <c r="D3777" s="188" t="str">
        <f t="shared" si="1"/>
        <v>2024/12</v>
      </c>
      <c r="E3777" s="189"/>
    </row>
    <row r="3778">
      <c r="A3778" s="186" t="s">
        <v>488</v>
      </c>
      <c r="B3778" s="186">
        <v>0.001755</v>
      </c>
      <c r="C3778" s="187">
        <v>45628.0</v>
      </c>
      <c r="D3778" s="188" t="str">
        <f t="shared" si="1"/>
        <v>2024/12</v>
      </c>
      <c r="E3778" s="189"/>
    </row>
    <row r="3779">
      <c r="A3779" s="186" t="s">
        <v>488</v>
      </c>
      <c r="B3779" s="186">
        <v>5.366E-5</v>
      </c>
      <c r="C3779" s="187">
        <v>45628.0</v>
      </c>
      <c r="D3779" s="188" t="str">
        <f t="shared" si="1"/>
        <v>2024/12</v>
      </c>
      <c r="E3779" s="189"/>
    </row>
    <row r="3780">
      <c r="A3780" s="186" t="s">
        <v>488</v>
      </c>
      <c r="B3780" s="186">
        <v>0.0013344</v>
      </c>
      <c r="C3780" s="187">
        <v>45628.0</v>
      </c>
      <c r="D3780" s="188" t="str">
        <f t="shared" si="1"/>
        <v>2024/12</v>
      </c>
      <c r="E3780" s="189"/>
    </row>
    <row r="3781">
      <c r="A3781" s="186" t="s">
        <v>488</v>
      </c>
      <c r="B3781" s="186">
        <v>0.0010416</v>
      </c>
      <c r="C3781" s="187">
        <v>45628.0</v>
      </c>
      <c r="D3781" s="188" t="str">
        <f t="shared" si="1"/>
        <v>2024/12</v>
      </c>
      <c r="E3781" s="189"/>
    </row>
    <row r="3782">
      <c r="A3782" s="186" t="s">
        <v>489</v>
      </c>
      <c r="B3782" s="186">
        <v>0.7891775</v>
      </c>
      <c r="C3782" s="187">
        <v>45628.0</v>
      </c>
      <c r="D3782" s="188" t="str">
        <f t="shared" si="1"/>
        <v>2024/12</v>
      </c>
      <c r="E3782" s="189"/>
    </row>
    <row r="3783">
      <c r="A3783" s="186" t="s">
        <v>489</v>
      </c>
      <c r="B3783" s="186">
        <v>0.16912</v>
      </c>
      <c r="C3783" s="187">
        <v>45628.0</v>
      </c>
      <c r="D3783" s="188" t="str">
        <f t="shared" si="1"/>
        <v>2024/12</v>
      </c>
      <c r="E3783" s="189"/>
    </row>
    <row r="3784">
      <c r="A3784" s="186" t="s">
        <v>489</v>
      </c>
      <c r="B3784" s="186">
        <v>0.21808</v>
      </c>
      <c r="C3784" s="187">
        <v>45628.0</v>
      </c>
      <c r="D3784" s="188" t="str">
        <f t="shared" si="1"/>
        <v>2024/12</v>
      </c>
      <c r="E3784" s="189"/>
    </row>
    <row r="3785">
      <c r="A3785" s="186" t="s">
        <v>489</v>
      </c>
      <c r="B3785" s="186">
        <v>0.17846</v>
      </c>
      <c r="C3785" s="187">
        <v>45628.0</v>
      </c>
      <c r="D3785" s="188" t="str">
        <f t="shared" si="1"/>
        <v>2024/12</v>
      </c>
      <c r="E3785" s="189"/>
    </row>
    <row r="3786">
      <c r="A3786" s="186" t="s">
        <v>489</v>
      </c>
      <c r="B3786" s="186">
        <v>0.10956</v>
      </c>
      <c r="C3786" s="187">
        <v>45628.0</v>
      </c>
      <c r="D3786" s="188" t="str">
        <f t="shared" si="1"/>
        <v>2024/12</v>
      </c>
      <c r="E3786" s="189"/>
    </row>
    <row r="3787">
      <c r="A3787" s="186" t="s">
        <v>489</v>
      </c>
      <c r="B3787" s="186">
        <v>1.9188E-4</v>
      </c>
      <c r="C3787" s="187">
        <v>45628.0</v>
      </c>
      <c r="D3787" s="188" t="str">
        <f t="shared" si="1"/>
        <v>2024/12</v>
      </c>
      <c r="E3787" s="189"/>
    </row>
    <row r="3788">
      <c r="A3788" s="186" t="s">
        <v>489</v>
      </c>
      <c r="B3788" s="186">
        <v>12.83022</v>
      </c>
      <c r="C3788" s="187">
        <v>45628.0</v>
      </c>
      <c r="D3788" s="188" t="str">
        <f t="shared" si="1"/>
        <v>2024/12</v>
      </c>
      <c r="E3788" s="189"/>
    </row>
    <row r="3789">
      <c r="A3789" s="186" t="s">
        <v>489</v>
      </c>
      <c r="B3789" s="186">
        <v>0.1185612</v>
      </c>
      <c r="C3789" s="187">
        <v>45628.0</v>
      </c>
      <c r="D3789" s="188" t="str">
        <f t="shared" si="1"/>
        <v>2024/12</v>
      </c>
      <c r="E3789" s="189"/>
    </row>
    <row r="3790">
      <c r="A3790" s="186" t="s">
        <v>489</v>
      </c>
      <c r="B3790" s="186">
        <v>0.137376</v>
      </c>
      <c r="C3790" s="187">
        <v>45628.0</v>
      </c>
      <c r="D3790" s="188" t="str">
        <f t="shared" si="1"/>
        <v>2024/12</v>
      </c>
      <c r="E3790" s="189"/>
    </row>
    <row r="3791">
      <c r="A3791" s="186" t="s">
        <v>497</v>
      </c>
      <c r="B3791" s="186">
        <v>0.388995</v>
      </c>
      <c r="C3791" s="187">
        <v>45628.0</v>
      </c>
      <c r="D3791" s="188" t="str">
        <f t="shared" si="1"/>
        <v>2024/12</v>
      </c>
      <c r="E3791" s="189"/>
    </row>
    <row r="3792">
      <c r="A3792" s="186" t="s">
        <v>497</v>
      </c>
      <c r="B3792" s="186">
        <v>0.0161385</v>
      </c>
      <c r="C3792" s="187">
        <v>45628.0</v>
      </c>
      <c r="D3792" s="188" t="str">
        <f t="shared" si="1"/>
        <v>2024/12</v>
      </c>
      <c r="E3792" s="189"/>
    </row>
    <row r="3793">
      <c r="A3793" s="186" t="s">
        <v>498</v>
      </c>
      <c r="B3793" s="186">
        <v>0.122155</v>
      </c>
      <c r="C3793" s="187">
        <v>45628.0</v>
      </c>
      <c r="D3793" s="188" t="str">
        <f t="shared" si="1"/>
        <v>2024/12</v>
      </c>
      <c r="E3793" s="189"/>
    </row>
    <row r="3794">
      <c r="A3794" s="186" t="s">
        <v>498</v>
      </c>
      <c r="B3794" s="186">
        <v>0.00288</v>
      </c>
      <c r="C3794" s="187">
        <v>45628.0</v>
      </c>
      <c r="D3794" s="188" t="str">
        <f t="shared" si="1"/>
        <v>2024/12</v>
      </c>
      <c r="E3794" s="189"/>
    </row>
    <row r="3795">
      <c r="A3795" s="186" t="s">
        <v>498</v>
      </c>
      <c r="B3795" s="186">
        <v>0.10117</v>
      </c>
      <c r="C3795" s="187">
        <v>45628.0</v>
      </c>
      <c r="D3795" s="188" t="str">
        <f t="shared" si="1"/>
        <v>2024/12</v>
      </c>
      <c r="E3795" s="189"/>
    </row>
    <row r="3796">
      <c r="A3796" s="186" t="s">
        <v>498</v>
      </c>
      <c r="B3796" s="186">
        <v>0.01670835</v>
      </c>
      <c r="C3796" s="187">
        <v>45628.0</v>
      </c>
      <c r="D3796" s="188" t="str">
        <f t="shared" si="1"/>
        <v>2024/12</v>
      </c>
      <c r="E3796" s="189"/>
    </row>
    <row r="3797">
      <c r="A3797" s="186" t="s">
        <v>498</v>
      </c>
      <c r="B3797" s="186">
        <v>0.001728</v>
      </c>
      <c r="C3797" s="187">
        <v>45628.0</v>
      </c>
      <c r="D3797" s="188" t="str">
        <f t="shared" si="1"/>
        <v>2024/12</v>
      </c>
      <c r="E3797" s="189"/>
    </row>
    <row r="3798">
      <c r="A3798" s="186" t="s">
        <v>498</v>
      </c>
      <c r="B3798" s="186">
        <v>0.0076842</v>
      </c>
      <c r="C3798" s="187">
        <v>45628.0</v>
      </c>
      <c r="D3798" s="188" t="str">
        <f t="shared" si="1"/>
        <v>2024/12</v>
      </c>
      <c r="E3798" s="189"/>
    </row>
    <row r="3799">
      <c r="A3799" s="186" t="s">
        <v>491</v>
      </c>
      <c r="B3799" s="186">
        <v>0.00472305</v>
      </c>
      <c r="C3799" s="187">
        <v>45628.0</v>
      </c>
      <c r="D3799" s="188" t="str">
        <f t="shared" si="1"/>
        <v>2024/12</v>
      </c>
      <c r="E3799" s="189"/>
    </row>
    <row r="3800">
      <c r="A3800" s="186" t="s">
        <v>491</v>
      </c>
      <c r="B3800" s="186">
        <v>0.0064158</v>
      </c>
      <c r="C3800" s="187">
        <v>45628.0</v>
      </c>
      <c r="D3800" s="188" t="str">
        <f t="shared" si="1"/>
        <v>2024/12</v>
      </c>
      <c r="E3800" s="189"/>
    </row>
    <row r="3801">
      <c r="A3801" s="186" t="s">
        <v>486</v>
      </c>
      <c r="B3801" s="186">
        <v>0.0151131</v>
      </c>
      <c r="C3801" s="187">
        <v>45629.0</v>
      </c>
      <c r="D3801" s="188" t="str">
        <f t="shared" si="1"/>
        <v>2024/12</v>
      </c>
      <c r="E3801" s="189"/>
    </row>
    <row r="3802">
      <c r="A3802" s="186" t="s">
        <v>487</v>
      </c>
      <c r="B3802" s="186">
        <v>0.1426725</v>
      </c>
      <c r="C3802" s="187">
        <v>45629.0</v>
      </c>
      <c r="D3802" s="188" t="str">
        <f t="shared" si="1"/>
        <v>2024/12</v>
      </c>
      <c r="E3802" s="189"/>
    </row>
    <row r="3803">
      <c r="A3803" s="186" t="s">
        <v>487</v>
      </c>
      <c r="B3803" s="186">
        <v>0.00672</v>
      </c>
      <c r="C3803" s="187">
        <v>45629.0</v>
      </c>
      <c r="D3803" s="188" t="str">
        <f t="shared" si="1"/>
        <v>2024/12</v>
      </c>
      <c r="E3803" s="189"/>
    </row>
    <row r="3804">
      <c r="A3804" s="186" t="s">
        <v>487</v>
      </c>
      <c r="B3804" s="186">
        <v>0.02324</v>
      </c>
      <c r="C3804" s="187">
        <v>45629.0</v>
      </c>
      <c r="D3804" s="188" t="str">
        <f t="shared" si="1"/>
        <v>2024/12</v>
      </c>
      <c r="E3804" s="189"/>
    </row>
    <row r="3805">
      <c r="A3805" s="186" t="s">
        <v>487</v>
      </c>
      <c r="B3805" s="186">
        <v>1.404205</v>
      </c>
      <c r="C3805" s="187">
        <v>45629.0</v>
      </c>
      <c r="D3805" s="188" t="str">
        <f t="shared" si="1"/>
        <v>2024/12</v>
      </c>
      <c r="E3805" s="189"/>
    </row>
    <row r="3806">
      <c r="A3806" s="186" t="s">
        <v>487</v>
      </c>
      <c r="B3806" s="186">
        <v>0.09536</v>
      </c>
      <c r="C3806" s="187">
        <v>45629.0</v>
      </c>
      <c r="D3806" s="188" t="str">
        <f t="shared" si="1"/>
        <v>2024/12</v>
      </c>
      <c r="E3806" s="189"/>
    </row>
    <row r="3807">
      <c r="A3807" s="186" t="s">
        <v>487</v>
      </c>
      <c r="B3807" s="186">
        <v>0.21478</v>
      </c>
      <c r="C3807" s="187">
        <v>45629.0</v>
      </c>
      <c r="D3807" s="188" t="str">
        <f t="shared" si="1"/>
        <v>2024/12</v>
      </c>
      <c r="E3807" s="189"/>
    </row>
    <row r="3808">
      <c r="A3808" s="186" t="s">
        <v>487</v>
      </c>
      <c r="B3808" s="186">
        <v>1.31817</v>
      </c>
      <c r="C3808" s="187">
        <v>45629.0</v>
      </c>
      <c r="D3808" s="188" t="str">
        <f t="shared" si="1"/>
        <v>2024/12</v>
      </c>
      <c r="E3808" s="189"/>
    </row>
    <row r="3809">
      <c r="A3809" s="186" t="s">
        <v>487</v>
      </c>
      <c r="B3809" s="186">
        <v>0.2097792</v>
      </c>
      <c r="C3809" s="187">
        <v>45629.0</v>
      </c>
      <c r="D3809" s="188" t="str">
        <f t="shared" si="1"/>
        <v>2024/12</v>
      </c>
      <c r="E3809" s="189"/>
    </row>
    <row r="3810">
      <c r="A3810" s="186" t="s">
        <v>487</v>
      </c>
      <c r="B3810" s="186">
        <v>0.2586126</v>
      </c>
      <c r="C3810" s="187">
        <v>45629.0</v>
      </c>
      <c r="D3810" s="188" t="str">
        <f t="shared" si="1"/>
        <v>2024/12</v>
      </c>
      <c r="E3810" s="189"/>
    </row>
    <row r="3811">
      <c r="A3811" s="186" t="s">
        <v>499</v>
      </c>
      <c r="B3811" s="186">
        <v>0.14691</v>
      </c>
      <c r="C3811" s="187">
        <v>45629.0</v>
      </c>
      <c r="D3811" s="188" t="str">
        <f t="shared" si="1"/>
        <v>2024/12</v>
      </c>
      <c r="E3811" s="189"/>
    </row>
    <row r="3812">
      <c r="A3812" s="186" t="s">
        <v>499</v>
      </c>
      <c r="B3812" s="186">
        <v>0.1056</v>
      </c>
      <c r="C3812" s="187">
        <v>45629.0</v>
      </c>
      <c r="D3812" s="188" t="str">
        <f t="shared" si="1"/>
        <v>2024/12</v>
      </c>
      <c r="E3812" s="189"/>
    </row>
    <row r="3813">
      <c r="A3813" s="186" t="s">
        <v>499</v>
      </c>
      <c r="B3813" s="186">
        <v>0.15681</v>
      </c>
      <c r="C3813" s="187">
        <v>45629.0</v>
      </c>
      <c r="D3813" s="188" t="str">
        <f t="shared" si="1"/>
        <v>2024/12</v>
      </c>
      <c r="E3813" s="189"/>
    </row>
    <row r="3814">
      <c r="A3814" s="186" t="s">
        <v>499</v>
      </c>
      <c r="B3814" s="186">
        <v>0.023185</v>
      </c>
      <c r="C3814" s="187">
        <v>45629.0</v>
      </c>
      <c r="D3814" s="188" t="str">
        <f t="shared" si="1"/>
        <v>2024/12</v>
      </c>
      <c r="E3814" s="189"/>
    </row>
    <row r="3815">
      <c r="A3815" s="186" t="s">
        <v>499</v>
      </c>
      <c r="B3815" s="186">
        <v>0.00579</v>
      </c>
      <c r="C3815" s="187">
        <v>45629.0</v>
      </c>
      <c r="D3815" s="188" t="str">
        <f t="shared" si="1"/>
        <v>2024/12</v>
      </c>
      <c r="E3815" s="189"/>
    </row>
    <row r="3816">
      <c r="A3816" s="186" t="s">
        <v>499</v>
      </c>
      <c r="B3816" s="186">
        <v>4.394E-5</v>
      </c>
      <c r="C3816" s="187">
        <v>45629.0</v>
      </c>
      <c r="D3816" s="188" t="str">
        <f t="shared" si="1"/>
        <v>2024/12</v>
      </c>
      <c r="E3816" s="189"/>
    </row>
    <row r="3817">
      <c r="A3817" s="186" t="s">
        <v>496</v>
      </c>
      <c r="B3817" s="186">
        <v>0.07230675</v>
      </c>
      <c r="C3817" s="187">
        <v>45629.0</v>
      </c>
      <c r="D3817" s="188" t="str">
        <f t="shared" si="1"/>
        <v>2024/12</v>
      </c>
      <c r="E3817" s="189"/>
    </row>
    <row r="3818">
      <c r="A3818" s="186" t="s">
        <v>496</v>
      </c>
      <c r="B3818" s="186">
        <v>0.0144288</v>
      </c>
      <c r="C3818" s="187">
        <v>45629.0</v>
      </c>
      <c r="D3818" s="188" t="str">
        <f t="shared" si="1"/>
        <v>2024/12</v>
      </c>
      <c r="E3818" s="189"/>
    </row>
    <row r="3819">
      <c r="A3819" s="186" t="s">
        <v>496</v>
      </c>
      <c r="B3819" s="186">
        <v>0.0095544</v>
      </c>
      <c r="C3819" s="187">
        <v>45629.0</v>
      </c>
      <c r="D3819" s="188" t="str">
        <f t="shared" si="1"/>
        <v>2024/12</v>
      </c>
      <c r="E3819" s="189"/>
    </row>
    <row r="3820">
      <c r="A3820" s="186" t="s">
        <v>496</v>
      </c>
      <c r="B3820" s="186">
        <v>0.1711595</v>
      </c>
      <c r="C3820" s="187">
        <v>45629.0</v>
      </c>
      <c r="D3820" s="188" t="str">
        <f t="shared" si="1"/>
        <v>2024/12</v>
      </c>
      <c r="E3820" s="189"/>
    </row>
    <row r="3821">
      <c r="A3821" s="186" t="s">
        <v>496</v>
      </c>
      <c r="B3821" s="186">
        <v>0.0531435</v>
      </c>
      <c r="C3821" s="187">
        <v>45629.0</v>
      </c>
      <c r="D3821" s="188" t="str">
        <f t="shared" si="1"/>
        <v>2024/12</v>
      </c>
      <c r="E3821" s="189"/>
    </row>
    <row r="3822">
      <c r="A3822" s="186" t="s">
        <v>502</v>
      </c>
      <c r="B3822" s="186">
        <v>1.29452</v>
      </c>
      <c r="C3822" s="187">
        <v>45629.0</v>
      </c>
      <c r="D3822" s="188" t="str">
        <f t="shared" si="1"/>
        <v>2024/12</v>
      </c>
      <c r="E3822" s="189"/>
    </row>
    <row r="3823">
      <c r="A3823" s="186" t="s">
        <v>502</v>
      </c>
      <c r="B3823" s="186">
        <v>0.1664</v>
      </c>
      <c r="C3823" s="187">
        <v>45629.0</v>
      </c>
      <c r="D3823" s="188" t="str">
        <f t="shared" si="1"/>
        <v>2024/12</v>
      </c>
      <c r="E3823" s="189"/>
    </row>
    <row r="3824">
      <c r="A3824" s="186" t="s">
        <v>502</v>
      </c>
      <c r="B3824" s="186">
        <v>1.10935</v>
      </c>
      <c r="C3824" s="187">
        <v>45629.0</v>
      </c>
      <c r="D3824" s="188" t="str">
        <f t="shared" si="1"/>
        <v>2024/12</v>
      </c>
      <c r="E3824" s="189"/>
    </row>
    <row r="3825">
      <c r="A3825" s="186" t="s">
        <v>502</v>
      </c>
      <c r="B3825" s="186">
        <v>0.05161725</v>
      </c>
      <c r="C3825" s="187">
        <v>45629.0</v>
      </c>
      <c r="D3825" s="188" t="str">
        <f t="shared" si="1"/>
        <v>2024/12</v>
      </c>
      <c r="E3825" s="189"/>
    </row>
    <row r="3826">
      <c r="A3826" s="186" t="s">
        <v>502</v>
      </c>
      <c r="B3826" s="186">
        <v>0.0042528</v>
      </c>
      <c r="C3826" s="187">
        <v>45629.0</v>
      </c>
      <c r="D3826" s="188" t="str">
        <f t="shared" si="1"/>
        <v>2024/12</v>
      </c>
      <c r="E3826" s="189"/>
    </row>
    <row r="3827">
      <c r="A3827" s="186" t="s">
        <v>502</v>
      </c>
      <c r="B3827" s="186">
        <v>0.0036906</v>
      </c>
      <c r="C3827" s="187">
        <v>45629.0</v>
      </c>
      <c r="D3827" s="188" t="str">
        <f t="shared" si="1"/>
        <v>2024/12</v>
      </c>
      <c r="E3827" s="189"/>
    </row>
    <row r="3828">
      <c r="A3828" s="186" t="s">
        <v>502</v>
      </c>
      <c r="B3828" s="186">
        <v>3.24</v>
      </c>
      <c r="C3828" s="187">
        <v>45629.0</v>
      </c>
      <c r="D3828" s="188" t="str">
        <f t="shared" si="1"/>
        <v>2024/12</v>
      </c>
      <c r="E3828" s="189"/>
    </row>
    <row r="3829">
      <c r="A3829" s="186" t="s">
        <v>502</v>
      </c>
      <c r="B3829" s="186">
        <v>4.2E-5</v>
      </c>
      <c r="C3829" s="187">
        <v>45629.0</v>
      </c>
      <c r="D3829" s="188" t="str">
        <f t="shared" si="1"/>
        <v>2024/12</v>
      </c>
      <c r="E3829" s="189"/>
    </row>
    <row r="3830">
      <c r="A3830" s="186" t="s">
        <v>502</v>
      </c>
      <c r="B3830" s="186">
        <v>3.495E-4</v>
      </c>
      <c r="C3830" s="187">
        <v>45629.0</v>
      </c>
      <c r="D3830" s="188" t="str">
        <f t="shared" si="1"/>
        <v>2024/12</v>
      </c>
      <c r="E3830" s="189"/>
    </row>
    <row r="3831">
      <c r="A3831" s="186" t="s">
        <v>502</v>
      </c>
      <c r="B3831" s="186">
        <v>0.323001</v>
      </c>
      <c r="C3831" s="187">
        <v>45629.0</v>
      </c>
      <c r="D3831" s="188" t="str">
        <f t="shared" si="1"/>
        <v>2024/12</v>
      </c>
      <c r="E3831" s="189"/>
    </row>
    <row r="3832">
      <c r="A3832" s="186" t="s">
        <v>502</v>
      </c>
      <c r="B3832" s="186">
        <v>0.845236</v>
      </c>
      <c r="C3832" s="187">
        <v>45629.0</v>
      </c>
      <c r="D3832" s="188" t="str">
        <f t="shared" si="1"/>
        <v>2024/12</v>
      </c>
      <c r="E3832" s="189"/>
    </row>
    <row r="3833">
      <c r="A3833" s="186" t="s">
        <v>488</v>
      </c>
      <c r="B3833" s="186">
        <v>0.0677225</v>
      </c>
      <c r="C3833" s="187">
        <v>45629.0</v>
      </c>
      <c r="D3833" s="188" t="str">
        <f t="shared" si="1"/>
        <v>2024/12</v>
      </c>
      <c r="E3833" s="189"/>
    </row>
    <row r="3834">
      <c r="A3834" s="186" t="s">
        <v>488</v>
      </c>
      <c r="B3834" s="186">
        <v>0.01808</v>
      </c>
      <c r="C3834" s="187">
        <v>45629.0</v>
      </c>
      <c r="D3834" s="188" t="str">
        <f t="shared" si="1"/>
        <v>2024/12</v>
      </c>
      <c r="E3834" s="189"/>
    </row>
    <row r="3835">
      <c r="A3835" s="186" t="s">
        <v>488</v>
      </c>
      <c r="B3835" s="186">
        <v>0.03106</v>
      </c>
      <c r="C3835" s="187">
        <v>45629.0</v>
      </c>
      <c r="D3835" s="188" t="str">
        <f t="shared" si="1"/>
        <v>2024/12</v>
      </c>
      <c r="E3835" s="189"/>
    </row>
    <row r="3836">
      <c r="A3836" s="186" t="s">
        <v>488</v>
      </c>
      <c r="B3836" s="186">
        <v>0.0162624</v>
      </c>
      <c r="C3836" s="187">
        <v>45629.0</v>
      </c>
      <c r="D3836" s="188" t="str">
        <f t="shared" si="1"/>
        <v>2024/12</v>
      </c>
      <c r="E3836" s="189"/>
    </row>
    <row r="3837">
      <c r="A3837" s="186" t="s">
        <v>488</v>
      </c>
      <c r="B3837" s="186">
        <v>0.0062112</v>
      </c>
      <c r="C3837" s="187">
        <v>45629.0</v>
      </c>
      <c r="D3837" s="188" t="str">
        <f t="shared" si="1"/>
        <v>2024/12</v>
      </c>
      <c r="E3837" s="189"/>
    </row>
    <row r="3838">
      <c r="A3838" s="186" t="s">
        <v>488</v>
      </c>
      <c r="B3838" s="186">
        <v>0.0066468</v>
      </c>
      <c r="C3838" s="187">
        <v>45629.0</v>
      </c>
      <c r="D3838" s="188" t="str">
        <f t="shared" si="1"/>
        <v>2024/12</v>
      </c>
      <c r="E3838" s="189"/>
    </row>
    <row r="3839">
      <c r="A3839" s="186" t="s">
        <v>488</v>
      </c>
      <c r="B3839" s="186">
        <v>2.97501</v>
      </c>
      <c r="C3839" s="187">
        <v>45629.0</v>
      </c>
      <c r="D3839" s="188" t="str">
        <f t="shared" si="1"/>
        <v>2024/12</v>
      </c>
      <c r="E3839" s="189"/>
    </row>
    <row r="3840">
      <c r="A3840" s="186" t="s">
        <v>488</v>
      </c>
      <c r="B3840" s="186">
        <v>15.18318</v>
      </c>
      <c r="C3840" s="187">
        <v>45629.0</v>
      </c>
      <c r="D3840" s="188" t="str">
        <f t="shared" si="1"/>
        <v>2024/12</v>
      </c>
      <c r="E3840" s="189"/>
    </row>
    <row r="3841">
      <c r="A3841" s="186" t="s">
        <v>488</v>
      </c>
      <c r="B3841" s="186">
        <v>0.011475</v>
      </c>
      <c r="C3841" s="187">
        <v>45629.0</v>
      </c>
      <c r="D3841" s="188" t="str">
        <f t="shared" si="1"/>
        <v>2024/12</v>
      </c>
      <c r="E3841" s="189"/>
    </row>
    <row r="3842">
      <c r="A3842" s="186" t="s">
        <v>488</v>
      </c>
      <c r="B3842" s="186">
        <v>0.02292</v>
      </c>
      <c r="C3842" s="187">
        <v>45629.0</v>
      </c>
      <c r="D3842" s="188" t="str">
        <f t="shared" si="1"/>
        <v>2024/12</v>
      </c>
      <c r="E3842" s="189"/>
    </row>
    <row r="3843">
      <c r="A3843" s="186" t="s">
        <v>488</v>
      </c>
      <c r="B3843" s="186">
        <v>0.0514401</v>
      </c>
      <c r="C3843" s="187">
        <v>45629.0</v>
      </c>
      <c r="D3843" s="188" t="str">
        <f t="shared" si="1"/>
        <v>2024/12</v>
      </c>
      <c r="E3843" s="189"/>
    </row>
    <row r="3844">
      <c r="A3844" s="186" t="s">
        <v>488</v>
      </c>
      <c r="B3844" s="186">
        <v>2.112E-4</v>
      </c>
      <c r="C3844" s="187">
        <v>45629.0</v>
      </c>
      <c r="D3844" s="188" t="str">
        <f t="shared" si="1"/>
        <v>2024/12</v>
      </c>
      <c r="E3844" s="189"/>
    </row>
    <row r="3845">
      <c r="A3845" s="186" t="s">
        <v>488</v>
      </c>
      <c r="B3845" s="186">
        <v>0.0209016</v>
      </c>
      <c r="C3845" s="187">
        <v>45629.0</v>
      </c>
      <c r="D3845" s="188" t="str">
        <f t="shared" si="1"/>
        <v>2024/12</v>
      </c>
      <c r="E3845" s="189"/>
    </row>
    <row r="3846">
      <c r="A3846" s="186" t="s">
        <v>489</v>
      </c>
      <c r="B3846" s="186">
        <v>1.4777975</v>
      </c>
      <c r="C3846" s="187">
        <v>45629.0</v>
      </c>
      <c r="D3846" s="188" t="str">
        <f t="shared" si="1"/>
        <v>2024/12</v>
      </c>
      <c r="E3846" s="189"/>
    </row>
    <row r="3847">
      <c r="A3847" s="186" t="s">
        <v>489</v>
      </c>
      <c r="B3847" s="186">
        <v>1.44944</v>
      </c>
      <c r="C3847" s="187">
        <v>45629.0</v>
      </c>
      <c r="D3847" s="188" t="str">
        <f t="shared" si="1"/>
        <v>2024/12</v>
      </c>
      <c r="E3847" s="189"/>
    </row>
    <row r="3848">
      <c r="A3848" s="186" t="s">
        <v>489</v>
      </c>
      <c r="B3848" s="186">
        <v>0.83518</v>
      </c>
      <c r="C3848" s="187">
        <v>45629.0</v>
      </c>
      <c r="D3848" s="188" t="str">
        <f t="shared" si="1"/>
        <v>2024/12</v>
      </c>
      <c r="E3848" s="189"/>
    </row>
    <row r="3849">
      <c r="A3849" s="186" t="s">
        <v>489</v>
      </c>
      <c r="B3849" s="186">
        <v>0.142215</v>
      </c>
      <c r="C3849" s="187">
        <v>45629.0</v>
      </c>
      <c r="D3849" s="188" t="str">
        <f t="shared" si="1"/>
        <v>2024/12</v>
      </c>
      <c r="E3849" s="189"/>
    </row>
    <row r="3850">
      <c r="A3850" s="186" t="s">
        <v>489</v>
      </c>
      <c r="B3850" s="186">
        <v>0.069645</v>
      </c>
      <c r="C3850" s="187">
        <v>45629.0</v>
      </c>
      <c r="D3850" s="188" t="str">
        <f t="shared" si="1"/>
        <v>2024/12</v>
      </c>
      <c r="E3850" s="189"/>
    </row>
    <row r="3851">
      <c r="A3851" s="186" t="s">
        <v>489</v>
      </c>
      <c r="B3851" s="186">
        <v>9.139E-4</v>
      </c>
      <c r="C3851" s="187">
        <v>45629.0</v>
      </c>
      <c r="D3851" s="188" t="str">
        <f t="shared" si="1"/>
        <v>2024/12</v>
      </c>
      <c r="E3851" s="189"/>
    </row>
    <row r="3852">
      <c r="A3852" s="186" t="s">
        <v>489</v>
      </c>
      <c r="B3852" s="186">
        <v>13.242735</v>
      </c>
      <c r="C3852" s="187">
        <v>45629.0</v>
      </c>
      <c r="D3852" s="188" t="str">
        <f t="shared" si="1"/>
        <v>2024/12</v>
      </c>
      <c r="E3852" s="189"/>
    </row>
    <row r="3853">
      <c r="A3853" s="186" t="s">
        <v>489</v>
      </c>
      <c r="B3853" s="186">
        <v>0.1489155</v>
      </c>
      <c r="C3853" s="187">
        <v>45629.0</v>
      </c>
      <c r="D3853" s="188" t="str">
        <f t="shared" si="1"/>
        <v>2024/12</v>
      </c>
      <c r="E3853" s="189"/>
    </row>
    <row r="3854">
      <c r="A3854" s="186" t="s">
        <v>489</v>
      </c>
      <c r="B3854" s="186">
        <v>0.1673256</v>
      </c>
      <c r="C3854" s="187">
        <v>45629.0</v>
      </c>
      <c r="D3854" s="188" t="str">
        <f t="shared" si="1"/>
        <v>2024/12</v>
      </c>
      <c r="E3854" s="189"/>
    </row>
    <row r="3855">
      <c r="A3855" s="186" t="s">
        <v>497</v>
      </c>
      <c r="B3855" s="186">
        <v>0.357263</v>
      </c>
      <c r="C3855" s="187">
        <v>45629.0</v>
      </c>
      <c r="D3855" s="188" t="str">
        <f t="shared" si="1"/>
        <v>2024/12</v>
      </c>
      <c r="E3855" s="189"/>
    </row>
    <row r="3856">
      <c r="A3856" s="186" t="s">
        <v>497</v>
      </c>
      <c r="B3856" s="186">
        <v>0.014439</v>
      </c>
      <c r="C3856" s="187">
        <v>45629.0</v>
      </c>
      <c r="D3856" s="188" t="str">
        <f t="shared" si="1"/>
        <v>2024/12</v>
      </c>
      <c r="E3856" s="189"/>
    </row>
    <row r="3857">
      <c r="A3857" s="186" t="s">
        <v>498</v>
      </c>
      <c r="B3857" s="186">
        <v>0.1028975</v>
      </c>
      <c r="C3857" s="187">
        <v>45629.0</v>
      </c>
      <c r="D3857" s="188" t="str">
        <f t="shared" si="1"/>
        <v>2024/12</v>
      </c>
      <c r="E3857" s="189"/>
    </row>
    <row r="3858">
      <c r="A3858" s="186" t="s">
        <v>498</v>
      </c>
      <c r="B3858" s="186">
        <v>0.01168</v>
      </c>
      <c r="C3858" s="187">
        <v>45629.0</v>
      </c>
      <c r="D3858" s="188" t="str">
        <f t="shared" si="1"/>
        <v>2024/12</v>
      </c>
      <c r="E3858" s="189"/>
    </row>
    <row r="3859">
      <c r="A3859" s="186" t="s">
        <v>498</v>
      </c>
      <c r="B3859" s="186">
        <v>0.10595</v>
      </c>
      <c r="C3859" s="187">
        <v>45629.0</v>
      </c>
      <c r="D3859" s="188" t="str">
        <f t="shared" si="1"/>
        <v>2024/12</v>
      </c>
      <c r="E3859" s="189"/>
    </row>
    <row r="3860">
      <c r="A3860" s="186" t="s">
        <v>498</v>
      </c>
      <c r="B3860" s="186">
        <v>0.0105282</v>
      </c>
      <c r="C3860" s="187">
        <v>45629.0</v>
      </c>
      <c r="D3860" s="188" t="str">
        <f t="shared" si="1"/>
        <v>2024/12</v>
      </c>
      <c r="E3860" s="189"/>
    </row>
    <row r="3861">
      <c r="A3861" s="186" t="s">
        <v>498</v>
      </c>
      <c r="B3861" s="186">
        <v>0.0062016</v>
      </c>
      <c r="C3861" s="187">
        <v>45629.0</v>
      </c>
      <c r="D3861" s="188" t="str">
        <f t="shared" si="1"/>
        <v>2024/12</v>
      </c>
      <c r="E3861" s="189"/>
    </row>
    <row r="3862">
      <c r="A3862" s="186" t="s">
        <v>498</v>
      </c>
      <c r="B3862" s="186">
        <v>0.010362</v>
      </c>
      <c r="C3862" s="187">
        <v>45629.0</v>
      </c>
      <c r="D3862" s="188" t="str">
        <f t="shared" si="1"/>
        <v>2024/12</v>
      </c>
      <c r="E3862" s="189"/>
    </row>
    <row r="3863">
      <c r="A3863" s="186" t="s">
        <v>491</v>
      </c>
      <c r="B3863" s="186">
        <v>0.0073</v>
      </c>
      <c r="C3863" s="187">
        <v>45629.0</v>
      </c>
      <c r="D3863" s="188" t="str">
        <f t="shared" si="1"/>
        <v>2024/12</v>
      </c>
      <c r="E3863" s="189"/>
    </row>
    <row r="3864">
      <c r="A3864" s="186" t="s">
        <v>491</v>
      </c>
      <c r="B3864" s="186">
        <v>0.00105</v>
      </c>
      <c r="C3864" s="187">
        <v>45629.0</v>
      </c>
      <c r="D3864" s="188" t="str">
        <f t="shared" si="1"/>
        <v>2024/12</v>
      </c>
      <c r="E3864" s="189"/>
    </row>
    <row r="3865">
      <c r="A3865" s="186" t="s">
        <v>486</v>
      </c>
      <c r="B3865" s="186">
        <v>0.0134419</v>
      </c>
      <c r="C3865" s="187">
        <v>45630.0</v>
      </c>
      <c r="D3865" s="188" t="str">
        <f t="shared" si="1"/>
        <v>2024/12</v>
      </c>
      <c r="E3865" s="189"/>
    </row>
    <row r="3866">
      <c r="A3866" s="186" t="s">
        <v>507</v>
      </c>
      <c r="B3866" s="186">
        <v>2.0E-5</v>
      </c>
      <c r="C3866" s="187">
        <v>45630.0</v>
      </c>
      <c r="D3866" s="188" t="str">
        <f t="shared" si="1"/>
        <v>2024/12</v>
      </c>
      <c r="E3866" s="189"/>
    </row>
    <row r="3867">
      <c r="A3867" s="186" t="s">
        <v>507</v>
      </c>
      <c r="B3867" s="186">
        <v>9.0E-5</v>
      </c>
      <c r="C3867" s="187">
        <v>45630.0</v>
      </c>
      <c r="D3867" s="188" t="str">
        <f t="shared" si="1"/>
        <v>2024/12</v>
      </c>
      <c r="E3867" s="189"/>
    </row>
    <row r="3868">
      <c r="A3868" s="186" t="s">
        <v>487</v>
      </c>
      <c r="B3868" s="186">
        <v>0.091875</v>
      </c>
      <c r="C3868" s="187">
        <v>45630.0</v>
      </c>
      <c r="D3868" s="188" t="str">
        <f t="shared" si="1"/>
        <v>2024/12</v>
      </c>
      <c r="E3868" s="189"/>
    </row>
    <row r="3869">
      <c r="A3869" s="186" t="s">
        <v>487</v>
      </c>
      <c r="B3869" s="186">
        <v>0.00672</v>
      </c>
      <c r="C3869" s="187">
        <v>45630.0</v>
      </c>
      <c r="D3869" s="188" t="str">
        <f t="shared" si="1"/>
        <v>2024/12</v>
      </c>
      <c r="E3869" s="189"/>
    </row>
    <row r="3870">
      <c r="A3870" s="186" t="s">
        <v>487</v>
      </c>
      <c r="B3870" s="186">
        <v>0.00932</v>
      </c>
      <c r="C3870" s="187">
        <v>45630.0</v>
      </c>
      <c r="D3870" s="188" t="str">
        <f t="shared" si="1"/>
        <v>2024/12</v>
      </c>
      <c r="E3870" s="189"/>
    </row>
    <row r="3871">
      <c r="A3871" s="186" t="s">
        <v>487</v>
      </c>
      <c r="B3871" s="186">
        <v>1.8603825</v>
      </c>
      <c r="C3871" s="187">
        <v>45630.0</v>
      </c>
      <c r="D3871" s="188" t="str">
        <f t="shared" si="1"/>
        <v>2024/12</v>
      </c>
      <c r="E3871" s="189"/>
    </row>
    <row r="3872">
      <c r="A3872" s="186" t="s">
        <v>487</v>
      </c>
      <c r="B3872" s="186">
        <v>0.0408</v>
      </c>
      <c r="C3872" s="187">
        <v>45630.0</v>
      </c>
      <c r="D3872" s="188" t="str">
        <f t="shared" si="1"/>
        <v>2024/12</v>
      </c>
      <c r="E3872" s="189"/>
    </row>
    <row r="3873">
      <c r="A3873" s="186" t="s">
        <v>487</v>
      </c>
      <c r="B3873" s="186">
        <v>0.09727</v>
      </c>
      <c r="C3873" s="187">
        <v>45630.0</v>
      </c>
      <c r="D3873" s="188" t="str">
        <f t="shared" si="1"/>
        <v>2024/12</v>
      </c>
      <c r="E3873" s="189"/>
    </row>
    <row r="3874">
      <c r="A3874" s="186" t="s">
        <v>487</v>
      </c>
      <c r="B3874" s="186">
        <v>0.67394295</v>
      </c>
      <c r="C3874" s="187">
        <v>45630.0</v>
      </c>
      <c r="D3874" s="188" t="str">
        <f t="shared" si="1"/>
        <v>2024/12</v>
      </c>
      <c r="E3874" s="189"/>
    </row>
    <row r="3875">
      <c r="A3875" s="186" t="s">
        <v>487</v>
      </c>
      <c r="B3875" s="186">
        <v>0.1512192</v>
      </c>
      <c r="C3875" s="187">
        <v>45630.0</v>
      </c>
      <c r="D3875" s="188" t="str">
        <f t="shared" si="1"/>
        <v>2024/12</v>
      </c>
      <c r="E3875" s="189"/>
    </row>
    <row r="3876">
      <c r="A3876" s="186" t="s">
        <v>487</v>
      </c>
      <c r="B3876" s="186">
        <v>0.167943</v>
      </c>
      <c r="C3876" s="187">
        <v>45630.0</v>
      </c>
      <c r="D3876" s="188" t="str">
        <f t="shared" si="1"/>
        <v>2024/12</v>
      </c>
      <c r="E3876" s="189"/>
    </row>
    <row r="3877">
      <c r="A3877" s="186" t="s">
        <v>499</v>
      </c>
      <c r="B3877" s="186">
        <v>0.2921375</v>
      </c>
      <c r="C3877" s="187">
        <v>45630.0</v>
      </c>
      <c r="D3877" s="188" t="str">
        <f t="shared" si="1"/>
        <v>2024/12</v>
      </c>
      <c r="E3877" s="189"/>
    </row>
    <row r="3878">
      <c r="A3878" s="186" t="s">
        <v>499</v>
      </c>
      <c r="B3878" s="186">
        <v>0.24288</v>
      </c>
      <c r="C3878" s="187">
        <v>45630.0</v>
      </c>
      <c r="D3878" s="188" t="str">
        <f t="shared" si="1"/>
        <v>2024/12</v>
      </c>
      <c r="E3878" s="189"/>
    </row>
    <row r="3879">
      <c r="A3879" s="186" t="s">
        <v>499</v>
      </c>
      <c r="B3879" s="186">
        <v>0.22339</v>
      </c>
      <c r="C3879" s="187">
        <v>45630.0</v>
      </c>
      <c r="D3879" s="188" t="str">
        <f t="shared" si="1"/>
        <v>2024/12</v>
      </c>
      <c r="E3879" s="189"/>
    </row>
    <row r="3880">
      <c r="A3880" s="186" t="s">
        <v>499</v>
      </c>
      <c r="B3880" s="186">
        <v>0.096345</v>
      </c>
      <c r="C3880" s="187">
        <v>45630.0</v>
      </c>
      <c r="D3880" s="188" t="str">
        <f t="shared" si="1"/>
        <v>2024/12</v>
      </c>
      <c r="E3880" s="189"/>
    </row>
    <row r="3881">
      <c r="A3881" s="186" t="s">
        <v>499</v>
      </c>
      <c r="B3881" s="186">
        <v>0.03243</v>
      </c>
      <c r="C3881" s="187">
        <v>45630.0</v>
      </c>
      <c r="D3881" s="188" t="str">
        <f t="shared" si="1"/>
        <v>2024/12</v>
      </c>
      <c r="E3881" s="189"/>
    </row>
    <row r="3882">
      <c r="A3882" s="186" t="s">
        <v>499</v>
      </c>
      <c r="B3882" s="186">
        <v>1.6328E-4</v>
      </c>
      <c r="C3882" s="187">
        <v>45630.0</v>
      </c>
      <c r="D3882" s="188" t="str">
        <f t="shared" si="1"/>
        <v>2024/12</v>
      </c>
      <c r="E3882" s="189"/>
    </row>
    <row r="3883">
      <c r="A3883" s="186" t="s">
        <v>496</v>
      </c>
      <c r="B3883" s="186">
        <v>0.0441246</v>
      </c>
      <c r="C3883" s="187">
        <v>45630.0</v>
      </c>
      <c r="D3883" s="188" t="str">
        <f t="shared" si="1"/>
        <v>2024/12</v>
      </c>
      <c r="E3883" s="189"/>
    </row>
    <row r="3884">
      <c r="A3884" s="186" t="s">
        <v>496</v>
      </c>
      <c r="B3884" s="186">
        <v>0.0047712</v>
      </c>
      <c r="C3884" s="187">
        <v>45630.0</v>
      </c>
      <c r="D3884" s="188" t="str">
        <f t="shared" si="1"/>
        <v>2024/12</v>
      </c>
      <c r="E3884" s="189"/>
    </row>
    <row r="3885">
      <c r="A3885" s="186" t="s">
        <v>496</v>
      </c>
      <c r="B3885" s="186">
        <v>0.0044604</v>
      </c>
      <c r="C3885" s="187">
        <v>45630.0</v>
      </c>
      <c r="D3885" s="188" t="str">
        <f t="shared" si="1"/>
        <v>2024/12</v>
      </c>
      <c r="E3885" s="189"/>
    </row>
    <row r="3886">
      <c r="A3886" s="186" t="s">
        <v>496</v>
      </c>
      <c r="B3886" s="186">
        <v>0.099495</v>
      </c>
      <c r="C3886" s="187">
        <v>45630.0</v>
      </c>
      <c r="D3886" s="188" t="str">
        <f t="shared" si="1"/>
        <v>2024/12</v>
      </c>
      <c r="E3886" s="189"/>
    </row>
    <row r="3887">
      <c r="A3887" s="186" t="s">
        <v>496</v>
      </c>
      <c r="B3887" s="186">
        <v>0.036225</v>
      </c>
      <c r="C3887" s="187">
        <v>45630.0</v>
      </c>
      <c r="D3887" s="188" t="str">
        <f t="shared" si="1"/>
        <v>2024/12</v>
      </c>
      <c r="E3887" s="189"/>
    </row>
    <row r="3888">
      <c r="A3888" s="186" t="s">
        <v>509</v>
      </c>
      <c r="B3888" s="186">
        <v>3.6675E-4</v>
      </c>
      <c r="C3888" s="187">
        <v>45630.0</v>
      </c>
      <c r="D3888" s="188" t="str">
        <f t="shared" si="1"/>
        <v>2024/12</v>
      </c>
      <c r="E3888" s="189"/>
    </row>
    <row r="3889">
      <c r="A3889" s="186" t="s">
        <v>509</v>
      </c>
      <c r="B3889" s="186">
        <v>7.788E-4</v>
      </c>
      <c r="C3889" s="187">
        <v>45630.0</v>
      </c>
      <c r="D3889" s="188" t="str">
        <f t="shared" si="1"/>
        <v>2024/12</v>
      </c>
      <c r="E3889" s="189"/>
    </row>
    <row r="3890">
      <c r="A3890" s="186" t="s">
        <v>502</v>
      </c>
      <c r="B3890" s="186">
        <v>0.8720925</v>
      </c>
      <c r="C3890" s="187">
        <v>45630.0</v>
      </c>
      <c r="D3890" s="188" t="str">
        <f t="shared" si="1"/>
        <v>2024/12</v>
      </c>
      <c r="E3890" s="189"/>
    </row>
    <row r="3891">
      <c r="A3891" s="186" t="s">
        <v>502</v>
      </c>
      <c r="B3891" s="186">
        <v>0.10272</v>
      </c>
      <c r="C3891" s="187">
        <v>45630.0</v>
      </c>
      <c r="D3891" s="188" t="str">
        <f t="shared" si="1"/>
        <v>2024/12</v>
      </c>
      <c r="E3891" s="189"/>
    </row>
    <row r="3892">
      <c r="A3892" s="186" t="s">
        <v>502</v>
      </c>
      <c r="B3892" s="186">
        <v>0.62091</v>
      </c>
      <c r="C3892" s="187">
        <v>45630.0</v>
      </c>
      <c r="D3892" s="188" t="str">
        <f t="shared" si="1"/>
        <v>2024/12</v>
      </c>
      <c r="E3892" s="189"/>
    </row>
    <row r="3893">
      <c r="A3893" s="186" t="s">
        <v>502</v>
      </c>
      <c r="B3893" s="186">
        <v>0.1375635</v>
      </c>
      <c r="C3893" s="187">
        <v>45630.0</v>
      </c>
      <c r="D3893" s="188" t="str">
        <f t="shared" si="1"/>
        <v>2024/12</v>
      </c>
      <c r="E3893" s="189"/>
    </row>
    <row r="3894">
      <c r="A3894" s="186" t="s">
        <v>502</v>
      </c>
      <c r="B3894" s="186">
        <v>0.0114816</v>
      </c>
      <c r="C3894" s="187">
        <v>45630.0</v>
      </c>
      <c r="D3894" s="188" t="str">
        <f t="shared" si="1"/>
        <v>2024/12</v>
      </c>
      <c r="E3894" s="189"/>
    </row>
    <row r="3895">
      <c r="A3895" s="186" t="s">
        <v>502</v>
      </c>
      <c r="B3895" s="186">
        <v>0.0275376</v>
      </c>
      <c r="C3895" s="187">
        <v>45630.0</v>
      </c>
      <c r="D3895" s="188" t="str">
        <f t="shared" si="1"/>
        <v>2024/12</v>
      </c>
      <c r="E3895" s="189"/>
    </row>
    <row r="3896">
      <c r="A3896" s="186" t="s">
        <v>502</v>
      </c>
      <c r="B3896" s="186">
        <v>1.715E-5</v>
      </c>
      <c r="C3896" s="187">
        <v>45630.0</v>
      </c>
      <c r="D3896" s="188" t="str">
        <f t="shared" si="1"/>
        <v>2024/12</v>
      </c>
      <c r="E3896" s="189"/>
    </row>
    <row r="3897">
      <c r="A3897" s="186" t="s">
        <v>502</v>
      </c>
      <c r="B3897" s="186">
        <v>2.92</v>
      </c>
      <c r="C3897" s="187">
        <v>45630.0</v>
      </c>
      <c r="D3897" s="188" t="str">
        <f t="shared" si="1"/>
        <v>2024/12</v>
      </c>
      <c r="E3897" s="189"/>
    </row>
    <row r="3898">
      <c r="A3898" s="186" t="s">
        <v>502</v>
      </c>
      <c r="B3898" s="186">
        <v>0.0010005</v>
      </c>
      <c r="C3898" s="187">
        <v>45630.0</v>
      </c>
      <c r="D3898" s="188" t="str">
        <f t="shared" si="1"/>
        <v>2024/12</v>
      </c>
      <c r="E3898" s="189"/>
    </row>
    <row r="3899">
      <c r="A3899" s="186" t="s">
        <v>502</v>
      </c>
      <c r="B3899" s="186">
        <v>1.035E-4</v>
      </c>
      <c r="C3899" s="187">
        <v>45630.0</v>
      </c>
      <c r="D3899" s="188" t="str">
        <f t="shared" si="1"/>
        <v>2024/12</v>
      </c>
      <c r="E3899" s="189"/>
    </row>
    <row r="3900">
      <c r="A3900" s="186" t="s">
        <v>502</v>
      </c>
      <c r="B3900" s="186">
        <v>0.256359</v>
      </c>
      <c r="C3900" s="187">
        <v>45630.0</v>
      </c>
      <c r="D3900" s="188" t="str">
        <f t="shared" si="1"/>
        <v>2024/12</v>
      </c>
      <c r="E3900" s="189"/>
    </row>
    <row r="3901">
      <c r="A3901" s="186" t="s">
        <v>502</v>
      </c>
      <c r="B3901" s="186">
        <v>0.668928</v>
      </c>
      <c r="C3901" s="187">
        <v>45630.0</v>
      </c>
      <c r="D3901" s="188" t="str">
        <f t="shared" si="1"/>
        <v>2024/12</v>
      </c>
      <c r="E3901" s="189"/>
    </row>
    <row r="3902">
      <c r="A3902" s="186" t="s">
        <v>488</v>
      </c>
      <c r="B3902" s="186">
        <v>0.03182</v>
      </c>
      <c r="C3902" s="187">
        <v>45630.0</v>
      </c>
      <c r="D3902" s="188" t="str">
        <f t="shared" si="1"/>
        <v>2024/12</v>
      </c>
      <c r="E3902" s="189"/>
    </row>
    <row r="3903">
      <c r="A3903" s="186" t="s">
        <v>488</v>
      </c>
      <c r="B3903" s="186">
        <v>0.01226</v>
      </c>
      <c r="C3903" s="187">
        <v>45630.0</v>
      </c>
      <c r="D3903" s="188" t="str">
        <f t="shared" si="1"/>
        <v>2024/12</v>
      </c>
      <c r="E3903" s="189"/>
    </row>
    <row r="3904">
      <c r="A3904" s="186" t="s">
        <v>488</v>
      </c>
      <c r="B3904" s="186">
        <v>0.00162105</v>
      </c>
      <c r="C3904" s="187">
        <v>45630.0</v>
      </c>
      <c r="D3904" s="188" t="str">
        <f t="shared" si="1"/>
        <v>2024/12</v>
      </c>
      <c r="E3904" s="189"/>
    </row>
    <row r="3905">
      <c r="A3905" s="186" t="s">
        <v>488</v>
      </c>
      <c r="B3905" s="186">
        <v>1.056E-4</v>
      </c>
      <c r="C3905" s="187">
        <v>45630.0</v>
      </c>
      <c r="D3905" s="188" t="str">
        <f t="shared" si="1"/>
        <v>2024/12</v>
      </c>
      <c r="E3905" s="189"/>
    </row>
    <row r="3906">
      <c r="A3906" s="186" t="s">
        <v>488</v>
      </c>
      <c r="B3906" s="186">
        <v>6.384E-4</v>
      </c>
      <c r="C3906" s="187">
        <v>45630.0</v>
      </c>
      <c r="D3906" s="188" t="str">
        <f t="shared" si="1"/>
        <v>2024/12</v>
      </c>
      <c r="E3906" s="189"/>
    </row>
    <row r="3907">
      <c r="A3907" s="186" t="s">
        <v>488</v>
      </c>
      <c r="B3907" s="186">
        <v>0.92121</v>
      </c>
      <c r="C3907" s="187">
        <v>45630.0</v>
      </c>
      <c r="D3907" s="188" t="str">
        <f t="shared" si="1"/>
        <v>2024/12</v>
      </c>
      <c r="E3907" s="189"/>
    </row>
    <row r="3908">
      <c r="A3908" s="186" t="s">
        <v>488</v>
      </c>
      <c r="B3908" s="186">
        <v>6.14874</v>
      </c>
      <c r="C3908" s="187">
        <v>45630.0</v>
      </c>
      <c r="D3908" s="188" t="str">
        <f t="shared" si="1"/>
        <v>2024/12</v>
      </c>
      <c r="E3908" s="189"/>
    </row>
    <row r="3909">
      <c r="A3909" s="186" t="s">
        <v>488</v>
      </c>
      <c r="B3909" s="186">
        <v>3.9E-5</v>
      </c>
      <c r="C3909" s="187">
        <v>45630.0</v>
      </c>
      <c r="D3909" s="188" t="str">
        <f t="shared" si="1"/>
        <v>2024/12</v>
      </c>
      <c r="E3909" s="189"/>
    </row>
    <row r="3910">
      <c r="A3910" s="186" t="s">
        <v>488</v>
      </c>
      <c r="B3910" s="186">
        <v>0.015684</v>
      </c>
      <c r="C3910" s="187">
        <v>45630.0</v>
      </c>
      <c r="D3910" s="188" t="str">
        <f t="shared" si="1"/>
        <v>2024/12</v>
      </c>
      <c r="E3910" s="189"/>
    </row>
    <row r="3911">
      <c r="A3911" s="186" t="s">
        <v>488</v>
      </c>
      <c r="B3911" s="186">
        <v>38.05845</v>
      </c>
      <c r="C3911" s="187">
        <v>45630.0</v>
      </c>
      <c r="D3911" s="188" t="str">
        <f t="shared" si="1"/>
        <v>2024/12</v>
      </c>
      <c r="E3911" s="189"/>
    </row>
    <row r="3912">
      <c r="A3912" s="186" t="s">
        <v>488</v>
      </c>
      <c r="B3912" s="186">
        <v>1.3485225</v>
      </c>
      <c r="C3912" s="187">
        <v>45630.0</v>
      </c>
      <c r="D3912" s="188" t="str">
        <f t="shared" si="1"/>
        <v>2024/12</v>
      </c>
      <c r="E3912" s="189"/>
    </row>
    <row r="3913">
      <c r="A3913" s="186" t="s">
        <v>488</v>
      </c>
      <c r="B3913" s="186">
        <v>0.01584</v>
      </c>
      <c r="C3913" s="187">
        <v>45630.0</v>
      </c>
      <c r="D3913" s="188" t="str">
        <f t="shared" si="1"/>
        <v>2024/12</v>
      </c>
      <c r="E3913" s="189"/>
    </row>
    <row r="3914">
      <c r="A3914" s="186" t="s">
        <v>488</v>
      </c>
      <c r="B3914" s="186">
        <v>0.25302</v>
      </c>
      <c r="C3914" s="187">
        <v>45630.0</v>
      </c>
      <c r="D3914" s="188" t="str">
        <f t="shared" si="1"/>
        <v>2024/12</v>
      </c>
      <c r="E3914" s="189"/>
    </row>
    <row r="3915">
      <c r="A3915" s="186" t="s">
        <v>488</v>
      </c>
      <c r="B3915" s="186">
        <v>6.010614</v>
      </c>
      <c r="C3915" s="187">
        <v>45630.0</v>
      </c>
      <c r="D3915" s="188" t="str">
        <f t="shared" si="1"/>
        <v>2024/12</v>
      </c>
      <c r="E3915" s="189"/>
    </row>
    <row r="3916">
      <c r="A3916" s="186" t="s">
        <v>488</v>
      </c>
      <c r="B3916" s="186">
        <v>0.1469652</v>
      </c>
      <c r="C3916" s="187">
        <v>45630.0</v>
      </c>
      <c r="D3916" s="188" t="str">
        <f t="shared" si="1"/>
        <v>2024/12</v>
      </c>
      <c r="E3916" s="189"/>
    </row>
    <row r="3917">
      <c r="A3917" s="186" t="s">
        <v>488</v>
      </c>
      <c r="B3917" s="186">
        <v>0.0026304</v>
      </c>
      <c r="C3917" s="187">
        <v>45630.0</v>
      </c>
      <c r="D3917" s="188" t="str">
        <f t="shared" si="1"/>
        <v>2024/12</v>
      </c>
      <c r="E3917" s="189"/>
    </row>
    <row r="3918">
      <c r="A3918" s="186" t="s">
        <v>488</v>
      </c>
      <c r="B3918" s="186">
        <v>0.0246516</v>
      </c>
      <c r="C3918" s="187">
        <v>45630.0</v>
      </c>
      <c r="D3918" s="188" t="str">
        <f t="shared" si="1"/>
        <v>2024/12</v>
      </c>
      <c r="E3918" s="189"/>
    </row>
    <row r="3919">
      <c r="A3919" s="186" t="s">
        <v>488</v>
      </c>
      <c r="B3919" s="186">
        <v>0.5315</v>
      </c>
      <c r="C3919" s="187">
        <v>45630.0</v>
      </c>
      <c r="D3919" s="188" t="str">
        <f t="shared" si="1"/>
        <v>2024/12</v>
      </c>
      <c r="E3919" s="189"/>
    </row>
    <row r="3920">
      <c r="A3920" s="186" t="s">
        <v>488</v>
      </c>
      <c r="B3920" s="186">
        <v>0.11008</v>
      </c>
      <c r="C3920" s="187">
        <v>45630.0</v>
      </c>
      <c r="D3920" s="188" t="str">
        <f t="shared" si="1"/>
        <v>2024/12</v>
      </c>
      <c r="E3920" s="189"/>
    </row>
    <row r="3921">
      <c r="A3921" s="186" t="s">
        <v>488</v>
      </c>
      <c r="B3921" s="186">
        <v>2.4778</v>
      </c>
      <c r="C3921" s="187">
        <v>45630.0</v>
      </c>
      <c r="D3921" s="188" t="str">
        <f t="shared" si="1"/>
        <v>2024/12</v>
      </c>
      <c r="E3921" s="189"/>
    </row>
    <row r="3922">
      <c r="A3922" s="186" t="s">
        <v>488</v>
      </c>
      <c r="B3922" s="186">
        <v>0.028135</v>
      </c>
      <c r="C3922" s="187">
        <v>45630.0</v>
      </c>
      <c r="D3922" s="188" t="str">
        <f t="shared" si="1"/>
        <v>2024/12</v>
      </c>
      <c r="E3922" s="189"/>
    </row>
    <row r="3923">
      <c r="A3923" s="186" t="s">
        <v>488</v>
      </c>
      <c r="B3923" s="186">
        <v>0.00912</v>
      </c>
      <c r="C3923" s="187">
        <v>45630.0</v>
      </c>
      <c r="D3923" s="188" t="str">
        <f t="shared" si="1"/>
        <v>2024/12</v>
      </c>
      <c r="E3923" s="189"/>
    </row>
    <row r="3924">
      <c r="A3924" s="186" t="s">
        <v>488</v>
      </c>
      <c r="B3924" s="186">
        <v>0.06048</v>
      </c>
      <c r="C3924" s="187">
        <v>45630.0</v>
      </c>
      <c r="D3924" s="188" t="str">
        <f t="shared" si="1"/>
        <v>2024/12</v>
      </c>
      <c r="E3924" s="189"/>
    </row>
    <row r="3925">
      <c r="A3925" s="186" t="s">
        <v>488</v>
      </c>
      <c r="B3925" s="186">
        <v>0.0036</v>
      </c>
      <c r="C3925" s="187">
        <v>45630.0</v>
      </c>
      <c r="D3925" s="188" t="str">
        <f t="shared" si="1"/>
        <v>2024/12</v>
      </c>
      <c r="E3925" s="189"/>
    </row>
    <row r="3926">
      <c r="A3926" s="186" t="s">
        <v>489</v>
      </c>
      <c r="B3926" s="186">
        <v>1.6677025</v>
      </c>
      <c r="C3926" s="187">
        <v>45630.0</v>
      </c>
      <c r="D3926" s="188" t="str">
        <f t="shared" si="1"/>
        <v>2024/12</v>
      </c>
      <c r="E3926" s="189"/>
    </row>
    <row r="3927">
      <c r="A3927" s="186" t="s">
        <v>489</v>
      </c>
      <c r="B3927" s="186">
        <v>1.53872</v>
      </c>
      <c r="C3927" s="187">
        <v>45630.0</v>
      </c>
      <c r="D3927" s="188" t="str">
        <f t="shared" si="1"/>
        <v>2024/12</v>
      </c>
      <c r="E3927" s="189"/>
    </row>
    <row r="3928">
      <c r="A3928" s="186" t="s">
        <v>489</v>
      </c>
      <c r="B3928" s="186">
        <v>1.41264</v>
      </c>
      <c r="C3928" s="187">
        <v>45630.0</v>
      </c>
      <c r="D3928" s="188" t="str">
        <f t="shared" si="1"/>
        <v>2024/12</v>
      </c>
      <c r="E3928" s="189"/>
    </row>
    <row r="3929">
      <c r="A3929" s="186" t="s">
        <v>489</v>
      </c>
      <c r="B3929" s="186">
        <v>0.154045</v>
      </c>
      <c r="C3929" s="187">
        <v>45630.0</v>
      </c>
      <c r="D3929" s="188" t="str">
        <f t="shared" si="1"/>
        <v>2024/12</v>
      </c>
      <c r="E3929" s="189"/>
    </row>
    <row r="3930">
      <c r="A3930" s="186" t="s">
        <v>489</v>
      </c>
      <c r="B3930" s="186">
        <v>0.00544</v>
      </c>
      <c r="C3930" s="187">
        <v>45630.0</v>
      </c>
      <c r="D3930" s="188" t="str">
        <f t="shared" si="1"/>
        <v>2024/12</v>
      </c>
      <c r="E3930" s="189"/>
    </row>
    <row r="3931">
      <c r="A3931" s="186" t="s">
        <v>489</v>
      </c>
      <c r="B3931" s="186">
        <v>0.01297</v>
      </c>
      <c r="C3931" s="187">
        <v>45630.0</v>
      </c>
      <c r="D3931" s="188" t="str">
        <f t="shared" si="1"/>
        <v>2024/12</v>
      </c>
      <c r="E3931" s="189"/>
    </row>
    <row r="3932">
      <c r="A3932" s="186" t="s">
        <v>489</v>
      </c>
      <c r="B3932" s="186">
        <v>0.06743</v>
      </c>
      <c r="C3932" s="187">
        <v>45630.0</v>
      </c>
      <c r="D3932" s="188" t="str">
        <f t="shared" si="1"/>
        <v>2024/12</v>
      </c>
      <c r="E3932" s="189"/>
    </row>
    <row r="3933">
      <c r="A3933" s="186" t="s">
        <v>489</v>
      </c>
      <c r="B3933" s="186">
        <v>0.035205</v>
      </c>
      <c r="C3933" s="187">
        <v>45630.0</v>
      </c>
      <c r="D3933" s="188" t="str">
        <f t="shared" si="1"/>
        <v>2024/12</v>
      </c>
      <c r="E3933" s="189"/>
    </row>
    <row r="3934">
      <c r="A3934" s="186" t="s">
        <v>489</v>
      </c>
      <c r="B3934" s="186">
        <v>0.00121732</v>
      </c>
      <c r="C3934" s="187">
        <v>45630.0</v>
      </c>
      <c r="D3934" s="188" t="str">
        <f t="shared" si="1"/>
        <v>2024/12</v>
      </c>
      <c r="E3934" s="189"/>
    </row>
    <row r="3935">
      <c r="A3935" s="186" t="s">
        <v>489</v>
      </c>
      <c r="B3935" s="186">
        <v>0.0076068</v>
      </c>
      <c r="C3935" s="187">
        <v>45630.0</v>
      </c>
      <c r="D3935" s="188" t="str">
        <f t="shared" si="1"/>
        <v>2024/12</v>
      </c>
      <c r="E3935" s="189"/>
    </row>
    <row r="3936">
      <c r="A3936" s="186" t="s">
        <v>489</v>
      </c>
      <c r="B3936" s="186">
        <v>0.0075996</v>
      </c>
      <c r="C3936" s="187">
        <v>45630.0</v>
      </c>
      <c r="D3936" s="188" t="str">
        <f t="shared" si="1"/>
        <v>2024/12</v>
      </c>
      <c r="E3936" s="189"/>
    </row>
    <row r="3937">
      <c r="A3937" s="186" t="s">
        <v>497</v>
      </c>
      <c r="B3937" s="186">
        <v>0.3218395</v>
      </c>
      <c r="C3937" s="187">
        <v>45630.0</v>
      </c>
      <c r="D3937" s="188" t="str">
        <f t="shared" si="1"/>
        <v>2024/12</v>
      </c>
      <c r="E3937" s="189"/>
    </row>
    <row r="3938">
      <c r="A3938" s="186" t="s">
        <v>497</v>
      </c>
      <c r="B3938" s="186">
        <v>0.01305</v>
      </c>
      <c r="C3938" s="187">
        <v>45630.0</v>
      </c>
      <c r="D3938" s="188" t="str">
        <f t="shared" si="1"/>
        <v>2024/12</v>
      </c>
      <c r="E3938" s="189"/>
    </row>
    <row r="3939">
      <c r="A3939" s="186" t="s">
        <v>503</v>
      </c>
      <c r="B3939" s="186">
        <v>0.0015775</v>
      </c>
      <c r="C3939" s="187">
        <v>45630.0</v>
      </c>
      <c r="D3939" s="188" t="str">
        <f t="shared" si="1"/>
        <v>2024/12</v>
      </c>
      <c r="E3939" s="189"/>
    </row>
    <row r="3940">
      <c r="A3940" s="186" t="s">
        <v>503</v>
      </c>
      <c r="B3940" s="186">
        <v>0.00934</v>
      </c>
      <c r="C3940" s="187">
        <v>45630.0</v>
      </c>
      <c r="D3940" s="188" t="str">
        <f t="shared" si="1"/>
        <v>2024/12</v>
      </c>
      <c r="E3940" s="189"/>
    </row>
    <row r="3941">
      <c r="A3941" s="186" t="s">
        <v>498</v>
      </c>
      <c r="B3941" s="186">
        <v>0.04347</v>
      </c>
      <c r="C3941" s="187">
        <v>45630.0</v>
      </c>
      <c r="D3941" s="188" t="str">
        <f t="shared" si="1"/>
        <v>2024/12</v>
      </c>
      <c r="E3941" s="189"/>
    </row>
    <row r="3942">
      <c r="A3942" s="186" t="s">
        <v>498</v>
      </c>
      <c r="B3942" s="186">
        <v>0.03275</v>
      </c>
      <c r="C3942" s="187">
        <v>45630.0</v>
      </c>
      <c r="D3942" s="188" t="str">
        <f t="shared" si="1"/>
        <v>2024/12</v>
      </c>
      <c r="E3942" s="189"/>
    </row>
    <row r="3943">
      <c r="A3943" s="186" t="s">
        <v>498</v>
      </c>
      <c r="B3943" s="186">
        <v>0.02226855</v>
      </c>
      <c r="C3943" s="187">
        <v>45630.0</v>
      </c>
      <c r="D3943" s="188" t="str">
        <f t="shared" si="1"/>
        <v>2024/12</v>
      </c>
      <c r="E3943" s="189"/>
    </row>
    <row r="3944">
      <c r="A3944" s="186" t="s">
        <v>498</v>
      </c>
      <c r="B3944" s="186">
        <v>0.013824</v>
      </c>
      <c r="C3944" s="187">
        <v>45630.0</v>
      </c>
      <c r="D3944" s="188" t="str">
        <f t="shared" si="1"/>
        <v>2024/12</v>
      </c>
      <c r="E3944" s="189"/>
    </row>
    <row r="3945">
      <c r="A3945" s="186" t="s">
        <v>498</v>
      </c>
      <c r="B3945" s="186">
        <v>0.0354294</v>
      </c>
      <c r="C3945" s="187">
        <v>45630.0</v>
      </c>
      <c r="D3945" s="188" t="str">
        <f t="shared" si="1"/>
        <v>2024/12</v>
      </c>
      <c r="E3945" s="189"/>
    </row>
    <row r="3946">
      <c r="A3946" s="186" t="s">
        <v>491</v>
      </c>
      <c r="B3946" s="186">
        <v>0.0036375</v>
      </c>
      <c r="C3946" s="187">
        <v>45630.0</v>
      </c>
      <c r="D3946" s="188" t="str">
        <f t="shared" si="1"/>
        <v>2024/12</v>
      </c>
      <c r="E3946" s="189"/>
    </row>
    <row r="3947">
      <c r="A3947" s="186" t="s">
        <v>491</v>
      </c>
      <c r="B3947" s="186">
        <v>4.2E-4</v>
      </c>
      <c r="C3947" s="187">
        <v>45630.0</v>
      </c>
      <c r="D3947" s="188" t="str">
        <f t="shared" si="1"/>
        <v>2024/12</v>
      </c>
      <c r="E3947" s="189"/>
    </row>
    <row r="3948">
      <c r="A3948" s="186" t="s">
        <v>486</v>
      </c>
      <c r="B3948" s="186">
        <v>0.0128826</v>
      </c>
      <c r="C3948" s="187">
        <v>45631.0</v>
      </c>
      <c r="D3948" s="188" t="str">
        <f t="shared" si="1"/>
        <v>2024/12</v>
      </c>
      <c r="E3948" s="189"/>
    </row>
    <row r="3949">
      <c r="A3949" s="186" t="s">
        <v>487</v>
      </c>
      <c r="B3949" s="186">
        <v>0.134915</v>
      </c>
      <c r="C3949" s="187">
        <v>45631.0</v>
      </c>
      <c r="D3949" s="188" t="str">
        <f t="shared" si="1"/>
        <v>2024/12</v>
      </c>
      <c r="E3949" s="189"/>
    </row>
    <row r="3950">
      <c r="A3950" s="186" t="s">
        <v>487</v>
      </c>
      <c r="B3950" s="186">
        <v>0.00672</v>
      </c>
      <c r="C3950" s="187">
        <v>45631.0</v>
      </c>
      <c r="D3950" s="188" t="str">
        <f t="shared" si="1"/>
        <v>2024/12</v>
      </c>
      <c r="E3950" s="189"/>
    </row>
    <row r="3951">
      <c r="A3951" s="186" t="s">
        <v>487</v>
      </c>
      <c r="B3951" s="186">
        <v>0.02249</v>
      </c>
      <c r="C3951" s="187">
        <v>45631.0</v>
      </c>
      <c r="D3951" s="188" t="str">
        <f t="shared" si="1"/>
        <v>2024/12</v>
      </c>
      <c r="E3951" s="189"/>
    </row>
    <row r="3952">
      <c r="A3952" s="186" t="s">
        <v>487</v>
      </c>
      <c r="B3952" s="186">
        <v>0.7823525</v>
      </c>
      <c r="C3952" s="187">
        <v>45631.0</v>
      </c>
      <c r="D3952" s="188" t="str">
        <f t="shared" si="1"/>
        <v>2024/12</v>
      </c>
      <c r="E3952" s="189"/>
    </row>
    <row r="3953">
      <c r="A3953" s="186" t="s">
        <v>487</v>
      </c>
      <c r="B3953" s="186">
        <v>0.06448</v>
      </c>
      <c r="C3953" s="187">
        <v>45631.0</v>
      </c>
      <c r="D3953" s="188" t="str">
        <f t="shared" si="1"/>
        <v>2024/12</v>
      </c>
      <c r="E3953" s="189"/>
    </row>
    <row r="3954">
      <c r="A3954" s="186" t="s">
        <v>487</v>
      </c>
      <c r="B3954" s="186">
        <v>0.08027</v>
      </c>
      <c r="C3954" s="187">
        <v>45631.0</v>
      </c>
      <c r="D3954" s="188" t="str">
        <f t="shared" si="1"/>
        <v>2024/12</v>
      </c>
      <c r="E3954" s="189"/>
    </row>
    <row r="3955">
      <c r="A3955" s="186" t="s">
        <v>487</v>
      </c>
      <c r="B3955" s="186">
        <v>0.45207285</v>
      </c>
      <c r="C3955" s="187">
        <v>45631.0</v>
      </c>
      <c r="D3955" s="188" t="str">
        <f t="shared" si="1"/>
        <v>2024/12</v>
      </c>
      <c r="E3955" s="189"/>
    </row>
    <row r="3956">
      <c r="A3956" s="186" t="s">
        <v>487</v>
      </c>
      <c r="B3956" s="186">
        <v>0.0458112</v>
      </c>
      <c r="C3956" s="187">
        <v>45631.0</v>
      </c>
      <c r="D3956" s="188" t="str">
        <f t="shared" si="1"/>
        <v>2024/12</v>
      </c>
      <c r="E3956" s="189"/>
    </row>
    <row r="3957">
      <c r="A3957" s="186" t="s">
        <v>487</v>
      </c>
      <c r="B3957" s="186">
        <v>0.071691</v>
      </c>
      <c r="C3957" s="187">
        <v>45631.0</v>
      </c>
      <c r="D3957" s="188" t="str">
        <f t="shared" si="1"/>
        <v>2024/12</v>
      </c>
      <c r="E3957" s="189"/>
    </row>
    <row r="3958">
      <c r="A3958" s="186" t="s">
        <v>499</v>
      </c>
      <c r="B3958" s="186">
        <v>0.288925</v>
      </c>
      <c r="C3958" s="187">
        <v>45631.0</v>
      </c>
      <c r="D3958" s="188" t="str">
        <f t="shared" si="1"/>
        <v>2024/12</v>
      </c>
      <c r="E3958" s="189"/>
    </row>
    <row r="3959">
      <c r="A3959" s="186" t="s">
        <v>499</v>
      </c>
      <c r="B3959" s="186">
        <v>0.0688</v>
      </c>
      <c r="C3959" s="187">
        <v>45631.0</v>
      </c>
      <c r="D3959" s="188" t="str">
        <f t="shared" si="1"/>
        <v>2024/12</v>
      </c>
      <c r="E3959" s="189"/>
    </row>
    <row r="3960">
      <c r="A3960" s="186" t="s">
        <v>499</v>
      </c>
      <c r="B3960" s="186">
        <v>0.09335</v>
      </c>
      <c r="C3960" s="187">
        <v>45631.0</v>
      </c>
      <c r="D3960" s="188" t="str">
        <f t="shared" si="1"/>
        <v>2024/12</v>
      </c>
      <c r="E3960" s="189"/>
    </row>
    <row r="3961">
      <c r="A3961" s="186" t="s">
        <v>499</v>
      </c>
      <c r="B3961" s="186">
        <v>0.096545</v>
      </c>
      <c r="C3961" s="187">
        <v>45631.0</v>
      </c>
      <c r="D3961" s="188" t="str">
        <f t="shared" si="1"/>
        <v>2024/12</v>
      </c>
      <c r="E3961" s="189"/>
    </row>
    <row r="3962">
      <c r="A3962" s="186" t="s">
        <v>499</v>
      </c>
      <c r="B3962" s="186">
        <v>0.030195</v>
      </c>
      <c r="C3962" s="187">
        <v>45631.0</v>
      </c>
      <c r="D3962" s="188" t="str">
        <f t="shared" si="1"/>
        <v>2024/12</v>
      </c>
      <c r="E3962" s="189"/>
    </row>
    <row r="3963">
      <c r="A3963" s="186" t="s">
        <v>499</v>
      </c>
      <c r="B3963" s="186">
        <v>7.098E-5</v>
      </c>
      <c r="C3963" s="187">
        <v>45631.0</v>
      </c>
      <c r="D3963" s="188" t="str">
        <f t="shared" si="1"/>
        <v>2024/12</v>
      </c>
      <c r="E3963" s="189"/>
    </row>
    <row r="3964">
      <c r="A3964" s="186" t="s">
        <v>496</v>
      </c>
      <c r="B3964" s="186">
        <v>0.02815575</v>
      </c>
      <c r="C3964" s="187">
        <v>45631.0</v>
      </c>
      <c r="D3964" s="188" t="str">
        <f t="shared" si="1"/>
        <v>2024/12</v>
      </c>
      <c r="E3964" s="189"/>
    </row>
    <row r="3965">
      <c r="A3965" s="186" t="s">
        <v>496</v>
      </c>
      <c r="B3965" s="186">
        <v>0.0062688</v>
      </c>
      <c r="C3965" s="187">
        <v>45631.0</v>
      </c>
      <c r="D3965" s="188" t="str">
        <f t="shared" si="1"/>
        <v>2024/12</v>
      </c>
      <c r="E3965" s="189"/>
    </row>
    <row r="3966">
      <c r="A3966" s="186" t="s">
        <v>496</v>
      </c>
      <c r="B3966" s="186">
        <v>0.003792</v>
      </c>
      <c r="C3966" s="187">
        <v>45631.0</v>
      </c>
      <c r="D3966" s="188" t="str">
        <f t="shared" si="1"/>
        <v>2024/12</v>
      </c>
      <c r="E3966" s="189"/>
    </row>
    <row r="3967">
      <c r="A3967" s="186" t="s">
        <v>496</v>
      </c>
      <c r="B3967" s="186">
        <v>0.0487735</v>
      </c>
      <c r="C3967" s="187">
        <v>45631.0</v>
      </c>
      <c r="D3967" s="188" t="str">
        <f t="shared" si="1"/>
        <v>2024/12</v>
      </c>
      <c r="E3967" s="189"/>
    </row>
    <row r="3968">
      <c r="A3968" s="186" t="s">
        <v>496</v>
      </c>
      <c r="B3968" s="186">
        <v>0.0284295</v>
      </c>
      <c r="C3968" s="187">
        <v>45631.0</v>
      </c>
      <c r="D3968" s="188" t="str">
        <f t="shared" si="1"/>
        <v>2024/12</v>
      </c>
      <c r="E3968" s="189"/>
    </row>
    <row r="3969">
      <c r="A3969" s="186" t="s">
        <v>509</v>
      </c>
      <c r="B3969" s="186">
        <v>0.0282261</v>
      </c>
      <c r="C3969" s="187">
        <v>45631.0</v>
      </c>
      <c r="D3969" s="188" t="str">
        <f t="shared" si="1"/>
        <v>2024/12</v>
      </c>
      <c r="E3969" s="189"/>
    </row>
    <row r="3970">
      <c r="A3970" s="186" t="s">
        <v>509</v>
      </c>
      <c r="B3970" s="186">
        <v>0.0353226</v>
      </c>
      <c r="C3970" s="187">
        <v>45631.0</v>
      </c>
      <c r="D3970" s="188" t="str">
        <f t="shared" si="1"/>
        <v>2024/12</v>
      </c>
      <c r="E3970" s="189"/>
    </row>
    <row r="3971">
      <c r="A3971" s="186" t="s">
        <v>502</v>
      </c>
      <c r="B3971" s="186">
        <v>5.751E-4</v>
      </c>
      <c r="C3971" s="187">
        <v>45631.0</v>
      </c>
      <c r="D3971" s="188" t="str">
        <f t="shared" si="1"/>
        <v>2024/12</v>
      </c>
      <c r="E3971" s="189"/>
    </row>
    <row r="3972">
      <c r="A3972" s="186" t="s">
        <v>502</v>
      </c>
      <c r="B3972" s="186">
        <v>1.56E-5</v>
      </c>
      <c r="C3972" s="187">
        <v>45631.0</v>
      </c>
      <c r="D3972" s="188" t="str">
        <f t="shared" si="1"/>
        <v>2024/12</v>
      </c>
      <c r="E3972" s="189"/>
    </row>
    <row r="3973">
      <c r="A3973" s="186" t="s">
        <v>502</v>
      </c>
      <c r="B3973" s="186">
        <v>4.543E-5</v>
      </c>
      <c r="C3973" s="187">
        <v>45631.0</v>
      </c>
      <c r="D3973" s="188" t="str">
        <f t="shared" si="1"/>
        <v>2024/12</v>
      </c>
      <c r="E3973" s="189"/>
    </row>
    <row r="3974">
      <c r="A3974" s="186" t="s">
        <v>502</v>
      </c>
      <c r="B3974" s="186">
        <v>2.92</v>
      </c>
      <c r="C3974" s="187">
        <v>45631.0</v>
      </c>
      <c r="D3974" s="188" t="str">
        <f t="shared" si="1"/>
        <v>2024/12</v>
      </c>
      <c r="E3974" s="189"/>
    </row>
    <row r="3975">
      <c r="A3975" s="186" t="s">
        <v>502</v>
      </c>
      <c r="B3975" s="186">
        <v>0.263088</v>
      </c>
      <c r="C3975" s="187">
        <v>45631.0</v>
      </c>
      <c r="D3975" s="188" t="str">
        <f t="shared" si="1"/>
        <v>2024/12</v>
      </c>
      <c r="E3975" s="189"/>
    </row>
    <row r="3976">
      <c r="A3976" s="186" t="s">
        <v>502</v>
      </c>
      <c r="B3976" s="186">
        <v>0.714032</v>
      </c>
      <c r="C3976" s="187">
        <v>45631.0</v>
      </c>
      <c r="D3976" s="188" t="str">
        <f t="shared" si="1"/>
        <v>2024/12</v>
      </c>
      <c r="E3976" s="189"/>
    </row>
    <row r="3977">
      <c r="A3977" s="186" t="s">
        <v>488</v>
      </c>
      <c r="B3977" s="186">
        <v>0.02252025</v>
      </c>
      <c r="C3977" s="187">
        <v>45631.0</v>
      </c>
      <c r="D3977" s="188" t="str">
        <f t="shared" si="1"/>
        <v>2024/12</v>
      </c>
      <c r="E3977" s="189"/>
    </row>
    <row r="3978">
      <c r="A3978" s="186" t="s">
        <v>488</v>
      </c>
      <c r="B3978" s="186">
        <v>0.00312</v>
      </c>
      <c r="C3978" s="187">
        <v>45631.0</v>
      </c>
      <c r="D3978" s="188" t="str">
        <f t="shared" si="1"/>
        <v>2024/12</v>
      </c>
      <c r="E3978" s="189"/>
    </row>
    <row r="3979">
      <c r="A3979" s="186" t="s">
        <v>488</v>
      </c>
      <c r="B3979" s="186">
        <v>0.012171</v>
      </c>
      <c r="C3979" s="187">
        <v>45631.0</v>
      </c>
      <c r="D3979" s="188" t="str">
        <f t="shared" si="1"/>
        <v>2024/12</v>
      </c>
      <c r="E3979" s="189"/>
    </row>
    <row r="3980">
      <c r="A3980" s="186" t="s">
        <v>489</v>
      </c>
      <c r="B3980" s="186">
        <v>1.0767475</v>
      </c>
      <c r="C3980" s="187">
        <v>45631.0</v>
      </c>
      <c r="D3980" s="188" t="str">
        <f t="shared" si="1"/>
        <v>2024/12</v>
      </c>
      <c r="E3980" s="189"/>
    </row>
    <row r="3981">
      <c r="A3981" s="186" t="s">
        <v>489</v>
      </c>
      <c r="B3981" s="186">
        <v>0.68608</v>
      </c>
      <c r="C3981" s="187">
        <v>45631.0</v>
      </c>
      <c r="D3981" s="188" t="str">
        <f t="shared" si="1"/>
        <v>2024/12</v>
      </c>
      <c r="E3981" s="189"/>
    </row>
    <row r="3982">
      <c r="A3982" s="186" t="s">
        <v>489</v>
      </c>
      <c r="B3982" s="186">
        <v>0.42487</v>
      </c>
      <c r="C3982" s="187">
        <v>45631.0</v>
      </c>
      <c r="D3982" s="188" t="str">
        <f t="shared" si="1"/>
        <v>2024/12</v>
      </c>
      <c r="E3982" s="189"/>
    </row>
    <row r="3983">
      <c r="A3983" s="186" t="s">
        <v>489</v>
      </c>
      <c r="B3983" s="186">
        <v>0.032305</v>
      </c>
      <c r="C3983" s="187">
        <v>45631.0</v>
      </c>
      <c r="D3983" s="188" t="str">
        <f t="shared" si="1"/>
        <v>2024/12</v>
      </c>
      <c r="E3983" s="189"/>
    </row>
    <row r="3984">
      <c r="A3984" s="186" t="s">
        <v>489</v>
      </c>
      <c r="B3984" s="186">
        <v>0.0116</v>
      </c>
      <c r="C3984" s="187">
        <v>45631.0</v>
      </c>
      <c r="D3984" s="188" t="str">
        <f t="shared" si="1"/>
        <v>2024/12</v>
      </c>
      <c r="E3984" s="189"/>
    </row>
    <row r="3985">
      <c r="A3985" s="186" t="s">
        <v>489</v>
      </c>
      <c r="B3985" s="186">
        <v>0.0148569</v>
      </c>
      <c r="C3985" s="187">
        <v>45631.0</v>
      </c>
      <c r="D3985" s="188" t="str">
        <f t="shared" si="1"/>
        <v>2024/12</v>
      </c>
      <c r="E3985" s="189"/>
    </row>
    <row r="3986">
      <c r="A3986" s="186" t="s">
        <v>489</v>
      </c>
      <c r="B3986" s="186">
        <v>0.00672</v>
      </c>
      <c r="C3986" s="187">
        <v>45631.0</v>
      </c>
      <c r="D3986" s="188" t="str">
        <f t="shared" si="1"/>
        <v>2024/12</v>
      </c>
      <c r="E3986" s="189"/>
    </row>
    <row r="3987">
      <c r="A3987" s="186" t="s">
        <v>489</v>
      </c>
      <c r="B3987" s="186">
        <v>0.0046296</v>
      </c>
      <c r="C3987" s="187">
        <v>45631.0</v>
      </c>
      <c r="D3987" s="188" t="str">
        <f t="shared" si="1"/>
        <v>2024/12</v>
      </c>
      <c r="E3987" s="189"/>
    </row>
    <row r="3988">
      <c r="A3988" s="186" t="s">
        <v>489</v>
      </c>
      <c r="B3988" s="186">
        <v>0.199611</v>
      </c>
      <c r="C3988" s="187">
        <v>45631.0</v>
      </c>
      <c r="D3988" s="188" t="str">
        <f t="shared" si="1"/>
        <v>2024/12</v>
      </c>
      <c r="E3988" s="189"/>
    </row>
    <row r="3989">
      <c r="A3989" s="186" t="s">
        <v>489</v>
      </c>
      <c r="B3989" s="186">
        <v>0.2625</v>
      </c>
      <c r="C3989" s="187">
        <v>45631.0</v>
      </c>
      <c r="D3989" s="188" t="str">
        <f t="shared" si="1"/>
        <v>2024/12</v>
      </c>
      <c r="E3989" s="189"/>
    </row>
    <row r="3990">
      <c r="A3990" s="186" t="s">
        <v>489</v>
      </c>
      <c r="B3990" s="186">
        <v>3.2669E-4</v>
      </c>
      <c r="C3990" s="187">
        <v>45631.0</v>
      </c>
      <c r="D3990" s="188" t="str">
        <f t="shared" si="1"/>
        <v>2024/12</v>
      </c>
      <c r="E3990" s="189"/>
    </row>
    <row r="3991">
      <c r="A3991" s="186" t="s">
        <v>489</v>
      </c>
      <c r="B3991" s="186">
        <v>0.0042246</v>
      </c>
      <c r="C3991" s="187">
        <v>45631.0</v>
      </c>
      <c r="D3991" s="188" t="str">
        <f t="shared" si="1"/>
        <v>2024/12</v>
      </c>
      <c r="E3991" s="189"/>
    </row>
    <row r="3992">
      <c r="A3992" s="186" t="s">
        <v>489</v>
      </c>
      <c r="B3992" s="186">
        <v>0.0030672</v>
      </c>
      <c r="C3992" s="187">
        <v>45631.0</v>
      </c>
      <c r="D3992" s="188" t="str">
        <f t="shared" si="1"/>
        <v>2024/12</v>
      </c>
      <c r="E3992" s="189"/>
    </row>
    <row r="3993">
      <c r="A3993" s="186" t="s">
        <v>497</v>
      </c>
      <c r="B3993" s="186">
        <v>0.3458415</v>
      </c>
      <c r="C3993" s="187">
        <v>45631.0</v>
      </c>
      <c r="D3993" s="188" t="str">
        <f t="shared" si="1"/>
        <v>2024/12</v>
      </c>
      <c r="E3993" s="189"/>
    </row>
    <row r="3994">
      <c r="A3994" s="186" t="s">
        <v>497</v>
      </c>
      <c r="B3994" s="186">
        <v>0.015711</v>
      </c>
      <c r="C3994" s="187">
        <v>45631.0</v>
      </c>
      <c r="D3994" s="188" t="str">
        <f t="shared" si="1"/>
        <v>2024/12</v>
      </c>
      <c r="E3994" s="189"/>
    </row>
    <row r="3995">
      <c r="A3995" s="186" t="s">
        <v>498</v>
      </c>
      <c r="B3995" s="186">
        <v>0.00412</v>
      </c>
      <c r="C3995" s="187">
        <v>45631.0</v>
      </c>
      <c r="D3995" s="188" t="str">
        <f t="shared" si="1"/>
        <v>2024/12</v>
      </c>
      <c r="E3995" s="189"/>
    </row>
    <row r="3996">
      <c r="A3996" s="186" t="s">
        <v>498</v>
      </c>
      <c r="B3996" s="186">
        <v>0.00254</v>
      </c>
      <c r="C3996" s="187">
        <v>45631.0</v>
      </c>
      <c r="D3996" s="188" t="str">
        <f t="shared" si="1"/>
        <v>2024/12</v>
      </c>
      <c r="E3996" s="189"/>
    </row>
    <row r="3997">
      <c r="A3997" s="186" t="s">
        <v>498</v>
      </c>
      <c r="B3997" s="186">
        <v>1.818E-4</v>
      </c>
      <c r="C3997" s="187">
        <v>45631.0</v>
      </c>
      <c r="D3997" s="188" t="str">
        <f t="shared" si="1"/>
        <v>2024/12</v>
      </c>
      <c r="E3997" s="189"/>
    </row>
    <row r="3998">
      <c r="A3998" s="186" t="s">
        <v>498</v>
      </c>
      <c r="B3998" s="186">
        <v>6.12E-5</v>
      </c>
      <c r="C3998" s="187">
        <v>45631.0</v>
      </c>
      <c r="D3998" s="188" t="str">
        <f t="shared" si="1"/>
        <v>2024/12</v>
      </c>
      <c r="E3998" s="189"/>
    </row>
    <row r="3999">
      <c r="A3999" s="186" t="s">
        <v>486</v>
      </c>
      <c r="B3999" s="186">
        <v>0.0121976</v>
      </c>
      <c r="C3999" s="187">
        <v>45632.0</v>
      </c>
      <c r="D3999" s="188" t="str">
        <f t="shared" si="1"/>
        <v>2024/12</v>
      </c>
      <c r="E3999" s="189"/>
    </row>
    <row r="4000">
      <c r="A4000" s="186" t="s">
        <v>487</v>
      </c>
      <c r="B4000" s="186">
        <v>0.11167</v>
      </c>
      <c r="C4000" s="187">
        <v>45632.0</v>
      </c>
      <c r="D4000" s="188" t="str">
        <f t="shared" si="1"/>
        <v>2024/12</v>
      </c>
      <c r="E4000" s="189"/>
    </row>
    <row r="4001">
      <c r="A4001" s="186" t="s">
        <v>487</v>
      </c>
      <c r="B4001" s="186">
        <v>0.00672</v>
      </c>
      <c r="C4001" s="187">
        <v>45632.0</v>
      </c>
      <c r="D4001" s="188" t="str">
        <f t="shared" si="1"/>
        <v>2024/12</v>
      </c>
      <c r="E4001" s="189"/>
    </row>
    <row r="4002">
      <c r="A4002" s="186" t="s">
        <v>487</v>
      </c>
      <c r="B4002" s="186">
        <v>0.01136</v>
      </c>
      <c r="C4002" s="187">
        <v>45632.0</v>
      </c>
      <c r="D4002" s="188" t="str">
        <f t="shared" si="1"/>
        <v>2024/12</v>
      </c>
      <c r="E4002" s="189"/>
    </row>
    <row r="4003">
      <c r="A4003" s="186" t="s">
        <v>487</v>
      </c>
      <c r="B4003" s="186">
        <v>4.2857375</v>
      </c>
      <c r="C4003" s="187">
        <v>45632.0</v>
      </c>
      <c r="D4003" s="188" t="str">
        <f t="shared" si="1"/>
        <v>2024/12</v>
      </c>
      <c r="E4003" s="189"/>
    </row>
    <row r="4004">
      <c r="A4004" s="186" t="s">
        <v>487</v>
      </c>
      <c r="B4004" s="186">
        <v>0.23216</v>
      </c>
      <c r="C4004" s="187">
        <v>45632.0</v>
      </c>
      <c r="D4004" s="188" t="str">
        <f t="shared" si="1"/>
        <v>2024/12</v>
      </c>
      <c r="E4004" s="189"/>
    </row>
    <row r="4005">
      <c r="A4005" s="186" t="s">
        <v>487</v>
      </c>
      <c r="B4005" s="186">
        <v>0.30374</v>
      </c>
      <c r="C4005" s="187">
        <v>45632.0</v>
      </c>
      <c r="D4005" s="188" t="str">
        <f t="shared" si="1"/>
        <v>2024/12</v>
      </c>
      <c r="E4005" s="189"/>
    </row>
    <row r="4006">
      <c r="A4006" s="186" t="s">
        <v>487</v>
      </c>
      <c r="B4006" s="186">
        <v>0.7803786</v>
      </c>
      <c r="C4006" s="187">
        <v>45632.0</v>
      </c>
      <c r="D4006" s="188" t="str">
        <f t="shared" si="1"/>
        <v>2024/12</v>
      </c>
      <c r="E4006" s="189"/>
    </row>
    <row r="4007">
      <c r="A4007" s="186" t="s">
        <v>487</v>
      </c>
      <c r="B4007" s="186">
        <v>0.0883776</v>
      </c>
      <c r="C4007" s="187">
        <v>45632.0</v>
      </c>
      <c r="D4007" s="188" t="str">
        <f t="shared" si="1"/>
        <v>2024/12</v>
      </c>
      <c r="E4007" s="189"/>
    </row>
    <row r="4008">
      <c r="A4008" s="186" t="s">
        <v>487</v>
      </c>
      <c r="B4008" s="186">
        <v>0.109455</v>
      </c>
      <c r="C4008" s="187">
        <v>45632.0</v>
      </c>
      <c r="D4008" s="188" t="str">
        <f t="shared" si="1"/>
        <v>2024/12</v>
      </c>
      <c r="E4008" s="189"/>
    </row>
    <row r="4009">
      <c r="A4009" s="186" t="s">
        <v>499</v>
      </c>
      <c r="B4009" s="186">
        <v>0.2449225</v>
      </c>
      <c r="C4009" s="187">
        <v>45632.0</v>
      </c>
      <c r="D4009" s="188" t="str">
        <f t="shared" si="1"/>
        <v>2024/12</v>
      </c>
      <c r="E4009" s="189"/>
    </row>
    <row r="4010">
      <c r="A4010" s="186" t="s">
        <v>499</v>
      </c>
      <c r="B4010" s="186">
        <v>0.1896</v>
      </c>
      <c r="C4010" s="187">
        <v>45632.0</v>
      </c>
      <c r="D4010" s="188" t="str">
        <f t="shared" si="1"/>
        <v>2024/12</v>
      </c>
      <c r="E4010" s="189"/>
    </row>
    <row r="4011">
      <c r="A4011" s="186" t="s">
        <v>499</v>
      </c>
      <c r="B4011" s="186">
        <v>0.14581</v>
      </c>
      <c r="C4011" s="187">
        <v>45632.0</v>
      </c>
      <c r="D4011" s="188" t="str">
        <f t="shared" si="1"/>
        <v>2024/12</v>
      </c>
      <c r="E4011" s="189"/>
    </row>
    <row r="4012">
      <c r="A4012" s="186" t="s">
        <v>499</v>
      </c>
      <c r="B4012" s="186">
        <v>0.05943</v>
      </c>
      <c r="C4012" s="187">
        <v>45632.0</v>
      </c>
      <c r="D4012" s="188" t="str">
        <f t="shared" si="1"/>
        <v>2024/12</v>
      </c>
      <c r="E4012" s="189"/>
    </row>
    <row r="4013">
      <c r="A4013" s="186" t="s">
        <v>499</v>
      </c>
      <c r="B4013" s="186">
        <v>0.0147</v>
      </c>
      <c r="C4013" s="187">
        <v>45632.0</v>
      </c>
      <c r="D4013" s="188" t="str">
        <f t="shared" si="1"/>
        <v>2024/12</v>
      </c>
      <c r="E4013" s="189"/>
    </row>
    <row r="4014">
      <c r="A4014" s="186" t="s">
        <v>499</v>
      </c>
      <c r="B4014" s="186">
        <v>1.0842E-4</v>
      </c>
      <c r="C4014" s="187">
        <v>45632.0</v>
      </c>
      <c r="D4014" s="188" t="str">
        <f t="shared" si="1"/>
        <v>2024/12</v>
      </c>
      <c r="E4014" s="189"/>
    </row>
    <row r="4015">
      <c r="A4015" s="186" t="s">
        <v>496</v>
      </c>
      <c r="B4015" s="186">
        <v>0.0352872</v>
      </c>
      <c r="C4015" s="187">
        <v>45632.0</v>
      </c>
      <c r="D4015" s="188" t="str">
        <f t="shared" si="1"/>
        <v>2024/12</v>
      </c>
      <c r="E4015" s="189"/>
    </row>
    <row r="4016">
      <c r="A4016" s="186" t="s">
        <v>496</v>
      </c>
      <c r="B4016" s="186">
        <v>0.0056928</v>
      </c>
      <c r="C4016" s="187">
        <v>45632.0</v>
      </c>
      <c r="D4016" s="188" t="str">
        <f t="shared" si="1"/>
        <v>2024/12</v>
      </c>
      <c r="E4016" s="189"/>
    </row>
    <row r="4017">
      <c r="A4017" s="186" t="s">
        <v>496</v>
      </c>
      <c r="B4017" s="186">
        <v>0.0039582</v>
      </c>
      <c r="C4017" s="187">
        <v>45632.0</v>
      </c>
      <c r="D4017" s="188" t="str">
        <f t="shared" si="1"/>
        <v>2024/12</v>
      </c>
      <c r="E4017" s="189"/>
    </row>
    <row r="4018">
      <c r="A4018" s="186" t="s">
        <v>496</v>
      </c>
      <c r="B4018" s="186">
        <v>0.0641585</v>
      </c>
      <c r="C4018" s="187">
        <v>45632.0</v>
      </c>
      <c r="D4018" s="188" t="str">
        <f t="shared" si="1"/>
        <v>2024/12</v>
      </c>
      <c r="E4018" s="189"/>
    </row>
    <row r="4019">
      <c r="A4019" s="186" t="s">
        <v>496</v>
      </c>
      <c r="B4019" s="186">
        <v>0.029958</v>
      </c>
      <c r="C4019" s="187">
        <v>45632.0</v>
      </c>
      <c r="D4019" s="188" t="str">
        <f t="shared" si="1"/>
        <v>2024/12</v>
      </c>
      <c r="E4019" s="189"/>
    </row>
    <row r="4020">
      <c r="A4020" s="186" t="s">
        <v>509</v>
      </c>
      <c r="B4020" s="186">
        <v>0.005772</v>
      </c>
      <c r="C4020" s="187">
        <v>45632.0</v>
      </c>
      <c r="D4020" s="188" t="str">
        <f t="shared" si="1"/>
        <v>2024/12</v>
      </c>
      <c r="E4020" s="189"/>
    </row>
    <row r="4021">
      <c r="A4021" s="186" t="s">
        <v>509</v>
      </c>
      <c r="B4021" s="186">
        <v>0.0074844</v>
      </c>
      <c r="C4021" s="187">
        <v>45632.0</v>
      </c>
      <c r="D4021" s="188" t="str">
        <f t="shared" si="1"/>
        <v>2024/12</v>
      </c>
      <c r="E4021" s="189"/>
    </row>
    <row r="4022">
      <c r="A4022" s="186" t="s">
        <v>502</v>
      </c>
      <c r="B4022" s="186">
        <v>1.407235</v>
      </c>
      <c r="C4022" s="187">
        <v>45632.0</v>
      </c>
      <c r="D4022" s="188" t="str">
        <f t="shared" si="1"/>
        <v>2024/12</v>
      </c>
      <c r="E4022" s="189"/>
    </row>
    <row r="4023">
      <c r="A4023" s="186" t="s">
        <v>502</v>
      </c>
      <c r="B4023" s="186">
        <v>0.10528</v>
      </c>
      <c r="C4023" s="187">
        <v>45632.0</v>
      </c>
      <c r="D4023" s="188" t="str">
        <f t="shared" si="1"/>
        <v>2024/12</v>
      </c>
      <c r="E4023" s="189"/>
    </row>
    <row r="4024">
      <c r="A4024" s="186" t="s">
        <v>502</v>
      </c>
      <c r="B4024" s="186">
        <v>0.96274</v>
      </c>
      <c r="C4024" s="187">
        <v>45632.0</v>
      </c>
      <c r="D4024" s="188" t="str">
        <f t="shared" si="1"/>
        <v>2024/12</v>
      </c>
      <c r="E4024" s="189"/>
    </row>
    <row r="4025">
      <c r="A4025" s="186" t="s">
        <v>502</v>
      </c>
      <c r="B4025" s="186">
        <v>0.05256045</v>
      </c>
      <c r="C4025" s="187">
        <v>45632.0</v>
      </c>
      <c r="D4025" s="188" t="str">
        <f t="shared" si="1"/>
        <v>2024/12</v>
      </c>
      <c r="E4025" s="189"/>
    </row>
    <row r="4026">
      <c r="A4026" s="186" t="s">
        <v>502</v>
      </c>
      <c r="B4026" s="186">
        <v>0.010128</v>
      </c>
      <c r="C4026" s="187">
        <v>45632.0</v>
      </c>
      <c r="D4026" s="188" t="str">
        <f t="shared" si="1"/>
        <v>2024/12</v>
      </c>
      <c r="E4026" s="189"/>
    </row>
    <row r="4027">
      <c r="A4027" s="186" t="s">
        <v>502</v>
      </c>
      <c r="B4027" s="186">
        <v>0.016662</v>
      </c>
      <c r="C4027" s="187">
        <v>45632.0</v>
      </c>
      <c r="D4027" s="188" t="str">
        <f t="shared" si="1"/>
        <v>2024/12</v>
      </c>
      <c r="E4027" s="189"/>
    </row>
    <row r="4028">
      <c r="A4028" s="186" t="s">
        <v>502</v>
      </c>
      <c r="B4028" s="186">
        <v>3.106E-5</v>
      </c>
      <c r="C4028" s="187">
        <v>45632.0</v>
      </c>
      <c r="D4028" s="188" t="str">
        <f t="shared" si="1"/>
        <v>2024/12</v>
      </c>
      <c r="E4028" s="189"/>
    </row>
    <row r="4029">
      <c r="A4029" s="186" t="s">
        <v>502</v>
      </c>
      <c r="B4029" s="186">
        <v>3.0</v>
      </c>
      <c r="C4029" s="187">
        <v>45632.0</v>
      </c>
      <c r="D4029" s="188" t="str">
        <f t="shared" si="1"/>
        <v>2024/12</v>
      </c>
      <c r="E4029" s="189"/>
    </row>
    <row r="4030">
      <c r="A4030" s="186" t="s">
        <v>502</v>
      </c>
      <c r="B4030" s="186">
        <v>0.0022745</v>
      </c>
      <c r="C4030" s="187">
        <v>45632.0</v>
      </c>
      <c r="D4030" s="188" t="str">
        <f t="shared" si="1"/>
        <v>2024/12</v>
      </c>
      <c r="E4030" s="189"/>
    </row>
    <row r="4031">
      <c r="A4031" s="186" t="s">
        <v>502</v>
      </c>
      <c r="B4031" s="186">
        <v>0.0011085</v>
      </c>
      <c r="C4031" s="187">
        <v>45632.0</v>
      </c>
      <c r="D4031" s="188" t="str">
        <f t="shared" si="1"/>
        <v>2024/12</v>
      </c>
      <c r="E4031" s="189"/>
    </row>
    <row r="4032">
      <c r="A4032" s="186" t="s">
        <v>502</v>
      </c>
      <c r="B4032" s="186">
        <v>0.266334</v>
      </c>
      <c r="C4032" s="187">
        <v>45632.0</v>
      </c>
      <c r="D4032" s="188" t="str">
        <f t="shared" si="1"/>
        <v>2024/12</v>
      </c>
      <c r="E4032" s="189"/>
    </row>
    <row r="4033">
      <c r="A4033" s="186" t="s">
        <v>502</v>
      </c>
      <c r="B4033" s="186">
        <v>0.74042</v>
      </c>
      <c r="C4033" s="187">
        <v>45632.0</v>
      </c>
      <c r="D4033" s="188" t="str">
        <f t="shared" si="1"/>
        <v>2024/12</v>
      </c>
      <c r="E4033" s="189"/>
    </row>
    <row r="4034">
      <c r="A4034" s="186" t="s">
        <v>488</v>
      </c>
      <c r="B4034" s="186">
        <v>3.9802975</v>
      </c>
      <c r="C4034" s="187">
        <v>45632.0</v>
      </c>
      <c r="D4034" s="188" t="str">
        <f t="shared" si="1"/>
        <v>2024/12</v>
      </c>
      <c r="E4034" s="189"/>
    </row>
    <row r="4035">
      <c r="A4035" s="186" t="s">
        <v>488</v>
      </c>
      <c r="B4035" s="186">
        <v>23.3032</v>
      </c>
      <c r="C4035" s="187">
        <v>45632.0</v>
      </c>
      <c r="D4035" s="188" t="str">
        <f t="shared" si="1"/>
        <v>2024/12</v>
      </c>
      <c r="E4035" s="189"/>
    </row>
    <row r="4036">
      <c r="A4036" s="186" t="s">
        <v>488</v>
      </c>
      <c r="B4036" s="186">
        <v>3.21919</v>
      </c>
      <c r="C4036" s="187">
        <v>45632.0</v>
      </c>
      <c r="D4036" s="188" t="str">
        <f t="shared" si="1"/>
        <v>2024/12</v>
      </c>
      <c r="E4036" s="189"/>
    </row>
    <row r="4037">
      <c r="A4037" s="186" t="s">
        <v>488</v>
      </c>
      <c r="B4037" s="186">
        <v>6.1335E-4</v>
      </c>
      <c r="C4037" s="187">
        <v>45632.0</v>
      </c>
      <c r="D4037" s="188" t="str">
        <f t="shared" si="1"/>
        <v>2024/12</v>
      </c>
      <c r="E4037" s="189"/>
    </row>
    <row r="4038">
      <c r="A4038" s="186" t="s">
        <v>488</v>
      </c>
      <c r="B4038" s="186">
        <v>5.376E-4</v>
      </c>
      <c r="C4038" s="187">
        <v>45632.0</v>
      </c>
      <c r="D4038" s="188" t="str">
        <f t="shared" si="1"/>
        <v>2024/12</v>
      </c>
      <c r="E4038" s="189"/>
    </row>
    <row r="4039">
      <c r="A4039" s="186" t="s">
        <v>488</v>
      </c>
      <c r="B4039" s="186">
        <v>2.574E-4</v>
      </c>
      <c r="C4039" s="187">
        <v>45632.0</v>
      </c>
      <c r="D4039" s="188" t="str">
        <f t="shared" si="1"/>
        <v>2024/12</v>
      </c>
      <c r="E4039" s="189"/>
    </row>
    <row r="4040">
      <c r="A4040" s="186" t="s">
        <v>488</v>
      </c>
      <c r="B4040" s="186">
        <v>0.39885</v>
      </c>
      <c r="C4040" s="187">
        <v>45632.0</v>
      </c>
      <c r="D4040" s="188" t="str">
        <f t="shared" si="1"/>
        <v>2024/12</v>
      </c>
      <c r="E4040" s="189"/>
    </row>
    <row r="4041">
      <c r="A4041" s="186" t="s">
        <v>488</v>
      </c>
      <c r="B4041" s="186">
        <v>2.77848</v>
      </c>
      <c r="C4041" s="187">
        <v>45632.0</v>
      </c>
      <c r="D4041" s="188" t="str">
        <f t="shared" si="1"/>
        <v>2024/12</v>
      </c>
      <c r="E4041" s="189"/>
    </row>
    <row r="4042">
      <c r="A4042" s="186" t="s">
        <v>488</v>
      </c>
      <c r="B4042" s="186">
        <v>0.0310575</v>
      </c>
      <c r="C4042" s="187">
        <v>45632.0</v>
      </c>
      <c r="D4042" s="188" t="str">
        <f t="shared" si="1"/>
        <v>2024/12</v>
      </c>
      <c r="E4042" s="189"/>
    </row>
    <row r="4043">
      <c r="A4043" s="186" t="s">
        <v>488</v>
      </c>
      <c r="B4043" s="186">
        <v>0.00792</v>
      </c>
      <c r="C4043" s="187">
        <v>45632.0</v>
      </c>
      <c r="D4043" s="188" t="str">
        <f t="shared" si="1"/>
        <v>2024/12</v>
      </c>
      <c r="E4043" s="189"/>
    </row>
    <row r="4044">
      <c r="A4044" s="186" t="s">
        <v>488</v>
      </c>
      <c r="B4044" s="186">
        <v>0.015495</v>
      </c>
      <c r="C4044" s="187">
        <v>45632.0</v>
      </c>
      <c r="D4044" s="188" t="str">
        <f t="shared" si="1"/>
        <v>2024/12</v>
      </c>
      <c r="E4044" s="189"/>
    </row>
    <row r="4045">
      <c r="A4045" s="186" t="s">
        <v>488</v>
      </c>
      <c r="B4045" s="186">
        <v>0.0068304</v>
      </c>
      <c r="C4045" s="187">
        <v>45632.0</v>
      </c>
      <c r="D4045" s="188" t="str">
        <f t="shared" si="1"/>
        <v>2024/12</v>
      </c>
      <c r="E4045" s="189"/>
    </row>
    <row r="4046">
      <c r="A4046" s="186" t="s">
        <v>488</v>
      </c>
      <c r="B4046" s="186">
        <v>0.0010752</v>
      </c>
      <c r="C4046" s="187">
        <v>45632.0</v>
      </c>
      <c r="D4046" s="188" t="str">
        <f t="shared" si="1"/>
        <v>2024/12</v>
      </c>
      <c r="E4046" s="189"/>
    </row>
    <row r="4047">
      <c r="A4047" s="186" t="s">
        <v>488</v>
      </c>
      <c r="B4047" s="186">
        <v>1.056E-4</v>
      </c>
      <c r="C4047" s="187">
        <v>45632.0</v>
      </c>
      <c r="D4047" s="188" t="str">
        <f t="shared" si="1"/>
        <v>2024/12</v>
      </c>
      <c r="E4047" s="189"/>
    </row>
    <row r="4048">
      <c r="A4048" s="186" t="s">
        <v>489</v>
      </c>
      <c r="B4048" s="186">
        <v>1.1438</v>
      </c>
      <c r="C4048" s="187">
        <v>45632.0</v>
      </c>
      <c r="D4048" s="188" t="str">
        <f t="shared" si="1"/>
        <v>2024/12</v>
      </c>
      <c r="E4048" s="189"/>
    </row>
    <row r="4049">
      <c r="A4049" s="186" t="s">
        <v>489</v>
      </c>
      <c r="B4049" s="186">
        <v>0.33216</v>
      </c>
      <c r="C4049" s="187">
        <v>45632.0</v>
      </c>
      <c r="D4049" s="188" t="str">
        <f t="shared" si="1"/>
        <v>2024/12</v>
      </c>
      <c r="E4049" s="189"/>
    </row>
    <row r="4050">
      <c r="A4050" s="186" t="s">
        <v>489</v>
      </c>
      <c r="B4050" s="186">
        <v>0.23257</v>
      </c>
      <c r="C4050" s="187">
        <v>45632.0</v>
      </c>
      <c r="D4050" s="188" t="str">
        <f t="shared" si="1"/>
        <v>2024/12</v>
      </c>
      <c r="E4050" s="189"/>
    </row>
    <row r="4051">
      <c r="A4051" s="186" t="s">
        <v>489</v>
      </c>
      <c r="B4051" s="186">
        <v>0.684055</v>
      </c>
      <c r="C4051" s="187">
        <v>45632.0</v>
      </c>
      <c r="D4051" s="188" t="str">
        <f t="shared" si="1"/>
        <v>2024/12</v>
      </c>
      <c r="E4051" s="189"/>
    </row>
    <row r="4052">
      <c r="A4052" s="186" t="s">
        <v>489</v>
      </c>
      <c r="B4052" s="186">
        <v>0.50124</v>
      </c>
      <c r="C4052" s="187">
        <v>45632.0</v>
      </c>
      <c r="D4052" s="188" t="str">
        <f t="shared" si="1"/>
        <v>2024/12</v>
      </c>
      <c r="E4052" s="189"/>
    </row>
    <row r="4053">
      <c r="A4053" s="186" t="s">
        <v>489</v>
      </c>
      <c r="B4053" s="186">
        <v>0.0337854</v>
      </c>
      <c r="C4053" s="187">
        <v>45632.0</v>
      </c>
      <c r="D4053" s="188" t="str">
        <f t="shared" si="1"/>
        <v>2024/12</v>
      </c>
      <c r="E4053" s="189"/>
    </row>
    <row r="4054">
      <c r="A4054" s="186" t="s">
        <v>489</v>
      </c>
      <c r="B4054" s="186">
        <v>0.013056</v>
      </c>
      <c r="C4054" s="187">
        <v>45632.0</v>
      </c>
      <c r="D4054" s="188" t="str">
        <f t="shared" si="1"/>
        <v>2024/12</v>
      </c>
      <c r="E4054" s="189"/>
    </row>
    <row r="4055">
      <c r="A4055" s="186" t="s">
        <v>489</v>
      </c>
      <c r="B4055" s="186">
        <v>0.009738</v>
      </c>
      <c r="C4055" s="187">
        <v>45632.0</v>
      </c>
      <c r="D4055" s="188" t="str">
        <f t="shared" si="1"/>
        <v>2024/12</v>
      </c>
      <c r="E4055" s="189"/>
    </row>
    <row r="4056">
      <c r="A4056" s="186" t="s">
        <v>489</v>
      </c>
      <c r="B4056" s="186">
        <v>2.1983E-4</v>
      </c>
      <c r="C4056" s="187">
        <v>45632.0</v>
      </c>
      <c r="D4056" s="188" t="str">
        <f t="shared" si="1"/>
        <v>2024/12</v>
      </c>
      <c r="E4056" s="189"/>
    </row>
    <row r="4057">
      <c r="A4057" s="186" t="s">
        <v>489</v>
      </c>
      <c r="B4057" s="186">
        <v>0.0882816</v>
      </c>
      <c r="C4057" s="187">
        <v>45632.0</v>
      </c>
      <c r="D4057" s="188" t="str">
        <f t="shared" si="1"/>
        <v>2024/12</v>
      </c>
      <c r="E4057" s="189"/>
    </row>
    <row r="4058">
      <c r="A4058" s="186" t="s">
        <v>489</v>
      </c>
      <c r="B4058" s="186">
        <v>0.0722136</v>
      </c>
      <c r="C4058" s="187">
        <v>45632.0</v>
      </c>
      <c r="D4058" s="188" t="str">
        <f t="shared" si="1"/>
        <v>2024/12</v>
      </c>
      <c r="E4058" s="189"/>
    </row>
    <row r="4059">
      <c r="A4059" s="186" t="s">
        <v>497</v>
      </c>
      <c r="B4059" s="186">
        <v>0.384171</v>
      </c>
      <c r="C4059" s="187">
        <v>45632.0</v>
      </c>
      <c r="D4059" s="188" t="str">
        <f t="shared" si="1"/>
        <v>2024/12</v>
      </c>
      <c r="E4059" s="189"/>
    </row>
    <row r="4060">
      <c r="A4060" s="186" t="s">
        <v>497</v>
      </c>
      <c r="B4060" s="186">
        <v>0.0158565</v>
      </c>
      <c r="C4060" s="187">
        <v>45632.0</v>
      </c>
      <c r="D4060" s="188" t="str">
        <f t="shared" si="1"/>
        <v>2024/12</v>
      </c>
      <c r="E4060" s="189"/>
    </row>
    <row r="4061">
      <c r="A4061" s="186" t="s">
        <v>498</v>
      </c>
      <c r="B4061" s="186">
        <v>0.0323225</v>
      </c>
      <c r="C4061" s="187">
        <v>45632.0</v>
      </c>
      <c r="D4061" s="188" t="str">
        <f t="shared" si="1"/>
        <v>2024/12</v>
      </c>
      <c r="E4061" s="189"/>
    </row>
    <row r="4062">
      <c r="A4062" s="186" t="s">
        <v>498</v>
      </c>
      <c r="B4062" s="186">
        <v>0.02193</v>
      </c>
      <c r="C4062" s="187">
        <v>45632.0</v>
      </c>
      <c r="D4062" s="188" t="str">
        <f t="shared" si="1"/>
        <v>2024/12</v>
      </c>
      <c r="E4062" s="189"/>
    </row>
    <row r="4063">
      <c r="A4063" s="186" t="s">
        <v>498</v>
      </c>
      <c r="B4063" s="186">
        <v>0.0276738</v>
      </c>
      <c r="C4063" s="187">
        <v>45632.0</v>
      </c>
      <c r="D4063" s="188" t="str">
        <f t="shared" si="1"/>
        <v>2024/12</v>
      </c>
      <c r="E4063" s="189"/>
    </row>
    <row r="4064">
      <c r="A4064" s="186" t="s">
        <v>498</v>
      </c>
      <c r="B4064" s="186">
        <v>0.0189312</v>
      </c>
      <c r="C4064" s="187">
        <v>45632.0</v>
      </c>
      <c r="D4064" s="188" t="str">
        <f t="shared" si="1"/>
        <v>2024/12</v>
      </c>
      <c r="E4064" s="189"/>
    </row>
    <row r="4065">
      <c r="A4065" s="186" t="s">
        <v>498</v>
      </c>
      <c r="B4065" s="186">
        <v>0.032514</v>
      </c>
      <c r="C4065" s="187">
        <v>45632.0</v>
      </c>
      <c r="D4065" s="188" t="str">
        <f t="shared" si="1"/>
        <v>2024/12</v>
      </c>
      <c r="E4065" s="189"/>
    </row>
    <row r="4066">
      <c r="A4066" s="186" t="s">
        <v>486</v>
      </c>
      <c r="B4066" s="186">
        <v>0.0093569</v>
      </c>
      <c r="C4066" s="187">
        <v>45633.0</v>
      </c>
      <c r="D4066" s="188" t="str">
        <f t="shared" si="1"/>
        <v>2024/12</v>
      </c>
      <c r="E4066" s="189"/>
    </row>
    <row r="4067">
      <c r="A4067" s="186" t="s">
        <v>487</v>
      </c>
      <c r="B4067" s="186">
        <v>0.0979825</v>
      </c>
      <c r="C4067" s="187">
        <v>45633.0</v>
      </c>
      <c r="D4067" s="188" t="str">
        <f t="shared" si="1"/>
        <v>2024/12</v>
      </c>
      <c r="E4067" s="189"/>
    </row>
    <row r="4068">
      <c r="A4068" s="186" t="s">
        <v>487</v>
      </c>
      <c r="B4068" s="186">
        <v>0.00896</v>
      </c>
      <c r="C4068" s="187">
        <v>45633.0</v>
      </c>
      <c r="D4068" s="188" t="str">
        <f t="shared" si="1"/>
        <v>2024/12</v>
      </c>
      <c r="E4068" s="189"/>
    </row>
    <row r="4069">
      <c r="A4069" s="186" t="s">
        <v>487</v>
      </c>
      <c r="B4069" s="186">
        <v>0.00987</v>
      </c>
      <c r="C4069" s="187">
        <v>45633.0</v>
      </c>
      <c r="D4069" s="188" t="str">
        <f t="shared" si="1"/>
        <v>2024/12</v>
      </c>
      <c r="E4069" s="189"/>
    </row>
    <row r="4070">
      <c r="A4070" s="186" t="s">
        <v>487</v>
      </c>
      <c r="B4070" s="186">
        <v>0.78751</v>
      </c>
      <c r="C4070" s="187">
        <v>45633.0</v>
      </c>
      <c r="D4070" s="188" t="str">
        <f t="shared" si="1"/>
        <v>2024/12</v>
      </c>
      <c r="E4070" s="189"/>
    </row>
    <row r="4071">
      <c r="A4071" s="186" t="s">
        <v>487</v>
      </c>
      <c r="B4071" s="186">
        <v>0.05152</v>
      </c>
      <c r="C4071" s="187">
        <v>45633.0</v>
      </c>
      <c r="D4071" s="188" t="str">
        <f t="shared" si="1"/>
        <v>2024/12</v>
      </c>
      <c r="E4071" s="189"/>
    </row>
    <row r="4072">
      <c r="A4072" s="186" t="s">
        <v>487</v>
      </c>
      <c r="B4072" s="186">
        <v>0.062</v>
      </c>
      <c r="C4072" s="187">
        <v>45633.0</v>
      </c>
      <c r="D4072" s="188" t="str">
        <f t="shared" si="1"/>
        <v>2024/12</v>
      </c>
      <c r="E4072" s="189"/>
    </row>
    <row r="4073">
      <c r="A4073" s="186" t="s">
        <v>487</v>
      </c>
      <c r="B4073" s="186">
        <v>1.05200805</v>
      </c>
      <c r="C4073" s="187">
        <v>45633.0</v>
      </c>
      <c r="D4073" s="188" t="str">
        <f t="shared" si="1"/>
        <v>2024/12</v>
      </c>
      <c r="E4073" s="189"/>
    </row>
    <row r="4074">
      <c r="A4074" s="186" t="s">
        <v>487</v>
      </c>
      <c r="B4074" s="186">
        <v>0.0718752</v>
      </c>
      <c r="C4074" s="187">
        <v>45633.0</v>
      </c>
      <c r="D4074" s="188" t="str">
        <f t="shared" si="1"/>
        <v>2024/12</v>
      </c>
      <c r="E4074" s="189"/>
    </row>
    <row r="4075">
      <c r="A4075" s="186" t="s">
        <v>487</v>
      </c>
      <c r="B4075" s="186">
        <v>0.0996666</v>
      </c>
      <c r="C4075" s="187">
        <v>45633.0</v>
      </c>
      <c r="D4075" s="188" t="str">
        <f t="shared" si="1"/>
        <v>2024/12</v>
      </c>
      <c r="E4075" s="189"/>
    </row>
    <row r="4076">
      <c r="A4076" s="186" t="s">
        <v>499</v>
      </c>
      <c r="B4076" s="186">
        <v>0.260405</v>
      </c>
      <c r="C4076" s="187">
        <v>45633.0</v>
      </c>
      <c r="D4076" s="188" t="str">
        <f t="shared" si="1"/>
        <v>2024/12</v>
      </c>
      <c r="E4076" s="189"/>
    </row>
    <row r="4077">
      <c r="A4077" s="186" t="s">
        <v>499</v>
      </c>
      <c r="B4077" s="186">
        <v>0.15984</v>
      </c>
      <c r="C4077" s="187">
        <v>45633.0</v>
      </c>
      <c r="D4077" s="188" t="str">
        <f t="shared" si="1"/>
        <v>2024/12</v>
      </c>
      <c r="E4077" s="189"/>
    </row>
    <row r="4078">
      <c r="A4078" s="186" t="s">
        <v>499</v>
      </c>
      <c r="B4078" s="186">
        <v>0.10182</v>
      </c>
      <c r="C4078" s="187">
        <v>45633.0</v>
      </c>
      <c r="D4078" s="188" t="str">
        <f t="shared" si="1"/>
        <v>2024/12</v>
      </c>
      <c r="E4078" s="189"/>
    </row>
    <row r="4079">
      <c r="A4079" s="186" t="s">
        <v>499</v>
      </c>
      <c r="B4079" s="186">
        <v>0.149885</v>
      </c>
      <c r="C4079" s="187">
        <v>45633.0</v>
      </c>
      <c r="D4079" s="188" t="str">
        <f t="shared" si="1"/>
        <v>2024/12</v>
      </c>
      <c r="E4079" s="189"/>
    </row>
    <row r="4080">
      <c r="A4080" s="186" t="s">
        <v>499</v>
      </c>
      <c r="B4080" s="186">
        <v>0.06828</v>
      </c>
      <c r="C4080" s="187">
        <v>45633.0</v>
      </c>
      <c r="D4080" s="188" t="str">
        <f t="shared" si="1"/>
        <v>2024/12</v>
      </c>
      <c r="E4080" s="189"/>
    </row>
    <row r="4081">
      <c r="A4081" s="186" t="s">
        <v>499</v>
      </c>
      <c r="B4081" s="186">
        <v>5.993E-5</v>
      </c>
      <c r="C4081" s="187">
        <v>45633.0</v>
      </c>
      <c r="D4081" s="188" t="str">
        <f t="shared" si="1"/>
        <v>2024/12</v>
      </c>
      <c r="E4081" s="189"/>
    </row>
    <row r="4082">
      <c r="A4082" s="186" t="s">
        <v>496</v>
      </c>
      <c r="B4082" s="186">
        <v>0.03332445</v>
      </c>
      <c r="C4082" s="187">
        <v>45633.0</v>
      </c>
      <c r="D4082" s="188" t="str">
        <f t="shared" si="1"/>
        <v>2024/12</v>
      </c>
      <c r="E4082" s="189"/>
    </row>
    <row r="4083">
      <c r="A4083" s="186" t="s">
        <v>496</v>
      </c>
      <c r="B4083" s="186">
        <v>0.00408</v>
      </c>
      <c r="C4083" s="187">
        <v>45633.0</v>
      </c>
      <c r="D4083" s="188" t="str">
        <f t="shared" si="1"/>
        <v>2024/12</v>
      </c>
      <c r="E4083" s="189"/>
    </row>
    <row r="4084">
      <c r="A4084" s="186" t="s">
        <v>496</v>
      </c>
      <c r="B4084" s="186">
        <v>0.003534</v>
      </c>
      <c r="C4084" s="187">
        <v>45633.0</v>
      </c>
      <c r="D4084" s="188" t="str">
        <f t="shared" si="1"/>
        <v>2024/12</v>
      </c>
      <c r="E4084" s="189"/>
    </row>
    <row r="4085">
      <c r="A4085" s="186" t="s">
        <v>496</v>
      </c>
      <c r="B4085" s="186">
        <v>0.07677</v>
      </c>
      <c r="C4085" s="187">
        <v>45633.0</v>
      </c>
      <c r="D4085" s="188" t="str">
        <f t="shared" si="1"/>
        <v>2024/12</v>
      </c>
      <c r="E4085" s="189"/>
    </row>
    <row r="4086">
      <c r="A4086" s="186" t="s">
        <v>496</v>
      </c>
      <c r="B4086" s="186">
        <v>0.0291045</v>
      </c>
      <c r="C4086" s="187">
        <v>45633.0</v>
      </c>
      <c r="D4086" s="188" t="str">
        <f t="shared" si="1"/>
        <v>2024/12</v>
      </c>
      <c r="E4086" s="189"/>
    </row>
    <row r="4087">
      <c r="A4087" s="186" t="s">
        <v>502</v>
      </c>
      <c r="B4087" s="186">
        <v>4.3E-4</v>
      </c>
      <c r="C4087" s="187">
        <v>45633.0</v>
      </c>
      <c r="D4087" s="188" t="str">
        <f t="shared" si="1"/>
        <v>2024/12</v>
      </c>
      <c r="E4087" s="189"/>
    </row>
    <row r="4088">
      <c r="A4088" s="186" t="s">
        <v>502</v>
      </c>
      <c r="B4088" s="186">
        <v>0.00219</v>
      </c>
      <c r="C4088" s="187">
        <v>45633.0</v>
      </c>
      <c r="D4088" s="188" t="str">
        <f t="shared" si="1"/>
        <v>2024/12</v>
      </c>
      <c r="E4088" s="189"/>
    </row>
    <row r="4089">
      <c r="A4089" s="186" t="s">
        <v>502</v>
      </c>
      <c r="B4089" s="186">
        <v>6.567E-4</v>
      </c>
      <c r="C4089" s="187">
        <v>45633.0</v>
      </c>
      <c r="D4089" s="188" t="str">
        <f t="shared" si="1"/>
        <v>2024/12</v>
      </c>
      <c r="E4089" s="189"/>
    </row>
    <row r="4090">
      <c r="A4090" s="186" t="s">
        <v>502</v>
      </c>
      <c r="B4090" s="186">
        <v>4.992E-4</v>
      </c>
      <c r="C4090" s="187">
        <v>45633.0</v>
      </c>
      <c r="D4090" s="188" t="str">
        <f t="shared" si="1"/>
        <v>2024/12</v>
      </c>
      <c r="E4090" s="189"/>
    </row>
    <row r="4091">
      <c r="A4091" s="186" t="s">
        <v>502</v>
      </c>
      <c r="B4091" s="186">
        <v>5.34E-5</v>
      </c>
      <c r="C4091" s="187">
        <v>45633.0</v>
      </c>
      <c r="D4091" s="188" t="str">
        <f t="shared" si="1"/>
        <v>2024/12</v>
      </c>
      <c r="E4091" s="189"/>
    </row>
    <row r="4092">
      <c r="A4092" s="186" t="s">
        <v>502</v>
      </c>
      <c r="B4092" s="186">
        <v>2.92</v>
      </c>
      <c r="C4092" s="187">
        <v>45633.0</v>
      </c>
      <c r="D4092" s="188" t="str">
        <f t="shared" si="1"/>
        <v>2024/12</v>
      </c>
      <c r="E4092" s="189"/>
    </row>
    <row r="4093">
      <c r="A4093" s="186" t="s">
        <v>502</v>
      </c>
      <c r="B4093" s="186">
        <v>0.25815</v>
      </c>
      <c r="C4093" s="187">
        <v>45633.0</v>
      </c>
      <c r="D4093" s="188" t="str">
        <f t="shared" si="1"/>
        <v>2024/12</v>
      </c>
      <c r="E4093" s="189"/>
    </row>
    <row r="4094">
      <c r="A4094" s="186" t="s">
        <v>502</v>
      </c>
      <c r="B4094" s="186">
        <v>0.714932</v>
      </c>
      <c r="C4094" s="187">
        <v>45633.0</v>
      </c>
      <c r="D4094" s="188" t="str">
        <f t="shared" si="1"/>
        <v>2024/12</v>
      </c>
      <c r="E4094" s="189"/>
    </row>
    <row r="4095">
      <c r="A4095" s="186" t="s">
        <v>489</v>
      </c>
      <c r="B4095" s="186">
        <v>0.24168</v>
      </c>
      <c r="C4095" s="187">
        <v>45633.0</v>
      </c>
      <c r="D4095" s="188" t="str">
        <f t="shared" si="1"/>
        <v>2024/12</v>
      </c>
      <c r="E4095" s="189"/>
    </row>
    <row r="4096">
      <c r="A4096" s="186" t="s">
        <v>489</v>
      </c>
      <c r="B4096" s="186">
        <v>0.45968</v>
      </c>
      <c r="C4096" s="187">
        <v>45633.0</v>
      </c>
      <c r="D4096" s="188" t="str">
        <f t="shared" si="1"/>
        <v>2024/12</v>
      </c>
      <c r="E4096" s="189"/>
    </row>
    <row r="4097">
      <c r="A4097" s="186" t="s">
        <v>489</v>
      </c>
      <c r="B4097" s="186">
        <v>0.13637</v>
      </c>
      <c r="C4097" s="187">
        <v>45633.0</v>
      </c>
      <c r="D4097" s="188" t="str">
        <f t="shared" si="1"/>
        <v>2024/12</v>
      </c>
      <c r="E4097" s="189"/>
    </row>
    <row r="4098">
      <c r="A4098" s="186" t="s">
        <v>489</v>
      </c>
      <c r="B4098" s="186">
        <v>0.0252522</v>
      </c>
      <c r="C4098" s="187">
        <v>45633.0</v>
      </c>
      <c r="D4098" s="188" t="str">
        <f t="shared" si="1"/>
        <v>2024/12</v>
      </c>
      <c r="E4098" s="189"/>
    </row>
    <row r="4099">
      <c r="A4099" s="186" t="s">
        <v>489</v>
      </c>
      <c r="B4099" s="186">
        <v>0.0082656</v>
      </c>
      <c r="C4099" s="187">
        <v>45633.0</v>
      </c>
      <c r="D4099" s="188" t="str">
        <f t="shared" si="1"/>
        <v>2024/12</v>
      </c>
      <c r="E4099" s="189"/>
    </row>
    <row r="4100">
      <c r="A4100" s="186" t="s">
        <v>489</v>
      </c>
      <c r="B4100" s="186">
        <v>0.0055722</v>
      </c>
      <c r="C4100" s="187">
        <v>45633.0</v>
      </c>
      <c r="D4100" s="188" t="str">
        <f t="shared" si="1"/>
        <v>2024/12</v>
      </c>
      <c r="E4100" s="189"/>
    </row>
    <row r="4101">
      <c r="A4101" s="186" t="s">
        <v>489</v>
      </c>
      <c r="B4101" s="186">
        <v>1.6224E-4</v>
      </c>
      <c r="C4101" s="187">
        <v>45633.0</v>
      </c>
      <c r="D4101" s="188" t="str">
        <f t="shared" si="1"/>
        <v>2024/12</v>
      </c>
      <c r="E4101" s="189"/>
    </row>
    <row r="4102">
      <c r="A4102" s="186" t="s">
        <v>489</v>
      </c>
      <c r="B4102" s="186">
        <v>0.0014976</v>
      </c>
      <c r="C4102" s="187">
        <v>45633.0</v>
      </c>
      <c r="D4102" s="188" t="str">
        <f t="shared" si="1"/>
        <v>2024/12</v>
      </c>
      <c r="E4102" s="189"/>
    </row>
    <row r="4103">
      <c r="A4103" s="186" t="s">
        <v>489</v>
      </c>
      <c r="B4103" s="186">
        <v>0.0012288</v>
      </c>
      <c r="C4103" s="187">
        <v>45633.0</v>
      </c>
      <c r="D4103" s="188" t="str">
        <f t="shared" si="1"/>
        <v>2024/12</v>
      </c>
      <c r="E4103" s="189"/>
    </row>
    <row r="4104">
      <c r="A4104" s="186" t="s">
        <v>497</v>
      </c>
      <c r="B4104" s="186">
        <v>0.3362475</v>
      </c>
      <c r="C4104" s="187">
        <v>45633.0</v>
      </c>
      <c r="D4104" s="188" t="str">
        <f t="shared" si="1"/>
        <v>2024/12</v>
      </c>
      <c r="E4104" s="189"/>
    </row>
    <row r="4105">
      <c r="A4105" s="186" t="s">
        <v>497</v>
      </c>
      <c r="B4105" s="186">
        <v>0.01437</v>
      </c>
      <c r="C4105" s="187">
        <v>45633.0</v>
      </c>
      <c r="D4105" s="188" t="str">
        <f t="shared" si="1"/>
        <v>2024/12</v>
      </c>
      <c r="E4105" s="189"/>
    </row>
    <row r="4106">
      <c r="A4106" s="186" t="s">
        <v>498</v>
      </c>
      <c r="B4106" s="186">
        <v>0.012145</v>
      </c>
      <c r="C4106" s="187">
        <v>45633.0</v>
      </c>
      <c r="D4106" s="188" t="str">
        <f t="shared" si="1"/>
        <v>2024/12</v>
      </c>
      <c r="E4106" s="189"/>
    </row>
    <row r="4107">
      <c r="A4107" s="186" t="s">
        <v>498</v>
      </c>
      <c r="B4107" s="186">
        <v>0.00854</v>
      </c>
      <c r="C4107" s="187">
        <v>45633.0</v>
      </c>
      <c r="D4107" s="188" t="str">
        <f t="shared" si="1"/>
        <v>2024/12</v>
      </c>
      <c r="E4107" s="189"/>
    </row>
    <row r="4108">
      <c r="A4108" s="186" t="s">
        <v>498</v>
      </c>
      <c r="B4108" s="186">
        <v>4.473E-4</v>
      </c>
      <c r="C4108" s="187">
        <v>45633.0</v>
      </c>
      <c r="D4108" s="188" t="str">
        <f t="shared" si="1"/>
        <v>2024/12</v>
      </c>
      <c r="E4108" s="189"/>
    </row>
    <row r="4109">
      <c r="A4109" s="186" t="s">
        <v>498</v>
      </c>
      <c r="B4109" s="186">
        <v>9.42E-5</v>
      </c>
      <c r="C4109" s="187">
        <v>45633.0</v>
      </c>
      <c r="D4109" s="188" t="str">
        <f t="shared" si="1"/>
        <v>2024/12</v>
      </c>
      <c r="E4109" s="189"/>
    </row>
    <row r="4110">
      <c r="A4110" s="186" t="s">
        <v>486</v>
      </c>
      <c r="B4110" s="186">
        <v>0.0080261</v>
      </c>
      <c r="C4110" s="187">
        <v>45634.0</v>
      </c>
      <c r="D4110" s="188" t="str">
        <f t="shared" si="1"/>
        <v>2024/12</v>
      </c>
      <c r="E4110" s="189"/>
    </row>
    <row r="4111">
      <c r="A4111" s="186" t="s">
        <v>487</v>
      </c>
      <c r="B4111" s="186">
        <v>0.1128625</v>
      </c>
      <c r="C4111" s="187">
        <v>45634.0</v>
      </c>
      <c r="D4111" s="188" t="str">
        <f t="shared" si="1"/>
        <v>2024/12</v>
      </c>
      <c r="E4111" s="189"/>
    </row>
    <row r="4112">
      <c r="A4112" s="186" t="s">
        <v>487</v>
      </c>
      <c r="B4112" s="186">
        <v>0.00672</v>
      </c>
      <c r="C4112" s="187">
        <v>45634.0</v>
      </c>
      <c r="D4112" s="188" t="str">
        <f t="shared" si="1"/>
        <v>2024/12</v>
      </c>
      <c r="E4112" s="189"/>
    </row>
    <row r="4113">
      <c r="A4113" s="186" t="s">
        <v>487</v>
      </c>
      <c r="B4113" s="186">
        <v>0.01518</v>
      </c>
      <c r="C4113" s="187">
        <v>45634.0</v>
      </c>
      <c r="D4113" s="188" t="str">
        <f t="shared" si="1"/>
        <v>2024/12</v>
      </c>
      <c r="E4113" s="189"/>
    </row>
    <row r="4114">
      <c r="A4114" s="186" t="s">
        <v>487</v>
      </c>
      <c r="B4114" s="186">
        <v>0.511785</v>
      </c>
      <c r="C4114" s="187">
        <v>45634.0</v>
      </c>
      <c r="D4114" s="188" t="str">
        <f t="shared" si="1"/>
        <v>2024/12</v>
      </c>
      <c r="E4114" s="189"/>
    </row>
    <row r="4115">
      <c r="A4115" s="186" t="s">
        <v>487</v>
      </c>
      <c r="B4115" s="186">
        <v>0.07712</v>
      </c>
      <c r="C4115" s="187">
        <v>45634.0</v>
      </c>
      <c r="D4115" s="188" t="str">
        <f t="shared" si="1"/>
        <v>2024/12</v>
      </c>
      <c r="E4115" s="189"/>
    </row>
    <row r="4116">
      <c r="A4116" s="186" t="s">
        <v>487</v>
      </c>
      <c r="B4116" s="186">
        <v>0.08434</v>
      </c>
      <c r="C4116" s="187">
        <v>45634.0</v>
      </c>
      <c r="D4116" s="188" t="str">
        <f t="shared" si="1"/>
        <v>2024/12</v>
      </c>
      <c r="E4116" s="189"/>
    </row>
    <row r="4117">
      <c r="A4117" s="186" t="s">
        <v>487</v>
      </c>
      <c r="B4117" s="186">
        <v>5.09449035</v>
      </c>
      <c r="C4117" s="187">
        <v>45634.0</v>
      </c>
      <c r="D4117" s="188" t="str">
        <f t="shared" si="1"/>
        <v>2024/12</v>
      </c>
      <c r="E4117" s="189"/>
    </row>
    <row r="4118">
      <c r="A4118" s="186" t="s">
        <v>487</v>
      </c>
      <c r="B4118" s="186">
        <v>0.0679104</v>
      </c>
      <c r="C4118" s="187">
        <v>45634.0</v>
      </c>
      <c r="D4118" s="188" t="str">
        <f t="shared" si="1"/>
        <v>2024/12</v>
      </c>
      <c r="E4118" s="189"/>
    </row>
    <row r="4119">
      <c r="A4119" s="186" t="s">
        <v>487</v>
      </c>
      <c r="B4119" s="186">
        <v>0.0746652</v>
      </c>
      <c r="C4119" s="187">
        <v>45634.0</v>
      </c>
      <c r="D4119" s="188" t="str">
        <f t="shared" si="1"/>
        <v>2024/12</v>
      </c>
      <c r="E4119" s="189"/>
    </row>
    <row r="4120">
      <c r="A4120" s="186" t="s">
        <v>499</v>
      </c>
      <c r="B4120" s="186">
        <v>0.3310625</v>
      </c>
      <c r="C4120" s="187">
        <v>45634.0</v>
      </c>
      <c r="D4120" s="188" t="str">
        <f t="shared" si="1"/>
        <v>2024/12</v>
      </c>
      <c r="E4120" s="189"/>
    </row>
    <row r="4121">
      <c r="A4121" s="186" t="s">
        <v>499</v>
      </c>
      <c r="B4121" s="186">
        <v>0.2752</v>
      </c>
      <c r="C4121" s="187">
        <v>45634.0</v>
      </c>
      <c r="D4121" s="188" t="str">
        <f t="shared" si="1"/>
        <v>2024/12</v>
      </c>
      <c r="E4121" s="189"/>
    </row>
    <row r="4122">
      <c r="A4122" s="186" t="s">
        <v>499</v>
      </c>
      <c r="B4122" s="186">
        <v>0.15321</v>
      </c>
      <c r="C4122" s="187">
        <v>45634.0</v>
      </c>
      <c r="D4122" s="188" t="str">
        <f t="shared" si="1"/>
        <v>2024/12</v>
      </c>
      <c r="E4122" s="189"/>
    </row>
    <row r="4123">
      <c r="A4123" s="186" t="s">
        <v>499</v>
      </c>
      <c r="B4123" s="186">
        <v>0.08881</v>
      </c>
      <c r="C4123" s="187">
        <v>45634.0</v>
      </c>
      <c r="D4123" s="188" t="str">
        <f t="shared" si="1"/>
        <v>2024/12</v>
      </c>
      <c r="E4123" s="189"/>
    </row>
    <row r="4124">
      <c r="A4124" s="186" t="s">
        <v>499</v>
      </c>
      <c r="B4124" s="186">
        <v>0.02499</v>
      </c>
      <c r="C4124" s="187">
        <v>45634.0</v>
      </c>
      <c r="D4124" s="188" t="str">
        <f t="shared" si="1"/>
        <v>2024/12</v>
      </c>
      <c r="E4124" s="189"/>
    </row>
    <row r="4125">
      <c r="A4125" s="186" t="s">
        <v>499</v>
      </c>
      <c r="B4125" s="186">
        <v>1.1778E-4</v>
      </c>
      <c r="C4125" s="187">
        <v>45634.0</v>
      </c>
      <c r="D4125" s="188" t="str">
        <f t="shared" si="1"/>
        <v>2024/12</v>
      </c>
      <c r="E4125" s="189"/>
    </row>
    <row r="4126">
      <c r="A4126" s="186" t="s">
        <v>496</v>
      </c>
      <c r="B4126" s="186">
        <v>0.03266265</v>
      </c>
      <c r="C4126" s="187">
        <v>45634.0</v>
      </c>
      <c r="D4126" s="188" t="str">
        <f t="shared" si="1"/>
        <v>2024/12</v>
      </c>
      <c r="E4126" s="189"/>
    </row>
    <row r="4127">
      <c r="A4127" s="186" t="s">
        <v>496</v>
      </c>
      <c r="B4127" s="186">
        <v>0.006432</v>
      </c>
      <c r="C4127" s="187">
        <v>45634.0</v>
      </c>
      <c r="D4127" s="188" t="str">
        <f t="shared" si="1"/>
        <v>2024/12</v>
      </c>
      <c r="E4127" s="189"/>
    </row>
    <row r="4128">
      <c r="A4128" s="186" t="s">
        <v>496</v>
      </c>
      <c r="B4128" s="186">
        <v>0.0048942</v>
      </c>
      <c r="C4128" s="187">
        <v>45634.0</v>
      </c>
      <c r="D4128" s="188" t="str">
        <f t="shared" si="1"/>
        <v>2024/12</v>
      </c>
      <c r="E4128" s="189"/>
    </row>
    <row r="4129">
      <c r="A4129" s="186" t="s">
        <v>496</v>
      </c>
      <c r="B4129" s="186">
        <v>0.066624</v>
      </c>
      <c r="C4129" s="187">
        <v>45634.0</v>
      </c>
      <c r="D4129" s="188" t="str">
        <f t="shared" si="1"/>
        <v>2024/12</v>
      </c>
      <c r="E4129" s="189"/>
    </row>
    <row r="4130">
      <c r="A4130" s="186" t="s">
        <v>496</v>
      </c>
      <c r="B4130" s="186">
        <v>0.030621</v>
      </c>
      <c r="C4130" s="187">
        <v>45634.0</v>
      </c>
      <c r="D4130" s="188" t="str">
        <f t="shared" si="1"/>
        <v>2024/12</v>
      </c>
      <c r="E4130" s="189"/>
    </row>
    <row r="4131">
      <c r="A4131" s="186" t="s">
        <v>502</v>
      </c>
      <c r="B4131" s="186">
        <v>0.014335</v>
      </c>
      <c r="C4131" s="187">
        <v>45634.0</v>
      </c>
      <c r="D4131" s="188" t="str">
        <f t="shared" si="1"/>
        <v>2024/12</v>
      </c>
      <c r="E4131" s="189"/>
    </row>
    <row r="4132">
      <c r="A4132" s="186" t="s">
        <v>502</v>
      </c>
      <c r="B4132" s="186">
        <v>0.01145</v>
      </c>
      <c r="C4132" s="187">
        <v>45634.0</v>
      </c>
      <c r="D4132" s="188" t="str">
        <f t="shared" si="1"/>
        <v>2024/12</v>
      </c>
      <c r="E4132" s="189"/>
    </row>
    <row r="4133">
      <c r="A4133" s="186" t="s">
        <v>502</v>
      </c>
      <c r="B4133" s="186">
        <v>0.00318195</v>
      </c>
      <c r="C4133" s="187">
        <v>45634.0</v>
      </c>
      <c r="D4133" s="188" t="str">
        <f t="shared" si="1"/>
        <v>2024/12</v>
      </c>
      <c r="E4133" s="189"/>
    </row>
    <row r="4134">
      <c r="A4134" s="186" t="s">
        <v>502</v>
      </c>
      <c r="B4134" s="186">
        <v>0.0012576</v>
      </c>
      <c r="C4134" s="187">
        <v>45634.0</v>
      </c>
      <c r="D4134" s="188" t="str">
        <f t="shared" si="1"/>
        <v>2024/12</v>
      </c>
      <c r="E4134" s="189"/>
    </row>
    <row r="4135">
      <c r="A4135" s="186" t="s">
        <v>502</v>
      </c>
      <c r="B4135" s="186">
        <v>2.4E-4</v>
      </c>
      <c r="C4135" s="187">
        <v>45634.0</v>
      </c>
      <c r="D4135" s="188" t="str">
        <f t="shared" si="1"/>
        <v>2024/12</v>
      </c>
      <c r="E4135" s="189"/>
    </row>
    <row r="4136">
      <c r="A4136" s="186" t="s">
        <v>502</v>
      </c>
      <c r="B4136" s="186">
        <v>2.6</v>
      </c>
      <c r="C4136" s="187">
        <v>45634.0</v>
      </c>
      <c r="D4136" s="188" t="str">
        <f t="shared" si="1"/>
        <v>2024/12</v>
      </c>
      <c r="E4136" s="189"/>
    </row>
    <row r="4137">
      <c r="A4137" s="186" t="s">
        <v>502</v>
      </c>
      <c r="B4137" s="186">
        <v>0.246123</v>
      </c>
      <c r="C4137" s="187">
        <v>45634.0</v>
      </c>
      <c r="D4137" s="188" t="str">
        <f t="shared" si="1"/>
        <v>2024/12</v>
      </c>
      <c r="E4137" s="189"/>
    </row>
    <row r="4138">
      <c r="A4138" s="186" t="s">
        <v>502</v>
      </c>
      <c r="B4138" s="186">
        <v>0.642816</v>
      </c>
      <c r="C4138" s="187">
        <v>45634.0</v>
      </c>
      <c r="D4138" s="188" t="str">
        <f t="shared" si="1"/>
        <v>2024/12</v>
      </c>
      <c r="E4138" s="189"/>
    </row>
    <row r="4139">
      <c r="A4139" s="186" t="s">
        <v>489</v>
      </c>
      <c r="B4139" s="186">
        <v>0.4707325</v>
      </c>
      <c r="C4139" s="187">
        <v>45634.0</v>
      </c>
      <c r="D4139" s="188" t="str">
        <f t="shared" si="1"/>
        <v>2024/12</v>
      </c>
      <c r="E4139" s="189"/>
    </row>
    <row r="4140">
      <c r="A4140" s="186" t="s">
        <v>489</v>
      </c>
      <c r="B4140" s="186">
        <v>0.5872</v>
      </c>
      <c r="C4140" s="187">
        <v>45634.0</v>
      </c>
      <c r="D4140" s="188" t="str">
        <f t="shared" si="1"/>
        <v>2024/12</v>
      </c>
      <c r="E4140" s="189"/>
    </row>
    <row r="4141">
      <c r="A4141" s="186" t="s">
        <v>489</v>
      </c>
      <c r="B4141" s="186">
        <v>0.19689</v>
      </c>
      <c r="C4141" s="187">
        <v>45634.0</v>
      </c>
      <c r="D4141" s="188" t="str">
        <f t="shared" si="1"/>
        <v>2024/12</v>
      </c>
      <c r="E4141" s="189"/>
    </row>
    <row r="4142">
      <c r="A4142" s="186" t="s">
        <v>489</v>
      </c>
      <c r="B4142" s="186">
        <v>0.0370488</v>
      </c>
      <c r="C4142" s="187">
        <v>45634.0</v>
      </c>
      <c r="D4142" s="188" t="str">
        <f t="shared" si="1"/>
        <v>2024/12</v>
      </c>
      <c r="E4142" s="189"/>
    </row>
    <row r="4143">
      <c r="A4143" s="186" t="s">
        <v>489</v>
      </c>
      <c r="B4143" s="186">
        <v>0.0082464</v>
      </c>
      <c r="C4143" s="187">
        <v>45634.0</v>
      </c>
      <c r="D4143" s="188" t="str">
        <f t="shared" si="1"/>
        <v>2024/12</v>
      </c>
      <c r="E4143" s="189"/>
    </row>
    <row r="4144">
      <c r="A4144" s="186" t="s">
        <v>489</v>
      </c>
      <c r="B4144" s="186">
        <v>0.0078042</v>
      </c>
      <c r="C4144" s="187">
        <v>45634.0</v>
      </c>
      <c r="D4144" s="188" t="str">
        <f t="shared" si="1"/>
        <v>2024/12</v>
      </c>
      <c r="E4144" s="189"/>
    </row>
    <row r="4145">
      <c r="A4145" s="186" t="s">
        <v>489</v>
      </c>
      <c r="B4145" s="186">
        <v>1.8941E-4</v>
      </c>
      <c r="C4145" s="187">
        <v>45634.0</v>
      </c>
      <c r="D4145" s="188" t="str">
        <f t="shared" si="1"/>
        <v>2024/12</v>
      </c>
      <c r="E4145" s="189"/>
    </row>
    <row r="4146">
      <c r="A4146" s="186" t="s">
        <v>489</v>
      </c>
      <c r="B4146" s="186">
        <v>0.0022434</v>
      </c>
      <c r="C4146" s="187">
        <v>45634.0</v>
      </c>
      <c r="D4146" s="188" t="str">
        <f t="shared" si="1"/>
        <v>2024/12</v>
      </c>
      <c r="E4146" s="189"/>
    </row>
    <row r="4147">
      <c r="A4147" s="186" t="s">
        <v>489</v>
      </c>
      <c r="B4147" s="186">
        <v>0.001674</v>
      </c>
      <c r="C4147" s="187">
        <v>45634.0</v>
      </c>
      <c r="D4147" s="188" t="str">
        <f t="shared" si="1"/>
        <v>2024/12</v>
      </c>
      <c r="E4147" s="189"/>
    </row>
    <row r="4148">
      <c r="A4148" s="186" t="s">
        <v>497</v>
      </c>
      <c r="B4148" s="186">
        <v>0.3371985</v>
      </c>
      <c r="C4148" s="187">
        <v>45634.0</v>
      </c>
      <c r="D4148" s="188" t="str">
        <f t="shared" si="1"/>
        <v>2024/12</v>
      </c>
      <c r="E4148" s="189"/>
    </row>
    <row r="4149">
      <c r="A4149" s="186" t="s">
        <v>497</v>
      </c>
      <c r="B4149" s="186">
        <v>0.013932</v>
      </c>
      <c r="C4149" s="187">
        <v>45634.0</v>
      </c>
      <c r="D4149" s="188" t="str">
        <f t="shared" si="1"/>
        <v>2024/12</v>
      </c>
      <c r="E4149" s="189"/>
    </row>
    <row r="4150">
      <c r="A4150" s="186" t="s">
        <v>498</v>
      </c>
      <c r="B4150" s="186">
        <v>0.0099275</v>
      </c>
      <c r="C4150" s="187">
        <v>45634.0</v>
      </c>
      <c r="D4150" s="188" t="str">
        <f t="shared" si="1"/>
        <v>2024/12</v>
      </c>
      <c r="E4150" s="189"/>
    </row>
    <row r="4151">
      <c r="A4151" s="186" t="s">
        <v>498</v>
      </c>
      <c r="B4151" s="186">
        <v>0.0072</v>
      </c>
      <c r="C4151" s="187">
        <v>45634.0</v>
      </c>
      <c r="D4151" s="188" t="str">
        <f t="shared" si="1"/>
        <v>2024/12</v>
      </c>
      <c r="E4151" s="189"/>
    </row>
    <row r="4152">
      <c r="A4152" s="186" t="s">
        <v>498</v>
      </c>
      <c r="B4152" s="186">
        <v>0.0037944</v>
      </c>
      <c r="C4152" s="187">
        <v>45634.0</v>
      </c>
      <c r="D4152" s="188" t="str">
        <f t="shared" si="1"/>
        <v>2024/12</v>
      </c>
      <c r="E4152" s="189"/>
    </row>
    <row r="4153">
      <c r="A4153" s="186" t="s">
        <v>498</v>
      </c>
      <c r="B4153" s="186">
        <v>0.0016224</v>
      </c>
      <c r="C4153" s="187">
        <v>45634.0</v>
      </c>
      <c r="D4153" s="188" t="str">
        <f t="shared" si="1"/>
        <v>2024/12</v>
      </c>
      <c r="E4153" s="189"/>
    </row>
    <row r="4154">
      <c r="A4154" s="186" t="s">
        <v>498</v>
      </c>
      <c r="B4154" s="186">
        <v>0.001527</v>
      </c>
      <c r="C4154" s="187">
        <v>45634.0</v>
      </c>
      <c r="D4154" s="188" t="str">
        <f t="shared" si="1"/>
        <v>2024/12</v>
      </c>
      <c r="E4154" s="189"/>
    </row>
    <row r="4155">
      <c r="A4155" s="186" t="s">
        <v>486</v>
      </c>
      <c r="B4155" s="186">
        <v>0.0132397</v>
      </c>
      <c r="C4155" s="187">
        <v>45635.0</v>
      </c>
      <c r="D4155" s="188" t="str">
        <f t="shared" si="1"/>
        <v>2024/12</v>
      </c>
      <c r="E4155" s="189"/>
    </row>
    <row r="4156">
      <c r="A4156" s="186" t="s">
        <v>506</v>
      </c>
      <c r="B4156" s="186">
        <v>0.1394775</v>
      </c>
      <c r="C4156" s="187">
        <v>45635.0</v>
      </c>
      <c r="D4156" s="188" t="str">
        <f t="shared" si="1"/>
        <v>2024/12</v>
      </c>
      <c r="E4156" s="189"/>
    </row>
    <row r="4157">
      <c r="A4157" s="186" t="s">
        <v>506</v>
      </c>
      <c r="B4157" s="186">
        <v>0.0464</v>
      </c>
      <c r="C4157" s="187">
        <v>45635.0</v>
      </c>
      <c r="D4157" s="188" t="str">
        <f t="shared" si="1"/>
        <v>2024/12</v>
      </c>
      <c r="E4157" s="189"/>
    </row>
    <row r="4158">
      <c r="A4158" s="186" t="s">
        <v>506</v>
      </c>
      <c r="B4158" s="186">
        <v>0.03776</v>
      </c>
      <c r="C4158" s="187">
        <v>45635.0</v>
      </c>
      <c r="D4158" s="188" t="str">
        <f t="shared" si="1"/>
        <v>2024/12</v>
      </c>
      <c r="E4158" s="189"/>
    </row>
    <row r="4159">
      <c r="A4159" s="186" t="s">
        <v>487</v>
      </c>
      <c r="B4159" s="186">
        <v>0.1284825</v>
      </c>
      <c r="C4159" s="187">
        <v>45635.0</v>
      </c>
      <c r="D4159" s="188" t="str">
        <f t="shared" si="1"/>
        <v>2024/12</v>
      </c>
      <c r="E4159" s="189"/>
    </row>
    <row r="4160">
      <c r="A4160" s="186" t="s">
        <v>487</v>
      </c>
      <c r="B4160" s="186">
        <v>0.00672</v>
      </c>
      <c r="C4160" s="187">
        <v>45635.0</v>
      </c>
      <c r="D4160" s="188" t="str">
        <f t="shared" si="1"/>
        <v>2024/12</v>
      </c>
      <c r="E4160" s="189"/>
    </row>
    <row r="4161">
      <c r="A4161" s="186" t="s">
        <v>487</v>
      </c>
      <c r="B4161" s="186">
        <v>0.01895</v>
      </c>
      <c r="C4161" s="187">
        <v>45635.0</v>
      </c>
      <c r="D4161" s="188" t="str">
        <f t="shared" si="1"/>
        <v>2024/12</v>
      </c>
      <c r="E4161" s="189"/>
    </row>
    <row r="4162">
      <c r="A4162" s="186" t="s">
        <v>487</v>
      </c>
      <c r="B4162" s="186">
        <v>5.03195</v>
      </c>
      <c r="C4162" s="187">
        <v>45635.0</v>
      </c>
      <c r="D4162" s="188" t="str">
        <f t="shared" si="1"/>
        <v>2024/12</v>
      </c>
      <c r="E4162" s="189"/>
    </row>
    <row r="4163">
      <c r="A4163" s="186" t="s">
        <v>487</v>
      </c>
      <c r="B4163" s="186">
        <v>0.11136</v>
      </c>
      <c r="C4163" s="187">
        <v>45635.0</v>
      </c>
      <c r="D4163" s="188" t="str">
        <f t="shared" si="1"/>
        <v>2024/12</v>
      </c>
      <c r="E4163" s="189"/>
    </row>
    <row r="4164">
      <c r="A4164" s="186" t="s">
        <v>487</v>
      </c>
      <c r="B4164" s="186">
        <v>0.19579</v>
      </c>
      <c r="C4164" s="187">
        <v>45635.0</v>
      </c>
      <c r="D4164" s="188" t="str">
        <f t="shared" si="1"/>
        <v>2024/12</v>
      </c>
      <c r="E4164" s="189"/>
    </row>
    <row r="4165">
      <c r="A4165" s="186" t="s">
        <v>487</v>
      </c>
      <c r="B4165" s="186">
        <v>0.68148135</v>
      </c>
      <c r="C4165" s="187">
        <v>45635.0</v>
      </c>
      <c r="D4165" s="188" t="str">
        <f t="shared" si="1"/>
        <v>2024/12</v>
      </c>
      <c r="E4165" s="189"/>
    </row>
    <row r="4166">
      <c r="A4166" s="186" t="s">
        <v>487</v>
      </c>
      <c r="B4166" s="186">
        <v>0.0749568</v>
      </c>
      <c r="C4166" s="187">
        <v>45635.0</v>
      </c>
      <c r="D4166" s="188" t="str">
        <f t="shared" si="1"/>
        <v>2024/12</v>
      </c>
      <c r="E4166" s="189"/>
    </row>
    <row r="4167">
      <c r="A4167" s="186" t="s">
        <v>487</v>
      </c>
      <c r="B4167" s="186">
        <v>0.0967764</v>
      </c>
      <c r="C4167" s="187">
        <v>45635.0</v>
      </c>
      <c r="D4167" s="188" t="str">
        <f t="shared" si="1"/>
        <v>2024/12</v>
      </c>
      <c r="E4167" s="189"/>
    </row>
    <row r="4168">
      <c r="A4168" s="186" t="s">
        <v>499</v>
      </c>
      <c r="B4168" s="186">
        <v>0.52619</v>
      </c>
      <c r="C4168" s="187">
        <v>45635.0</v>
      </c>
      <c r="D4168" s="188" t="str">
        <f t="shared" si="1"/>
        <v>2024/12</v>
      </c>
      <c r="E4168" s="189"/>
    </row>
    <row r="4169">
      <c r="A4169" s="186" t="s">
        <v>499</v>
      </c>
      <c r="B4169" s="186">
        <v>0.55216</v>
      </c>
      <c r="C4169" s="187">
        <v>45635.0</v>
      </c>
      <c r="D4169" s="188" t="str">
        <f t="shared" si="1"/>
        <v>2024/12</v>
      </c>
      <c r="E4169" s="189"/>
    </row>
    <row r="4170">
      <c r="A4170" s="186" t="s">
        <v>499</v>
      </c>
      <c r="B4170" s="186">
        <v>0.33712</v>
      </c>
      <c r="C4170" s="187">
        <v>45635.0</v>
      </c>
      <c r="D4170" s="188" t="str">
        <f t="shared" si="1"/>
        <v>2024/12</v>
      </c>
      <c r="E4170" s="189"/>
    </row>
    <row r="4171">
      <c r="A4171" s="186" t="s">
        <v>499</v>
      </c>
      <c r="B4171" s="186">
        <v>0.22318</v>
      </c>
      <c r="C4171" s="187">
        <v>45635.0</v>
      </c>
      <c r="D4171" s="188" t="str">
        <f t="shared" si="1"/>
        <v>2024/12</v>
      </c>
      <c r="E4171" s="189"/>
    </row>
    <row r="4172">
      <c r="A4172" s="186" t="s">
        <v>499</v>
      </c>
      <c r="B4172" s="186">
        <v>0.075435</v>
      </c>
      <c r="C4172" s="187">
        <v>45635.0</v>
      </c>
      <c r="D4172" s="188" t="str">
        <f t="shared" si="1"/>
        <v>2024/12</v>
      </c>
      <c r="E4172" s="189"/>
    </row>
    <row r="4173">
      <c r="A4173" s="186" t="s">
        <v>499</v>
      </c>
      <c r="B4173" s="186">
        <v>2.4128E-4</v>
      </c>
      <c r="C4173" s="187">
        <v>45635.0</v>
      </c>
      <c r="D4173" s="188" t="str">
        <f t="shared" si="1"/>
        <v>2024/12</v>
      </c>
      <c r="E4173" s="189"/>
    </row>
    <row r="4174">
      <c r="A4174" s="186" t="s">
        <v>496</v>
      </c>
      <c r="B4174" s="186">
        <v>0.0372894</v>
      </c>
      <c r="C4174" s="187">
        <v>45635.0</v>
      </c>
      <c r="D4174" s="188" t="str">
        <f t="shared" si="1"/>
        <v>2024/12</v>
      </c>
      <c r="E4174" s="189"/>
    </row>
    <row r="4175">
      <c r="A4175" s="186" t="s">
        <v>496</v>
      </c>
      <c r="B4175" s="186">
        <v>0.0054528</v>
      </c>
      <c r="C4175" s="187">
        <v>45635.0</v>
      </c>
      <c r="D4175" s="188" t="str">
        <f t="shared" si="1"/>
        <v>2024/12</v>
      </c>
      <c r="E4175" s="189"/>
    </row>
    <row r="4176">
      <c r="A4176" s="186" t="s">
        <v>496</v>
      </c>
      <c r="B4176" s="186">
        <v>0.0050112</v>
      </c>
      <c r="C4176" s="187">
        <v>45635.0</v>
      </c>
      <c r="D4176" s="188" t="str">
        <f t="shared" si="1"/>
        <v>2024/12</v>
      </c>
      <c r="E4176" s="189"/>
    </row>
    <row r="4177">
      <c r="A4177" s="186" t="s">
        <v>496</v>
      </c>
      <c r="B4177" s="186">
        <v>0.0594455</v>
      </c>
      <c r="C4177" s="187">
        <v>45635.0</v>
      </c>
      <c r="D4177" s="188" t="str">
        <f t="shared" si="1"/>
        <v>2024/12</v>
      </c>
      <c r="E4177" s="189"/>
    </row>
    <row r="4178">
      <c r="A4178" s="186" t="s">
        <v>496</v>
      </c>
      <c r="B4178" s="186">
        <v>0.0316845</v>
      </c>
      <c r="C4178" s="187">
        <v>45635.0</v>
      </c>
      <c r="D4178" s="188" t="str">
        <f t="shared" si="1"/>
        <v>2024/12</v>
      </c>
      <c r="E4178" s="189"/>
    </row>
    <row r="4179">
      <c r="A4179" s="186" t="s">
        <v>502</v>
      </c>
      <c r="B4179" s="186">
        <v>1.3900475</v>
      </c>
      <c r="C4179" s="187">
        <v>45635.0</v>
      </c>
      <c r="D4179" s="188" t="str">
        <f t="shared" si="1"/>
        <v>2024/12</v>
      </c>
      <c r="E4179" s="189"/>
    </row>
    <row r="4180">
      <c r="A4180" s="186" t="s">
        <v>502</v>
      </c>
      <c r="B4180" s="186">
        <v>0.08192</v>
      </c>
      <c r="C4180" s="187">
        <v>45635.0</v>
      </c>
      <c r="D4180" s="188" t="str">
        <f t="shared" si="1"/>
        <v>2024/12</v>
      </c>
      <c r="E4180" s="189"/>
    </row>
    <row r="4181">
      <c r="A4181" s="186" t="s">
        <v>502</v>
      </c>
      <c r="B4181" s="186">
        <v>0.8223</v>
      </c>
      <c r="C4181" s="187">
        <v>45635.0</v>
      </c>
      <c r="D4181" s="188" t="str">
        <f t="shared" si="1"/>
        <v>2024/12</v>
      </c>
      <c r="E4181" s="189"/>
    </row>
    <row r="4182">
      <c r="A4182" s="186" t="s">
        <v>502</v>
      </c>
      <c r="B4182" s="186">
        <v>0.0282153</v>
      </c>
      <c r="C4182" s="187">
        <v>45635.0</v>
      </c>
      <c r="D4182" s="188" t="str">
        <f t="shared" si="1"/>
        <v>2024/12</v>
      </c>
      <c r="E4182" s="189"/>
    </row>
    <row r="4183">
      <c r="A4183" s="186" t="s">
        <v>502</v>
      </c>
      <c r="B4183" s="186">
        <v>0.0100992</v>
      </c>
      <c r="C4183" s="187">
        <v>45635.0</v>
      </c>
      <c r="D4183" s="188" t="str">
        <f t="shared" si="1"/>
        <v>2024/12</v>
      </c>
      <c r="E4183" s="189"/>
    </row>
    <row r="4184">
      <c r="A4184" s="186" t="s">
        <v>502</v>
      </c>
      <c r="B4184" s="186">
        <v>0.0097806</v>
      </c>
      <c r="C4184" s="187">
        <v>45635.0</v>
      </c>
      <c r="D4184" s="188" t="str">
        <f t="shared" si="1"/>
        <v>2024/12</v>
      </c>
      <c r="E4184" s="189"/>
    </row>
    <row r="4185">
      <c r="A4185" s="186" t="s">
        <v>502</v>
      </c>
      <c r="B4185" s="186">
        <v>0.0195</v>
      </c>
      <c r="C4185" s="187">
        <v>45635.0</v>
      </c>
      <c r="D4185" s="188" t="str">
        <f t="shared" si="1"/>
        <v>2024/12</v>
      </c>
      <c r="E4185" s="189"/>
    </row>
    <row r="4186">
      <c r="A4186" s="186" t="s">
        <v>502</v>
      </c>
      <c r="B4186" s="186">
        <v>0.00256</v>
      </c>
      <c r="C4186" s="187">
        <v>45635.0</v>
      </c>
      <c r="D4186" s="188" t="str">
        <f t="shared" si="1"/>
        <v>2024/12</v>
      </c>
      <c r="E4186" s="189"/>
    </row>
    <row r="4187">
      <c r="A4187" s="186" t="s">
        <v>502</v>
      </c>
      <c r="B4187" s="186">
        <v>0.0452</v>
      </c>
      <c r="C4187" s="187">
        <v>45635.0</v>
      </c>
      <c r="D4187" s="188" t="str">
        <f t="shared" si="1"/>
        <v>2024/12</v>
      </c>
      <c r="E4187" s="189"/>
    </row>
    <row r="4188">
      <c r="A4188" s="186" t="s">
        <v>502</v>
      </c>
      <c r="B4188" s="186">
        <v>0.00116</v>
      </c>
      <c r="C4188" s="187">
        <v>45635.0</v>
      </c>
      <c r="D4188" s="188" t="str">
        <f t="shared" si="1"/>
        <v>2024/12</v>
      </c>
      <c r="E4188" s="189"/>
    </row>
    <row r="4189">
      <c r="A4189" s="186" t="s">
        <v>502</v>
      </c>
      <c r="B4189" s="186">
        <v>9.6E-4</v>
      </c>
      <c r="C4189" s="187">
        <v>45635.0</v>
      </c>
      <c r="D4189" s="188" t="str">
        <f t="shared" si="1"/>
        <v>2024/12</v>
      </c>
      <c r="E4189" s="189"/>
    </row>
    <row r="4190">
      <c r="A4190" s="186" t="s">
        <v>502</v>
      </c>
      <c r="B4190" s="186">
        <v>0.00148</v>
      </c>
      <c r="C4190" s="187">
        <v>45635.0</v>
      </c>
      <c r="D4190" s="188" t="str">
        <f t="shared" si="1"/>
        <v>2024/12</v>
      </c>
      <c r="E4190" s="189"/>
    </row>
    <row r="4191">
      <c r="A4191" s="186" t="s">
        <v>502</v>
      </c>
      <c r="B4191" s="186">
        <v>3.68</v>
      </c>
      <c r="C4191" s="187">
        <v>45635.0</v>
      </c>
      <c r="D4191" s="188" t="str">
        <f t="shared" si="1"/>
        <v>2024/12</v>
      </c>
      <c r="E4191" s="189"/>
    </row>
    <row r="4192">
      <c r="A4192" s="186" t="s">
        <v>502</v>
      </c>
      <c r="B4192" s="186">
        <v>1.0E-4</v>
      </c>
      <c r="C4192" s="187">
        <v>45635.0</v>
      </c>
      <c r="D4192" s="188" t="str">
        <f t="shared" si="1"/>
        <v>2024/12</v>
      </c>
      <c r="E4192" s="189"/>
    </row>
    <row r="4193">
      <c r="A4193" s="186" t="s">
        <v>502</v>
      </c>
      <c r="B4193" s="186">
        <v>0.001457</v>
      </c>
      <c r="C4193" s="187">
        <v>45635.0</v>
      </c>
      <c r="D4193" s="188" t="str">
        <f t="shared" si="1"/>
        <v>2024/12</v>
      </c>
      <c r="E4193" s="189"/>
    </row>
    <row r="4194">
      <c r="A4194" s="186" t="s">
        <v>502</v>
      </c>
      <c r="B4194" s="186">
        <v>9.06E-4</v>
      </c>
      <c r="C4194" s="187">
        <v>45635.0</v>
      </c>
      <c r="D4194" s="188" t="str">
        <f t="shared" si="1"/>
        <v>2024/12</v>
      </c>
      <c r="E4194" s="189"/>
    </row>
    <row r="4195">
      <c r="A4195" s="186" t="s">
        <v>502</v>
      </c>
      <c r="B4195" s="186">
        <v>0.295461</v>
      </c>
      <c r="C4195" s="187">
        <v>45635.0</v>
      </c>
      <c r="D4195" s="188" t="str">
        <f t="shared" si="1"/>
        <v>2024/12</v>
      </c>
      <c r="E4195" s="189"/>
    </row>
    <row r="4196">
      <c r="A4196" s="186" t="s">
        <v>502</v>
      </c>
      <c r="B4196" s="186">
        <v>0.840664</v>
      </c>
      <c r="C4196" s="187">
        <v>45635.0</v>
      </c>
      <c r="D4196" s="188" t="str">
        <f t="shared" si="1"/>
        <v>2024/12</v>
      </c>
      <c r="E4196" s="189"/>
    </row>
    <row r="4197">
      <c r="A4197" s="186" t="s">
        <v>488</v>
      </c>
      <c r="B4197" s="186">
        <v>0.1143975</v>
      </c>
      <c r="C4197" s="187">
        <v>45635.0</v>
      </c>
      <c r="D4197" s="188" t="str">
        <f t="shared" si="1"/>
        <v>2024/12</v>
      </c>
      <c r="E4197" s="189"/>
    </row>
    <row r="4198">
      <c r="A4198" s="186" t="s">
        <v>488</v>
      </c>
      <c r="B4198" s="186">
        <v>0.14527</v>
      </c>
      <c r="C4198" s="187">
        <v>45635.0</v>
      </c>
      <c r="D4198" s="188" t="str">
        <f t="shared" si="1"/>
        <v>2024/12</v>
      </c>
      <c r="E4198" s="189"/>
    </row>
    <row r="4199">
      <c r="A4199" s="186" t="s">
        <v>488</v>
      </c>
      <c r="B4199" s="186">
        <v>0.53053</v>
      </c>
      <c r="C4199" s="187">
        <v>45635.0</v>
      </c>
      <c r="D4199" s="188" t="str">
        <f t="shared" si="1"/>
        <v>2024/12</v>
      </c>
      <c r="E4199" s="189"/>
    </row>
    <row r="4200">
      <c r="A4200" s="186" t="s">
        <v>488</v>
      </c>
      <c r="B4200" s="186">
        <v>0.46995</v>
      </c>
      <c r="C4200" s="187">
        <v>45635.0</v>
      </c>
      <c r="D4200" s="188" t="str">
        <f t="shared" si="1"/>
        <v>2024/12</v>
      </c>
      <c r="E4200" s="189"/>
    </row>
    <row r="4201">
      <c r="A4201" s="186" t="s">
        <v>488</v>
      </c>
      <c r="B4201" s="186">
        <v>3.70557</v>
      </c>
      <c r="C4201" s="187">
        <v>45635.0</v>
      </c>
      <c r="D4201" s="188" t="str">
        <f t="shared" si="1"/>
        <v>2024/12</v>
      </c>
      <c r="E4201" s="189"/>
    </row>
    <row r="4202">
      <c r="A4202" s="186" t="s">
        <v>488</v>
      </c>
      <c r="B4202" s="186">
        <v>0.22752</v>
      </c>
      <c r="C4202" s="187">
        <v>45635.0</v>
      </c>
      <c r="D4202" s="188" t="str">
        <f t="shared" si="1"/>
        <v>2024/12</v>
      </c>
      <c r="E4202" s="189"/>
    </row>
    <row r="4203">
      <c r="A4203" s="186" t="s">
        <v>488</v>
      </c>
      <c r="B4203" s="186">
        <v>19.25808</v>
      </c>
      <c r="C4203" s="187">
        <v>45635.0</v>
      </c>
      <c r="D4203" s="188" t="str">
        <f t="shared" si="1"/>
        <v>2024/12</v>
      </c>
      <c r="E4203" s="189"/>
    </row>
    <row r="4204">
      <c r="A4204" s="186" t="s">
        <v>488</v>
      </c>
      <c r="B4204" s="186">
        <v>4.13718</v>
      </c>
      <c r="C4204" s="187">
        <v>45635.0</v>
      </c>
      <c r="D4204" s="188" t="str">
        <f t="shared" si="1"/>
        <v>2024/12</v>
      </c>
      <c r="E4204" s="189"/>
    </row>
    <row r="4205">
      <c r="A4205" s="186" t="s">
        <v>488</v>
      </c>
      <c r="B4205" s="186">
        <v>0.34164</v>
      </c>
      <c r="C4205" s="187">
        <v>45635.0</v>
      </c>
      <c r="D4205" s="188" t="str">
        <f t="shared" si="1"/>
        <v>2024/12</v>
      </c>
      <c r="E4205" s="189"/>
    </row>
    <row r="4206">
      <c r="A4206" s="186" t="s">
        <v>489</v>
      </c>
      <c r="B4206" s="186">
        <v>6.4086225</v>
      </c>
      <c r="C4206" s="187">
        <v>45635.0</v>
      </c>
      <c r="D4206" s="188" t="str">
        <f t="shared" si="1"/>
        <v>2024/12</v>
      </c>
      <c r="E4206" s="189"/>
    </row>
    <row r="4207">
      <c r="A4207" s="186" t="s">
        <v>489</v>
      </c>
      <c r="B4207" s="186">
        <v>2.99104</v>
      </c>
      <c r="C4207" s="187">
        <v>45635.0</v>
      </c>
      <c r="D4207" s="188" t="str">
        <f t="shared" si="1"/>
        <v>2024/12</v>
      </c>
      <c r="E4207" s="189"/>
    </row>
    <row r="4208">
      <c r="A4208" s="186" t="s">
        <v>489</v>
      </c>
      <c r="B4208" s="186">
        <v>2.9057</v>
      </c>
      <c r="C4208" s="187">
        <v>45635.0</v>
      </c>
      <c r="D4208" s="188" t="str">
        <f t="shared" si="1"/>
        <v>2024/12</v>
      </c>
      <c r="E4208" s="189"/>
    </row>
    <row r="4209">
      <c r="A4209" s="186" t="s">
        <v>489</v>
      </c>
      <c r="B4209" s="186">
        <v>0.003255</v>
      </c>
      <c r="C4209" s="187">
        <v>45635.0</v>
      </c>
      <c r="D4209" s="188" t="str">
        <f t="shared" si="1"/>
        <v>2024/12</v>
      </c>
      <c r="E4209" s="189"/>
    </row>
    <row r="4210">
      <c r="A4210" s="186" t="s">
        <v>489</v>
      </c>
      <c r="B4210" s="186">
        <v>0.0042</v>
      </c>
      <c r="C4210" s="187">
        <v>45635.0</v>
      </c>
      <c r="D4210" s="188" t="str">
        <f t="shared" si="1"/>
        <v>2024/12</v>
      </c>
      <c r="E4210" s="189"/>
    </row>
    <row r="4211">
      <c r="A4211" s="186" t="s">
        <v>489</v>
      </c>
      <c r="B4211" s="186">
        <v>1.807575</v>
      </c>
      <c r="C4211" s="187">
        <v>45635.0</v>
      </c>
      <c r="D4211" s="188" t="str">
        <f t="shared" si="1"/>
        <v>2024/12</v>
      </c>
      <c r="E4211" s="189"/>
    </row>
    <row r="4212">
      <c r="A4212" s="186" t="s">
        <v>489</v>
      </c>
      <c r="B4212" s="186">
        <v>1.752375</v>
      </c>
      <c r="C4212" s="187">
        <v>45635.0</v>
      </c>
      <c r="D4212" s="188" t="str">
        <f t="shared" si="1"/>
        <v>2024/12</v>
      </c>
      <c r="E4212" s="189"/>
    </row>
    <row r="4213">
      <c r="A4213" s="186" t="s">
        <v>489</v>
      </c>
      <c r="B4213" s="186">
        <v>0.38350125</v>
      </c>
      <c r="C4213" s="187">
        <v>45635.0</v>
      </c>
      <c r="D4213" s="188" t="str">
        <f t="shared" si="1"/>
        <v>2024/12</v>
      </c>
      <c r="E4213" s="189"/>
    </row>
    <row r="4214">
      <c r="A4214" s="186" t="s">
        <v>489</v>
      </c>
      <c r="B4214" s="186">
        <v>0.0720768</v>
      </c>
      <c r="C4214" s="187">
        <v>45635.0</v>
      </c>
      <c r="D4214" s="188" t="str">
        <f t="shared" si="1"/>
        <v>2024/12</v>
      </c>
      <c r="E4214" s="189"/>
    </row>
    <row r="4215">
      <c r="A4215" s="186" t="s">
        <v>489</v>
      </c>
      <c r="B4215" s="186">
        <v>0.0817206</v>
      </c>
      <c r="C4215" s="187">
        <v>45635.0</v>
      </c>
      <c r="D4215" s="188" t="str">
        <f t="shared" si="1"/>
        <v>2024/12</v>
      </c>
      <c r="E4215" s="189"/>
    </row>
    <row r="4216">
      <c r="A4216" s="186" t="s">
        <v>489</v>
      </c>
      <c r="B4216" s="186">
        <v>0.0084032</v>
      </c>
      <c r="C4216" s="187">
        <v>45635.0</v>
      </c>
      <c r="D4216" s="188" t="str">
        <f t="shared" si="1"/>
        <v>2024/12</v>
      </c>
      <c r="E4216" s="189"/>
    </row>
    <row r="4217">
      <c r="A4217" s="186" t="s">
        <v>489</v>
      </c>
      <c r="B4217" s="186">
        <v>0.0212619</v>
      </c>
      <c r="C4217" s="187">
        <v>45635.0</v>
      </c>
      <c r="D4217" s="188" t="str">
        <f t="shared" si="1"/>
        <v>2024/12</v>
      </c>
      <c r="E4217" s="189"/>
    </row>
    <row r="4218">
      <c r="A4218" s="186" t="s">
        <v>489</v>
      </c>
      <c r="B4218" s="186">
        <v>0.012942</v>
      </c>
      <c r="C4218" s="187">
        <v>45635.0</v>
      </c>
      <c r="D4218" s="188" t="str">
        <f t="shared" si="1"/>
        <v>2024/12</v>
      </c>
      <c r="E4218" s="189"/>
    </row>
    <row r="4219">
      <c r="A4219" s="186" t="s">
        <v>497</v>
      </c>
      <c r="B4219" s="186">
        <v>0.3878115</v>
      </c>
      <c r="C4219" s="187">
        <v>45635.0</v>
      </c>
      <c r="D4219" s="188" t="str">
        <f t="shared" si="1"/>
        <v>2024/12</v>
      </c>
      <c r="E4219" s="189"/>
    </row>
    <row r="4220">
      <c r="A4220" s="186" t="s">
        <v>497</v>
      </c>
      <c r="B4220" s="186">
        <v>0.0157635</v>
      </c>
      <c r="C4220" s="187">
        <v>45635.0</v>
      </c>
      <c r="D4220" s="188" t="str">
        <f t="shared" si="1"/>
        <v>2024/12</v>
      </c>
      <c r="E4220" s="189"/>
    </row>
    <row r="4221">
      <c r="A4221" s="186" t="s">
        <v>498</v>
      </c>
      <c r="B4221" s="186">
        <v>0.0682175</v>
      </c>
      <c r="C4221" s="187">
        <v>45635.0</v>
      </c>
      <c r="D4221" s="188" t="str">
        <f t="shared" si="1"/>
        <v>2024/12</v>
      </c>
      <c r="E4221" s="189"/>
    </row>
    <row r="4222">
      <c r="A4222" s="186" t="s">
        <v>498</v>
      </c>
      <c r="B4222" s="186">
        <v>0.00576</v>
      </c>
      <c r="C4222" s="187">
        <v>45635.0</v>
      </c>
      <c r="D4222" s="188" t="str">
        <f t="shared" si="1"/>
        <v>2024/12</v>
      </c>
      <c r="E4222" s="189"/>
    </row>
    <row r="4223">
      <c r="A4223" s="186" t="s">
        <v>498</v>
      </c>
      <c r="B4223" s="186">
        <v>0.06079</v>
      </c>
      <c r="C4223" s="187">
        <v>45635.0</v>
      </c>
      <c r="D4223" s="188" t="str">
        <f t="shared" si="1"/>
        <v>2024/12</v>
      </c>
      <c r="E4223" s="189"/>
    </row>
    <row r="4224">
      <c r="A4224" s="186" t="s">
        <v>498</v>
      </c>
      <c r="B4224" s="186">
        <v>0.02713905</v>
      </c>
      <c r="C4224" s="187">
        <v>45635.0</v>
      </c>
      <c r="D4224" s="188" t="str">
        <f t="shared" si="1"/>
        <v>2024/12</v>
      </c>
      <c r="E4224" s="189"/>
    </row>
    <row r="4225">
      <c r="A4225" s="186" t="s">
        <v>498</v>
      </c>
      <c r="B4225" s="186">
        <v>0.0143328</v>
      </c>
      <c r="C4225" s="187">
        <v>45635.0</v>
      </c>
      <c r="D4225" s="188" t="str">
        <f t="shared" si="1"/>
        <v>2024/12</v>
      </c>
      <c r="E4225" s="189"/>
    </row>
    <row r="4226">
      <c r="A4226" s="186" t="s">
        <v>498</v>
      </c>
      <c r="B4226" s="186">
        <v>0.0213864</v>
      </c>
      <c r="C4226" s="187">
        <v>45635.0</v>
      </c>
      <c r="D4226" s="188" t="str">
        <f t="shared" si="1"/>
        <v>2024/12</v>
      </c>
      <c r="E4226" s="189"/>
    </row>
    <row r="4227">
      <c r="A4227" s="186" t="s">
        <v>491</v>
      </c>
      <c r="B4227" s="186">
        <v>0.2700275</v>
      </c>
      <c r="C4227" s="187">
        <v>45635.0</v>
      </c>
      <c r="D4227" s="188" t="str">
        <f t="shared" si="1"/>
        <v>2024/12</v>
      </c>
      <c r="E4227" s="189"/>
    </row>
    <row r="4228">
      <c r="A4228" s="186" t="s">
        <v>491</v>
      </c>
      <c r="B4228" s="186">
        <v>0.03367</v>
      </c>
      <c r="C4228" s="187">
        <v>45635.0</v>
      </c>
      <c r="D4228" s="188" t="str">
        <f t="shared" si="1"/>
        <v>2024/12</v>
      </c>
      <c r="E4228" s="189"/>
    </row>
    <row r="4229">
      <c r="A4229" s="186" t="s">
        <v>486</v>
      </c>
      <c r="B4229" s="186">
        <v>0.0119786</v>
      </c>
      <c r="C4229" s="187">
        <v>45636.0</v>
      </c>
      <c r="D4229" s="188" t="str">
        <f t="shared" si="1"/>
        <v>2024/12</v>
      </c>
      <c r="E4229" s="189"/>
    </row>
    <row r="4230">
      <c r="A4230" s="186" t="s">
        <v>487</v>
      </c>
      <c r="B4230" s="186">
        <v>0.0910225</v>
      </c>
      <c r="C4230" s="187">
        <v>45636.0</v>
      </c>
      <c r="D4230" s="188" t="str">
        <f t="shared" si="1"/>
        <v>2024/12</v>
      </c>
      <c r="E4230" s="189"/>
    </row>
    <row r="4231">
      <c r="A4231" s="186" t="s">
        <v>487</v>
      </c>
      <c r="B4231" s="186">
        <v>0.00896</v>
      </c>
      <c r="C4231" s="187">
        <v>45636.0</v>
      </c>
      <c r="D4231" s="188" t="str">
        <f t="shared" si="1"/>
        <v>2024/12</v>
      </c>
      <c r="E4231" s="189"/>
    </row>
    <row r="4232">
      <c r="A4232" s="186" t="s">
        <v>487</v>
      </c>
      <c r="B4232" s="186">
        <v>0.01385</v>
      </c>
      <c r="C4232" s="187">
        <v>45636.0</v>
      </c>
      <c r="D4232" s="188" t="str">
        <f t="shared" si="1"/>
        <v>2024/12</v>
      </c>
      <c r="E4232" s="189"/>
    </row>
    <row r="4233">
      <c r="A4233" s="186" t="s">
        <v>487</v>
      </c>
      <c r="B4233" s="186">
        <v>2.9231225</v>
      </c>
      <c r="C4233" s="187">
        <v>45636.0</v>
      </c>
      <c r="D4233" s="188" t="str">
        <f t="shared" si="1"/>
        <v>2024/12</v>
      </c>
      <c r="E4233" s="189"/>
    </row>
    <row r="4234">
      <c r="A4234" s="186" t="s">
        <v>487</v>
      </c>
      <c r="B4234" s="186">
        <v>0.16496</v>
      </c>
      <c r="C4234" s="187">
        <v>45636.0</v>
      </c>
      <c r="D4234" s="188" t="str">
        <f t="shared" si="1"/>
        <v>2024/12</v>
      </c>
      <c r="E4234" s="189"/>
    </row>
    <row r="4235">
      <c r="A4235" s="186" t="s">
        <v>487</v>
      </c>
      <c r="B4235" s="186">
        <v>0.23903</v>
      </c>
      <c r="C4235" s="187">
        <v>45636.0</v>
      </c>
      <c r="D4235" s="188" t="str">
        <f t="shared" si="1"/>
        <v>2024/12</v>
      </c>
      <c r="E4235" s="189"/>
    </row>
    <row r="4236">
      <c r="A4236" s="186" t="s">
        <v>487</v>
      </c>
      <c r="B4236" s="186">
        <v>0.470052</v>
      </c>
      <c r="C4236" s="187">
        <v>45636.0</v>
      </c>
      <c r="D4236" s="188" t="str">
        <f t="shared" si="1"/>
        <v>2024/12</v>
      </c>
      <c r="E4236" s="189"/>
    </row>
    <row r="4237">
      <c r="A4237" s="186" t="s">
        <v>487</v>
      </c>
      <c r="B4237" s="186">
        <v>0.0569472</v>
      </c>
      <c r="C4237" s="187">
        <v>45636.0</v>
      </c>
      <c r="D4237" s="188" t="str">
        <f t="shared" si="1"/>
        <v>2024/12</v>
      </c>
      <c r="E4237" s="189"/>
    </row>
    <row r="4238">
      <c r="A4238" s="186" t="s">
        <v>487</v>
      </c>
      <c r="B4238" s="186">
        <v>0.0745824</v>
      </c>
      <c r="C4238" s="187">
        <v>45636.0</v>
      </c>
      <c r="D4238" s="188" t="str">
        <f t="shared" si="1"/>
        <v>2024/12</v>
      </c>
      <c r="E4238" s="189"/>
    </row>
    <row r="4239">
      <c r="A4239" s="186" t="s">
        <v>499</v>
      </c>
      <c r="B4239" s="186">
        <v>1.17433</v>
      </c>
      <c r="C4239" s="187">
        <v>45636.0</v>
      </c>
      <c r="D4239" s="188" t="str">
        <f t="shared" si="1"/>
        <v>2024/12</v>
      </c>
      <c r="E4239" s="189"/>
    </row>
    <row r="4240">
      <c r="A4240" s="186" t="s">
        <v>499</v>
      </c>
      <c r="B4240" s="186">
        <v>0.38256</v>
      </c>
      <c r="C4240" s="187">
        <v>45636.0</v>
      </c>
      <c r="D4240" s="188" t="str">
        <f t="shared" si="1"/>
        <v>2024/12</v>
      </c>
      <c r="E4240" s="189"/>
    </row>
    <row r="4241">
      <c r="A4241" s="186" t="s">
        <v>499</v>
      </c>
      <c r="B4241" s="186">
        <v>0.38196</v>
      </c>
      <c r="C4241" s="187">
        <v>45636.0</v>
      </c>
      <c r="D4241" s="188" t="str">
        <f t="shared" si="1"/>
        <v>2024/12</v>
      </c>
      <c r="E4241" s="189"/>
    </row>
    <row r="4242">
      <c r="A4242" s="186" t="s">
        <v>499</v>
      </c>
      <c r="B4242" s="186">
        <v>0.381475</v>
      </c>
      <c r="C4242" s="187">
        <v>45636.0</v>
      </c>
      <c r="D4242" s="188" t="str">
        <f t="shared" si="1"/>
        <v>2024/12</v>
      </c>
      <c r="E4242" s="189"/>
    </row>
    <row r="4243">
      <c r="A4243" s="186" t="s">
        <v>499</v>
      </c>
      <c r="B4243" s="186">
        <v>0.091905</v>
      </c>
      <c r="C4243" s="187">
        <v>45636.0</v>
      </c>
      <c r="D4243" s="188" t="str">
        <f t="shared" si="1"/>
        <v>2024/12</v>
      </c>
      <c r="E4243" s="189"/>
    </row>
    <row r="4244">
      <c r="A4244" s="186" t="s">
        <v>499</v>
      </c>
      <c r="B4244" s="186">
        <v>3.1746E-4</v>
      </c>
      <c r="C4244" s="187">
        <v>45636.0</v>
      </c>
      <c r="D4244" s="188" t="str">
        <f t="shared" si="1"/>
        <v>2024/12</v>
      </c>
      <c r="E4244" s="189"/>
    </row>
    <row r="4245">
      <c r="A4245" s="186" t="s">
        <v>496</v>
      </c>
      <c r="B4245" s="186">
        <v>0.02638875</v>
      </c>
      <c r="C4245" s="187">
        <v>45636.0</v>
      </c>
      <c r="D4245" s="188" t="str">
        <f t="shared" si="1"/>
        <v>2024/12</v>
      </c>
      <c r="E4245" s="189"/>
    </row>
    <row r="4246">
      <c r="A4246" s="186" t="s">
        <v>496</v>
      </c>
      <c r="B4246" s="186">
        <v>0.0038592</v>
      </c>
      <c r="C4246" s="187">
        <v>45636.0</v>
      </c>
      <c r="D4246" s="188" t="str">
        <f t="shared" si="1"/>
        <v>2024/12</v>
      </c>
      <c r="E4246" s="189"/>
    </row>
    <row r="4247">
      <c r="A4247" s="186" t="s">
        <v>496</v>
      </c>
      <c r="B4247" s="186">
        <v>0.003276</v>
      </c>
      <c r="C4247" s="187">
        <v>45636.0</v>
      </c>
      <c r="D4247" s="188" t="str">
        <f t="shared" si="1"/>
        <v>2024/12</v>
      </c>
      <c r="E4247" s="189"/>
    </row>
    <row r="4248">
      <c r="A4248" s="186" t="s">
        <v>496</v>
      </c>
      <c r="B4248" s="186">
        <v>0.0465555</v>
      </c>
      <c r="C4248" s="187">
        <v>45636.0</v>
      </c>
      <c r="D4248" s="188" t="str">
        <f t="shared" si="1"/>
        <v>2024/12</v>
      </c>
      <c r="E4248" s="189"/>
    </row>
    <row r="4249">
      <c r="A4249" s="186" t="s">
        <v>496</v>
      </c>
      <c r="B4249" s="186">
        <v>0.024591</v>
      </c>
      <c r="C4249" s="187">
        <v>45636.0</v>
      </c>
      <c r="D4249" s="188" t="str">
        <f t="shared" si="1"/>
        <v>2024/12</v>
      </c>
      <c r="E4249" s="189"/>
    </row>
    <row r="4250">
      <c r="A4250" s="186" t="s">
        <v>509</v>
      </c>
      <c r="B4250" s="186">
        <v>0.08998005</v>
      </c>
      <c r="C4250" s="187">
        <v>45636.0</v>
      </c>
      <c r="D4250" s="188" t="str">
        <f t="shared" si="1"/>
        <v>2024/12</v>
      </c>
      <c r="E4250" s="189"/>
    </row>
    <row r="4251">
      <c r="A4251" s="186" t="s">
        <v>509</v>
      </c>
      <c r="B4251" s="186">
        <v>0.1116018</v>
      </c>
      <c r="C4251" s="187">
        <v>45636.0</v>
      </c>
      <c r="D4251" s="188" t="str">
        <f t="shared" si="1"/>
        <v>2024/12</v>
      </c>
      <c r="E4251" s="189"/>
    </row>
    <row r="4252">
      <c r="A4252" s="186" t="s">
        <v>502</v>
      </c>
      <c r="B4252" s="186">
        <v>1.18894</v>
      </c>
      <c r="C4252" s="187">
        <v>45636.0</v>
      </c>
      <c r="D4252" s="188" t="str">
        <f t="shared" si="1"/>
        <v>2024/12</v>
      </c>
      <c r="E4252" s="189"/>
    </row>
    <row r="4253">
      <c r="A4253" s="186" t="s">
        <v>502</v>
      </c>
      <c r="B4253" s="186">
        <v>0.21312</v>
      </c>
      <c r="C4253" s="187">
        <v>45636.0</v>
      </c>
      <c r="D4253" s="188" t="str">
        <f t="shared" si="1"/>
        <v>2024/12</v>
      </c>
      <c r="E4253" s="189"/>
    </row>
    <row r="4254">
      <c r="A4254" s="186" t="s">
        <v>502</v>
      </c>
      <c r="B4254" s="186">
        <v>0.73068</v>
      </c>
      <c r="C4254" s="187">
        <v>45636.0</v>
      </c>
      <c r="D4254" s="188" t="str">
        <f t="shared" si="1"/>
        <v>2024/12</v>
      </c>
      <c r="E4254" s="189"/>
    </row>
    <row r="4255">
      <c r="A4255" s="186" t="s">
        <v>502</v>
      </c>
      <c r="B4255" s="186">
        <v>0.05838015</v>
      </c>
      <c r="C4255" s="187">
        <v>45636.0</v>
      </c>
      <c r="D4255" s="188" t="str">
        <f t="shared" si="1"/>
        <v>2024/12</v>
      </c>
      <c r="E4255" s="189"/>
    </row>
    <row r="4256">
      <c r="A4256" s="186" t="s">
        <v>502</v>
      </c>
      <c r="B4256" s="186">
        <v>0.015936</v>
      </c>
      <c r="C4256" s="187">
        <v>45636.0</v>
      </c>
      <c r="D4256" s="188" t="str">
        <f t="shared" si="1"/>
        <v>2024/12</v>
      </c>
      <c r="E4256" s="189"/>
    </row>
    <row r="4257">
      <c r="A4257" s="186" t="s">
        <v>502</v>
      </c>
      <c r="B4257" s="186">
        <v>0.0308808</v>
      </c>
      <c r="C4257" s="187">
        <v>45636.0</v>
      </c>
      <c r="D4257" s="188" t="str">
        <f t="shared" si="1"/>
        <v>2024/12</v>
      </c>
      <c r="E4257" s="189"/>
    </row>
    <row r="4258">
      <c r="A4258" s="186" t="s">
        <v>502</v>
      </c>
      <c r="B4258" s="186">
        <v>0.00495</v>
      </c>
      <c r="C4258" s="187">
        <v>45636.0</v>
      </c>
      <c r="D4258" s="188" t="str">
        <f t="shared" si="1"/>
        <v>2024/12</v>
      </c>
      <c r="E4258" s="189"/>
    </row>
    <row r="4259">
      <c r="A4259" s="186" t="s">
        <v>502</v>
      </c>
      <c r="B4259" s="186">
        <v>0.17076</v>
      </c>
      <c r="C4259" s="187">
        <v>45636.0</v>
      </c>
      <c r="D4259" s="188" t="str">
        <f t="shared" si="1"/>
        <v>2024/12</v>
      </c>
      <c r="E4259" s="189"/>
    </row>
    <row r="4260">
      <c r="A4260" s="186" t="s">
        <v>502</v>
      </c>
      <c r="B4260" s="186">
        <v>2.96</v>
      </c>
      <c r="C4260" s="187">
        <v>45636.0</v>
      </c>
      <c r="D4260" s="188" t="str">
        <f t="shared" si="1"/>
        <v>2024/12</v>
      </c>
      <c r="E4260" s="189"/>
    </row>
    <row r="4261">
      <c r="A4261" s="186" t="s">
        <v>502</v>
      </c>
      <c r="B4261" s="186">
        <v>0.265008</v>
      </c>
      <c r="C4261" s="187">
        <v>45636.0</v>
      </c>
      <c r="D4261" s="188" t="str">
        <f t="shared" si="1"/>
        <v>2024/12</v>
      </c>
      <c r="E4261" s="189"/>
    </row>
    <row r="4262">
      <c r="A4262" s="186" t="s">
        <v>502</v>
      </c>
      <c r="B4262" s="186">
        <v>0.712716</v>
      </c>
      <c r="C4262" s="187">
        <v>45636.0</v>
      </c>
      <c r="D4262" s="188" t="str">
        <f t="shared" si="1"/>
        <v>2024/12</v>
      </c>
      <c r="E4262" s="189"/>
    </row>
    <row r="4263">
      <c r="A4263" s="186" t="s">
        <v>488</v>
      </c>
      <c r="B4263" s="186">
        <v>0.10114</v>
      </c>
      <c r="C4263" s="187">
        <v>45636.0</v>
      </c>
      <c r="D4263" s="188" t="str">
        <f t="shared" si="1"/>
        <v>2024/12</v>
      </c>
      <c r="E4263" s="189"/>
    </row>
    <row r="4264">
      <c r="A4264" s="186" t="s">
        <v>488</v>
      </c>
      <c r="B4264" s="186">
        <v>0.01376</v>
      </c>
      <c r="C4264" s="187">
        <v>45636.0</v>
      </c>
      <c r="D4264" s="188" t="str">
        <f t="shared" si="1"/>
        <v>2024/12</v>
      </c>
      <c r="E4264" s="189"/>
    </row>
    <row r="4265">
      <c r="A4265" s="186" t="s">
        <v>488</v>
      </c>
      <c r="B4265" s="186">
        <v>0.03626</v>
      </c>
      <c r="C4265" s="187">
        <v>45636.0</v>
      </c>
      <c r="D4265" s="188" t="str">
        <f t="shared" si="1"/>
        <v>2024/12</v>
      </c>
      <c r="E4265" s="189"/>
    </row>
    <row r="4266">
      <c r="A4266" s="186" t="s">
        <v>488</v>
      </c>
      <c r="B4266" s="186">
        <v>6.983055</v>
      </c>
      <c r="C4266" s="187">
        <v>45636.0</v>
      </c>
      <c r="D4266" s="188" t="str">
        <f t="shared" si="1"/>
        <v>2024/12</v>
      </c>
      <c r="E4266" s="189"/>
    </row>
    <row r="4267">
      <c r="A4267" s="186" t="s">
        <v>488</v>
      </c>
      <c r="B4267" s="186">
        <v>21.2622</v>
      </c>
      <c r="C4267" s="187">
        <v>45636.0</v>
      </c>
      <c r="D4267" s="188" t="str">
        <f t="shared" si="1"/>
        <v>2024/12</v>
      </c>
      <c r="E4267" s="189"/>
    </row>
    <row r="4268">
      <c r="A4268" s="186" t="s">
        <v>489</v>
      </c>
      <c r="B4268" s="186">
        <v>5.1657925</v>
      </c>
      <c r="C4268" s="187">
        <v>45636.0</v>
      </c>
      <c r="D4268" s="188" t="str">
        <f t="shared" si="1"/>
        <v>2024/12</v>
      </c>
      <c r="E4268" s="189"/>
    </row>
    <row r="4269">
      <c r="A4269" s="186" t="s">
        <v>489</v>
      </c>
      <c r="B4269" s="186">
        <v>5.29936</v>
      </c>
      <c r="C4269" s="187">
        <v>45636.0</v>
      </c>
      <c r="D4269" s="188" t="str">
        <f t="shared" si="1"/>
        <v>2024/12</v>
      </c>
      <c r="E4269" s="189"/>
    </row>
    <row r="4270">
      <c r="A4270" s="186" t="s">
        <v>489</v>
      </c>
      <c r="B4270" s="186">
        <v>5.79286</v>
      </c>
      <c r="C4270" s="187">
        <v>45636.0</v>
      </c>
      <c r="D4270" s="188" t="str">
        <f t="shared" si="1"/>
        <v>2024/12</v>
      </c>
      <c r="E4270" s="189"/>
    </row>
    <row r="4271">
      <c r="A4271" s="186" t="s">
        <v>489</v>
      </c>
      <c r="B4271" s="186">
        <v>0.0058</v>
      </c>
      <c r="C4271" s="187">
        <v>45636.0</v>
      </c>
      <c r="D4271" s="188" t="str">
        <f t="shared" si="1"/>
        <v>2024/12</v>
      </c>
      <c r="E4271" s="189"/>
    </row>
    <row r="4272">
      <c r="A4272" s="186" t="s">
        <v>489</v>
      </c>
      <c r="B4272" s="186">
        <v>0.01263</v>
      </c>
      <c r="C4272" s="187">
        <v>45636.0</v>
      </c>
      <c r="D4272" s="188" t="str">
        <f t="shared" si="1"/>
        <v>2024/12</v>
      </c>
      <c r="E4272" s="189"/>
    </row>
    <row r="4273">
      <c r="A4273" s="186" t="s">
        <v>489</v>
      </c>
      <c r="B4273" s="186">
        <v>0.571365</v>
      </c>
      <c r="C4273" s="187">
        <v>45636.0</v>
      </c>
      <c r="D4273" s="188" t="str">
        <f t="shared" si="1"/>
        <v>2024/12</v>
      </c>
      <c r="E4273" s="189"/>
    </row>
    <row r="4274">
      <c r="A4274" s="186" t="s">
        <v>489</v>
      </c>
      <c r="B4274" s="186">
        <v>0.26814</v>
      </c>
      <c r="C4274" s="187">
        <v>45636.0</v>
      </c>
      <c r="D4274" s="188" t="str">
        <f t="shared" si="1"/>
        <v>2024/12</v>
      </c>
      <c r="E4274" s="189"/>
    </row>
    <row r="4275">
      <c r="A4275" s="186" t="s">
        <v>489</v>
      </c>
      <c r="B4275" s="186">
        <v>0.72260265</v>
      </c>
      <c r="C4275" s="187">
        <v>45636.0</v>
      </c>
      <c r="D4275" s="188" t="str">
        <f t="shared" si="1"/>
        <v>2024/12</v>
      </c>
      <c r="E4275" s="189"/>
    </row>
    <row r="4276">
      <c r="A4276" s="186" t="s">
        <v>489</v>
      </c>
      <c r="B4276" s="186">
        <v>0.0977376</v>
      </c>
      <c r="C4276" s="187">
        <v>45636.0</v>
      </c>
      <c r="D4276" s="188" t="str">
        <f t="shared" si="1"/>
        <v>2024/12</v>
      </c>
      <c r="E4276" s="189"/>
    </row>
    <row r="4277">
      <c r="A4277" s="186" t="s">
        <v>489</v>
      </c>
      <c r="B4277" s="186">
        <v>0.167766</v>
      </c>
      <c r="C4277" s="187">
        <v>45636.0</v>
      </c>
      <c r="D4277" s="188" t="str">
        <f t="shared" si="1"/>
        <v>2024/12</v>
      </c>
      <c r="E4277" s="189"/>
    </row>
    <row r="4278">
      <c r="A4278" s="186" t="s">
        <v>489</v>
      </c>
      <c r="B4278" s="186">
        <v>0.00376831</v>
      </c>
      <c r="C4278" s="187">
        <v>45636.0</v>
      </c>
      <c r="D4278" s="188" t="str">
        <f t="shared" si="1"/>
        <v>2024/12</v>
      </c>
      <c r="E4278" s="189"/>
    </row>
    <row r="4279">
      <c r="A4279" s="186" t="s">
        <v>489</v>
      </c>
      <c r="B4279" s="186">
        <v>6.972255</v>
      </c>
      <c r="C4279" s="187">
        <v>45636.0</v>
      </c>
      <c r="D4279" s="188" t="str">
        <f t="shared" si="1"/>
        <v>2024/12</v>
      </c>
      <c r="E4279" s="189"/>
    </row>
    <row r="4280">
      <c r="A4280" s="186" t="s">
        <v>489</v>
      </c>
      <c r="B4280" s="186">
        <v>0.1162371</v>
      </c>
      <c r="C4280" s="187">
        <v>45636.0</v>
      </c>
      <c r="D4280" s="188" t="str">
        <f t="shared" si="1"/>
        <v>2024/12</v>
      </c>
      <c r="E4280" s="189"/>
    </row>
    <row r="4281">
      <c r="A4281" s="186" t="s">
        <v>489</v>
      </c>
      <c r="B4281" s="186">
        <v>0.103122</v>
      </c>
      <c r="C4281" s="187">
        <v>45636.0</v>
      </c>
      <c r="D4281" s="188" t="str">
        <f t="shared" si="1"/>
        <v>2024/12</v>
      </c>
      <c r="E4281" s="189"/>
    </row>
    <row r="4282">
      <c r="A4282" s="186" t="s">
        <v>497</v>
      </c>
      <c r="B4282" s="186">
        <v>0.3737195</v>
      </c>
      <c r="C4282" s="187">
        <v>45636.0</v>
      </c>
      <c r="D4282" s="188" t="str">
        <f t="shared" si="1"/>
        <v>2024/12</v>
      </c>
      <c r="E4282" s="189"/>
    </row>
    <row r="4283">
      <c r="A4283" s="186" t="s">
        <v>497</v>
      </c>
      <c r="B4283" s="186">
        <v>0.0198735</v>
      </c>
      <c r="C4283" s="187">
        <v>45636.0</v>
      </c>
      <c r="D4283" s="188" t="str">
        <f t="shared" si="1"/>
        <v>2024/12</v>
      </c>
      <c r="E4283" s="189"/>
    </row>
    <row r="4284">
      <c r="A4284" s="186" t="s">
        <v>498</v>
      </c>
      <c r="B4284" s="186">
        <v>0.066535</v>
      </c>
      <c r="C4284" s="187">
        <v>45636.0</v>
      </c>
      <c r="D4284" s="188" t="str">
        <f t="shared" si="1"/>
        <v>2024/12</v>
      </c>
      <c r="E4284" s="189"/>
    </row>
    <row r="4285">
      <c r="A4285" s="186" t="s">
        <v>498</v>
      </c>
      <c r="B4285" s="186">
        <v>0.0704</v>
      </c>
      <c r="C4285" s="187">
        <v>45636.0</v>
      </c>
      <c r="D4285" s="188" t="str">
        <f t="shared" si="1"/>
        <v>2024/12</v>
      </c>
      <c r="E4285" s="189"/>
    </row>
    <row r="4286">
      <c r="A4286" s="186" t="s">
        <v>498</v>
      </c>
      <c r="B4286" s="186">
        <v>0.07765</v>
      </c>
      <c r="C4286" s="187">
        <v>45636.0</v>
      </c>
      <c r="D4286" s="188" t="str">
        <f t="shared" si="1"/>
        <v>2024/12</v>
      </c>
      <c r="E4286" s="189"/>
    </row>
    <row r="4287">
      <c r="A4287" s="186" t="s">
        <v>498</v>
      </c>
      <c r="B4287" s="186">
        <v>0.04824435</v>
      </c>
      <c r="C4287" s="187">
        <v>45636.0</v>
      </c>
      <c r="D4287" s="188" t="str">
        <f t="shared" si="1"/>
        <v>2024/12</v>
      </c>
      <c r="E4287" s="189"/>
    </row>
    <row r="4288">
      <c r="A4288" s="186" t="s">
        <v>498</v>
      </c>
      <c r="B4288" s="186">
        <v>0.018144</v>
      </c>
      <c r="C4288" s="187">
        <v>45636.0</v>
      </c>
      <c r="D4288" s="188" t="str">
        <f t="shared" si="1"/>
        <v>2024/12</v>
      </c>
      <c r="E4288" s="189"/>
    </row>
    <row r="4289">
      <c r="A4289" s="186" t="s">
        <v>498</v>
      </c>
      <c r="B4289" s="186">
        <v>0.0335496</v>
      </c>
      <c r="C4289" s="187">
        <v>45636.0</v>
      </c>
      <c r="D4289" s="188" t="str">
        <f t="shared" si="1"/>
        <v>2024/12</v>
      </c>
      <c r="E4289" s="189"/>
    </row>
    <row r="4290">
      <c r="A4290" s="186" t="s">
        <v>486</v>
      </c>
      <c r="B4290" s="186">
        <v>0.0132707</v>
      </c>
      <c r="C4290" s="187">
        <v>45637.0</v>
      </c>
      <c r="D4290" s="188" t="str">
        <f t="shared" si="1"/>
        <v>2024/12</v>
      </c>
      <c r="E4290" s="189"/>
    </row>
    <row r="4291">
      <c r="A4291" s="186" t="s">
        <v>506</v>
      </c>
      <c r="B4291" s="186">
        <v>0.0367575</v>
      </c>
      <c r="C4291" s="187">
        <v>45637.0</v>
      </c>
      <c r="D4291" s="188" t="str">
        <f t="shared" si="1"/>
        <v>2024/12</v>
      </c>
      <c r="E4291" s="189"/>
    </row>
    <row r="4292">
      <c r="A4292" s="186" t="s">
        <v>506</v>
      </c>
      <c r="B4292" s="186">
        <v>0.00752</v>
      </c>
      <c r="C4292" s="187">
        <v>45637.0</v>
      </c>
      <c r="D4292" s="188" t="str">
        <f t="shared" si="1"/>
        <v>2024/12</v>
      </c>
      <c r="E4292" s="189"/>
    </row>
    <row r="4293">
      <c r="A4293" s="186" t="s">
        <v>506</v>
      </c>
      <c r="B4293" s="186">
        <v>0.04866</v>
      </c>
      <c r="C4293" s="187">
        <v>45637.0</v>
      </c>
      <c r="D4293" s="188" t="str">
        <f t="shared" si="1"/>
        <v>2024/12</v>
      </c>
      <c r="E4293" s="189"/>
    </row>
    <row r="4294">
      <c r="A4294" s="186" t="s">
        <v>487</v>
      </c>
      <c r="B4294" s="186">
        <v>0.11176</v>
      </c>
      <c r="C4294" s="187">
        <v>45637.0</v>
      </c>
      <c r="D4294" s="188" t="str">
        <f t="shared" si="1"/>
        <v>2024/12</v>
      </c>
      <c r="E4294" s="189"/>
    </row>
    <row r="4295">
      <c r="A4295" s="186" t="s">
        <v>487</v>
      </c>
      <c r="B4295" s="186">
        <v>0.00896</v>
      </c>
      <c r="C4295" s="187">
        <v>45637.0</v>
      </c>
      <c r="D4295" s="188" t="str">
        <f t="shared" si="1"/>
        <v>2024/12</v>
      </c>
      <c r="E4295" s="189"/>
    </row>
    <row r="4296">
      <c r="A4296" s="186" t="s">
        <v>487</v>
      </c>
      <c r="B4296" s="186">
        <v>0.01366</v>
      </c>
      <c r="C4296" s="187">
        <v>45637.0</v>
      </c>
      <c r="D4296" s="188" t="str">
        <f t="shared" si="1"/>
        <v>2024/12</v>
      </c>
      <c r="E4296" s="189"/>
    </row>
    <row r="4297">
      <c r="A4297" s="186" t="s">
        <v>487</v>
      </c>
      <c r="B4297" s="186">
        <v>5.18475</v>
      </c>
      <c r="C4297" s="187">
        <v>45637.0</v>
      </c>
      <c r="D4297" s="188" t="str">
        <f t="shared" si="1"/>
        <v>2024/12</v>
      </c>
      <c r="E4297" s="189"/>
    </row>
    <row r="4298">
      <c r="A4298" s="186" t="s">
        <v>487</v>
      </c>
      <c r="B4298" s="186">
        <v>0.1888</v>
      </c>
      <c r="C4298" s="187">
        <v>45637.0</v>
      </c>
      <c r="D4298" s="188" t="str">
        <f t="shared" si="1"/>
        <v>2024/12</v>
      </c>
      <c r="E4298" s="189"/>
    </row>
    <row r="4299">
      <c r="A4299" s="186" t="s">
        <v>487</v>
      </c>
      <c r="B4299" s="186">
        <v>0.37989</v>
      </c>
      <c r="C4299" s="187">
        <v>45637.0</v>
      </c>
      <c r="D4299" s="188" t="str">
        <f t="shared" si="1"/>
        <v>2024/12</v>
      </c>
      <c r="E4299" s="189"/>
    </row>
    <row r="4300">
      <c r="A4300" s="186" t="s">
        <v>487</v>
      </c>
      <c r="B4300" s="186">
        <v>1.21969245</v>
      </c>
      <c r="C4300" s="187">
        <v>45637.0</v>
      </c>
      <c r="D4300" s="188" t="str">
        <f t="shared" si="1"/>
        <v>2024/12</v>
      </c>
      <c r="E4300" s="189"/>
    </row>
    <row r="4301">
      <c r="A4301" s="186" t="s">
        <v>487</v>
      </c>
      <c r="B4301" s="186">
        <v>0.1343232</v>
      </c>
      <c r="C4301" s="187">
        <v>45637.0</v>
      </c>
      <c r="D4301" s="188" t="str">
        <f t="shared" si="1"/>
        <v>2024/12</v>
      </c>
      <c r="E4301" s="189"/>
    </row>
    <row r="4302">
      <c r="A4302" s="186" t="s">
        <v>487</v>
      </c>
      <c r="B4302" s="186">
        <v>0.16005</v>
      </c>
      <c r="C4302" s="187">
        <v>45637.0</v>
      </c>
      <c r="D4302" s="188" t="str">
        <f t="shared" si="1"/>
        <v>2024/12</v>
      </c>
      <c r="E4302" s="189"/>
    </row>
    <row r="4303">
      <c r="A4303" s="186" t="s">
        <v>499</v>
      </c>
      <c r="B4303" s="186">
        <v>0.91116</v>
      </c>
      <c r="C4303" s="187">
        <v>45637.0</v>
      </c>
      <c r="D4303" s="188" t="str">
        <f t="shared" si="1"/>
        <v>2024/12</v>
      </c>
      <c r="E4303" s="189"/>
    </row>
    <row r="4304">
      <c r="A4304" s="186" t="s">
        <v>499</v>
      </c>
      <c r="B4304" s="186">
        <v>1.49392</v>
      </c>
      <c r="C4304" s="187">
        <v>45637.0</v>
      </c>
      <c r="D4304" s="188" t="str">
        <f t="shared" si="1"/>
        <v>2024/12</v>
      </c>
      <c r="E4304" s="189"/>
    </row>
    <row r="4305">
      <c r="A4305" s="186" t="s">
        <v>499</v>
      </c>
      <c r="B4305" s="186">
        <v>1.41891</v>
      </c>
      <c r="C4305" s="187">
        <v>45637.0</v>
      </c>
      <c r="D4305" s="188" t="str">
        <f t="shared" si="1"/>
        <v>2024/12</v>
      </c>
      <c r="E4305" s="189"/>
    </row>
    <row r="4306">
      <c r="A4306" s="186" t="s">
        <v>499</v>
      </c>
      <c r="B4306" s="186">
        <v>1.1235725</v>
      </c>
      <c r="C4306" s="187">
        <v>45637.0</v>
      </c>
      <c r="D4306" s="188" t="str">
        <f t="shared" si="1"/>
        <v>2024/12</v>
      </c>
      <c r="E4306" s="189"/>
    </row>
    <row r="4307">
      <c r="A4307" s="186" t="s">
        <v>499</v>
      </c>
      <c r="B4307" s="186">
        <v>0.98448</v>
      </c>
      <c r="C4307" s="187">
        <v>45637.0</v>
      </c>
      <c r="D4307" s="188" t="str">
        <f t="shared" si="1"/>
        <v>2024/12</v>
      </c>
      <c r="E4307" s="189"/>
    </row>
    <row r="4308">
      <c r="A4308" s="186" t="s">
        <v>499</v>
      </c>
      <c r="B4308" s="186">
        <v>0.56898</v>
      </c>
      <c r="C4308" s="187">
        <v>45637.0</v>
      </c>
      <c r="D4308" s="188" t="str">
        <f t="shared" si="1"/>
        <v>2024/12</v>
      </c>
      <c r="E4308" s="189"/>
    </row>
    <row r="4309">
      <c r="A4309" s="186" t="s">
        <v>499</v>
      </c>
      <c r="B4309" s="186">
        <v>0.87566</v>
      </c>
      <c r="C4309" s="187">
        <v>45637.0</v>
      </c>
      <c r="D4309" s="188" t="str">
        <f t="shared" si="1"/>
        <v>2024/12</v>
      </c>
      <c r="E4309" s="189"/>
    </row>
    <row r="4310">
      <c r="A4310" s="186" t="s">
        <v>499</v>
      </c>
      <c r="B4310" s="186">
        <v>0.262215</v>
      </c>
      <c r="C4310" s="187">
        <v>45637.0</v>
      </c>
      <c r="D4310" s="188" t="str">
        <f t="shared" si="1"/>
        <v>2024/12</v>
      </c>
      <c r="E4310" s="189"/>
    </row>
    <row r="4311">
      <c r="A4311" s="186" t="s">
        <v>499</v>
      </c>
      <c r="B4311" s="186">
        <v>0.00922753</v>
      </c>
      <c r="C4311" s="187">
        <v>45637.0</v>
      </c>
      <c r="D4311" s="188" t="str">
        <f t="shared" si="1"/>
        <v>2024/12</v>
      </c>
      <c r="E4311" s="189"/>
    </row>
    <row r="4312">
      <c r="A4312" s="186" t="s">
        <v>499</v>
      </c>
      <c r="B4312" s="186">
        <v>6.588405</v>
      </c>
      <c r="C4312" s="187">
        <v>45637.0</v>
      </c>
      <c r="D4312" s="188" t="str">
        <f t="shared" si="1"/>
        <v>2024/12</v>
      </c>
      <c r="E4312" s="189"/>
    </row>
    <row r="4313">
      <c r="A4313" s="186" t="s">
        <v>499</v>
      </c>
      <c r="B4313" s="186">
        <v>0.0780177</v>
      </c>
      <c r="C4313" s="187">
        <v>45637.0</v>
      </c>
      <c r="D4313" s="188" t="str">
        <f t="shared" si="1"/>
        <v>2024/12</v>
      </c>
      <c r="E4313" s="189"/>
    </row>
    <row r="4314">
      <c r="A4314" s="186" t="s">
        <v>499</v>
      </c>
      <c r="B4314" s="186">
        <v>0.0862044</v>
      </c>
      <c r="C4314" s="187">
        <v>45637.0</v>
      </c>
      <c r="D4314" s="188" t="str">
        <f t="shared" si="1"/>
        <v>2024/12</v>
      </c>
      <c r="E4314" s="189"/>
    </row>
    <row r="4315">
      <c r="A4315" s="186" t="s">
        <v>496</v>
      </c>
      <c r="B4315" s="186">
        <v>0.0385452</v>
      </c>
      <c r="C4315" s="187">
        <v>45637.0</v>
      </c>
      <c r="D4315" s="188" t="str">
        <f t="shared" si="1"/>
        <v>2024/12</v>
      </c>
      <c r="E4315" s="189"/>
    </row>
    <row r="4316">
      <c r="A4316" s="186" t="s">
        <v>496</v>
      </c>
      <c r="B4316" s="186">
        <v>0.0050688</v>
      </c>
      <c r="C4316" s="187">
        <v>45637.0</v>
      </c>
      <c r="D4316" s="188" t="str">
        <f t="shared" si="1"/>
        <v>2024/12</v>
      </c>
      <c r="E4316" s="189"/>
    </row>
    <row r="4317">
      <c r="A4317" s="186" t="s">
        <v>496</v>
      </c>
      <c r="B4317" s="186">
        <v>0.0051618</v>
      </c>
      <c r="C4317" s="187">
        <v>45637.0</v>
      </c>
      <c r="D4317" s="188" t="str">
        <f t="shared" si="1"/>
        <v>2024/12</v>
      </c>
      <c r="E4317" s="189"/>
    </row>
    <row r="4318">
      <c r="A4318" s="186" t="s">
        <v>496</v>
      </c>
      <c r="B4318" s="186">
        <v>0.0626325</v>
      </c>
      <c r="C4318" s="187">
        <v>45637.0</v>
      </c>
      <c r="D4318" s="188" t="str">
        <f t="shared" si="1"/>
        <v>2024/12</v>
      </c>
      <c r="E4318" s="189"/>
    </row>
    <row r="4319">
      <c r="A4319" s="186" t="s">
        <v>496</v>
      </c>
      <c r="B4319" s="186">
        <v>0.032469</v>
      </c>
      <c r="C4319" s="187">
        <v>45637.0</v>
      </c>
      <c r="D4319" s="188" t="str">
        <f t="shared" si="1"/>
        <v>2024/12</v>
      </c>
      <c r="E4319" s="189"/>
    </row>
    <row r="4320">
      <c r="A4320" s="186" t="s">
        <v>502</v>
      </c>
      <c r="B4320" s="186">
        <v>1.2025275</v>
      </c>
      <c r="C4320" s="187">
        <v>45637.0</v>
      </c>
      <c r="D4320" s="188" t="str">
        <f t="shared" si="1"/>
        <v>2024/12</v>
      </c>
      <c r="E4320" s="189"/>
    </row>
    <row r="4321">
      <c r="A4321" s="186" t="s">
        <v>502</v>
      </c>
      <c r="B4321" s="186">
        <v>1.5944</v>
      </c>
      <c r="C4321" s="187">
        <v>45637.0</v>
      </c>
      <c r="D4321" s="188" t="str">
        <f t="shared" si="1"/>
        <v>2024/12</v>
      </c>
      <c r="E4321" s="189"/>
    </row>
    <row r="4322">
      <c r="A4322" s="186" t="s">
        <v>502</v>
      </c>
      <c r="B4322" s="186">
        <v>1.29197</v>
      </c>
      <c r="C4322" s="187">
        <v>45637.0</v>
      </c>
      <c r="D4322" s="188" t="str">
        <f t="shared" si="1"/>
        <v>2024/12</v>
      </c>
      <c r="E4322" s="189"/>
    </row>
    <row r="4323">
      <c r="A4323" s="186" t="s">
        <v>502</v>
      </c>
      <c r="B4323" s="186">
        <v>0.0510039</v>
      </c>
      <c r="C4323" s="187">
        <v>45637.0</v>
      </c>
      <c r="D4323" s="188" t="str">
        <f t="shared" si="1"/>
        <v>2024/12</v>
      </c>
      <c r="E4323" s="189"/>
    </row>
    <row r="4324">
      <c r="A4324" s="186" t="s">
        <v>502</v>
      </c>
      <c r="B4324" s="186">
        <v>0.032112</v>
      </c>
      <c r="C4324" s="187">
        <v>45637.0</v>
      </c>
      <c r="D4324" s="188" t="str">
        <f t="shared" si="1"/>
        <v>2024/12</v>
      </c>
      <c r="E4324" s="189"/>
    </row>
    <row r="4325">
      <c r="A4325" s="186" t="s">
        <v>502</v>
      </c>
      <c r="B4325" s="186">
        <v>0.0305634</v>
      </c>
      <c r="C4325" s="187">
        <v>45637.0</v>
      </c>
      <c r="D4325" s="188" t="str">
        <f t="shared" si="1"/>
        <v>2024/12</v>
      </c>
      <c r="E4325" s="189"/>
    </row>
    <row r="4326">
      <c r="A4326" s="186" t="s">
        <v>502</v>
      </c>
      <c r="B4326" s="186">
        <v>0.001215</v>
      </c>
      <c r="C4326" s="187">
        <v>45637.0</v>
      </c>
      <c r="D4326" s="188" t="str">
        <f t="shared" si="1"/>
        <v>2024/12</v>
      </c>
      <c r="E4326" s="189"/>
    </row>
    <row r="4327">
      <c r="A4327" s="186" t="s">
        <v>502</v>
      </c>
      <c r="B4327" s="186">
        <v>0.18456</v>
      </c>
      <c r="C4327" s="187">
        <v>45637.0</v>
      </c>
      <c r="D4327" s="188" t="str">
        <f t="shared" si="1"/>
        <v>2024/12</v>
      </c>
      <c r="E4327" s="189"/>
    </row>
    <row r="4328">
      <c r="A4328" s="186" t="s">
        <v>502</v>
      </c>
      <c r="B4328" s="186">
        <v>1.04</v>
      </c>
      <c r="C4328" s="187">
        <v>45637.0</v>
      </c>
      <c r="D4328" s="188" t="str">
        <f t="shared" si="1"/>
        <v>2024/12</v>
      </c>
      <c r="E4328" s="189"/>
    </row>
    <row r="4329">
      <c r="A4329" s="186" t="s">
        <v>502</v>
      </c>
      <c r="B4329" s="186">
        <v>0.0016925</v>
      </c>
      <c r="C4329" s="187">
        <v>45637.0</v>
      </c>
      <c r="D4329" s="188" t="str">
        <f t="shared" si="1"/>
        <v>2024/12</v>
      </c>
      <c r="E4329" s="189"/>
    </row>
    <row r="4330">
      <c r="A4330" s="186" t="s">
        <v>502</v>
      </c>
      <c r="B4330" s="186">
        <v>3.63E-4</v>
      </c>
      <c r="C4330" s="187">
        <v>45637.0</v>
      </c>
      <c r="D4330" s="188" t="str">
        <f t="shared" si="1"/>
        <v>2024/12</v>
      </c>
      <c r="E4330" s="189"/>
    </row>
    <row r="4331">
      <c r="A4331" s="186" t="s">
        <v>502</v>
      </c>
      <c r="B4331" s="186">
        <v>0.104619</v>
      </c>
      <c r="C4331" s="187">
        <v>45637.0</v>
      </c>
      <c r="D4331" s="188" t="str">
        <f t="shared" si="1"/>
        <v>2024/12</v>
      </c>
      <c r="E4331" s="189"/>
    </row>
    <row r="4332">
      <c r="A4332" s="186" t="s">
        <v>502</v>
      </c>
      <c r="B4332" s="186">
        <v>0.283608</v>
      </c>
      <c r="C4332" s="187">
        <v>45637.0</v>
      </c>
      <c r="D4332" s="188" t="str">
        <f t="shared" si="1"/>
        <v>2024/12</v>
      </c>
      <c r="E4332" s="189"/>
    </row>
    <row r="4333">
      <c r="A4333" s="186" t="s">
        <v>488</v>
      </c>
      <c r="B4333" s="186">
        <v>0.429845</v>
      </c>
      <c r="C4333" s="187">
        <v>45637.0</v>
      </c>
      <c r="D4333" s="188" t="str">
        <f t="shared" si="1"/>
        <v>2024/12</v>
      </c>
      <c r="E4333" s="189"/>
    </row>
    <row r="4334">
      <c r="A4334" s="186" t="s">
        <v>488</v>
      </c>
      <c r="B4334" s="186">
        <v>0.17824</v>
      </c>
      <c r="C4334" s="187">
        <v>45637.0</v>
      </c>
      <c r="D4334" s="188" t="str">
        <f t="shared" si="1"/>
        <v>2024/12</v>
      </c>
      <c r="E4334" s="189"/>
    </row>
    <row r="4335">
      <c r="A4335" s="186" t="s">
        <v>488</v>
      </c>
      <c r="B4335" s="186">
        <v>0.53142</v>
      </c>
      <c r="C4335" s="187">
        <v>45637.0</v>
      </c>
      <c r="D4335" s="188" t="str">
        <f t="shared" si="1"/>
        <v>2024/12</v>
      </c>
      <c r="E4335" s="189"/>
    </row>
    <row r="4336">
      <c r="A4336" s="186" t="s">
        <v>488</v>
      </c>
      <c r="B4336" s="186">
        <v>1.552715</v>
      </c>
      <c r="C4336" s="187">
        <v>45637.0</v>
      </c>
      <c r="D4336" s="188" t="str">
        <f t="shared" si="1"/>
        <v>2024/12</v>
      </c>
      <c r="E4336" s="189"/>
    </row>
    <row r="4337">
      <c r="A4337" s="186" t="s">
        <v>488</v>
      </c>
      <c r="B4337" s="186">
        <v>0.752835</v>
      </c>
      <c r="C4337" s="187">
        <v>45637.0</v>
      </c>
      <c r="D4337" s="188" t="str">
        <f t="shared" si="1"/>
        <v>2024/12</v>
      </c>
      <c r="E4337" s="189"/>
    </row>
    <row r="4338">
      <c r="A4338" s="186" t="s">
        <v>488</v>
      </c>
      <c r="B4338" s="186">
        <v>0.0502635</v>
      </c>
      <c r="C4338" s="187">
        <v>45637.0</v>
      </c>
      <c r="D4338" s="188" t="str">
        <f t="shared" si="1"/>
        <v>2024/12</v>
      </c>
      <c r="E4338" s="189"/>
    </row>
    <row r="4339">
      <c r="A4339" s="186" t="s">
        <v>488</v>
      </c>
      <c r="B4339" s="186">
        <v>0.0332334</v>
      </c>
      <c r="C4339" s="187">
        <v>45637.0</v>
      </c>
      <c r="D4339" s="188" t="str">
        <f t="shared" si="1"/>
        <v>2024/12</v>
      </c>
      <c r="E4339" s="189"/>
    </row>
    <row r="4340">
      <c r="A4340" s="186" t="s">
        <v>488</v>
      </c>
      <c r="B4340" s="186">
        <v>1.858185</v>
      </c>
      <c r="C4340" s="187">
        <v>45637.0</v>
      </c>
      <c r="D4340" s="188" t="str">
        <f t="shared" si="1"/>
        <v>2024/12</v>
      </c>
      <c r="E4340" s="189"/>
    </row>
    <row r="4341">
      <c r="A4341" s="186" t="s">
        <v>488</v>
      </c>
      <c r="B4341" s="186">
        <v>9.91836</v>
      </c>
      <c r="C4341" s="187">
        <v>45637.0</v>
      </c>
      <c r="D4341" s="188" t="str">
        <f t="shared" si="1"/>
        <v>2024/12</v>
      </c>
      <c r="E4341" s="189"/>
    </row>
    <row r="4342">
      <c r="A4342" s="186" t="s">
        <v>488</v>
      </c>
      <c r="B4342" s="186">
        <v>1.096062</v>
      </c>
      <c r="C4342" s="187">
        <v>45637.0</v>
      </c>
      <c r="D4342" s="188" t="str">
        <f t="shared" si="1"/>
        <v>2024/12</v>
      </c>
      <c r="E4342" s="189"/>
    </row>
    <row r="4343">
      <c r="A4343" s="186" t="s">
        <v>488</v>
      </c>
      <c r="B4343" s="186">
        <v>3.5946</v>
      </c>
      <c r="C4343" s="187">
        <v>45637.0</v>
      </c>
      <c r="D4343" s="188" t="str">
        <f t="shared" si="1"/>
        <v>2024/12</v>
      </c>
      <c r="E4343" s="189"/>
    </row>
    <row r="4344">
      <c r="A4344" s="186" t="s">
        <v>488</v>
      </c>
      <c r="B4344" s="186">
        <v>0.03063</v>
      </c>
      <c r="C4344" s="187">
        <v>45637.0</v>
      </c>
      <c r="D4344" s="188" t="str">
        <f t="shared" si="1"/>
        <v>2024/12</v>
      </c>
      <c r="E4344" s="189"/>
    </row>
    <row r="4345">
      <c r="A4345" s="186" t="s">
        <v>488</v>
      </c>
      <c r="B4345" s="186">
        <v>0.01296</v>
      </c>
      <c r="C4345" s="187">
        <v>45637.0</v>
      </c>
      <c r="D4345" s="188" t="str">
        <f t="shared" si="1"/>
        <v>2024/12</v>
      </c>
      <c r="E4345" s="189"/>
    </row>
    <row r="4346">
      <c r="A4346" s="186" t="s">
        <v>488</v>
      </c>
      <c r="B4346" s="186">
        <v>20.39538</v>
      </c>
      <c r="C4346" s="187">
        <v>45637.0</v>
      </c>
      <c r="D4346" s="188" t="str">
        <f t="shared" si="1"/>
        <v>2024/12</v>
      </c>
      <c r="E4346" s="189"/>
    </row>
    <row r="4347">
      <c r="A4347" s="186" t="s">
        <v>488</v>
      </c>
      <c r="B4347" s="186">
        <v>1.90944</v>
      </c>
      <c r="C4347" s="187">
        <v>45637.0</v>
      </c>
      <c r="D4347" s="188" t="str">
        <f t="shared" si="1"/>
        <v>2024/12</v>
      </c>
      <c r="E4347" s="189"/>
    </row>
    <row r="4348">
      <c r="A4348" s="186" t="s">
        <v>489</v>
      </c>
      <c r="B4348" s="186">
        <v>3.191205</v>
      </c>
      <c r="C4348" s="187">
        <v>45637.0</v>
      </c>
      <c r="D4348" s="188" t="str">
        <f t="shared" si="1"/>
        <v>2024/12</v>
      </c>
      <c r="E4348" s="189"/>
    </row>
    <row r="4349">
      <c r="A4349" s="186" t="s">
        <v>489</v>
      </c>
      <c r="B4349" s="186">
        <v>2.07408</v>
      </c>
      <c r="C4349" s="187">
        <v>45637.0</v>
      </c>
      <c r="D4349" s="188" t="str">
        <f t="shared" si="1"/>
        <v>2024/12</v>
      </c>
      <c r="E4349" s="189"/>
    </row>
    <row r="4350">
      <c r="A4350" s="186" t="s">
        <v>489</v>
      </c>
      <c r="B4350" s="186">
        <v>2.90363</v>
      </c>
      <c r="C4350" s="187">
        <v>45637.0</v>
      </c>
      <c r="D4350" s="188" t="str">
        <f t="shared" si="1"/>
        <v>2024/12</v>
      </c>
      <c r="E4350" s="189"/>
    </row>
    <row r="4351">
      <c r="A4351" s="186" t="s">
        <v>489</v>
      </c>
      <c r="B4351" s="186">
        <v>0.1903425</v>
      </c>
      <c r="C4351" s="187">
        <v>45637.0</v>
      </c>
      <c r="D4351" s="188" t="str">
        <f t="shared" si="1"/>
        <v>2024/12</v>
      </c>
      <c r="E4351" s="189"/>
    </row>
    <row r="4352">
      <c r="A4352" s="186" t="s">
        <v>489</v>
      </c>
      <c r="B4352" s="186">
        <v>0.00288</v>
      </c>
      <c r="C4352" s="187">
        <v>45637.0</v>
      </c>
      <c r="D4352" s="188" t="str">
        <f t="shared" si="1"/>
        <v>2024/12</v>
      </c>
      <c r="E4352" s="189"/>
    </row>
    <row r="4353">
      <c r="A4353" s="186" t="s">
        <v>489</v>
      </c>
      <c r="B4353" s="186">
        <v>0.01442</v>
      </c>
      <c r="C4353" s="187">
        <v>45637.0</v>
      </c>
      <c r="D4353" s="188" t="str">
        <f t="shared" si="1"/>
        <v>2024/12</v>
      </c>
      <c r="E4353" s="189"/>
    </row>
    <row r="4354">
      <c r="A4354" s="186" t="s">
        <v>489</v>
      </c>
      <c r="B4354" s="186">
        <v>0.54522</v>
      </c>
      <c r="C4354" s="187">
        <v>45637.0</v>
      </c>
      <c r="D4354" s="188" t="str">
        <f t="shared" si="1"/>
        <v>2024/12</v>
      </c>
      <c r="E4354" s="189"/>
    </row>
    <row r="4355">
      <c r="A4355" s="186" t="s">
        <v>489</v>
      </c>
      <c r="B4355" s="186">
        <v>0.26598</v>
      </c>
      <c r="C4355" s="187">
        <v>45637.0</v>
      </c>
      <c r="D4355" s="188" t="str">
        <f t="shared" si="1"/>
        <v>2024/12</v>
      </c>
      <c r="E4355" s="189"/>
    </row>
    <row r="4356">
      <c r="A4356" s="186" t="s">
        <v>489</v>
      </c>
      <c r="B4356" s="186">
        <v>0.1791801</v>
      </c>
      <c r="C4356" s="187">
        <v>45637.0</v>
      </c>
      <c r="D4356" s="188" t="str">
        <f t="shared" si="1"/>
        <v>2024/12</v>
      </c>
      <c r="E4356" s="189"/>
    </row>
    <row r="4357">
      <c r="A4357" s="186" t="s">
        <v>489</v>
      </c>
      <c r="B4357" s="186">
        <v>0.0473856</v>
      </c>
      <c r="C4357" s="187">
        <v>45637.0</v>
      </c>
      <c r="D4357" s="188" t="str">
        <f t="shared" si="1"/>
        <v>2024/12</v>
      </c>
      <c r="E4357" s="189"/>
    </row>
    <row r="4358">
      <c r="A4358" s="186" t="s">
        <v>489</v>
      </c>
      <c r="B4358" s="186">
        <v>0.080748</v>
      </c>
      <c r="C4358" s="187">
        <v>45637.0</v>
      </c>
      <c r="D4358" s="188" t="str">
        <f t="shared" si="1"/>
        <v>2024/12</v>
      </c>
      <c r="E4358" s="189"/>
    </row>
    <row r="4359">
      <c r="A4359" s="186" t="s">
        <v>489</v>
      </c>
      <c r="B4359" s="186">
        <v>0.00124761</v>
      </c>
      <c r="C4359" s="187">
        <v>45637.0</v>
      </c>
      <c r="D4359" s="188" t="str">
        <f t="shared" si="1"/>
        <v>2024/12</v>
      </c>
      <c r="E4359" s="189"/>
    </row>
    <row r="4360">
      <c r="A4360" s="186" t="s">
        <v>489</v>
      </c>
      <c r="B4360" s="186">
        <v>0.011649</v>
      </c>
      <c r="C4360" s="187">
        <v>45637.0</v>
      </c>
      <c r="D4360" s="188" t="str">
        <f t="shared" si="1"/>
        <v>2024/12</v>
      </c>
      <c r="E4360" s="189"/>
    </row>
    <row r="4361">
      <c r="A4361" s="186" t="s">
        <v>489</v>
      </c>
      <c r="B4361" s="186">
        <v>0.0108756</v>
      </c>
      <c r="C4361" s="187">
        <v>45637.0</v>
      </c>
      <c r="D4361" s="188" t="str">
        <f t="shared" si="1"/>
        <v>2024/12</v>
      </c>
      <c r="E4361" s="189"/>
    </row>
    <row r="4362">
      <c r="A4362" s="186" t="s">
        <v>503</v>
      </c>
      <c r="B4362" s="186">
        <v>2.375E-4</v>
      </c>
      <c r="C4362" s="187">
        <v>45637.0</v>
      </c>
      <c r="D4362" s="188" t="str">
        <f t="shared" si="1"/>
        <v>2024/12</v>
      </c>
      <c r="E4362" s="189"/>
    </row>
    <row r="4363">
      <c r="A4363" s="186" t="s">
        <v>503</v>
      </c>
      <c r="B4363" s="186">
        <v>7.4E-4</v>
      </c>
      <c r="C4363" s="187">
        <v>45637.0</v>
      </c>
      <c r="D4363" s="188" t="str">
        <f t="shared" si="1"/>
        <v>2024/12</v>
      </c>
      <c r="E4363" s="189"/>
    </row>
    <row r="4364">
      <c r="A4364" s="186" t="s">
        <v>498</v>
      </c>
      <c r="B4364" s="186">
        <v>0.1141125</v>
      </c>
      <c r="C4364" s="187">
        <v>45637.0</v>
      </c>
      <c r="D4364" s="188" t="str">
        <f t="shared" si="1"/>
        <v>2024/12</v>
      </c>
      <c r="E4364" s="189"/>
    </row>
    <row r="4365">
      <c r="A4365" s="186" t="s">
        <v>498</v>
      </c>
      <c r="B4365" s="186">
        <v>0.02176</v>
      </c>
      <c r="C4365" s="187">
        <v>45637.0</v>
      </c>
      <c r="D4365" s="188" t="str">
        <f t="shared" si="1"/>
        <v>2024/12</v>
      </c>
      <c r="E4365" s="189"/>
    </row>
    <row r="4366">
      <c r="A4366" s="186" t="s">
        <v>498</v>
      </c>
      <c r="B4366" s="186">
        <v>0.06808</v>
      </c>
      <c r="C4366" s="187">
        <v>45637.0</v>
      </c>
      <c r="D4366" s="188" t="str">
        <f t="shared" si="1"/>
        <v>2024/12</v>
      </c>
      <c r="E4366" s="189"/>
    </row>
    <row r="4367">
      <c r="A4367" s="186" t="s">
        <v>498</v>
      </c>
      <c r="B4367" s="186">
        <v>0.0651288</v>
      </c>
      <c r="C4367" s="187">
        <v>45637.0</v>
      </c>
      <c r="D4367" s="188" t="str">
        <f t="shared" si="1"/>
        <v>2024/12</v>
      </c>
      <c r="E4367" s="189"/>
    </row>
    <row r="4368">
      <c r="A4368" s="186" t="s">
        <v>498</v>
      </c>
      <c r="B4368" s="186">
        <v>0.032496</v>
      </c>
      <c r="C4368" s="187">
        <v>45637.0</v>
      </c>
      <c r="D4368" s="188" t="str">
        <f t="shared" si="1"/>
        <v>2024/12</v>
      </c>
      <c r="E4368" s="189"/>
    </row>
    <row r="4369">
      <c r="A4369" s="186" t="s">
        <v>498</v>
      </c>
      <c r="B4369" s="186">
        <v>0.04146</v>
      </c>
      <c r="C4369" s="187">
        <v>45637.0</v>
      </c>
      <c r="D4369" s="188" t="str">
        <f t="shared" si="1"/>
        <v>2024/12</v>
      </c>
      <c r="E4369" s="189"/>
    </row>
    <row r="4370">
      <c r="A4370" s="186" t="s">
        <v>486</v>
      </c>
      <c r="B4370" s="186">
        <v>0.0220755</v>
      </c>
      <c r="C4370" s="187">
        <v>45638.0</v>
      </c>
      <c r="D4370" s="188" t="str">
        <f t="shared" si="1"/>
        <v>2024/12</v>
      </c>
      <c r="E4370" s="189"/>
    </row>
    <row r="4371">
      <c r="A4371" s="186" t="s">
        <v>506</v>
      </c>
      <c r="B4371" s="186">
        <v>0.0347175</v>
      </c>
      <c r="C4371" s="187">
        <v>45638.0</v>
      </c>
      <c r="D4371" s="188" t="str">
        <f t="shared" si="1"/>
        <v>2024/12</v>
      </c>
      <c r="E4371" s="189"/>
    </row>
    <row r="4372">
      <c r="A4372" s="186" t="s">
        <v>506</v>
      </c>
      <c r="B4372" s="186">
        <v>0.00912</v>
      </c>
      <c r="C4372" s="187">
        <v>45638.0</v>
      </c>
      <c r="D4372" s="188" t="str">
        <f t="shared" si="1"/>
        <v>2024/12</v>
      </c>
      <c r="E4372" s="189"/>
    </row>
    <row r="4373">
      <c r="A4373" s="186" t="s">
        <v>506</v>
      </c>
      <c r="B4373" s="186">
        <v>0.02482</v>
      </c>
      <c r="C4373" s="187">
        <v>45638.0</v>
      </c>
      <c r="D4373" s="188" t="str">
        <f t="shared" si="1"/>
        <v>2024/12</v>
      </c>
      <c r="E4373" s="189"/>
    </row>
    <row r="4374">
      <c r="A4374" s="186" t="s">
        <v>506</v>
      </c>
      <c r="B4374" s="186">
        <v>0.0089346</v>
      </c>
      <c r="C4374" s="187">
        <v>45638.0</v>
      </c>
      <c r="D4374" s="188" t="str">
        <f t="shared" si="1"/>
        <v>2024/12</v>
      </c>
      <c r="E4374" s="189"/>
    </row>
    <row r="4375">
      <c r="A4375" s="186" t="s">
        <v>506</v>
      </c>
      <c r="B4375" s="186">
        <v>5.322E-4</v>
      </c>
      <c r="C4375" s="187">
        <v>45638.0</v>
      </c>
      <c r="D4375" s="188" t="str">
        <f t="shared" si="1"/>
        <v>2024/12</v>
      </c>
      <c r="E4375" s="189"/>
    </row>
    <row r="4376">
      <c r="A4376" s="186" t="s">
        <v>506</v>
      </c>
      <c r="B4376" s="186">
        <v>0.06</v>
      </c>
      <c r="C4376" s="187">
        <v>45638.0</v>
      </c>
      <c r="D4376" s="188" t="str">
        <f t="shared" si="1"/>
        <v>2024/12</v>
      </c>
      <c r="E4376" s="189"/>
    </row>
    <row r="4377">
      <c r="A4377" s="186" t="s">
        <v>487</v>
      </c>
      <c r="B4377" s="186">
        <v>5.0785925</v>
      </c>
      <c r="C4377" s="187">
        <v>45638.0</v>
      </c>
      <c r="D4377" s="188" t="str">
        <f t="shared" si="1"/>
        <v>2024/12</v>
      </c>
      <c r="E4377" s="189"/>
    </row>
    <row r="4378">
      <c r="A4378" s="186" t="s">
        <v>487</v>
      </c>
      <c r="B4378" s="186">
        <v>0.10432</v>
      </c>
      <c r="C4378" s="187">
        <v>45638.0</v>
      </c>
      <c r="D4378" s="188" t="str">
        <f t="shared" si="1"/>
        <v>2024/12</v>
      </c>
      <c r="E4378" s="189"/>
    </row>
    <row r="4379">
      <c r="A4379" s="186" t="s">
        <v>487</v>
      </c>
      <c r="B4379" s="186">
        <v>0.24548</v>
      </c>
      <c r="C4379" s="187">
        <v>45638.0</v>
      </c>
      <c r="D4379" s="188" t="str">
        <f t="shared" si="1"/>
        <v>2024/12</v>
      </c>
      <c r="E4379" s="189"/>
    </row>
    <row r="4380">
      <c r="A4380" s="186" t="s">
        <v>487</v>
      </c>
      <c r="B4380" s="186">
        <v>2.497355</v>
      </c>
      <c r="C4380" s="187">
        <v>45638.0</v>
      </c>
      <c r="D4380" s="188" t="str">
        <f t="shared" si="1"/>
        <v>2024/12</v>
      </c>
      <c r="E4380" s="189"/>
    </row>
    <row r="4381">
      <c r="A4381" s="186" t="s">
        <v>487</v>
      </c>
      <c r="B4381" s="186">
        <v>0.30784</v>
      </c>
      <c r="C4381" s="187">
        <v>45638.0</v>
      </c>
      <c r="D4381" s="188" t="str">
        <f t="shared" si="1"/>
        <v>2024/12</v>
      </c>
      <c r="E4381" s="189"/>
    </row>
    <row r="4382">
      <c r="A4382" s="186" t="s">
        <v>487</v>
      </c>
      <c r="B4382" s="186">
        <v>0.39107</v>
      </c>
      <c r="C4382" s="187">
        <v>45638.0</v>
      </c>
      <c r="D4382" s="188" t="str">
        <f t="shared" si="1"/>
        <v>2024/12</v>
      </c>
      <c r="E4382" s="189"/>
    </row>
    <row r="4383">
      <c r="A4383" s="186" t="s">
        <v>487</v>
      </c>
      <c r="B4383" s="186">
        <v>1.11269565</v>
      </c>
      <c r="C4383" s="187">
        <v>45638.0</v>
      </c>
      <c r="D4383" s="188" t="str">
        <f t="shared" si="1"/>
        <v>2024/12</v>
      </c>
      <c r="E4383" s="189"/>
    </row>
    <row r="4384">
      <c r="A4384" s="186" t="s">
        <v>487</v>
      </c>
      <c r="B4384" s="186">
        <v>0.1533696</v>
      </c>
      <c r="C4384" s="187">
        <v>45638.0</v>
      </c>
      <c r="D4384" s="188" t="str">
        <f t="shared" si="1"/>
        <v>2024/12</v>
      </c>
      <c r="E4384" s="189"/>
    </row>
    <row r="4385">
      <c r="A4385" s="186" t="s">
        <v>487</v>
      </c>
      <c r="B4385" s="186">
        <v>0.1887414</v>
      </c>
      <c r="C4385" s="187">
        <v>45638.0</v>
      </c>
      <c r="D4385" s="188" t="str">
        <f t="shared" si="1"/>
        <v>2024/12</v>
      </c>
      <c r="E4385" s="189"/>
    </row>
    <row r="4386">
      <c r="A4386" s="186" t="s">
        <v>499</v>
      </c>
      <c r="B4386" s="186">
        <v>9.62317</v>
      </c>
      <c r="C4386" s="187">
        <v>45638.0</v>
      </c>
      <c r="D4386" s="188" t="str">
        <f t="shared" si="1"/>
        <v>2024/12</v>
      </c>
      <c r="E4386" s="189"/>
    </row>
    <row r="4387">
      <c r="A4387" s="186" t="s">
        <v>499</v>
      </c>
      <c r="B4387" s="186">
        <v>20.80752</v>
      </c>
      <c r="C4387" s="187">
        <v>45638.0</v>
      </c>
      <c r="D4387" s="188" t="str">
        <f t="shared" si="1"/>
        <v>2024/12</v>
      </c>
      <c r="E4387" s="189"/>
    </row>
    <row r="4388">
      <c r="A4388" s="186" t="s">
        <v>499</v>
      </c>
      <c r="B4388" s="186">
        <v>18.54108</v>
      </c>
      <c r="C4388" s="187">
        <v>45638.0</v>
      </c>
      <c r="D4388" s="188" t="str">
        <f t="shared" si="1"/>
        <v>2024/12</v>
      </c>
      <c r="E4388" s="189"/>
    </row>
    <row r="4389">
      <c r="A4389" s="186" t="s">
        <v>499</v>
      </c>
      <c r="B4389" s="186">
        <v>7.75E-5</v>
      </c>
      <c r="C4389" s="187">
        <v>45638.0</v>
      </c>
      <c r="D4389" s="188" t="str">
        <f t="shared" si="1"/>
        <v>2024/12</v>
      </c>
      <c r="E4389" s="189"/>
    </row>
    <row r="4390">
      <c r="A4390" s="186" t="s">
        <v>499</v>
      </c>
      <c r="B4390" s="186">
        <v>1.7E-4</v>
      </c>
      <c r="C4390" s="187">
        <v>45638.0</v>
      </c>
      <c r="D4390" s="188" t="str">
        <f t="shared" si="1"/>
        <v>2024/12</v>
      </c>
      <c r="E4390" s="189"/>
    </row>
    <row r="4391">
      <c r="A4391" s="186" t="s">
        <v>499</v>
      </c>
      <c r="B4391" s="186">
        <v>8.535265</v>
      </c>
      <c r="C4391" s="187">
        <v>45638.0</v>
      </c>
      <c r="D4391" s="188" t="str">
        <f t="shared" si="1"/>
        <v>2024/12</v>
      </c>
      <c r="E4391" s="189"/>
    </row>
    <row r="4392">
      <c r="A4392" s="186" t="s">
        <v>499</v>
      </c>
      <c r="B4392" s="186">
        <v>3.99102</v>
      </c>
      <c r="C4392" s="187">
        <v>45638.0</v>
      </c>
      <c r="D4392" s="188" t="str">
        <f t="shared" si="1"/>
        <v>2024/12</v>
      </c>
      <c r="E4392" s="189"/>
    </row>
    <row r="4393">
      <c r="A4393" s="186" t="s">
        <v>499</v>
      </c>
      <c r="B4393" s="186">
        <v>0.00538018</v>
      </c>
      <c r="C4393" s="187">
        <v>45638.0</v>
      </c>
      <c r="D4393" s="188" t="str">
        <f t="shared" si="1"/>
        <v>2024/12</v>
      </c>
      <c r="E4393" s="189"/>
    </row>
    <row r="4394">
      <c r="A4394" s="186" t="s">
        <v>499</v>
      </c>
      <c r="B4394" s="186">
        <v>0.0620856</v>
      </c>
      <c r="C4394" s="187">
        <v>45638.0</v>
      </c>
      <c r="D4394" s="188" t="str">
        <f t="shared" si="1"/>
        <v>2024/12</v>
      </c>
      <c r="E4394" s="189"/>
    </row>
    <row r="4395">
      <c r="A4395" s="186" t="s">
        <v>499</v>
      </c>
      <c r="B4395" s="186">
        <v>0.0695544</v>
      </c>
      <c r="C4395" s="187">
        <v>45638.0</v>
      </c>
      <c r="D4395" s="188" t="str">
        <f t="shared" si="1"/>
        <v>2024/12</v>
      </c>
      <c r="E4395" s="189"/>
    </row>
    <row r="4396">
      <c r="A4396" s="186" t="s">
        <v>496</v>
      </c>
      <c r="B4396" s="186">
        <v>0.0340737</v>
      </c>
      <c r="C4396" s="187">
        <v>45638.0</v>
      </c>
      <c r="D4396" s="188" t="str">
        <f t="shared" si="1"/>
        <v>2024/12</v>
      </c>
      <c r="E4396" s="189"/>
    </row>
    <row r="4397">
      <c r="A4397" s="186" t="s">
        <v>496</v>
      </c>
      <c r="B4397" s="186">
        <v>0.004896</v>
      </c>
      <c r="C4397" s="187">
        <v>45638.0</v>
      </c>
      <c r="D4397" s="188" t="str">
        <f t="shared" si="1"/>
        <v>2024/12</v>
      </c>
      <c r="E4397" s="189"/>
    </row>
    <row r="4398">
      <c r="A4398" s="186" t="s">
        <v>496</v>
      </c>
      <c r="B4398" s="186">
        <v>0.0036966</v>
      </c>
      <c r="C4398" s="187">
        <v>45638.0</v>
      </c>
      <c r="D4398" s="188" t="str">
        <f t="shared" si="1"/>
        <v>2024/12</v>
      </c>
      <c r="E4398" s="189"/>
    </row>
    <row r="4399">
      <c r="A4399" s="186" t="s">
        <v>496</v>
      </c>
      <c r="B4399" s="186">
        <v>0.0773815</v>
      </c>
      <c r="C4399" s="187">
        <v>45638.0</v>
      </c>
      <c r="D4399" s="188" t="str">
        <f t="shared" si="1"/>
        <v>2024/12</v>
      </c>
      <c r="E4399" s="189"/>
    </row>
    <row r="4400">
      <c r="A4400" s="186" t="s">
        <v>496</v>
      </c>
      <c r="B4400" s="186">
        <v>0.0322935</v>
      </c>
      <c r="C4400" s="187">
        <v>45638.0</v>
      </c>
      <c r="D4400" s="188" t="str">
        <f t="shared" si="1"/>
        <v>2024/12</v>
      </c>
      <c r="E4400" s="189"/>
    </row>
    <row r="4401">
      <c r="A4401" s="186" t="s">
        <v>502</v>
      </c>
      <c r="B4401" s="186">
        <v>1.442985</v>
      </c>
      <c r="C4401" s="187">
        <v>45638.0</v>
      </c>
      <c r="D4401" s="188" t="str">
        <f t="shared" si="1"/>
        <v>2024/12</v>
      </c>
      <c r="E4401" s="189"/>
    </row>
    <row r="4402">
      <c r="A4402" s="186" t="s">
        <v>502</v>
      </c>
      <c r="B4402" s="186">
        <v>2.91312</v>
      </c>
      <c r="C4402" s="187">
        <v>45638.0</v>
      </c>
      <c r="D4402" s="188" t="str">
        <f t="shared" si="1"/>
        <v>2024/12</v>
      </c>
      <c r="E4402" s="189"/>
    </row>
    <row r="4403">
      <c r="A4403" s="186" t="s">
        <v>502</v>
      </c>
      <c r="B4403" s="186">
        <v>2.10234</v>
      </c>
      <c r="C4403" s="187">
        <v>45638.0</v>
      </c>
      <c r="D4403" s="188" t="str">
        <f t="shared" si="1"/>
        <v>2024/12</v>
      </c>
      <c r="E4403" s="189"/>
    </row>
    <row r="4404">
      <c r="A4404" s="186" t="s">
        <v>502</v>
      </c>
      <c r="B4404" s="186">
        <v>0.0455208</v>
      </c>
      <c r="C4404" s="187">
        <v>45638.0</v>
      </c>
      <c r="D4404" s="188" t="str">
        <f t="shared" si="1"/>
        <v>2024/12</v>
      </c>
      <c r="E4404" s="189"/>
    </row>
    <row r="4405">
      <c r="A4405" s="186" t="s">
        <v>502</v>
      </c>
      <c r="B4405" s="186">
        <v>0.0879072</v>
      </c>
      <c r="C4405" s="187">
        <v>45638.0</v>
      </c>
      <c r="D4405" s="188" t="str">
        <f t="shared" si="1"/>
        <v>2024/12</v>
      </c>
      <c r="E4405" s="189"/>
    </row>
    <row r="4406">
      <c r="A4406" s="186" t="s">
        <v>502</v>
      </c>
      <c r="B4406" s="186">
        <v>0.017946</v>
      </c>
      <c r="C4406" s="187">
        <v>45638.0</v>
      </c>
      <c r="D4406" s="188" t="str">
        <f t="shared" si="1"/>
        <v>2024/12</v>
      </c>
      <c r="E4406" s="189"/>
    </row>
    <row r="4407">
      <c r="A4407" s="186" t="s">
        <v>502</v>
      </c>
      <c r="B4407" s="186">
        <v>3.36</v>
      </c>
      <c r="C4407" s="187">
        <v>45638.0</v>
      </c>
      <c r="D4407" s="188" t="str">
        <f t="shared" si="1"/>
        <v>2024/12</v>
      </c>
      <c r="E4407" s="189"/>
    </row>
    <row r="4408">
      <c r="A4408" s="186" t="s">
        <v>502</v>
      </c>
      <c r="B4408" s="186">
        <v>0.00125</v>
      </c>
      <c r="C4408" s="187">
        <v>45638.0</v>
      </c>
      <c r="D4408" s="188" t="str">
        <f t="shared" si="1"/>
        <v>2024/12</v>
      </c>
      <c r="E4408" s="189"/>
    </row>
    <row r="4409">
      <c r="A4409" s="186" t="s">
        <v>502</v>
      </c>
      <c r="B4409" s="186">
        <v>1.17E-4</v>
      </c>
      <c r="C4409" s="187">
        <v>45638.0</v>
      </c>
      <c r="D4409" s="188" t="str">
        <f t="shared" si="1"/>
        <v>2024/12</v>
      </c>
      <c r="E4409" s="189"/>
    </row>
    <row r="4410">
      <c r="A4410" s="186" t="s">
        <v>502</v>
      </c>
      <c r="B4410" s="186">
        <v>0.273261</v>
      </c>
      <c r="C4410" s="187">
        <v>45638.0</v>
      </c>
      <c r="D4410" s="188" t="str">
        <f t="shared" si="1"/>
        <v>2024/12</v>
      </c>
      <c r="E4410" s="189"/>
    </row>
    <row r="4411">
      <c r="A4411" s="186" t="s">
        <v>502</v>
      </c>
      <c r="B4411" s="186">
        <v>0.792864</v>
      </c>
      <c r="C4411" s="187">
        <v>45638.0</v>
      </c>
      <c r="D4411" s="188" t="str">
        <f t="shared" si="1"/>
        <v>2024/12</v>
      </c>
      <c r="E4411" s="189"/>
    </row>
    <row r="4412">
      <c r="A4412" s="186" t="s">
        <v>488</v>
      </c>
      <c r="B4412" s="186">
        <v>1.2625225</v>
      </c>
      <c r="C4412" s="187">
        <v>45638.0</v>
      </c>
      <c r="D4412" s="188" t="str">
        <f t="shared" si="1"/>
        <v>2024/12</v>
      </c>
      <c r="E4412" s="189"/>
    </row>
    <row r="4413">
      <c r="A4413" s="186" t="s">
        <v>488</v>
      </c>
      <c r="B4413" s="186">
        <v>0.84208</v>
      </c>
      <c r="C4413" s="187">
        <v>45638.0</v>
      </c>
      <c r="D4413" s="188" t="str">
        <f t="shared" si="1"/>
        <v>2024/12</v>
      </c>
      <c r="E4413" s="189"/>
    </row>
    <row r="4414">
      <c r="A4414" s="186" t="s">
        <v>488</v>
      </c>
      <c r="B4414" s="186">
        <v>1.26618</v>
      </c>
      <c r="C4414" s="187">
        <v>45638.0</v>
      </c>
      <c r="D4414" s="188" t="str">
        <f t="shared" si="1"/>
        <v>2024/12</v>
      </c>
      <c r="E4414" s="189"/>
    </row>
    <row r="4415">
      <c r="A4415" s="186" t="s">
        <v>488</v>
      </c>
      <c r="B4415" s="186">
        <v>1.823535</v>
      </c>
      <c r="C4415" s="187">
        <v>45638.0</v>
      </c>
      <c r="D4415" s="188" t="str">
        <f t="shared" si="1"/>
        <v>2024/12</v>
      </c>
      <c r="E4415" s="189"/>
    </row>
    <row r="4416">
      <c r="A4416" s="186" t="s">
        <v>488</v>
      </c>
      <c r="B4416" s="186">
        <v>0.00864</v>
      </c>
      <c r="C4416" s="187">
        <v>45638.0</v>
      </c>
      <c r="D4416" s="188" t="str">
        <f t="shared" si="1"/>
        <v>2024/12</v>
      </c>
      <c r="E4416" s="189"/>
    </row>
    <row r="4417">
      <c r="A4417" s="186" t="s">
        <v>488</v>
      </c>
      <c r="B4417" s="186">
        <v>11.15358</v>
      </c>
      <c r="C4417" s="187">
        <v>45638.0</v>
      </c>
      <c r="D4417" s="188" t="str">
        <f t="shared" si="1"/>
        <v>2024/12</v>
      </c>
      <c r="E4417" s="189"/>
    </row>
    <row r="4418">
      <c r="A4418" s="186" t="s">
        <v>488</v>
      </c>
      <c r="B4418" s="186">
        <v>5.28E-5</v>
      </c>
      <c r="C4418" s="187">
        <v>45638.0</v>
      </c>
      <c r="D4418" s="188" t="str">
        <f t="shared" si="1"/>
        <v>2024/12</v>
      </c>
      <c r="E4418" s="189"/>
    </row>
    <row r="4419">
      <c r="A4419" s="186" t="s">
        <v>488</v>
      </c>
      <c r="B4419" s="186">
        <v>4.8E-5</v>
      </c>
      <c r="C4419" s="187">
        <v>45638.0</v>
      </c>
      <c r="D4419" s="188" t="str">
        <f t="shared" si="1"/>
        <v>2024/12</v>
      </c>
      <c r="E4419" s="189"/>
    </row>
    <row r="4420">
      <c r="A4420" s="186" t="s">
        <v>489</v>
      </c>
      <c r="B4420" s="186">
        <v>2.4223825</v>
      </c>
      <c r="C4420" s="187">
        <v>45638.0</v>
      </c>
      <c r="D4420" s="188" t="str">
        <f t="shared" si="1"/>
        <v>2024/12</v>
      </c>
      <c r="E4420" s="189"/>
    </row>
    <row r="4421">
      <c r="A4421" s="186" t="s">
        <v>489</v>
      </c>
      <c r="B4421" s="186">
        <v>2.12752</v>
      </c>
      <c r="C4421" s="187">
        <v>45638.0</v>
      </c>
      <c r="D4421" s="188" t="str">
        <f t="shared" si="1"/>
        <v>2024/12</v>
      </c>
      <c r="E4421" s="189"/>
    </row>
    <row r="4422">
      <c r="A4422" s="186" t="s">
        <v>489</v>
      </c>
      <c r="B4422" s="186">
        <v>1.62962</v>
      </c>
      <c r="C4422" s="187">
        <v>45638.0</v>
      </c>
      <c r="D4422" s="188" t="str">
        <f t="shared" si="1"/>
        <v>2024/12</v>
      </c>
      <c r="E4422" s="189"/>
    </row>
    <row r="4423">
      <c r="A4423" s="186" t="s">
        <v>489</v>
      </c>
      <c r="B4423" s="186">
        <v>1.8551825</v>
      </c>
      <c r="C4423" s="187">
        <v>45638.0</v>
      </c>
      <c r="D4423" s="188" t="str">
        <f t="shared" si="1"/>
        <v>2024/12</v>
      </c>
      <c r="E4423" s="189"/>
    </row>
    <row r="4424">
      <c r="A4424" s="186" t="s">
        <v>489</v>
      </c>
      <c r="B4424" s="186">
        <v>0.01088</v>
      </c>
      <c r="C4424" s="187">
        <v>45638.0</v>
      </c>
      <c r="D4424" s="188" t="str">
        <f t="shared" si="1"/>
        <v>2024/12</v>
      </c>
      <c r="E4424" s="189"/>
    </row>
    <row r="4425">
      <c r="A4425" s="186" t="s">
        <v>489</v>
      </c>
      <c r="B4425" s="186">
        <v>0.18198</v>
      </c>
      <c r="C4425" s="187">
        <v>45638.0</v>
      </c>
      <c r="D4425" s="188" t="str">
        <f t="shared" si="1"/>
        <v>2024/12</v>
      </c>
      <c r="E4425" s="189"/>
    </row>
    <row r="4426">
      <c r="A4426" s="186" t="s">
        <v>489</v>
      </c>
      <c r="B4426" s="186">
        <v>0.0749</v>
      </c>
      <c r="C4426" s="187">
        <v>45638.0</v>
      </c>
      <c r="D4426" s="188" t="str">
        <f t="shared" si="1"/>
        <v>2024/12</v>
      </c>
      <c r="E4426" s="189"/>
    </row>
    <row r="4427">
      <c r="A4427" s="186" t="s">
        <v>489</v>
      </c>
      <c r="B4427" s="186">
        <v>0.069105</v>
      </c>
      <c r="C4427" s="187">
        <v>45638.0</v>
      </c>
      <c r="D4427" s="188" t="str">
        <f t="shared" si="1"/>
        <v>2024/12</v>
      </c>
      <c r="E4427" s="189"/>
    </row>
    <row r="4428">
      <c r="A4428" s="186" t="s">
        <v>489</v>
      </c>
      <c r="B4428" s="186">
        <v>0.13533915</v>
      </c>
      <c r="C4428" s="187">
        <v>45638.0</v>
      </c>
      <c r="D4428" s="188" t="str">
        <f t="shared" si="1"/>
        <v>2024/12</v>
      </c>
      <c r="E4428" s="189"/>
    </row>
    <row r="4429">
      <c r="A4429" s="186" t="s">
        <v>489</v>
      </c>
      <c r="B4429" s="186">
        <v>0.0408</v>
      </c>
      <c r="C4429" s="187">
        <v>45638.0</v>
      </c>
      <c r="D4429" s="188" t="str">
        <f t="shared" si="1"/>
        <v>2024/12</v>
      </c>
      <c r="E4429" s="189"/>
    </row>
    <row r="4430">
      <c r="A4430" s="186" t="s">
        <v>489</v>
      </c>
      <c r="B4430" s="186">
        <v>0.0492564</v>
      </c>
      <c r="C4430" s="187">
        <v>45638.0</v>
      </c>
      <c r="D4430" s="188" t="str">
        <f t="shared" si="1"/>
        <v>2024/12</v>
      </c>
      <c r="E4430" s="189"/>
    </row>
    <row r="4431">
      <c r="A4431" s="186" t="s">
        <v>489</v>
      </c>
      <c r="B4431" s="186">
        <v>0.01371578</v>
      </c>
      <c r="C4431" s="187">
        <v>45638.0</v>
      </c>
      <c r="D4431" s="188" t="str">
        <f t="shared" si="1"/>
        <v>2024/12</v>
      </c>
      <c r="E4431" s="189"/>
    </row>
    <row r="4432">
      <c r="A4432" s="186" t="s">
        <v>489</v>
      </c>
      <c r="B4432" s="186">
        <v>8.071155</v>
      </c>
      <c r="C4432" s="187">
        <v>45638.0</v>
      </c>
      <c r="D4432" s="188" t="str">
        <f t="shared" si="1"/>
        <v>2024/12</v>
      </c>
      <c r="E4432" s="189"/>
    </row>
    <row r="4433">
      <c r="A4433" s="186" t="s">
        <v>489</v>
      </c>
      <c r="B4433" s="186">
        <v>0.1127916</v>
      </c>
      <c r="C4433" s="187">
        <v>45638.0</v>
      </c>
      <c r="D4433" s="188" t="str">
        <f t="shared" si="1"/>
        <v>2024/12</v>
      </c>
      <c r="E4433" s="189"/>
    </row>
    <row r="4434">
      <c r="A4434" s="186" t="s">
        <v>489</v>
      </c>
      <c r="B4434" s="186">
        <v>0.1068624</v>
      </c>
      <c r="C4434" s="187">
        <v>45638.0</v>
      </c>
      <c r="D4434" s="188" t="str">
        <f t="shared" si="1"/>
        <v>2024/12</v>
      </c>
      <c r="E4434" s="189"/>
    </row>
    <row r="4435">
      <c r="A4435" s="186" t="s">
        <v>489</v>
      </c>
      <c r="B4435" s="186">
        <v>0.5067</v>
      </c>
      <c r="C4435" s="187">
        <v>45638.0</v>
      </c>
      <c r="D4435" s="188" t="str">
        <f t="shared" si="1"/>
        <v>2024/12</v>
      </c>
      <c r="E4435" s="189"/>
    </row>
    <row r="4436">
      <c r="A4436" s="186" t="s">
        <v>489</v>
      </c>
      <c r="B4436" s="186">
        <v>0.39168</v>
      </c>
      <c r="C4436" s="187">
        <v>45638.0</v>
      </c>
      <c r="D4436" s="188" t="str">
        <f t="shared" si="1"/>
        <v>2024/12</v>
      </c>
      <c r="E4436" s="189"/>
    </row>
    <row r="4437">
      <c r="A4437" s="186" t="s">
        <v>489</v>
      </c>
      <c r="B4437" s="186">
        <v>0.6406</v>
      </c>
      <c r="C4437" s="187">
        <v>45638.0</v>
      </c>
      <c r="D4437" s="188" t="str">
        <f t="shared" si="1"/>
        <v>2024/12</v>
      </c>
      <c r="E4437" s="189"/>
    </row>
    <row r="4438">
      <c r="A4438" s="186" t="s">
        <v>489</v>
      </c>
      <c r="B4438" s="186">
        <v>0.02517</v>
      </c>
      <c r="C4438" s="187">
        <v>45638.0</v>
      </c>
      <c r="D4438" s="188" t="str">
        <f t="shared" si="1"/>
        <v>2024/12</v>
      </c>
      <c r="E4438" s="189"/>
    </row>
    <row r="4439">
      <c r="A4439" s="186" t="s">
        <v>489</v>
      </c>
      <c r="B4439" s="186">
        <v>0.04144</v>
      </c>
      <c r="C4439" s="187">
        <v>45638.0</v>
      </c>
      <c r="D4439" s="188" t="str">
        <f t="shared" si="1"/>
        <v>2024/12</v>
      </c>
      <c r="E4439" s="189"/>
    </row>
    <row r="4440">
      <c r="A4440" s="186" t="s">
        <v>489</v>
      </c>
      <c r="B4440" s="186">
        <v>0.02972</v>
      </c>
      <c r="C4440" s="187">
        <v>45638.0</v>
      </c>
      <c r="D4440" s="188" t="str">
        <f t="shared" si="1"/>
        <v>2024/12</v>
      </c>
      <c r="E4440" s="189"/>
    </row>
    <row r="4441">
      <c r="A4441" s="186" t="s">
        <v>489</v>
      </c>
      <c r="B4441" s="186">
        <v>0.0061</v>
      </c>
      <c r="C4441" s="187">
        <v>45638.0</v>
      </c>
      <c r="D4441" s="188" t="str">
        <f t="shared" si="1"/>
        <v>2024/12</v>
      </c>
      <c r="E4441" s="189"/>
    </row>
    <row r="4442">
      <c r="A4442" s="186" t="s">
        <v>498</v>
      </c>
      <c r="B4442" s="186">
        <v>0.079405</v>
      </c>
      <c r="C4442" s="187">
        <v>45638.0</v>
      </c>
      <c r="D4442" s="188" t="str">
        <f t="shared" si="1"/>
        <v>2024/12</v>
      </c>
      <c r="E4442" s="189"/>
    </row>
    <row r="4443">
      <c r="A4443" s="186" t="s">
        <v>498</v>
      </c>
      <c r="B4443" s="186">
        <v>0.0584</v>
      </c>
      <c r="C4443" s="187">
        <v>45638.0</v>
      </c>
      <c r="D4443" s="188" t="str">
        <f t="shared" si="1"/>
        <v>2024/12</v>
      </c>
      <c r="E4443" s="189"/>
    </row>
    <row r="4444">
      <c r="A4444" s="186" t="s">
        <v>498</v>
      </c>
      <c r="B4444" s="186">
        <v>0.03535875</v>
      </c>
      <c r="C4444" s="187">
        <v>45638.0</v>
      </c>
      <c r="D4444" s="188" t="str">
        <f t="shared" si="1"/>
        <v>2024/12</v>
      </c>
      <c r="E4444" s="189"/>
    </row>
    <row r="4445">
      <c r="A4445" s="186" t="s">
        <v>498</v>
      </c>
      <c r="B4445" s="186">
        <v>0.0169824</v>
      </c>
      <c r="C4445" s="187">
        <v>45638.0</v>
      </c>
      <c r="D4445" s="188" t="str">
        <f t="shared" si="1"/>
        <v>2024/12</v>
      </c>
      <c r="E4445" s="189"/>
    </row>
    <row r="4446">
      <c r="A4446" s="186" t="s">
        <v>498</v>
      </c>
      <c r="B4446" s="186">
        <v>0.0220002</v>
      </c>
      <c r="C4446" s="187">
        <v>45638.0</v>
      </c>
      <c r="D4446" s="188" t="str">
        <f t="shared" si="1"/>
        <v>2024/12</v>
      </c>
      <c r="E4446" s="189"/>
    </row>
    <row r="4447">
      <c r="A4447" s="186" t="s">
        <v>486</v>
      </c>
      <c r="B4447" s="186">
        <v>0.0124336</v>
      </c>
      <c r="C4447" s="187">
        <v>45639.0</v>
      </c>
      <c r="D4447" s="188" t="str">
        <f t="shared" si="1"/>
        <v>2024/12</v>
      </c>
      <c r="E4447" s="189"/>
    </row>
    <row r="4448">
      <c r="A4448" s="186" t="s">
        <v>487</v>
      </c>
      <c r="B4448" s="186">
        <v>2.8358275</v>
      </c>
      <c r="C4448" s="187">
        <v>45639.0</v>
      </c>
      <c r="D4448" s="188" t="str">
        <f t="shared" si="1"/>
        <v>2024/12</v>
      </c>
      <c r="E4448" s="189"/>
    </row>
    <row r="4449">
      <c r="A4449" s="186" t="s">
        <v>487</v>
      </c>
      <c r="B4449" s="186">
        <v>0.03104</v>
      </c>
      <c r="C4449" s="187">
        <v>45639.0</v>
      </c>
      <c r="D4449" s="188" t="str">
        <f t="shared" si="1"/>
        <v>2024/12</v>
      </c>
      <c r="E4449" s="189"/>
    </row>
    <row r="4450">
      <c r="A4450" s="186" t="s">
        <v>487</v>
      </c>
      <c r="B4450" s="186">
        <v>0.09819</v>
      </c>
      <c r="C4450" s="187">
        <v>45639.0</v>
      </c>
      <c r="D4450" s="188" t="str">
        <f t="shared" si="1"/>
        <v>2024/12</v>
      </c>
      <c r="E4450" s="189"/>
    </row>
    <row r="4451">
      <c r="A4451" s="186" t="s">
        <v>487</v>
      </c>
      <c r="B4451" s="186">
        <v>0.238445</v>
      </c>
      <c r="C4451" s="187">
        <v>45639.0</v>
      </c>
      <c r="D4451" s="188" t="str">
        <f t="shared" si="1"/>
        <v>2024/12</v>
      </c>
      <c r="E4451" s="189"/>
    </row>
    <row r="4452">
      <c r="A4452" s="186" t="s">
        <v>487</v>
      </c>
      <c r="B4452" s="186">
        <v>0.0696</v>
      </c>
      <c r="C4452" s="187">
        <v>45639.0</v>
      </c>
      <c r="D4452" s="188" t="str">
        <f t="shared" si="1"/>
        <v>2024/12</v>
      </c>
      <c r="E4452" s="189"/>
    </row>
    <row r="4453">
      <c r="A4453" s="186" t="s">
        <v>487</v>
      </c>
      <c r="B4453" s="186">
        <v>0.07667</v>
      </c>
      <c r="C4453" s="187">
        <v>45639.0</v>
      </c>
      <c r="D4453" s="188" t="str">
        <f t="shared" si="1"/>
        <v>2024/12</v>
      </c>
      <c r="E4453" s="189"/>
    </row>
    <row r="4454">
      <c r="A4454" s="186" t="s">
        <v>487</v>
      </c>
      <c r="B4454" s="186">
        <v>0.87255705</v>
      </c>
      <c r="C4454" s="187">
        <v>45639.0</v>
      </c>
      <c r="D4454" s="188" t="str">
        <f t="shared" si="1"/>
        <v>2024/12</v>
      </c>
      <c r="E4454" s="189"/>
    </row>
    <row r="4455">
      <c r="A4455" s="186" t="s">
        <v>487</v>
      </c>
      <c r="B4455" s="186">
        <v>0.1166976</v>
      </c>
      <c r="C4455" s="187">
        <v>45639.0</v>
      </c>
      <c r="D4455" s="188" t="str">
        <f t="shared" si="1"/>
        <v>2024/12</v>
      </c>
      <c r="E4455" s="189"/>
    </row>
    <row r="4456">
      <c r="A4456" s="186" t="s">
        <v>487</v>
      </c>
      <c r="B4456" s="186">
        <v>0.1366224</v>
      </c>
      <c r="C4456" s="187">
        <v>45639.0</v>
      </c>
      <c r="D4456" s="188" t="str">
        <f t="shared" si="1"/>
        <v>2024/12</v>
      </c>
      <c r="E4456" s="189"/>
    </row>
    <row r="4457">
      <c r="A4457" s="186" t="s">
        <v>499</v>
      </c>
      <c r="B4457" s="186">
        <v>12.3314825</v>
      </c>
      <c r="C4457" s="187">
        <v>45639.0</v>
      </c>
      <c r="D4457" s="188" t="str">
        <f t="shared" si="1"/>
        <v>2024/12</v>
      </c>
      <c r="E4457" s="189"/>
    </row>
    <row r="4458">
      <c r="A4458" s="186" t="s">
        <v>499</v>
      </c>
      <c r="B4458" s="186">
        <v>26.3912</v>
      </c>
      <c r="C4458" s="187">
        <v>45639.0</v>
      </c>
      <c r="D4458" s="188" t="str">
        <f t="shared" si="1"/>
        <v>2024/12</v>
      </c>
      <c r="E4458" s="189"/>
    </row>
    <row r="4459">
      <c r="A4459" s="186" t="s">
        <v>499</v>
      </c>
      <c r="B4459" s="186">
        <v>24.72335</v>
      </c>
      <c r="C4459" s="187">
        <v>45639.0</v>
      </c>
      <c r="D4459" s="188" t="str">
        <f t="shared" si="1"/>
        <v>2024/12</v>
      </c>
      <c r="E4459" s="189"/>
    </row>
    <row r="4460">
      <c r="A4460" s="186" t="s">
        <v>499</v>
      </c>
      <c r="B4460" s="186">
        <v>12.082475</v>
      </c>
      <c r="C4460" s="187">
        <v>45639.0</v>
      </c>
      <c r="D4460" s="188" t="str">
        <f t="shared" si="1"/>
        <v>2024/12</v>
      </c>
      <c r="E4460" s="189"/>
    </row>
    <row r="4461">
      <c r="A4461" s="186" t="s">
        <v>499</v>
      </c>
      <c r="B4461" s="186">
        <v>4.37055</v>
      </c>
      <c r="C4461" s="187">
        <v>45639.0</v>
      </c>
      <c r="D4461" s="188" t="str">
        <f t="shared" si="1"/>
        <v>2024/12</v>
      </c>
      <c r="E4461" s="189"/>
    </row>
    <row r="4462">
      <c r="A4462" s="186" t="s">
        <v>499</v>
      </c>
      <c r="B4462" s="186">
        <v>0.01416233</v>
      </c>
      <c r="C4462" s="187">
        <v>45639.0</v>
      </c>
      <c r="D4462" s="188" t="str">
        <f t="shared" si="1"/>
        <v>2024/12</v>
      </c>
      <c r="E4462" s="189"/>
    </row>
    <row r="4463">
      <c r="A4463" s="186" t="s">
        <v>499</v>
      </c>
      <c r="B4463" s="186">
        <v>0.0877182</v>
      </c>
      <c r="C4463" s="187">
        <v>45639.0</v>
      </c>
      <c r="D4463" s="188" t="str">
        <f t="shared" si="1"/>
        <v>2024/12</v>
      </c>
      <c r="E4463" s="189"/>
    </row>
    <row r="4464">
      <c r="A4464" s="186" t="s">
        <v>499</v>
      </c>
      <c r="B4464" s="186">
        <v>0.1037508</v>
      </c>
      <c r="C4464" s="187">
        <v>45639.0</v>
      </c>
      <c r="D4464" s="188" t="str">
        <f t="shared" si="1"/>
        <v>2024/12</v>
      </c>
      <c r="E4464" s="189"/>
    </row>
    <row r="4465">
      <c r="A4465" s="186" t="s">
        <v>496</v>
      </c>
      <c r="B4465" s="186">
        <v>0.03718365</v>
      </c>
      <c r="C4465" s="187">
        <v>45639.0</v>
      </c>
      <c r="D4465" s="188" t="str">
        <f t="shared" si="1"/>
        <v>2024/12</v>
      </c>
      <c r="E4465" s="189"/>
    </row>
    <row r="4466">
      <c r="A4466" s="186" t="s">
        <v>496</v>
      </c>
      <c r="B4466" s="186">
        <v>0.0047136</v>
      </c>
      <c r="C4466" s="187">
        <v>45639.0</v>
      </c>
      <c r="D4466" s="188" t="str">
        <f t="shared" si="1"/>
        <v>2024/12</v>
      </c>
      <c r="E4466" s="189"/>
    </row>
    <row r="4467">
      <c r="A4467" s="186" t="s">
        <v>496</v>
      </c>
      <c r="B4467" s="186">
        <v>0.0035952</v>
      </c>
      <c r="C4467" s="187">
        <v>45639.0</v>
      </c>
      <c r="D4467" s="188" t="str">
        <f t="shared" si="1"/>
        <v>2024/12</v>
      </c>
      <c r="E4467" s="189"/>
    </row>
    <row r="4468">
      <c r="A4468" s="186" t="s">
        <v>496</v>
      </c>
      <c r="B4468" s="186">
        <v>0.072518</v>
      </c>
      <c r="C4468" s="187">
        <v>45639.0</v>
      </c>
      <c r="D4468" s="188" t="str">
        <f t="shared" si="1"/>
        <v>2024/12</v>
      </c>
      <c r="E4468" s="189"/>
    </row>
    <row r="4469">
      <c r="A4469" s="186" t="s">
        <v>496</v>
      </c>
      <c r="B4469" s="186">
        <v>0.032793</v>
      </c>
      <c r="C4469" s="187">
        <v>45639.0</v>
      </c>
      <c r="D4469" s="188" t="str">
        <f t="shared" si="1"/>
        <v>2024/12</v>
      </c>
      <c r="E4469" s="189"/>
    </row>
    <row r="4470">
      <c r="A4470" s="186" t="s">
        <v>502</v>
      </c>
      <c r="B4470" s="186">
        <v>1.197385</v>
      </c>
      <c r="C4470" s="187">
        <v>45639.0</v>
      </c>
      <c r="D4470" s="188" t="str">
        <f t="shared" si="1"/>
        <v>2024/12</v>
      </c>
      <c r="E4470" s="189"/>
    </row>
    <row r="4471">
      <c r="A4471" s="186" t="s">
        <v>502</v>
      </c>
      <c r="B4471" s="186">
        <v>0.10512</v>
      </c>
      <c r="C4471" s="187">
        <v>45639.0</v>
      </c>
      <c r="D4471" s="188" t="str">
        <f t="shared" si="1"/>
        <v>2024/12</v>
      </c>
      <c r="E4471" s="189"/>
    </row>
    <row r="4472">
      <c r="A4472" s="186" t="s">
        <v>502</v>
      </c>
      <c r="B4472" s="186">
        <v>0.9686</v>
      </c>
      <c r="C4472" s="187">
        <v>45639.0</v>
      </c>
      <c r="D4472" s="188" t="str">
        <f t="shared" si="1"/>
        <v>2024/12</v>
      </c>
      <c r="E4472" s="189"/>
    </row>
    <row r="4473">
      <c r="A4473" s="186" t="s">
        <v>502</v>
      </c>
      <c r="B4473" s="186">
        <v>0.01855455</v>
      </c>
      <c r="C4473" s="187">
        <v>45639.0</v>
      </c>
      <c r="D4473" s="188" t="str">
        <f t="shared" si="1"/>
        <v>2024/12</v>
      </c>
      <c r="E4473" s="189"/>
    </row>
    <row r="4474">
      <c r="A4474" s="186" t="s">
        <v>502</v>
      </c>
      <c r="B4474" s="186">
        <v>0.023232</v>
      </c>
      <c r="C4474" s="187">
        <v>45639.0</v>
      </c>
      <c r="D4474" s="188" t="str">
        <f t="shared" si="1"/>
        <v>2024/12</v>
      </c>
      <c r="E4474" s="189"/>
    </row>
    <row r="4475">
      <c r="A4475" s="186" t="s">
        <v>502</v>
      </c>
      <c r="B4475" s="186">
        <v>0.008307</v>
      </c>
      <c r="C4475" s="187">
        <v>45639.0</v>
      </c>
      <c r="D4475" s="188" t="str">
        <f t="shared" si="1"/>
        <v>2024/12</v>
      </c>
      <c r="E4475" s="189"/>
    </row>
    <row r="4476">
      <c r="A4476" s="186" t="s">
        <v>502</v>
      </c>
      <c r="B4476" s="186">
        <v>2.96</v>
      </c>
      <c r="C4476" s="187">
        <v>45639.0</v>
      </c>
      <c r="D4476" s="188" t="str">
        <f t="shared" si="1"/>
        <v>2024/12</v>
      </c>
      <c r="E4476" s="189"/>
    </row>
    <row r="4477">
      <c r="A4477" s="186" t="s">
        <v>502</v>
      </c>
      <c r="B4477" s="186">
        <v>6.72E-4</v>
      </c>
      <c r="C4477" s="187">
        <v>45639.0</v>
      </c>
      <c r="D4477" s="188" t="str">
        <f t="shared" si="1"/>
        <v>2024/12</v>
      </c>
      <c r="E4477" s="189"/>
    </row>
    <row r="4478">
      <c r="A4478" s="186" t="s">
        <v>502</v>
      </c>
      <c r="B4478" s="186">
        <v>1.26E-4</v>
      </c>
      <c r="C4478" s="187">
        <v>45639.0</v>
      </c>
      <c r="D4478" s="188" t="str">
        <f t="shared" si="1"/>
        <v>2024/12</v>
      </c>
      <c r="E4478" s="189"/>
    </row>
    <row r="4479">
      <c r="A4479" s="186" t="s">
        <v>502</v>
      </c>
      <c r="B4479" s="186">
        <v>0.25917</v>
      </c>
      <c r="C4479" s="187">
        <v>45639.0</v>
      </c>
      <c r="D4479" s="188" t="str">
        <f t="shared" si="1"/>
        <v>2024/12</v>
      </c>
      <c r="E4479" s="189"/>
    </row>
    <row r="4480">
      <c r="A4480" s="186" t="s">
        <v>502</v>
      </c>
      <c r="B4480" s="186">
        <v>0.7279</v>
      </c>
      <c r="C4480" s="187">
        <v>45639.0</v>
      </c>
      <c r="D4480" s="188" t="str">
        <f t="shared" si="1"/>
        <v>2024/12</v>
      </c>
      <c r="E4480" s="189"/>
    </row>
    <row r="4481">
      <c r="A4481" s="186" t="s">
        <v>488</v>
      </c>
      <c r="B4481" s="186">
        <v>0.084385</v>
      </c>
      <c r="C4481" s="187">
        <v>45639.0</v>
      </c>
      <c r="D4481" s="188" t="str">
        <f t="shared" si="1"/>
        <v>2024/12</v>
      </c>
      <c r="E4481" s="189"/>
    </row>
    <row r="4482">
      <c r="A4482" s="186" t="s">
        <v>488</v>
      </c>
      <c r="B4482" s="186">
        <v>0.05504</v>
      </c>
      <c r="C4482" s="187">
        <v>45639.0</v>
      </c>
      <c r="D4482" s="188" t="str">
        <f t="shared" si="1"/>
        <v>2024/12</v>
      </c>
      <c r="E4482" s="189"/>
    </row>
    <row r="4483">
      <c r="A4483" s="186" t="s">
        <v>488</v>
      </c>
      <c r="B4483" s="186">
        <v>0.10681</v>
      </c>
      <c r="C4483" s="187">
        <v>45639.0</v>
      </c>
      <c r="D4483" s="188" t="str">
        <f t="shared" si="1"/>
        <v>2024/12</v>
      </c>
      <c r="E4483" s="189"/>
    </row>
    <row r="4484">
      <c r="A4484" s="186" t="s">
        <v>489</v>
      </c>
      <c r="B4484" s="186">
        <v>1.474435</v>
      </c>
      <c r="C4484" s="187">
        <v>45639.0</v>
      </c>
      <c r="D4484" s="188" t="str">
        <f t="shared" si="1"/>
        <v>2024/12</v>
      </c>
      <c r="E4484" s="189"/>
    </row>
    <row r="4485">
      <c r="A4485" s="186" t="s">
        <v>489</v>
      </c>
      <c r="B4485" s="186">
        <v>0.58864</v>
      </c>
      <c r="C4485" s="187">
        <v>45639.0</v>
      </c>
      <c r="D4485" s="188" t="str">
        <f t="shared" si="1"/>
        <v>2024/12</v>
      </c>
      <c r="E4485" s="189"/>
    </row>
    <row r="4486">
      <c r="A4486" s="186" t="s">
        <v>489</v>
      </c>
      <c r="B4486" s="186">
        <v>0.58811</v>
      </c>
      <c r="C4486" s="187">
        <v>45639.0</v>
      </c>
      <c r="D4486" s="188" t="str">
        <f t="shared" si="1"/>
        <v>2024/12</v>
      </c>
      <c r="E4486" s="189"/>
    </row>
    <row r="4487">
      <c r="A4487" s="186" t="s">
        <v>489</v>
      </c>
      <c r="B4487" s="186">
        <v>2.36881</v>
      </c>
      <c r="C4487" s="187">
        <v>45639.0</v>
      </c>
      <c r="D4487" s="188" t="str">
        <f t="shared" si="1"/>
        <v>2024/12</v>
      </c>
      <c r="E4487" s="189"/>
    </row>
    <row r="4488">
      <c r="A4488" s="186" t="s">
        <v>489</v>
      </c>
      <c r="B4488" s="186">
        <v>0.00384</v>
      </c>
      <c r="C4488" s="187">
        <v>45639.0</v>
      </c>
      <c r="D4488" s="188" t="str">
        <f t="shared" si="1"/>
        <v>2024/12</v>
      </c>
      <c r="E4488" s="189"/>
    </row>
    <row r="4489">
      <c r="A4489" s="186" t="s">
        <v>489</v>
      </c>
      <c r="B4489" s="186">
        <v>0.27535</v>
      </c>
      <c r="C4489" s="187">
        <v>45639.0</v>
      </c>
      <c r="D4489" s="188" t="str">
        <f t="shared" si="1"/>
        <v>2024/12</v>
      </c>
      <c r="E4489" s="189"/>
    </row>
    <row r="4490">
      <c r="A4490" s="186" t="s">
        <v>489</v>
      </c>
      <c r="B4490" s="186">
        <v>0.32699</v>
      </c>
      <c r="C4490" s="187">
        <v>45639.0</v>
      </c>
      <c r="D4490" s="188" t="str">
        <f t="shared" si="1"/>
        <v>2024/12</v>
      </c>
      <c r="E4490" s="189"/>
    </row>
    <row r="4491">
      <c r="A4491" s="186" t="s">
        <v>489</v>
      </c>
      <c r="B4491" s="186">
        <v>0.24519</v>
      </c>
      <c r="C4491" s="187">
        <v>45639.0</v>
      </c>
      <c r="D4491" s="188" t="str">
        <f t="shared" si="1"/>
        <v>2024/12</v>
      </c>
      <c r="E4491" s="189"/>
    </row>
    <row r="4492">
      <c r="A4492" s="186" t="s">
        <v>489</v>
      </c>
      <c r="B4492" s="186">
        <v>0.05222655</v>
      </c>
      <c r="C4492" s="187">
        <v>45639.0</v>
      </c>
      <c r="D4492" s="188" t="str">
        <f t="shared" si="1"/>
        <v>2024/12</v>
      </c>
      <c r="E4492" s="189"/>
    </row>
    <row r="4493">
      <c r="A4493" s="186" t="s">
        <v>489</v>
      </c>
      <c r="B4493" s="186">
        <v>0.0167424</v>
      </c>
      <c r="C4493" s="187">
        <v>45639.0</v>
      </c>
      <c r="D4493" s="188" t="str">
        <f t="shared" si="1"/>
        <v>2024/12</v>
      </c>
      <c r="E4493" s="189"/>
    </row>
    <row r="4494">
      <c r="A4494" s="186" t="s">
        <v>489</v>
      </c>
      <c r="B4494" s="186">
        <v>0.0177366</v>
      </c>
      <c r="C4494" s="187">
        <v>45639.0</v>
      </c>
      <c r="D4494" s="188" t="str">
        <f t="shared" si="1"/>
        <v>2024/12</v>
      </c>
      <c r="E4494" s="189"/>
    </row>
    <row r="4495">
      <c r="A4495" s="186" t="s">
        <v>489</v>
      </c>
      <c r="B4495" s="186">
        <v>2.4908E-4</v>
      </c>
      <c r="C4495" s="187">
        <v>45639.0</v>
      </c>
      <c r="D4495" s="188" t="str">
        <f t="shared" si="1"/>
        <v>2024/12</v>
      </c>
      <c r="E4495" s="189"/>
    </row>
    <row r="4496">
      <c r="A4496" s="186" t="s">
        <v>489</v>
      </c>
      <c r="B4496" s="186">
        <v>0.0032961</v>
      </c>
      <c r="C4496" s="187">
        <v>45639.0</v>
      </c>
      <c r="D4496" s="188" t="str">
        <f t="shared" si="1"/>
        <v>2024/12</v>
      </c>
      <c r="E4496" s="189"/>
    </row>
    <row r="4497">
      <c r="A4497" s="186" t="s">
        <v>489</v>
      </c>
      <c r="B4497" s="186">
        <v>0.0027276</v>
      </c>
      <c r="C4497" s="187">
        <v>45639.0</v>
      </c>
      <c r="D4497" s="188" t="str">
        <f t="shared" si="1"/>
        <v>2024/12</v>
      </c>
      <c r="E4497" s="189"/>
    </row>
    <row r="4498">
      <c r="A4498" s="186" t="s">
        <v>498</v>
      </c>
      <c r="B4498" s="186">
        <v>0.043455</v>
      </c>
      <c r="C4498" s="187">
        <v>45639.0</v>
      </c>
      <c r="D4498" s="188" t="str">
        <f t="shared" si="1"/>
        <v>2024/12</v>
      </c>
      <c r="E4498" s="189"/>
    </row>
    <row r="4499">
      <c r="A4499" s="186" t="s">
        <v>498</v>
      </c>
      <c r="B4499" s="186">
        <v>0.00464</v>
      </c>
      <c r="C4499" s="187">
        <v>45639.0</v>
      </c>
      <c r="D4499" s="188" t="str">
        <f t="shared" si="1"/>
        <v>2024/12</v>
      </c>
      <c r="E4499" s="189"/>
    </row>
    <row r="4500">
      <c r="A4500" s="186" t="s">
        <v>498</v>
      </c>
      <c r="B4500" s="186">
        <v>0.03534</v>
      </c>
      <c r="C4500" s="187">
        <v>45639.0</v>
      </c>
      <c r="D4500" s="188" t="str">
        <f t="shared" si="1"/>
        <v>2024/12</v>
      </c>
      <c r="E4500" s="189"/>
    </row>
    <row r="4501">
      <c r="A4501" s="186" t="s">
        <v>498</v>
      </c>
      <c r="B4501" s="186">
        <v>0.1445151</v>
      </c>
      <c r="C4501" s="187">
        <v>45639.0</v>
      </c>
      <c r="D4501" s="188" t="str">
        <f t="shared" si="1"/>
        <v>2024/12</v>
      </c>
      <c r="E4501" s="189"/>
    </row>
    <row r="4502">
      <c r="A4502" s="186" t="s">
        <v>498</v>
      </c>
      <c r="B4502" s="186">
        <v>0.0535584</v>
      </c>
      <c r="C4502" s="187">
        <v>45639.0</v>
      </c>
      <c r="D4502" s="188" t="str">
        <f t="shared" si="1"/>
        <v>2024/12</v>
      </c>
      <c r="E4502" s="189"/>
    </row>
    <row r="4503">
      <c r="A4503" s="186" t="s">
        <v>498</v>
      </c>
      <c r="B4503" s="186">
        <v>0.0458262</v>
      </c>
      <c r="C4503" s="187">
        <v>45639.0</v>
      </c>
      <c r="D4503" s="188" t="str">
        <f t="shared" si="1"/>
        <v>2024/12</v>
      </c>
      <c r="E4503" s="189"/>
    </row>
    <row r="4504">
      <c r="A4504" s="186" t="s">
        <v>486</v>
      </c>
      <c r="B4504" s="186">
        <v>0.0134985</v>
      </c>
      <c r="C4504" s="187">
        <v>45640.0</v>
      </c>
      <c r="D4504" s="188" t="str">
        <f t="shared" si="1"/>
        <v>2024/12</v>
      </c>
      <c r="E4504" s="189"/>
    </row>
    <row r="4505">
      <c r="A4505" s="186" t="s">
        <v>487</v>
      </c>
      <c r="B4505" s="186">
        <v>0.100075</v>
      </c>
      <c r="C4505" s="187">
        <v>45640.0</v>
      </c>
      <c r="D4505" s="188" t="str">
        <f t="shared" si="1"/>
        <v>2024/12</v>
      </c>
      <c r="E4505" s="189"/>
    </row>
    <row r="4506">
      <c r="A4506" s="186" t="s">
        <v>487</v>
      </c>
      <c r="B4506" s="186">
        <v>0.00672</v>
      </c>
      <c r="C4506" s="187">
        <v>45640.0</v>
      </c>
      <c r="D4506" s="188" t="str">
        <f t="shared" si="1"/>
        <v>2024/12</v>
      </c>
      <c r="E4506" s="189"/>
    </row>
    <row r="4507">
      <c r="A4507" s="186" t="s">
        <v>487</v>
      </c>
      <c r="B4507" s="186">
        <v>0.01053</v>
      </c>
      <c r="C4507" s="187">
        <v>45640.0</v>
      </c>
      <c r="D4507" s="188" t="str">
        <f t="shared" si="1"/>
        <v>2024/12</v>
      </c>
      <c r="E4507" s="189"/>
    </row>
    <row r="4508">
      <c r="A4508" s="186" t="s">
        <v>487</v>
      </c>
      <c r="B4508" s="186">
        <v>0.1612375</v>
      </c>
      <c r="C4508" s="187">
        <v>45640.0</v>
      </c>
      <c r="D4508" s="188" t="str">
        <f t="shared" si="1"/>
        <v>2024/12</v>
      </c>
      <c r="E4508" s="189"/>
    </row>
    <row r="4509">
      <c r="A4509" s="186" t="s">
        <v>487</v>
      </c>
      <c r="B4509" s="186">
        <v>0.03808</v>
      </c>
      <c r="C4509" s="187">
        <v>45640.0</v>
      </c>
      <c r="D4509" s="188" t="str">
        <f t="shared" si="1"/>
        <v>2024/12</v>
      </c>
      <c r="E4509" s="189"/>
    </row>
    <row r="4510">
      <c r="A4510" s="186" t="s">
        <v>487</v>
      </c>
      <c r="B4510" s="186">
        <v>0.04284</v>
      </c>
      <c r="C4510" s="187">
        <v>45640.0</v>
      </c>
      <c r="D4510" s="188" t="str">
        <f t="shared" si="1"/>
        <v>2024/12</v>
      </c>
      <c r="E4510" s="189"/>
    </row>
    <row r="4511">
      <c r="A4511" s="186" t="s">
        <v>487</v>
      </c>
      <c r="B4511" s="186">
        <v>0.1168578</v>
      </c>
      <c r="C4511" s="187">
        <v>45640.0</v>
      </c>
      <c r="D4511" s="188" t="str">
        <f t="shared" si="1"/>
        <v>2024/12</v>
      </c>
      <c r="E4511" s="189"/>
    </row>
    <row r="4512">
      <c r="A4512" s="186" t="s">
        <v>487</v>
      </c>
      <c r="B4512" s="186">
        <v>0.01944</v>
      </c>
      <c r="C4512" s="187">
        <v>45640.0</v>
      </c>
      <c r="D4512" s="188" t="str">
        <f t="shared" si="1"/>
        <v>2024/12</v>
      </c>
      <c r="E4512" s="189"/>
    </row>
    <row r="4513">
      <c r="A4513" s="186" t="s">
        <v>487</v>
      </c>
      <c r="B4513" s="186">
        <v>0.0309462</v>
      </c>
      <c r="C4513" s="187">
        <v>45640.0</v>
      </c>
      <c r="D4513" s="188" t="str">
        <f t="shared" si="1"/>
        <v>2024/12</v>
      </c>
      <c r="E4513" s="189"/>
    </row>
    <row r="4514">
      <c r="A4514" s="186" t="s">
        <v>499</v>
      </c>
      <c r="B4514" s="186">
        <v>0.259965</v>
      </c>
      <c r="C4514" s="187">
        <v>45640.0</v>
      </c>
      <c r="D4514" s="188" t="str">
        <f t="shared" si="1"/>
        <v>2024/12</v>
      </c>
      <c r="E4514" s="189"/>
    </row>
    <row r="4515">
      <c r="A4515" s="186" t="s">
        <v>499</v>
      </c>
      <c r="B4515" s="186">
        <v>0.62864</v>
      </c>
      <c r="C4515" s="187">
        <v>45640.0</v>
      </c>
      <c r="D4515" s="188" t="str">
        <f t="shared" si="1"/>
        <v>2024/12</v>
      </c>
      <c r="E4515" s="189"/>
    </row>
    <row r="4516">
      <c r="A4516" s="186" t="s">
        <v>499</v>
      </c>
      <c r="B4516" s="186">
        <v>0.29295</v>
      </c>
      <c r="C4516" s="187">
        <v>45640.0</v>
      </c>
      <c r="D4516" s="188" t="str">
        <f t="shared" si="1"/>
        <v>2024/12</v>
      </c>
      <c r="E4516" s="189"/>
    </row>
    <row r="4517">
      <c r="A4517" s="186" t="s">
        <v>499</v>
      </c>
      <c r="B4517" s="186">
        <v>0.32515</v>
      </c>
      <c r="C4517" s="187">
        <v>45640.0</v>
      </c>
      <c r="D4517" s="188" t="str">
        <f t="shared" si="1"/>
        <v>2024/12</v>
      </c>
      <c r="E4517" s="189"/>
    </row>
    <row r="4518">
      <c r="A4518" s="186" t="s">
        <v>499</v>
      </c>
      <c r="B4518" s="186">
        <v>0.03909</v>
      </c>
      <c r="C4518" s="187">
        <v>45640.0</v>
      </c>
      <c r="D4518" s="188" t="str">
        <f t="shared" si="1"/>
        <v>2024/12</v>
      </c>
      <c r="E4518" s="189"/>
    </row>
    <row r="4519">
      <c r="A4519" s="186" t="s">
        <v>499</v>
      </c>
      <c r="B4519" s="186">
        <v>2.8353E-4</v>
      </c>
      <c r="C4519" s="187">
        <v>45640.0</v>
      </c>
      <c r="D4519" s="188" t="str">
        <f t="shared" si="1"/>
        <v>2024/12</v>
      </c>
      <c r="E4519" s="189"/>
    </row>
    <row r="4520">
      <c r="A4520" s="186" t="s">
        <v>499</v>
      </c>
      <c r="B4520" s="186">
        <v>0.0023691</v>
      </c>
      <c r="C4520" s="187">
        <v>45640.0</v>
      </c>
      <c r="D4520" s="188" t="str">
        <f t="shared" si="1"/>
        <v>2024/12</v>
      </c>
      <c r="E4520" s="189"/>
    </row>
    <row r="4521">
      <c r="A4521" s="186" t="s">
        <v>499</v>
      </c>
      <c r="B4521" s="186">
        <v>0.00192</v>
      </c>
      <c r="C4521" s="187">
        <v>45640.0</v>
      </c>
      <c r="D4521" s="188" t="str">
        <f t="shared" si="1"/>
        <v>2024/12</v>
      </c>
      <c r="E4521" s="189"/>
    </row>
    <row r="4522">
      <c r="A4522" s="186" t="s">
        <v>496</v>
      </c>
      <c r="B4522" s="186">
        <v>0.0360156</v>
      </c>
      <c r="C4522" s="187">
        <v>45640.0</v>
      </c>
      <c r="D4522" s="188" t="str">
        <f t="shared" si="1"/>
        <v>2024/12</v>
      </c>
      <c r="E4522" s="189"/>
    </row>
    <row r="4523">
      <c r="A4523" s="186" t="s">
        <v>496</v>
      </c>
      <c r="B4523" s="186">
        <v>0.002112</v>
      </c>
      <c r="C4523" s="187">
        <v>45640.0</v>
      </c>
      <c r="D4523" s="188" t="str">
        <f t="shared" si="1"/>
        <v>2024/12</v>
      </c>
      <c r="E4523" s="189"/>
    </row>
    <row r="4524">
      <c r="A4524" s="186" t="s">
        <v>496</v>
      </c>
      <c r="B4524" s="186">
        <v>0.003777</v>
      </c>
      <c r="C4524" s="187">
        <v>45640.0</v>
      </c>
      <c r="D4524" s="188" t="str">
        <f t="shared" si="1"/>
        <v>2024/12</v>
      </c>
      <c r="E4524" s="189"/>
    </row>
    <row r="4525">
      <c r="A4525" s="186" t="s">
        <v>496</v>
      </c>
      <c r="B4525" s="186">
        <v>0.0645675</v>
      </c>
      <c r="C4525" s="187">
        <v>45640.0</v>
      </c>
      <c r="D4525" s="188" t="str">
        <f t="shared" si="1"/>
        <v>2024/12</v>
      </c>
      <c r="E4525" s="189"/>
    </row>
    <row r="4526">
      <c r="A4526" s="186" t="s">
        <v>496</v>
      </c>
      <c r="B4526" s="186">
        <v>0.0295275</v>
      </c>
      <c r="C4526" s="187">
        <v>45640.0</v>
      </c>
      <c r="D4526" s="188" t="str">
        <f t="shared" si="1"/>
        <v>2024/12</v>
      </c>
      <c r="E4526" s="189"/>
    </row>
    <row r="4527">
      <c r="A4527" s="186" t="s">
        <v>502</v>
      </c>
      <c r="B4527" s="186">
        <v>1.263485</v>
      </c>
      <c r="C4527" s="187">
        <v>45640.0</v>
      </c>
      <c r="D4527" s="188" t="str">
        <f t="shared" si="1"/>
        <v>2024/12</v>
      </c>
      <c r="E4527" s="189"/>
    </row>
    <row r="4528">
      <c r="A4528" s="186" t="s">
        <v>502</v>
      </c>
      <c r="B4528" s="186">
        <v>0.37856</v>
      </c>
      <c r="C4528" s="187">
        <v>45640.0</v>
      </c>
      <c r="D4528" s="188" t="str">
        <f t="shared" si="1"/>
        <v>2024/12</v>
      </c>
      <c r="E4528" s="189"/>
    </row>
    <row r="4529">
      <c r="A4529" s="186" t="s">
        <v>502</v>
      </c>
      <c r="B4529" s="186">
        <v>0.55743</v>
      </c>
      <c r="C4529" s="187">
        <v>45640.0</v>
      </c>
      <c r="D4529" s="188" t="str">
        <f t="shared" si="1"/>
        <v>2024/12</v>
      </c>
      <c r="E4529" s="189"/>
    </row>
    <row r="4530">
      <c r="A4530" s="186" t="s">
        <v>502</v>
      </c>
      <c r="B4530" s="186">
        <v>0.0152745</v>
      </c>
      <c r="C4530" s="187">
        <v>45640.0</v>
      </c>
      <c r="D4530" s="188" t="str">
        <f t="shared" si="1"/>
        <v>2024/12</v>
      </c>
      <c r="E4530" s="189"/>
    </row>
    <row r="4531">
      <c r="A4531" s="186" t="s">
        <v>502</v>
      </c>
      <c r="B4531" s="186">
        <v>0.0030912</v>
      </c>
      <c r="C4531" s="187">
        <v>45640.0</v>
      </c>
      <c r="D4531" s="188" t="str">
        <f t="shared" si="1"/>
        <v>2024/12</v>
      </c>
      <c r="E4531" s="189"/>
    </row>
    <row r="4532">
      <c r="A4532" s="186" t="s">
        <v>502</v>
      </c>
      <c r="B4532" s="186">
        <v>0.008313</v>
      </c>
      <c r="C4532" s="187">
        <v>45640.0</v>
      </c>
      <c r="D4532" s="188" t="str">
        <f t="shared" si="1"/>
        <v>2024/12</v>
      </c>
      <c r="E4532" s="189"/>
    </row>
    <row r="4533">
      <c r="A4533" s="186" t="s">
        <v>502</v>
      </c>
      <c r="B4533" s="186">
        <v>3.08</v>
      </c>
      <c r="C4533" s="187">
        <v>45640.0</v>
      </c>
      <c r="D4533" s="188" t="str">
        <f t="shared" si="1"/>
        <v>2024/12</v>
      </c>
      <c r="E4533" s="189"/>
    </row>
    <row r="4534">
      <c r="A4534" s="186" t="s">
        <v>502</v>
      </c>
      <c r="B4534" s="186">
        <v>0.282552</v>
      </c>
      <c r="C4534" s="187">
        <v>45640.0</v>
      </c>
      <c r="D4534" s="188" t="str">
        <f t="shared" si="1"/>
        <v>2024/12</v>
      </c>
      <c r="E4534" s="189"/>
    </row>
    <row r="4535">
      <c r="A4535" s="186" t="s">
        <v>502</v>
      </c>
      <c r="B4535" s="186">
        <v>0.798184</v>
      </c>
      <c r="C4535" s="187">
        <v>45640.0</v>
      </c>
      <c r="D4535" s="188" t="str">
        <f t="shared" si="1"/>
        <v>2024/12</v>
      </c>
      <c r="E4535" s="189"/>
    </row>
    <row r="4536">
      <c r="A4536" s="186" t="s">
        <v>489</v>
      </c>
      <c r="B4536" s="186">
        <v>0.3333075</v>
      </c>
      <c r="C4536" s="187">
        <v>45640.0</v>
      </c>
      <c r="D4536" s="188" t="str">
        <f t="shared" si="1"/>
        <v>2024/12</v>
      </c>
      <c r="E4536" s="189"/>
    </row>
    <row r="4537">
      <c r="A4537" s="186" t="s">
        <v>489</v>
      </c>
      <c r="B4537" s="186">
        <v>0.4104</v>
      </c>
      <c r="C4537" s="187">
        <v>45640.0</v>
      </c>
      <c r="D4537" s="188" t="str">
        <f t="shared" si="1"/>
        <v>2024/12</v>
      </c>
      <c r="E4537" s="189"/>
    </row>
    <row r="4538">
      <c r="A4538" s="186" t="s">
        <v>489</v>
      </c>
      <c r="B4538" s="186">
        <v>0.19934</v>
      </c>
      <c r="C4538" s="187">
        <v>45640.0</v>
      </c>
      <c r="D4538" s="188" t="str">
        <f t="shared" si="1"/>
        <v>2024/12</v>
      </c>
      <c r="E4538" s="189"/>
    </row>
    <row r="4539">
      <c r="A4539" s="186" t="s">
        <v>489</v>
      </c>
      <c r="B4539" s="186">
        <v>0.04873</v>
      </c>
      <c r="C4539" s="187">
        <v>45640.0</v>
      </c>
      <c r="D4539" s="188" t="str">
        <f t="shared" si="1"/>
        <v>2024/12</v>
      </c>
      <c r="E4539" s="189"/>
    </row>
    <row r="4540">
      <c r="A4540" s="186" t="s">
        <v>489</v>
      </c>
      <c r="B4540" s="186">
        <v>0.03765</v>
      </c>
      <c r="C4540" s="187">
        <v>45640.0</v>
      </c>
      <c r="D4540" s="188" t="str">
        <f t="shared" si="1"/>
        <v>2024/12</v>
      </c>
      <c r="E4540" s="189"/>
    </row>
    <row r="4541">
      <c r="A4541" s="186" t="s">
        <v>489</v>
      </c>
      <c r="B4541" s="186">
        <v>0.0433176</v>
      </c>
      <c r="C4541" s="187">
        <v>45640.0</v>
      </c>
      <c r="D4541" s="188" t="str">
        <f t="shared" si="1"/>
        <v>2024/12</v>
      </c>
      <c r="E4541" s="189"/>
    </row>
    <row r="4542">
      <c r="A4542" s="186" t="s">
        <v>489</v>
      </c>
      <c r="B4542" s="186">
        <v>0.0025152</v>
      </c>
      <c r="C4542" s="187">
        <v>45640.0</v>
      </c>
      <c r="D4542" s="188" t="str">
        <f t="shared" si="1"/>
        <v>2024/12</v>
      </c>
      <c r="E4542" s="189"/>
    </row>
    <row r="4543">
      <c r="A4543" s="186" t="s">
        <v>489</v>
      </c>
      <c r="B4543" s="186">
        <v>0.0068418</v>
      </c>
      <c r="C4543" s="187">
        <v>45640.0</v>
      </c>
      <c r="D4543" s="188" t="str">
        <f t="shared" si="1"/>
        <v>2024/12</v>
      </c>
      <c r="E4543" s="189"/>
    </row>
    <row r="4544">
      <c r="A4544" s="186" t="s">
        <v>489</v>
      </c>
      <c r="B4544" s="186">
        <v>1.7706E-4</v>
      </c>
      <c r="C4544" s="187">
        <v>45640.0</v>
      </c>
      <c r="D4544" s="188" t="str">
        <f t="shared" si="1"/>
        <v>2024/12</v>
      </c>
      <c r="E4544" s="189"/>
    </row>
    <row r="4545">
      <c r="A4545" s="186" t="s">
        <v>489</v>
      </c>
      <c r="B4545" s="186">
        <v>0.0019428</v>
      </c>
      <c r="C4545" s="187">
        <v>45640.0</v>
      </c>
      <c r="D4545" s="188" t="str">
        <f t="shared" si="1"/>
        <v>2024/12</v>
      </c>
      <c r="E4545" s="189"/>
    </row>
    <row r="4546">
      <c r="A4546" s="186" t="s">
        <v>489</v>
      </c>
      <c r="B4546" s="186">
        <v>0.0015576</v>
      </c>
      <c r="C4546" s="187">
        <v>45640.0</v>
      </c>
      <c r="D4546" s="188" t="str">
        <f t="shared" si="1"/>
        <v>2024/12</v>
      </c>
      <c r="E4546" s="189"/>
    </row>
    <row r="4547">
      <c r="A4547" s="186" t="s">
        <v>498</v>
      </c>
      <c r="B4547" s="186">
        <v>0.1711625</v>
      </c>
      <c r="C4547" s="187">
        <v>45640.0</v>
      </c>
      <c r="D4547" s="188" t="str">
        <f t="shared" si="1"/>
        <v>2024/12</v>
      </c>
      <c r="E4547" s="189"/>
    </row>
    <row r="4548">
      <c r="A4548" s="186" t="s">
        <v>498</v>
      </c>
      <c r="B4548" s="186">
        <v>0.67824</v>
      </c>
      <c r="C4548" s="187">
        <v>45640.0</v>
      </c>
      <c r="D4548" s="188" t="str">
        <f t="shared" si="1"/>
        <v>2024/12</v>
      </c>
      <c r="E4548" s="189"/>
    </row>
    <row r="4549">
      <c r="A4549" s="186" t="s">
        <v>498</v>
      </c>
      <c r="B4549" s="186">
        <v>0.52132</v>
      </c>
      <c r="C4549" s="187">
        <v>45640.0</v>
      </c>
      <c r="D4549" s="188" t="str">
        <f t="shared" si="1"/>
        <v>2024/12</v>
      </c>
      <c r="E4549" s="189"/>
    </row>
    <row r="4550">
      <c r="A4550" s="186" t="s">
        <v>498</v>
      </c>
      <c r="B4550" s="186">
        <v>0.01739715</v>
      </c>
      <c r="C4550" s="187">
        <v>45640.0</v>
      </c>
      <c r="D4550" s="188" t="str">
        <f t="shared" si="1"/>
        <v>2024/12</v>
      </c>
      <c r="E4550" s="189"/>
    </row>
    <row r="4551">
      <c r="A4551" s="186" t="s">
        <v>498</v>
      </c>
      <c r="B4551" s="186">
        <v>0.0103968</v>
      </c>
      <c r="C4551" s="187">
        <v>45640.0</v>
      </c>
      <c r="D4551" s="188" t="str">
        <f t="shared" si="1"/>
        <v>2024/12</v>
      </c>
      <c r="E4551" s="189"/>
    </row>
    <row r="4552">
      <c r="A4552" s="186" t="s">
        <v>498</v>
      </c>
      <c r="B4552" s="186">
        <v>0.0163548</v>
      </c>
      <c r="C4552" s="187">
        <v>45640.0</v>
      </c>
      <c r="D4552" s="188" t="str">
        <f t="shared" si="1"/>
        <v>2024/12</v>
      </c>
      <c r="E4552" s="189"/>
    </row>
    <row r="4553">
      <c r="A4553" s="186" t="s">
        <v>486</v>
      </c>
      <c r="B4553" s="186">
        <v>0.0080839</v>
      </c>
      <c r="C4553" s="187">
        <v>45641.0</v>
      </c>
      <c r="D4553" s="188" t="str">
        <f t="shared" si="1"/>
        <v>2024/12</v>
      </c>
      <c r="E4553" s="189"/>
    </row>
    <row r="4554">
      <c r="A4554" s="186" t="s">
        <v>487</v>
      </c>
      <c r="B4554" s="186">
        <v>0.51129</v>
      </c>
      <c r="C4554" s="187">
        <v>45641.0</v>
      </c>
      <c r="D4554" s="188" t="str">
        <f t="shared" si="1"/>
        <v>2024/12</v>
      </c>
      <c r="E4554" s="189"/>
    </row>
    <row r="4555">
      <c r="A4555" s="186" t="s">
        <v>487</v>
      </c>
      <c r="B4555" s="186">
        <v>0.02608</v>
      </c>
      <c r="C4555" s="187">
        <v>45641.0</v>
      </c>
      <c r="D4555" s="188" t="str">
        <f t="shared" si="1"/>
        <v>2024/12</v>
      </c>
      <c r="E4555" s="189"/>
    </row>
    <row r="4556">
      <c r="A4556" s="186" t="s">
        <v>487</v>
      </c>
      <c r="B4556" s="186">
        <v>0.05544</v>
      </c>
      <c r="C4556" s="187">
        <v>45641.0</v>
      </c>
      <c r="D4556" s="188" t="str">
        <f t="shared" si="1"/>
        <v>2024/12</v>
      </c>
      <c r="E4556" s="189"/>
    </row>
    <row r="4557">
      <c r="A4557" s="186" t="s">
        <v>487</v>
      </c>
      <c r="B4557" s="186">
        <v>0.13348</v>
      </c>
      <c r="C4557" s="187">
        <v>45641.0</v>
      </c>
      <c r="D4557" s="188" t="str">
        <f t="shared" si="1"/>
        <v>2024/12</v>
      </c>
      <c r="E4557" s="189"/>
    </row>
    <row r="4558">
      <c r="A4558" s="186" t="s">
        <v>487</v>
      </c>
      <c r="B4558" s="186">
        <v>0.02464</v>
      </c>
      <c r="C4558" s="187">
        <v>45641.0</v>
      </c>
      <c r="D4558" s="188" t="str">
        <f t="shared" si="1"/>
        <v>2024/12</v>
      </c>
      <c r="E4558" s="189"/>
    </row>
    <row r="4559">
      <c r="A4559" s="186" t="s">
        <v>487</v>
      </c>
      <c r="B4559" s="186">
        <v>0.02845</v>
      </c>
      <c r="C4559" s="187">
        <v>45641.0</v>
      </c>
      <c r="D4559" s="188" t="str">
        <f t="shared" si="1"/>
        <v>2024/12</v>
      </c>
      <c r="E4559" s="189"/>
    </row>
    <row r="4560">
      <c r="A4560" s="186" t="s">
        <v>487</v>
      </c>
      <c r="B4560" s="186">
        <v>0.3330138</v>
      </c>
      <c r="C4560" s="187">
        <v>45641.0</v>
      </c>
      <c r="D4560" s="188" t="str">
        <f t="shared" si="1"/>
        <v>2024/12</v>
      </c>
      <c r="E4560" s="189"/>
    </row>
    <row r="4561">
      <c r="A4561" s="186" t="s">
        <v>487</v>
      </c>
      <c r="B4561" s="186">
        <v>0.0348864</v>
      </c>
      <c r="C4561" s="187">
        <v>45641.0</v>
      </c>
      <c r="D4561" s="188" t="str">
        <f t="shared" si="1"/>
        <v>2024/12</v>
      </c>
      <c r="E4561" s="189"/>
    </row>
    <row r="4562">
      <c r="A4562" s="186" t="s">
        <v>487</v>
      </c>
      <c r="B4562" s="186">
        <v>0.0601206</v>
      </c>
      <c r="C4562" s="187">
        <v>45641.0</v>
      </c>
      <c r="D4562" s="188" t="str">
        <f t="shared" si="1"/>
        <v>2024/12</v>
      </c>
      <c r="E4562" s="189"/>
    </row>
    <row r="4563">
      <c r="A4563" s="186" t="s">
        <v>499</v>
      </c>
      <c r="B4563" s="186">
        <v>5.5336</v>
      </c>
      <c r="C4563" s="187">
        <v>45641.0</v>
      </c>
      <c r="D4563" s="188" t="str">
        <f t="shared" si="1"/>
        <v>2024/12</v>
      </c>
      <c r="E4563" s="189"/>
    </row>
    <row r="4564">
      <c r="A4564" s="186" t="s">
        <v>499</v>
      </c>
      <c r="B4564" s="186">
        <v>11.49072</v>
      </c>
      <c r="C4564" s="187">
        <v>45641.0</v>
      </c>
      <c r="D4564" s="188" t="str">
        <f t="shared" si="1"/>
        <v>2024/12</v>
      </c>
      <c r="E4564" s="189"/>
    </row>
    <row r="4565">
      <c r="A4565" s="186" t="s">
        <v>499</v>
      </c>
      <c r="B4565" s="186">
        <v>11.47224</v>
      </c>
      <c r="C4565" s="187">
        <v>45641.0</v>
      </c>
      <c r="D4565" s="188" t="str">
        <f t="shared" si="1"/>
        <v>2024/12</v>
      </c>
      <c r="E4565" s="189"/>
    </row>
    <row r="4566">
      <c r="A4566" s="186" t="s">
        <v>499</v>
      </c>
      <c r="B4566" s="186">
        <v>3.725005</v>
      </c>
      <c r="C4566" s="187">
        <v>45641.0</v>
      </c>
      <c r="D4566" s="188" t="str">
        <f t="shared" si="1"/>
        <v>2024/12</v>
      </c>
      <c r="E4566" s="189"/>
    </row>
    <row r="4567">
      <c r="A4567" s="186" t="s">
        <v>499</v>
      </c>
      <c r="B4567" s="186">
        <v>1.365885</v>
      </c>
      <c r="C4567" s="187">
        <v>45641.0</v>
      </c>
      <c r="D4567" s="188" t="str">
        <f t="shared" si="1"/>
        <v>2024/12</v>
      </c>
      <c r="E4567" s="189"/>
    </row>
    <row r="4568">
      <c r="A4568" s="186" t="s">
        <v>499</v>
      </c>
      <c r="B4568" s="186">
        <v>0.00796263</v>
      </c>
      <c r="C4568" s="187">
        <v>45641.0</v>
      </c>
      <c r="D4568" s="188" t="str">
        <f t="shared" si="1"/>
        <v>2024/12</v>
      </c>
      <c r="E4568" s="189"/>
    </row>
    <row r="4569">
      <c r="A4569" s="186" t="s">
        <v>499</v>
      </c>
      <c r="B4569" s="186">
        <v>0.0320721</v>
      </c>
      <c r="C4569" s="187">
        <v>45641.0</v>
      </c>
      <c r="D4569" s="188" t="str">
        <f t="shared" si="1"/>
        <v>2024/12</v>
      </c>
      <c r="E4569" s="189"/>
    </row>
    <row r="4570">
      <c r="A4570" s="186" t="s">
        <v>499</v>
      </c>
      <c r="B4570" s="186">
        <v>0.0354756</v>
      </c>
      <c r="C4570" s="187">
        <v>45641.0</v>
      </c>
      <c r="D4570" s="188" t="str">
        <f t="shared" si="1"/>
        <v>2024/12</v>
      </c>
      <c r="E4570" s="189"/>
    </row>
    <row r="4571">
      <c r="A4571" s="186" t="s">
        <v>496</v>
      </c>
      <c r="B4571" s="186">
        <v>0.02683455</v>
      </c>
      <c r="C4571" s="187">
        <v>45641.0</v>
      </c>
      <c r="D4571" s="188" t="str">
        <f t="shared" si="1"/>
        <v>2024/12</v>
      </c>
      <c r="E4571" s="189"/>
    </row>
    <row r="4572">
      <c r="A4572" s="186" t="s">
        <v>496</v>
      </c>
      <c r="B4572" s="186">
        <v>0.0035808</v>
      </c>
      <c r="C4572" s="187">
        <v>45641.0</v>
      </c>
      <c r="D4572" s="188" t="str">
        <f t="shared" si="1"/>
        <v>2024/12</v>
      </c>
      <c r="E4572" s="189"/>
    </row>
    <row r="4573">
      <c r="A4573" s="186" t="s">
        <v>496</v>
      </c>
      <c r="B4573" s="186">
        <v>0.0027786</v>
      </c>
      <c r="C4573" s="187">
        <v>45641.0</v>
      </c>
      <c r="D4573" s="188" t="str">
        <f t="shared" si="1"/>
        <v>2024/12</v>
      </c>
      <c r="E4573" s="189"/>
    </row>
    <row r="4574">
      <c r="A4574" s="186" t="s">
        <v>496</v>
      </c>
      <c r="B4574" s="186">
        <v>0.0422855</v>
      </c>
      <c r="C4574" s="187">
        <v>45641.0</v>
      </c>
      <c r="D4574" s="188" t="str">
        <f t="shared" si="1"/>
        <v>2024/12</v>
      </c>
      <c r="E4574" s="189"/>
    </row>
    <row r="4575">
      <c r="A4575" s="186" t="s">
        <v>496</v>
      </c>
      <c r="B4575" s="186">
        <v>0.024078</v>
      </c>
      <c r="C4575" s="187">
        <v>45641.0</v>
      </c>
      <c r="D4575" s="188" t="str">
        <f t="shared" si="1"/>
        <v>2024/12</v>
      </c>
      <c r="E4575" s="189"/>
    </row>
    <row r="4576">
      <c r="A4576" s="186" t="s">
        <v>502</v>
      </c>
      <c r="B4576" s="186">
        <v>1.23963</v>
      </c>
      <c r="C4576" s="187">
        <v>45641.0</v>
      </c>
      <c r="D4576" s="188" t="str">
        <f t="shared" si="1"/>
        <v>2024/12</v>
      </c>
      <c r="E4576" s="189"/>
    </row>
    <row r="4577">
      <c r="A4577" s="186" t="s">
        <v>502</v>
      </c>
      <c r="B4577" s="186">
        <v>0.5368</v>
      </c>
      <c r="C4577" s="187">
        <v>45641.0</v>
      </c>
      <c r="D4577" s="188" t="str">
        <f t="shared" si="1"/>
        <v>2024/12</v>
      </c>
      <c r="E4577" s="189"/>
    </row>
    <row r="4578">
      <c r="A4578" s="186" t="s">
        <v>502</v>
      </c>
      <c r="B4578" s="186">
        <v>0.51497</v>
      </c>
      <c r="C4578" s="187">
        <v>45641.0</v>
      </c>
      <c r="D4578" s="188" t="str">
        <f t="shared" si="1"/>
        <v>2024/12</v>
      </c>
      <c r="E4578" s="189"/>
    </row>
    <row r="4579">
      <c r="A4579" s="186" t="s">
        <v>502</v>
      </c>
      <c r="B4579" s="186">
        <v>0.0247944</v>
      </c>
      <c r="C4579" s="187">
        <v>45641.0</v>
      </c>
      <c r="D4579" s="188" t="str">
        <f t="shared" si="1"/>
        <v>2024/12</v>
      </c>
      <c r="E4579" s="189"/>
    </row>
    <row r="4580">
      <c r="A4580" s="186" t="s">
        <v>502</v>
      </c>
      <c r="B4580" s="186">
        <v>0.0029856</v>
      </c>
      <c r="C4580" s="187">
        <v>45641.0</v>
      </c>
      <c r="D4580" s="188" t="str">
        <f t="shared" si="1"/>
        <v>2024/12</v>
      </c>
      <c r="E4580" s="189"/>
    </row>
    <row r="4581">
      <c r="A4581" s="186" t="s">
        <v>502</v>
      </c>
      <c r="B4581" s="186">
        <v>0.005097</v>
      </c>
      <c r="C4581" s="187">
        <v>45641.0</v>
      </c>
      <c r="D4581" s="188" t="str">
        <f t="shared" si="1"/>
        <v>2024/12</v>
      </c>
      <c r="E4581" s="189"/>
    </row>
    <row r="4582">
      <c r="A4582" s="186" t="s">
        <v>502</v>
      </c>
      <c r="B4582" s="186">
        <v>2.8</v>
      </c>
      <c r="C4582" s="187">
        <v>45641.0</v>
      </c>
      <c r="D4582" s="188" t="str">
        <f t="shared" si="1"/>
        <v>2024/12</v>
      </c>
      <c r="E4582" s="189"/>
    </row>
    <row r="4583">
      <c r="A4583" s="186" t="s">
        <v>502</v>
      </c>
      <c r="B4583" s="186">
        <v>0.258288</v>
      </c>
      <c r="C4583" s="187">
        <v>45641.0</v>
      </c>
      <c r="D4583" s="188" t="str">
        <f t="shared" si="1"/>
        <v>2024/12</v>
      </c>
      <c r="E4583" s="189"/>
    </row>
    <row r="4584">
      <c r="A4584" s="186" t="s">
        <v>502</v>
      </c>
      <c r="B4584" s="186">
        <v>0.705448</v>
      </c>
      <c r="C4584" s="187">
        <v>45641.0</v>
      </c>
      <c r="D4584" s="188" t="str">
        <f t="shared" si="1"/>
        <v>2024/12</v>
      </c>
      <c r="E4584" s="189"/>
    </row>
    <row r="4585">
      <c r="A4585" s="186" t="s">
        <v>489</v>
      </c>
      <c r="B4585" s="186">
        <v>0.205995</v>
      </c>
      <c r="C4585" s="187">
        <v>45641.0</v>
      </c>
      <c r="D4585" s="188" t="str">
        <f t="shared" si="1"/>
        <v>2024/12</v>
      </c>
      <c r="E4585" s="189"/>
    </row>
    <row r="4586">
      <c r="A4586" s="186" t="s">
        <v>489</v>
      </c>
      <c r="B4586" s="186">
        <v>0.41968</v>
      </c>
      <c r="C4586" s="187">
        <v>45641.0</v>
      </c>
      <c r="D4586" s="188" t="str">
        <f t="shared" si="1"/>
        <v>2024/12</v>
      </c>
      <c r="E4586" s="189"/>
    </row>
    <row r="4587">
      <c r="A4587" s="186" t="s">
        <v>489</v>
      </c>
      <c r="B4587" s="186">
        <v>0.14203</v>
      </c>
      <c r="C4587" s="187">
        <v>45641.0</v>
      </c>
      <c r="D4587" s="188" t="str">
        <f t="shared" si="1"/>
        <v>2024/12</v>
      </c>
      <c r="E4587" s="189"/>
    </row>
    <row r="4588">
      <c r="A4588" s="186" t="s">
        <v>489</v>
      </c>
      <c r="B4588" s="186">
        <v>0.8400175</v>
      </c>
      <c r="C4588" s="187">
        <v>45641.0</v>
      </c>
      <c r="D4588" s="188" t="str">
        <f t="shared" si="1"/>
        <v>2024/12</v>
      </c>
      <c r="E4588" s="189"/>
    </row>
    <row r="4589">
      <c r="A4589" s="186" t="s">
        <v>489</v>
      </c>
      <c r="B4589" s="186">
        <v>0.09778</v>
      </c>
      <c r="C4589" s="187">
        <v>45641.0</v>
      </c>
      <c r="D4589" s="188" t="str">
        <f t="shared" si="1"/>
        <v>2024/12</v>
      </c>
      <c r="E4589" s="189"/>
    </row>
    <row r="4590">
      <c r="A4590" s="186" t="s">
        <v>489</v>
      </c>
      <c r="B4590" s="186">
        <v>0.14839</v>
      </c>
      <c r="C4590" s="187">
        <v>45641.0</v>
      </c>
      <c r="D4590" s="188" t="str">
        <f t="shared" si="1"/>
        <v>2024/12</v>
      </c>
      <c r="E4590" s="189"/>
    </row>
    <row r="4591">
      <c r="A4591" s="186" t="s">
        <v>489</v>
      </c>
      <c r="B4591" s="186">
        <v>0.12675</v>
      </c>
      <c r="C4591" s="187">
        <v>45641.0</v>
      </c>
      <c r="D4591" s="188" t="str">
        <f t="shared" si="1"/>
        <v>2024/12</v>
      </c>
      <c r="E4591" s="189"/>
    </row>
    <row r="4592">
      <c r="A4592" s="186" t="s">
        <v>489</v>
      </c>
      <c r="B4592" s="186">
        <v>0.03624795</v>
      </c>
      <c r="C4592" s="187">
        <v>45641.0</v>
      </c>
      <c r="D4592" s="188" t="str">
        <f t="shared" si="1"/>
        <v>2024/12</v>
      </c>
      <c r="E4592" s="189"/>
    </row>
    <row r="4593">
      <c r="A4593" s="186" t="s">
        <v>489</v>
      </c>
      <c r="B4593" s="186">
        <v>0.00336</v>
      </c>
      <c r="C4593" s="187">
        <v>45641.0</v>
      </c>
      <c r="D4593" s="188" t="str">
        <f t="shared" si="1"/>
        <v>2024/12</v>
      </c>
      <c r="E4593" s="189"/>
    </row>
    <row r="4594">
      <c r="A4594" s="186" t="s">
        <v>489</v>
      </c>
      <c r="B4594" s="186">
        <v>0.006516</v>
      </c>
      <c r="C4594" s="187">
        <v>45641.0</v>
      </c>
      <c r="D4594" s="188" t="str">
        <f t="shared" si="1"/>
        <v>2024/12</v>
      </c>
      <c r="E4594" s="189"/>
    </row>
    <row r="4595">
      <c r="A4595" s="186" t="s">
        <v>489</v>
      </c>
      <c r="B4595" s="186">
        <v>1.5717E-4</v>
      </c>
      <c r="C4595" s="187">
        <v>45641.0</v>
      </c>
      <c r="D4595" s="188" t="str">
        <f t="shared" si="1"/>
        <v>2024/12</v>
      </c>
      <c r="E4595" s="189"/>
    </row>
    <row r="4596">
      <c r="A4596" s="186" t="s">
        <v>489</v>
      </c>
      <c r="B4596" s="186">
        <v>0.0014976</v>
      </c>
      <c r="C4596" s="187">
        <v>45641.0</v>
      </c>
      <c r="D4596" s="188" t="str">
        <f t="shared" si="1"/>
        <v>2024/12</v>
      </c>
      <c r="E4596" s="189"/>
    </row>
    <row r="4597">
      <c r="A4597" s="186" t="s">
        <v>489</v>
      </c>
      <c r="B4597" s="186">
        <v>0.0012288</v>
      </c>
      <c r="C4597" s="187">
        <v>45641.0</v>
      </c>
      <c r="D4597" s="188" t="str">
        <f t="shared" si="1"/>
        <v>2024/12</v>
      </c>
      <c r="E4597" s="189"/>
    </row>
    <row r="4598">
      <c r="A4598" s="186" t="s">
        <v>498</v>
      </c>
      <c r="B4598" s="186">
        <v>0.0038925</v>
      </c>
      <c r="C4598" s="187">
        <v>45641.0</v>
      </c>
      <c r="D4598" s="188" t="str">
        <f t="shared" si="1"/>
        <v>2024/12</v>
      </c>
      <c r="E4598" s="189"/>
    </row>
    <row r="4599">
      <c r="A4599" s="186" t="s">
        <v>498</v>
      </c>
      <c r="B4599" s="186">
        <v>0.0027</v>
      </c>
      <c r="C4599" s="187">
        <v>45641.0</v>
      </c>
      <c r="D4599" s="188" t="str">
        <f t="shared" si="1"/>
        <v>2024/12</v>
      </c>
      <c r="E4599" s="189"/>
    </row>
    <row r="4600">
      <c r="A4600" s="186" t="s">
        <v>498</v>
      </c>
      <c r="B4600" s="186">
        <v>0.0249309</v>
      </c>
      <c r="C4600" s="187">
        <v>45641.0</v>
      </c>
      <c r="D4600" s="188" t="str">
        <f t="shared" si="1"/>
        <v>2024/12</v>
      </c>
      <c r="E4600" s="189"/>
    </row>
    <row r="4601">
      <c r="A4601" s="186" t="s">
        <v>498</v>
      </c>
      <c r="B4601" s="186">
        <v>0.0070272</v>
      </c>
      <c r="C4601" s="187">
        <v>45641.0</v>
      </c>
      <c r="D4601" s="188" t="str">
        <f t="shared" si="1"/>
        <v>2024/12</v>
      </c>
      <c r="E4601" s="189"/>
    </row>
    <row r="4602">
      <c r="A4602" s="186" t="s">
        <v>498</v>
      </c>
      <c r="B4602" s="186">
        <v>0.0132378</v>
      </c>
      <c r="C4602" s="187">
        <v>45641.0</v>
      </c>
      <c r="D4602" s="188" t="str">
        <f t="shared" si="1"/>
        <v>2024/12</v>
      </c>
      <c r="E4602" s="189"/>
    </row>
    <row r="4603">
      <c r="A4603" s="186" t="s">
        <v>486</v>
      </c>
      <c r="B4603" s="186">
        <v>0.016057</v>
      </c>
      <c r="C4603" s="187">
        <v>45642.0</v>
      </c>
      <c r="D4603" s="188" t="str">
        <f t="shared" si="1"/>
        <v>2024/12</v>
      </c>
      <c r="E4603" s="189"/>
    </row>
    <row r="4604">
      <c r="A4604" s="186" t="s">
        <v>487</v>
      </c>
      <c r="B4604" s="186">
        <v>2.98388</v>
      </c>
      <c r="C4604" s="187">
        <v>45642.0</v>
      </c>
      <c r="D4604" s="188" t="str">
        <f t="shared" si="1"/>
        <v>2024/12</v>
      </c>
      <c r="E4604" s="189"/>
    </row>
    <row r="4605">
      <c r="A4605" s="186" t="s">
        <v>487</v>
      </c>
      <c r="B4605" s="186">
        <v>0.0384</v>
      </c>
      <c r="C4605" s="187">
        <v>45642.0</v>
      </c>
      <c r="D4605" s="188" t="str">
        <f t="shared" si="1"/>
        <v>2024/12</v>
      </c>
      <c r="E4605" s="189"/>
    </row>
    <row r="4606">
      <c r="A4606" s="186" t="s">
        <v>487</v>
      </c>
      <c r="B4606" s="186">
        <v>0.12686</v>
      </c>
      <c r="C4606" s="187">
        <v>45642.0</v>
      </c>
      <c r="D4606" s="188" t="str">
        <f t="shared" si="1"/>
        <v>2024/12</v>
      </c>
      <c r="E4606" s="189"/>
    </row>
    <row r="4607">
      <c r="A4607" s="186" t="s">
        <v>487</v>
      </c>
      <c r="B4607" s="186">
        <v>0.328535</v>
      </c>
      <c r="C4607" s="187">
        <v>45642.0</v>
      </c>
      <c r="D4607" s="188" t="str">
        <f t="shared" si="1"/>
        <v>2024/12</v>
      </c>
      <c r="E4607" s="189"/>
    </row>
    <row r="4608">
      <c r="A4608" s="186" t="s">
        <v>487</v>
      </c>
      <c r="B4608" s="186">
        <v>0.0632</v>
      </c>
      <c r="C4608" s="187">
        <v>45642.0</v>
      </c>
      <c r="D4608" s="188" t="str">
        <f t="shared" si="1"/>
        <v>2024/12</v>
      </c>
      <c r="E4608" s="189"/>
    </row>
    <row r="4609">
      <c r="A4609" s="186" t="s">
        <v>487</v>
      </c>
      <c r="B4609" s="186">
        <v>0.07242</v>
      </c>
      <c r="C4609" s="187">
        <v>45642.0</v>
      </c>
      <c r="D4609" s="188" t="str">
        <f t="shared" si="1"/>
        <v>2024/12</v>
      </c>
      <c r="E4609" s="189"/>
    </row>
    <row r="4610">
      <c r="A4610" s="186" t="s">
        <v>487</v>
      </c>
      <c r="B4610" s="186">
        <v>0.6548427</v>
      </c>
      <c r="C4610" s="187">
        <v>45642.0</v>
      </c>
      <c r="D4610" s="188" t="str">
        <f t="shared" si="1"/>
        <v>2024/12</v>
      </c>
      <c r="E4610" s="189"/>
    </row>
    <row r="4611">
      <c r="A4611" s="186" t="s">
        <v>487</v>
      </c>
      <c r="B4611" s="186">
        <v>0.0652992</v>
      </c>
      <c r="C4611" s="187">
        <v>45642.0</v>
      </c>
      <c r="D4611" s="188" t="str">
        <f t="shared" si="1"/>
        <v>2024/12</v>
      </c>
      <c r="E4611" s="189"/>
    </row>
    <row r="4612">
      <c r="A4612" s="186" t="s">
        <v>487</v>
      </c>
      <c r="B4612" s="186">
        <v>0.0911346</v>
      </c>
      <c r="C4612" s="187">
        <v>45642.0</v>
      </c>
      <c r="D4612" s="188" t="str">
        <f t="shared" si="1"/>
        <v>2024/12</v>
      </c>
      <c r="E4612" s="189"/>
    </row>
    <row r="4613">
      <c r="A4613" s="186" t="s">
        <v>499</v>
      </c>
      <c r="B4613" s="186">
        <v>1.273415</v>
      </c>
      <c r="C4613" s="187">
        <v>45642.0</v>
      </c>
      <c r="D4613" s="188" t="str">
        <f t="shared" si="1"/>
        <v>2024/12</v>
      </c>
      <c r="E4613" s="189"/>
    </row>
    <row r="4614">
      <c r="A4614" s="186" t="s">
        <v>499</v>
      </c>
      <c r="B4614" s="186">
        <v>1.4576</v>
      </c>
      <c r="C4614" s="187">
        <v>45642.0</v>
      </c>
      <c r="D4614" s="188" t="str">
        <f t="shared" si="1"/>
        <v>2024/12</v>
      </c>
      <c r="E4614" s="189"/>
    </row>
    <row r="4615">
      <c r="A4615" s="186" t="s">
        <v>499</v>
      </c>
      <c r="B4615" s="186">
        <v>1.06156</v>
      </c>
      <c r="C4615" s="187">
        <v>45642.0</v>
      </c>
      <c r="D4615" s="188" t="str">
        <f t="shared" si="1"/>
        <v>2024/12</v>
      </c>
      <c r="E4615" s="189"/>
    </row>
    <row r="4616">
      <c r="A4616" s="186" t="s">
        <v>499</v>
      </c>
      <c r="B4616" s="186">
        <v>0.47756</v>
      </c>
      <c r="C4616" s="187">
        <v>45642.0</v>
      </c>
      <c r="D4616" s="188" t="str">
        <f t="shared" si="1"/>
        <v>2024/12</v>
      </c>
      <c r="E4616" s="189"/>
    </row>
    <row r="4617">
      <c r="A4617" s="186" t="s">
        <v>499</v>
      </c>
      <c r="B4617" s="186">
        <v>0.100065</v>
      </c>
      <c r="C4617" s="187">
        <v>45642.0</v>
      </c>
      <c r="D4617" s="188" t="str">
        <f t="shared" si="1"/>
        <v>2024/12</v>
      </c>
      <c r="E4617" s="189"/>
    </row>
    <row r="4618">
      <c r="A4618" s="186" t="s">
        <v>499</v>
      </c>
      <c r="B4618" s="186">
        <v>9.0727E-4</v>
      </c>
      <c r="C4618" s="187">
        <v>45642.0</v>
      </c>
      <c r="D4618" s="188" t="str">
        <f t="shared" si="1"/>
        <v>2024/12</v>
      </c>
      <c r="E4618" s="189"/>
    </row>
    <row r="4619">
      <c r="A4619" s="186" t="s">
        <v>499</v>
      </c>
      <c r="B4619" s="186">
        <v>0.0048852</v>
      </c>
      <c r="C4619" s="187">
        <v>45642.0</v>
      </c>
      <c r="D4619" s="188" t="str">
        <f t="shared" si="1"/>
        <v>2024/12</v>
      </c>
      <c r="E4619" s="189"/>
    </row>
    <row r="4620">
      <c r="A4620" s="186" t="s">
        <v>499</v>
      </c>
      <c r="B4620" s="186">
        <v>0.0042276</v>
      </c>
      <c r="C4620" s="187">
        <v>45642.0</v>
      </c>
      <c r="D4620" s="188" t="str">
        <f t="shared" si="1"/>
        <v>2024/12</v>
      </c>
      <c r="E4620" s="189"/>
    </row>
    <row r="4621">
      <c r="A4621" s="186" t="s">
        <v>496</v>
      </c>
      <c r="B4621" s="186">
        <v>0.08448705</v>
      </c>
      <c r="C4621" s="187">
        <v>45642.0</v>
      </c>
      <c r="D4621" s="188" t="str">
        <f t="shared" si="1"/>
        <v>2024/12</v>
      </c>
      <c r="E4621" s="189"/>
    </row>
    <row r="4622">
      <c r="A4622" s="186" t="s">
        <v>496</v>
      </c>
      <c r="B4622" s="186">
        <v>0.0296448</v>
      </c>
      <c r="C4622" s="187">
        <v>45642.0</v>
      </c>
      <c r="D4622" s="188" t="str">
        <f t="shared" si="1"/>
        <v>2024/12</v>
      </c>
      <c r="E4622" s="189"/>
    </row>
    <row r="4623">
      <c r="A4623" s="186" t="s">
        <v>496</v>
      </c>
      <c r="B4623" s="186">
        <v>0.0129414</v>
      </c>
      <c r="C4623" s="187">
        <v>45642.0</v>
      </c>
      <c r="D4623" s="188" t="str">
        <f t="shared" si="1"/>
        <v>2024/12</v>
      </c>
      <c r="E4623" s="189"/>
    </row>
    <row r="4624">
      <c r="A4624" s="186" t="s">
        <v>496</v>
      </c>
      <c r="B4624" s="186">
        <v>0.1561145</v>
      </c>
      <c r="C4624" s="187">
        <v>45642.0</v>
      </c>
      <c r="D4624" s="188" t="str">
        <f t="shared" si="1"/>
        <v>2024/12</v>
      </c>
      <c r="E4624" s="189"/>
    </row>
    <row r="4625">
      <c r="A4625" s="186" t="s">
        <v>496</v>
      </c>
      <c r="B4625" s="186">
        <v>0.087534</v>
      </c>
      <c r="C4625" s="187">
        <v>45642.0</v>
      </c>
      <c r="D4625" s="188" t="str">
        <f t="shared" si="1"/>
        <v>2024/12</v>
      </c>
      <c r="E4625" s="189"/>
    </row>
    <row r="4626">
      <c r="A4626" s="186" t="s">
        <v>502</v>
      </c>
      <c r="B4626" s="186">
        <v>1.4115675</v>
      </c>
      <c r="C4626" s="187">
        <v>45642.0</v>
      </c>
      <c r="D4626" s="188" t="str">
        <f t="shared" si="1"/>
        <v>2024/12</v>
      </c>
      <c r="E4626" s="189"/>
    </row>
    <row r="4627">
      <c r="A4627" s="186" t="s">
        <v>502</v>
      </c>
      <c r="B4627" s="186">
        <v>0.82256</v>
      </c>
      <c r="C4627" s="187">
        <v>45642.0</v>
      </c>
      <c r="D4627" s="188" t="str">
        <f t="shared" si="1"/>
        <v>2024/12</v>
      </c>
      <c r="E4627" s="189"/>
    </row>
    <row r="4628">
      <c r="A4628" s="186" t="s">
        <v>502</v>
      </c>
      <c r="B4628" s="186">
        <v>0.79041</v>
      </c>
      <c r="C4628" s="187">
        <v>45642.0</v>
      </c>
      <c r="D4628" s="188" t="str">
        <f t="shared" si="1"/>
        <v>2024/12</v>
      </c>
      <c r="E4628" s="189"/>
    </row>
    <row r="4629">
      <c r="A4629" s="186" t="s">
        <v>502</v>
      </c>
      <c r="B4629" s="186">
        <v>0.08347695</v>
      </c>
      <c r="C4629" s="187">
        <v>45642.0</v>
      </c>
      <c r="D4629" s="188" t="str">
        <f t="shared" si="1"/>
        <v>2024/12</v>
      </c>
      <c r="E4629" s="189"/>
    </row>
    <row r="4630">
      <c r="A4630" s="186" t="s">
        <v>502</v>
      </c>
      <c r="B4630" s="186">
        <v>0.0140256</v>
      </c>
      <c r="C4630" s="187">
        <v>45642.0</v>
      </c>
      <c r="D4630" s="188" t="str">
        <f t="shared" si="1"/>
        <v>2024/12</v>
      </c>
      <c r="E4630" s="189"/>
    </row>
    <row r="4631">
      <c r="A4631" s="186" t="s">
        <v>502</v>
      </c>
      <c r="B4631" s="186">
        <v>0.0182784</v>
      </c>
      <c r="C4631" s="187">
        <v>45642.0</v>
      </c>
      <c r="D4631" s="188" t="str">
        <f t="shared" si="1"/>
        <v>2024/12</v>
      </c>
      <c r="E4631" s="189"/>
    </row>
    <row r="4632">
      <c r="A4632" s="186" t="s">
        <v>502</v>
      </c>
      <c r="B4632" s="186">
        <v>3.36</v>
      </c>
      <c r="C4632" s="187">
        <v>45642.0</v>
      </c>
      <c r="D4632" s="188" t="str">
        <f t="shared" si="1"/>
        <v>2024/12</v>
      </c>
      <c r="E4632" s="189"/>
    </row>
    <row r="4633">
      <c r="A4633" s="186" t="s">
        <v>502</v>
      </c>
      <c r="B4633" s="186">
        <v>0.270477</v>
      </c>
      <c r="C4633" s="187">
        <v>45642.0</v>
      </c>
      <c r="D4633" s="188" t="str">
        <f t="shared" si="1"/>
        <v>2024/12</v>
      </c>
      <c r="E4633" s="189"/>
    </row>
    <row r="4634">
      <c r="A4634" s="186" t="s">
        <v>502</v>
      </c>
      <c r="B4634" s="186">
        <v>0.72654</v>
      </c>
      <c r="C4634" s="187">
        <v>45642.0</v>
      </c>
      <c r="D4634" s="188" t="str">
        <f t="shared" si="1"/>
        <v>2024/12</v>
      </c>
      <c r="E4634" s="189"/>
    </row>
    <row r="4635">
      <c r="A4635" s="186" t="s">
        <v>488</v>
      </c>
      <c r="B4635" s="186">
        <v>3.247065</v>
      </c>
      <c r="C4635" s="187">
        <v>45642.0</v>
      </c>
      <c r="D4635" s="188" t="str">
        <f t="shared" si="1"/>
        <v>2024/12</v>
      </c>
      <c r="E4635" s="189"/>
    </row>
    <row r="4636">
      <c r="A4636" s="186" t="s">
        <v>488</v>
      </c>
      <c r="B4636" s="186">
        <v>2.26208</v>
      </c>
      <c r="C4636" s="187">
        <v>45642.0</v>
      </c>
      <c r="D4636" s="188" t="str">
        <f t="shared" si="1"/>
        <v>2024/12</v>
      </c>
      <c r="E4636" s="189"/>
    </row>
    <row r="4637">
      <c r="A4637" s="186" t="s">
        <v>488</v>
      </c>
      <c r="B4637" s="186">
        <v>0.52829</v>
      </c>
      <c r="C4637" s="187">
        <v>45642.0</v>
      </c>
      <c r="D4637" s="188" t="str">
        <f t="shared" si="1"/>
        <v>2024/12</v>
      </c>
      <c r="E4637" s="189"/>
    </row>
    <row r="4638">
      <c r="A4638" s="186" t="s">
        <v>488</v>
      </c>
      <c r="B4638" s="186">
        <v>0.3291</v>
      </c>
      <c r="C4638" s="187">
        <v>45642.0</v>
      </c>
      <c r="D4638" s="188" t="str">
        <f t="shared" si="1"/>
        <v>2024/12</v>
      </c>
      <c r="E4638" s="189"/>
    </row>
    <row r="4639">
      <c r="A4639" s="186" t="s">
        <v>488</v>
      </c>
      <c r="B4639" s="186">
        <v>4.85E-4</v>
      </c>
      <c r="C4639" s="187">
        <v>45642.0</v>
      </c>
      <c r="D4639" s="188" t="str">
        <f t="shared" si="1"/>
        <v>2024/12</v>
      </c>
      <c r="E4639" s="189"/>
    </row>
    <row r="4640">
      <c r="A4640" s="186" t="s">
        <v>488</v>
      </c>
      <c r="B4640" s="186">
        <v>3.8E-4</v>
      </c>
      <c r="C4640" s="187">
        <v>45642.0</v>
      </c>
      <c r="D4640" s="188" t="str">
        <f t="shared" si="1"/>
        <v>2024/12</v>
      </c>
      <c r="E4640" s="189"/>
    </row>
    <row r="4641">
      <c r="A4641" s="186" t="s">
        <v>488</v>
      </c>
      <c r="B4641" s="186">
        <v>0.0014409</v>
      </c>
      <c r="C4641" s="187">
        <v>45642.0</v>
      </c>
      <c r="D4641" s="188" t="str">
        <f t="shared" si="1"/>
        <v>2024/12</v>
      </c>
      <c r="E4641" s="189"/>
    </row>
    <row r="4642">
      <c r="A4642" s="186" t="s">
        <v>488</v>
      </c>
      <c r="B4642" s="186">
        <v>7.782E-4</v>
      </c>
      <c r="C4642" s="187">
        <v>45642.0</v>
      </c>
      <c r="D4642" s="188" t="str">
        <f t="shared" si="1"/>
        <v>2024/12</v>
      </c>
      <c r="E4642" s="189"/>
    </row>
    <row r="4643">
      <c r="A4643" s="186" t="s">
        <v>489</v>
      </c>
      <c r="B4643" s="186">
        <v>15.5310775</v>
      </c>
      <c r="C4643" s="187">
        <v>45642.0</v>
      </c>
      <c r="D4643" s="188" t="str">
        <f t="shared" si="1"/>
        <v>2024/12</v>
      </c>
      <c r="E4643" s="189"/>
    </row>
    <row r="4644">
      <c r="A4644" s="186" t="s">
        <v>489</v>
      </c>
      <c r="B4644" s="186">
        <v>16.99424</v>
      </c>
      <c r="C4644" s="187">
        <v>45642.0</v>
      </c>
      <c r="D4644" s="188" t="str">
        <f t="shared" si="1"/>
        <v>2024/12</v>
      </c>
      <c r="E4644" s="189"/>
    </row>
    <row r="4645">
      <c r="A4645" s="186" t="s">
        <v>489</v>
      </c>
      <c r="B4645" s="186">
        <v>21.1326</v>
      </c>
      <c r="C4645" s="187">
        <v>45642.0</v>
      </c>
      <c r="D4645" s="188" t="str">
        <f t="shared" si="1"/>
        <v>2024/12</v>
      </c>
      <c r="E4645" s="189"/>
    </row>
    <row r="4646">
      <c r="A4646" s="186" t="s">
        <v>489</v>
      </c>
      <c r="B4646" s="186">
        <v>2.2882375</v>
      </c>
      <c r="C4646" s="187">
        <v>45642.0</v>
      </c>
      <c r="D4646" s="188" t="str">
        <f t="shared" si="1"/>
        <v>2024/12</v>
      </c>
      <c r="E4646" s="189"/>
    </row>
    <row r="4647">
      <c r="A4647" s="186" t="s">
        <v>489</v>
      </c>
      <c r="B4647" s="186">
        <v>0.01168</v>
      </c>
      <c r="C4647" s="187">
        <v>45642.0</v>
      </c>
      <c r="D4647" s="188" t="str">
        <f t="shared" si="1"/>
        <v>2024/12</v>
      </c>
      <c r="E4647" s="189"/>
    </row>
    <row r="4648">
      <c r="A4648" s="186" t="s">
        <v>489</v>
      </c>
      <c r="B4648" s="186">
        <v>0.20287</v>
      </c>
      <c r="C4648" s="187">
        <v>45642.0</v>
      </c>
      <c r="D4648" s="188" t="str">
        <f t="shared" si="1"/>
        <v>2024/12</v>
      </c>
      <c r="E4648" s="189"/>
    </row>
    <row r="4649">
      <c r="A4649" s="186" t="s">
        <v>489</v>
      </c>
      <c r="B4649" s="186">
        <v>0.55604</v>
      </c>
      <c r="C4649" s="187">
        <v>45642.0</v>
      </c>
      <c r="D4649" s="188" t="str">
        <f t="shared" si="1"/>
        <v>2024/12</v>
      </c>
      <c r="E4649" s="189"/>
    </row>
    <row r="4650">
      <c r="A4650" s="186" t="s">
        <v>489</v>
      </c>
      <c r="B4650" s="186">
        <v>0.50952</v>
      </c>
      <c r="C4650" s="187">
        <v>45642.0</v>
      </c>
      <c r="D4650" s="188" t="str">
        <f t="shared" si="1"/>
        <v>2024/12</v>
      </c>
      <c r="E4650" s="189"/>
    </row>
    <row r="4651">
      <c r="A4651" s="186" t="s">
        <v>489</v>
      </c>
      <c r="B4651" s="186">
        <v>1.2170229</v>
      </c>
      <c r="C4651" s="187">
        <v>45642.0</v>
      </c>
      <c r="D4651" s="188" t="str">
        <f t="shared" si="1"/>
        <v>2024/12</v>
      </c>
      <c r="E4651" s="189"/>
    </row>
    <row r="4652">
      <c r="A4652" s="186" t="s">
        <v>489</v>
      </c>
      <c r="B4652" s="186">
        <v>0.3554592</v>
      </c>
      <c r="C4652" s="187">
        <v>45642.0</v>
      </c>
      <c r="D4652" s="188" t="str">
        <f t="shared" si="1"/>
        <v>2024/12</v>
      </c>
      <c r="E4652" s="189"/>
    </row>
    <row r="4653">
      <c r="A4653" s="186" t="s">
        <v>489</v>
      </c>
      <c r="B4653" s="186">
        <v>0.5834724</v>
      </c>
      <c r="C4653" s="187">
        <v>45642.0</v>
      </c>
      <c r="D4653" s="188" t="str">
        <f t="shared" si="1"/>
        <v>2024/12</v>
      </c>
      <c r="E4653" s="189"/>
    </row>
    <row r="4654">
      <c r="A4654" s="186" t="s">
        <v>489</v>
      </c>
      <c r="B4654" s="186">
        <v>0.01322399</v>
      </c>
      <c r="C4654" s="187">
        <v>45642.0</v>
      </c>
      <c r="D4654" s="188" t="str">
        <f t="shared" si="1"/>
        <v>2024/12</v>
      </c>
      <c r="E4654" s="189"/>
    </row>
    <row r="4655">
      <c r="A4655" s="186" t="s">
        <v>489</v>
      </c>
      <c r="B4655" s="186">
        <v>0.0768258</v>
      </c>
      <c r="C4655" s="187">
        <v>45642.0</v>
      </c>
      <c r="D4655" s="188" t="str">
        <f t="shared" si="1"/>
        <v>2024/12</v>
      </c>
      <c r="E4655" s="189"/>
    </row>
    <row r="4656">
      <c r="A4656" s="186" t="s">
        <v>489</v>
      </c>
      <c r="B4656" s="186">
        <v>0.0742236</v>
      </c>
      <c r="C4656" s="187">
        <v>45642.0</v>
      </c>
      <c r="D4656" s="188" t="str">
        <f t="shared" si="1"/>
        <v>2024/12</v>
      </c>
      <c r="E4656" s="189"/>
    </row>
    <row r="4657">
      <c r="A4657" s="186" t="s">
        <v>498</v>
      </c>
      <c r="B4657" s="186">
        <v>0.02693</v>
      </c>
      <c r="C4657" s="187">
        <v>45642.0</v>
      </c>
      <c r="D4657" s="188" t="str">
        <f t="shared" si="1"/>
        <v>2024/12</v>
      </c>
      <c r="E4657" s="189"/>
    </row>
    <row r="4658">
      <c r="A4658" s="186" t="s">
        <v>498</v>
      </c>
      <c r="B4658" s="186">
        <v>0.01945</v>
      </c>
      <c r="C4658" s="187">
        <v>45642.0</v>
      </c>
      <c r="D4658" s="188" t="str">
        <f t="shared" si="1"/>
        <v>2024/12</v>
      </c>
      <c r="E4658" s="189"/>
    </row>
    <row r="4659">
      <c r="A4659" s="186" t="s">
        <v>498</v>
      </c>
      <c r="B4659" s="186">
        <v>0.08785995</v>
      </c>
      <c r="C4659" s="187">
        <v>45642.0</v>
      </c>
      <c r="D4659" s="188" t="str">
        <f t="shared" si="1"/>
        <v>2024/12</v>
      </c>
      <c r="E4659" s="189"/>
    </row>
    <row r="4660">
      <c r="A4660" s="186" t="s">
        <v>498</v>
      </c>
      <c r="B4660" s="186">
        <v>0.0552288</v>
      </c>
      <c r="C4660" s="187">
        <v>45642.0</v>
      </c>
      <c r="D4660" s="188" t="str">
        <f t="shared" si="1"/>
        <v>2024/12</v>
      </c>
      <c r="E4660" s="189"/>
    </row>
    <row r="4661">
      <c r="A4661" s="186" t="s">
        <v>498</v>
      </c>
      <c r="B4661" s="186">
        <v>0.0677724</v>
      </c>
      <c r="C4661" s="187">
        <v>45642.0</v>
      </c>
      <c r="D4661" s="188" t="str">
        <f t="shared" si="1"/>
        <v>2024/12</v>
      </c>
      <c r="E4661" s="189"/>
    </row>
    <row r="4662">
      <c r="A4662" s="186" t="s">
        <v>486</v>
      </c>
      <c r="B4662" s="186">
        <v>0.0133056</v>
      </c>
      <c r="C4662" s="187">
        <v>45643.0</v>
      </c>
      <c r="D4662" s="188" t="str">
        <f t="shared" si="1"/>
        <v>2024/12</v>
      </c>
      <c r="E4662" s="189"/>
    </row>
    <row r="4663">
      <c r="A4663" s="186" t="s">
        <v>487</v>
      </c>
      <c r="B4663" s="186">
        <v>5.834475</v>
      </c>
      <c r="C4663" s="187">
        <v>45643.0</v>
      </c>
      <c r="D4663" s="188" t="str">
        <f t="shared" si="1"/>
        <v>2024/12</v>
      </c>
      <c r="E4663" s="189"/>
    </row>
    <row r="4664">
      <c r="A4664" s="186" t="s">
        <v>487</v>
      </c>
      <c r="B4664" s="186">
        <v>0.08944</v>
      </c>
      <c r="C4664" s="187">
        <v>45643.0</v>
      </c>
      <c r="D4664" s="188" t="str">
        <f t="shared" si="1"/>
        <v>2024/12</v>
      </c>
      <c r="E4664" s="189"/>
    </row>
    <row r="4665">
      <c r="A4665" s="186" t="s">
        <v>487</v>
      </c>
      <c r="B4665" s="186">
        <v>0.31587</v>
      </c>
      <c r="C4665" s="187">
        <v>45643.0</v>
      </c>
      <c r="D4665" s="188" t="str">
        <f t="shared" si="1"/>
        <v>2024/12</v>
      </c>
      <c r="E4665" s="189"/>
    </row>
    <row r="4666">
      <c r="A4666" s="186" t="s">
        <v>487</v>
      </c>
      <c r="B4666" s="186">
        <v>0.365375</v>
      </c>
      <c r="C4666" s="187">
        <v>45643.0</v>
      </c>
      <c r="D4666" s="188" t="str">
        <f t="shared" si="1"/>
        <v>2024/12</v>
      </c>
      <c r="E4666" s="189"/>
    </row>
    <row r="4667">
      <c r="A4667" s="186" t="s">
        <v>487</v>
      </c>
      <c r="B4667" s="186">
        <v>0.16912</v>
      </c>
      <c r="C4667" s="187">
        <v>45643.0</v>
      </c>
      <c r="D4667" s="188" t="str">
        <f t="shared" si="1"/>
        <v>2024/12</v>
      </c>
      <c r="E4667" s="189"/>
    </row>
    <row r="4668">
      <c r="A4668" s="186" t="s">
        <v>487</v>
      </c>
      <c r="B4668" s="186">
        <v>0.1464</v>
      </c>
      <c r="C4668" s="187">
        <v>45643.0</v>
      </c>
      <c r="D4668" s="188" t="str">
        <f t="shared" si="1"/>
        <v>2024/12</v>
      </c>
      <c r="E4668" s="189"/>
    </row>
    <row r="4669">
      <c r="A4669" s="186" t="s">
        <v>487</v>
      </c>
      <c r="B4669" s="186">
        <v>0.87900075</v>
      </c>
      <c r="C4669" s="187">
        <v>45643.0</v>
      </c>
      <c r="D4669" s="188" t="str">
        <f t="shared" si="1"/>
        <v>2024/12</v>
      </c>
      <c r="E4669" s="189"/>
    </row>
    <row r="4670">
      <c r="A4670" s="186" t="s">
        <v>487</v>
      </c>
      <c r="B4670" s="186">
        <v>0.1497024</v>
      </c>
      <c r="C4670" s="187">
        <v>45643.0</v>
      </c>
      <c r="D4670" s="188" t="str">
        <f t="shared" si="1"/>
        <v>2024/12</v>
      </c>
      <c r="E4670" s="189"/>
    </row>
    <row r="4671">
      <c r="A4671" s="186" t="s">
        <v>487</v>
      </c>
      <c r="B4671" s="186">
        <v>0.1647858</v>
      </c>
      <c r="C4671" s="187">
        <v>45643.0</v>
      </c>
      <c r="D4671" s="188" t="str">
        <f t="shared" si="1"/>
        <v>2024/12</v>
      </c>
      <c r="E4671" s="189"/>
    </row>
    <row r="4672">
      <c r="A4672" s="186" t="s">
        <v>499</v>
      </c>
      <c r="B4672" s="186">
        <v>0.777905</v>
      </c>
      <c r="C4672" s="187">
        <v>45643.0</v>
      </c>
      <c r="D4672" s="188" t="str">
        <f t="shared" si="1"/>
        <v>2024/12</v>
      </c>
      <c r="E4672" s="189"/>
    </row>
    <row r="4673">
      <c r="A4673" s="186" t="s">
        <v>499</v>
      </c>
      <c r="B4673" s="186">
        <v>0.7736</v>
      </c>
      <c r="C4673" s="187">
        <v>45643.0</v>
      </c>
      <c r="D4673" s="188" t="str">
        <f t="shared" si="1"/>
        <v>2024/12</v>
      </c>
      <c r="E4673" s="189"/>
    </row>
    <row r="4674">
      <c r="A4674" s="186" t="s">
        <v>499</v>
      </c>
      <c r="B4674" s="186">
        <v>0.42114</v>
      </c>
      <c r="C4674" s="187">
        <v>45643.0</v>
      </c>
      <c r="D4674" s="188" t="str">
        <f t="shared" si="1"/>
        <v>2024/12</v>
      </c>
      <c r="E4674" s="189"/>
    </row>
    <row r="4675">
      <c r="A4675" s="186" t="s">
        <v>499</v>
      </c>
      <c r="B4675" s="186">
        <v>0.491055</v>
      </c>
      <c r="C4675" s="187">
        <v>45643.0</v>
      </c>
      <c r="D4675" s="188" t="str">
        <f t="shared" si="1"/>
        <v>2024/12</v>
      </c>
      <c r="E4675" s="189"/>
    </row>
    <row r="4676">
      <c r="A4676" s="186" t="s">
        <v>499</v>
      </c>
      <c r="B4676" s="186">
        <v>0.07521</v>
      </c>
      <c r="C4676" s="187">
        <v>45643.0</v>
      </c>
      <c r="D4676" s="188" t="str">
        <f t="shared" si="1"/>
        <v>2024/12</v>
      </c>
      <c r="E4676" s="189"/>
    </row>
    <row r="4677">
      <c r="A4677" s="186" t="s">
        <v>499</v>
      </c>
      <c r="B4677" s="186">
        <v>4.0053E-4</v>
      </c>
      <c r="C4677" s="187">
        <v>45643.0</v>
      </c>
      <c r="D4677" s="188" t="str">
        <f t="shared" si="1"/>
        <v>2024/12</v>
      </c>
      <c r="E4677" s="189"/>
    </row>
    <row r="4678">
      <c r="A4678" s="186" t="s">
        <v>499</v>
      </c>
      <c r="B4678" s="186">
        <v>0.0035646</v>
      </c>
      <c r="C4678" s="187">
        <v>45643.0</v>
      </c>
      <c r="D4678" s="188" t="str">
        <f t="shared" si="1"/>
        <v>2024/12</v>
      </c>
      <c r="E4678" s="189"/>
    </row>
    <row r="4679">
      <c r="A4679" s="186" t="s">
        <v>499</v>
      </c>
      <c r="B4679" s="186">
        <v>0.0025884</v>
      </c>
      <c r="C4679" s="187">
        <v>45643.0</v>
      </c>
      <c r="D4679" s="188" t="str">
        <f t="shared" si="1"/>
        <v>2024/12</v>
      </c>
      <c r="E4679" s="189"/>
    </row>
    <row r="4680">
      <c r="A4680" s="186" t="s">
        <v>496</v>
      </c>
      <c r="B4680" s="186">
        <v>0.0734307</v>
      </c>
      <c r="C4680" s="187">
        <v>45643.0</v>
      </c>
      <c r="D4680" s="188" t="str">
        <f t="shared" si="1"/>
        <v>2024/12</v>
      </c>
      <c r="E4680" s="189"/>
    </row>
    <row r="4681">
      <c r="A4681" s="186" t="s">
        <v>496</v>
      </c>
      <c r="B4681" s="186">
        <v>0.0125184</v>
      </c>
      <c r="C4681" s="187">
        <v>45643.0</v>
      </c>
      <c r="D4681" s="188" t="str">
        <f t="shared" si="1"/>
        <v>2024/12</v>
      </c>
      <c r="E4681" s="189"/>
    </row>
    <row r="4682">
      <c r="A4682" s="186" t="s">
        <v>496</v>
      </c>
      <c r="B4682" s="186">
        <v>0.0094878</v>
      </c>
      <c r="C4682" s="187">
        <v>45643.0</v>
      </c>
      <c r="D4682" s="188" t="str">
        <f t="shared" si="1"/>
        <v>2024/12</v>
      </c>
      <c r="E4682" s="189"/>
    </row>
    <row r="4683">
      <c r="A4683" s="186" t="s">
        <v>496</v>
      </c>
      <c r="B4683" s="186">
        <v>0.148034</v>
      </c>
      <c r="C4683" s="187">
        <v>45643.0</v>
      </c>
      <c r="D4683" s="188" t="str">
        <f t="shared" si="1"/>
        <v>2024/12</v>
      </c>
      <c r="E4683" s="189"/>
    </row>
    <row r="4684">
      <c r="A4684" s="186" t="s">
        <v>496</v>
      </c>
      <c r="B4684" s="186">
        <v>0.067044</v>
      </c>
      <c r="C4684" s="187">
        <v>45643.0</v>
      </c>
      <c r="D4684" s="188" t="str">
        <f t="shared" si="1"/>
        <v>2024/12</v>
      </c>
      <c r="E4684" s="189"/>
    </row>
    <row r="4685">
      <c r="A4685" s="186" t="s">
        <v>509</v>
      </c>
      <c r="B4685" s="186">
        <v>3.7665E-4</v>
      </c>
      <c r="C4685" s="187">
        <v>45643.0</v>
      </c>
      <c r="D4685" s="188" t="str">
        <f t="shared" si="1"/>
        <v>2024/12</v>
      </c>
      <c r="E4685" s="189"/>
    </row>
    <row r="4686">
      <c r="A4686" s="186" t="s">
        <v>509</v>
      </c>
      <c r="B4686" s="186">
        <v>7.242E-4</v>
      </c>
      <c r="C4686" s="187">
        <v>45643.0</v>
      </c>
      <c r="D4686" s="188" t="str">
        <f t="shared" si="1"/>
        <v>2024/12</v>
      </c>
      <c r="E4686" s="189"/>
    </row>
    <row r="4687">
      <c r="A4687" s="186" t="s">
        <v>502</v>
      </c>
      <c r="B4687" s="186">
        <v>1.55296</v>
      </c>
      <c r="C4687" s="187">
        <v>45643.0</v>
      </c>
      <c r="D4687" s="188" t="str">
        <f t="shared" si="1"/>
        <v>2024/12</v>
      </c>
      <c r="E4687" s="189"/>
    </row>
    <row r="4688">
      <c r="A4688" s="186" t="s">
        <v>502</v>
      </c>
      <c r="B4688" s="186">
        <v>0.6744</v>
      </c>
      <c r="C4688" s="187">
        <v>45643.0</v>
      </c>
      <c r="D4688" s="188" t="str">
        <f t="shared" si="1"/>
        <v>2024/12</v>
      </c>
      <c r="E4688" s="189"/>
    </row>
    <row r="4689">
      <c r="A4689" s="186" t="s">
        <v>502</v>
      </c>
      <c r="B4689" s="186">
        <v>0.66636</v>
      </c>
      <c r="C4689" s="187">
        <v>45643.0</v>
      </c>
      <c r="D4689" s="188" t="str">
        <f t="shared" si="1"/>
        <v>2024/12</v>
      </c>
      <c r="E4689" s="189"/>
    </row>
    <row r="4690">
      <c r="A4690" s="186" t="s">
        <v>502</v>
      </c>
      <c r="B4690" s="186">
        <v>0.0593754</v>
      </c>
      <c r="C4690" s="187">
        <v>45643.0</v>
      </c>
      <c r="D4690" s="188" t="str">
        <f t="shared" si="1"/>
        <v>2024/12</v>
      </c>
      <c r="E4690" s="189"/>
    </row>
    <row r="4691">
      <c r="A4691" s="186" t="s">
        <v>502</v>
      </c>
      <c r="B4691" s="186">
        <v>0.0169344</v>
      </c>
      <c r="C4691" s="187">
        <v>45643.0</v>
      </c>
      <c r="D4691" s="188" t="str">
        <f t="shared" si="1"/>
        <v>2024/12</v>
      </c>
      <c r="E4691" s="189"/>
    </row>
    <row r="4692">
      <c r="A4692" s="186" t="s">
        <v>502</v>
      </c>
      <c r="B4692" s="186">
        <v>0.0237552</v>
      </c>
      <c r="C4692" s="187">
        <v>45643.0</v>
      </c>
      <c r="D4692" s="188" t="str">
        <f t="shared" si="1"/>
        <v>2024/12</v>
      </c>
      <c r="E4692" s="189"/>
    </row>
    <row r="4693">
      <c r="A4693" s="186" t="s">
        <v>502</v>
      </c>
      <c r="B4693" s="186">
        <v>3.0</v>
      </c>
      <c r="C4693" s="187">
        <v>45643.0</v>
      </c>
      <c r="D4693" s="188" t="str">
        <f t="shared" si="1"/>
        <v>2024/12</v>
      </c>
      <c r="E4693" s="189"/>
    </row>
    <row r="4694">
      <c r="A4694" s="186" t="s">
        <v>502</v>
      </c>
      <c r="B4694" s="186">
        <v>0.05238</v>
      </c>
      <c r="C4694" s="187">
        <v>45643.0</v>
      </c>
      <c r="D4694" s="188" t="str">
        <f t="shared" si="1"/>
        <v>2024/12</v>
      </c>
      <c r="E4694" s="189"/>
    </row>
    <row r="4695">
      <c r="A4695" s="186" t="s">
        <v>502</v>
      </c>
      <c r="B4695" s="186">
        <v>0.0015</v>
      </c>
      <c r="C4695" s="187">
        <v>45643.0</v>
      </c>
      <c r="D4695" s="188" t="str">
        <f t="shared" si="1"/>
        <v>2024/12</v>
      </c>
      <c r="E4695" s="189"/>
    </row>
    <row r="4696">
      <c r="A4696" s="186" t="s">
        <v>502</v>
      </c>
      <c r="B4696" s="186">
        <v>0.261654</v>
      </c>
      <c r="C4696" s="187">
        <v>45643.0</v>
      </c>
      <c r="D4696" s="188" t="str">
        <f t="shared" si="1"/>
        <v>2024/12</v>
      </c>
      <c r="E4696" s="189"/>
    </row>
    <row r="4697">
      <c r="A4697" s="186" t="s">
        <v>502</v>
      </c>
      <c r="B4697" s="186">
        <v>0.627248</v>
      </c>
      <c r="C4697" s="187">
        <v>45643.0</v>
      </c>
      <c r="D4697" s="188" t="str">
        <f t="shared" si="1"/>
        <v>2024/12</v>
      </c>
      <c r="E4697" s="189"/>
    </row>
    <row r="4698">
      <c r="A4698" s="186" t="s">
        <v>488</v>
      </c>
      <c r="B4698" s="186">
        <v>0.720225</v>
      </c>
      <c r="C4698" s="187">
        <v>45643.0</v>
      </c>
      <c r="D4698" s="188" t="str">
        <f t="shared" si="1"/>
        <v>2024/12</v>
      </c>
      <c r="E4698" s="189"/>
    </row>
    <row r="4699">
      <c r="A4699" s="186" t="s">
        <v>488</v>
      </c>
      <c r="B4699" s="186">
        <v>0.16096</v>
      </c>
      <c r="C4699" s="187">
        <v>45643.0</v>
      </c>
      <c r="D4699" s="188" t="str">
        <f t="shared" si="1"/>
        <v>2024/12</v>
      </c>
      <c r="E4699" s="189"/>
    </row>
    <row r="4700">
      <c r="A4700" s="186" t="s">
        <v>488</v>
      </c>
      <c r="B4700" s="186">
        <v>0.77239</v>
      </c>
      <c r="C4700" s="187">
        <v>45643.0</v>
      </c>
      <c r="D4700" s="188" t="str">
        <f t="shared" si="1"/>
        <v>2024/12</v>
      </c>
      <c r="E4700" s="189"/>
    </row>
    <row r="4701">
      <c r="A4701" s="186" t="s">
        <v>488</v>
      </c>
      <c r="B4701" s="186">
        <v>1.32E-5</v>
      </c>
      <c r="C4701" s="187">
        <v>45643.0</v>
      </c>
      <c r="D4701" s="188" t="str">
        <f t="shared" si="1"/>
        <v>2024/12</v>
      </c>
      <c r="E4701" s="189"/>
    </row>
    <row r="4702">
      <c r="A4702" s="186" t="s">
        <v>488</v>
      </c>
      <c r="B4702" s="186">
        <v>1.14E-5</v>
      </c>
      <c r="C4702" s="187">
        <v>45643.0</v>
      </c>
      <c r="D4702" s="188" t="str">
        <f t="shared" si="1"/>
        <v>2024/12</v>
      </c>
      <c r="E4702" s="189"/>
    </row>
    <row r="4703">
      <c r="A4703" s="186" t="s">
        <v>488</v>
      </c>
      <c r="B4703" s="186">
        <v>0.07935</v>
      </c>
      <c r="C4703" s="187">
        <v>45643.0</v>
      </c>
      <c r="D4703" s="188" t="str">
        <f t="shared" si="1"/>
        <v>2024/12</v>
      </c>
      <c r="E4703" s="189"/>
    </row>
    <row r="4704">
      <c r="A4704" s="186" t="s">
        <v>488</v>
      </c>
      <c r="B4704" s="186">
        <v>1.53126</v>
      </c>
      <c r="C4704" s="187">
        <v>45643.0</v>
      </c>
      <c r="D4704" s="188" t="str">
        <f t="shared" si="1"/>
        <v>2024/12</v>
      </c>
      <c r="E4704" s="189"/>
    </row>
    <row r="4705">
      <c r="A4705" s="186" t="s">
        <v>488</v>
      </c>
      <c r="B4705" s="186">
        <v>2.417823</v>
      </c>
      <c r="C4705" s="187">
        <v>45643.0</v>
      </c>
      <c r="D4705" s="188" t="str">
        <f t="shared" si="1"/>
        <v>2024/12</v>
      </c>
      <c r="E4705" s="189"/>
    </row>
    <row r="4706">
      <c r="A4706" s="186" t="s">
        <v>489</v>
      </c>
      <c r="B4706" s="186">
        <v>1.7703825</v>
      </c>
      <c r="C4706" s="187">
        <v>45643.0</v>
      </c>
      <c r="D4706" s="188" t="str">
        <f t="shared" si="1"/>
        <v>2024/12</v>
      </c>
      <c r="E4706" s="189"/>
    </row>
    <row r="4707">
      <c r="A4707" s="186" t="s">
        <v>489</v>
      </c>
      <c r="B4707" s="186">
        <v>2.11248</v>
      </c>
      <c r="C4707" s="187">
        <v>45643.0</v>
      </c>
      <c r="D4707" s="188" t="str">
        <f t="shared" si="1"/>
        <v>2024/12</v>
      </c>
      <c r="E4707" s="189"/>
    </row>
    <row r="4708">
      <c r="A4708" s="186" t="s">
        <v>489</v>
      </c>
      <c r="B4708" s="186">
        <v>1.68764</v>
      </c>
      <c r="C4708" s="187">
        <v>45643.0</v>
      </c>
      <c r="D4708" s="188" t="str">
        <f t="shared" si="1"/>
        <v>2024/12</v>
      </c>
      <c r="E4708" s="189"/>
    </row>
    <row r="4709">
      <c r="A4709" s="186" t="s">
        <v>489</v>
      </c>
      <c r="B4709" s="186">
        <v>0.0678575</v>
      </c>
      <c r="C4709" s="187">
        <v>45643.0</v>
      </c>
      <c r="D4709" s="188" t="str">
        <f t="shared" si="1"/>
        <v>2024/12</v>
      </c>
      <c r="E4709" s="189"/>
    </row>
    <row r="4710">
      <c r="A4710" s="186" t="s">
        <v>489</v>
      </c>
      <c r="B4710" s="186">
        <v>0.00415</v>
      </c>
      <c r="C4710" s="187">
        <v>45643.0</v>
      </c>
      <c r="D4710" s="188" t="str">
        <f t="shared" si="1"/>
        <v>2024/12</v>
      </c>
      <c r="E4710" s="189"/>
    </row>
    <row r="4711">
      <c r="A4711" s="186" t="s">
        <v>489</v>
      </c>
      <c r="B4711" s="186">
        <v>0.1174785</v>
      </c>
      <c r="C4711" s="187">
        <v>45643.0</v>
      </c>
      <c r="D4711" s="188" t="str">
        <f t="shared" si="1"/>
        <v>2024/12</v>
      </c>
      <c r="E4711" s="189"/>
    </row>
    <row r="4712">
      <c r="A4712" s="186" t="s">
        <v>489</v>
      </c>
      <c r="B4712" s="186">
        <v>0.0386304</v>
      </c>
      <c r="C4712" s="187">
        <v>45643.0</v>
      </c>
      <c r="D4712" s="188" t="str">
        <f t="shared" si="1"/>
        <v>2024/12</v>
      </c>
      <c r="E4712" s="189"/>
    </row>
    <row r="4713">
      <c r="A4713" s="186" t="s">
        <v>489</v>
      </c>
      <c r="B4713" s="186">
        <v>0.0505872</v>
      </c>
      <c r="C4713" s="187">
        <v>45643.0</v>
      </c>
      <c r="D4713" s="188" t="str">
        <f t="shared" si="1"/>
        <v>2024/12</v>
      </c>
      <c r="E4713" s="189"/>
    </row>
    <row r="4714">
      <c r="A4714" s="186" t="s">
        <v>489</v>
      </c>
      <c r="B4714" s="186">
        <v>0.00151177</v>
      </c>
      <c r="C4714" s="187">
        <v>45643.0</v>
      </c>
      <c r="D4714" s="188" t="str">
        <f t="shared" si="1"/>
        <v>2024/12</v>
      </c>
      <c r="E4714" s="189"/>
    </row>
    <row r="4715">
      <c r="A4715" s="186" t="s">
        <v>489</v>
      </c>
      <c r="B4715" s="186">
        <v>0.0092931</v>
      </c>
      <c r="C4715" s="187">
        <v>45643.0</v>
      </c>
      <c r="D4715" s="188" t="str">
        <f t="shared" si="1"/>
        <v>2024/12</v>
      </c>
      <c r="E4715" s="189"/>
    </row>
    <row r="4716">
      <c r="A4716" s="186" t="s">
        <v>489</v>
      </c>
      <c r="B4716" s="186">
        <v>0.0066468</v>
      </c>
      <c r="C4716" s="187">
        <v>45643.0</v>
      </c>
      <c r="D4716" s="188" t="str">
        <f t="shared" si="1"/>
        <v>2024/12</v>
      </c>
      <c r="E4716" s="189"/>
    </row>
    <row r="4717">
      <c r="A4717" s="186" t="s">
        <v>498</v>
      </c>
      <c r="B4717" s="186">
        <v>0.02</v>
      </c>
      <c r="C4717" s="187">
        <v>45643.0</v>
      </c>
      <c r="D4717" s="188" t="str">
        <f t="shared" si="1"/>
        <v>2024/12</v>
      </c>
      <c r="E4717" s="189"/>
    </row>
    <row r="4718">
      <c r="A4718" s="186" t="s">
        <v>498</v>
      </c>
      <c r="B4718" s="186">
        <v>0.00288</v>
      </c>
      <c r="C4718" s="187">
        <v>45643.0</v>
      </c>
      <c r="D4718" s="188" t="str">
        <f t="shared" si="1"/>
        <v>2024/12</v>
      </c>
      <c r="E4718" s="189"/>
    </row>
    <row r="4719">
      <c r="A4719" s="186" t="s">
        <v>498</v>
      </c>
      <c r="B4719" s="186">
        <v>0.01677</v>
      </c>
      <c r="C4719" s="187">
        <v>45643.0</v>
      </c>
      <c r="D4719" s="188" t="str">
        <f t="shared" si="1"/>
        <v>2024/12</v>
      </c>
      <c r="E4719" s="189"/>
    </row>
    <row r="4720">
      <c r="A4720" s="186" t="s">
        <v>498</v>
      </c>
      <c r="B4720" s="186">
        <v>0.08308305</v>
      </c>
      <c r="C4720" s="187">
        <v>45643.0</v>
      </c>
      <c r="D4720" s="188" t="str">
        <f t="shared" si="1"/>
        <v>2024/12</v>
      </c>
      <c r="E4720" s="189"/>
    </row>
    <row r="4721">
      <c r="A4721" s="186" t="s">
        <v>498</v>
      </c>
      <c r="B4721" s="186">
        <v>0.0549024</v>
      </c>
      <c r="C4721" s="187">
        <v>45643.0</v>
      </c>
      <c r="D4721" s="188" t="str">
        <f t="shared" si="1"/>
        <v>2024/12</v>
      </c>
      <c r="E4721" s="189"/>
    </row>
    <row r="4722">
      <c r="A4722" s="186" t="s">
        <v>498</v>
      </c>
      <c r="B4722" s="186">
        <v>0.0729306</v>
      </c>
      <c r="C4722" s="187">
        <v>45643.0</v>
      </c>
      <c r="D4722" s="188" t="str">
        <f t="shared" si="1"/>
        <v>2024/12</v>
      </c>
      <c r="E4722" s="189"/>
    </row>
    <row r="4723">
      <c r="A4723" s="186" t="s">
        <v>491</v>
      </c>
      <c r="B4723" s="186">
        <v>0.0157698</v>
      </c>
      <c r="C4723" s="187">
        <v>45643.0</v>
      </c>
      <c r="D4723" s="188" t="str">
        <f t="shared" si="1"/>
        <v>2024/12</v>
      </c>
      <c r="E4723" s="189"/>
    </row>
    <row r="4724">
      <c r="A4724" s="186" t="s">
        <v>491</v>
      </c>
      <c r="B4724" s="186">
        <v>0.0146484</v>
      </c>
      <c r="C4724" s="187">
        <v>45643.0</v>
      </c>
      <c r="D4724" s="188" t="str">
        <f t="shared" si="1"/>
        <v>2024/12</v>
      </c>
      <c r="E4724" s="189"/>
    </row>
    <row r="4725">
      <c r="A4725" s="186" t="s">
        <v>486</v>
      </c>
      <c r="B4725" s="186">
        <v>0.0106221</v>
      </c>
      <c r="C4725" s="187">
        <v>45644.0</v>
      </c>
      <c r="D4725" s="188" t="str">
        <f t="shared" si="1"/>
        <v>2024/12</v>
      </c>
      <c r="E4725" s="189"/>
    </row>
    <row r="4726">
      <c r="A4726" s="186" t="s">
        <v>487</v>
      </c>
      <c r="B4726" s="186">
        <v>1.1078</v>
      </c>
      <c r="C4726" s="187">
        <v>45644.0</v>
      </c>
      <c r="D4726" s="188" t="str">
        <f t="shared" si="1"/>
        <v>2024/12</v>
      </c>
      <c r="E4726" s="189"/>
    </row>
    <row r="4727">
      <c r="A4727" s="186" t="s">
        <v>487</v>
      </c>
      <c r="B4727" s="186">
        <v>0.08672</v>
      </c>
      <c r="C4727" s="187">
        <v>45644.0</v>
      </c>
      <c r="D4727" s="188" t="str">
        <f t="shared" si="1"/>
        <v>2024/12</v>
      </c>
      <c r="E4727" s="189"/>
    </row>
    <row r="4728">
      <c r="A4728" s="186" t="s">
        <v>487</v>
      </c>
      <c r="B4728" s="186">
        <v>0.22615</v>
      </c>
      <c r="C4728" s="187">
        <v>45644.0</v>
      </c>
      <c r="D4728" s="188" t="str">
        <f t="shared" si="1"/>
        <v>2024/12</v>
      </c>
      <c r="E4728" s="189"/>
    </row>
    <row r="4729">
      <c r="A4729" s="186" t="s">
        <v>487</v>
      </c>
      <c r="B4729" s="186">
        <v>0.719355</v>
      </c>
      <c r="C4729" s="187">
        <v>45644.0</v>
      </c>
      <c r="D4729" s="188" t="str">
        <f t="shared" si="1"/>
        <v>2024/12</v>
      </c>
      <c r="E4729" s="189"/>
    </row>
    <row r="4730">
      <c r="A4730" s="186" t="s">
        <v>487</v>
      </c>
      <c r="B4730" s="186">
        <v>0.19168</v>
      </c>
      <c r="C4730" s="187">
        <v>45644.0</v>
      </c>
      <c r="D4730" s="188" t="str">
        <f t="shared" si="1"/>
        <v>2024/12</v>
      </c>
      <c r="E4730" s="189"/>
    </row>
    <row r="4731">
      <c r="A4731" s="186" t="s">
        <v>487</v>
      </c>
      <c r="B4731" s="186">
        <v>0.18898</v>
      </c>
      <c r="C4731" s="187">
        <v>45644.0</v>
      </c>
      <c r="D4731" s="188" t="str">
        <f t="shared" si="1"/>
        <v>2024/12</v>
      </c>
      <c r="E4731" s="189"/>
    </row>
    <row r="4732">
      <c r="A4732" s="186" t="s">
        <v>487</v>
      </c>
      <c r="B4732" s="186">
        <v>0.382905</v>
      </c>
      <c r="C4732" s="187">
        <v>45644.0</v>
      </c>
      <c r="D4732" s="188" t="str">
        <f t="shared" si="1"/>
        <v>2024/12</v>
      </c>
      <c r="E4732" s="189"/>
    </row>
    <row r="4733">
      <c r="A4733" s="186" t="s">
        <v>487</v>
      </c>
      <c r="B4733" s="186">
        <v>0.0821568</v>
      </c>
      <c r="C4733" s="187">
        <v>45644.0</v>
      </c>
      <c r="D4733" s="188" t="str">
        <f t="shared" si="1"/>
        <v>2024/12</v>
      </c>
      <c r="E4733" s="189"/>
    </row>
    <row r="4734">
      <c r="A4734" s="186" t="s">
        <v>487</v>
      </c>
      <c r="B4734" s="186">
        <v>0.0987942</v>
      </c>
      <c r="C4734" s="187">
        <v>45644.0</v>
      </c>
      <c r="D4734" s="188" t="str">
        <f t="shared" si="1"/>
        <v>2024/12</v>
      </c>
      <c r="E4734" s="189"/>
    </row>
    <row r="4735">
      <c r="A4735" s="186" t="s">
        <v>499</v>
      </c>
      <c r="B4735" s="186">
        <v>2.5811525</v>
      </c>
      <c r="C4735" s="187">
        <v>45644.0</v>
      </c>
      <c r="D4735" s="188" t="str">
        <f t="shared" si="1"/>
        <v>2024/12</v>
      </c>
      <c r="E4735" s="189"/>
    </row>
    <row r="4736">
      <c r="A4736" s="186" t="s">
        <v>499</v>
      </c>
      <c r="B4736" s="186">
        <v>6.27408</v>
      </c>
      <c r="C4736" s="187">
        <v>45644.0</v>
      </c>
      <c r="D4736" s="188" t="str">
        <f t="shared" si="1"/>
        <v>2024/12</v>
      </c>
      <c r="E4736" s="189"/>
    </row>
    <row r="4737">
      <c r="A4737" s="186" t="s">
        <v>499</v>
      </c>
      <c r="B4737" s="186">
        <v>6.10384</v>
      </c>
      <c r="C4737" s="187">
        <v>45644.0</v>
      </c>
      <c r="D4737" s="188" t="str">
        <f t="shared" si="1"/>
        <v>2024/12</v>
      </c>
      <c r="E4737" s="189"/>
    </row>
    <row r="4738">
      <c r="A4738" s="186" t="s">
        <v>499</v>
      </c>
      <c r="B4738" s="186">
        <v>0.9761</v>
      </c>
      <c r="C4738" s="187">
        <v>45644.0</v>
      </c>
      <c r="D4738" s="188" t="str">
        <f t="shared" si="1"/>
        <v>2024/12</v>
      </c>
      <c r="E4738" s="189"/>
    </row>
    <row r="4739">
      <c r="A4739" s="186" t="s">
        <v>499</v>
      </c>
      <c r="B4739" s="186">
        <v>0.32208</v>
      </c>
      <c r="C4739" s="187">
        <v>45644.0</v>
      </c>
      <c r="D4739" s="188" t="str">
        <f t="shared" si="1"/>
        <v>2024/12</v>
      </c>
      <c r="E4739" s="189"/>
    </row>
    <row r="4740">
      <c r="A4740" s="186" t="s">
        <v>499</v>
      </c>
      <c r="B4740" s="186">
        <v>0.00429442</v>
      </c>
      <c r="C4740" s="187">
        <v>45644.0</v>
      </c>
      <c r="D4740" s="188" t="str">
        <f t="shared" si="1"/>
        <v>2024/12</v>
      </c>
      <c r="E4740" s="189"/>
    </row>
    <row r="4741">
      <c r="A4741" s="186" t="s">
        <v>499</v>
      </c>
      <c r="B4741" s="186">
        <v>0.0164166</v>
      </c>
      <c r="C4741" s="187">
        <v>45644.0</v>
      </c>
      <c r="D4741" s="188" t="str">
        <f t="shared" si="1"/>
        <v>2024/12</v>
      </c>
      <c r="E4741" s="189"/>
    </row>
    <row r="4742">
      <c r="A4742" s="186" t="s">
        <v>499</v>
      </c>
      <c r="B4742" s="186">
        <v>0.0151248</v>
      </c>
      <c r="C4742" s="187">
        <v>45644.0</v>
      </c>
      <c r="D4742" s="188" t="str">
        <f t="shared" si="1"/>
        <v>2024/12</v>
      </c>
      <c r="E4742" s="189"/>
    </row>
    <row r="4743">
      <c r="A4743" s="186" t="s">
        <v>496</v>
      </c>
      <c r="B4743" s="186">
        <v>0.05405985</v>
      </c>
      <c r="C4743" s="187">
        <v>45644.0</v>
      </c>
      <c r="D4743" s="188" t="str">
        <f t="shared" si="1"/>
        <v>2024/12</v>
      </c>
      <c r="E4743" s="189"/>
    </row>
    <row r="4744">
      <c r="A4744" s="186" t="s">
        <v>496</v>
      </c>
      <c r="B4744" s="186">
        <v>0.0114816</v>
      </c>
      <c r="C4744" s="187">
        <v>45644.0</v>
      </c>
      <c r="D4744" s="188" t="str">
        <f t="shared" si="1"/>
        <v>2024/12</v>
      </c>
      <c r="E4744" s="189"/>
    </row>
    <row r="4745">
      <c r="A4745" s="186" t="s">
        <v>496</v>
      </c>
      <c r="B4745" s="186">
        <v>0.0054438</v>
      </c>
      <c r="C4745" s="187">
        <v>45644.0</v>
      </c>
      <c r="D4745" s="188" t="str">
        <f t="shared" si="1"/>
        <v>2024/12</v>
      </c>
      <c r="E4745" s="189"/>
    </row>
    <row r="4746">
      <c r="A4746" s="186" t="s">
        <v>496</v>
      </c>
      <c r="B4746" s="186">
        <v>0.0983575</v>
      </c>
      <c r="C4746" s="187">
        <v>45644.0</v>
      </c>
      <c r="D4746" s="188" t="str">
        <f t="shared" si="1"/>
        <v>2024/12</v>
      </c>
      <c r="E4746" s="189"/>
    </row>
    <row r="4747">
      <c r="A4747" s="186" t="s">
        <v>496</v>
      </c>
      <c r="B4747" s="186">
        <v>0.058308</v>
      </c>
      <c r="C4747" s="187">
        <v>45644.0</v>
      </c>
      <c r="D4747" s="188" t="str">
        <f t="shared" si="1"/>
        <v>2024/12</v>
      </c>
      <c r="E4747" s="189"/>
    </row>
    <row r="4748">
      <c r="A4748" s="186" t="s">
        <v>509</v>
      </c>
      <c r="B4748" s="186">
        <v>0.0870651</v>
      </c>
      <c r="C4748" s="187">
        <v>45644.0</v>
      </c>
      <c r="D4748" s="188" t="str">
        <f t="shared" si="1"/>
        <v>2024/12</v>
      </c>
      <c r="E4748" s="189"/>
    </row>
    <row r="4749">
      <c r="A4749" s="186" t="s">
        <v>509</v>
      </c>
      <c r="B4749" s="186">
        <v>0.1189488</v>
      </c>
      <c r="C4749" s="187">
        <v>45644.0</v>
      </c>
      <c r="D4749" s="188" t="str">
        <f t="shared" si="1"/>
        <v>2024/12</v>
      </c>
      <c r="E4749" s="189"/>
    </row>
    <row r="4750">
      <c r="A4750" s="186" t="s">
        <v>502</v>
      </c>
      <c r="B4750" s="186">
        <v>2.577675</v>
      </c>
      <c r="C4750" s="187">
        <v>45644.0</v>
      </c>
      <c r="D4750" s="188" t="str">
        <f t="shared" si="1"/>
        <v>2024/12</v>
      </c>
      <c r="E4750" s="189"/>
    </row>
    <row r="4751">
      <c r="A4751" s="186" t="s">
        <v>502</v>
      </c>
      <c r="B4751" s="186">
        <v>0.96112</v>
      </c>
      <c r="C4751" s="187">
        <v>45644.0</v>
      </c>
      <c r="D4751" s="188" t="str">
        <f t="shared" si="1"/>
        <v>2024/12</v>
      </c>
      <c r="E4751" s="189"/>
    </row>
    <row r="4752">
      <c r="A4752" s="186" t="s">
        <v>502</v>
      </c>
      <c r="B4752" s="186">
        <v>0.96345</v>
      </c>
      <c r="C4752" s="187">
        <v>45644.0</v>
      </c>
      <c r="D4752" s="188" t="str">
        <f t="shared" si="1"/>
        <v>2024/12</v>
      </c>
      <c r="E4752" s="189"/>
    </row>
    <row r="4753">
      <c r="A4753" s="186" t="s">
        <v>502</v>
      </c>
      <c r="B4753" s="186">
        <v>0.1090173</v>
      </c>
      <c r="C4753" s="187">
        <v>45644.0</v>
      </c>
      <c r="D4753" s="188" t="str">
        <f t="shared" si="1"/>
        <v>2024/12</v>
      </c>
      <c r="E4753" s="189"/>
    </row>
    <row r="4754">
      <c r="A4754" s="186" t="s">
        <v>502</v>
      </c>
      <c r="B4754" s="186">
        <v>0.0241536</v>
      </c>
      <c r="C4754" s="187">
        <v>45644.0</v>
      </c>
      <c r="D4754" s="188" t="str">
        <f t="shared" si="1"/>
        <v>2024/12</v>
      </c>
      <c r="E4754" s="189"/>
    </row>
    <row r="4755">
      <c r="A4755" s="186" t="s">
        <v>502</v>
      </c>
      <c r="B4755" s="186">
        <v>0.0251532</v>
      </c>
      <c r="C4755" s="187">
        <v>45644.0</v>
      </c>
      <c r="D4755" s="188" t="str">
        <f t="shared" si="1"/>
        <v>2024/12</v>
      </c>
      <c r="E4755" s="189"/>
    </row>
    <row r="4756">
      <c r="A4756" s="186" t="s">
        <v>502</v>
      </c>
      <c r="B4756" s="186">
        <v>0.00696</v>
      </c>
      <c r="C4756" s="187">
        <v>45644.0</v>
      </c>
      <c r="D4756" s="188" t="str">
        <f t="shared" si="1"/>
        <v>2024/12</v>
      </c>
      <c r="E4756" s="189"/>
    </row>
    <row r="4757">
      <c r="A4757" s="186" t="s">
        <v>502</v>
      </c>
      <c r="B4757" s="186">
        <v>0.19362</v>
      </c>
      <c r="C4757" s="187">
        <v>45644.0</v>
      </c>
      <c r="D4757" s="188" t="str">
        <f t="shared" si="1"/>
        <v>2024/12</v>
      </c>
      <c r="E4757" s="189"/>
    </row>
    <row r="4758">
      <c r="A4758" s="186" t="s">
        <v>502</v>
      </c>
      <c r="B4758" s="186">
        <v>3.28</v>
      </c>
      <c r="C4758" s="187">
        <v>45644.0</v>
      </c>
      <c r="D4758" s="188" t="str">
        <f t="shared" si="1"/>
        <v>2024/12</v>
      </c>
      <c r="E4758" s="189"/>
    </row>
    <row r="4759">
      <c r="A4759" s="186" t="s">
        <v>502</v>
      </c>
      <c r="B4759" s="186">
        <v>0.001592</v>
      </c>
      <c r="C4759" s="187">
        <v>45644.0</v>
      </c>
      <c r="D4759" s="188" t="str">
        <f t="shared" si="1"/>
        <v>2024/12</v>
      </c>
      <c r="E4759" s="189"/>
    </row>
    <row r="4760">
      <c r="A4760" s="186" t="s">
        <v>502</v>
      </c>
      <c r="B4760" s="186">
        <v>2.31E-4</v>
      </c>
      <c r="C4760" s="187">
        <v>45644.0</v>
      </c>
      <c r="D4760" s="188" t="str">
        <f t="shared" si="1"/>
        <v>2024/12</v>
      </c>
      <c r="E4760" s="189"/>
    </row>
    <row r="4761">
      <c r="A4761" s="186" t="s">
        <v>502</v>
      </c>
      <c r="B4761" s="186">
        <v>0.277851</v>
      </c>
      <c r="C4761" s="187">
        <v>45644.0</v>
      </c>
      <c r="D4761" s="188" t="str">
        <f t="shared" si="1"/>
        <v>2024/12</v>
      </c>
      <c r="E4761" s="189"/>
    </row>
    <row r="4762">
      <c r="A4762" s="186" t="s">
        <v>502</v>
      </c>
      <c r="B4762" s="186">
        <v>0.77138</v>
      </c>
      <c r="C4762" s="187">
        <v>45644.0</v>
      </c>
      <c r="D4762" s="188" t="str">
        <f t="shared" si="1"/>
        <v>2024/12</v>
      </c>
      <c r="E4762" s="189"/>
    </row>
    <row r="4763">
      <c r="A4763" s="186" t="s">
        <v>488</v>
      </c>
      <c r="B4763" s="186">
        <v>0.9440475</v>
      </c>
      <c r="C4763" s="187">
        <v>45644.0</v>
      </c>
      <c r="D4763" s="188" t="str">
        <f t="shared" si="1"/>
        <v>2024/12</v>
      </c>
      <c r="E4763" s="189"/>
    </row>
    <row r="4764">
      <c r="A4764" s="186" t="s">
        <v>488</v>
      </c>
      <c r="B4764" s="186">
        <v>0.14272</v>
      </c>
      <c r="C4764" s="187">
        <v>45644.0</v>
      </c>
      <c r="D4764" s="188" t="str">
        <f t="shared" si="1"/>
        <v>2024/12</v>
      </c>
      <c r="E4764" s="189"/>
    </row>
    <row r="4765">
      <c r="A4765" s="186" t="s">
        <v>488</v>
      </c>
      <c r="B4765" s="186">
        <v>0.49047</v>
      </c>
      <c r="C4765" s="187">
        <v>45644.0</v>
      </c>
      <c r="D4765" s="188" t="str">
        <f t="shared" si="1"/>
        <v>2024/12</v>
      </c>
      <c r="E4765" s="189"/>
    </row>
    <row r="4766">
      <c r="A4766" s="186" t="s">
        <v>488</v>
      </c>
      <c r="B4766" s="186">
        <v>0.0016848</v>
      </c>
      <c r="C4766" s="187">
        <v>45644.0</v>
      </c>
      <c r="D4766" s="188" t="str">
        <f t="shared" si="1"/>
        <v>2024/12</v>
      </c>
      <c r="E4766" s="189"/>
    </row>
    <row r="4767">
      <c r="A4767" s="186" t="s">
        <v>488</v>
      </c>
      <c r="B4767" s="186">
        <v>1.728E-4</v>
      </c>
      <c r="C4767" s="187">
        <v>45644.0</v>
      </c>
      <c r="D4767" s="188" t="str">
        <f t="shared" si="1"/>
        <v>2024/12</v>
      </c>
      <c r="E4767" s="189"/>
    </row>
    <row r="4768">
      <c r="A4768" s="186" t="s">
        <v>488</v>
      </c>
      <c r="B4768" s="186">
        <v>9.612E-4</v>
      </c>
      <c r="C4768" s="187">
        <v>45644.0</v>
      </c>
      <c r="D4768" s="188" t="str">
        <f t="shared" si="1"/>
        <v>2024/12</v>
      </c>
      <c r="E4768" s="189"/>
    </row>
    <row r="4769">
      <c r="A4769" s="186" t="s">
        <v>488</v>
      </c>
      <c r="B4769" s="186">
        <v>11.628765</v>
      </c>
      <c r="C4769" s="187">
        <v>45644.0</v>
      </c>
      <c r="D4769" s="188" t="str">
        <f t="shared" si="1"/>
        <v>2024/12</v>
      </c>
      <c r="E4769" s="189"/>
    </row>
    <row r="4770">
      <c r="A4770" s="186" t="s">
        <v>488</v>
      </c>
      <c r="B4770" s="186">
        <v>0.866679</v>
      </c>
      <c r="C4770" s="187">
        <v>45644.0</v>
      </c>
      <c r="D4770" s="188" t="str">
        <f t="shared" si="1"/>
        <v>2024/12</v>
      </c>
      <c r="E4770" s="189"/>
    </row>
    <row r="4771">
      <c r="A4771" s="186" t="s">
        <v>488</v>
      </c>
      <c r="B4771" s="186">
        <v>0.1491288</v>
      </c>
      <c r="C4771" s="187">
        <v>45644.0</v>
      </c>
      <c r="D4771" s="188" t="str">
        <f t="shared" si="1"/>
        <v>2024/12</v>
      </c>
      <c r="E4771" s="189"/>
    </row>
    <row r="4772">
      <c r="A4772" s="186" t="s">
        <v>489</v>
      </c>
      <c r="B4772" s="186">
        <v>1.86044</v>
      </c>
      <c r="C4772" s="187">
        <v>45644.0</v>
      </c>
      <c r="D4772" s="188" t="str">
        <f t="shared" si="1"/>
        <v>2024/12</v>
      </c>
      <c r="E4772" s="189"/>
    </row>
    <row r="4773">
      <c r="A4773" s="186" t="s">
        <v>489</v>
      </c>
      <c r="B4773" s="186">
        <v>3.29584</v>
      </c>
      <c r="C4773" s="187">
        <v>45644.0</v>
      </c>
      <c r="D4773" s="188" t="str">
        <f t="shared" si="1"/>
        <v>2024/12</v>
      </c>
      <c r="E4773" s="189"/>
    </row>
    <row r="4774">
      <c r="A4774" s="186" t="s">
        <v>489</v>
      </c>
      <c r="B4774" s="186">
        <v>2.04347</v>
      </c>
      <c r="C4774" s="187">
        <v>45644.0</v>
      </c>
      <c r="D4774" s="188" t="str">
        <f t="shared" si="1"/>
        <v>2024/12</v>
      </c>
      <c r="E4774" s="189"/>
    </row>
    <row r="4775">
      <c r="A4775" s="186" t="s">
        <v>489</v>
      </c>
      <c r="B4775" s="186">
        <v>0.3004625</v>
      </c>
      <c r="C4775" s="187">
        <v>45644.0</v>
      </c>
      <c r="D4775" s="188" t="str">
        <f t="shared" si="1"/>
        <v>2024/12</v>
      </c>
      <c r="E4775" s="189"/>
    </row>
    <row r="4776">
      <c r="A4776" s="186" t="s">
        <v>489</v>
      </c>
      <c r="B4776" s="186">
        <v>0.04244</v>
      </c>
      <c r="C4776" s="187">
        <v>45644.0</v>
      </c>
      <c r="D4776" s="188" t="str">
        <f t="shared" si="1"/>
        <v>2024/12</v>
      </c>
      <c r="E4776" s="189"/>
    </row>
    <row r="4777">
      <c r="A4777" s="186" t="s">
        <v>489</v>
      </c>
      <c r="B4777" s="186">
        <v>0.068105</v>
      </c>
      <c r="C4777" s="187">
        <v>45644.0</v>
      </c>
      <c r="D4777" s="188" t="str">
        <f t="shared" si="1"/>
        <v>2024/12</v>
      </c>
      <c r="E4777" s="189"/>
    </row>
    <row r="4778">
      <c r="A4778" s="186" t="s">
        <v>489</v>
      </c>
      <c r="B4778" s="186">
        <v>0.05301</v>
      </c>
      <c r="C4778" s="187">
        <v>45644.0</v>
      </c>
      <c r="D4778" s="188" t="str">
        <f t="shared" si="1"/>
        <v>2024/12</v>
      </c>
      <c r="E4778" s="189"/>
    </row>
    <row r="4779">
      <c r="A4779" s="186" t="s">
        <v>489</v>
      </c>
      <c r="B4779" s="186">
        <v>0.1700334</v>
      </c>
      <c r="C4779" s="187">
        <v>45644.0</v>
      </c>
      <c r="D4779" s="188" t="str">
        <f t="shared" si="1"/>
        <v>2024/12</v>
      </c>
      <c r="E4779" s="189"/>
    </row>
    <row r="4780">
      <c r="A4780" s="186" t="s">
        <v>489</v>
      </c>
      <c r="B4780" s="186">
        <v>0.0629952</v>
      </c>
      <c r="C4780" s="187">
        <v>45644.0</v>
      </c>
      <c r="D4780" s="188" t="str">
        <f t="shared" si="1"/>
        <v>2024/12</v>
      </c>
      <c r="E4780" s="189"/>
    </row>
    <row r="4781">
      <c r="A4781" s="186" t="s">
        <v>489</v>
      </c>
      <c r="B4781" s="186">
        <v>0.0697842</v>
      </c>
      <c r="C4781" s="187">
        <v>45644.0</v>
      </c>
      <c r="D4781" s="188" t="str">
        <f t="shared" si="1"/>
        <v>2024/12</v>
      </c>
      <c r="E4781" s="189"/>
    </row>
    <row r="4782">
      <c r="A4782" s="186" t="s">
        <v>489</v>
      </c>
      <c r="B4782" s="186">
        <v>0.00186121</v>
      </c>
      <c r="C4782" s="187">
        <v>45644.0</v>
      </c>
      <c r="D4782" s="188" t="str">
        <f t="shared" si="1"/>
        <v>2024/12</v>
      </c>
      <c r="E4782" s="189"/>
    </row>
    <row r="4783">
      <c r="A4783" s="186" t="s">
        <v>489</v>
      </c>
      <c r="B4783" s="186">
        <v>0.0149787</v>
      </c>
      <c r="C4783" s="187">
        <v>45644.0</v>
      </c>
      <c r="D4783" s="188" t="str">
        <f t="shared" si="1"/>
        <v>2024/12</v>
      </c>
      <c r="E4783" s="189"/>
    </row>
    <row r="4784">
      <c r="A4784" s="186" t="s">
        <v>489</v>
      </c>
      <c r="B4784" s="186">
        <v>0.0095688</v>
      </c>
      <c r="C4784" s="187">
        <v>45644.0</v>
      </c>
      <c r="D4784" s="188" t="str">
        <f t="shared" si="1"/>
        <v>2024/12</v>
      </c>
      <c r="E4784" s="189"/>
    </row>
    <row r="4785">
      <c r="A4785" s="186" t="s">
        <v>498</v>
      </c>
      <c r="B4785" s="186">
        <v>0.0251775</v>
      </c>
      <c r="C4785" s="187">
        <v>45644.0</v>
      </c>
      <c r="D4785" s="188" t="str">
        <f t="shared" si="1"/>
        <v>2024/12</v>
      </c>
      <c r="E4785" s="189"/>
    </row>
    <row r="4786">
      <c r="A4786" s="186" t="s">
        <v>498</v>
      </c>
      <c r="B4786" s="186">
        <v>0.00144</v>
      </c>
      <c r="C4786" s="187">
        <v>45644.0</v>
      </c>
      <c r="D4786" s="188" t="str">
        <f t="shared" si="1"/>
        <v>2024/12</v>
      </c>
      <c r="E4786" s="189"/>
    </row>
    <row r="4787">
      <c r="A4787" s="186" t="s">
        <v>498</v>
      </c>
      <c r="B4787" s="186">
        <v>0.01858</v>
      </c>
      <c r="C4787" s="187">
        <v>45644.0</v>
      </c>
      <c r="D4787" s="188" t="str">
        <f t="shared" si="1"/>
        <v>2024/12</v>
      </c>
      <c r="E4787" s="189"/>
    </row>
    <row r="4788">
      <c r="A4788" s="186" t="s">
        <v>498</v>
      </c>
      <c r="B4788" s="186">
        <v>0.19886295</v>
      </c>
      <c r="C4788" s="187">
        <v>45644.0</v>
      </c>
      <c r="D4788" s="188" t="str">
        <f t="shared" si="1"/>
        <v>2024/12</v>
      </c>
      <c r="E4788" s="189"/>
    </row>
    <row r="4789">
      <c r="A4789" s="186" t="s">
        <v>498</v>
      </c>
      <c r="B4789" s="186">
        <v>0.0706944</v>
      </c>
      <c r="C4789" s="187">
        <v>45644.0</v>
      </c>
      <c r="D4789" s="188" t="str">
        <f t="shared" si="1"/>
        <v>2024/12</v>
      </c>
      <c r="E4789" s="189"/>
    </row>
    <row r="4790">
      <c r="A4790" s="186" t="s">
        <v>498</v>
      </c>
      <c r="B4790" s="186">
        <v>0.105951</v>
      </c>
      <c r="C4790" s="187">
        <v>45644.0</v>
      </c>
      <c r="D4790" s="188" t="str">
        <f t="shared" si="1"/>
        <v>2024/12</v>
      </c>
      <c r="E4790" s="189"/>
    </row>
    <row r="4791">
      <c r="A4791" s="186" t="s">
        <v>486</v>
      </c>
      <c r="B4791" s="186">
        <v>0.0117543</v>
      </c>
      <c r="C4791" s="187">
        <v>45645.0</v>
      </c>
      <c r="D4791" s="188" t="str">
        <f t="shared" si="1"/>
        <v>2024/12</v>
      </c>
      <c r="E4791" s="189"/>
    </row>
    <row r="4792">
      <c r="A4792" s="186" t="s">
        <v>487</v>
      </c>
      <c r="B4792" s="186">
        <v>3.3907675</v>
      </c>
      <c r="C4792" s="187">
        <v>45645.0</v>
      </c>
      <c r="D4792" s="188" t="str">
        <f t="shared" si="1"/>
        <v>2024/12</v>
      </c>
      <c r="E4792" s="189"/>
    </row>
    <row r="4793">
      <c r="A4793" s="186" t="s">
        <v>487</v>
      </c>
      <c r="B4793" s="186">
        <v>0.17584</v>
      </c>
      <c r="C4793" s="187">
        <v>45645.0</v>
      </c>
      <c r="D4793" s="188" t="str">
        <f t="shared" si="1"/>
        <v>2024/12</v>
      </c>
      <c r="E4793" s="189"/>
    </row>
    <row r="4794">
      <c r="A4794" s="186" t="s">
        <v>487</v>
      </c>
      <c r="B4794" s="186">
        <v>0.43842</v>
      </c>
      <c r="C4794" s="187">
        <v>45645.0</v>
      </c>
      <c r="D4794" s="188" t="str">
        <f t="shared" si="1"/>
        <v>2024/12</v>
      </c>
      <c r="E4794" s="189"/>
    </row>
    <row r="4795">
      <c r="A4795" s="186" t="s">
        <v>487</v>
      </c>
      <c r="B4795" s="186">
        <v>1.5147925</v>
      </c>
      <c r="C4795" s="187">
        <v>45645.0</v>
      </c>
      <c r="D4795" s="188" t="str">
        <f t="shared" si="1"/>
        <v>2024/12</v>
      </c>
      <c r="E4795" s="189"/>
    </row>
    <row r="4796">
      <c r="A4796" s="186" t="s">
        <v>487</v>
      </c>
      <c r="B4796" s="186">
        <v>0.32288</v>
      </c>
      <c r="C4796" s="187">
        <v>45645.0</v>
      </c>
      <c r="D4796" s="188" t="str">
        <f t="shared" si="1"/>
        <v>2024/12</v>
      </c>
      <c r="E4796" s="189"/>
    </row>
    <row r="4797">
      <c r="A4797" s="186" t="s">
        <v>487</v>
      </c>
      <c r="B4797" s="186">
        <v>0.31157</v>
      </c>
      <c r="C4797" s="187">
        <v>45645.0</v>
      </c>
      <c r="D4797" s="188" t="str">
        <f t="shared" si="1"/>
        <v>2024/12</v>
      </c>
      <c r="E4797" s="189"/>
    </row>
    <row r="4798">
      <c r="A4798" s="186" t="s">
        <v>487</v>
      </c>
      <c r="B4798" s="186">
        <v>0.03539</v>
      </c>
      <c r="C4798" s="187">
        <v>45645.0</v>
      </c>
      <c r="D4798" s="188" t="str">
        <f t="shared" si="1"/>
        <v>2024/12</v>
      </c>
      <c r="E4798" s="189"/>
    </row>
    <row r="4799">
      <c r="A4799" s="186" t="s">
        <v>487</v>
      </c>
      <c r="B4799" s="186">
        <v>9.0E-5</v>
      </c>
      <c r="C4799" s="187">
        <v>45645.0</v>
      </c>
      <c r="D4799" s="188" t="str">
        <f t="shared" si="1"/>
        <v>2024/12</v>
      </c>
      <c r="E4799" s="189"/>
    </row>
    <row r="4800">
      <c r="A4800" s="186" t="s">
        <v>487</v>
      </c>
      <c r="B4800" s="186">
        <v>2.8651179</v>
      </c>
      <c r="C4800" s="187">
        <v>45645.0</v>
      </c>
      <c r="D4800" s="188" t="str">
        <f t="shared" si="1"/>
        <v>2024/12</v>
      </c>
      <c r="E4800" s="189"/>
    </row>
    <row r="4801">
      <c r="A4801" s="186" t="s">
        <v>487</v>
      </c>
      <c r="B4801" s="186">
        <v>0.156864</v>
      </c>
      <c r="C4801" s="187">
        <v>45645.0</v>
      </c>
      <c r="D4801" s="188" t="str">
        <f t="shared" si="1"/>
        <v>2024/12</v>
      </c>
      <c r="E4801" s="189"/>
    </row>
    <row r="4802">
      <c r="A4802" s="186" t="s">
        <v>487</v>
      </c>
      <c r="B4802" s="186">
        <v>0.1673754</v>
      </c>
      <c r="C4802" s="187">
        <v>45645.0</v>
      </c>
      <c r="D4802" s="188" t="str">
        <f t="shared" si="1"/>
        <v>2024/12</v>
      </c>
      <c r="E4802" s="189"/>
    </row>
    <row r="4803">
      <c r="A4803" s="186" t="s">
        <v>487</v>
      </c>
      <c r="B4803" s="186">
        <v>0.02908</v>
      </c>
      <c r="C4803" s="187">
        <v>45645.0</v>
      </c>
      <c r="D4803" s="188" t="str">
        <f t="shared" si="1"/>
        <v>2024/12</v>
      </c>
      <c r="E4803" s="189"/>
    </row>
    <row r="4804">
      <c r="A4804" s="186" t="s">
        <v>487</v>
      </c>
      <c r="B4804" s="186">
        <v>0.01728</v>
      </c>
      <c r="C4804" s="187">
        <v>45645.0</v>
      </c>
      <c r="D4804" s="188" t="str">
        <f t="shared" si="1"/>
        <v>2024/12</v>
      </c>
      <c r="E4804" s="189"/>
    </row>
    <row r="4805">
      <c r="A4805" s="186" t="s">
        <v>487</v>
      </c>
      <c r="B4805" s="186">
        <v>0.17024</v>
      </c>
      <c r="C4805" s="187">
        <v>45645.0</v>
      </c>
      <c r="D4805" s="188" t="str">
        <f t="shared" si="1"/>
        <v>2024/12</v>
      </c>
      <c r="E4805" s="189"/>
    </row>
    <row r="4806">
      <c r="A4806" s="186" t="s">
        <v>487</v>
      </c>
      <c r="B4806" s="186">
        <v>0.01119</v>
      </c>
      <c r="C4806" s="187">
        <v>45645.0</v>
      </c>
      <c r="D4806" s="188" t="str">
        <f t="shared" si="1"/>
        <v>2024/12</v>
      </c>
      <c r="E4806" s="189"/>
    </row>
    <row r="4807">
      <c r="A4807" s="186" t="s">
        <v>487</v>
      </c>
      <c r="B4807" s="186">
        <v>0.01536</v>
      </c>
      <c r="C4807" s="187">
        <v>45645.0</v>
      </c>
      <c r="D4807" s="188" t="str">
        <f t="shared" si="1"/>
        <v>2024/12</v>
      </c>
      <c r="E4807" s="189"/>
    </row>
    <row r="4808">
      <c r="A4808" s="186" t="s">
        <v>487</v>
      </c>
      <c r="B4808" s="186">
        <v>0.0165</v>
      </c>
      <c r="C4808" s="187">
        <v>45645.0</v>
      </c>
      <c r="D4808" s="188" t="str">
        <f t="shared" si="1"/>
        <v>2024/12</v>
      </c>
      <c r="E4808" s="189"/>
    </row>
    <row r="4809">
      <c r="A4809" s="186" t="s">
        <v>487</v>
      </c>
      <c r="B4809" s="186">
        <v>0.0038</v>
      </c>
      <c r="C4809" s="187">
        <v>45645.0</v>
      </c>
      <c r="D4809" s="188" t="str">
        <f t="shared" si="1"/>
        <v>2024/12</v>
      </c>
      <c r="E4809" s="189"/>
    </row>
    <row r="4810">
      <c r="A4810" s="186" t="s">
        <v>499</v>
      </c>
      <c r="B4810" s="186">
        <v>16.185885</v>
      </c>
      <c r="C4810" s="187">
        <v>45645.0</v>
      </c>
      <c r="D4810" s="188" t="str">
        <f t="shared" si="1"/>
        <v>2024/12</v>
      </c>
      <c r="E4810" s="189"/>
    </row>
    <row r="4811">
      <c r="A4811" s="186" t="s">
        <v>499</v>
      </c>
      <c r="B4811" s="186">
        <v>0.47552</v>
      </c>
      <c r="C4811" s="187">
        <v>45645.0</v>
      </c>
      <c r="D4811" s="188" t="str">
        <f t="shared" si="1"/>
        <v>2024/12</v>
      </c>
      <c r="E4811" s="189"/>
    </row>
    <row r="4812">
      <c r="A4812" s="186" t="s">
        <v>499</v>
      </c>
      <c r="B4812" s="186">
        <v>6.24699</v>
      </c>
      <c r="C4812" s="187">
        <v>45645.0</v>
      </c>
      <c r="D4812" s="188" t="str">
        <f t="shared" si="1"/>
        <v>2024/12</v>
      </c>
      <c r="E4812" s="189"/>
    </row>
    <row r="4813">
      <c r="A4813" s="186" t="s">
        <v>499</v>
      </c>
      <c r="B4813" s="186">
        <v>2.75708</v>
      </c>
      <c r="C4813" s="187">
        <v>45645.0</v>
      </c>
      <c r="D4813" s="188" t="str">
        <f t="shared" si="1"/>
        <v>2024/12</v>
      </c>
      <c r="E4813" s="189"/>
    </row>
    <row r="4814">
      <c r="A4814" s="186" t="s">
        <v>499</v>
      </c>
      <c r="B4814" s="186">
        <v>1.281705</v>
      </c>
      <c r="C4814" s="187">
        <v>45645.0</v>
      </c>
      <c r="D4814" s="188" t="str">
        <f t="shared" si="1"/>
        <v>2024/12</v>
      </c>
      <c r="E4814" s="189"/>
    </row>
    <row r="4815">
      <c r="A4815" s="186" t="s">
        <v>499</v>
      </c>
      <c r="B4815" s="186">
        <v>0.00437632</v>
      </c>
      <c r="C4815" s="187">
        <v>45645.0</v>
      </c>
      <c r="D4815" s="188" t="str">
        <f t="shared" si="1"/>
        <v>2024/12</v>
      </c>
      <c r="E4815" s="189"/>
    </row>
    <row r="4816">
      <c r="A4816" s="186" t="s">
        <v>499</v>
      </c>
      <c r="B4816" s="186">
        <v>0.022353</v>
      </c>
      <c r="C4816" s="187">
        <v>45645.0</v>
      </c>
      <c r="D4816" s="188" t="str">
        <f t="shared" si="1"/>
        <v>2024/12</v>
      </c>
      <c r="E4816" s="189"/>
    </row>
    <row r="4817">
      <c r="A4817" s="186" t="s">
        <v>499</v>
      </c>
      <c r="B4817" s="186">
        <v>0.0215772</v>
      </c>
      <c r="C4817" s="187">
        <v>45645.0</v>
      </c>
      <c r="D4817" s="188" t="str">
        <f t="shared" si="1"/>
        <v>2024/12</v>
      </c>
      <c r="E4817" s="189"/>
    </row>
    <row r="4818">
      <c r="A4818" s="186" t="s">
        <v>496</v>
      </c>
      <c r="B4818" s="186">
        <v>0.048426</v>
      </c>
      <c r="C4818" s="187">
        <v>45645.0</v>
      </c>
      <c r="D4818" s="188" t="str">
        <f t="shared" si="1"/>
        <v>2024/12</v>
      </c>
      <c r="E4818" s="189"/>
    </row>
    <row r="4819">
      <c r="A4819" s="186" t="s">
        <v>496</v>
      </c>
      <c r="B4819" s="186">
        <v>0.0132096</v>
      </c>
      <c r="C4819" s="187">
        <v>45645.0</v>
      </c>
      <c r="D4819" s="188" t="str">
        <f t="shared" si="1"/>
        <v>2024/12</v>
      </c>
      <c r="E4819" s="189"/>
    </row>
    <row r="4820">
      <c r="A4820" s="186" t="s">
        <v>496</v>
      </c>
      <c r="B4820" s="186">
        <v>0.0053274</v>
      </c>
      <c r="C4820" s="187">
        <v>45645.0</v>
      </c>
      <c r="D4820" s="188" t="str">
        <f t="shared" si="1"/>
        <v>2024/12</v>
      </c>
      <c r="E4820" s="189"/>
    </row>
    <row r="4821">
      <c r="A4821" s="186" t="s">
        <v>496</v>
      </c>
      <c r="B4821" s="186">
        <v>0.09816</v>
      </c>
      <c r="C4821" s="187">
        <v>45645.0</v>
      </c>
      <c r="D4821" s="188" t="str">
        <f t="shared" si="1"/>
        <v>2024/12</v>
      </c>
      <c r="E4821" s="189"/>
    </row>
    <row r="4822">
      <c r="A4822" s="186" t="s">
        <v>496</v>
      </c>
      <c r="B4822" s="186">
        <v>0.060747</v>
      </c>
      <c r="C4822" s="187">
        <v>45645.0</v>
      </c>
      <c r="D4822" s="188" t="str">
        <f t="shared" si="1"/>
        <v>2024/12</v>
      </c>
      <c r="E4822" s="189"/>
    </row>
    <row r="4823">
      <c r="A4823" s="186" t="s">
        <v>502</v>
      </c>
      <c r="B4823" s="186">
        <v>4.7939825</v>
      </c>
      <c r="C4823" s="187">
        <v>45645.0</v>
      </c>
      <c r="D4823" s="188" t="str">
        <f t="shared" si="1"/>
        <v>2024/12</v>
      </c>
      <c r="E4823" s="189"/>
    </row>
    <row r="4824">
      <c r="A4824" s="186" t="s">
        <v>502</v>
      </c>
      <c r="B4824" s="186">
        <v>0.68096</v>
      </c>
      <c r="C4824" s="187">
        <v>45645.0</v>
      </c>
      <c r="D4824" s="188" t="str">
        <f t="shared" si="1"/>
        <v>2024/12</v>
      </c>
      <c r="E4824" s="189"/>
    </row>
    <row r="4825">
      <c r="A4825" s="186" t="s">
        <v>502</v>
      </c>
      <c r="B4825" s="186">
        <v>3.04131</v>
      </c>
      <c r="C4825" s="187">
        <v>45645.0</v>
      </c>
      <c r="D4825" s="188" t="str">
        <f t="shared" si="1"/>
        <v>2024/12</v>
      </c>
      <c r="E4825" s="189"/>
    </row>
    <row r="4826">
      <c r="A4826" s="186" t="s">
        <v>502</v>
      </c>
      <c r="B4826" s="186">
        <v>0.07962015</v>
      </c>
      <c r="C4826" s="187">
        <v>45645.0</v>
      </c>
      <c r="D4826" s="188" t="str">
        <f t="shared" si="1"/>
        <v>2024/12</v>
      </c>
      <c r="E4826" s="189"/>
    </row>
    <row r="4827">
      <c r="A4827" s="186" t="s">
        <v>502</v>
      </c>
      <c r="B4827" s="186">
        <v>0.0268416</v>
      </c>
      <c r="C4827" s="187">
        <v>45645.0</v>
      </c>
      <c r="D4827" s="188" t="str">
        <f t="shared" si="1"/>
        <v>2024/12</v>
      </c>
      <c r="E4827" s="189"/>
    </row>
    <row r="4828">
      <c r="A4828" s="186" t="s">
        <v>502</v>
      </c>
      <c r="B4828" s="186">
        <v>0.0293154</v>
      </c>
      <c r="C4828" s="187">
        <v>45645.0</v>
      </c>
      <c r="D4828" s="188" t="str">
        <f t="shared" si="1"/>
        <v>2024/12</v>
      </c>
      <c r="E4828" s="189"/>
    </row>
    <row r="4829">
      <c r="A4829" s="186" t="s">
        <v>502</v>
      </c>
      <c r="B4829" s="186">
        <v>3.48</v>
      </c>
      <c r="C4829" s="187">
        <v>45645.0</v>
      </c>
      <c r="D4829" s="188" t="str">
        <f t="shared" si="1"/>
        <v>2024/12</v>
      </c>
      <c r="E4829" s="189"/>
    </row>
    <row r="4830">
      <c r="A4830" s="186" t="s">
        <v>502</v>
      </c>
      <c r="B4830" s="186">
        <v>0.03718</v>
      </c>
      <c r="C4830" s="187">
        <v>45645.0</v>
      </c>
      <c r="D4830" s="188" t="str">
        <f t="shared" si="1"/>
        <v>2024/12</v>
      </c>
      <c r="E4830" s="189"/>
    </row>
    <row r="4831">
      <c r="A4831" s="186" t="s">
        <v>502</v>
      </c>
      <c r="B4831" s="186">
        <v>0.01467</v>
      </c>
      <c r="C4831" s="187">
        <v>45645.0</v>
      </c>
      <c r="D4831" s="188" t="str">
        <f t="shared" si="1"/>
        <v>2024/12</v>
      </c>
      <c r="E4831" s="189"/>
    </row>
    <row r="4832">
      <c r="A4832" s="186" t="s">
        <v>502</v>
      </c>
      <c r="B4832" s="186">
        <v>0.29319</v>
      </c>
      <c r="C4832" s="187">
        <v>45645.0</v>
      </c>
      <c r="D4832" s="188" t="str">
        <f t="shared" si="1"/>
        <v>2024/12</v>
      </c>
      <c r="E4832" s="189"/>
    </row>
    <row r="4833">
      <c r="A4833" s="186" t="s">
        <v>502</v>
      </c>
      <c r="B4833" s="186">
        <v>0.749708</v>
      </c>
      <c r="C4833" s="187">
        <v>45645.0</v>
      </c>
      <c r="D4833" s="188" t="str">
        <f t="shared" si="1"/>
        <v>2024/12</v>
      </c>
      <c r="E4833" s="189"/>
    </row>
    <row r="4834">
      <c r="A4834" s="186" t="s">
        <v>488</v>
      </c>
      <c r="B4834" s="186">
        <v>0.0546681</v>
      </c>
      <c r="C4834" s="187">
        <v>45645.0</v>
      </c>
      <c r="D4834" s="188" t="str">
        <f t="shared" si="1"/>
        <v>2024/12</v>
      </c>
      <c r="E4834" s="189"/>
    </row>
    <row r="4835">
      <c r="A4835" s="186" t="s">
        <v>488</v>
      </c>
      <c r="B4835" s="186">
        <v>0.018192</v>
      </c>
      <c r="C4835" s="187">
        <v>45645.0</v>
      </c>
      <c r="D4835" s="188" t="str">
        <f t="shared" si="1"/>
        <v>2024/12</v>
      </c>
      <c r="E4835" s="189"/>
    </row>
    <row r="4836">
      <c r="A4836" s="186" t="s">
        <v>488</v>
      </c>
      <c r="B4836" s="186">
        <v>0.0483942</v>
      </c>
      <c r="C4836" s="187">
        <v>45645.0</v>
      </c>
      <c r="D4836" s="188" t="str">
        <f t="shared" si="1"/>
        <v>2024/12</v>
      </c>
      <c r="E4836" s="189"/>
    </row>
    <row r="4837">
      <c r="A4837" s="186" t="s">
        <v>488</v>
      </c>
      <c r="B4837" s="186">
        <v>0.97176</v>
      </c>
      <c r="C4837" s="187">
        <v>45645.0</v>
      </c>
      <c r="D4837" s="188" t="str">
        <f t="shared" si="1"/>
        <v>2024/12</v>
      </c>
      <c r="E4837" s="189"/>
    </row>
    <row r="4838">
      <c r="A4838" s="186" t="s">
        <v>488</v>
      </c>
      <c r="B4838" s="186">
        <v>0.07008</v>
      </c>
      <c r="C4838" s="187">
        <v>45645.0</v>
      </c>
      <c r="D4838" s="188" t="str">
        <f t="shared" si="1"/>
        <v>2024/12</v>
      </c>
      <c r="E4838" s="189"/>
    </row>
    <row r="4839">
      <c r="A4839" s="186" t="s">
        <v>488</v>
      </c>
      <c r="B4839" s="186">
        <v>1.5543</v>
      </c>
      <c r="C4839" s="187">
        <v>45645.0</v>
      </c>
      <c r="D4839" s="188" t="str">
        <f t="shared" si="1"/>
        <v>2024/12</v>
      </c>
      <c r="E4839" s="189"/>
    </row>
    <row r="4840">
      <c r="A4840" s="186" t="s">
        <v>488</v>
      </c>
      <c r="B4840" s="186">
        <v>1.77E-4</v>
      </c>
      <c r="C4840" s="187">
        <v>45645.0</v>
      </c>
      <c r="D4840" s="188" t="str">
        <f t="shared" si="1"/>
        <v>2024/12</v>
      </c>
      <c r="E4840" s="189"/>
    </row>
    <row r="4841">
      <c r="A4841" s="186" t="s">
        <v>488</v>
      </c>
      <c r="B4841" s="186">
        <v>0.01548</v>
      </c>
      <c r="C4841" s="187">
        <v>45645.0</v>
      </c>
      <c r="D4841" s="188" t="str">
        <f t="shared" si="1"/>
        <v>2024/12</v>
      </c>
      <c r="E4841" s="189"/>
    </row>
    <row r="4842">
      <c r="A4842" s="186" t="s">
        <v>488</v>
      </c>
      <c r="B4842" s="186">
        <v>0.00115072</v>
      </c>
      <c r="C4842" s="187">
        <v>45645.0</v>
      </c>
      <c r="D4842" s="188" t="str">
        <f t="shared" si="1"/>
        <v>2024/12</v>
      </c>
      <c r="E4842" s="189"/>
    </row>
    <row r="4843">
      <c r="A4843" s="186" t="s">
        <v>488</v>
      </c>
      <c r="B4843" s="186">
        <v>0.00373984</v>
      </c>
      <c r="C4843" s="187">
        <v>45645.0</v>
      </c>
      <c r="D4843" s="188" t="str">
        <f t="shared" si="1"/>
        <v>2024/12</v>
      </c>
      <c r="E4843" s="189"/>
    </row>
    <row r="4844">
      <c r="A4844" s="186" t="s">
        <v>488</v>
      </c>
      <c r="B4844" s="186">
        <v>13.173345</v>
      </c>
      <c r="C4844" s="187">
        <v>45645.0</v>
      </c>
      <c r="D4844" s="188" t="str">
        <f t="shared" si="1"/>
        <v>2024/12</v>
      </c>
      <c r="E4844" s="189"/>
    </row>
    <row r="4845">
      <c r="A4845" s="186" t="s">
        <v>488</v>
      </c>
      <c r="B4845" s="186">
        <v>0.010347</v>
      </c>
      <c r="C4845" s="187">
        <v>45645.0</v>
      </c>
      <c r="D4845" s="188" t="str">
        <f t="shared" si="1"/>
        <v>2024/12</v>
      </c>
      <c r="E4845" s="189"/>
    </row>
    <row r="4846">
      <c r="A4846" s="186" t="s">
        <v>488</v>
      </c>
      <c r="B4846" s="186">
        <v>0.0015984</v>
      </c>
      <c r="C4846" s="187">
        <v>45645.0</v>
      </c>
      <c r="D4846" s="188" t="str">
        <f t="shared" si="1"/>
        <v>2024/12</v>
      </c>
      <c r="E4846" s="189"/>
    </row>
    <row r="4847">
      <c r="A4847" s="186" t="s">
        <v>488</v>
      </c>
      <c r="B4847" s="186">
        <v>0.04148</v>
      </c>
      <c r="C4847" s="187">
        <v>45645.0</v>
      </c>
      <c r="D4847" s="188" t="str">
        <f t="shared" si="1"/>
        <v>2024/12</v>
      </c>
      <c r="E4847" s="189"/>
    </row>
    <row r="4848">
      <c r="A4848" s="186" t="s">
        <v>488</v>
      </c>
      <c r="B4848" s="186">
        <v>0.00384</v>
      </c>
      <c r="C4848" s="187">
        <v>45645.0</v>
      </c>
      <c r="D4848" s="188" t="str">
        <f t="shared" si="1"/>
        <v>2024/12</v>
      </c>
      <c r="E4848" s="189"/>
    </row>
    <row r="4849">
      <c r="A4849" s="186" t="s">
        <v>488</v>
      </c>
      <c r="B4849" s="186">
        <v>0.04976</v>
      </c>
      <c r="C4849" s="187">
        <v>45645.0</v>
      </c>
      <c r="D4849" s="188" t="str">
        <f t="shared" si="1"/>
        <v>2024/12</v>
      </c>
      <c r="E4849" s="189"/>
    </row>
    <row r="4850">
      <c r="A4850" s="186" t="s">
        <v>488</v>
      </c>
      <c r="B4850" s="186">
        <v>0.007985</v>
      </c>
      <c r="C4850" s="187">
        <v>45645.0</v>
      </c>
      <c r="D4850" s="188" t="str">
        <f t="shared" si="1"/>
        <v>2024/12</v>
      </c>
      <c r="E4850" s="189"/>
    </row>
    <row r="4851">
      <c r="A4851" s="186" t="s">
        <v>488</v>
      </c>
      <c r="B4851" s="186">
        <v>0.0104</v>
      </c>
      <c r="C4851" s="187">
        <v>45645.0</v>
      </c>
      <c r="D4851" s="188" t="str">
        <f t="shared" si="1"/>
        <v>2024/12</v>
      </c>
      <c r="E4851" s="189"/>
    </row>
    <row r="4852">
      <c r="A4852" s="186" t="s">
        <v>488</v>
      </c>
      <c r="B4852" s="186">
        <v>0.00622</v>
      </c>
      <c r="C4852" s="187">
        <v>45645.0</v>
      </c>
      <c r="D4852" s="188" t="str">
        <f t="shared" si="1"/>
        <v>2024/12</v>
      </c>
      <c r="E4852" s="189"/>
    </row>
    <row r="4853">
      <c r="A4853" s="186" t="s">
        <v>488</v>
      </c>
      <c r="B4853" s="186">
        <v>4.0E-4</v>
      </c>
      <c r="C4853" s="187">
        <v>45645.0</v>
      </c>
      <c r="D4853" s="188" t="str">
        <f t="shared" si="1"/>
        <v>2024/12</v>
      </c>
      <c r="E4853" s="189"/>
    </row>
    <row r="4854">
      <c r="A4854" s="186" t="s">
        <v>489</v>
      </c>
      <c r="B4854" s="186">
        <v>4.98378</v>
      </c>
      <c r="C4854" s="187">
        <v>45645.0</v>
      </c>
      <c r="D4854" s="188" t="str">
        <f t="shared" si="1"/>
        <v>2024/12</v>
      </c>
      <c r="E4854" s="189"/>
    </row>
    <row r="4855">
      <c r="A4855" s="186" t="s">
        <v>489</v>
      </c>
      <c r="B4855" s="186">
        <v>0.11904</v>
      </c>
      <c r="C4855" s="187">
        <v>45645.0</v>
      </c>
      <c r="D4855" s="188" t="str">
        <f t="shared" si="1"/>
        <v>2024/12</v>
      </c>
      <c r="E4855" s="189"/>
    </row>
    <row r="4856">
      <c r="A4856" s="186" t="s">
        <v>489</v>
      </c>
      <c r="B4856" s="186">
        <v>1.57713</v>
      </c>
      <c r="C4856" s="187">
        <v>45645.0</v>
      </c>
      <c r="D4856" s="188" t="str">
        <f t="shared" si="1"/>
        <v>2024/12</v>
      </c>
      <c r="E4856" s="189"/>
    </row>
    <row r="4857">
      <c r="A4857" s="186" t="s">
        <v>489</v>
      </c>
      <c r="B4857" s="186">
        <v>0.6855825</v>
      </c>
      <c r="C4857" s="187">
        <v>45645.0</v>
      </c>
      <c r="D4857" s="188" t="str">
        <f t="shared" si="1"/>
        <v>2024/12</v>
      </c>
      <c r="E4857" s="189"/>
    </row>
    <row r="4858">
      <c r="A4858" s="186" t="s">
        <v>489</v>
      </c>
      <c r="B4858" s="186">
        <v>0.00432</v>
      </c>
      <c r="C4858" s="187">
        <v>45645.0</v>
      </c>
      <c r="D4858" s="188" t="str">
        <f t="shared" si="1"/>
        <v>2024/12</v>
      </c>
      <c r="E4858" s="189"/>
    </row>
    <row r="4859">
      <c r="A4859" s="186" t="s">
        <v>489</v>
      </c>
      <c r="B4859" s="186">
        <v>0.05617</v>
      </c>
      <c r="C4859" s="187">
        <v>45645.0</v>
      </c>
      <c r="D4859" s="188" t="str">
        <f t="shared" si="1"/>
        <v>2024/12</v>
      </c>
      <c r="E4859" s="189"/>
    </row>
    <row r="4860">
      <c r="A4860" s="186" t="s">
        <v>489</v>
      </c>
      <c r="B4860" s="186">
        <v>0.190245</v>
      </c>
      <c r="C4860" s="187">
        <v>45645.0</v>
      </c>
      <c r="D4860" s="188" t="str">
        <f t="shared" si="1"/>
        <v>2024/12</v>
      </c>
      <c r="E4860" s="189"/>
    </row>
    <row r="4861">
      <c r="A4861" s="186" t="s">
        <v>489</v>
      </c>
      <c r="B4861" s="186">
        <v>0.162945</v>
      </c>
      <c r="C4861" s="187">
        <v>45645.0</v>
      </c>
      <c r="D4861" s="188" t="str">
        <f t="shared" si="1"/>
        <v>2024/12</v>
      </c>
      <c r="E4861" s="189"/>
    </row>
    <row r="4862">
      <c r="A4862" s="186" t="s">
        <v>489</v>
      </c>
      <c r="B4862" s="186">
        <v>0.23331375</v>
      </c>
      <c r="C4862" s="187">
        <v>45645.0</v>
      </c>
      <c r="D4862" s="188" t="str">
        <f t="shared" si="1"/>
        <v>2024/12</v>
      </c>
      <c r="E4862" s="189"/>
    </row>
    <row r="4863">
      <c r="A4863" s="186" t="s">
        <v>489</v>
      </c>
      <c r="B4863" s="186">
        <v>0.003984</v>
      </c>
      <c r="C4863" s="187">
        <v>45645.0</v>
      </c>
      <c r="D4863" s="188" t="str">
        <f t="shared" si="1"/>
        <v>2024/12</v>
      </c>
      <c r="E4863" s="189"/>
    </row>
    <row r="4864">
      <c r="A4864" s="186" t="s">
        <v>489</v>
      </c>
      <c r="B4864" s="186">
        <v>0.057201</v>
      </c>
      <c r="C4864" s="187">
        <v>45645.0</v>
      </c>
      <c r="D4864" s="188" t="str">
        <f t="shared" si="1"/>
        <v>2024/12</v>
      </c>
      <c r="E4864" s="189"/>
    </row>
    <row r="4865">
      <c r="A4865" s="186" t="s">
        <v>489</v>
      </c>
      <c r="B4865" s="186">
        <v>0.00120757</v>
      </c>
      <c r="C4865" s="187">
        <v>45645.0</v>
      </c>
      <c r="D4865" s="188" t="str">
        <f t="shared" si="1"/>
        <v>2024/12</v>
      </c>
      <c r="E4865" s="189"/>
    </row>
    <row r="4866">
      <c r="A4866" s="186" t="s">
        <v>489</v>
      </c>
      <c r="B4866" s="186">
        <v>0.0113619</v>
      </c>
      <c r="C4866" s="187">
        <v>45645.0</v>
      </c>
      <c r="D4866" s="188" t="str">
        <f t="shared" si="1"/>
        <v>2024/12</v>
      </c>
      <c r="E4866" s="189"/>
    </row>
    <row r="4867">
      <c r="A4867" s="186" t="s">
        <v>489</v>
      </c>
      <c r="B4867" s="186">
        <v>0.0084756</v>
      </c>
      <c r="C4867" s="187">
        <v>45645.0</v>
      </c>
      <c r="D4867" s="188" t="str">
        <f t="shared" si="1"/>
        <v>2024/12</v>
      </c>
      <c r="E4867" s="189"/>
    </row>
    <row r="4868">
      <c r="A4868" s="186" t="s">
        <v>498</v>
      </c>
      <c r="B4868" s="186">
        <v>1.883565</v>
      </c>
      <c r="C4868" s="187">
        <v>45645.0</v>
      </c>
      <c r="D4868" s="188" t="str">
        <f t="shared" si="1"/>
        <v>2024/12</v>
      </c>
      <c r="E4868" s="189"/>
    </row>
    <row r="4869">
      <c r="A4869" s="186" t="s">
        <v>498</v>
      </c>
      <c r="B4869" s="186">
        <v>0.02128</v>
      </c>
      <c r="C4869" s="187">
        <v>45645.0</v>
      </c>
      <c r="D4869" s="188" t="str">
        <f t="shared" si="1"/>
        <v>2024/12</v>
      </c>
      <c r="E4869" s="189"/>
    </row>
    <row r="4870">
      <c r="A4870" s="186" t="s">
        <v>498</v>
      </c>
      <c r="B4870" s="186">
        <v>0.90662</v>
      </c>
      <c r="C4870" s="187">
        <v>45645.0</v>
      </c>
      <c r="D4870" s="188" t="str">
        <f t="shared" si="1"/>
        <v>2024/12</v>
      </c>
      <c r="E4870" s="189"/>
    </row>
    <row r="4871">
      <c r="A4871" s="186" t="s">
        <v>498</v>
      </c>
      <c r="B4871" s="186">
        <v>0.2349441</v>
      </c>
      <c r="C4871" s="187">
        <v>45645.0</v>
      </c>
      <c r="D4871" s="188" t="str">
        <f t="shared" si="1"/>
        <v>2024/12</v>
      </c>
      <c r="E4871" s="189"/>
    </row>
    <row r="4872">
      <c r="A4872" s="186" t="s">
        <v>498</v>
      </c>
      <c r="B4872" s="186">
        <v>0.0068448</v>
      </c>
      <c r="C4872" s="187">
        <v>45645.0</v>
      </c>
      <c r="D4872" s="188" t="str">
        <f t="shared" si="1"/>
        <v>2024/12</v>
      </c>
      <c r="E4872" s="189"/>
    </row>
    <row r="4873">
      <c r="A4873" s="186" t="s">
        <v>498</v>
      </c>
      <c r="B4873" s="186">
        <v>0.0811668</v>
      </c>
      <c r="C4873" s="187">
        <v>45645.0</v>
      </c>
      <c r="D4873" s="188" t="str">
        <f t="shared" si="1"/>
        <v>2024/12</v>
      </c>
      <c r="E4873" s="189"/>
    </row>
    <row r="4874">
      <c r="A4874" s="186" t="s">
        <v>491</v>
      </c>
      <c r="B4874" s="186">
        <v>0.0283525</v>
      </c>
      <c r="C4874" s="187">
        <v>45645.0</v>
      </c>
      <c r="D4874" s="188" t="str">
        <f t="shared" si="1"/>
        <v>2024/12</v>
      </c>
      <c r="E4874" s="189"/>
    </row>
    <row r="4875">
      <c r="A4875" s="186" t="s">
        <v>491</v>
      </c>
      <c r="B4875" s="186">
        <v>0.0023</v>
      </c>
      <c r="C4875" s="187">
        <v>45645.0</v>
      </c>
      <c r="D4875" s="188" t="str">
        <f t="shared" si="1"/>
        <v>2024/12</v>
      </c>
      <c r="E4875" s="189"/>
    </row>
    <row r="4876">
      <c r="A4876" s="186" t="s">
        <v>491</v>
      </c>
      <c r="B4876" s="186">
        <v>0.014214</v>
      </c>
      <c r="C4876" s="187">
        <v>45645.0</v>
      </c>
      <c r="D4876" s="188" t="str">
        <f t="shared" si="1"/>
        <v>2024/12</v>
      </c>
      <c r="E4876" s="189"/>
    </row>
    <row r="4877">
      <c r="A4877" s="186" t="s">
        <v>491</v>
      </c>
      <c r="B4877" s="186">
        <v>4.512E-4</v>
      </c>
      <c r="C4877" s="187">
        <v>45645.0</v>
      </c>
      <c r="D4877" s="188" t="str">
        <f t="shared" si="1"/>
        <v>2024/12</v>
      </c>
      <c r="E4877" s="189"/>
    </row>
    <row r="4878">
      <c r="A4878" s="186" t="s">
        <v>491</v>
      </c>
      <c r="B4878" s="186">
        <v>0.001722</v>
      </c>
      <c r="C4878" s="187">
        <v>45645.0</v>
      </c>
      <c r="D4878" s="188" t="str">
        <f t="shared" si="1"/>
        <v>2024/12</v>
      </c>
      <c r="E4878" s="189"/>
    </row>
    <row r="4879">
      <c r="A4879" s="186" t="s">
        <v>486</v>
      </c>
      <c r="B4879" s="186">
        <v>0.0144582</v>
      </c>
      <c r="C4879" s="187">
        <v>45646.0</v>
      </c>
      <c r="D4879" s="188" t="str">
        <f t="shared" si="1"/>
        <v>2024/12</v>
      </c>
      <c r="E4879" s="189"/>
    </row>
    <row r="4880">
      <c r="A4880" s="186" t="s">
        <v>487</v>
      </c>
      <c r="B4880" s="186">
        <v>1.7958975</v>
      </c>
      <c r="C4880" s="187">
        <v>45646.0</v>
      </c>
      <c r="D4880" s="188" t="str">
        <f t="shared" si="1"/>
        <v>2024/12</v>
      </c>
      <c r="E4880" s="189"/>
    </row>
    <row r="4881">
      <c r="A4881" s="186" t="s">
        <v>487</v>
      </c>
      <c r="B4881" s="186">
        <v>0.03472</v>
      </c>
      <c r="C4881" s="187">
        <v>45646.0</v>
      </c>
      <c r="D4881" s="188" t="str">
        <f t="shared" si="1"/>
        <v>2024/12</v>
      </c>
      <c r="E4881" s="189"/>
    </row>
    <row r="4882">
      <c r="A4882" s="186" t="s">
        <v>487</v>
      </c>
      <c r="B4882" s="186">
        <v>0.11312</v>
      </c>
      <c r="C4882" s="187">
        <v>45646.0</v>
      </c>
      <c r="D4882" s="188" t="str">
        <f t="shared" si="1"/>
        <v>2024/12</v>
      </c>
      <c r="E4882" s="189"/>
    </row>
    <row r="4883">
      <c r="A4883" s="186" t="s">
        <v>487</v>
      </c>
      <c r="B4883" s="186">
        <v>0.6548275</v>
      </c>
      <c r="C4883" s="187">
        <v>45646.0</v>
      </c>
      <c r="D4883" s="188" t="str">
        <f t="shared" si="1"/>
        <v>2024/12</v>
      </c>
      <c r="E4883" s="189"/>
    </row>
    <row r="4884">
      <c r="A4884" s="186" t="s">
        <v>487</v>
      </c>
      <c r="B4884" s="186">
        <v>0.2136</v>
      </c>
      <c r="C4884" s="187">
        <v>45646.0</v>
      </c>
      <c r="D4884" s="188" t="str">
        <f t="shared" si="1"/>
        <v>2024/12</v>
      </c>
      <c r="E4884" s="189"/>
    </row>
    <row r="4885">
      <c r="A4885" s="186" t="s">
        <v>487</v>
      </c>
      <c r="B4885" s="186">
        <v>0.22548</v>
      </c>
      <c r="C4885" s="187">
        <v>45646.0</v>
      </c>
      <c r="D4885" s="188" t="str">
        <f t="shared" si="1"/>
        <v>2024/12</v>
      </c>
      <c r="E4885" s="189"/>
    </row>
    <row r="4886">
      <c r="A4886" s="186" t="s">
        <v>487</v>
      </c>
      <c r="B4886" s="186">
        <v>1.5325566</v>
      </c>
      <c r="C4886" s="187">
        <v>45646.0</v>
      </c>
      <c r="D4886" s="188" t="str">
        <f t="shared" si="1"/>
        <v>2024/12</v>
      </c>
      <c r="E4886" s="189"/>
    </row>
    <row r="4887">
      <c r="A4887" s="186" t="s">
        <v>487</v>
      </c>
      <c r="B4887" s="186">
        <v>0.0472512</v>
      </c>
      <c r="C4887" s="187">
        <v>45646.0</v>
      </c>
      <c r="D4887" s="188" t="str">
        <f t="shared" si="1"/>
        <v>2024/12</v>
      </c>
      <c r="E4887" s="189"/>
    </row>
    <row r="4888">
      <c r="A4888" s="186" t="s">
        <v>487</v>
      </c>
      <c r="B4888" s="186">
        <v>0.100281</v>
      </c>
      <c r="C4888" s="187">
        <v>45646.0</v>
      </c>
      <c r="D4888" s="188" t="str">
        <f t="shared" si="1"/>
        <v>2024/12</v>
      </c>
      <c r="E4888" s="189"/>
    </row>
    <row r="4889">
      <c r="A4889" s="186" t="s">
        <v>499</v>
      </c>
      <c r="B4889" s="186">
        <v>18.67842</v>
      </c>
      <c r="C4889" s="187">
        <v>45646.0</v>
      </c>
      <c r="D4889" s="188" t="str">
        <f t="shared" si="1"/>
        <v>2024/12</v>
      </c>
      <c r="E4889" s="189"/>
    </row>
    <row r="4890">
      <c r="A4890" s="186" t="s">
        <v>499</v>
      </c>
      <c r="B4890" s="186">
        <v>0.2776</v>
      </c>
      <c r="C4890" s="187">
        <v>45646.0</v>
      </c>
      <c r="D4890" s="188" t="str">
        <f t="shared" si="1"/>
        <v>2024/12</v>
      </c>
      <c r="E4890" s="189"/>
    </row>
    <row r="4891">
      <c r="A4891" s="186" t="s">
        <v>499</v>
      </c>
      <c r="B4891" s="186">
        <v>6.7454</v>
      </c>
      <c r="C4891" s="187">
        <v>45646.0</v>
      </c>
      <c r="D4891" s="188" t="str">
        <f t="shared" si="1"/>
        <v>2024/12</v>
      </c>
      <c r="E4891" s="189"/>
    </row>
    <row r="4892">
      <c r="A4892" s="186" t="s">
        <v>499</v>
      </c>
      <c r="B4892" s="186">
        <v>1.55467</v>
      </c>
      <c r="C4892" s="187">
        <v>45646.0</v>
      </c>
      <c r="D4892" s="188" t="str">
        <f t="shared" si="1"/>
        <v>2024/12</v>
      </c>
      <c r="E4892" s="189"/>
    </row>
    <row r="4893">
      <c r="A4893" s="186" t="s">
        <v>499</v>
      </c>
      <c r="B4893" s="186">
        <v>0.639615</v>
      </c>
      <c r="C4893" s="187">
        <v>45646.0</v>
      </c>
      <c r="D4893" s="188" t="str">
        <f t="shared" si="1"/>
        <v>2024/12</v>
      </c>
      <c r="E4893" s="189"/>
    </row>
    <row r="4894">
      <c r="A4894" s="186" t="s">
        <v>499</v>
      </c>
      <c r="B4894" s="186">
        <v>0.00478179</v>
      </c>
      <c r="C4894" s="187">
        <v>45646.0</v>
      </c>
      <c r="D4894" s="188" t="str">
        <f t="shared" si="1"/>
        <v>2024/12</v>
      </c>
      <c r="E4894" s="189"/>
    </row>
    <row r="4895">
      <c r="A4895" s="186" t="s">
        <v>499</v>
      </c>
      <c r="B4895" s="186">
        <v>0.0202554</v>
      </c>
      <c r="C4895" s="187">
        <v>45646.0</v>
      </c>
      <c r="D4895" s="188" t="str">
        <f t="shared" si="1"/>
        <v>2024/12</v>
      </c>
      <c r="E4895" s="189"/>
    </row>
    <row r="4896">
      <c r="A4896" s="186" t="s">
        <v>499</v>
      </c>
      <c r="B4896" s="186">
        <v>0.019884</v>
      </c>
      <c r="C4896" s="187">
        <v>45646.0</v>
      </c>
      <c r="D4896" s="188" t="str">
        <f t="shared" si="1"/>
        <v>2024/12</v>
      </c>
      <c r="E4896" s="189"/>
    </row>
    <row r="4897">
      <c r="A4897" s="186" t="s">
        <v>496</v>
      </c>
      <c r="B4897" s="186">
        <v>0.0430242</v>
      </c>
      <c r="C4897" s="187">
        <v>45646.0</v>
      </c>
      <c r="D4897" s="188" t="str">
        <f t="shared" si="1"/>
        <v>2024/12</v>
      </c>
      <c r="E4897" s="189"/>
    </row>
    <row r="4898">
      <c r="A4898" s="186" t="s">
        <v>496</v>
      </c>
      <c r="B4898" s="186">
        <v>3.36E-4</v>
      </c>
      <c r="C4898" s="187">
        <v>45646.0</v>
      </c>
      <c r="D4898" s="188" t="str">
        <f t="shared" si="1"/>
        <v>2024/12</v>
      </c>
      <c r="E4898" s="189"/>
    </row>
    <row r="4899">
      <c r="A4899" s="186" t="s">
        <v>496</v>
      </c>
      <c r="B4899" s="186">
        <v>0.004431</v>
      </c>
      <c r="C4899" s="187">
        <v>45646.0</v>
      </c>
      <c r="D4899" s="188" t="str">
        <f t="shared" si="1"/>
        <v>2024/12</v>
      </c>
      <c r="E4899" s="189"/>
    </row>
    <row r="4900">
      <c r="A4900" s="186" t="s">
        <v>496</v>
      </c>
      <c r="B4900" s="186">
        <v>0.0581715</v>
      </c>
      <c r="C4900" s="187">
        <v>45646.0</v>
      </c>
      <c r="D4900" s="188" t="str">
        <f t="shared" si="1"/>
        <v>2024/12</v>
      </c>
      <c r="E4900" s="189"/>
    </row>
    <row r="4901">
      <c r="A4901" s="186" t="s">
        <v>496</v>
      </c>
      <c r="B4901" s="186">
        <v>0.03402</v>
      </c>
      <c r="C4901" s="187">
        <v>45646.0</v>
      </c>
      <c r="D4901" s="188" t="str">
        <f t="shared" si="1"/>
        <v>2024/12</v>
      </c>
      <c r="E4901" s="189"/>
    </row>
    <row r="4902">
      <c r="A4902" s="186" t="s">
        <v>502</v>
      </c>
      <c r="B4902" s="186">
        <v>3.8518925</v>
      </c>
      <c r="C4902" s="187">
        <v>45646.0</v>
      </c>
      <c r="D4902" s="188" t="str">
        <f t="shared" si="1"/>
        <v>2024/12</v>
      </c>
      <c r="E4902" s="189"/>
    </row>
    <row r="4903">
      <c r="A4903" s="186" t="s">
        <v>502</v>
      </c>
      <c r="B4903" s="186">
        <v>0.06352</v>
      </c>
      <c r="C4903" s="187">
        <v>45646.0</v>
      </c>
      <c r="D4903" s="188" t="str">
        <f t="shared" si="1"/>
        <v>2024/12</v>
      </c>
      <c r="E4903" s="189"/>
    </row>
    <row r="4904">
      <c r="A4904" s="186" t="s">
        <v>502</v>
      </c>
      <c r="B4904" s="186">
        <v>0.75233</v>
      </c>
      <c r="C4904" s="187">
        <v>45646.0</v>
      </c>
      <c r="D4904" s="188" t="str">
        <f t="shared" si="1"/>
        <v>2024/12</v>
      </c>
      <c r="E4904" s="189"/>
    </row>
    <row r="4905">
      <c r="A4905" s="186" t="s">
        <v>502</v>
      </c>
      <c r="B4905" s="186">
        <v>0.1023147</v>
      </c>
      <c r="C4905" s="187">
        <v>45646.0</v>
      </c>
      <c r="D4905" s="188" t="str">
        <f t="shared" si="1"/>
        <v>2024/12</v>
      </c>
      <c r="E4905" s="189"/>
    </row>
    <row r="4906">
      <c r="A4906" s="186" t="s">
        <v>502</v>
      </c>
      <c r="B4906" s="186">
        <v>0.0011424</v>
      </c>
      <c r="C4906" s="187">
        <v>45646.0</v>
      </c>
      <c r="D4906" s="188" t="str">
        <f t="shared" si="1"/>
        <v>2024/12</v>
      </c>
      <c r="E4906" s="189"/>
    </row>
    <row r="4907">
      <c r="A4907" s="186" t="s">
        <v>502</v>
      </c>
      <c r="B4907" s="186">
        <v>0.0187164</v>
      </c>
      <c r="C4907" s="187">
        <v>45646.0</v>
      </c>
      <c r="D4907" s="188" t="str">
        <f t="shared" si="1"/>
        <v>2024/12</v>
      </c>
      <c r="E4907" s="189"/>
    </row>
    <row r="4908">
      <c r="A4908" s="186" t="s">
        <v>502</v>
      </c>
      <c r="B4908" s="186">
        <v>0.038415</v>
      </c>
      <c r="C4908" s="187">
        <v>45646.0</v>
      </c>
      <c r="D4908" s="188" t="str">
        <f t="shared" si="1"/>
        <v>2024/12</v>
      </c>
      <c r="E4908" s="189"/>
    </row>
    <row r="4909">
      <c r="A4909" s="186" t="s">
        <v>502</v>
      </c>
      <c r="B4909" s="186">
        <v>0.204</v>
      </c>
      <c r="C4909" s="187">
        <v>45646.0</v>
      </c>
      <c r="D4909" s="188" t="str">
        <f t="shared" si="1"/>
        <v>2024/12</v>
      </c>
      <c r="E4909" s="189"/>
    </row>
    <row r="4910">
      <c r="A4910" s="186" t="s">
        <v>502</v>
      </c>
      <c r="B4910" s="186">
        <v>2.92</v>
      </c>
      <c r="C4910" s="187">
        <v>45646.0</v>
      </c>
      <c r="D4910" s="188" t="str">
        <f t="shared" si="1"/>
        <v>2024/12</v>
      </c>
      <c r="E4910" s="189"/>
    </row>
    <row r="4911">
      <c r="A4911" s="186" t="s">
        <v>502</v>
      </c>
      <c r="B4911" s="186">
        <v>0.274878</v>
      </c>
      <c r="C4911" s="187">
        <v>45646.0</v>
      </c>
      <c r="D4911" s="188" t="str">
        <f t="shared" si="1"/>
        <v>2024/12</v>
      </c>
      <c r="E4911" s="189"/>
    </row>
    <row r="4912">
      <c r="A4912" s="186" t="s">
        <v>502</v>
      </c>
      <c r="B4912" s="186">
        <v>0.738724</v>
      </c>
      <c r="C4912" s="187">
        <v>45646.0</v>
      </c>
      <c r="D4912" s="188" t="str">
        <f t="shared" si="1"/>
        <v>2024/12</v>
      </c>
      <c r="E4912" s="189"/>
    </row>
    <row r="4913">
      <c r="A4913" s="186" t="s">
        <v>488</v>
      </c>
      <c r="B4913" s="186">
        <v>0.003645</v>
      </c>
      <c r="C4913" s="187">
        <v>45646.0</v>
      </c>
      <c r="D4913" s="188" t="str">
        <f t="shared" si="1"/>
        <v>2024/12</v>
      </c>
      <c r="E4913" s="189"/>
    </row>
    <row r="4914">
      <c r="A4914" s="186" t="s">
        <v>488</v>
      </c>
      <c r="B4914" s="186">
        <v>0.00128</v>
      </c>
      <c r="C4914" s="187">
        <v>45646.0</v>
      </c>
      <c r="D4914" s="188" t="str">
        <f t="shared" si="1"/>
        <v>2024/12</v>
      </c>
      <c r="E4914" s="189"/>
    </row>
    <row r="4915">
      <c r="A4915" s="186" t="s">
        <v>488</v>
      </c>
      <c r="B4915" s="186">
        <v>0.00872</v>
      </c>
      <c r="C4915" s="187">
        <v>45646.0</v>
      </c>
      <c r="D4915" s="188" t="str">
        <f t="shared" si="1"/>
        <v>2024/12</v>
      </c>
      <c r="E4915" s="189"/>
    </row>
    <row r="4916">
      <c r="A4916" s="186" t="s">
        <v>488</v>
      </c>
      <c r="B4916" s="186">
        <v>0.11563425</v>
      </c>
      <c r="C4916" s="187">
        <v>45646.0</v>
      </c>
      <c r="D4916" s="188" t="str">
        <f t="shared" si="1"/>
        <v>2024/12</v>
      </c>
      <c r="E4916" s="189"/>
    </row>
    <row r="4917">
      <c r="A4917" s="186" t="s">
        <v>488</v>
      </c>
      <c r="B4917" s="186">
        <v>0.001056</v>
      </c>
      <c r="C4917" s="187">
        <v>45646.0</v>
      </c>
      <c r="D4917" s="188" t="str">
        <f t="shared" si="1"/>
        <v>2024/12</v>
      </c>
      <c r="E4917" s="189"/>
    </row>
    <row r="4918">
      <c r="A4918" s="186" t="s">
        <v>488</v>
      </c>
      <c r="B4918" s="186">
        <v>0.0331572</v>
      </c>
      <c r="C4918" s="187">
        <v>45646.0</v>
      </c>
      <c r="D4918" s="188" t="str">
        <f t="shared" si="1"/>
        <v>2024/12</v>
      </c>
      <c r="E4918" s="189"/>
    </row>
    <row r="4919">
      <c r="A4919" s="186" t="s">
        <v>488</v>
      </c>
      <c r="B4919" s="186">
        <v>0.19071</v>
      </c>
      <c r="C4919" s="187">
        <v>45646.0</v>
      </c>
      <c r="D4919" s="188" t="str">
        <f t="shared" si="1"/>
        <v>2024/12</v>
      </c>
      <c r="E4919" s="189"/>
    </row>
    <row r="4920">
      <c r="A4920" s="186" t="s">
        <v>488</v>
      </c>
      <c r="B4920" s="186">
        <v>0.07872</v>
      </c>
      <c r="C4920" s="187">
        <v>45646.0</v>
      </c>
      <c r="D4920" s="188" t="str">
        <f t="shared" si="1"/>
        <v>2024/12</v>
      </c>
      <c r="E4920" s="189"/>
    </row>
    <row r="4921">
      <c r="A4921" s="186" t="s">
        <v>488</v>
      </c>
      <c r="B4921" s="186">
        <v>0.00747968</v>
      </c>
      <c r="C4921" s="187">
        <v>45646.0</v>
      </c>
      <c r="D4921" s="188" t="str">
        <f t="shared" si="1"/>
        <v>2024/12</v>
      </c>
      <c r="E4921" s="189"/>
    </row>
    <row r="4922">
      <c r="A4922" s="186" t="s">
        <v>488</v>
      </c>
      <c r="B4922" s="186">
        <v>40.95135</v>
      </c>
      <c r="C4922" s="187">
        <v>45646.0</v>
      </c>
      <c r="D4922" s="188" t="str">
        <f t="shared" si="1"/>
        <v>2024/12</v>
      </c>
      <c r="E4922" s="189"/>
    </row>
    <row r="4923">
      <c r="A4923" s="186" t="s">
        <v>488</v>
      </c>
      <c r="B4923" s="186">
        <v>2.4E-5</v>
      </c>
      <c r="C4923" s="187">
        <v>45646.0</v>
      </c>
      <c r="D4923" s="188" t="str">
        <f t="shared" si="1"/>
        <v>2024/12</v>
      </c>
      <c r="E4923" s="189"/>
    </row>
    <row r="4924">
      <c r="A4924" s="186" t="s">
        <v>488</v>
      </c>
      <c r="B4924" s="186">
        <v>1.728E-4</v>
      </c>
      <c r="C4924" s="187">
        <v>45646.0</v>
      </c>
      <c r="D4924" s="188" t="str">
        <f t="shared" si="1"/>
        <v>2024/12</v>
      </c>
      <c r="E4924" s="189"/>
    </row>
    <row r="4925">
      <c r="A4925" s="186" t="s">
        <v>488</v>
      </c>
      <c r="B4925" s="186">
        <v>0.01972</v>
      </c>
      <c r="C4925" s="187">
        <v>45646.0</v>
      </c>
      <c r="D4925" s="188" t="str">
        <f t="shared" si="1"/>
        <v>2024/12</v>
      </c>
      <c r="E4925" s="189"/>
    </row>
    <row r="4926">
      <c r="A4926" s="186" t="s">
        <v>488</v>
      </c>
      <c r="B4926" s="186">
        <v>0.00432</v>
      </c>
      <c r="C4926" s="187">
        <v>45646.0</v>
      </c>
      <c r="D4926" s="188" t="str">
        <f t="shared" si="1"/>
        <v>2024/12</v>
      </c>
      <c r="E4926" s="189"/>
    </row>
    <row r="4927">
      <c r="A4927" s="186" t="s">
        <v>488</v>
      </c>
      <c r="B4927" s="186">
        <v>0.07984</v>
      </c>
      <c r="C4927" s="187">
        <v>45646.0</v>
      </c>
      <c r="D4927" s="188" t="str">
        <f t="shared" si="1"/>
        <v>2024/12</v>
      </c>
      <c r="E4927" s="189"/>
    </row>
    <row r="4928">
      <c r="A4928" s="186" t="s">
        <v>488</v>
      </c>
      <c r="B4928" s="186">
        <v>0.00392</v>
      </c>
      <c r="C4928" s="187">
        <v>45646.0</v>
      </c>
      <c r="D4928" s="188" t="str">
        <f t="shared" si="1"/>
        <v>2024/12</v>
      </c>
      <c r="E4928" s="189"/>
    </row>
    <row r="4929">
      <c r="A4929" s="186" t="s">
        <v>488</v>
      </c>
      <c r="B4929" s="186">
        <v>0.004</v>
      </c>
      <c r="C4929" s="187">
        <v>45646.0</v>
      </c>
      <c r="D4929" s="188" t="str">
        <f t="shared" si="1"/>
        <v>2024/12</v>
      </c>
      <c r="E4929" s="189"/>
    </row>
    <row r="4930">
      <c r="A4930" s="186" t="s">
        <v>488</v>
      </c>
      <c r="B4930" s="186">
        <v>0.00752</v>
      </c>
      <c r="C4930" s="187">
        <v>45646.0</v>
      </c>
      <c r="D4930" s="188" t="str">
        <f t="shared" si="1"/>
        <v>2024/12</v>
      </c>
      <c r="E4930" s="189"/>
    </row>
    <row r="4931">
      <c r="A4931" s="186" t="s">
        <v>488</v>
      </c>
      <c r="B4931" s="186">
        <v>8.0E-4</v>
      </c>
      <c r="C4931" s="187">
        <v>45646.0</v>
      </c>
      <c r="D4931" s="188" t="str">
        <f t="shared" si="1"/>
        <v>2024/12</v>
      </c>
      <c r="E4931" s="189"/>
    </row>
    <row r="4932">
      <c r="A4932" s="186" t="s">
        <v>489</v>
      </c>
      <c r="B4932" s="186">
        <v>1.175905</v>
      </c>
      <c r="C4932" s="187">
        <v>45646.0</v>
      </c>
      <c r="D4932" s="188" t="str">
        <f t="shared" si="1"/>
        <v>2024/12</v>
      </c>
      <c r="E4932" s="189"/>
    </row>
    <row r="4933">
      <c r="A4933" s="186" t="s">
        <v>489</v>
      </c>
      <c r="B4933" s="186">
        <v>0.0064</v>
      </c>
      <c r="C4933" s="187">
        <v>45646.0</v>
      </c>
      <c r="D4933" s="188" t="str">
        <f t="shared" si="1"/>
        <v>2024/12</v>
      </c>
      <c r="E4933" s="189"/>
    </row>
    <row r="4934">
      <c r="A4934" s="186" t="s">
        <v>489</v>
      </c>
      <c r="B4934" s="186">
        <v>0.18366</v>
      </c>
      <c r="C4934" s="187">
        <v>45646.0</v>
      </c>
      <c r="D4934" s="188" t="str">
        <f t="shared" si="1"/>
        <v>2024/12</v>
      </c>
      <c r="E4934" s="189"/>
    </row>
    <row r="4935">
      <c r="A4935" s="186" t="s">
        <v>489</v>
      </c>
      <c r="B4935" s="186">
        <v>0.3049475</v>
      </c>
      <c r="C4935" s="187">
        <v>45646.0</v>
      </c>
      <c r="D4935" s="188" t="str">
        <f t="shared" si="1"/>
        <v>2024/12</v>
      </c>
      <c r="E4935" s="189"/>
    </row>
    <row r="4936">
      <c r="A4936" s="186" t="s">
        <v>489</v>
      </c>
      <c r="B4936" s="186">
        <v>0.02948</v>
      </c>
      <c r="C4936" s="187">
        <v>45646.0</v>
      </c>
      <c r="D4936" s="188" t="str">
        <f t="shared" si="1"/>
        <v>2024/12</v>
      </c>
      <c r="E4936" s="189"/>
    </row>
    <row r="4937">
      <c r="A4937" s="186" t="s">
        <v>489</v>
      </c>
      <c r="B4937" s="186">
        <v>0.01782</v>
      </c>
      <c r="C4937" s="187">
        <v>45646.0</v>
      </c>
      <c r="D4937" s="188" t="str">
        <f t="shared" si="1"/>
        <v>2024/12</v>
      </c>
      <c r="E4937" s="189"/>
    </row>
    <row r="4938">
      <c r="A4938" s="186" t="s">
        <v>489</v>
      </c>
      <c r="B4938" s="186">
        <v>0.009225</v>
      </c>
      <c r="C4938" s="187">
        <v>45646.0</v>
      </c>
      <c r="D4938" s="188" t="str">
        <f t="shared" si="1"/>
        <v>2024/12</v>
      </c>
      <c r="E4938" s="189"/>
    </row>
    <row r="4939">
      <c r="A4939" s="186" t="s">
        <v>489</v>
      </c>
      <c r="B4939" s="186">
        <v>0.0461202</v>
      </c>
      <c r="C4939" s="187">
        <v>45646.0</v>
      </c>
      <c r="D4939" s="188" t="str">
        <f t="shared" si="1"/>
        <v>2024/12</v>
      </c>
      <c r="E4939" s="189"/>
    </row>
    <row r="4940">
      <c r="A4940" s="186" t="s">
        <v>489</v>
      </c>
      <c r="B4940" s="186">
        <v>2.88E-4</v>
      </c>
      <c r="C4940" s="187">
        <v>45646.0</v>
      </c>
      <c r="D4940" s="188" t="str">
        <f t="shared" si="1"/>
        <v>2024/12</v>
      </c>
      <c r="E4940" s="189"/>
    </row>
    <row r="4941">
      <c r="A4941" s="186" t="s">
        <v>489</v>
      </c>
      <c r="B4941" s="186">
        <v>0.0064704</v>
      </c>
      <c r="C4941" s="187">
        <v>45646.0</v>
      </c>
      <c r="D4941" s="188" t="str">
        <f t="shared" si="1"/>
        <v>2024/12</v>
      </c>
      <c r="E4941" s="189"/>
    </row>
    <row r="4942">
      <c r="A4942" s="186" t="s">
        <v>489</v>
      </c>
      <c r="B4942" s="186">
        <v>1.5236E-4</v>
      </c>
      <c r="C4942" s="187">
        <v>45646.0</v>
      </c>
      <c r="D4942" s="188" t="str">
        <f t="shared" si="1"/>
        <v>2024/12</v>
      </c>
      <c r="E4942" s="189"/>
    </row>
    <row r="4943">
      <c r="A4943" s="186" t="s">
        <v>489</v>
      </c>
      <c r="B4943" s="186">
        <v>0.0019815</v>
      </c>
      <c r="C4943" s="187">
        <v>45646.0</v>
      </c>
      <c r="D4943" s="188" t="str">
        <f t="shared" si="1"/>
        <v>2024/12</v>
      </c>
      <c r="E4943" s="189"/>
    </row>
    <row r="4944">
      <c r="A4944" s="186" t="s">
        <v>489</v>
      </c>
      <c r="B4944" s="186">
        <v>0.0013236</v>
      </c>
      <c r="C4944" s="187">
        <v>45646.0</v>
      </c>
      <c r="D4944" s="188" t="str">
        <f t="shared" si="1"/>
        <v>2024/12</v>
      </c>
      <c r="E4944" s="189"/>
    </row>
    <row r="4945">
      <c r="A4945" s="186" t="s">
        <v>498</v>
      </c>
      <c r="B4945" s="186">
        <v>0.05206</v>
      </c>
      <c r="C4945" s="187">
        <v>45646.0</v>
      </c>
      <c r="D4945" s="188" t="str">
        <f t="shared" si="1"/>
        <v>2024/12</v>
      </c>
      <c r="E4945" s="189"/>
    </row>
    <row r="4946">
      <c r="A4946" s="186" t="s">
        <v>498</v>
      </c>
      <c r="B4946" s="186">
        <v>0.03616</v>
      </c>
      <c r="C4946" s="187">
        <v>45646.0</v>
      </c>
      <c r="D4946" s="188" t="str">
        <f t="shared" si="1"/>
        <v>2024/12</v>
      </c>
      <c r="E4946" s="189"/>
    </row>
    <row r="4947">
      <c r="A4947" s="186" t="s">
        <v>498</v>
      </c>
      <c r="B4947" s="186">
        <v>0.16807095</v>
      </c>
      <c r="C4947" s="187">
        <v>45646.0</v>
      </c>
      <c r="D4947" s="188" t="str">
        <f t="shared" si="1"/>
        <v>2024/12</v>
      </c>
      <c r="E4947" s="189"/>
    </row>
    <row r="4948">
      <c r="A4948" s="186" t="s">
        <v>498</v>
      </c>
      <c r="B4948" s="186">
        <v>0.001728</v>
      </c>
      <c r="C4948" s="187">
        <v>45646.0</v>
      </c>
      <c r="D4948" s="188" t="str">
        <f t="shared" si="1"/>
        <v>2024/12</v>
      </c>
      <c r="E4948" s="189"/>
    </row>
    <row r="4949">
      <c r="A4949" s="186" t="s">
        <v>498</v>
      </c>
      <c r="B4949" s="186">
        <v>0.0620082</v>
      </c>
      <c r="C4949" s="187">
        <v>45646.0</v>
      </c>
      <c r="D4949" s="188" t="str">
        <f t="shared" si="1"/>
        <v>2024/12</v>
      </c>
      <c r="E4949" s="189"/>
    </row>
    <row r="4950">
      <c r="A4950" s="186" t="s">
        <v>491</v>
      </c>
      <c r="B4950" s="186">
        <v>0.037715</v>
      </c>
      <c r="C4950" s="187">
        <v>45646.0</v>
      </c>
      <c r="D4950" s="188" t="str">
        <f t="shared" si="1"/>
        <v>2024/12</v>
      </c>
      <c r="E4950" s="189"/>
    </row>
    <row r="4951">
      <c r="A4951" s="186" t="s">
        <v>491</v>
      </c>
      <c r="B4951" s="186">
        <v>0.00594</v>
      </c>
      <c r="C4951" s="187">
        <v>45646.0</v>
      </c>
      <c r="D4951" s="188" t="str">
        <f t="shared" si="1"/>
        <v>2024/12</v>
      </c>
      <c r="E4951" s="189"/>
    </row>
    <row r="4952">
      <c r="A4952" s="186" t="s">
        <v>491</v>
      </c>
      <c r="B4952" s="186">
        <v>0.03012675</v>
      </c>
      <c r="C4952" s="187">
        <v>45646.0</v>
      </c>
      <c r="D4952" s="188" t="str">
        <f t="shared" si="1"/>
        <v>2024/12</v>
      </c>
      <c r="E4952" s="189"/>
    </row>
    <row r="4953">
      <c r="A4953" s="186" t="s">
        <v>491</v>
      </c>
      <c r="B4953" s="186">
        <v>2.112E-4</v>
      </c>
      <c r="C4953" s="187">
        <v>45646.0</v>
      </c>
      <c r="D4953" s="188" t="str">
        <f t="shared" si="1"/>
        <v>2024/12</v>
      </c>
      <c r="E4953" s="189"/>
    </row>
    <row r="4954">
      <c r="A4954" s="186" t="s">
        <v>491</v>
      </c>
      <c r="B4954" s="186">
        <v>0.0041832</v>
      </c>
      <c r="C4954" s="187">
        <v>45646.0</v>
      </c>
      <c r="D4954" s="188" t="str">
        <f t="shared" si="1"/>
        <v>2024/12</v>
      </c>
      <c r="E4954" s="189"/>
    </row>
    <row r="4955">
      <c r="A4955" s="186" t="s">
        <v>486</v>
      </c>
      <c r="B4955" s="186">
        <v>0.0083504</v>
      </c>
      <c r="C4955" s="187">
        <v>45647.0</v>
      </c>
      <c r="D4955" s="188" t="str">
        <f t="shared" si="1"/>
        <v>2024/12</v>
      </c>
      <c r="E4955" s="189"/>
    </row>
    <row r="4956">
      <c r="A4956" s="186" t="s">
        <v>487</v>
      </c>
      <c r="B4956" s="186">
        <v>0.12605</v>
      </c>
      <c r="C4956" s="187">
        <v>45647.0</v>
      </c>
      <c r="D4956" s="188" t="str">
        <f t="shared" si="1"/>
        <v>2024/12</v>
      </c>
      <c r="E4956" s="189"/>
    </row>
    <row r="4957">
      <c r="A4957" s="186" t="s">
        <v>487</v>
      </c>
      <c r="B4957" s="186">
        <v>0.00896</v>
      </c>
      <c r="C4957" s="187">
        <v>45647.0</v>
      </c>
      <c r="D4957" s="188" t="str">
        <f t="shared" si="1"/>
        <v>2024/12</v>
      </c>
      <c r="E4957" s="189"/>
    </row>
    <row r="4958">
      <c r="A4958" s="186" t="s">
        <v>487</v>
      </c>
      <c r="B4958" s="186">
        <v>0.01855</v>
      </c>
      <c r="C4958" s="187">
        <v>45647.0</v>
      </c>
      <c r="D4958" s="188" t="str">
        <f t="shared" si="1"/>
        <v>2024/12</v>
      </c>
      <c r="E4958" s="189"/>
    </row>
    <row r="4959">
      <c r="A4959" s="186" t="s">
        <v>487</v>
      </c>
      <c r="B4959" s="186">
        <v>0.2666525</v>
      </c>
      <c r="C4959" s="187">
        <v>45647.0</v>
      </c>
      <c r="D4959" s="188" t="str">
        <f t="shared" si="1"/>
        <v>2024/12</v>
      </c>
      <c r="E4959" s="189"/>
    </row>
    <row r="4960">
      <c r="A4960" s="186" t="s">
        <v>487</v>
      </c>
      <c r="B4960" s="186">
        <v>0.1336</v>
      </c>
      <c r="C4960" s="187">
        <v>45647.0</v>
      </c>
      <c r="D4960" s="188" t="str">
        <f t="shared" si="1"/>
        <v>2024/12</v>
      </c>
      <c r="E4960" s="189"/>
    </row>
    <row r="4961">
      <c r="A4961" s="186" t="s">
        <v>487</v>
      </c>
      <c r="B4961" s="186">
        <v>0.08252</v>
      </c>
      <c r="C4961" s="187">
        <v>45647.0</v>
      </c>
      <c r="D4961" s="188" t="str">
        <f t="shared" si="1"/>
        <v>2024/12</v>
      </c>
      <c r="E4961" s="189"/>
    </row>
    <row r="4962">
      <c r="A4962" s="186" t="s">
        <v>487</v>
      </c>
      <c r="B4962" s="186">
        <v>0.41482815</v>
      </c>
      <c r="C4962" s="187">
        <v>45647.0</v>
      </c>
      <c r="D4962" s="188" t="str">
        <f t="shared" si="1"/>
        <v>2024/12</v>
      </c>
      <c r="E4962" s="189"/>
    </row>
    <row r="4963">
      <c r="A4963" s="186" t="s">
        <v>487</v>
      </c>
      <c r="B4963" s="186">
        <v>0.0123744</v>
      </c>
      <c r="C4963" s="187">
        <v>45647.0</v>
      </c>
      <c r="D4963" s="188" t="str">
        <f t="shared" si="1"/>
        <v>2024/12</v>
      </c>
      <c r="E4963" s="189"/>
    </row>
    <row r="4964">
      <c r="A4964" s="186" t="s">
        <v>487</v>
      </c>
      <c r="B4964" s="186">
        <v>0.0464604</v>
      </c>
      <c r="C4964" s="187">
        <v>45647.0</v>
      </c>
      <c r="D4964" s="188" t="str">
        <f t="shared" si="1"/>
        <v>2024/12</v>
      </c>
      <c r="E4964" s="189"/>
    </row>
    <row r="4965">
      <c r="A4965" s="186" t="s">
        <v>499</v>
      </c>
      <c r="B4965" s="186">
        <v>1.057295</v>
      </c>
      <c r="C4965" s="187">
        <v>45647.0</v>
      </c>
      <c r="D4965" s="188" t="str">
        <f t="shared" si="1"/>
        <v>2024/12</v>
      </c>
      <c r="E4965" s="189"/>
    </row>
    <row r="4966">
      <c r="A4966" s="186" t="s">
        <v>499</v>
      </c>
      <c r="B4966" s="186">
        <v>0.01424</v>
      </c>
      <c r="C4966" s="187">
        <v>45647.0</v>
      </c>
      <c r="D4966" s="188" t="str">
        <f t="shared" si="1"/>
        <v>2024/12</v>
      </c>
      <c r="E4966" s="189"/>
    </row>
    <row r="4967">
      <c r="A4967" s="186" t="s">
        <v>499</v>
      </c>
      <c r="B4967" s="186">
        <v>0.15964</v>
      </c>
      <c r="C4967" s="187">
        <v>45647.0</v>
      </c>
      <c r="D4967" s="188" t="str">
        <f t="shared" si="1"/>
        <v>2024/12</v>
      </c>
      <c r="E4967" s="189"/>
    </row>
    <row r="4968">
      <c r="A4968" s="186" t="s">
        <v>499</v>
      </c>
      <c r="B4968" s="186">
        <v>0.271575</v>
      </c>
      <c r="C4968" s="187">
        <v>45647.0</v>
      </c>
      <c r="D4968" s="188" t="str">
        <f t="shared" si="1"/>
        <v>2024/12</v>
      </c>
      <c r="E4968" s="189"/>
    </row>
    <row r="4969">
      <c r="A4969" s="186" t="s">
        <v>499</v>
      </c>
      <c r="B4969" s="186">
        <v>0.021645</v>
      </c>
      <c r="C4969" s="187">
        <v>45647.0</v>
      </c>
      <c r="D4969" s="188" t="str">
        <f t="shared" si="1"/>
        <v>2024/12</v>
      </c>
      <c r="E4969" s="189"/>
    </row>
    <row r="4970">
      <c r="A4970" s="186" t="s">
        <v>499</v>
      </c>
      <c r="B4970" s="186">
        <v>1.7745E-4</v>
      </c>
      <c r="C4970" s="187">
        <v>45647.0</v>
      </c>
      <c r="D4970" s="188" t="str">
        <f t="shared" si="1"/>
        <v>2024/12</v>
      </c>
      <c r="E4970" s="189"/>
    </row>
    <row r="4971">
      <c r="A4971" s="186" t="s">
        <v>499</v>
      </c>
      <c r="B4971" s="186">
        <v>0.0017742</v>
      </c>
      <c r="C4971" s="187">
        <v>45647.0</v>
      </c>
      <c r="D4971" s="188" t="str">
        <f t="shared" si="1"/>
        <v>2024/12</v>
      </c>
      <c r="E4971" s="189"/>
    </row>
    <row r="4972">
      <c r="A4972" s="186" t="s">
        <v>499</v>
      </c>
      <c r="B4972" s="186">
        <v>0.001416</v>
      </c>
      <c r="C4972" s="187">
        <v>45647.0</v>
      </c>
      <c r="D4972" s="188" t="str">
        <f t="shared" si="1"/>
        <v>2024/12</v>
      </c>
      <c r="E4972" s="189"/>
    </row>
    <row r="4973">
      <c r="A4973" s="186" t="s">
        <v>496</v>
      </c>
      <c r="B4973" s="186">
        <v>0.03881025</v>
      </c>
      <c r="C4973" s="187">
        <v>45647.0</v>
      </c>
      <c r="D4973" s="188" t="str">
        <f t="shared" si="1"/>
        <v>2024/12</v>
      </c>
      <c r="E4973" s="189"/>
    </row>
    <row r="4974">
      <c r="A4974" s="186" t="s">
        <v>496</v>
      </c>
      <c r="B4974" s="186">
        <v>0.0038712</v>
      </c>
      <c r="C4974" s="187">
        <v>45647.0</v>
      </c>
      <c r="D4974" s="188" t="str">
        <f t="shared" si="1"/>
        <v>2024/12</v>
      </c>
      <c r="E4974" s="189"/>
    </row>
    <row r="4975">
      <c r="A4975" s="186" t="s">
        <v>496</v>
      </c>
      <c r="B4975" s="186">
        <v>0.034341</v>
      </c>
      <c r="C4975" s="187">
        <v>45647.0</v>
      </c>
      <c r="D4975" s="188" t="str">
        <f t="shared" si="1"/>
        <v>2024/12</v>
      </c>
      <c r="E4975" s="189"/>
    </row>
    <row r="4976">
      <c r="A4976" s="186" t="s">
        <v>496</v>
      </c>
      <c r="B4976" s="186">
        <v>0.01992</v>
      </c>
      <c r="C4976" s="187">
        <v>45647.0</v>
      </c>
      <c r="D4976" s="188" t="str">
        <f t="shared" si="1"/>
        <v>2024/12</v>
      </c>
      <c r="E4976" s="189"/>
    </row>
    <row r="4977">
      <c r="A4977" s="186" t="s">
        <v>502</v>
      </c>
      <c r="B4977" s="186">
        <v>0.06589</v>
      </c>
      <c r="C4977" s="187">
        <v>45647.0</v>
      </c>
      <c r="D4977" s="188" t="str">
        <f t="shared" si="1"/>
        <v>2024/12</v>
      </c>
      <c r="E4977" s="189"/>
    </row>
    <row r="4978">
      <c r="A4978" s="186" t="s">
        <v>502</v>
      </c>
      <c r="B4978" s="186">
        <v>0.01471</v>
      </c>
      <c r="C4978" s="187">
        <v>45647.0</v>
      </c>
      <c r="D4978" s="188" t="str">
        <f t="shared" si="1"/>
        <v>2024/12</v>
      </c>
      <c r="E4978" s="189"/>
    </row>
    <row r="4979">
      <c r="A4979" s="186" t="s">
        <v>502</v>
      </c>
      <c r="B4979" s="186">
        <v>0.0091371</v>
      </c>
      <c r="C4979" s="187">
        <v>45647.0</v>
      </c>
      <c r="D4979" s="188" t="str">
        <f t="shared" si="1"/>
        <v>2024/12</v>
      </c>
      <c r="E4979" s="189"/>
    </row>
    <row r="4980">
      <c r="A4980" s="186" t="s">
        <v>502</v>
      </c>
      <c r="B4980" s="186">
        <v>1.248E-4</v>
      </c>
      <c r="C4980" s="187">
        <v>45647.0</v>
      </c>
      <c r="D4980" s="188" t="str">
        <f t="shared" si="1"/>
        <v>2024/12</v>
      </c>
      <c r="E4980" s="189"/>
    </row>
    <row r="4981">
      <c r="A4981" s="186" t="s">
        <v>502</v>
      </c>
      <c r="B4981" s="186">
        <v>6.672E-4</v>
      </c>
      <c r="C4981" s="187">
        <v>45647.0</v>
      </c>
      <c r="D4981" s="188" t="str">
        <f t="shared" si="1"/>
        <v>2024/12</v>
      </c>
      <c r="E4981" s="189"/>
    </row>
    <row r="4982">
      <c r="A4982" s="186" t="s">
        <v>502</v>
      </c>
      <c r="B4982" s="186">
        <v>3.12</v>
      </c>
      <c r="C4982" s="187">
        <v>45647.0</v>
      </c>
      <c r="D4982" s="188" t="str">
        <f t="shared" si="1"/>
        <v>2024/12</v>
      </c>
      <c r="E4982" s="189"/>
    </row>
    <row r="4983">
      <c r="A4983" s="186" t="s">
        <v>502</v>
      </c>
      <c r="B4983" s="186">
        <v>0.262482</v>
      </c>
      <c r="C4983" s="187">
        <v>45647.0</v>
      </c>
      <c r="D4983" s="188" t="str">
        <f t="shared" si="1"/>
        <v>2024/12</v>
      </c>
      <c r="E4983" s="189"/>
    </row>
    <row r="4984">
      <c r="A4984" s="186" t="s">
        <v>502</v>
      </c>
      <c r="B4984" s="186">
        <v>0.705396</v>
      </c>
      <c r="C4984" s="187">
        <v>45647.0</v>
      </c>
      <c r="D4984" s="188" t="str">
        <f t="shared" si="1"/>
        <v>2024/12</v>
      </c>
      <c r="E4984" s="189"/>
    </row>
    <row r="4985">
      <c r="A4985" s="186" t="s">
        <v>488</v>
      </c>
      <c r="B4985" s="186">
        <v>0.06356</v>
      </c>
      <c r="C4985" s="187">
        <v>45647.0</v>
      </c>
      <c r="D4985" s="188" t="str">
        <f t="shared" si="1"/>
        <v>2024/12</v>
      </c>
      <c r="E4985" s="189"/>
    </row>
    <row r="4986">
      <c r="A4986" s="186" t="s">
        <v>488</v>
      </c>
      <c r="B4986" s="186">
        <v>0.02461</v>
      </c>
      <c r="C4986" s="187">
        <v>45647.0</v>
      </c>
      <c r="D4986" s="188" t="str">
        <f t="shared" si="1"/>
        <v>2024/12</v>
      </c>
      <c r="E4986" s="189"/>
    </row>
    <row r="4987">
      <c r="A4987" s="186" t="s">
        <v>488</v>
      </c>
      <c r="B4987" s="186">
        <v>0.03178</v>
      </c>
      <c r="C4987" s="187">
        <v>45647.0</v>
      </c>
      <c r="D4987" s="188" t="str">
        <f t="shared" si="1"/>
        <v>2024/12</v>
      </c>
      <c r="E4987" s="189"/>
    </row>
    <row r="4988">
      <c r="A4988" s="186" t="s">
        <v>488</v>
      </c>
      <c r="B4988" s="186">
        <v>0.00105</v>
      </c>
      <c r="C4988" s="187">
        <v>45647.0</v>
      </c>
      <c r="D4988" s="188" t="str">
        <f t="shared" si="1"/>
        <v>2024/12</v>
      </c>
      <c r="E4988" s="189"/>
    </row>
    <row r="4989">
      <c r="A4989" s="186" t="s">
        <v>488</v>
      </c>
      <c r="B4989" s="186">
        <v>3.9645E-4</v>
      </c>
      <c r="C4989" s="187">
        <v>45647.0</v>
      </c>
      <c r="D4989" s="188" t="str">
        <f t="shared" si="1"/>
        <v>2024/12</v>
      </c>
      <c r="E4989" s="189"/>
    </row>
    <row r="4990">
      <c r="A4990" s="186" t="s">
        <v>488</v>
      </c>
      <c r="B4990" s="186">
        <v>6.36E-5</v>
      </c>
      <c r="C4990" s="187">
        <v>45647.0</v>
      </c>
      <c r="D4990" s="188" t="str">
        <f t="shared" si="1"/>
        <v>2024/12</v>
      </c>
      <c r="E4990" s="189"/>
    </row>
    <row r="4991">
      <c r="A4991" s="186" t="s">
        <v>488</v>
      </c>
      <c r="B4991" s="186">
        <v>0.190665</v>
      </c>
      <c r="C4991" s="187">
        <v>45647.0</v>
      </c>
      <c r="D4991" s="188" t="str">
        <f t="shared" si="1"/>
        <v>2024/12</v>
      </c>
      <c r="E4991" s="189"/>
    </row>
    <row r="4992">
      <c r="A4992" s="186" t="s">
        <v>488</v>
      </c>
      <c r="B4992" s="186">
        <v>0.22074</v>
      </c>
      <c r="C4992" s="187">
        <v>45647.0</v>
      </c>
      <c r="D4992" s="188" t="str">
        <f t="shared" si="1"/>
        <v>2024/12</v>
      </c>
      <c r="E4992" s="189"/>
    </row>
    <row r="4993">
      <c r="A4993" s="186" t="s">
        <v>488</v>
      </c>
      <c r="B4993" s="186">
        <v>2.7E-5</v>
      </c>
      <c r="C4993" s="187">
        <v>45647.0</v>
      </c>
      <c r="D4993" s="188" t="str">
        <f t="shared" si="1"/>
        <v>2024/12</v>
      </c>
      <c r="E4993" s="189"/>
    </row>
    <row r="4994">
      <c r="A4994" s="186" t="s">
        <v>488</v>
      </c>
      <c r="B4994" s="186">
        <v>0.001776</v>
      </c>
      <c r="C4994" s="187">
        <v>45647.0</v>
      </c>
      <c r="D4994" s="188" t="str">
        <f t="shared" si="1"/>
        <v>2024/12</v>
      </c>
      <c r="E4994" s="189"/>
    </row>
    <row r="4995">
      <c r="A4995" s="186" t="s">
        <v>488</v>
      </c>
      <c r="B4995" s="186">
        <v>0.00108</v>
      </c>
      <c r="C4995" s="187">
        <v>45647.0</v>
      </c>
      <c r="D4995" s="188" t="str">
        <f t="shared" si="1"/>
        <v>2024/12</v>
      </c>
      <c r="E4995" s="189"/>
    </row>
    <row r="4996">
      <c r="A4996" s="186" t="s">
        <v>488</v>
      </c>
      <c r="B4996" s="186">
        <v>0.01192</v>
      </c>
      <c r="C4996" s="187">
        <v>45647.0</v>
      </c>
      <c r="D4996" s="188" t="str">
        <f t="shared" si="1"/>
        <v>2024/12</v>
      </c>
      <c r="E4996" s="189"/>
    </row>
    <row r="4997">
      <c r="A4997" s="186" t="s">
        <v>488</v>
      </c>
      <c r="B4997" s="186">
        <v>4.326E-4</v>
      </c>
      <c r="C4997" s="187">
        <v>45647.0</v>
      </c>
      <c r="D4997" s="188" t="str">
        <f t="shared" si="1"/>
        <v>2024/12</v>
      </c>
      <c r="E4997" s="189"/>
    </row>
    <row r="4998">
      <c r="A4998" s="186" t="s">
        <v>488</v>
      </c>
      <c r="B4998" s="186">
        <v>5.088E-4</v>
      </c>
      <c r="C4998" s="187">
        <v>45647.0</v>
      </c>
      <c r="D4998" s="188" t="str">
        <f t="shared" si="1"/>
        <v>2024/12</v>
      </c>
      <c r="E4998" s="189"/>
    </row>
    <row r="4999">
      <c r="A4999" s="186" t="s">
        <v>488</v>
      </c>
      <c r="B4999" s="186">
        <v>2.0E-4</v>
      </c>
      <c r="C4999" s="187">
        <v>45647.0</v>
      </c>
      <c r="D4999" s="188" t="str">
        <f t="shared" si="1"/>
        <v>2024/12</v>
      </c>
      <c r="E4999" s="189"/>
    </row>
    <row r="5000">
      <c r="A5000" s="186" t="s">
        <v>489</v>
      </c>
      <c r="B5000" s="186">
        <v>1.2558425</v>
      </c>
      <c r="C5000" s="187">
        <v>45647.0</v>
      </c>
      <c r="D5000" s="188" t="str">
        <f t="shared" si="1"/>
        <v>2024/12</v>
      </c>
      <c r="E5000" s="189"/>
    </row>
    <row r="5001">
      <c r="A5001" s="186" t="s">
        <v>489</v>
      </c>
      <c r="B5001" s="186">
        <v>0.09536</v>
      </c>
      <c r="C5001" s="187">
        <v>45647.0</v>
      </c>
      <c r="D5001" s="188" t="str">
        <f t="shared" si="1"/>
        <v>2024/12</v>
      </c>
      <c r="E5001" s="189"/>
    </row>
    <row r="5002">
      <c r="A5002" s="186" t="s">
        <v>489</v>
      </c>
      <c r="B5002" s="186">
        <v>0.24611</v>
      </c>
      <c r="C5002" s="187">
        <v>45647.0</v>
      </c>
      <c r="D5002" s="188" t="str">
        <f t="shared" si="1"/>
        <v>2024/12</v>
      </c>
      <c r="E5002" s="189"/>
    </row>
    <row r="5003">
      <c r="A5003" s="186" t="s">
        <v>489</v>
      </c>
      <c r="B5003" s="186">
        <v>0.04849275</v>
      </c>
      <c r="C5003" s="187">
        <v>45647.0</v>
      </c>
      <c r="D5003" s="188" t="str">
        <f t="shared" si="1"/>
        <v>2024/12</v>
      </c>
      <c r="E5003" s="189"/>
    </row>
    <row r="5004">
      <c r="A5004" s="186" t="s">
        <v>489</v>
      </c>
      <c r="B5004" s="186">
        <v>6.624E-4</v>
      </c>
      <c r="C5004" s="187">
        <v>45647.0</v>
      </c>
      <c r="D5004" s="188" t="str">
        <f t="shared" si="1"/>
        <v>2024/12</v>
      </c>
      <c r="E5004" s="189"/>
    </row>
    <row r="5005">
      <c r="A5005" s="186" t="s">
        <v>489</v>
      </c>
      <c r="B5005" s="186">
        <v>0.0067524</v>
      </c>
      <c r="C5005" s="187">
        <v>45647.0</v>
      </c>
      <c r="D5005" s="188" t="str">
        <f t="shared" si="1"/>
        <v>2024/12</v>
      </c>
      <c r="E5005" s="189"/>
    </row>
    <row r="5006">
      <c r="A5006" s="186" t="s">
        <v>489</v>
      </c>
      <c r="B5006" s="186">
        <v>1.9539E-4</v>
      </c>
      <c r="C5006" s="187">
        <v>45647.0</v>
      </c>
      <c r="D5006" s="188" t="str">
        <f t="shared" si="1"/>
        <v>2024/12</v>
      </c>
      <c r="E5006" s="189"/>
    </row>
    <row r="5007">
      <c r="A5007" s="186" t="s">
        <v>489</v>
      </c>
      <c r="B5007" s="186">
        <v>0.0021291</v>
      </c>
      <c r="C5007" s="187">
        <v>45647.0</v>
      </c>
      <c r="D5007" s="188" t="str">
        <f t="shared" si="1"/>
        <v>2024/12</v>
      </c>
      <c r="E5007" s="189"/>
    </row>
    <row r="5008">
      <c r="A5008" s="186" t="s">
        <v>489</v>
      </c>
      <c r="B5008" s="186">
        <v>0.0013728</v>
      </c>
      <c r="C5008" s="187">
        <v>45647.0</v>
      </c>
      <c r="D5008" s="188" t="str">
        <f t="shared" si="1"/>
        <v>2024/12</v>
      </c>
      <c r="E5008" s="189"/>
    </row>
    <row r="5009">
      <c r="A5009" s="186" t="s">
        <v>498</v>
      </c>
      <c r="B5009" s="186">
        <v>0.0063175</v>
      </c>
      <c r="C5009" s="187">
        <v>45647.0</v>
      </c>
      <c r="D5009" s="188" t="str">
        <f t="shared" si="1"/>
        <v>2024/12</v>
      </c>
      <c r="E5009" s="189"/>
    </row>
    <row r="5010">
      <c r="A5010" s="186" t="s">
        <v>498</v>
      </c>
      <c r="B5010" s="186">
        <v>0.0042</v>
      </c>
      <c r="C5010" s="187">
        <v>45647.0</v>
      </c>
      <c r="D5010" s="188" t="str">
        <f t="shared" si="1"/>
        <v>2024/12</v>
      </c>
      <c r="E5010" s="189"/>
    </row>
    <row r="5011">
      <c r="A5011" s="186" t="s">
        <v>498</v>
      </c>
      <c r="B5011" s="186">
        <v>0.00723885</v>
      </c>
      <c r="C5011" s="187">
        <v>45647.0</v>
      </c>
      <c r="D5011" s="188" t="str">
        <f t="shared" si="1"/>
        <v>2024/12</v>
      </c>
      <c r="E5011" s="189"/>
    </row>
    <row r="5012">
      <c r="A5012" s="186" t="s">
        <v>498</v>
      </c>
      <c r="B5012" s="186">
        <v>0.00168</v>
      </c>
      <c r="C5012" s="187">
        <v>45647.0</v>
      </c>
      <c r="D5012" s="188" t="str">
        <f t="shared" si="1"/>
        <v>2024/12</v>
      </c>
      <c r="E5012" s="189"/>
    </row>
    <row r="5013">
      <c r="A5013" s="186" t="s">
        <v>491</v>
      </c>
      <c r="B5013" s="186">
        <v>0.01564</v>
      </c>
      <c r="C5013" s="187">
        <v>45647.0</v>
      </c>
      <c r="D5013" s="188" t="str">
        <f t="shared" si="1"/>
        <v>2024/12</v>
      </c>
      <c r="E5013" s="189"/>
    </row>
    <row r="5014">
      <c r="A5014" s="186" t="s">
        <v>491</v>
      </c>
      <c r="B5014" s="186">
        <v>0.00244</v>
      </c>
      <c r="C5014" s="187">
        <v>45647.0</v>
      </c>
      <c r="D5014" s="188" t="str">
        <f t="shared" si="1"/>
        <v>2024/12</v>
      </c>
      <c r="E5014" s="189"/>
    </row>
    <row r="5015">
      <c r="A5015" s="186" t="s">
        <v>486</v>
      </c>
      <c r="B5015" s="186">
        <v>0.0082864</v>
      </c>
      <c r="C5015" s="187">
        <v>45648.0</v>
      </c>
      <c r="D5015" s="188" t="str">
        <f t="shared" si="1"/>
        <v>2024/12</v>
      </c>
      <c r="E5015" s="189"/>
    </row>
    <row r="5016">
      <c r="A5016" s="186" t="s">
        <v>487</v>
      </c>
      <c r="B5016" s="186">
        <v>0.4032425</v>
      </c>
      <c r="C5016" s="187">
        <v>45648.0</v>
      </c>
      <c r="D5016" s="188" t="str">
        <f t="shared" si="1"/>
        <v>2024/12</v>
      </c>
      <c r="E5016" s="189"/>
    </row>
    <row r="5017">
      <c r="A5017" s="186" t="s">
        <v>487</v>
      </c>
      <c r="B5017" s="186">
        <v>0.01008</v>
      </c>
      <c r="C5017" s="187">
        <v>45648.0</v>
      </c>
      <c r="D5017" s="188" t="str">
        <f t="shared" si="1"/>
        <v>2024/12</v>
      </c>
      <c r="E5017" s="189"/>
    </row>
    <row r="5018">
      <c r="A5018" s="186" t="s">
        <v>487</v>
      </c>
      <c r="B5018" s="186">
        <v>0.03582</v>
      </c>
      <c r="C5018" s="187">
        <v>45648.0</v>
      </c>
      <c r="D5018" s="188" t="str">
        <f t="shared" si="1"/>
        <v>2024/12</v>
      </c>
      <c r="E5018" s="189"/>
    </row>
    <row r="5019">
      <c r="A5019" s="186" t="s">
        <v>487</v>
      </c>
      <c r="B5019" s="186">
        <v>0.32808</v>
      </c>
      <c r="C5019" s="187">
        <v>45648.0</v>
      </c>
      <c r="D5019" s="188" t="str">
        <f t="shared" si="1"/>
        <v>2024/12</v>
      </c>
      <c r="E5019" s="189"/>
    </row>
    <row r="5020">
      <c r="A5020" s="186" t="s">
        <v>487</v>
      </c>
      <c r="B5020" s="186">
        <v>0.12096</v>
      </c>
      <c r="C5020" s="187">
        <v>45648.0</v>
      </c>
      <c r="D5020" s="188" t="str">
        <f t="shared" si="1"/>
        <v>2024/12</v>
      </c>
      <c r="E5020" s="189"/>
    </row>
    <row r="5021">
      <c r="A5021" s="186" t="s">
        <v>487</v>
      </c>
      <c r="B5021" s="186">
        <v>0.09713</v>
      </c>
      <c r="C5021" s="187">
        <v>45648.0</v>
      </c>
      <c r="D5021" s="188" t="str">
        <f t="shared" si="1"/>
        <v>2024/12</v>
      </c>
      <c r="E5021" s="189"/>
    </row>
    <row r="5022">
      <c r="A5022" s="186" t="s">
        <v>487</v>
      </c>
      <c r="B5022" s="186">
        <v>0.44275335</v>
      </c>
      <c r="C5022" s="187">
        <v>45648.0</v>
      </c>
      <c r="D5022" s="188" t="str">
        <f t="shared" si="1"/>
        <v>2024/12</v>
      </c>
      <c r="E5022" s="189"/>
    </row>
    <row r="5023">
      <c r="A5023" s="186" t="s">
        <v>487</v>
      </c>
      <c r="B5023" s="186">
        <v>0.0107232</v>
      </c>
      <c r="C5023" s="187">
        <v>45648.0</v>
      </c>
      <c r="D5023" s="188" t="str">
        <f t="shared" si="1"/>
        <v>2024/12</v>
      </c>
      <c r="E5023" s="189"/>
    </row>
    <row r="5024">
      <c r="A5024" s="186" t="s">
        <v>487</v>
      </c>
      <c r="B5024" s="186">
        <v>0.0330462</v>
      </c>
      <c r="C5024" s="187">
        <v>45648.0</v>
      </c>
      <c r="D5024" s="188" t="str">
        <f t="shared" si="1"/>
        <v>2024/12</v>
      </c>
      <c r="E5024" s="189"/>
    </row>
    <row r="5025">
      <c r="A5025" s="186" t="s">
        <v>499</v>
      </c>
      <c r="B5025" s="186">
        <v>1.49716</v>
      </c>
      <c r="C5025" s="187">
        <v>45648.0</v>
      </c>
      <c r="D5025" s="188" t="str">
        <f t="shared" si="1"/>
        <v>2024/12</v>
      </c>
      <c r="E5025" s="189"/>
    </row>
    <row r="5026">
      <c r="A5026" s="186" t="s">
        <v>499</v>
      </c>
      <c r="B5026" s="186">
        <v>0.02848</v>
      </c>
      <c r="C5026" s="187">
        <v>45648.0</v>
      </c>
      <c r="D5026" s="188" t="str">
        <f t="shared" si="1"/>
        <v>2024/12</v>
      </c>
      <c r="E5026" s="189"/>
    </row>
    <row r="5027">
      <c r="A5027" s="186" t="s">
        <v>499</v>
      </c>
      <c r="B5027" s="186">
        <v>0.25855</v>
      </c>
      <c r="C5027" s="187">
        <v>45648.0</v>
      </c>
      <c r="D5027" s="188" t="str">
        <f t="shared" si="1"/>
        <v>2024/12</v>
      </c>
      <c r="E5027" s="189"/>
    </row>
    <row r="5028">
      <c r="A5028" s="186" t="s">
        <v>499</v>
      </c>
      <c r="B5028" s="186">
        <v>0.372755</v>
      </c>
      <c r="C5028" s="187">
        <v>45648.0</v>
      </c>
      <c r="D5028" s="188" t="str">
        <f t="shared" si="1"/>
        <v>2024/12</v>
      </c>
      <c r="E5028" s="189"/>
    </row>
    <row r="5029">
      <c r="A5029" s="186" t="s">
        <v>499</v>
      </c>
      <c r="B5029" s="186">
        <v>0.060285</v>
      </c>
      <c r="C5029" s="187">
        <v>45648.0</v>
      </c>
      <c r="D5029" s="188" t="str">
        <f t="shared" si="1"/>
        <v>2024/12</v>
      </c>
      <c r="E5029" s="189"/>
    </row>
    <row r="5030">
      <c r="A5030" s="186" t="s">
        <v>499</v>
      </c>
      <c r="B5030" s="186">
        <v>2.7521E-4</v>
      </c>
      <c r="C5030" s="187">
        <v>45648.0</v>
      </c>
      <c r="D5030" s="188" t="str">
        <f t="shared" si="1"/>
        <v>2024/12</v>
      </c>
      <c r="E5030" s="189"/>
    </row>
    <row r="5031">
      <c r="A5031" s="186" t="s">
        <v>499</v>
      </c>
      <c r="B5031" s="186">
        <v>0.0025869</v>
      </c>
      <c r="C5031" s="187">
        <v>45648.0</v>
      </c>
      <c r="D5031" s="188" t="str">
        <f t="shared" si="1"/>
        <v>2024/12</v>
      </c>
      <c r="E5031" s="189"/>
    </row>
    <row r="5032">
      <c r="A5032" s="186" t="s">
        <v>499</v>
      </c>
      <c r="B5032" s="186">
        <v>0.0019392</v>
      </c>
      <c r="C5032" s="187">
        <v>45648.0</v>
      </c>
      <c r="D5032" s="188" t="str">
        <f t="shared" si="1"/>
        <v>2024/12</v>
      </c>
      <c r="E5032" s="189"/>
    </row>
    <row r="5033">
      <c r="A5033" s="186" t="s">
        <v>496</v>
      </c>
      <c r="B5033" s="186">
        <v>0.03641025</v>
      </c>
      <c r="C5033" s="187">
        <v>45648.0</v>
      </c>
      <c r="D5033" s="188" t="str">
        <f t="shared" si="1"/>
        <v>2024/12</v>
      </c>
      <c r="E5033" s="189"/>
    </row>
    <row r="5034">
      <c r="A5034" s="186" t="s">
        <v>496</v>
      </c>
      <c r="B5034" s="186">
        <v>3.36E-4</v>
      </c>
      <c r="C5034" s="187">
        <v>45648.0</v>
      </c>
      <c r="D5034" s="188" t="str">
        <f t="shared" si="1"/>
        <v>2024/12</v>
      </c>
      <c r="E5034" s="189"/>
    </row>
    <row r="5035">
      <c r="A5035" s="186" t="s">
        <v>496</v>
      </c>
      <c r="B5035" s="186">
        <v>0.004068</v>
      </c>
      <c r="C5035" s="187">
        <v>45648.0</v>
      </c>
      <c r="D5035" s="188" t="str">
        <f t="shared" si="1"/>
        <v>2024/12</v>
      </c>
      <c r="E5035" s="189"/>
    </row>
    <row r="5036">
      <c r="A5036" s="186" t="s">
        <v>496</v>
      </c>
      <c r="B5036" s="186">
        <v>0.0427655</v>
      </c>
      <c r="C5036" s="187">
        <v>45648.0</v>
      </c>
      <c r="D5036" s="188" t="str">
        <f t="shared" si="1"/>
        <v>2024/12</v>
      </c>
      <c r="E5036" s="189"/>
    </row>
    <row r="5037">
      <c r="A5037" s="186" t="s">
        <v>496</v>
      </c>
      <c r="B5037" s="186">
        <v>0.022896</v>
      </c>
      <c r="C5037" s="187">
        <v>45648.0</v>
      </c>
      <c r="D5037" s="188" t="str">
        <f t="shared" si="1"/>
        <v>2024/12</v>
      </c>
      <c r="E5037" s="189"/>
    </row>
    <row r="5038">
      <c r="A5038" s="186" t="s">
        <v>502</v>
      </c>
      <c r="B5038" s="186">
        <v>0.1023725</v>
      </c>
      <c r="C5038" s="187">
        <v>45648.0</v>
      </c>
      <c r="D5038" s="188" t="str">
        <f t="shared" si="1"/>
        <v>2024/12</v>
      </c>
      <c r="E5038" s="189"/>
    </row>
    <row r="5039">
      <c r="A5039" s="186" t="s">
        <v>502</v>
      </c>
      <c r="B5039" s="186">
        <v>0.01462</v>
      </c>
      <c r="C5039" s="187">
        <v>45648.0</v>
      </c>
      <c r="D5039" s="188" t="str">
        <f t="shared" si="1"/>
        <v>2024/12</v>
      </c>
      <c r="E5039" s="189"/>
    </row>
    <row r="5040">
      <c r="A5040" s="186" t="s">
        <v>502</v>
      </c>
      <c r="B5040" s="186">
        <v>0.00848685</v>
      </c>
      <c r="C5040" s="187">
        <v>45648.0</v>
      </c>
      <c r="D5040" s="188" t="str">
        <f t="shared" si="1"/>
        <v>2024/12</v>
      </c>
      <c r="E5040" s="189"/>
    </row>
    <row r="5041">
      <c r="A5041" s="186" t="s">
        <v>502</v>
      </c>
      <c r="B5041" s="186">
        <v>1.248E-4</v>
      </c>
      <c r="C5041" s="187">
        <v>45648.0</v>
      </c>
      <c r="D5041" s="188" t="str">
        <f t="shared" si="1"/>
        <v>2024/12</v>
      </c>
      <c r="E5041" s="189"/>
    </row>
    <row r="5042">
      <c r="A5042" s="186" t="s">
        <v>502</v>
      </c>
      <c r="B5042" s="186">
        <v>0.0010578</v>
      </c>
      <c r="C5042" s="187">
        <v>45648.0</v>
      </c>
      <c r="D5042" s="188" t="str">
        <f t="shared" si="1"/>
        <v>2024/12</v>
      </c>
      <c r="E5042" s="189"/>
    </row>
    <row r="5043">
      <c r="A5043" s="186" t="s">
        <v>502</v>
      </c>
      <c r="B5043" s="186">
        <v>3.08</v>
      </c>
      <c r="C5043" s="187">
        <v>45648.0</v>
      </c>
      <c r="D5043" s="188" t="str">
        <f t="shared" si="1"/>
        <v>2024/12</v>
      </c>
      <c r="E5043" s="189"/>
    </row>
    <row r="5044">
      <c r="A5044" s="186" t="s">
        <v>502</v>
      </c>
      <c r="B5044" s="186">
        <v>0.270195</v>
      </c>
      <c r="C5044" s="187">
        <v>45648.0</v>
      </c>
      <c r="D5044" s="188" t="str">
        <f t="shared" si="1"/>
        <v>2024/12</v>
      </c>
      <c r="E5044" s="189"/>
    </row>
    <row r="5045">
      <c r="A5045" s="186" t="s">
        <v>502</v>
      </c>
      <c r="B5045" s="186">
        <v>0.710744</v>
      </c>
      <c r="C5045" s="187">
        <v>45648.0</v>
      </c>
      <c r="D5045" s="188" t="str">
        <f t="shared" si="1"/>
        <v>2024/12</v>
      </c>
      <c r="E5045" s="189"/>
    </row>
    <row r="5046">
      <c r="A5046" s="186" t="s">
        <v>489</v>
      </c>
      <c r="B5046" s="186">
        <v>0.9528725</v>
      </c>
      <c r="C5046" s="187">
        <v>45648.0</v>
      </c>
      <c r="D5046" s="188" t="str">
        <f t="shared" si="1"/>
        <v>2024/12</v>
      </c>
      <c r="E5046" s="189"/>
    </row>
    <row r="5047">
      <c r="A5047" s="186" t="s">
        <v>489</v>
      </c>
      <c r="B5047" s="186">
        <v>0.07168</v>
      </c>
      <c r="C5047" s="187">
        <v>45648.0</v>
      </c>
      <c r="D5047" s="188" t="str">
        <f t="shared" si="1"/>
        <v>2024/12</v>
      </c>
      <c r="E5047" s="189"/>
    </row>
    <row r="5048">
      <c r="A5048" s="186" t="s">
        <v>489</v>
      </c>
      <c r="B5048" s="186">
        <v>0.17317</v>
      </c>
      <c r="C5048" s="187">
        <v>45648.0</v>
      </c>
      <c r="D5048" s="188" t="str">
        <f t="shared" si="1"/>
        <v>2024/12</v>
      </c>
      <c r="E5048" s="189"/>
    </row>
    <row r="5049">
      <c r="A5049" s="186" t="s">
        <v>489</v>
      </c>
      <c r="B5049" s="186">
        <v>0.04420335</v>
      </c>
      <c r="C5049" s="187">
        <v>45648.0</v>
      </c>
      <c r="D5049" s="188" t="str">
        <f t="shared" si="1"/>
        <v>2024/12</v>
      </c>
      <c r="E5049" s="189"/>
    </row>
    <row r="5050">
      <c r="A5050" s="186" t="s">
        <v>489</v>
      </c>
      <c r="B5050" s="186">
        <v>0.0058836</v>
      </c>
      <c r="C5050" s="187">
        <v>45648.0</v>
      </c>
      <c r="D5050" s="188" t="str">
        <f t="shared" si="1"/>
        <v>2024/12</v>
      </c>
      <c r="E5050" s="189"/>
    </row>
    <row r="5051">
      <c r="A5051" s="186" t="s">
        <v>489</v>
      </c>
      <c r="B5051" s="186">
        <v>1.7394E-4</v>
      </c>
      <c r="C5051" s="187">
        <v>45648.0</v>
      </c>
      <c r="D5051" s="188" t="str">
        <f t="shared" si="1"/>
        <v>2024/12</v>
      </c>
      <c r="E5051" s="189"/>
    </row>
    <row r="5052">
      <c r="A5052" s="186" t="s">
        <v>489</v>
      </c>
      <c r="B5052" s="186">
        <v>0.0018696</v>
      </c>
      <c r="C5052" s="187">
        <v>45648.0</v>
      </c>
      <c r="D5052" s="188" t="str">
        <f t="shared" si="1"/>
        <v>2024/12</v>
      </c>
      <c r="E5052" s="189"/>
    </row>
    <row r="5053">
      <c r="A5053" s="186" t="s">
        <v>489</v>
      </c>
      <c r="B5053" s="186">
        <v>0.0012648</v>
      </c>
      <c r="C5053" s="187">
        <v>45648.0</v>
      </c>
      <c r="D5053" s="188" t="str">
        <f t="shared" si="1"/>
        <v>2024/12</v>
      </c>
      <c r="E5053" s="189"/>
    </row>
    <row r="5054">
      <c r="A5054" s="186" t="s">
        <v>498</v>
      </c>
      <c r="B5054" s="186">
        <v>0.02912</v>
      </c>
      <c r="C5054" s="187">
        <v>45648.0</v>
      </c>
      <c r="D5054" s="188" t="str">
        <f t="shared" si="1"/>
        <v>2024/12</v>
      </c>
      <c r="E5054" s="189"/>
    </row>
    <row r="5055">
      <c r="A5055" s="186" t="s">
        <v>498</v>
      </c>
      <c r="B5055" s="186">
        <v>0.01873</v>
      </c>
      <c r="C5055" s="187">
        <v>45648.0</v>
      </c>
      <c r="D5055" s="188" t="str">
        <f t="shared" si="1"/>
        <v>2024/12</v>
      </c>
      <c r="E5055" s="189"/>
    </row>
    <row r="5056">
      <c r="A5056" s="186" t="s">
        <v>498</v>
      </c>
      <c r="B5056" s="186">
        <v>0.01147845</v>
      </c>
      <c r="C5056" s="187">
        <v>45648.0</v>
      </c>
      <c r="D5056" s="188" t="str">
        <f t="shared" si="1"/>
        <v>2024/12</v>
      </c>
      <c r="E5056" s="189"/>
    </row>
    <row r="5057">
      <c r="A5057" s="186" t="s">
        <v>498</v>
      </c>
      <c r="B5057" s="186">
        <v>0.0051294</v>
      </c>
      <c r="C5057" s="187">
        <v>45648.0</v>
      </c>
      <c r="D5057" s="188" t="str">
        <f t="shared" si="1"/>
        <v>2024/12</v>
      </c>
      <c r="E5057" s="189"/>
    </row>
    <row r="5058">
      <c r="A5058" s="186" t="s">
        <v>491</v>
      </c>
      <c r="B5058" s="186">
        <v>0.041825</v>
      </c>
      <c r="C5058" s="187">
        <v>45648.0</v>
      </c>
      <c r="D5058" s="188" t="str">
        <f t="shared" si="1"/>
        <v>2024/12</v>
      </c>
      <c r="E5058" s="189"/>
    </row>
    <row r="5059">
      <c r="A5059" s="186" t="s">
        <v>491</v>
      </c>
      <c r="B5059" s="186">
        <v>0.00586</v>
      </c>
      <c r="C5059" s="187">
        <v>45648.0</v>
      </c>
      <c r="D5059" s="188" t="str">
        <f t="shared" si="1"/>
        <v>2024/12</v>
      </c>
      <c r="E5059" s="189"/>
    </row>
    <row r="5060">
      <c r="A5060" s="186" t="s">
        <v>486</v>
      </c>
      <c r="B5060" s="186">
        <v>0.0123984</v>
      </c>
      <c r="C5060" s="187">
        <v>45649.0</v>
      </c>
      <c r="D5060" s="188" t="str">
        <f t="shared" si="1"/>
        <v>2024/12</v>
      </c>
      <c r="E5060" s="189"/>
    </row>
    <row r="5061">
      <c r="A5061" s="186" t="s">
        <v>487</v>
      </c>
      <c r="B5061" s="186">
        <v>0.90901</v>
      </c>
      <c r="C5061" s="187">
        <v>45649.0</v>
      </c>
      <c r="D5061" s="188" t="str">
        <f t="shared" si="1"/>
        <v>2024/12</v>
      </c>
      <c r="E5061" s="189"/>
    </row>
    <row r="5062">
      <c r="A5062" s="186" t="s">
        <v>487</v>
      </c>
      <c r="B5062" s="186">
        <v>0.05088</v>
      </c>
      <c r="C5062" s="187">
        <v>45649.0</v>
      </c>
      <c r="D5062" s="188" t="str">
        <f t="shared" si="1"/>
        <v>2024/12</v>
      </c>
      <c r="E5062" s="189"/>
    </row>
    <row r="5063">
      <c r="A5063" s="186" t="s">
        <v>487</v>
      </c>
      <c r="B5063" s="186">
        <v>0.13609</v>
      </c>
      <c r="C5063" s="187">
        <v>45649.0</v>
      </c>
      <c r="D5063" s="188" t="str">
        <f t="shared" si="1"/>
        <v>2024/12</v>
      </c>
      <c r="E5063" s="189"/>
    </row>
    <row r="5064">
      <c r="A5064" s="186" t="s">
        <v>487</v>
      </c>
      <c r="B5064" s="186">
        <v>0.697175</v>
      </c>
      <c r="C5064" s="187">
        <v>45649.0</v>
      </c>
      <c r="D5064" s="188" t="str">
        <f t="shared" si="1"/>
        <v>2024/12</v>
      </c>
      <c r="E5064" s="189"/>
    </row>
    <row r="5065">
      <c r="A5065" s="186" t="s">
        <v>487</v>
      </c>
      <c r="B5065" s="186">
        <v>0.21424</v>
      </c>
      <c r="C5065" s="187">
        <v>45649.0</v>
      </c>
      <c r="D5065" s="188" t="str">
        <f t="shared" si="1"/>
        <v>2024/12</v>
      </c>
      <c r="E5065" s="189"/>
    </row>
    <row r="5066">
      <c r="A5066" s="186" t="s">
        <v>487</v>
      </c>
      <c r="B5066" s="186">
        <v>0.19357</v>
      </c>
      <c r="C5066" s="187">
        <v>45649.0</v>
      </c>
      <c r="D5066" s="188" t="str">
        <f t="shared" si="1"/>
        <v>2024/12</v>
      </c>
      <c r="E5066" s="189"/>
    </row>
    <row r="5067">
      <c r="A5067" s="186" t="s">
        <v>487</v>
      </c>
      <c r="B5067" s="186">
        <v>1.4516685</v>
      </c>
      <c r="C5067" s="187">
        <v>45649.0</v>
      </c>
      <c r="D5067" s="188" t="str">
        <f t="shared" si="1"/>
        <v>2024/12</v>
      </c>
      <c r="E5067" s="189"/>
    </row>
    <row r="5068">
      <c r="A5068" s="186" t="s">
        <v>487</v>
      </c>
      <c r="B5068" s="186">
        <v>0.0275424</v>
      </c>
      <c r="C5068" s="187">
        <v>45649.0</v>
      </c>
      <c r="D5068" s="188" t="str">
        <f t="shared" si="1"/>
        <v>2024/12</v>
      </c>
      <c r="E5068" s="189"/>
    </row>
    <row r="5069">
      <c r="A5069" s="186" t="s">
        <v>487</v>
      </c>
      <c r="B5069" s="186">
        <v>0.0831552</v>
      </c>
      <c r="C5069" s="187">
        <v>45649.0</v>
      </c>
      <c r="D5069" s="188" t="str">
        <f t="shared" si="1"/>
        <v>2024/12</v>
      </c>
      <c r="E5069" s="189"/>
    </row>
    <row r="5070">
      <c r="A5070" s="186" t="s">
        <v>499</v>
      </c>
      <c r="B5070" s="186">
        <v>9.5431375</v>
      </c>
      <c r="C5070" s="187">
        <v>45649.0</v>
      </c>
      <c r="D5070" s="188" t="str">
        <f t="shared" si="1"/>
        <v>2024/12</v>
      </c>
      <c r="E5070" s="189"/>
    </row>
    <row r="5071">
      <c r="A5071" s="186" t="s">
        <v>499</v>
      </c>
      <c r="B5071" s="186">
        <v>0.23504</v>
      </c>
      <c r="C5071" s="187">
        <v>45649.0</v>
      </c>
      <c r="D5071" s="188" t="str">
        <f t="shared" si="1"/>
        <v>2024/12</v>
      </c>
      <c r="E5071" s="189"/>
    </row>
    <row r="5072">
      <c r="A5072" s="186" t="s">
        <v>499</v>
      </c>
      <c r="B5072" s="186">
        <v>3.86917</v>
      </c>
      <c r="C5072" s="187">
        <v>45649.0</v>
      </c>
      <c r="D5072" s="188" t="str">
        <f t="shared" si="1"/>
        <v>2024/12</v>
      </c>
      <c r="E5072" s="189"/>
    </row>
    <row r="5073">
      <c r="A5073" s="186" t="s">
        <v>499</v>
      </c>
      <c r="B5073" s="186">
        <v>1.812195</v>
      </c>
      <c r="C5073" s="187">
        <v>45649.0</v>
      </c>
      <c r="D5073" s="188" t="str">
        <f t="shared" si="1"/>
        <v>2024/12</v>
      </c>
      <c r="E5073" s="189"/>
    </row>
    <row r="5074">
      <c r="A5074" s="186" t="s">
        <v>499</v>
      </c>
      <c r="B5074" s="186">
        <v>1.16472</v>
      </c>
      <c r="C5074" s="187">
        <v>45649.0</v>
      </c>
      <c r="D5074" s="188" t="str">
        <f t="shared" si="1"/>
        <v>2024/12</v>
      </c>
      <c r="E5074" s="189"/>
    </row>
    <row r="5075">
      <c r="A5075" s="186" t="s">
        <v>499</v>
      </c>
      <c r="B5075" s="186">
        <v>0.0028847</v>
      </c>
      <c r="C5075" s="187">
        <v>45649.0</v>
      </c>
      <c r="D5075" s="188" t="str">
        <f t="shared" si="1"/>
        <v>2024/12</v>
      </c>
      <c r="E5075" s="189"/>
    </row>
    <row r="5076">
      <c r="A5076" s="186" t="s">
        <v>499</v>
      </c>
      <c r="B5076" s="186">
        <v>0.0156444</v>
      </c>
      <c r="C5076" s="187">
        <v>45649.0</v>
      </c>
      <c r="D5076" s="188" t="str">
        <f t="shared" si="1"/>
        <v>2024/12</v>
      </c>
      <c r="E5076" s="189"/>
    </row>
    <row r="5077">
      <c r="A5077" s="186" t="s">
        <v>499</v>
      </c>
      <c r="B5077" s="186">
        <v>0.0140256</v>
      </c>
      <c r="C5077" s="187">
        <v>45649.0</v>
      </c>
      <c r="D5077" s="188" t="str">
        <f t="shared" si="1"/>
        <v>2024/12</v>
      </c>
      <c r="E5077" s="189"/>
    </row>
    <row r="5078">
      <c r="A5078" s="186" t="s">
        <v>496</v>
      </c>
      <c r="B5078" s="186">
        <v>0.04728345</v>
      </c>
      <c r="C5078" s="187">
        <v>45649.0</v>
      </c>
      <c r="D5078" s="188" t="str">
        <f t="shared" si="1"/>
        <v>2024/12</v>
      </c>
      <c r="E5078" s="189"/>
    </row>
    <row r="5079">
      <c r="A5079" s="186" t="s">
        <v>496</v>
      </c>
      <c r="B5079" s="186">
        <v>0.0040452</v>
      </c>
      <c r="C5079" s="187">
        <v>45649.0</v>
      </c>
      <c r="D5079" s="188" t="str">
        <f t="shared" si="1"/>
        <v>2024/12</v>
      </c>
      <c r="E5079" s="189"/>
    </row>
    <row r="5080">
      <c r="A5080" s="186" t="s">
        <v>496</v>
      </c>
      <c r="B5080" s="186">
        <v>0.051614</v>
      </c>
      <c r="C5080" s="187">
        <v>45649.0</v>
      </c>
      <c r="D5080" s="188" t="str">
        <f t="shared" si="1"/>
        <v>2024/12</v>
      </c>
      <c r="E5080" s="189"/>
    </row>
    <row r="5081">
      <c r="A5081" s="186" t="s">
        <v>496</v>
      </c>
      <c r="B5081" s="186">
        <v>0.028188</v>
      </c>
      <c r="C5081" s="187">
        <v>45649.0</v>
      </c>
      <c r="D5081" s="188" t="str">
        <f t="shared" si="1"/>
        <v>2024/12</v>
      </c>
      <c r="E5081" s="189"/>
    </row>
    <row r="5082">
      <c r="A5082" s="186" t="s">
        <v>502</v>
      </c>
      <c r="B5082" s="186">
        <v>7.990425</v>
      </c>
      <c r="C5082" s="187">
        <v>45649.0</v>
      </c>
      <c r="D5082" s="188" t="str">
        <f t="shared" si="1"/>
        <v>2024/12</v>
      </c>
      <c r="E5082" s="189"/>
    </row>
    <row r="5083">
      <c r="A5083" s="186" t="s">
        <v>502</v>
      </c>
      <c r="B5083" s="186">
        <v>0.10016</v>
      </c>
      <c r="C5083" s="187">
        <v>45649.0</v>
      </c>
      <c r="D5083" s="188" t="str">
        <f t="shared" si="1"/>
        <v>2024/12</v>
      </c>
      <c r="E5083" s="189"/>
    </row>
    <row r="5084">
      <c r="A5084" s="186" t="s">
        <v>502</v>
      </c>
      <c r="B5084" s="186">
        <v>1.49742</v>
      </c>
      <c r="C5084" s="187">
        <v>45649.0</v>
      </c>
      <c r="D5084" s="188" t="str">
        <f t="shared" si="1"/>
        <v>2024/12</v>
      </c>
      <c r="E5084" s="189"/>
    </row>
    <row r="5085">
      <c r="A5085" s="186" t="s">
        <v>502</v>
      </c>
      <c r="B5085" s="186">
        <v>0.20681415</v>
      </c>
      <c r="C5085" s="187">
        <v>45649.0</v>
      </c>
      <c r="D5085" s="188" t="str">
        <f t="shared" si="1"/>
        <v>2024/12</v>
      </c>
      <c r="E5085" s="189"/>
    </row>
    <row r="5086">
      <c r="A5086" s="186" t="s">
        <v>502</v>
      </c>
      <c r="B5086" s="186">
        <v>0.00192</v>
      </c>
      <c r="C5086" s="187">
        <v>45649.0</v>
      </c>
      <c r="D5086" s="188" t="str">
        <f t="shared" si="1"/>
        <v>2024/12</v>
      </c>
      <c r="E5086" s="189"/>
    </row>
    <row r="5087">
      <c r="A5087" s="186" t="s">
        <v>502</v>
      </c>
      <c r="B5087" s="186">
        <v>0.0385872</v>
      </c>
      <c r="C5087" s="187">
        <v>45649.0</v>
      </c>
      <c r="D5087" s="188" t="str">
        <f t="shared" si="1"/>
        <v>2024/12</v>
      </c>
      <c r="E5087" s="189"/>
    </row>
    <row r="5088">
      <c r="A5088" s="186" t="s">
        <v>502</v>
      </c>
      <c r="B5088" s="186">
        <v>2.88</v>
      </c>
      <c r="C5088" s="187">
        <v>45649.0</v>
      </c>
      <c r="D5088" s="188" t="str">
        <f t="shared" si="1"/>
        <v>2024/12</v>
      </c>
      <c r="E5088" s="189"/>
    </row>
    <row r="5089">
      <c r="A5089" s="186" t="s">
        <v>502</v>
      </c>
      <c r="B5089" s="186">
        <v>0.258213</v>
      </c>
      <c r="C5089" s="187">
        <v>45649.0</v>
      </c>
      <c r="D5089" s="188" t="str">
        <f t="shared" si="1"/>
        <v>2024/12</v>
      </c>
      <c r="E5089" s="189"/>
    </row>
    <row r="5090">
      <c r="A5090" s="186" t="s">
        <v>502</v>
      </c>
      <c r="B5090" s="186">
        <v>0.686876</v>
      </c>
      <c r="C5090" s="187">
        <v>45649.0</v>
      </c>
      <c r="D5090" s="188" t="str">
        <f t="shared" si="1"/>
        <v>2024/12</v>
      </c>
      <c r="E5090" s="189"/>
    </row>
    <row r="5091">
      <c r="A5091" s="186" t="s">
        <v>488</v>
      </c>
      <c r="B5091" s="186">
        <v>0.0238675</v>
      </c>
      <c r="C5091" s="187">
        <v>45649.0</v>
      </c>
      <c r="D5091" s="188" t="str">
        <f t="shared" si="1"/>
        <v>2024/12</v>
      </c>
      <c r="E5091" s="189"/>
    </row>
    <row r="5092">
      <c r="A5092" s="186" t="s">
        <v>488</v>
      </c>
      <c r="B5092" s="186">
        <v>0.03759</v>
      </c>
      <c r="C5092" s="187">
        <v>45649.0</v>
      </c>
      <c r="D5092" s="188" t="str">
        <f t="shared" si="1"/>
        <v>2024/12</v>
      </c>
      <c r="E5092" s="189"/>
    </row>
    <row r="5093">
      <c r="A5093" s="186" t="s">
        <v>488</v>
      </c>
      <c r="B5093" s="186">
        <v>1.662E-4</v>
      </c>
      <c r="C5093" s="187">
        <v>45649.0</v>
      </c>
      <c r="D5093" s="188" t="str">
        <f t="shared" si="1"/>
        <v>2024/12</v>
      </c>
      <c r="E5093" s="189"/>
    </row>
    <row r="5094">
      <c r="A5094" s="186" t="s">
        <v>488</v>
      </c>
      <c r="B5094" s="186">
        <v>1.32E-5</v>
      </c>
      <c r="C5094" s="187">
        <v>45649.0</v>
      </c>
      <c r="D5094" s="188" t="str">
        <f t="shared" si="1"/>
        <v>2024/12</v>
      </c>
      <c r="E5094" s="189"/>
    </row>
    <row r="5095">
      <c r="A5095" s="186" t="s">
        <v>488</v>
      </c>
      <c r="B5095" s="186">
        <v>0.0265446</v>
      </c>
      <c r="C5095" s="187">
        <v>45649.0</v>
      </c>
      <c r="D5095" s="188" t="str">
        <f t="shared" si="1"/>
        <v>2024/12</v>
      </c>
      <c r="E5095" s="189"/>
    </row>
    <row r="5096">
      <c r="A5096" s="186" t="s">
        <v>488</v>
      </c>
      <c r="B5096" s="186">
        <v>0.0015684</v>
      </c>
      <c r="C5096" s="187">
        <v>45649.0</v>
      </c>
      <c r="D5096" s="188" t="str">
        <f t="shared" si="1"/>
        <v>2024/12</v>
      </c>
      <c r="E5096" s="189"/>
    </row>
    <row r="5097">
      <c r="A5097" s="186" t="s">
        <v>489</v>
      </c>
      <c r="B5097" s="186">
        <v>2.245585</v>
      </c>
      <c r="C5097" s="187">
        <v>45649.0</v>
      </c>
      <c r="D5097" s="188" t="str">
        <f t="shared" si="1"/>
        <v>2024/12</v>
      </c>
      <c r="E5097" s="189"/>
    </row>
    <row r="5098">
      <c r="A5098" s="186" t="s">
        <v>489</v>
      </c>
      <c r="B5098" s="186">
        <v>0.07232</v>
      </c>
      <c r="C5098" s="187">
        <v>45649.0</v>
      </c>
      <c r="D5098" s="188" t="str">
        <f t="shared" si="1"/>
        <v>2024/12</v>
      </c>
      <c r="E5098" s="189"/>
    </row>
    <row r="5099">
      <c r="A5099" s="186" t="s">
        <v>489</v>
      </c>
      <c r="B5099" s="186">
        <v>0.61653</v>
      </c>
      <c r="C5099" s="187">
        <v>45649.0</v>
      </c>
      <c r="D5099" s="188" t="str">
        <f t="shared" si="1"/>
        <v>2024/12</v>
      </c>
      <c r="E5099" s="189"/>
    </row>
    <row r="5100">
      <c r="A5100" s="186" t="s">
        <v>489</v>
      </c>
      <c r="B5100" s="186">
        <v>0.4043925</v>
      </c>
      <c r="C5100" s="187">
        <v>45649.0</v>
      </c>
      <c r="D5100" s="188" t="str">
        <f t="shared" si="1"/>
        <v>2024/12</v>
      </c>
      <c r="E5100" s="189"/>
    </row>
    <row r="5101">
      <c r="A5101" s="186" t="s">
        <v>489</v>
      </c>
      <c r="B5101" s="186">
        <v>0.00272</v>
      </c>
      <c r="C5101" s="187">
        <v>45649.0</v>
      </c>
      <c r="D5101" s="188" t="str">
        <f t="shared" si="1"/>
        <v>2024/12</v>
      </c>
      <c r="E5101" s="189"/>
    </row>
    <row r="5102">
      <c r="A5102" s="186" t="s">
        <v>489</v>
      </c>
      <c r="B5102" s="186">
        <v>0.03139</v>
      </c>
      <c r="C5102" s="187">
        <v>45649.0</v>
      </c>
      <c r="D5102" s="188" t="str">
        <f t="shared" si="1"/>
        <v>2024/12</v>
      </c>
      <c r="E5102" s="189"/>
    </row>
    <row r="5103">
      <c r="A5103" s="186" t="s">
        <v>489</v>
      </c>
      <c r="B5103" s="186">
        <v>0.73259</v>
      </c>
      <c r="C5103" s="187">
        <v>45649.0</v>
      </c>
      <c r="D5103" s="188" t="str">
        <f t="shared" si="1"/>
        <v>2024/12</v>
      </c>
      <c r="E5103" s="189"/>
    </row>
    <row r="5104">
      <c r="A5104" s="186" t="s">
        <v>489</v>
      </c>
      <c r="B5104" s="186">
        <v>0.27354</v>
      </c>
      <c r="C5104" s="187">
        <v>45649.0</v>
      </c>
      <c r="D5104" s="188" t="str">
        <f t="shared" si="1"/>
        <v>2024/12</v>
      </c>
      <c r="E5104" s="189"/>
    </row>
    <row r="5105">
      <c r="A5105" s="186" t="s">
        <v>489</v>
      </c>
      <c r="B5105" s="186">
        <v>0.09382365</v>
      </c>
      <c r="C5105" s="187">
        <v>45649.0</v>
      </c>
      <c r="D5105" s="188" t="str">
        <f t="shared" si="1"/>
        <v>2024/12</v>
      </c>
      <c r="E5105" s="189"/>
    </row>
    <row r="5106">
      <c r="A5106" s="186" t="s">
        <v>489</v>
      </c>
      <c r="B5106" s="186">
        <v>0.0013824</v>
      </c>
      <c r="C5106" s="187">
        <v>45649.0</v>
      </c>
      <c r="D5106" s="188" t="str">
        <f t="shared" si="1"/>
        <v>2024/12</v>
      </c>
      <c r="E5106" s="189"/>
    </row>
    <row r="5107">
      <c r="A5107" s="186" t="s">
        <v>489</v>
      </c>
      <c r="B5107" s="186">
        <v>0.017241</v>
      </c>
      <c r="C5107" s="187">
        <v>45649.0</v>
      </c>
      <c r="D5107" s="188" t="str">
        <f t="shared" si="1"/>
        <v>2024/12</v>
      </c>
      <c r="E5107" s="189"/>
    </row>
    <row r="5108">
      <c r="A5108" s="186" t="s">
        <v>489</v>
      </c>
      <c r="B5108" s="186">
        <v>4.5526E-4</v>
      </c>
      <c r="C5108" s="187">
        <v>45649.0</v>
      </c>
      <c r="D5108" s="188" t="str">
        <f t="shared" si="1"/>
        <v>2024/12</v>
      </c>
      <c r="E5108" s="189"/>
    </row>
    <row r="5109">
      <c r="A5109" s="186" t="s">
        <v>489</v>
      </c>
      <c r="B5109" s="186">
        <v>0.0039702</v>
      </c>
      <c r="C5109" s="187">
        <v>45649.0</v>
      </c>
      <c r="D5109" s="188" t="str">
        <f t="shared" si="1"/>
        <v>2024/12</v>
      </c>
      <c r="E5109" s="189"/>
    </row>
    <row r="5110">
      <c r="A5110" s="186" t="s">
        <v>489</v>
      </c>
      <c r="B5110" s="186">
        <v>0.0030588</v>
      </c>
      <c r="C5110" s="187">
        <v>45649.0</v>
      </c>
      <c r="D5110" s="188" t="str">
        <f t="shared" si="1"/>
        <v>2024/12</v>
      </c>
      <c r="E5110" s="189"/>
    </row>
    <row r="5111">
      <c r="A5111" s="186" t="s">
        <v>498</v>
      </c>
      <c r="B5111" s="186">
        <v>0.11715</v>
      </c>
      <c r="C5111" s="187">
        <v>45649.0</v>
      </c>
      <c r="D5111" s="188" t="str">
        <f t="shared" si="1"/>
        <v>2024/12</v>
      </c>
      <c r="E5111" s="189"/>
    </row>
    <row r="5112">
      <c r="A5112" s="186" t="s">
        <v>498</v>
      </c>
      <c r="B5112" s="186">
        <v>0.0923</v>
      </c>
      <c r="C5112" s="187">
        <v>45649.0</v>
      </c>
      <c r="D5112" s="188" t="str">
        <f t="shared" si="1"/>
        <v>2024/12</v>
      </c>
      <c r="E5112" s="189"/>
    </row>
    <row r="5113">
      <c r="A5113" s="186" t="s">
        <v>498</v>
      </c>
      <c r="B5113" s="186">
        <v>0.43629405</v>
      </c>
      <c r="C5113" s="187">
        <v>45649.0</v>
      </c>
      <c r="D5113" s="188" t="str">
        <f t="shared" si="1"/>
        <v>2024/12</v>
      </c>
      <c r="E5113" s="189"/>
    </row>
    <row r="5114">
      <c r="A5114" s="186" t="s">
        <v>498</v>
      </c>
      <c r="B5114" s="186">
        <v>0.0044736</v>
      </c>
      <c r="C5114" s="187">
        <v>45649.0</v>
      </c>
      <c r="D5114" s="188" t="str">
        <f t="shared" si="1"/>
        <v>2024/12</v>
      </c>
      <c r="E5114" s="189"/>
    </row>
    <row r="5115">
      <c r="A5115" s="186" t="s">
        <v>498</v>
      </c>
      <c r="B5115" s="186">
        <v>0.169701</v>
      </c>
      <c r="C5115" s="187">
        <v>45649.0</v>
      </c>
      <c r="D5115" s="188" t="str">
        <f t="shared" si="1"/>
        <v>2024/12</v>
      </c>
      <c r="E5115" s="189"/>
    </row>
    <row r="5116">
      <c r="A5116" s="186" t="s">
        <v>498</v>
      </c>
      <c r="B5116" s="186">
        <v>2.6E-6</v>
      </c>
      <c r="C5116" s="187">
        <v>45649.0</v>
      </c>
      <c r="D5116" s="188" t="str">
        <f t="shared" si="1"/>
        <v>2024/12</v>
      </c>
      <c r="E5116" s="189"/>
    </row>
    <row r="5117">
      <c r="A5117" s="186" t="s">
        <v>491</v>
      </c>
      <c r="B5117" s="186">
        <v>0.1103775</v>
      </c>
      <c r="C5117" s="187">
        <v>45649.0</v>
      </c>
      <c r="D5117" s="188" t="str">
        <f t="shared" si="1"/>
        <v>2024/12</v>
      </c>
      <c r="E5117" s="189"/>
    </row>
    <row r="5118">
      <c r="A5118" s="186" t="s">
        <v>491</v>
      </c>
      <c r="B5118" s="186">
        <v>0.01602</v>
      </c>
      <c r="C5118" s="187">
        <v>45649.0</v>
      </c>
      <c r="D5118" s="188" t="str">
        <f t="shared" si="1"/>
        <v>2024/12</v>
      </c>
      <c r="E5118" s="189"/>
    </row>
    <row r="5119">
      <c r="A5119" s="186" t="s">
        <v>486</v>
      </c>
      <c r="B5119" s="186">
        <v>0.0096701</v>
      </c>
      <c r="C5119" s="187">
        <v>45650.0</v>
      </c>
      <c r="D5119" s="188" t="str">
        <f t="shared" si="1"/>
        <v>2024/12</v>
      </c>
      <c r="E5119" s="189"/>
    </row>
    <row r="5120">
      <c r="A5120" s="186" t="s">
        <v>506</v>
      </c>
      <c r="B5120" s="186">
        <v>0.3205425</v>
      </c>
      <c r="C5120" s="187">
        <v>45650.0</v>
      </c>
      <c r="D5120" s="188" t="str">
        <f t="shared" si="1"/>
        <v>2024/12</v>
      </c>
      <c r="E5120" s="189"/>
    </row>
    <row r="5121">
      <c r="A5121" s="186" t="s">
        <v>506</v>
      </c>
      <c r="B5121" s="186">
        <v>0.01545</v>
      </c>
      <c r="C5121" s="187">
        <v>45650.0</v>
      </c>
      <c r="D5121" s="188" t="str">
        <f t="shared" si="1"/>
        <v>2024/12</v>
      </c>
      <c r="E5121" s="189"/>
    </row>
    <row r="5122">
      <c r="A5122" s="186" t="s">
        <v>487</v>
      </c>
      <c r="B5122" s="186">
        <v>1.48793</v>
      </c>
      <c r="C5122" s="187">
        <v>45650.0</v>
      </c>
      <c r="D5122" s="188" t="str">
        <f t="shared" si="1"/>
        <v>2024/12</v>
      </c>
      <c r="E5122" s="189"/>
    </row>
    <row r="5123">
      <c r="A5123" s="186" t="s">
        <v>487</v>
      </c>
      <c r="B5123" s="186">
        <v>0.04304</v>
      </c>
      <c r="C5123" s="187">
        <v>45650.0</v>
      </c>
      <c r="D5123" s="188" t="str">
        <f t="shared" si="1"/>
        <v>2024/12</v>
      </c>
      <c r="E5123" s="189"/>
    </row>
    <row r="5124">
      <c r="A5124" s="186" t="s">
        <v>487</v>
      </c>
      <c r="B5124" s="186">
        <v>0.13222</v>
      </c>
      <c r="C5124" s="187">
        <v>45650.0</v>
      </c>
      <c r="D5124" s="188" t="str">
        <f t="shared" si="1"/>
        <v>2024/12</v>
      </c>
      <c r="E5124" s="189"/>
    </row>
    <row r="5125">
      <c r="A5125" s="186" t="s">
        <v>487</v>
      </c>
      <c r="B5125" s="186">
        <v>1.418385</v>
      </c>
      <c r="C5125" s="187">
        <v>45650.0</v>
      </c>
      <c r="D5125" s="188" t="str">
        <f t="shared" si="1"/>
        <v>2024/12</v>
      </c>
      <c r="E5125" s="189"/>
    </row>
    <row r="5126">
      <c r="A5126" s="186" t="s">
        <v>487</v>
      </c>
      <c r="B5126" s="186">
        <v>0.21232</v>
      </c>
      <c r="C5126" s="187">
        <v>45650.0</v>
      </c>
      <c r="D5126" s="188" t="str">
        <f t="shared" si="1"/>
        <v>2024/12</v>
      </c>
      <c r="E5126" s="189"/>
    </row>
    <row r="5127">
      <c r="A5127" s="186" t="s">
        <v>487</v>
      </c>
      <c r="B5127" s="186">
        <v>0.38892</v>
      </c>
      <c r="C5127" s="187">
        <v>45650.0</v>
      </c>
      <c r="D5127" s="188" t="str">
        <f t="shared" si="1"/>
        <v>2024/12</v>
      </c>
      <c r="E5127" s="189"/>
    </row>
    <row r="5128">
      <c r="A5128" s="186" t="s">
        <v>487</v>
      </c>
      <c r="B5128" s="186">
        <v>1.01801595</v>
      </c>
      <c r="C5128" s="187">
        <v>45650.0</v>
      </c>
      <c r="D5128" s="188" t="str">
        <f t="shared" si="1"/>
        <v>2024/12</v>
      </c>
      <c r="E5128" s="189"/>
    </row>
    <row r="5129">
      <c r="A5129" s="186" t="s">
        <v>487</v>
      </c>
      <c r="B5129" s="186">
        <v>0.0478176</v>
      </c>
      <c r="C5129" s="187">
        <v>45650.0</v>
      </c>
      <c r="D5129" s="188" t="str">
        <f t="shared" si="1"/>
        <v>2024/12</v>
      </c>
      <c r="E5129" s="189"/>
    </row>
    <row r="5130">
      <c r="A5130" s="186" t="s">
        <v>487</v>
      </c>
      <c r="B5130" s="186">
        <v>0.137592</v>
      </c>
      <c r="C5130" s="187">
        <v>45650.0</v>
      </c>
      <c r="D5130" s="188" t="str">
        <f t="shared" si="1"/>
        <v>2024/12</v>
      </c>
      <c r="E5130" s="189"/>
    </row>
    <row r="5131">
      <c r="A5131" s="186" t="s">
        <v>499</v>
      </c>
      <c r="B5131" s="186">
        <v>4.69655</v>
      </c>
      <c r="C5131" s="187">
        <v>45650.0</v>
      </c>
      <c r="D5131" s="188" t="str">
        <f t="shared" si="1"/>
        <v>2024/12</v>
      </c>
      <c r="E5131" s="189"/>
    </row>
    <row r="5132">
      <c r="A5132" s="186" t="s">
        <v>499</v>
      </c>
      <c r="B5132" s="186">
        <v>0.0616</v>
      </c>
      <c r="C5132" s="187">
        <v>45650.0</v>
      </c>
      <c r="D5132" s="188" t="str">
        <f t="shared" si="1"/>
        <v>2024/12</v>
      </c>
      <c r="E5132" s="189"/>
    </row>
    <row r="5133">
      <c r="A5133" s="186" t="s">
        <v>499</v>
      </c>
      <c r="B5133" s="186">
        <v>1.61087</v>
      </c>
      <c r="C5133" s="187">
        <v>45650.0</v>
      </c>
      <c r="D5133" s="188" t="str">
        <f t="shared" si="1"/>
        <v>2024/12</v>
      </c>
      <c r="E5133" s="189"/>
    </row>
    <row r="5134">
      <c r="A5134" s="186" t="s">
        <v>499</v>
      </c>
      <c r="B5134" s="186">
        <v>0.529315</v>
      </c>
      <c r="C5134" s="187">
        <v>45650.0</v>
      </c>
      <c r="D5134" s="188" t="str">
        <f t="shared" si="1"/>
        <v>2024/12</v>
      </c>
      <c r="E5134" s="189"/>
    </row>
    <row r="5135">
      <c r="A5135" s="186" t="s">
        <v>499</v>
      </c>
      <c r="B5135" s="186">
        <v>0.18879</v>
      </c>
      <c r="C5135" s="187">
        <v>45650.0</v>
      </c>
      <c r="D5135" s="188" t="str">
        <f t="shared" si="1"/>
        <v>2024/12</v>
      </c>
      <c r="E5135" s="189"/>
    </row>
    <row r="5136">
      <c r="A5136" s="186" t="s">
        <v>499</v>
      </c>
      <c r="B5136" s="186">
        <v>0.00126932</v>
      </c>
      <c r="C5136" s="187">
        <v>45650.0</v>
      </c>
      <c r="D5136" s="188" t="str">
        <f t="shared" si="1"/>
        <v>2024/12</v>
      </c>
      <c r="E5136" s="189"/>
    </row>
    <row r="5137">
      <c r="A5137" s="186" t="s">
        <v>499</v>
      </c>
      <c r="B5137" s="186">
        <v>0.005889</v>
      </c>
      <c r="C5137" s="187">
        <v>45650.0</v>
      </c>
      <c r="D5137" s="188" t="str">
        <f t="shared" si="1"/>
        <v>2024/12</v>
      </c>
      <c r="E5137" s="189"/>
    </row>
    <row r="5138">
      <c r="A5138" s="186" t="s">
        <v>499</v>
      </c>
      <c r="B5138" s="186">
        <v>0.0051048</v>
      </c>
      <c r="C5138" s="187">
        <v>45650.0</v>
      </c>
      <c r="D5138" s="188" t="str">
        <f t="shared" si="1"/>
        <v>2024/12</v>
      </c>
      <c r="E5138" s="189"/>
    </row>
    <row r="5139">
      <c r="A5139" s="186" t="s">
        <v>496</v>
      </c>
      <c r="B5139" s="186">
        <v>0.04181955</v>
      </c>
      <c r="C5139" s="187">
        <v>45650.0</v>
      </c>
      <c r="D5139" s="188" t="str">
        <f t="shared" si="1"/>
        <v>2024/12</v>
      </c>
      <c r="E5139" s="189"/>
    </row>
    <row r="5140">
      <c r="A5140" s="186" t="s">
        <v>496</v>
      </c>
      <c r="B5140" s="186">
        <v>5.376E-4</v>
      </c>
      <c r="C5140" s="187">
        <v>45650.0</v>
      </c>
      <c r="D5140" s="188" t="str">
        <f t="shared" si="1"/>
        <v>2024/12</v>
      </c>
      <c r="E5140" s="189"/>
    </row>
    <row r="5141">
      <c r="A5141" s="186" t="s">
        <v>496</v>
      </c>
      <c r="B5141" s="186">
        <v>0.0036726</v>
      </c>
      <c r="C5141" s="187">
        <v>45650.0</v>
      </c>
      <c r="D5141" s="188" t="str">
        <f t="shared" si="1"/>
        <v>2024/12</v>
      </c>
      <c r="E5141" s="189"/>
    </row>
    <row r="5142">
      <c r="A5142" s="186" t="s">
        <v>496</v>
      </c>
      <c r="B5142" s="186">
        <v>0.052583</v>
      </c>
      <c r="C5142" s="187">
        <v>45650.0</v>
      </c>
      <c r="D5142" s="188" t="str">
        <f t="shared" si="1"/>
        <v>2024/12</v>
      </c>
      <c r="E5142" s="189"/>
    </row>
    <row r="5143">
      <c r="A5143" s="186" t="s">
        <v>496</v>
      </c>
      <c r="B5143" s="186">
        <v>0.0266565</v>
      </c>
      <c r="C5143" s="187">
        <v>45650.0</v>
      </c>
      <c r="D5143" s="188" t="str">
        <f t="shared" si="1"/>
        <v>2024/12</v>
      </c>
      <c r="E5143" s="189"/>
    </row>
    <row r="5144">
      <c r="A5144" s="186" t="s">
        <v>502</v>
      </c>
      <c r="B5144" s="186">
        <v>10.6776225</v>
      </c>
      <c r="C5144" s="187">
        <v>45650.0</v>
      </c>
      <c r="D5144" s="188" t="str">
        <f t="shared" si="1"/>
        <v>2024/12</v>
      </c>
      <c r="E5144" s="189"/>
    </row>
    <row r="5145">
      <c r="A5145" s="186" t="s">
        <v>502</v>
      </c>
      <c r="B5145" s="186">
        <v>0.1848</v>
      </c>
      <c r="C5145" s="187">
        <v>45650.0</v>
      </c>
      <c r="D5145" s="188" t="str">
        <f t="shared" si="1"/>
        <v>2024/12</v>
      </c>
      <c r="E5145" s="189"/>
    </row>
    <row r="5146">
      <c r="A5146" s="186" t="s">
        <v>502</v>
      </c>
      <c r="B5146" s="186">
        <v>1.751</v>
      </c>
      <c r="C5146" s="187">
        <v>45650.0</v>
      </c>
      <c r="D5146" s="188" t="str">
        <f t="shared" si="1"/>
        <v>2024/12</v>
      </c>
      <c r="E5146" s="189"/>
    </row>
    <row r="5147">
      <c r="A5147" s="186" t="s">
        <v>502</v>
      </c>
      <c r="B5147" s="186">
        <v>0.24538725</v>
      </c>
      <c r="C5147" s="187">
        <v>45650.0</v>
      </c>
      <c r="D5147" s="188" t="str">
        <f t="shared" si="1"/>
        <v>2024/12</v>
      </c>
      <c r="E5147" s="189"/>
    </row>
    <row r="5148">
      <c r="A5148" s="186" t="s">
        <v>502</v>
      </c>
      <c r="B5148" s="186">
        <v>0.002976</v>
      </c>
      <c r="C5148" s="187">
        <v>45650.0</v>
      </c>
      <c r="D5148" s="188" t="str">
        <f t="shared" si="1"/>
        <v>2024/12</v>
      </c>
      <c r="E5148" s="189"/>
    </row>
    <row r="5149">
      <c r="A5149" s="186" t="s">
        <v>502</v>
      </c>
      <c r="B5149" s="186">
        <v>0.034119</v>
      </c>
      <c r="C5149" s="187">
        <v>45650.0</v>
      </c>
      <c r="D5149" s="188" t="str">
        <f t="shared" si="1"/>
        <v>2024/12</v>
      </c>
      <c r="E5149" s="189"/>
    </row>
    <row r="5150">
      <c r="A5150" s="186" t="s">
        <v>502</v>
      </c>
      <c r="B5150" s="186">
        <v>0.02196</v>
      </c>
      <c r="C5150" s="187">
        <v>45650.0</v>
      </c>
      <c r="D5150" s="188" t="str">
        <f t="shared" si="1"/>
        <v>2024/12</v>
      </c>
      <c r="E5150" s="189"/>
    </row>
    <row r="5151">
      <c r="A5151" s="186" t="s">
        <v>502</v>
      </c>
      <c r="B5151" s="186">
        <v>0.27228</v>
      </c>
      <c r="C5151" s="187">
        <v>45650.0</v>
      </c>
      <c r="D5151" s="188" t="str">
        <f t="shared" si="1"/>
        <v>2024/12</v>
      </c>
      <c r="E5151" s="189"/>
    </row>
    <row r="5152">
      <c r="A5152" s="186" t="s">
        <v>502</v>
      </c>
      <c r="B5152" s="186">
        <v>3.08</v>
      </c>
      <c r="C5152" s="187">
        <v>45650.0</v>
      </c>
      <c r="D5152" s="188" t="str">
        <f t="shared" si="1"/>
        <v>2024/12</v>
      </c>
      <c r="E5152" s="189"/>
    </row>
    <row r="5153">
      <c r="A5153" s="186" t="s">
        <v>502</v>
      </c>
      <c r="B5153" s="186">
        <v>0.265254</v>
      </c>
      <c r="C5153" s="187">
        <v>45650.0</v>
      </c>
      <c r="D5153" s="188" t="str">
        <f t="shared" si="1"/>
        <v>2024/12</v>
      </c>
      <c r="E5153" s="189"/>
    </row>
    <row r="5154">
      <c r="A5154" s="186" t="s">
        <v>502</v>
      </c>
      <c r="B5154" s="186">
        <v>0.703764</v>
      </c>
      <c r="C5154" s="187">
        <v>45650.0</v>
      </c>
      <c r="D5154" s="188" t="str">
        <f t="shared" si="1"/>
        <v>2024/12</v>
      </c>
      <c r="E5154" s="189"/>
    </row>
    <row r="5155">
      <c r="A5155" s="186" t="s">
        <v>489</v>
      </c>
      <c r="B5155" s="186">
        <v>5.13847</v>
      </c>
      <c r="C5155" s="187">
        <v>45650.0</v>
      </c>
      <c r="D5155" s="188" t="str">
        <f t="shared" si="1"/>
        <v>2024/12</v>
      </c>
      <c r="E5155" s="189"/>
    </row>
    <row r="5156">
      <c r="A5156" s="186" t="s">
        <v>489</v>
      </c>
      <c r="B5156" s="186">
        <v>0.11648</v>
      </c>
      <c r="C5156" s="187">
        <v>45650.0</v>
      </c>
      <c r="D5156" s="188" t="str">
        <f t="shared" si="1"/>
        <v>2024/12</v>
      </c>
      <c r="E5156" s="189"/>
    </row>
    <row r="5157">
      <c r="A5157" s="186" t="s">
        <v>489</v>
      </c>
      <c r="B5157" s="186">
        <v>1.6705</v>
      </c>
      <c r="C5157" s="187">
        <v>45650.0</v>
      </c>
      <c r="D5157" s="188" t="str">
        <f t="shared" si="1"/>
        <v>2024/12</v>
      </c>
      <c r="E5157" s="189"/>
    </row>
    <row r="5158">
      <c r="A5158" s="186" t="s">
        <v>489</v>
      </c>
      <c r="B5158" s="186">
        <v>0.1742325</v>
      </c>
      <c r="C5158" s="187">
        <v>45650.0</v>
      </c>
      <c r="D5158" s="188" t="str">
        <f t="shared" si="1"/>
        <v>2024/12</v>
      </c>
      <c r="E5158" s="189"/>
    </row>
    <row r="5159">
      <c r="A5159" s="186" t="s">
        <v>489</v>
      </c>
      <c r="B5159" s="186">
        <v>0.01876</v>
      </c>
      <c r="C5159" s="187">
        <v>45650.0</v>
      </c>
      <c r="D5159" s="188" t="str">
        <f t="shared" si="1"/>
        <v>2024/12</v>
      </c>
      <c r="E5159" s="189"/>
    </row>
    <row r="5160">
      <c r="A5160" s="186" t="s">
        <v>489</v>
      </c>
      <c r="B5160" s="186">
        <v>1.590035</v>
      </c>
      <c r="C5160" s="187">
        <v>45650.0</v>
      </c>
      <c r="D5160" s="188" t="str">
        <f t="shared" si="1"/>
        <v>2024/12</v>
      </c>
      <c r="E5160" s="189"/>
    </row>
    <row r="5161">
      <c r="A5161" s="186" t="s">
        <v>489</v>
      </c>
      <c r="B5161" s="186">
        <v>0.592155</v>
      </c>
      <c r="C5161" s="187">
        <v>45650.0</v>
      </c>
      <c r="D5161" s="188" t="str">
        <f t="shared" si="1"/>
        <v>2024/12</v>
      </c>
      <c r="E5161" s="189"/>
    </row>
    <row r="5162">
      <c r="A5162" s="186" t="s">
        <v>489</v>
      </c>
      <c r="B5162" s="186">
        <v>0.23989845</v>
      </c>
      <c r="C5162" s="187">
        <v>45650.0</v>
      </c>
      <c r="D5162" s="188" t="str">
        <f t="shared" si="1"/>
        <v>2024/12</v>
      </c>
      <c r="E5162" s="189"/>
    </row>
    <row r="5163">
      <c r="A5163" s="186" t="s">
        <v>489</v>
      </c>
      <c r="B5163" s="186">
        <v>0.0023232</v>
      </c>
      <c r="C5163" s="187">
        <v>45650.0</v>
      </c>
      <c r="D5163" s="188" t="str">
        <f t="shared" si="1"/>
        <v>2024/12</v>
      </c>
      <c r="E5163" s="189"/>
    </row>
    <row r="5164">
      <c r="A5164" s="186" t="s">
        <v>489</v>
      </c>
      <c r="B5164" s="186">
        <v>0.0537012</v>
      </c>
      <c r="C5164" s="187">
        <v>45650.0</v>
      </c>
      <c r="D5164" s="188" t="str">
        <f t="shared" si="1"/>
        <v>2024/12</v>
      </c>
      <c r="E5164" s="189"/>
    </row>
    <row r="5165">
      <c r="A5165" s="186" t="s">
        <v>489</v>
      </c>
      <c r="B5165" s="186">
        <v>0.00158613</v>
      </c>
      <c r="C5165" s="187">
        <v>45650.0</v>
      </c>
      <c r="D5165" s="188" t="str">
        <f t="shared" si="1"/>
        <v>2024/12</v>
      </c>
      <c r="E5165" s="189"/>
    </row>
    <row r="5166">
      <c r="A5166" s="186" t="s">
        <v>489</v>
      </c>
      <c r="B5166" s="186">
        <v>0.010728</v>
      </c>
      <c r="C5166" s="187">
        <v>45650.0</v>
      </c>
      <c r="D5166" s="188" t="str">
        <f t="shared" si="1"/>
        <v>2024/12</v>
      </c>
      <c r="E5166" s="189"/>
    </row>
    <row r="5167">
      <c r="A5167" s="186" t="s">
        <v>489</v>
      </c>
      <c r="B5167" s="186">
        <v>0.0084564</v>
      </c>
      <c r="C5167" s="187">
        <v>45650.0</v>
      </c>
      <c r="D5167" s="188" t="str">
        <f t="shared" si="1"/>
        <v>2024/12</v>
      </c>
      <c r="E5167" s="189"/>
    </row>
    <row r="5168">
      <c r="A5168" s="186" t="s">
        <v>498</v>
      </c>
      <c r="B5168" s="186">
        <v>0.0965375</v>
      </c>
      <c r="C5168" s="187">
        <v>45650.0</v>
      </c>
      <c r="D5168" s="188" t="str">
        <f t="shared" si="1"/>
        <v>2024/12</v>
      </c>
      <c r="E5168" s="189"/>
    </row>
    <row r="5169">
      <c r="A5169" s="186" t="s">
        <v>498</v>
      </c>
      <c r="B5169" s="186">
        <v>0.00128</v>
      </c>
      <c r="C5169" s="187">
        <v>45650.0</v>
      </c>
      <c r="D5169" s="188" t="str">
        <f t="shared" si="1"/>
        <v>2024/12</v>
      </c>
      <c r="E5169" s="189"/>
    </row>
    <row r="5170">
      <c r="A5170" s="186" t="s">
        <v>498</v>
      </c>
      <c r="B5170" s="186">
        <v>0.07137</v>
      </c>
      <c r="C5170" s="187">
        <v>45650.0</v>
      </c>
      <c r="D5170" s="188" t="str">
        <f t="shared" si="1"/>
        <v>2024/12</v>
      </c>
      <c r="E5170" s="189"/>
    </row>
    <row r="5171">
      <c r="A5171" s="186" t="s">
        <v>498</v>
      </c>
      <c r="B5171" s="186">
        <v>0.5653527</v>
      </c>
      <c r="C5171" s="187">
        <v>45650.0</v>
      </c>
      <c r="D5171" s="188" t="str">
        <f t="shared" si="1"/>
        <v>2024/12</v>
      </c>
      <c r="E5171" s="189"/>
    </row>
    <row r="5172">
      <c r="A5172" s="186" t="s">
        <v>498</v>
      </c>
      <c r="B5172" s="186">
        <v>0.0081888</v>
      </c>
      <c r="C5172" s="187">
        <v>45650.0</v>
      </c>
      <c r="D5172" s="188" t="str">
        <f t="shared" si="1"/>
        <v>2024/12</v>
      </c>
      <c r="E5172" s="189"/>
    </row>
    <row r="5173">
      <c r="A5173" s="186" t="s">
        <v>498</v>
      </c>
      <c r="B5173" s="186">
        <v>0.1540572</v>
      </c>
      <c r="C5173" s="187">
        <v>45650.0</v>
      </c>
      <c r="D5173" s="188" t="str">
        <f t="shared" si="1"/>
        <v>2024/12</v>
      </c>
      <c r="E5173" s="189"/>
    </row>
    <row r="5174">
      <c r="A5174" s="186" t="s">
        <v>491</v>
      </c>
      <c r="B5174" s="186">
        <v>0.1641675</v>
      </c>
      <c r="C5174" s="187">
        <v>45650.0</v>
      </c>
      <c r="D5174" s="188" t="str">
        <f t="shared" si="1"/>
        <v>2024/12</v>
      </c>
      <c r="E5174" s="189"/>
    </row>
    <row r="5175">
      <c r="A5175" s="186" t="s">
        <v>491</v>
      </c>
      <c r="B5175" s="186">
        <v>0.02378</v>
      </c>
      <c r="C5175" s="187">
        <v>45650.0</v>
      </c>
      <c r="D5175" s="188" t="str">
        <f t="shared" si="1"/>
        <v>2024/12</v>
      </c>
      <c r="E5175" s="189"/>
    </row>
    <row r="5176">
      <c r="A5176" s="186" t="s">
        <v>491</v>
      </c>
      <c r="B5176" s="186">
        <v>0.0130974</v>
      </c>
      <c r="C5176" s="187">
        <v>45650.0</v>
      </c>
      <c r="D5176" s="188" t="str">
        <f t="shared" si="1"/>
        <v>2024/12</v>
      </c>
      <c r="E5176" s="189"/>
    </row>
    <row r="5177">
      <c r="A5177" s="186" t="s">
        <v>491</v>
      </c>
      <c r="B5177" s="186">
        <v>3.84E-4</v>
      </c>
      <c r="C5177" s="187">
        <v>45650.0</v>
      </c>
      <c r="D5177" s="188" t="str">
        <f t="shared" si="1"/>
        <v>2024/12</v>
      </c>
      <c r="E5177" s="189"/>
    </row>
    <row r="5178">
      <c r="A5178" s="186" t="s">
        <v>491</v>
      </c>
      <c r="B5178" s="186">
        <v>5.742E-4</v>
      </c>
      <c r="C5178" s="187">
        <v>45650.0</v>
      </c>
      <c r="D5178" s="188" t="str">
        <f t="shared" si="1"/>
        <v>2024/12</v>
      </c>
      <c r="E5178" s="189"/>
    </row>
    <row r="5179">
      <c r="A5179" s="186" t="s">
        <v>486</v>
      </c>
      <c r="B5179" s="186">
        <v>0.015864</v>
      </c>
      <c r="C5179" s="187">
        <v>45651.0</v>
      </c>
      <c r="D5179" s="188" t="str">
        <f t="shared" si="1"/>
        <v>2024/12</v>
      </c>
      <c r="E5179" s="189"/>
    </row>
    <row r="5180">
      <c r="A5180" s="186" t="s">
        <v>487</v>
      </c>
      <c r="B5180" s="186">
        <v>0.1200925</v>
      </c>
      <c r="C5180" s="187">
        <v>45651.0</v>
      </c>
      <c r="D5180" s="188" t="str">
        <f t="shared" si="1"/>
        <v>2024/12</v>
      </c>
      <c r="E5180" s="189"/>
    </row>
    <row r="5181">
      <c r="A5181" s="186" t="s">
        <v>487</v>
      </c>
      <c r="B5181" s="186">
        <v>0.00896</v>
      </c>
      <c r="C5181" s="187">
        <v>45651.0</v>
      </c>
      <c r="D5181" s="188" t="str">
        <f t="shared" si="1"/>
        <v>2024/12</v>
      </c>
      <c r="E5181" s="189"/>
    </row>
    <row r="5182">
      <c r="A5182" s="186" t="s">
        <v>487</v>
      </c>
      <c r="B5182" s="186">
        <v>0.01163</v>
      </c>
      <c r="C5182" s="187">
        <v>45651.0</v>
      </c>
      <c r="D5182" s="188" t="str">
        <f t="shared" si="1"/>
        <v>2024/12</v>
      </c>
      <c r="E5182" s="189"/>
    </row>
    <row r="5183">
      <c r="A5183" s="186" t="s">
        <v>487</v>
      </c>
      <c r="B5183" s="186">
        <v>0.4894775</v>
      </c>
      <c r="C5183" s="187">
        <v>45651.0</v>
      </c>
      <c r="D5183" s="188" t="str">
        <f t="shared" si="1"/>
        <v>2024/12</v>
      </c>
      <c r="E5183" s="189"/>
    </row>
    <row r="5184">
      <c r="A5184" s="186" t="s">
        <v>487</v>
      </c>
      <c r="B5184" s="186">
        <v>0.1312</v>
      </c>
      <c r="C5184" s="187">
        <v>45651.0</v>
      </c>
      <c r="D5184" s="188" t="str">
        <f t="shared" si="1"/>
        <v>2024/12</v>
      </c>
      <c r="E5184" s="189"/>
    </row>
    <row r="5185">
      <c r="A5185" s="186" t="s">
        <v>487</v>
      </c>
      <c r="B5185" s="186">
        <v>0.14976</v>
      </c>
      <c r="C5185" s="187">
        <v>45651.0</v>
      </c>
      <c r="D5185" s="188" t="str">
        <f t="shared" si="1"/>
        <v>2024/12</v>
      </c>
      <c r="E5185" s="189"/>
    </row>
    <row r="5186">
      <c r="A5186" s="186" t="s">
        <v>487</v>
      </c>
      <c r="B5186" s="186">
        <v>2.34359325</v>
      </c>
      <c r="C5186" s="187">
        <v>45651.0</v>
      </c>
      <c r="D5186" s="188" t="str">
        <f t="shared" si="1"/>
        <v>2024/12</v>
      </c>
      <c r="E5186" s="189"/>
    </row>
    <row r="5187">
      <c r="A5187" s="186" t="s">
        <v>487</v>
      </c>
      <c r="B5187" s="186">
        <v>0.0452256</v>
      </c>
      <c r="C5187" s="187">
        <v>45651.0</v>
      </c>
      <c r="D5187" s="188" t="str">
        <f t="shared" si="1"/>
        <v>2024/12</v>
      </c>
      <c r="E5187" s="189"/>
    </row>
    <row r="5188">
      <c r="A5188" s="186" t="s">
        <v>487</v>
      </c>
      <c r="B5188" s="186">
        <v>0.1182594</v>
      </c>
      <c r="C5188" s="187">
        <v>45651.0</v>
      </c>
      <c r="D5188" s="188" t="str">
        <f t="shared" si="1"/>
        <v>2024/12</v>
      </c>
      <c r="E5188" s="189"/>
    </row>
    <row r="5189">
      <c r="A5189" s="186" t="s">
        <v>499</v>
      </c>
      <c r="B5189" s="186">
        <v>1.714975</v>
      </c>
      <c r="C5189" s="187">
        <v>45651.0</v>
      </c>
      <c r="D5189" s="188" t="str">
        <f t="shared" si="1"/>
        <v>2024/12</v>
      </c>
      <c r="E5189" s="189"/>
    </row>
    <row r="5190">
      <c r="A5190" s="186" t="s">
        <v>499</v>
      </c>
      <c r="B5190" s="186">
        <v>0.08192</v>
      </c>
      <c r="C5190" s="187">
        <v>45651.0</v>
      </c>
      <c r="D5190" s="188" t="str">
        <f t="shared" si="1"/>
        <v>2024/12</v>
      </c>
      <c r="E5190" s="189"/>
    </row>
    <row r="5191">
      <c r="A5191" s="186" t="s">
        <v>499</v>
      </c>
      <c r="B5191" s="186">
        <v>0.35735</v>
      </c>
      <c r="C5191" s="187">
        <v>45651.0</v>
      </c>
      <c r="D5191" s="188" t="str">
        <f t="shared" si="1"/>
        <v>2024/12</v>
      </c>
      <c r="E5191" s="189"/>
    </row>
    <row r="5192">
      <c r="A5192" s="186" t="s">
        <v>499</v>
      </c>
      <c r="B5192" s="186">
        <v>0.37481</v>
      </c>
      <c r="C5192" s="187">
        <v>45651.0</v>
      </c>
      <c r="D5192" s="188" t="str">
        <f t="shared" si="1"/>
        <v>2024/12</v>
      </c>
      <c r="E5192" s="189"/>
    </row>
    <row r="5193">
      <c r="A5193" s="186" t="s">
        <v>499</v>
      </c>
      <c r="B5193" s="186">
        <v>0.05088</v>
      </c>
      <c r="C5193" s="187">
        <v>45651.0</v>
      </c>
      <c r="D5193" s="188" t="str">
        <f t="shared" si="1"/>
        <v>2024/12</v>
      </c>
      <c r="E5193" s="189"/>
    </row>
    <row r="5194">
      <c r="A5194" s="186" t="s">
        <v>499</v>
      </c>
      <c r="B5194" s="186">
        <v>3.2591E-4</v>
      </c>
      <c r="C5194" s="187">
        <v>45651.0</v>
      </c>
      <c r="D5194" s="188" t="str">
        <f t="shared" si="1"/>
        <v>2024/12</v>
      </c>
      <c r="E5194" s="189"/>
    </row>
    <row r="5195">
      <c r="A5195" s="186" t="s">
        <v>499</v>
      </c>
      <c r="B5195" s="186">
        <v>0.0028731</v>
      </c>
      <c r="C5195" s="187">
        <v>45651.0</v>
      </c>
      <c r="D5195" s="188" t="str">
        <f t="shared" si="1"/>
        <v>2024/12</v>
      </c>
      <c r="E5195" s="189"/>
    </row>
    <row r="5196">
      <c r="A5196" s="186" t="s">
        <v>499</v>
      </c>
      <c r="B5196" s="186">
        <v>0.0021528</v>
      </c>
      <c r="C5196" s="187">
        <v>45651.0</v>
      </c>
      <c r="D5196" s="188" t="str">
        <f t="shared" si="1"/>
        <v>2024/12</v>
      </c>
      <c r="E5196" s="189"/>
    </row>
    <row r="5197">
      <c r="A5197" s="186" t="s">
        <v>496</v>
      </c>
      <c r="B5197" s="186">
        <v>0.0423852</v>
      </c>
      <c r="C5197" s="187">
        <v>45651.0</v>
      </c>
      <c r="D5197" s="188" t="str">
        <f t="shared" si="1"/>
        <v>2024/12</v>
      </c>
      <c r="E5197" s="189"/>
    </row>
    <row r="5198">
      <c r="A5198" s="186" t="s">
        <v>496</v>
      </c>
      <c r="B5198" s="186">
        <v>2.4E-4</v>
      </c>
      <c r="C5198" s="187">
        <v>45651.0</v>
      </c>
      <c r="D5198" s="188" t="str">
        <f t="shared" si="1"/>
        <v>2024/12</v>
      </c>
      <c r="E5198" s="189"/>
    </row>
    <row r="5199">
      <c r="A5199" s="186" t="s">
        <v>496</v>
      </c>
      <c r="B5199" s="186">
        <v>0.0035964</v>
      </c>
      <c r="C5199" s="187">
        <v>45651.0</v>
      </c>
      <c r="D5199" s="188" t="str">
        <f t="shared" si="1"/>
        <v>2024/12</v>
      </c>
      <c r="E5199" s="189"/>
    </row>
    <row r="5200">
      <c r="A5200" s="186" t="s">
        <v>496</v>
      </c>
      <c r="B5200" s="186">
        <v>0.0650365</v>
      </c>
      <c r="C5200" s="187">
        <v>45651.0</v>
      </c>
      <c r="D5200" s="188" t="str">
        <f t="shared" si="1"/>
        <v>2024/12</v>
      </c>
      <c r="E5200" s="189"/>
    </row>
    <row r="5201">
      <c r="A5201" s="186" t="s">
        <v>496</v>
      </c>
      <c r="B5201" s="186">
        <v>0.0345735</v>
      </c>
      <c r="C5201" s="187">
        <v>45651.0</v>
      </c>
      <c r="D5201" s="188" t="str">
        <f t="shared" si="1"/>
        <v>2024/12</v>
      </c>
      <c r="E5201" s="189"/>
    </row>
    <row r="5202">
      <c r="A5202" s="186" t="s">
        <v>502</v>
      </c>
      <c r="B5202" s="186">
        <v>9.697705</v>
      </c>
      <c r="C5202" s="187">
        <v>45651.0</v>
      </c>
      <c r="D5202" s="188" t="str">
        <f t="shared" si="1"/>
        <v>2024/12</v>
      </c>
      <c r="E5202" s="189"/>
    </row>
    <row r="5203">
      <c r="A5203" s="186" t="s">
        <v>502</v>
      </c>
      <c r="B5203" s="186">
        <v>0.10288</v>
      </c>
      <c r="C5203" s="187">
        <v>45651.0</v>
      </c>
      <c r="D5203" s="188" t="str">
        <f t="shared" si="1"/>
        <v>2024/12</v>
      </c>
      <c r="E5203" s="189"/>
    </row>
    <row r="5204">
      <c r="A5204" s="186" t="s">
        <v>502</v>
      </c>
      <c r="B5204" s="186">
        <v>1.66591</v>
      </c>
      <c r="C5204" s="187">
        <v>45651.0</v>
      </c>
      <c r="D5204" s="188" t="str">
        <f t="shared" si="1"/>
        <v>2024/12</v>
      </c>
      <c r="E5204" s="189"/>
    </row>
    <row r="5205">
      <c r="A5205" s="186" t="s">
        <v>502</v>
      </c>
      <c r="B5205" s="186">
        <v>0.2404692</v>
      </c>
      <c r="C5205" s="187">
        <v>45651.0</v>
      </c>
      <c r="D5205" s="188" t="str">
        <f t="shared" si="1"/>
        <v>2024/12</v>
      </c>
      <c r="E5205" s="189"/>
    </row>
    <row r="5206">
      <c r="A5206" s="186" t="s">
        <v>502</v>
      </c>
      <c r="B5206" s="186">
        <v>0.0034368</v>
      </c>
      <c r="C5206" s="187">
        <v>45651.0</v>
      </c>
      <c r="D5206" s="188" t="str">
        <f t="shared" si="1"/>
        <v>2024/12</v>
      </c>
      <c r="E5206" s="189"/>
    </row>
    <row r="5207">
      <c r="A5207" s="186" t="s">
        <v>502</v>
      </c>
      <c r="B5207" s="186">
        <v>0.0240654</v>
      </c>
      <c r="C5207" s="187">
        <v>45651.0</v>
      </c>
      <c r="D5207" s="188" t="str">
        <f t="shared" si="1"/>
        <v>2024/12</v>
      </c>
      <c r="E5207" s="189"/>
    </row>
    <row r="5208">
      <c r="A5208" s="186" t="s">
        <v>502</v>
      </c>
      <c r="B5208" s="186">
        <v>3.2</v>
      </c>
      <c r="C5208" s="187">
        <v>45651.0</v>
      </c>
      <c r="D5208" s="188" t="str">
        <f t="shared" si="1"/>
        <v>2024/12</v>
      </c>
      <c r="E5208" s="189"/>
    </row>
    <row r="5209">
      <c r="A5209" s="186" t="s">
        <v>502</v>
      </c>
      <c r="B5209" s="186">
        <v>0.257307</v>
      </c>
      <c r="C5209" s="187">
        <v>45651.0</v>
      </c>
      <c r="D5209" s="188" t="str">
        <f t="shared" si="1"/>
        <v>2024/12</v>
      </c>
      <c r="E5209" s="189"/>
    </row>
    <row r="5210">
      <c r="A5210" s="186" t="s">
        <v>502</v>
      </c>
      <c r="B5210" s="186">
        <v>0.672016</v>
      </c>
      <c r="C5210" s="187">
        <v>45651.0</v>
      </c>
      <c r="D5210" s="188" t="str">
        <f t="shared" si="1"/>
        <v>2024/12</v>
      </c>
      <c r="E5210" s="189"/>
    </row>
    <row r="5211">
      <c r="A5211" s="186" t="s">
        <v>489</v>
      </c>
      <c r="B5211" s="186">
        <v>3.21067</v>
      </c>
      <c r="C5211" s="187">
        <v>45651.0</v>
      </c>
      <c r="D5211" s="188" t="str">
        <f t="shared" si="1"/>
        <v>2024/12</v>
      </c>
      <c r="E5211" s="189"/>
    </row>
    <row r="5212">
      <c r="A5212" s="186" t="s">
        <v>489</v>
      </c>
      <c r="B5212" s="186">
        <v>0.0648</v>
      </c>
      <c r="C5212" s="187">
        <v>45651.0</v>
      </c>
      <c r="D5212" s="188" t="str">
        <f t="shared" si="1"/>
        <v>2024/12</v>
      </c>
      <c r="E5212" s="189"/>
    </row>
    <row r="5213">
      <c r="A5213" s="186" t="s">
        <v>489</v>
      </c>
      <c r="B5213" s="186">
        <v>0.80368</v>
      </c>
      <c r="C5213" s="187">
        <v>45651.0</v>
      </c>
      <c r="D5213" s="188" t="str">
        <f t="shared" si="1"/>
        <v>2024/12</v>
      </c>
      <c r="E5213" s="189"/>
    </row>
    <row r="5214">
      <c r="A5214" s="186" t="s">
        <v>489</v>
      </c>
      <c r="B5214" s="186">
        <v>0.1488618</v>
      </c>
      <c r="C5214" s="187">
        <v>45651.0</v>
      </c>
      <c r="D5214" s="188" t="str">
        <f t="shared" si="1"/>
        <v>2024/12</v>
      </c>
      <c r="E5214" s="189"/>
    </row>
    <row r="5215">
      <c r="A5215" s="186" t="s">
        <v>489</v>
      </c>
      <c r="B5215" s="186">
        <v>0.0018624</v>
      </c>
      <c r="C5215" s="187">
        <v>45651.0</v>
      </c>
      <c r="D5215" s="188" t="str">
        <f t="shared" si="1"/>
        <v>2024/12</v>
      </c>
      <c r="E5215" s="189"/>
    </row>
    <row r="5216">
      <c r="A5216" s="186" t="s">
        <v>489</v>
      </c>
      <c r="B5216" s="186">
        <v>0.023109</v>
      </c>
      <c r="C5216" s="187">
        <v>45651.0</v>
      </c>
      <c r="D5216" s="188" t="str">
        <f t="shared" si="1"/>
        <v>2024/12</v>
      </c>
      <c r="E5216" s="189"/>
    </row>
    <row r="5217">
      <c r="A5217" s="186" t="s">
        <v>489</v>
      </c>
      <c r="B5217" s="186">
        <v>6.058E-4</v>
      </c>
      <c r="C5217" s="187">
        <v>45651.0</v>
      </c>
      <c r="D5217" s="188" t="str">
        <f t="shared" si="1"/>
        <v>2024/12</v>
      </c>
      <c r="E5217" s="189"/>
    </row>
    <row r="5218">
      <c r="A5218" s="186" t="s">
        <v>489</v>
      </c>
      <c r="B5218" s="186">
        <v>0.0061995</v>
      </c>
      <c r="C5218" s="187">
        <v>45651.0</v>
      </c>
      <c r="D5218" s="188" t="str">
        <f t="shared" si="1"/>
        <v>2024/12</v>
      </c>
      <c r="E5218" s="189"/>
    </row>
    <row r="5219">
      <c r="A5219" s="186" t="s">
        <v>489</v>
      </c>
      <c r="B5219" s="186">
        <v>0.0041604</v>
      </c>
      <c r="C5219" s="187">
        <v>45651.0</v>
      </c>
      <c r="D5219" s="188" t="str">
        <f t="shared" si="1"/>
        <v>2024/12</v>
      </c>
      <c r="E5219" s="189"/>
    </row>
    <row r="5220">
      <c r="A5220" s="186" t="s">
        <v>498</v>
      </c>
      <c r="B5220" s="186">
        <v>0.0709625</v>
      </c>
      <c r="C5220" s="187">
        <v>45651.0</v>
      </c>
      <c r="D5220" s="188" t="str">
        <f t="shared" si="1"/>
        <v>2024/12</v>
      </c>
      <c r="E5220" s="189"/>
    </row>
    <row r="5221">
      <c r="A5221" s="186" t="s">
        <v>498</v>
      </c>
      <c r="B5221" s="186">
        <v>0.04982</v>
      </c>
      <c r="C5221" s="187">
        <v>45651.0</v>
      </c>
      <c r="D5221" s="188" t="str">
        <f t="shared" si="1"/>
        <v>2024/12</v>
      </c>
      <c r="E5221" s="189"/>
    </row>
    <row r="5222">
      <c r="A5222" s="186" t="s">
        <v>498</v>
      </c>
      <c r="B5222" s="186">
        <v>0.57034395</v>
      </c>
      <c r="C5222" s="187">
        <v>45651.0</v>
      </c>
      <c r="D5222" s="188" t="str">
        <f t="shared" si="1"/>
        <v>2024/12</v>
      </c>
      <c r="E5222" s="189"/>
    </row>
    <row r="5223">
      <c r="A5223" s="186" t="s">
        <v>498</v>
      </c>
      <c r="B5223" s="186">
        <v>0.012192</v>
      </c>
      <c r="C5223" s="187">
        <v>45651.0</v>
      </c>
      <c r="D5223" s="188" t="str">
        <f t="shared" si="1"/>
        <v>2024/12</v>
      </c>
      <c r="E5223" s="189"/>
    </row>
    <row r="5224">
      <c r="A5224" s="186" t="s">
        <v>498</v>
      </c>
      <c r="B5224" s="186">
        <v>0.1504956</v>
      </c>
      <c r="C5224" s="187">
        <v>45651.0</v>
      </c>
      <c r="D5224" s="188" t="str">
        <f t="shared" si="1"/>
        <v>2024/12</v>
      </c>
      <c r="E5224" s="189"/>
    </row>
    <row r="5225">
      <c r="A5225" s="186" t="s">
        <v>491</v>
      </c>
      <c r="B5225" s="186">
        <v>0.13649</v>
      </c>
      <c r="C5225" s="187">
        <v>45651.0</v>
      </c>
      <c r="D5225" s="188" t="str">
        <f t="shared" si="1"/>
        <v>2024/12</v>
      </c>
      <c r="E5225" s="189"/>
    </row>
    <row r="5226">
      <c r="A5226" s="186" t="s">
        <v>491</v>
      </c>
      <c r="B5226" s="186">
        <v>0.01958</v>
      </c>
      <c r="C5226" s="187">
        <v>45651.0</v>
      </c>
      <c r="D5226" s="188" t="str">
        <f t="shared" si="1"/>
        <v>2024/12</v>
      </c>
      <c r="E5226" s="189"/>
    </row>
    <row r="5227">
      <c r="A5227" s="186" t="s">
        <v>486</v>
      </c>
      <c r="B5227" s="186">
        <v>0.021447</v>
      </c>
      <c r="C5227" s="187">
        <v>45652.0</v>
      </c>
      <c r="D5227" s="188" t="str">
        <f t="shared" si="1"/>
        <v>2024/12</v>
      </c>
      <c r="E5227" s="189"/>
    </row>
    <row r="5228">
      <c r="A5228" s="186" t="s">
        <v>506</v>
      </c>
      <c r="B5228" s="186">
        <v>0.0079875</v>
      </c>
      <c r="C5228" s="187">
        <v>45652.0</v>
      </c>
      <c r="D5228" s="188" t="str">
        <f t="shared" si="1"/>
        <v>2024/12</v>
      </c>
      <c r="E5228" s="189"/>
    </row>
    <row r="5229">
      <c r="A5229" s="186" t="s">
        <v>506</v>
      </c>
      <c r="B5229" s="186">
        <v>0.00296</v>
      </c>
      <c r="C5229" s="187">
        <v>45652.0</v>
      </c>
      <c r="D5229" s="188" t="str">
        <f t="shared" si="1"/>
        <v>2024/12</v>
      </c>
      <c r="E5229" s="189"/>
    </row>
    <row r="5230">
      <c r="A5230" s="186" t="s">
        <v>487</v>
      </c>
      <c r="B5230" s="186">
        <v>0.1656</v>
      </c>
      <c r="C5230" s="187">
        <v>45652.0</v>
      </c>
      <c r="D5230" s="188" t="str">
        <f t="shared" si="1"/>
        <v>2024/12</v>
      </c>
      <c r="E5230" s="189"/>
    </row>
    <row r="5231">
      <c r="A5231" s="186" t="s">
        <v>487</v>
      </c>
      <c r="B5231" s="186">
        <v>0.00896</v>
      </c>
      <c r="C5231" s="187">
        <v>45652.0</v>
      </c>
      <c r="D5231" s="188" t="str">
        <f t="shared" si="1"/>
        <v>2024/12</v>
      </c>
      <c r="E5231" s="189"/>
    </row>
    <row r="5232">
      <c r="A5232" s="186" t="s">
        <v>487</v>
      </c>
      <c r="B5232" s="186">
        <v>0.03481</v>
      </c>
      <c r="C5232" s="187">
        <v>45652.0</v>
      </c>
      <c r="D5232" s="188" t="str">
        <f t="shared" si="1"/>
        <v>2024/12</v>
      </c>
      <c r="E5232" s="189"/>
    </row>
    <row r="5233">
      <c r="A5233" s="186" t="s">
        <v>487</v>
      </c>
      <c r="B5233" s="186">
        <v>0.6218325</v>
      </c>
      <c r="C5233" s="187">
        <v>45652.0</v>
      </c>
      <c r="D5233" s="188" t="str">
        <f t="shared" si="1"/>
        <v>2024/12</v>
      </c>
      <c r="E5233" s="189"/>
    </row>
    <row r="5234">
      <c r="A5234" s="186" t="s">
        <v>487</v>
      </c>
      <c r="B5234" s="186">
        <v>0.32672</v>
      </c>
      <c r="C5234" s="187">
        <v>45652.0</v>
      </c>
      <c r="D5234" s="188" t="str">
        <f t="shared" si="1"/>
        <v>2024/12</v>
      </c>
      <c r="E5234" s="189"/>
    </row>
    <row r="5235">
      <c r="A5235" s="186" t="s">
        <v>487</v>
      </c>
      <c r="B5235" s="186">
        <v>0.2925</v>
      </c>
      <c r="C5235" s="187">
        <v>45652.0</v>
      </c>
      <c r="D5235" s="188" t="str">
        <f t="shared" si="1"/>
        <v>2024/12</v>
      </c>
      <c r="E5235" s="189"/>
    </row>
    <row r="5236">
      <c r="A5236" s="186" t="s">
        <v>487</v>
      </c>
      <c r="B5236" s="186">
        <v>0.5770482</v>
      </c>
      <c r="C5236" s="187">
        <v>45652.0</v>
      </c>
      <c r="D5236" s="188" t="str">
        <f t="shared" si="1"/>
        <v>2024/12</v>
      </c>
      <c r="E5236" s="189"/>
    </row>
    <row r="5237">
      <c r="A5237" s="186" t="s">
        <v>487</v>
      </c>
      <c r="B5237" s="186">
        <v>0.0255744</v>
      </c>
      <c r="C5237" s="187">
        <v>45652.0</v>
      </c>
      <c r="D5237" s="188" t="str">
        <f t="shared" si="1"/>
        <v>2024/12</v>
      </c>
      <c r="E5237" s="189"/>
    </row>
    <row r="5238">
      <c r="A5238" s="186" t="s">
        <v>487</v>
      </c>
      <c r="B5238" s="186">
        <v>0.074043</v>
      </c>
      <c r="C5238" s="187">
        <v>45652.0</v>
      </c>
      <c r="D5238" s="188" t="str">
        <f t="shared" si="1"/>
        <v>2024/12</v>
      </c>
      <c r="E5238" s="189"/>
    </row>
    <row r="5239">
      <c r="A5239" s="186" t="s">
        <v>499</v>
      </c>
      <c r="B5239" s="186">
        <v>5.5929875</v>
      </c>
      <c r="C5239" s="187">
        <v>45652.0</v>
      </c>
      <c r="D5239" s="188" t="str">
        <f t="shared" si="1"/>
        <v>2024/12</v>
      </c>
      <c r="E5239" s="189"/>
    </row>
    <row r="5240">
      <c r="A5240" s="186" t="s">
        <v>499</v>
      </c>
      <c r="B5240" s="186">
        <v>0.1232</v>
      </c>
      <c r="C5240" s="187">
        <v>45652.0</v>
      </c>
      <c r="D5240" s="188" t="str">
        <f t="shared" si="1"/>
        <v>2024/12</v>
      </c>
      <c r="E5240" s="189"/>
    </row>
    <row r="5241">
      <c r="A5241" s="186" t="s">
        <v>499</v>
      </c>
      <c r="B5241" s="186">
        <v>1.86979</v>
      </c>
      <c r="C5241" s="187">
        <v>45652.0</v>
      </c>
      <c r="D5241" s="188" t="str">
        <f t="shared" si="1"/>
        <v>2024/12</v>
      </c>
      <c r="E5241" s="189"/>
    </row>
    <row r="5242">
      <c r="A5242" s="186" t="s">
        <v>499</v>
      </c>
      <c r="B5242" s="186">
        <v>0.51997</v>
      </c>
      <c r="C5242" s="187">
        <v>45652.0</v>
      </c>
      <c r="D5242" s="188" t="str">
        <f t="shared" si="1"/>
        <v>2024/12</v>
      </c>
      <c r="E5242" s="189"/>
    </row>
    <row r="5243">
      <c r="A5243" s="186" t="s">
        <v>499</v>
      </c>
      <c r="B5243" s="186">
        <v>0.244395</v>
      </c>
      <c r="C5243" s="187">
        <v>45652.0</v>
      </c>
      <c r="D5243" s="188" t="str">
        <f t="shared" si="1"/>
        <v>2024/12</v>
      </c>
      <c r="E5243" s="189"/>
    </row>
    <row r="5244">
      <c r="A5244" s="186" t="s">
        <v>499</v>
      </c>
      <c r="B5244" s="186">
        <v>0.00125359</v>
      </c>
      <c r="C5244" s="187">
        <v>45652.0</v>
      </c>
      <c r="D5244" s="188" t="str">
        <f t="shared" si="1"/>
        <v>2024/12</v>
      </c>
      <c r="E5244" s="189"/>
    </row>
    <row r="5245">
      <c r="A5245" s="186" t="s">
        <v>499</v>
      </c>
      <c r="B5245" s="186">
        <v>0.0060267</v>
      </c>
      <c r="C5245" s="187">
        <v>45652.0</v>
      </c>
      <c r="D5245" s="188" t="str">
        <f t="shared" si="1"/>
        <v>2024/12</v>
      </c>
      <c r="E5245" s="189"/>
    </row>
    <row r="5246">
      <c r="A5246" s="186" t="s">
        <v>499</v>
      </c>
      <c r="B5246" s="186">
        <v>0.0053184</v>
      </c>
      <c r="C5246" s="187">
        <v>45652.0</v>
      </c>
      <c r="D5246" s="188" t="str">
        <f t="shared" si="1"/>
        <v>2024/12</v>
      </c>
      <c r="E5246" s="189"/>
    </row>
    <row r="5247">
      <c r="A5247" s="186" t="s">
        <v>496</v>
      </c>
      <c r="B5247" s="186">
        <v>0.0617706</v>
      </c>
      <c r="C5247" s="187">
        <v>45652.0</v>
      </c>
      <c r="D5247" s="188" t="str">
        <f t="shared" si="1"/>
        <v>2024/12</v>
      </c>
      <c r="E5247" s="189"/>
    </row>
    <row r="5248">
      <c r="A5248" s="186" t="s">
        <v>496</v>
      </c>
      <c r="B5248" s="186">
        <v>2.688E-4</v>
      </c>
      <c r="C5248" s="187">
        <v>45652.0</v>
      </c>
      <c r="D5248" s="188" t="str">
        <f t="shared" si="1"/>
        <v>2024/12</v>
      </c>
      <c r="E5248" s="189"/>
    </row>
    <row r="5249">
      <c r="A5249" s="186" t="s">
        <v>496</v>
      </c>
      <c r="B5249" s="186">
        <v>0.0054906</v>
      </c>
      <c r="C5249" s="187">
        <v>45652.0</v>
      </c>
      <c r="D5249" s="188" t="str">
        <f t="shared" si="1"/>
        <v>2024/12</v>
      </c>
      <c r="E5249" s="189"/>
    </row>
    <row r="5250">
      <c r="A5250" s="186" t="s">
        <v>496</v>
      </c>
      <c r="B5250" s="186">
        <v>0.072735</v>
      </c>
      <c r="C5250" s="187">
        <v>45652.0</v>
      </c>
      <c r="D5250" s="188" t="str">
        <f t="shared" si="1"/>
        <v>2024/12</v>
      </c>
      <c r="E5250" s="189"/>
    </row>
    <row r="5251">
      <c r="A5251" s="186" t="s">
        <v>496</v>
      </c>
      <c r="B5251" s="186">
        <v>0.03483</v>
      </c>
      <c r="C5251" s="187">
        <v>45652.0</v>
      </c>
      <c r="D5251" s="188" t="str">
        <f t="shared" si="1"/>
        <v>2024/12</v>
      </c>
      <c r="E5251" s="189"/>
    </row>
    <row r="5252">
      <c r="A5252" s="186" t="s">
        <v>502</v>
      </c>
      <c r="B5252" s="186">
        <v>10.499205</v>
      </c>
      <c r="C5252" s="187">
        <v>45652.0</v>
      </c>
      <c r="D5252" s="188" t="str">
        <f t="shared" si="1"/>
        <v>2024/12</v>
      </c>
      <c r="E5252" s="189"/>
    </row>
    <row r="5253">
      <c r="A5253" s="186" t="s">
        <v>502</v>
      </c>
      <c r="B5253" s="186">
        <v>0.13584</v>
      </c>
      <c r="C5253" s="187">
        <v>45652.0</v>
      </c>
      <c r="D5253" s="188" t="str">
        <f t="shared" si="1"/>
        <v>2024/12</v>
      </c>
      <c r="E5253" s="189"/>
    </row>
    <row r="5254">
      <c r="A5254" s="186" t="s">
        <v>502</v>
      </c>
      <c r="B5254" s="186">
        <v>2.37109</v>
      </c>
      <c r="C5254" s="187">
        <v>45652.0</v>
      </c>
      <c r="D5254" s="188" t="str">
        <f t="shared" si="1"/>
        <v>2024/12</v>
      </c>
      <c r="E5254" s="189"/>
    </row>
    <row r="5255">
      <c r="A5255" s="186" t="s">
        <v>502</v>
      </c>
      <c r="B5255" s="186">
        <v>0.2004843</v>
      </c>
      <c r="C5255" s="187">
        <v>45652.0</v>
      </c>
      <c r="D5255" s="188" t="str">
        <f t="shared" si="1"/>
        <v>2024/12</v>
      </c>
      <c r="E5255" s="189"/>
    </row>
    <row r="5256">
      <c r="A5256" s="186" t="s">
        <v>502</v>
      </c>
      <c r="B5256" s="186">
        <v>0.0022464</v>
      </c>
      <c r="C5256" s="187">
        <v>45652.0</v>
      </c>
      <c r="D5256" s="188" t="str">
        <f t="shared" si="1"/>
        <v>2024/12</v>
      </c>
      <c r="E5256" s="189"/>
    </row>
    <row r="5257">
      <c r="A5257" s="186" t="s">
        <v>502</v>
      </c>
      <c r="B5257" s="186">
        <v>0.013956</v>
      </c>
      <c r="C5257" s="187">
        <v>45652.0</v>
      </c>
      <c r="D5257" s="188" t="str">
        <f t="shared" si="1"/>
        <v>2024/12</v>
      </c>
      <c r="E5257" s="189"/>
    </row>
    <row r="5258">
      <c r="A5258" s="186" t="s">
        <v>502</v>
      </c>
      <c r="B5258" s="186">
        <v>6.9E-4</v>
      </c>
      <c r="C5258" s="187">
        <v>45652.0</v>
      </c>
      <c r="D5258" s="188" t="str">
        <f t="shared" si="1"/>
        <v>2024/12</v>
      </c>
      <c r="E5258" s="189"/>
    </row>
    <row r="5259">
      <c r="A5259" s="186" t="s">
        <v>502</v>
      </c>
      <c r="B5259" s="186">
        <v>0.05466</v>
      </c>
      <c r="C5259" s="187">
        <v>45652.0</v>
      </c>
      <c r="D5259" s="188" t="str">
        <f t="shared" si="1"/>
        <v>2024/12</v>
      </c>
      <c r="E5259" s="189"/>
    </row>
    <row r="5260">
      <c r="A5260" s="186" t="s">
        <v>502</v>
      </c>
      <c r="B5260" s="186">
        <v>3.08</v>
      </c>
      <c r="C5260" s="187">
        <v>45652.0</v>
      </c>
      <c r="D5260" s="188" t="str">
        <f t="shared" si="1"/>
        <v>2024/12</v>
      </c>
      <c r="E5260" s="189"/>
    </row>
    <row r="5261">
      <c r="A5261" s="186" t="s">
        <v>502</v>
      </c>
      <c r="B5261" s="186">
        <v>0.280572</v>
      </c>
      <c r="C5261" s="187">
        <v>45652.0</v>
      </c>
      <c r="D5261" s="188" t="str">
        <f t="shared" si="1"/>
        <v>2024/12</v>
      </c>
      <c r="E5261" s="189"/>
    </row>
    <row r="5262">
      <c r="A5262" s="186" t="s">
        <v>502</v>
      </c>
      <c r="B5262" s="186">
        <v>0.766452</v>
      </c>
      <c r="C5262" s="187">
        <v>45652.0</v>
      </c>
      <c r="D5262" s="188" t="str">
        <f t="shared" si="1"/>
        <v>2024/12</v>
      </c>
      <c r="E5262" s="189"/>
    </row>
    <row r="5263">
      <c r="A5263" s="186" t="s">
        <v>488</v>
      </c>
      <c r="B5263" s="186">
        <v>0.0556875</v>
      </c>
      <c r="C5263" s="187">
        <v>45652.0</v>
      </c>
      <c r="D5263" s="188" t="str">
        <f t="shared" si="1"/>
        <v>2024/12</v>
      </c>
      <c r="E5263" s="189"/>
    </row>
    <row r="5264">
      <c r="A5264" s="186" t="s">
        <v>488</v>
      </c>
      <c r="B5264" s="186">
        <v>0.15602</v>
      </c>
      <c r="C5264" s="187">
        <v>45652.0</v>
      </c>
      <c r="D5264" s="188" t="str">
        <f t="shared" si="1"/>
        <v>2024/12</v>
      </c>
      <c r="E5264" s="189"/>
    </row>
    <row r="5265">
      <c r="A5265" s="186" t="s">
        <v>488</v>
      </c>
      <c r="B5265" s="186">
        <v>0.0016332</v>
      </c>
      <c r="C5265" s="187">
        <v>45652.0</v>
      </c>
      <c r="D5265" s="188" t="str">
        <f t="shared" si="1"/>
        <v>2024/12</v>
      </c>
      <c r="E5265" s="189"/>
    </row>
    <row r="5266">
      <c r="A5266" s="186" t="s">
        <v>488</v>
      </c>
      <c r="B5266" s="186">
        <v>9.81E-4</v>
      </c>
      <c r="C5266" s="187">
        <v>45652.0</v>
      </c>
      <c r="D5266" s="188" t="str">
        <f t="shared" si="1"/>
        <v>2024/12</v>
      </c>
      <c r="E5266" s="189"/>
    </row>
    <row r="5267">
      <c r="A5267" s="186" t="s">
        <v>489</v>
      </c>
      <c r="B5267" s="186">
        <v>1.7660675</v>
      </c>
      <c r="C5267" s="187">
        <v>45652.0</v>
      </c>
      <c r="D5267" s="188" t="str">
        <f t="shared" si="1"/>
        <v>2024/12</v>
      </c>
      <c r="E5267" s="189"/>
    </row>
    <row r="5268">
      <c r="A5268" s="186" t="s">
        <v>489</v>
      </c>
      <c r="B5268" s="186">
        <v>0.03616</v>
      </c>
      <c r="C5268" s="187">
        <v>45652.0</v>
      </c>
      <c r="D5268" s="188" t="str">
        <f t="shared" si="1"/>
        <v>2024/12</v>
      </c>
      <c r="E5268" s="189"/>
    </row>
    <row r="5269">
      <c r="A5269" s="186" t="s">
        <v>489</v>
      </c>
      <c r="B5269" s="186">
        <v>0.52814</v>
      </c>
      <c r="C5269" s="187">
        <v>45652.0</v>
      </c>
      <c r="D5269" s="188" t="str">
        <f t="shared" si="1"/>
        <v>2024/12</v>
      </c>
      <c r="E5269" s="189"/>
    </row>
    <row r="5270">
      <c r="A5270" s="186" t="s">
        <v>489</v>
      </c>
      <c r="B5270" s="186">
        <v>0.120465</v>
      </c>
      <c r="C5270" s="187">
        <v>45652.0</v>
      </c>
      <c r="D5270" s="188" t="str">
        <f t="shared" si="1"/>
        <v>2024/12</v>
      </c>
      <c r="E5270" s="189"/>
    </row>
    <row r="5271">
      <c r="A5271" s="186" t="s">
        <v>489</v>
      </c>
      <c r="B5271" s="186">
        <v>0.01411</v>
      </c>
      <c r="C5271" s="187">
        <v>45652.0</v>
      </c>
      <c r="D5271" s="188" t="str">
        <f t="shared" si="1"/>
        <v>2024/12</v>
      </c>
      <c r="E5271" s="189"/>
    </row>
    <row r="5272">
      <c r="A5272" s="186" t="s">
        <v>489</v>
      </c>
      <c r="B5272" s="186">
        <v>2.253645</v>
      </c>
      <c r="C5272" s="187">
        <v>45652.0</v>
      </c>
      <c r="D5272" s="188" t="str">
        <f t="shared" si="1"/>
        <v>2024/12</v>
      </c>
      <c r="E5272" s="189"/>
    </row>
    <row r="5273">
      <c r="A5273" s="186" t="s">
        <v>489</v>
      </c>
      <c r="B5273" s="186">
        <v>1.202925</v>
      </c>
      <c r="C5273" s="187">
        <v>45652.0</v>
      </c>
      <c r="D5273" s="188" t="str">
        <f t="shared" si="1"/>
        <v>2024/12</v>
      </c>
      <c r="E5273" s="189"/>
    </row>
    <row r="5274">
      <c r="A5274" s="186" t="s">
        <v>489</v>
      </c>
      <c r="B5274" s="186">
        <v>0.1014378</v>
      </c>
      <c r="C5274" s="187">
        <v>45652.0</v>
      </c>
      <c r="D5274" s="188" t="str">
        <f t="shared" si="1"/>
        <v>2024/12</v>
      </c>
      <c r="E5274" s="189"/>
    </row>
    <row r="5275">
      <c r="A5275" s="186" t="s">
        <v>489</v>
      </c>
      <c r="B5275" s="186">
        <v>2.688E-4</v>
      </c>
      <c r="C5275" s="187">
        <v>45652.0</v>
      </c>
      <c r="D5275" s="188" t="str">
        <f t="shared" si="1"/>
        <v>2024/12</v>
      </c>
      <c r="E5275" s="189"/>
    </row>
    <row r="5276">
      <c r="A5276" s="186" t="s">
        <v>489</v>
      </c>
      <c r="B5276" s="186">
        <v>0.0223008</v>
      </c>
      <c r="C5276" s="187">
        <v>45652.0</v>
      </c>
      <c r="D5276" s="188" t="str">
        <f t="shared" si="1"/>
        <v>2024/12</v>
      </c>
      <c r="E5276" s="189"/>
    </row>
    <row r="5277">
      <c r="A5277" s="186" t="s">
        <v>489</v>
      </c>
      <c r="B5277" s="186">
        <v>3.8818E-4</v>
      </c>
      <c r="C5277" s="187">
        <v>45652.0</v>
      </c>
      <c r="D5277" s="188" t="str">
        <f t="shared" si="1"/>
        <v>2024/12</v>
      </c>
      <c r="E5277" s="189"/>
    </row>
    <row r="5278">
      <c r="A5278" s="186" t="s">
        <v>489</v>
      </c>
      <c r="B5278" s="186">
        <v>0.0037971</v>
      </c>
      <c r="C5278" s="187">
        <v>45652.0</v>
      </c>
      <c r="D5278" s="188" t="str">
        <f t="shared" si="1"/>
        <v>2024/12</v>
      </c>
      <c r="E5278" s="189"/>
    </row>
    <row r="5279">
      <c r="A5279" s="186" t="s">
        <v>489</v>
      </c>
      <c r="B5279" s="186">
        <v>0.002802</v>
      </c>
      <c r="C5279" s="187">
        <v>45652.0</v>
      </c>
      <c r="D5279" s="188" t="str">
        <f t="shared" si="1"/>
        <v>2024/12</v>
      </c>
      <c r="E5279" s="189"/>
    </row>
    <row r="5280">
      <c r="A5280" s="186" t="s">
        <v>498</v>
      </c>
      <c r="B5280" s="186">
        <v>0.0274225</v>
      </c>
      <c r="C5280" s="187">
        <v>45652.0</v>
      </c>
      <c r="D5280" s="188" t="str">
        <f t="shared" si="1"/>
        <v>2024/12</v>
      </c>
      <c r="E5280" s="189"/>
    </row>
    <row r="5281">
      <c r="A5281" s="186" t="s">
        <v>498</v>
      </c>
      <c r="B5281" s="186">
        <v>0.01975</v>
      </c>
      <c r="C5281" s="187">
        <v>45652.0</v>
      </c>
      <c r="D5281" s="188" t="str">
        <f t="shared" si="1"/>
        <v>2024/12</v>
      </c>
      <c r="E5281" s="189"/>
    </row>
    <row r="5282">
      <c r="A5282" s="186" t="s">
        <v>498</v>
      </c>
      <c r="B5282" s="186">
        <v>0.54425745</v>
      </c>
      <c r="C5282" s="187">
        <v>45652.0</v>
      </c>
      <c r="D5282" s="188" t="str">
        <f t="shared" si="1"/>
        <v>2024/12</v>
      </c>
      <c r="E5282" s="189"/>
    </row>
    <row r="5283">
      <c r="A5283" s="186" t="s">
        <v>498</v>
      </c>
      <c r="B5283" s="186">
        <v>0.0072576</v>
      </c>
      <c r="C5283" s="187">
        <v>45652.0</v>
      </c>
      <c r="D5283" s="188" t="str">
        <f t="shared" si="1"/>
        <v>2024/12</v>
      </c>
      <c r="E5283" s="189"/>
    </row>
    <row r="5284">
      <c r="A5284" s="186" t="s">
        <v>498</v>
      </c>
      <c r="B5284" s="186">
        <v>0.1335198</v>
      </c>
      <c r="C5284" s="187">
        <v>45652.0</v>
      </c>
      <c r="D5284" s="188" t="str">
        <f t="shared" si="1"/>
        <v>2024/12</v>
      </c>
      <c r="E5284" s="189"/>
    </row>
    <row r="5285">
      <c r="A5285" s="186" t="s">
        <v>491</v>
      </c>
      <c r="B5285" s="186">
        <v>0.17231</v>
      </c>
      <c r="C5285" s="187">
        <v>45652.0</v>
      </c>
      <c r="D5285" s="188" t="str">
        <f t="shared" si="1"/>
        <v>2024/12</v>
      </c>
      <c r="E5285" s="189"/>
    </row>
    <row r="5286">
      <c r="A5286" s="186" t="s">
        <v>491</v>
      </c>
      <c r="B5286" s="186">
        <v>0.02437</v>
      </c>
      <c r="C5286" s="187">
        <v>45652.0</v>
      </c>
      <c r="D5286" s="188" t="str">
        <f t="shared" si="1"/>
        <v>2024/12</v>
      </c>
      <c r="E5286" s="189"/>
    </row>
    <row r="5287">
      <c r="A5287" s="186" t="s">
        <v>486</v>
      </c>
      <c r="B5287" s="186">
        <v>0.0112199</v>
      </c>
      <c r="C5287" s="187">
        <v>45653.0</v>
      </c>
      <c r="D5287" s="188" t="str">
        <f t="shared" si="1"/>
        <v>2024/12</v>
      </c>
      <c r="E5287" s="189"/>
    </row>
    <row r="5288">
      <c r="A5288" s="186" t="s">
        <v>487</v>
      </c>
      <c r="B5288" s="186">
        <v>0.107825</v>
      </c>
      <c r="C5288" s="187">
        <v>45653.0</v>
      </c>
      <c r="D5288" s="188" t="str">
        <f t="shared" si="1"/>
        <v>2024/12</v>
      </c>
      <c r="E5288" s="189"/>
    </row>
    <row r="5289">
      <c r="A5289" s="186" t="s">
        <v>487</v>
      </c>
      <c r="B5289" s="186">
        <v>0.00672</v>
      </c>
      <c r="C5289" s="187">
        <v>45653.0</v>
      </c>
      <c r="D5289" s="188" t="str">
        <f t="shared" si="1"/>
        <v>2024/12</v>
      </c>
      <c r="E5289" s="189"/>
    </row>
    <row r="5290">
      <c r="A5290" s="186" t="s">
        <v>487</v>
      </c>
      <c r="B5290" s="186">
        <v>0.02051</v>
      </c>
      <c r="C5290" s="187">
        <v>45653.0</v>
      </c>
      <c r="D5290" s="188" t="str">
        <f t="shared" si="1"/>
        <v>2024/12</v>
      </c>
      <c r="E5290" s="189"/>
    </row>
    <row r="5291">
      <c r="A5291" s="186" t="s">
        <v>487</v>
      </c>
      <c r="B5291" s="186">
        <v>0.467955</v>
      </c>
      <c r="C5291" s="187">
        <v>45653.0</v>
      </c>
      <c r="D5291" s="188" t="str">
        <f t="shared" si="1"/>
        <v>2024/12</v>
      </c>
      <c r="E5291" s="189"/>
    </row>
    <row r="5292">
      <c r="A5292" s="186" t="s">
        <v>487</v>
      </c>
      <c r="B5292" s="186">
        <v>0.11424</v>
      </c>
      <c r="C5292" s="187">
        <v>45653.0</v>
      </c>
      <c r="D5292" s="188" t="str">
        <f t="shared" si="1"/>
        <v>2024/12</v>
      </c>
      <c r="E5292" s="189"/>
    </row>
    <row r="5293">
      <c r="A5293" s="186" t="s">
        <v>487</v>
      </c>
      <c r="B5293" s="186">
        <v>0.15499</v>
      </c>
      <c r="C5293" s="187">
        <v>45653.0</v>
      </c>
      <c r="D5293" s="188" t="str">
        <f t="shared" si="1"/>
        <v>2024/12</v>
      </c>
      <c r="E5293" s="189"/>
    </row>
    <row r="5294">
      <c r="A5294" s="186" t="s">
        <v>487</v>
      </c>
      <c r="B5294" s="186">
        <v>0.31057635</v>
      </c>
      <c r="C5294" s="187">
        <v>45653.0</v>
      </c>
      <c r="D5294" s="188" t="str">
        <f t="shared" si="1"/>
        <v>2024/12</v>
      </c>
      <c r="E5294" s="189"/>
    </row>
    <row r="5295">
      <c r="A5295" s="186" t="s">
        <v>487</v>
      </c>
      <c r="B5295" s="186">
        <v>0.0157344</v>
      </c>
      <c r="C5295" s="187">
        <v>45653.0</v>
      </c>
      <c r="D5295" s="188" t="str">
        <f t="shared" si="1"/>
        <v>2024/12</v>
      </c>
      <c r="E5295" s="189"/>
    </row>
    <row r="5296">
      <c r="A5296" s="186" t="s">
        <v>487</v>
      </c>
      <c r="B5296" s="186">
        <v>0.0402198</v>
      </c>
      <c r="C5296" s="187">
        <v>45653.0</v>
      </c>
      <c r="D5296" s="188" t="str">
        <f t="shared" si="1"/>
        <v>2024/12</v>
      </c>
      <c r="E5296" s="189"/>
    </row>
    <row r="5297">
      <c r="A5297" s="186" t="s">
        <v>499</v>
      </c>
      <c r="B5297" s="186">
        <v>4.356</v>
      </c>
      <c r="C5297" s="187">
        <v>45653.0</v>
      </c>
      <c r="D5297" s="188" t="str">
        <f t="shared" si="1"/>
        <v>2024/12</v>
      </c>
      <c r="E5297" s="189"/>
    </row>
    <row r="5298">
      <c r="A5298" s="186" t="s">
        <v>499</v>
      </c>
      <c r="B5298" s="186">
        <v>0.05072</v>
      </c>
      <c r="C5298" s="187">
        <v>45653.0</v>
      </c>
      <c r="D5298" s="188" t="str">
        <f t="shared" si="1"/>
        <v>2024/12</v>
      </c>
      <c r="E5298" s="189"/>
    </row>
    <row r="5299">
      <c r="A5299" s="186" t="s">
        <v>499</v>
      </c>
      <c r="B5299" s="186">
        <v>1.52894</v>
      </c>
      <c r="C5299" s="187">
        <v>45653.0</v>
      </c>
      <c r="D5299" s="188" t="str">
        <f t="shared" si="1"/>
        <v>2024/12</v>
      </c>
      <c r="E5299" s="189"/>
    </row>
    <row r="5300">
      <c r="A5300" s="186" t="s">
        <v>499</v>
      </c>
      <c r="B5300" s="186">
        <v>1.3664</v>
      </c>
      <c r="C5300" s="187">
        <v>45653.0</v>
      </c>
      <c r="D5300" s="188" t="str">
        <f t="shared" si="1"/>
        <v>2024/12</v>
      </c>
      <c r="E5300" s="189"/>
    </row>
    <row r="5301">
      <c r="A5301" s="186" t="s">
        <v>499</v>
      </c>
      <c r="B5301" s="186">
        <v>0.672375</v>
      </c>
      <c r="C5301" s="187">
        <v>45653.0</v>
      </c>
      <c r="D5301" s="188" t="str">
        <f t="shared" si="1"/>
        <v>2024/12</v>
      </c>
      <c r="E5301" s="189"/>
    </row>
    <row r="5302">
      <c r="A5302" s="186" t="s">
        <v>499</v>
      </c>
      <c r="B5302" s="186">
        <v>0.00183066</v>
      </c>
      <c r="C5302" s="187">
        <v>45653.0</v>
      </c>
      <c r="D5302" s="188" t="str">
        <f t="shared" si="1"/>
        <v>2024/12</v>
      </c>
      <c r="E5302" s="189"/>
    </row>
    <row r="5303">
      <c r="A5303" s="186" t="s">
        <v>499</v>
      </c>
      <c r="B5303" s="186">
        <v>0.0082653</v>
      </c>
      <c r="C5303" s="187">
        <v>45653.0</v>
      </c>
      <c r="D5303" s="188" t="str">
        <f t="shared" si="1"/>
        <v>2024/12</v>
      </c>
      <c r="E5303" s="189"/>
    </row>
    <row r="5304">
      <c r="A5304" s="186" t="s">
        <v>499</v>
      </c>
      <c r="B5304" s="186">
        <v>0.0078432</v>
      </c>
      <c r="C5304" s="187">
        <v>45653.0</v>
      </c>
      <c r="D5304" s="188" t="str">
        <f t="shared" si="1"/>
        <v>2024/12</v>
      </c>
      <c r="E5304" s="189"/>
    </row>
    <row r="5305">
      <c r="A5305" s="186" t="s">
        <v>496</v>
      </c>
      <c r="B5305" s="186">
        <v>0.0423504</v>
      </c>
      <c r="C5305" s="187">
        <v>45653.0</v>
      </c>
      <c r="D5305" s="188" t="str">
        <f t="shared" si="1"/>
        <v>2024/12</v>
      </c>
      <c r="E5305" s="189"/>
    </row>
    <row r="5306">
      <c r="A5306" s="186" t="s">
        <v>496</v>
      </c>
      <c r="B5306" s="186">
        <v>3.36E-4</v>
      </c>
      <c r="C5306" s="187">
        <v>45653.0</v>
      </c>
      <c r="D5306" s="188" t="str">
        <f t="shared" si="1"/>
        <v>2024/12</v>
      </c>
      <c r="E5306" s="189"/>
    </row>
    <row r="5307">
      <c r="A5307" s="186" t="s">
        <v>496</v>
      </c>
      <c r="B5307" s="186">
        <v>0.0039024</v>
      </c>
      <c r="C5307" s="187">
        <v>45653.0</v>
      </c>
      <c r="D5307" s="188" t="str">
        <f t="shared" si="1"/>
        <v>2024/12</v>
      </c>
      <c r="E5307" s="189"/>
    </row>
    <row r="5308">
      <c r="A5308" s="186" t="s">
        <v>496</v>
      </c>
      <c r="B5308" s="186">
        <v>0.046438</v>
      </c>
      <c r="C5308" s="187">
        <v>45653.0</v>
      </c>
      <c r="D5308" s="188" t="str">
        <f t="shared" si="1"/>
        <v>2024/12</v>
      </c>
      <c r="E5308" s="189"/>
    </row>
    <row r="5309">
      <c r="A5309" s="186" t="s">
        <v>496</v>
      </c>
      <c r="B5309" s="186">
        <v>0.025155</v>
      </c>
      <c r="C5309" s="187">
        <v>45653.0</v>
      </c>
      <c r="D5309" s="188" t="str">
        <f t="shared" si="1"/>
        <v>2024/12</v>
      </c>
      <c r="E5309" s="189"/>
    </row>
    <row r="5310">
      <c r="A5310" s="186" t="s">
        <v>502</v>
      </c>
      <c r="B5310" s="186">
        <v>1.5253975</v>
      </c>
      <c r="C5310" s="187">
        <v>45653.0</v>
      </c>
      <c r="D5310" s="188" t="str">
        <f t="shared" si="1"/>
        <v>2024/12</v>
      </c>
      <c r="E5310" s="189"/>
    </row>
    <row r="5311">
      <c r="A5311" s="186" t="s">
        <v>502</v>
      </c>
      <c r="B5311" s="186">
        <v>0.07136</v>
      </c>
      <c r="C5311" s="187">
        <v>45653.0</v>
      </c>
      <c r="D5311" s="188" t="str">
        <f t="shared" si="1"/>
        <v>2024/12</v>
      </c>
      <c r="E5311" s="189"/>
    </row>
    <row r="5312">
      <c r="A5312" s="186" t="s">
        <v>502</v>
      </c>
      <c r="B5312" s="186">
        <v>0.35781</v>
      </c>
      <c r="C5312" s="187">
        <v>45653.0</v>
      </c>
      <c r="D5312" s="188" t="str">
        <f t="shared" si="1"/>
        <v>2024/12</v>
      </c>
      <c r="E5312" s="189"/>
    </row>
    <row r="5313">
      <c r="A5313" s="186" t="s">
        <v>502</v>
      </c>
      <c r="B5313" s="186">
        <v>0.0533685</v>
      </c>
      <c r="C5313" s="187">
        <v>45653.0</v>
      </c>
      <c r="D5313" s="188" t="str">
        <f t="shared" si="1"/>
        <v>2024/12</v>
      </c>
      <c r="E5313" s="189"/>
    </row>
    <row r="5314">
      <c r="A5314" s="186" t="s">
        <v>502</v>
      </c>
      <c r="B5314" s="186">
        <v>3.744E-4</v>
      </c>
      <c r="C5314" s="187">
        <v>45653.0</v>
      </c>
      <c r="D5314" s="188" t="str">
        <f t="shared" si="1"/>
        <v>2024/12</v>
      </c>
      <c r="E5314" s="189"/>
    </row>
    <row r="5315">
      <c r="A5315" s="186" t="s">
        <v>502</v>
      </c>
      <c r="B5315" s="186">
        <v>0.0043488</v>
      </c>
      <c r="C5315" s="187">
        <v>45653.0</v>
      </c>
      <c r="D5315" s="188" t="str">
        <f t="shared" si="1"/>
        <v>2024/12</v>
      </c>
      <c r="E5315" s="189"/>
    </row>
    <row r="5316">
      <c r="A5316" s="186" t="s">
        <v>502</v>
      </c>
      <c r="B5316" s="186">
        <v>2.88</v>
      </c>
      <c r="C5316" s="187">
        <v>45653.0</v>
      </c>
      <c r="D5316" s="188" t="str">
        <f t="shared" si="1"/>
        <v>2024/12</v>
      </c>
      <c r="E5316" s="189"/>
    </row>
    <row r="5317">
      <c r="A5317" s="186" t="s">
        <v>502</v>
      </c>
      <c r="B5317" s="186">
        <v>6.98E-4</v>
      </c>
      <c r="C5317" s="187">
        <v>45653.0</v>
      </c>
      <c r="D5317" s="188" t="str">
        <f t="shared" si="1"/>
        <v>2024/12</v>
      </c>
      <c r="E5317" s="189"/>
    </row>
    <row r="5318">
      <c r="A5318" s="186" t="s">
        <v>502</v>
      </c>
      <c r="B5318" s="186">
        <v>9.45E-5</v>
      </c>
      <c r="C5318" s="187">
        <v>45653.0</v>
      </c>
      <c r="D5318" s="188" t="str">
        <f t="shared" si="1"/>
        <v>2024/12</v>
      </c>
      <c r="E5318" s="189"/>
    </row>
    <row r="5319">
      <c r="A5319" s="186" t="s">
        <v>502</v>
      </c>
      <c r="B5319" s="186">
        <v>0.251217</v>
      </c>
      <c r="C5319" s="187">
        <v>45653.0</v>
      </c>
      <c r="D5319" s="188" t="str">
        <f t="shared" si="1"/>
        <v>2024/12</v>
      </c>
      <c r="E5319" s="189"/>
    </row>
    <row r="5320">
      <c r="A5320" s="186" t="s">
        <v>502</v>
      </c>
      <c r="B5320" s="186">
        <v>0.635844</v>
      </c>
      <c r="C5320" s="187">
        <v>45653.0</v>
      </c>
      <c r="D5320" s="188" t="str">
        <f t="shared" si="1"/>
        <v>2024/12</v>
      </c>
      <c r="E5320" s="189"/>
    </row>
    <row r="5321">
      <c r="A5321" s="186" t="s">
        <v>488</v>
      </c>
      <c r="B5321" s="186">
        <v>0.09376</v>
      </c>
      <c r="C5321" s="187">
        <v>45653.0</v>
      </c>
      <c r="D5321" s="188" t="str">
        <f t="shared" si="1"/>
        <v>2024/12</v>
      </c>
      <c r="E5321" s="189"/>
    </row>
    <row r="5322">
      <c r="A5322" s="186" t="s">
        <v>488</v>
      </c>
      <c r="B5322" s="186">
        <v>0.0336</v>
      </c>
      <c r="C5322" s="187">
        <v>45653.0</v>
      </c>
      <c r="D5322" s="188" t="str">
        <f t="shared" si="1"/>
        <v>2024/12</v>
      </c>
      <c r="E5322" s="189"/>
    </row>
    <row r="5323">
      <c r="A5323" s="186" t="s">
        <v>488</v>
      </c>
      <c r="B5323" s="186">
        <v>0.12939</v>
      </c>
      <c r="C5323" s="187">
        <v>45653.0</v>
      </c>
      <c r="D5323" s="188" t="str">
        <f t="shared" si="1"/>
        <v>2024/12</v>
      </c>
      <c r="E5323" s="189"/>
    </row>
    <row r="5324">
      <c r="A5324" s="186" t="s">
        <v>488</v>
      </c>
      <c r="B5324" s="186">
        <v>8.6685E-4</v>
      </c>
      <c r="C5324" s="187">
        <v>45653.0</v>
      </c>
      <c r="D5324" s="188" t="str">
        <f t="shared" si="1"/>
        <v>2024/12</v>
      </c>
      <c r="E5324" s="189"/>
    </row>
    <row r="5325">
      <c r="A5325" s="186" t="s">
        <v>488</v>
      </c>
      <c r="B5325" s="186">
        <v>2.304E-4</v>
      </c>
      <c r="C5325" s="187">
        <v>45653.0</v>
      </c>
      <c r="D5325" s="188" t="str">
        <f t="shared" si="1"/>
        <v>2024/12</v>
      </c>
      <c r="E5325" s="189"/>
    </row>
    <row r="5326">
      <c r="A5326" s="186" t="s">
        <v>488</v>
      </c>
      <c r="B5326" s="186">
        <v>2.1E-4</v>
      </c>
      <c r="C5326" s="187">
        <v>45653.0</v>
      </c>
      <c r="D5326" s="188" t="str">
        <f t="shared" si="1"/>
        <v>2024/12</v>
      </c>
      <c r="E5326" s="189"/>
    </row>
    <row r="5327">
      <c r="A5327" s="186" t="s">
        <v>488</v>
      </c>
      <c r="B5327" s="186">
        <v>31.95756</v>
      </c>
      <c r="C5327" s="187">
        <v>45653.0</v>
      </c>
      <c r="D5327" s="188" t="str">
        <f t="shared" si="1"/>
        <v>2024/12</v>
      </c>
      <c r="E5327" s="189"/>
    </row>
    <row r="5328">
      <c r="A5328" s="186" t="s">
        <v>488</v>
      </c>
      <c r="B5328" s="186">
        <v>5.292E-4</v>
      </c>
      <c r="C5328" s="187">
        <v>45653.0</v>
      </c>
      <c r="D5328" s="188" t="str">
        <f t="shared" si="1"/>
        <v>2024/12</v>
      </c>
      <c r="E5328" s="189"/>
    </row>
    <row r="5329">
      <c r="A5329" s="186" t="s">
        <v>488</v>
      </c>
      <c r="B5329" s="186">
        <v>2.652E-4</v>
      </c>
      <c r="C5329" s="187">
        <v>45653.0</v>
      </c>
      <c r="D5329" s="188" t="str">
        <f t="shared" si="1"/>
        <v>2024/12</v>
      </c>
      <c r="E5329" s="189"/>
    </row>
    <row r="5330">
      <c r="A5330" s="186" t="s">
        <v>488</v>
      </c>
      <c r="B5330" s="186">
        <v>0.00807</v>
      </c>
      <c r="C5330" s="187">
        <v>45653.0</v>
      </c>
      <c r="D5330" s="188" t="str">
        <f t="shared" si="1"/>
        <v>2024/12</v>
      </c>
      <c r="E5330" s="189"/>
    </row>
    <row r="5331">
      <c r="A5331" s="186" t="s">
        <v>488</v>
      </c>
      <c r="B5331" s="186">
        <v>2.7E-4</v>
      </c>
      <c r="C5331" s="187">
        <v>45653.0</v>
      </c>
      <c r="D5331" s="188" t="str">
        <f t="shared" si="1"/>
        <v>2024/12</v>
      </c>
      <c r="E5331" s="189"/>
    </row>
    <row r="5332">
      <c r="A5332" s="186" t="s">
        <v>489</v>
      </c>
      <c r="B5332" s="186">
        <v>2.1845375</v>
      </c>
      <c r="C5332" s="187">
        <v>45653.0</v>
      </c>
      <c r="D5332" s="188" t="str">
        <f t="shared" si="1"/>
        <v>2024/12</v>
      </c>
      <c r="E5332" s="189"/>
    </row>
    <row r="5333">
      <c r="A5333" s="186" t="s">
        <v>489</v>
      </c>
      <c r="B5333" s="186">
        <v>0.05312</v>
      </c>
      <c r="C5333" s="187">
        <v>45653.0</v>
      </c>
      <c r="D5333" s="188" t="str">
        <f t="shared" si="1"/>
        <v>2024/12</v>
      </c>
      <c r="E5333" s="189"/>
    </row>
    <row r="5334">
      <c r="A5334" s="186" t="s">
        <v>489</v>
      </c>
      <c r="B5334" s="186">
        <v>0.95366</v>
      </c>
      <c r="C5334" s="187">
        <v>45653.0</v>
      </c>
      <c r="D5334" s="188" t="str">
        <f t="shared" si="1"/>
        <v>2024/12</v>
      </c>
      <c r="E5334" s="189"/>
    </row>
    <row r="5335">
      <c r="A5335" s="186" t="s">
        <v>489</v>
      </c>
      <c r="B5335" s="186">
        <v>0.40908</v>
      </c>
      <c r="C5335" s="187">
        <v>45653.0</v>
      </c>
      <c r="D5335" s="188" t="str">
        <f t="shared" si="1"/>
        <v>2024/12</v>
      </c>
      <c r="E5335" s="189"/>
    </row>
    <row r="5336">
      <c r="A5336" s="186" t="s">
        <v>489</v>
      </c>
      <c r="B5336" s="186">
        <v>0.00336</v>
      </c>
      <c r="C5336" s="187">
        <v>45653.0</v>
      </c>
      <c r="D5336" s="188" t="str">
        <f t="shared" si="1"/>
        <v>2024/12</v>
      </c>
      <c r="E5336" s="189"/>
    </row>
    <row r="5337">
      <c r="A5337" s="186" t="s">
        <v>489</v>
      </c>
      <c r="B5337" s="186">
        <v>0.02771</v>
      </c>
      <c r="C5337" s="187">
        <v>45653.0</v>
      </c>
      <c r="D5337" s="188" t="str">
        <f t="shared" si="1"/>
        <v>2024/12</v>
      </c>
      <c r="E5337" s="189"/>
    </row>
    <row r="5338">
      <c r="A5338" s="186" t="s">
        <v>489</v>
      </c>
      <c r="B5338" s="186">
        <v>0.490055</v>
      </c>
      <c r="C5338" s="187">
        <v>45653.0</v>
      </c>
      <c r="D5338" s="188" t="str">
        <f t="shared" si="1"/>
        <v>2024/12</v>
      </c>
      <c r="E5338" s="189"/>
    </row>
    <row r="5339">
      <c r="A5339" s="186" t="s">
        <v>489</v>
      </c>
      <c r="B5339" s="186">
        <v>0.196215</v>
      </c>
      <c r="C5339" s="187">
        <v>45653.0</v>
      </c>
      <c r="D5339" s="188" t="str">
        <f t="shared" si="1"/>
        <v>2024/12</v>
      </c>
      <c r="E5339" s="189"/>
    </row>
    <row r="5340">
      <c r="A5340" s="186" t="s">
        <v>489</v>
      </c>
      <c r="B5340" s="186">
        <v>0.1354059</v>
      </c>
      <c r="C5340" s="187">
        <v>45653.0</v>
      </c>
      <c r="D5340" s="188" t="str">
        <f t="shared" si="1"/>
        <v>2024/12</v>
      </c>
      <c r="E5340" s="189"/>
    </row>
    <row r="5341">
      <c r="A5341" s="186" t="s">
        <v>489</v>
      </c>
      <c r="B5341" s="186">
        <v>2.88E-4</v>
      </c>
      <c r="C5341" s="187">
        <v>45653.0</v>
      </c>
      <c r="D5341" s="188" t="str">
        <f t="shared" si="1"/>
        <v>2024/12</v>
      </c>
      <c r="E5341" s="189"/>
    </row>
    <row r="5342">
      <c r="A5342" s="186" t="s">
        <v>489</v>
      </c>
      <c r="B5342" s="186">
        <v>0.0530286</v>
      </c>
      <c r="C5342" s="187">
        <v>45653.0</v>
      </c>
      <c r="D5342" s="188" t="str">
        <f t="shared" si="1"/>
        <v>2024/12</v>
      </c>
      <c r="E5342" s="189"/>
    </row>
    <row r="5343">
      <c r="A5343" s="186" t="s">
        <v>489</v>
      </c>
      <c r="B5343" s="186">
        <v>5.1571E-4</v>
      </c>
      <c r="C5343" s="187">
        <v>45653.0</v>
      </c>
      <c r="D5343" s="188" t="str">
        <f t="shared" si="1"/>
        <v>2024/12</v>
      </c>
      <c r="E5343" s="189"/>
    </row>
    <row r="5344">
      <c r="A5344" s="186" t="s">
        <v>489</v>
      </c>
      <c r="B5344" s="186">
        <v>0.0050625</v>
      </c>
      <c r="C5344" s="187">
        <v>45653.0</v>
      </c>
      <c r="D5344" s="188" t="str">
        <f t="shared" si="1"/>
        <v>2024/12</v>
      </c>
      <c r="E5344" s="189"/>
    </row>
    <row r="5345">
      <c r="A5345" s="186" t="s">
        <v>489</v>
      </c>
      <c r="B5345" s="186">
        <v>0.003912</v>
      </c>
      <c r="C5345" s="187">
        <v>45653.0</v>
      </c>
      <c r="D5345" s="188" t="str">
        <f t="shared" si="1"/>
        <v>2024/12</v>
      </c>
      <c r="E5345" s="189"/>
    </row>
    <row r="5346">
      <c r="A5346" s="186" t="s">
        <v>498</v>
      </c>
      <c r="B5346" s="186">
        <v>0.02148</v>
      </c>
      <c r="C5346" s="187">
        <v>45653.0</v>
      </c>
      <c r="D5346" s="188" t="str">
        <f t="shared" si="1"/>
        <v>2024/12</v>
      </c>
      <c r="E5346" s="189"/>
    </row>
    <row r="5347">
      <c r="A5347" s="186" t="s">
        <v>498</v>
      </c>
      <c r="B5347" s="186">
        <v>0.0141</v>
      </c>
      <c r="C5347" s="187">
        <v>45653.0</v>
      </c>
      <c r="D5347" s="188" t="str">
        <f t="shared" si="1"/>
        <v>2024/12</v>
      </c>
      <c r="E5347" s="189"/>
    </row>
    <row r="5348">
      <c r="A5348" s="186" t="s">
        <v>498</v>
      </c>
      <c r="B5348" s="186">
        <v>0.1398039</v>
      </c>
      <c r="C5348" s="187">
        <v>45653.0</v>
      </c>
      <c r="D5348" s="188" t="str">
        <f t="shared" si="1"/>
        <v>2024/12</v>
      </c>
      <c r="E5348" s="189"/>
    </row>
    <row r="5349">
      <c r="A5349" s="186" t="s">
        <v>498</v>
      </c>
      <c r="B5349" s="186">
        <v>0.0026784</v>
      </c>
      <c r="C5349" s="187">
        <v>45653.0</v>
      </c>
      <c r="D5349" s="188" t="str">
        <f t="shared" si="1"/>
        <v>2024/12</v>
      </c>
      <c r="E5349" s="189"/>
    </row>
    <row r="5350">
      <c r="A5350" s="186" t="s">
        <v>498</v>
      </c>
      <c r="B5350" s="186">
        <v>0.0376332</v>
      </c>
      <c r="C5350" s="187">
        <v>45653.0</v>
      </c>
      <c r="D5350" s="188" t="str">
        <f t="shared" si="1"/>
        <v>2024/12</v>
      </c>
      <c r="E5350" s="189"/>
    </row>
    <row r="5351">
      <c r="A5351" s="186" t="s">
        <v>491</v>
      </c>
      <c r="B5351" s="186">
        <v>0.153675</v>
      </c>
      <c r="C5351" s="187">
        <v>45653.0</v>
      </c>
      <c r="D5351" s="188" t="str">
        <f t="shared" si="1"/>
        <v>2024/12</v>
      </c>
      <c r="E5351" s="189"/>
    </row>
    <row r="5352">
      <c r="A5352" s="186" t="s">
        <v>491</v>
      </c>
      <c r="B5352" s="186">
        <v>0.0215</v>
      </c>
      <c r="C5352" s="187">
        <v>45653.0</v>
      </c>
      <c r="D5352" s="188" t="str">
        <f t="shared" si="1"/>
        <v>2024/12</v>
      </c>
      <c r="E5352" s="189"/>
    </row>
    <row r="5353">
      <c r="A5353" s="186" t="s">
        <v>486</v>
      </c>
      <c r="B5353" s="186">
        <v>0.0081597</v>
      </c>
      <c r="C5353" s="187">
        <v>45654.0</v>
      </c>
      <c r="D5353" s="188" t="str">
        <f t="shared" si="1"/>
        <v>2024/12</v>
      </c>
      <c r="E5353" s="189"/>
    </row>
    <row r="5354">
      <c r="A5354" s="186" t="s">
        <v>510</v>
      </c>
      <c r="B5354" s="186">
        <v>0.01864</v>
      </c>
      <c r="C5354" s="187">
        <v>45654.0</v>
      </c>
      <c r="D5354" s="188" t="str">
        <f t="shared" si="1"/>
        <v>2024/12</v>
      </c>
      <c r="E5354" s="189"/>
    </row>
    <row r="5355">
      <c r="A5355" s="186" t="s">
        <v>510</v>
      </c>
      <c r="B5355" s="186">
        <v>0.00128</v>
      </c>
      <c r="C5355" s="187">
        <v>45654.0</v>
      </c>
      <c r="D5355" s="188" t="str">
        <f t="shared" si="1"/>
        <v>2024/12</v>
      </c>
      <c r="E5355" s="189"/>
    </row>
    <row r="5356">
      <c r="A5356" s="186" t="s">
        <v>510</v>
      </c>
      <c r="B5356" s="186">
        <v>0.07776</v>
      </c>
      <c r="C5356" s="187">
        <v>45654.0</v>
      </c>
      <c r="D5356" s="188" t="str">
        <f t="shared" si="1"/>
        <v>2024/12</v>
      </c>
      <c r="E5356" s="189"/>
    </row>
    <row r="5357">
      <c r="A5357" s="186" t="s">
        <v>510</v>
      </c>
      <c r="B5357" s="186">
        <v>0.002465</v>
      </c>
      <c r="C5357" s="187">
        <v>45654.0</v>
      </c>
      <c r="D5357" s="188" t="str">
        <f t="shared" si="1"/>
        <v>2024/12</v>
      </c>
      <c r="E5357" s="189"/>
    </row>
    <row r="5358">
      <c r="A5358" s="186" t="s">
        <v>510</v>
      </c>
      <c r="B5358" s="186">
        <v>0.00112</v>
      </c>
      <c r="C5358" s="187">
        <v>45654.0</v>
      </c>
      <c r="D5358" s="188" t="str">
        <f t="shared" si="1"/>
        <v>2024/12</v>
      </c>
      <c r="E5358" s="189"/>
    </row>
    <row r="5359">
      <c r="A5359" s="186" t="s">
        <v>510</v>
      </c>
      <c r="B5359" s="186">
        <v>0.00606</v>
      </c>
      <c r="C5359" s="187">
        <v>45654.0</v>
      </c>
      <c r="D5359" s="188" t="str">
        <f t="shared" si="1"/>
        <v>2024/12</v>
      </c>
      <c r="E5359" s="189"/>
    </row>
    <row r="5360">
      <c r="A5360" s="186" t="s">
        <v>510</v>
      </c>
      <c r="B5360" s="186">
        <v>0.01232</v>
      </c>
      <c r="C5360" s="187">
        <v>45654.0</v>
      </c>
      <c r="D5360" s="188" t="str">
        <f t="shared" si="1"/>
        <v>2024/12</v>
      </c>
      <c r="E5360" s="189"/>
    </row>
    <row r="5361">
      <c r="A5361" s="186" t="s">
        <v>510</v>
      </c>
      <c r="B5361" s="186">
        <v>0.0016128</v>
      </c>
      <c r="C5361" s="187">
        <v>45654.0</v>
      </c>
      <c r="D5361" s="188" t="str">
        <f t="shared" si="1"/>
        <v>2024/12</v>
      </c>
      <c r="E5361" s="189"/>
    </row>
    <row r="5362">
      <c r="A5362" s="186" t="s">
        <v>510</v>
      </c>
      <c r="B5362" s="186">
        <v>0.07292</v>
      </c>
      <c r="C5362" s="187">
        <v>45654.0</v>
      </c>
      <c r="D5362" s="188" t="str">
        <f t="shared" si="1"/>
        <v>2024/12</v>
      </c>
      <c r="E5362" s="189"/>
    </row>
    <row r="5363">
      <c r="A5363" s="186" t="s">
        <v>510</v>
      </c>
      <c r="B5363" s="186">
        <v>0.0039882</v>
      </c>
      <c r="C5363" s="187">
        <v>45654.0</v>
      </c>
      <c r="D5363" s="188" t="str">
        <f t="shared" si="1"/>
        <v>2024/12</v>
      </c>
      <c r="E5363" s="189"/>
    </row>
    <row r="5364">
      <c r="A5364" s="186" t="s">
        <v>510</v>
      </c>
      <c r="B5364" s="186">
        <v>0.005856</v>
      </c>
      <c r="C5364" s="187">
        <v>45654.0</v>
      </c>
      <c r="D5364" s="188" t="str">
        <f t="shared" si="1"/>
        <v>2024/12</v>
      </c>
      <c r="E5364" s="189"/>
    </row>
    <row r="5365">
      <c r="A5365" s="186" t="s">
        <v>510</v>
      </c>
      <c r="B5365" s="186">
        <v>0.0031536</v>
      </c>
      <c r="C5365" s="187">
        <v>45654.0</v>
      </c>
      <c r="D5365" s="188" t="str">
        <f t="shared" si="1"/>
        <v>2024/12</v>
      </c>
      <c r="E5365" s="189"/>
    </row>
    <row r="5366">
      <c r="A5366" s="186" t="s">
        <v>487</v>
      </c>
      <c r="B5366" s="186">
        <v>0.063735</v>
      </c>
      <c r="C5366" s="187">
        <v>45654.0</v>
      </c>
      <c r="D5366" s="188" t="str">
        <f t="shared" si="1"/>
        <v>2024/12</v>
      </c>
      <c r="E5366" s="189"/>
    </row>
    <row r="5367">
      <c r="A5367" s="186" t="s">
        <v>487</v>
      </c>
      <c r="B5367" s="186">
        <v>0.00672</v>
      </c>
      <c r="C5367" s="187">
        <v>45654.0</v>
      </c>
      <c r="D5367" s="188" t="str">
        <f t="shared" si="1"/>
        <v>2024/12</v>
      </c>
      <c r="E5367" s="189"/>
    </row>
    <row r="5368">
      <c r="A5368" s="186" t="s">
        <v>487</v>
      </c>
      <c r="B5368" s="186">
        <v>0.00997</v>
      </c>
      <c r="C5368" s="187">
        <v>45654.0</v>
      </c>
      <c r="D5368" s="188" t="str">
        <f t="shared" si="1"/>
        <v>2024/12</v>
      </c>
      <c r="E5368" s="189"/>
    </row>
    <row r="5369">
      <c r="A5369" s="186" t="s">
        <v>487</v>
      </c>
      <c r="B5369" s="186">
        <v>0.448595</v>
      </c>
      <c r="C5369" s="187">
        <v>45654.0</v>
      </c>
      <c r="D5369" s="188" t="str">
        <f t="shared" si="1"/>
        <v>2024/12</v>
      </c>
      <c r="E5369" s="189"/>
    </row>
    <row r="5370">
      <c r="A5370" s="186" t="s">
        <v>487</v>
      </c>
      <c r="B5370" s="186">
        <v>0.05424</v>
      </c>
      <c r="C5370" s="187">
        <v>45654.0</v>
      </c>
      <c r="D5370" s="188" t="str">
        <f t="shared" si="1"/>
        <v>2024/12</v>
      </c>
      <c r="E5370" s="189"/>
    </row>
    <row r="5371">
      <c r="A5371" s="186" t="s">
        <v>487</v>
      </c>
      <c r="B5371" s="186">
        <v>0.086</v>
      </c>
      <c r="C5371" s="187">
        <v>45654.0</v>
      </c>
      <c r="D5371" s="188" t="str">
        <f t="shared" si="1"/>
        <v>2024/12</v>
      </c>
      <c r="E5371" s="189"/>
    </row>
    <row r="5372">
      <c r="A5372" s="186" t="s">
        <v>487</v>
      </c>
      <c r="B5372" s="186">
        <v>0.16305525</v>
      </c>
      <c r="C5372" s="187">
        <v>45654.0</v>
      </c>
      <c r="D5372" s="188" t="str">
        <f t="shared" si="1"/>
        <v>2024/12</v>
      </c>
      <c r="E5372" s="189"/>
    </row>
    <row r="5373">
      <c r="A5373" s="186" t="s">
        <v>487</v>
      </c>
      <c r="B5373" s="186">
        <v>0.0070656</v>
      </c>
      <c r="C5373" s="187">
        <v>45654.0</v>
      </c>
      <c r="D5373" s="188" t="str">
        <f t="shared" si="1"/>
        <v>2024/12</v>
      </c>
      <c r="E5373" s="189"/>
    </row>
    <row r="5374">
      <c r="A5374" s="186" t="s">
        <v>487</v>
      </c>
      <c r="B5374" s="186">
        <v>0.0254292</v>
      </c>
      <c r="C5374" s="187">
        <v>45654.0</v>
      </c>
      <c r="D5374" s="188" t="str">
        <f t="shared" si="1"/>
        <v>2024/12</v>
      </c>
      <c r="E5374" s="189"/>
    </row>
    <row r="5375">
      <c r="A5375" s="186" t="s">
        <v>499</v>
      </c>
      <c r="B5375" s="186">
        <v>1.3631275</v>
      </c>
      <c r="C5375" s="187">
        <v>45654.0</v>
      </c>
      <c r="D5375" s="188" t="str">
        <f t="shared" si="1"/>
        <v>2024/12</v>
      </c>
      <c r="E5375" s="189"/>
    </row>
    <row r="5376">
      <c r="A5376" s="186" t="s">
        <v>499</v>
      </c>
      <c r="B5376" s="186">
        <v>0.04272</v>
      </c>
      <c r="C5376" s="187">
        <v>45654.0</v>
      </c>
      <c r="D5376" s="188" t="str">
        <f t="shared" si="1"/>
        <v>2024/12</v>
      </c>
      <c r="E5376" s="189"/>
    </row>
    <row r="5377">
      <c r="A5377" s="186" t="s">
        <v>499</v>
      </c>
      <c r="B5377" s="186">
        <v>0.25595</v>
      </c>
      <c r="C5377" s="187">
        <v>45654.0</v>
      </c>
      <c r="D5377" s="188" t="str">
        <f t="shared" si="1"/>
        <v>2024/12</v>
      </c>
      <c r="E5377" s="189"/>
    </row>
    <row r="5378">
      <c r="A5378" s="186" t="s">
        <v>499</v>
      </c>
      <c r="B5378" s="186">
        <v>0.3214</v>
      </c>
      <c r="C5378" s="187">
        <v>45654.0</v>
      </c>
      <c r="D5378" s="188" t="str">
        <f t="shared" si="1"/>
        <v>2024/12</v>
      </c>
      <c r="E5378" s="189"/>
    </row>
    <row r="5379">
      <c r="A5379" s="186" t="s">
        <v>499</v>
      </c>
      <c r="B5379" s="186">
        <v>0.03474</v>
      </c>
      <c r="C5379" s="187">
        <v>45654.0</v>
      </c>
      <c r="D5379" s="188" t="str">
        <f t="shared" si="1"/>
        <v>2024/12</v>
      </c>
      <c r="E5379" s="189"/>
    </row>
    <row r="5380">
      <c r="A5380" s="186" t="s">
        <v>499</v>
      </c>
      <c r="B5380" s="186">
        <v>2.6585E-4</v>
      </c>
      <c r="C5380" s="187">
        <v>45654.0</v>
      </c>
      <c r="D5380" s="188" t="str">
        <f t="shared" si="1"/>
        <v>2024/12</v>
      </c>
      <c r="E5380" s="189"/>
    </row>
    <row r="5381">
      <c r="A5381" s="186" t="s">
        <v>499</v>
      </c>
      <c r="B5381" s="186">
        <v>0.0023349</v>
      </c>
      <c r="C5381" s="187">
        <v>45654.0</v>
      </c>
      <c r="D5381" s="188" t="str">
        <f t="shared" si="1"/>
        <v>2024/12</v>
      </c>
      <c r="E5381" s="189"/>
    </row>
    <row r="5382">
      <c r="A5382" s="186" t="s">
        <v>499</v>
      </c>
      <c r="B5382" s="186">
        <v>0.0018636</v>
      </c>
      <c r="C5382" s="187">
        <v>45654.0</v>
      </c>
      <c r="D5382" s="188" t="str">
        <f t="shared" si="1"/>
        <v>2024/12</v>
      </c>
      <c r="E5382" s="189"/>
    </row>
    <row r="5383">
      <c r="A5383" s="186" t="s">
        <v>496</v>
      </c>
      <c r="B5383" s="186">
        <v>0.04562385</v>
      </c>
      <c r="C5383" s="187">
        <v>45654.0</v>
      </c>
      <c r="D5383" s="188" t="str">
        <f t="shared" si="1"/>
        <v>2024/12</v>
      </c>
      <c r="E5383" s="189"/>
    </row>
    <row r="5384">
      <c r="A5384" s="186" t="s">
        <v>496</v>
      </c>
      <c r="B5384" s="186">
        <v>3.456E-4</v>
      </c>
      <c r="C5384" s="187">
        <v>45654.0</v>
      </c>
      <c r="D5384" s="188" t="str">
        <f t="shared" si="1"/>
        <v>2024/12</v>
      </c>
      <c r="E5384" s="189"/>
    </row>
    <row r="5385">
      <c r="A5385" s="186" t="s">
        <v>496</v>
      </c>
      <c r="B5385" s="186">
        <v>0.0039798</v>
      </c>
      <c r="C5385" s="187">
        <v>45654.0</v>
      </c>
      <c r="D5385" s="188" t="str">
        <f t="shared" si="1"/>
        <v>2024/12</v>
      </c>
      <c r="E5385" s="189"/>
    </row>
    <row r="5386">
      <c r="A5386" s="186" t="s">
        <v>496</v>
      </c>
      <c r="B5386" s="186">
        <v>0.0572565</v>
      </c>
      <c r="C5386" s="187">
        <v>45654.0</v>
      </c>
      <c r="D5386" s="188" t="str">
        <f t="shared" si="1"/>
        <v>2024/12</v>
      </c>
      <c r="E5386" s="189"/>
    </row>
    <row r="5387">
      <c r="A5387" s="186" t="s">
        <v>496</v>
      </c>
      <c r="B5387" s="186">
        <v>0.031338</v>
      </c>
      <c r="C5387" s="187">
        <v>45654.0</v>
      </c>
      <c r="D5387" s="188" t="str">
        <f t="shared" si="1"/>
        <v>2024/12</v>
      </c>
      <c r="E5387" s="189"/>
    </row>
    <row r="5388">
      <c r="A5388" s="186" t="s">
        <v>502</v>
      </c>
      <c r="B5388" s="186">
        <v>0.0207225</v>
      </c>
      <c r="C5388" s="187">
        <v>45654.0</v>
      </c>
      <c r="D5388" s="188" t="str">
        <f t="shared" si="1"/>
        <v>2024/12</v>
      </c>
      <c r="E5388" s="189"/>
    </row>
    <row r="5389">
      <c r="A5389" s="186" t="s">
        <v>502</v>
      </c>
      <c r="B5389" s="186">
        <v>0.03003</v>
      </c>
      <c r="C5389" s="187">
        <v>45654.0</v>
      </c>
      <c r="D5389" s="188" t="str">
        <f t="shared" si="1"/>
        <v>2024/12</v>
      </c>
      <c r="E5389" s="189"/>
    </row>
    <row r="5390">
      <c r="A5390" s="186" t="s">
        <v>502</v>
      </c>
      <c r="B5390" s="186">
        <v>0.00387045</v>
      </c>
      <c r="C5390" s="187">
        <v>45654.0</v>
      </c>
      <c r="D5390" s="188" t="str">
        <f t="shared" si="1"/>
        <v>2024/12</v>
      </c>
      <c r="E5390" s="189"/>
    </row>
    <row r="5391">
      <c r="A5391" s="186" t="s">
        <v>502</v>
      </c>
      <c r="B5391" s="186">
        <v>1.194E-4</v>
      </c>
      <c r="C5391" s="187">
        <v>45654.0</v>
      </c>
      <c r="D5391" s="188" t="str">
        <f t="shared" si="1"/>
        <v>2024/12</v>
      </c>
      <c r="E5391" s="189"/>
    </row>
    <row r="5392">
      <c r="A5392" s="186" t="s">
        <v>502</v>
      </c>
      <c r="B5392" s="186">
        <v>2.92</v>
      </c>
      <c r="C5392" s="187">
        <v>45654.0</v>
      </c>
      <c r="D5392" s="188" t="str">
        <f t="shared" si="1"/>
        <v>2024/12</v>
      </c>
      <c r="E5392" s="189"/>
    </row>
    <row r="5393">
      <c r="A5393" s="186" t="s">
        <v>502</v>
      </c>
      <c r="B5393" s="186">
        <v>0.272061</v>
      </c>
      <c r="C5393" s="187">
        <v>45654.0</v>
      </c>
      <c r="D5393" s="188" t="str">
        <f t="shared" si="1"/>
        <v>2024/12</v>
      </c>
      <c r="E5393" s="189"/>
    </row>
    <row r="5394">
      <c r="A5394" s="186" t="s">
        <v>502</v>
      </c>
      <c r="B5394" s="186">
        <v>0.726452</v>
      </c>
      <c r="C5394" s="187">
        <v>45654.0</v>
      </c>
      <c r="D5394" s="188" t="str">
        <f t="shared" si="1"/>
        <v>2024/12</v>
      </c>
      <c r="E5394" s="189"/>
    </row>
    <row r="5395">
      <c r="A5395" s="186" t="s">
        <v>489</v>
      </c>
      <c r="B5395" s="186">
        <v>0.9699975</v>
      </c>
      <c r="C5395" s="187">
        <v>45654.0</v>
      </c>
      <c r="D5395" s="188" t="str">
        <f t="shared" si="1"/>
        <v>2024/12</v>
      </c>
      <c r="E5395" s="189"/>
    </row>
    <row r="5396">
      <c r="A5396" s="186" t="s">
        <v>489</v>
      </c>
      <c r="B5396" s="186">
        <v>0.052</v>
      </c>
      <c r="C5396" s="187">
        <v>45654.0</v>
      </c>
      <c r="D5396" s="188" t="str">
        <f t="shared" si="1"/>
        <v>2024/12</v>
      </c>
      <c r="E5396" s="189"/>
    </row>
    <row r="5397">
      <c r="A5397" s="186" t="s">
        <v>489</v>
      </c>
      <c r="B5397" s="186">
        <v>0.15211</v>
      </c>
      <c r="C5397" s="187">
        <v>45654.0</v>
      </c>
      <c r="D5397" s="188" t="str">
        <f t="shared" si="1"/>
        <v>2024/12</v>
      </c>
      <c r="E5397" s="189"/>
    </row>
    <row r="5398">
      <c r="A5398" s="186" t="s">
        <v>489</v>
      </c>
      <c r="B5398" s="186">
        <v>0.00383</v>
      </c>
      <c r="C5398" s="187">
        <v>45654.0</v>
      </c>
      <c r="D5398" s="188" t="str">
        <f t="shared" si="1"/>
        <v>2024/12</v>
      </c>
      <c r="E5398" s="189"/>
    </row>
    <row r="5399">
      <c r="A5399" s="186" t="s">
        <v>489</v>
      </c>
      <c r="B5399" s="186">
        <v>3.6E-4</v>
      </c>
      <c r="C5399" s="187">
        <v>45654.0</v>
      </c>
      <c r="D5399" s="188" t="str">
        <f t="shared" si="1"/>
        <v>2024/12</v>
      </c>
      <c r="E5399" s="189"/>
    </row>
    <row r="5400">
      <c r="A5400" s="186" t="s">
        <v>489</v>
      </c>
      <c r="B5400" s="186">
        <v>0.04359585</v>
      </c>
      <c r="C5400" s="187">
        <v>45654.0</v>
      </c>
      <c r="D5400" s="188" t="str">
        <f t="shared" si="1"/>
        <v>2024/12</v>
      </c>
      <c r="E5400" s="189"/>
    </row>
    <row r="5401">
      <c r="A5401" s="186" t="s">
        <v>489</v>
      </c>
      <c r="B5401" s="186">
        <v>6.624E-4</v>
      </c>
      <c r="C5401" s="187">
        <v>45654.0</v>
      </c>
      <c r="D5401" s="188" t="str">
        <f t="shared" si="1"/>
        <v>2024/12</v>
      </c>
      <c r="E5401" s="189"/>
    </row>
    <row r="5402">
      <c r="A5402" s="186" t="s">
        <v>489</v>
      </c>
      <c r="B5402" s="186">
        <v>0.006156</v>
      </c>
      <c r="C5402" s="187">
        <v>45654.0</v>
      </c>
      <c r="D5402" s="188" t="str">
        <f t="shared" si="1"/>
        <v>2024/12</v>
      </c>
      <c r="E5402" s="189"/>
    </row>
    <row r="5403">
      <c r="A5403" s="186" t="s">
        <v>489</v>
      </c>
      <c r="B5403" s="186">
        <v>1.5574E-4</v>
      </c>
      <c r="C5403" s="187">
        <v>45654.0</v>
      </c>
      <c r="D5403" s="188" t="str">
        <f t="shared" si="1"/>
        <v>2024/12</v>
      </c>
      <c r="E5403" s="189"/>
    </row>
    <row r="5404">
      <c r="A5404" s="186" t="s">
        <v>489</v>
      </c>
      <c r="B5404" s="186">
        <v>0.0018693</v>
      </c>
      <c r="C5404" s="187">
        <v>45654.0</v>
      </c>
      <c r="D5404" s="188" t="str">
        <f t="shared" si="1"/>
        <v>2024/12</v>
      </c>
      <c r="E5404" s="189"/>
    </row>
    <row r="5405">
      <c r="A5405" s="186" t="s">
        <v>489</v>
      </c>
      <c r="B5405" s="186">
        <v>0.0012624</v>
      </c>
      <c r="C5405" s="187">
        <v>45654.0</v>
      </c>
      <c r="D5405" s="188" t="str">
        <f t="shared" si="1"/>
        <v>2024/12</v>
      </c>
      <c r="E5405" s="189"/>
    </row>
    <row r="5406">
      <c r="A5406" s="186" t="s">
        <v>498</v>
      </c>
      <c r="B5406" s="186">
        <v>0.009855</v>
      </c>
      <c r="C5406" s="187">
        <v>45654.0</v>
      </c>
      <c r="D5406" s="188" t="str">
        <f t="shared" si="1"/>
        <v>2024/12</v>
      </c>
      <c r="E5406" s="189"/>
    </row>
    <row r="5407">
      <c r="A5407" s="186" t="s">
        <v>498</v>
      </c>
      <c r="B5407" s="186">
        <v>0.0071</v>
      </c>
      <c r="C5407" s="187">
        <v>45654.0</v>
      </c>
      <c r="D5407" s="188" t="str">
        <f t="shared" si="1"/>
        <v>2024/12</v>
      </c>
      <c r="E5407" s="189"/>
    </row>
    <row r="5408">
      <c r="A5408" s="186" t="s">
        <v>498</v>
      </c>
      <c r="B5408" s="186">
        <v>0.00850575</v>
      </c>
      <c r="C5408" s="187">
        <v>45654.0</v>
      </c>
      <c r="D5408" s="188" t="str">
        <f t="shared" si="1"/>
        <v>2024/12</v>
      </c>
      <c r="E5408" s="189"/>
    </row>
    <row r="5409">
      <c r="A5409" s="186" t="s">
        <v>498</v>
      </c>
      <c r="B5409" s="186">
        <v>0.001746</v>
      </c>
      <c r="C5409" s="187">
        <v>45654.0</v>
      </c>
      <c r="D5409" s="188" t="str">
        <f t="shared" si="1"/>
        <v>2024/12</v>
      </c>
      <c r="E5409" s="189"/>
    </row>
    <row r="5410">
      <c r="A5410" s="186" t="s">
        <v>491</v>
      </c>
      <c r="B5410" s="186">
        <v>0.134955</v>
      </c>
      <c r="C5410" s="187">
        <v>45654.0</v>
      </c>
      <c r="D5410" s="188" t="str">
        <f t="shared" si="1"/>
        <v>2024/12</v>
      </c>
      <c r="E5410" s="189"/>
    </row>
    <row r="5411">
      <c r="A5411" s="186" t="s">
        <v>491</v>
      </c>
      <c r="B5411" s="186">
        <v>0.01874</v>
      </c>
      <c r="C5411" s="187">
        <v>45654.0</v>
      </c>
      <c r="D5411" s="188" t="str">
        <f t="shared" si="1"/>
        <v>2024/12</v>
      </c>
      <c r="E5411" s="189"/>
    </row>
    <row r="5412">
      <c r="A5412" s="186" t="s">
        <v>486</v>
      </c>
      <c r="B5412" s="186">
        <v>0.0080023</v>
      </c>
      <c r="C5412" s="187">
        <v>45655.0</v>
      </c>
      <c r="D5412" s="188" t="str">
        <f t="shared" si="1"/>
        <v>2024/12</v>
      </c>
      <c r="E5412" s="189"/>
    </row>
    <row r="5413">
      <c r="A5413" s="186" t="s">
        <v>487</v>
      </c>
      <c r="B5413" s="186">
        <v>0.0519275</v>
      </c>
      <c r="C5413" s="187">
        <v>45655.0</v>
      </c>
      <c r="D5413" s="188" t="str">
        <f t="shared" si="1"/>
        <v>2024/12</v>
      </c>
      <c r="E5413" s="189"/>
    </row>
    <row r="5414">
      <c r="A5414" s="186" t="s">
        <v>487</v>
      </c>
      <c r="B5414" s="186">
        <v>0.00896</v>
      </c>
      <c r="C5414" s="187">
        <v>45655.0</v>
      </c>
      <c r="D5414" s="188" t="str">
        <f t="shared" si="1"/>
        <v>2024/12</v>
      </c>
      <c r="E5414" s="189"/>
    </row>
    <row r="5415">
      <c r="A5415" s="186" t="s">
        <v>487</v>
      </c>
      <c r="B5415" s="186">
        <v>0.00803</v>
      </c>
      <c r="C5415" s="187">
        <v>45655.0</v>
      </c>
      <c r="D5415" s="188" t="str">
        <f t="shared" si="1"/>
        <v>2024/12</v>
      </c>
      <c r="E5415" s="189"/>
    </row>
    <row r="5416">
      <c r="A5416" s="186" t="s">
        <v>487</v>
      </c>
      <c r="B5416" s="186">
        <v>1.0385475</v>
      </c>
      <c r="C5416" s="187">
        <v>45655.0</v>
      </c>
      <c r="D5416" s="188" t="str">
        <f t="shared" si="1"/>
        <v>2024/12</v>
      </c>
      <c r="E5416" s="189"/>
    </row>
    <row r="5417">
      <c r="A5417" s="186" t="s">
        <v>487</v>
      </c>
      <c r="B5417" s="186">
        <v>0.0224</v>
      </c>
      <c r="C5417" s="187">
        <v>45655.0</v>
      </c>
      <c r="D5417" s="188" t="str">
        <f t="shared" si="1"/>
        <v>2024/12</v>
      </c>
      <c r="E5417" s="189"/>
    </row>
    <row r="5418">
      <c r="A5418" s="186" t="s">
        <v>487</v>
      </c>
      <c r="B5418" s="186">
        <v>0.07178</v>
      </c>
      <c r="C5418" s="187">
        <v>45655.0</v>
      </c>
      <c r="D5418" s="188" t="str">
        <f t="shared" si="1"/>
        <v>2024/12</v>
      </c>
      <c r="E5418" s="189"/>
    </row>
    <row r="5419">
      <c r="A5419" s="186" t="s">
        <v>487</v>
      </c>
      <c r="B5419" s="186">
        <v>4.80129615</v>
      </c>
      <c r="C5419" s="187">
        <v>45655.0</v>
      </c>
      <c r="D5419" s="188" t="str">
        <f t="shared" si="1"/>
        <v>2024/12</v>
      </c>
      <c r="E5419" s="189"/>
    </row>
    <row r="5420">
      <c r="A5420" s="186" t="s">
        <v>487</v>
      </c>
      <c r="B5420" s="186">
        <v>0.0365952</v>
      </c>
      <c r="C5420" s="187">
        <v>45655.0</v>
      </c>
      <c r="D5420" s="188" t="str">
        <f t="shared" si="1"/>
        <v>2024/12</v>
      </c>
      <c r="E5420" s="189"/>
    </row>
    <row r="5421">
      <c r="A5421" s="186" t="s">
        <v>487</v>
      </c>
      <c r="B5421" s="186">
        <v>0.0690288</v>
      </c>
      <c r="C5421" s="187">
        <v>45655.0</v>
      </c>
      <c r="D5421" s="188" t="str">
        <f t="shared" si="1"/>
        <v>2024/12</v>
      </c>
      <c r="E5421" s="189"/>
    </row>
    <row r="5422">
      <c r="A5422" s="186" t="s">
        <v>499</v>
      </c>
      <c r="B5422" s="186">
        <v>1.2000225</v>
      </c>
      <c r="C5422" s="187">
        <v>45655.0</v>
      </c>
      <c r="D5422" s="188" t="str">
        <f t="shared" si="1"/>
        <v>2024/12</v>
      </c>
      <c r="E5422" s="189"/>
    </row>
    <row r="5423">
      <c r="A5423" s="186" t="s">
        <v>499</v>
      </c>
      <c r="B5423" s="186">
        <v>0.05696</v>
      </c>
      <c r="C5423" s="187">
        <v>45655.0</v>
      </c>
      <c r="D5423" s="188" t="str">
        <f t="shared" si="1"/>
        <v>2024/12</v>
      </c>
      <c r="E5423" s="189"/>
    </row>
    <row r="5424">
      <c r="A5424" s="186" t="s">
        <v>499</v>
      </c>
      <c r="B5424" s="186">
        <v>0.22747</v>
      </c>
      <c r="C5424" s="187">
        <v>45655.0</v>
      </c>
      <c r="D5424" s="188" t="str">
        <f t="shared" si="1"/>
        <v>2024/12</v>
      </c>
      <c r="E5424" s="189"/>
    </row>
    <row r="5425">
      <c r="A5425" s="186" t="s">
        <v>499</v>
      </c>
      <c r="B5425" s="186">
        <v>0.294585</v>
      </c>
      <c r="C5425" s="187">
        <v>45655.0</v>
      </c>
      <c r="D5425" s="188" t="str">
        <f t="shared" si="1"/>
        <v>2024/12</v>
      </c>
      <c r="E5425" s="189"/>
    </row>
    <row r="5426">
      <c r="A5426" s="186" t="s">
        <v>499</v>
      </c>
      <c r="B5426" s="186">
        <v>0.033195</v>
      </c>
      <c r="C5426" s="187">
        <v>45655.0</v>
      </c>
      <c r="D5426" s="188" t="str">
        <f t="shared" si="1"/>
        <v>2024/12</v>
      </c>
      <c r="E5426" s="189"/>
    </row>
    <row r="5427">
      <c r="A5427" s="186" t="s">
        <v>499</v>
      </c>
      <c r="B5427" s="186">
        <v>2.3296E-4</v>
      </c>
      <c r="C5427" s="187">
        <v>45655.0</v>
      </c>
      <c r="D5427" s="188" t="str">
        <f t="shared" si="1"/>
        <v>2024/12</v>
      </c>
      <c r="E5427" s="189"/>
    </row>
    <row r="5428">
      <c r="A5428" s="186" t="s">
        <v>499</v>
      </c>
      <c r="B5428" s="186">
        <v>0.0019689</v>
      </c>
      <c r="C5428" s="187">
        <v>45655.0</v>
      </c>
      <c r="D5428" s="188" t="str">
        <f t="shared" si="1"/>
        <v>2024/12</v>
      </c>
      <c r="E5428" s="189"/>
    </row>
    <row r="5429">
      <c r="A5429" s="186" t="s">
        <v>499</v>
      </c>
      <c r="B5429" s="186">
        <v>0.0015972</v>
      </c>
      <c r="C5429" s="187">
        <v>45655.0</v>
      </c>
      <c r="D5429" s="188" t="str">
        <f t="shared" si="1"/>
        <v>2024/12</v>
      </c>
      <c r="E5429" s="189"/>
    </row>
    <row r="5430">
      <c r="A5430" s="186" t="s">
        <v>496</v>
      </c>
      <c r="B5430" s="186">
        <v>0.04594095</v>
      </c>
      <c r="C5430" s="187">
        <v>45655.0</v>
      </c>
      <c r="D5430" s="188" t="str">
        <f t="shared" si="1"/>
        <v>2024/12</v>
      </c>
      <c r="E5430" s="189"/>
    </row>
    <row r="5431">
      <c r="A5431" s="186" t="s">
        <v>496</v>
      </c>
      <c r="B5431" s="186">
        <v>0.0047316</v>
      </c>
      <c r="C5431" s="187">
        <v>45655.0</v>
      </c>
      <c r="D5431" s="188" t="str">
        <f t="shared" si="1"/>
        <v>2024/12</v>
      </c>
      <c r="E5431" s="189"/>
    </row>
    <row r="5432">
      <c r="A5432" s="186" t="s">
        <v>496</v>
      </c>
      <c r="B5432" s="186">
        <v>0.0605175</v>
      </c>
      <c r="C5432" s="187">
        <v>45655.0</v>
      </c>
      <c r="D5432" s="188" t="str">
        <f t="shared" si="1"/>
        <v>2024/12</v>
      </c>
      <c r="E5432" s="189"/>
    </row>
    <row r="5433">
      <c r="A5433" s="186" t="s">
        <v>496</v>
      </c>
      <c r="B5433" s="186">
        <v>0.032043</v>
      </c>
      <c r="C5433" s="187">
        <v>45655.0</v>
      </c>
      <c r="D5433" s="188" t="str">
        <f t="shared" si="1"/>
        <v>2024/12</v>
      </c>
      <c r="E5433" s="189"/>
    </row>
    <row r="5434">
      <c r="A5434" s="186" t="s">
        <v>502</v>
      </c>
      <c r="B5434" s="186">
        <v>0.1367375</v>
      </c>
      <c r="C5434" s="187">
        <v>45655.0</v>
      </c>
      <c r="D5434" s="188" t="str">
        <f t="shared" si="1"/>
        <v>2024/12</v>
      </c>
      <c r="E5434" s="189"/>
    </row>
    <row r="5435">
      <c r="A5435" s="186" t="s">
        <v>502</v>
      </c>
      <c r="B5435" s="186">
        <v>0.01782</v>
      </c>
      <c r="C5435" s="187">
        <v>45655.0</v>
      </c>
      <c r="D5435" s="188" t="str">
        <f t="shared" si="1"/>
        <v>2024/12</v>
      </c>
      <c r="E5435" s="189"/>
    </row>
    <row r="5436">
      <c r="A5436" s="186" t="s">
        <v>502</v>
      </c>
      <c r="B5436" s="186">
        <v>0.0032541</v>
      </c>
      <c r="C5436" s="187">
        <v>45655.0</v>
      </c>
      <c r="D5436" s="188" t="str">
        <f t="shared" si="1"/>
        <v>2024/12</v>
      </c>
      <c r="E5436" s="189"/>
    </row>
    <row r="5437">
      <c r="A5437" s="186" t="s">
        <v>502</v>
      </c>
      <c r="B5437" s="186">
        <v>1.224E-4</v>
      </c>
      <c r="C5437" s="187">
        <v>45655.0</v>
      </c>
      <c r="D5437" s="188" t="str">
        <f t="shared" si="1"/>
        <v>2024/12</v>
      </c>
      <c r="E5437" s="189"/>
    </row>
    <row r="5438">
      <c r="A5438" s="186" t="s">
        <v>502</v>
      </c>
      <c r="B5438" s="186">
        <v>3.24</v>
      </c>
      <c r="C5438" s="187">
        <v>45655.0</v>
      </c>
      <c r="D5438" s="188" t="str">
        <f t="shared" si="1"/>
        <v>2024/12</v>
      </c>
      <c r="E5438" s="189"/>
    </row>
    <row r="5439">
      <c r="A5439" s="186" t="s">
        <v>502</v>
      </c>
      <c r="B5439" s="186">
        <v>4.055E-4</v>
      </c>
      <c r="C5439" s="187">
        <v>45655.0</v>
      </c>
      <c r="D5439" s="188" t="str">
        <f t="shared" si="1"/>
        <v>2024/12</v>
      </c>
      <c r="E5439" s="189"/>
    </row>
    <row r="5440">
      <c r="A5440" s="186" t="s">
        <v>502</v>
      </c>
      <c r="B5440" s="186">
        <v>7.05E-5</v>
      </c>
      <c r="C5440" s="187">
        <v>45655.0</v>
      </c>
      <c r="D5440" s="188" t="str">
        <f t="shared" si="1"/>
        <v>2024/12</v>
      </c>
      <c r="E5440" s="189"/>
    </row>
    <row r="5441">
      <c r="A5441" s="186" t="s">
        <v>502</v>
      </c>
      <c r="B5441" s="186">
        <v>0.262797</v>
      </c>
      <c r="C5441" s="187">
        <v>45655.0</v>
      </c>
      <c r="D5441" s="188" t="str">
        <f t="shared" si="1"/>
        <v>2024/12</v>
      </c>
      <c r="E5441" s="189"/>
    </row>
    <row r="5442">
      <c r="A5442" s="186" t="s">
        <v>502</v>
      </c>
      <c r="B5442" s="186">
        <v>0.730432</v>
      </c>
      <c r="C5442" s="187">
        <v>45655.0</v>
      </c>
      <c r="D5442" s="188" t="str">
        <f t="shared" si="1"/>
        <v>2024/12</v>
      </c>
      <c r="E5442" s="189"/>
    </row>
    <row r="5443">
      <c r="A5443" s="186" t="s">
        <v>489</v>
      </c>
      <c r="B5443" s="186">
        <v>0.95888</v>
      </c>
      <c r="C5443" s="187">
        <v>45655.0</v>
      </c>
      <c r="D5443" s="188" t="str">
        <f t="shared" si="1"/>
        <v>2024/12</v>
      </c>
      <c r="E5443" s="189"/>
    </row>
    <row r="5444">
      <c r="A5444" s="186" t="s">
        <v>489</v>
      </c>
      <c r="B5444" s="186">
        <v>0.0464</v>
      </c>
      <c r="C5444" s="187">
        <v>45655.0</v>
      </c>
      <c r="D5444" s="188" t="str">
        <f t="shared" si="1"/>
        <v>2024/12</v>
      </c>
      <c r="E5444" s="189"/>
    </row>
    <row r="5445">
      <c r="A5445" s="186" t="s">
        <v>489</v>
      </c>
      <c r="B5445" s="186">
        <v>0.14356</v>
      </c>
      <c r="C5445" s="187">
        <v>45655.0</v>
      </c>
      <c r="D5445" s="188" t="str">
        <f t="shared" si="1"/>
        <v>2024/12</v>
      </c>
      <c r="E5445" s="189"/>
    </row>
    <row r="5446">
      <c r="A5446" s="186" t="s">
        <v>489</v>
      </c>
      <c r="B5446" s="186">
        <v>0.0421239</v>
      </c>
      <c r="C5446" s="187">
        <v>45655.0</v>
      </c>
      <c r="D5446" s="188" t="str">
        <f t="shared" si="1"/>
        <v>2024/12</v>
      </c>
      <c r="E5446" s="189"/>
    </row>
    <row r="5447">
      <c r="A5447" s="186" t="s">
        <v>489</v>
      </c>
      <c r="B5447" s="186">
        <v>6.624E-4</v>
      </c>
      <c r="C5447" s="187">
        <v>45655.0</v>
      </c>
      <c r="D5447" s="188" t="str">
        <f t="shared" si="1"/>
        <v>2024/12</v>
      </c>
      <c r="E5447" s="189"/>
    </row>
    <row r="5448">
      <c r="A5448" s="186" t="s">
        <v>489</v>
      </c>
      <c r="B5448" s="186">
        <v>0.005523</v>
      </c>
      <c r="C5448" s="187">
        <v>45655.0</v>
      </c>
      <c r="D5448" s="188" t="str">
        <f t="shared" si="1"/>
        <v>2024/12</v>
      </c>
      <c r="E5448" s="189"/>
    </row>
    <row r="5449">
      <c r="A5449" s="186" t="s">
        <v>489</v>
      </c>
      <c r="B5449" s="186">
        <v>1.6224E-4</v>
      </c>
      <c r="C5449" s="187">
        <v>45655.0</v>
      </c>
      <c r="D5449" s="188" t="str">
        <f t="shared" si="1"/>
        <v>2024/12</v>
      </c>
      <c r="E5449" s="189"/>
    </row>
    <row r="5450">
      <c r="A5450" s="186" t="s">
        <v>489</v>
      </c>
      <c r="B5450" s="186">
        <v>0.0018144</v>
      </c>
      <c r="C5450" s="187">
        <v>45655.0</v>
      </c>
      <c r="D5450" s="188" t="str">
        <f t="shared" si="1"/>
        <v>2024/12</v>
      </c>
      <c r="E5450" s="189"/>
    </row>
    <row r="5451">
      <c r="A5451" s="186" t="s">
        <v>489</v>
      </c>
      <c r="B5451" s="186">
        <v>0.0012288</v>
      </c>
      <c r="C5451" s="187">
        <v>45655.0</v>
      </c>
      <c r="D5451" s="188" t="str">
        <f t="shared" si="1"/>
        <v>2024/12</v>
      </c>
      <c r="E5451" s="189"/>
    </row>
    <row r="5452">
      <c r="A5452" s="186" t="s">
        <v>498</v>
      </c>
      <c r="B5452" s="186">
        <v>0.00287</v>
      </c>
      <c r="C5452" s="187">
        <v>45655.0</v>
      </c>
      <c r="D5452" s="188" t="str">
        <f t="shared" si="1"/>
        <v>2024/12</v>
      </c>
      <c r="E5452" s="189"/>
    </row>
    <row r="5453">
      <c r="A5453" s="186" t="s">
        <v>498</v>
      </c>
      <c r="B5453" s="186">
        <v>0.00231</v>
      </c>
      <c r="C5453" s="187">
        <v>45655.0</v>
      </c>
      <c r="D5453" s="188" t="str">
        <f t="shared" si="1"/>
        <v>2024/12</v>
      </c>
      <c r="E5453" s="189"/>
    </row>
    <row r="5454">
      <c r="A5454" s="186" t="s">
        <v>498</v>
      </c>
      <c r="B5454" s="186">
        <v>0.00626895</v>
      </c>
      <c r="C5454" s="187">
        <v>45655.0</v>
      </c>
      <c r="D5454" s="188" t="str">
        <f t="shared" si="1"/>
        <v>2024/12</v>
      </c>
      <c r="E5454" s="189"/>
    </row>
    <row r="5455">
      <c r="A5455" s="186" t="s">
        <v>498</v>
      </c>
      <c r="B5455" s="186">
        <v>0.0014664</v>
      </c>
      <c r="C5455" s="187">
        <v>45655.0</v>
      </c>
      <c r="D5455" s="188" t="str">
        <f t="shared" si="1"/>
        <v>2024/12</v>
      </c>
      <c r="E5455" s="189"/>
    </row>
    <row r="5456">
      <c r="A5456" s="186" t="s">
        <v>491</v>
      </c>
      <c r="B5456" s="186">
        <v>0.1320025</v>
      </c>
      <c r="C5456" s="187">
        <v>45655.0</v>
      </c>
      <c r="D5456" s="188" t="str">
        <f t="shared" si="1"/>
        <v>2024/12</v>
      </c>
      <c r="E5456" s="189"/>
    </row>
    <row r="5457">
      <c r="A5457" s="186" t="s">
        <v>491</v>
      </c>
      <c r="B5457" s="186">
        <v>0.01876</v>
      </c>
      <c r="C5457" s="187">
        <v>45655.0</v>
      </c>
      <c r="D5457" s="188" t="str">
        <f t="shared" si="1"/>
        <v>2024/12</v>
      </c>
      <c r="E5457" s="189"/>
    </row>
    <row r="5458">
      <c r="A5458" s="186" t="s">
        <v>486</v>
      </c>
      <c r="B5458" s="186">
        <v>0.0115766</v>
      </c>
      <c r="C5458" s="187">
        <v>45656.0</v>
      </c>
      <c r="D5458" s="188" t="str">
        <f t="shared" si="1"/>
        <v>2024/12</v>
      </c>
      <c r="E5458" s="189"/>
    </row>
    <row r="5459">
      <c r="A5459" s="186" t="s">
        <v>510</v>
      </c>
      <c r="B5459" s="186">
        <v>0.03628</v>
      </c>
      <c r="C5459" s="187">
        <v>45656.0</v>
      </c>
      <c r="D5459" s="188" t="str">
        <f t="shared" si="1"/>
        <v>2024/12</v>
      </c>
      <c r="E5459" s="189"/>
    </row>
    <row r="5460">
      <c r="A5460" s="186" t="s">
        <v>510</v>
      </c>
      <c r="B5460" s="186">
        <v>0.0049344</v>
      </c>
      <c r="C5460" s="187">
        <v>45656.0</v>
      </c>
      <c r="D5460" s="188" t="str">
        <f t="shared" si="1"/>
        <v>2024/12</v>
      </c>
      <c r="E5460" s="189"/>
    </row>
    <row r="5461">
      <c r="A5461" s="186" t="s">
        <v>510</v>
      </c>
      <c r="B5461" s="186">
        <v>0.24312</v>
      </c>
      <c r="C5461" s="187">
        <v>45656.0</v>
      </c>
      <c r="D5461" s="188" t="str">
        <f t="shared" si="1"/>
        <v>2024/12</v>
      </c>
      <c r="E5461" s="189"/>
    </row>
    <row r="5462">
      <c r="A5462" s="186" t="s">
        <v>510</v>
      </c>
      <c r="B5462" s="186">
        <v>0.0041532</v>
      </c>
      <c r="C5462" s="187">
        <v>45656.0</v>
      </c>
      <c r="D5462" s="188" t="str">
        <f t="shared" si="1"/>
        <v>2024/12</v>
      </c>
      <c r="E5462" s="189"/>
    </row>
    <row r="5463">
      <c r="A5463" s="186" t="s">
        <v>510</v>
      </c>
      <c r="B5463" s="186">
        <v>0.0059712</v>
      </c>
      <c r="C5463" s="187">
        <v>45656.0</v>
      </c>
      <c r="D5463" s="188" t="str">
        <f t="shared" si="1"/>
        <v>2024/12</v>
      </c>
      <c r="E5463" s="189"/>
    </row>
    <row r="5464">
      <c r="A5464" s="186" t="s">
        <v>510</v>
      </c>
      <c r="B5464" s="186">
        <v>0.0112272</v>
      </c>
      <c r="C5464" s="187">
        <v>45656.0</v>
      </c>
      <c r="D5464" s="188" t="str">
        <f t="shared" si="1"/>
        <v>2024/12</v>
      </c>
      <c r="E5464" s="189"/>
    </row>
    <row r="5465">
      <c r="A5465" s="186" t="s">
        <v>487</v>
      </c>
      <c r="B5465" s="186">
        <v>0.0611525</v>
      </c>
      <c r="C5465" s="187">
        <v>45656.0</v>
      </c>
      <c r="D5465" s="188" t="str">
        <f t="shared" si="1"/>
        <v>2024/12</v>
      </c>
      <c r="E5465" s="189"/>
    </row>
    <row r="5466">
      <c r="A5466" s="186" t="s">
        <v>487</v>
      </c>
      <c r="B5466" s="186">
        <v>0.00896</v>
      </c>
      <c r="C5466" s="187">
        <v>45656.0</v>
      </c>
      <c r="D5466" s="188" t="str">
        <f t="shared" si="1"/>
        <v>2024/12</v>
      </c>
      <c r="E5466" s="189"/>
    </row>
    <row r="5467">
      <c r="A5467" s="186" t="s">
        <v>487</v>
      </c>
      <c r="B5467" s="186">
        <v>0.01128</v>
      </c>
      <c r="C5467" s="187">
        <v>45656.0</v>
      </c>
      <c r="D5467" s="188" t="str">
        <f t="shared" si="1"/>
        <v>2024/12</v>
      </c>
      <c r="E5467" s="189"/>
    </row>
    <row r="5468">
      <c r="A5468" s="186" t="s">
        <v>487</v>
      </c>
      <c r="B5468" s="186">
        <v>0.393975</v>
      </c>
      <c r="C5468" s="187">
        <v>45656.0</v>
      </c>
      <c r="D5468" s="188" t="str">
        <f t="shared" si="1"/>
        <v>2024/12</v>
      </c>
      <c r="E5468" s="189"/>
    </row>
    <row r="5469">
      <c r="A5469" s="186" t="s">
        <v>487</v>
      </c>
      <c r="B5469" s="186">
        <v>0.04048</v>
      </c>
      <c r="C5469" s="187">
        <v>45656.0</v>
      </c>
      <c r="D5469" s="188" t="str">
        <f t="shared" si="1"/>
        <v>2024/12</v>
      </c>
      <c r="E5469" s="189"/>
    </row>
    <row r="5470">
      <c r="A5470" s="186" t="s">
        <v>487</v>
      </c>
      <c r="B5470" s="186">
        <v>0.05888</v>
      </c>
      <c r="C5470" s="187">
        <v>45656.0</v>
      </c>
      <c r="D5470" s="188" t="str">
        <f t="shared" si="1"/>
        <v>2024/12</v>
      </c>
      <c r="E5470" s="189"/>
    </row>
    <row r="5471">
      <c r="A5471" s="186" t="s">
        <v>487</v>
      </c>
      <c r="B5471" s="186">
        <v>0.1606722</v>
      </c>
      <c r="C5471" s="187">
        <v>45656.0</v>
      </c>
      <c r="D5471" s="188" t="str">
        <f t="shared" si="1"/>
        <v>2024/12</v>
      </c>
      <c r="E5471" s="189"/>
    </row>
    <row r="5472">
      <c r="A5472" s="186" t="s">
        <v>487</v>
      </c>
      <c r="B5472" s="186">
        <v>0.0096192</v>
      </c>
      <c r="C5472" s="187">
        <v>45656.0</v>
      </c>
      <c r="D5472" s="188" t="str">
        <f t="shared" si="1"/>
        <v>2024/12</v>
      </c>
      <c r="E5472" s="189"/>
    </row>
    <row r="5473">
      <c r="A5473" s="186" t="s">
        <v>487</v>
      </c>
      <c r="B5473" s="186">
        <v>0.024843</v>
      </c>
      <c r="C5473" s="187">
        <v>45656.0</v>
      </c>
      <c r="D5473" s="188" t="str">
        <f t="shared" si="1"/>
        <v>2024/12</v>
      </c>
      <c r="E5473" s="189"/>
    </row>
    <row r="5474">
      <c r="A5474" s="186" t="s">
        <v>499</v>
      </c>
      <c r="B5474" s="186">
        <v>2.1202025</v>
      </c>
      <c r="C5474" s="187">
        <v>45656.0</v>
      </c>
      <c r="D5474" s="188" t="str">
        <f t="shared" si="1"/>
        <v>2024/12</v>
      </c>
      <c r="E5474" s="189"/>
    </row>
    <row r="5475">
      <c r="A5475" s="186" t="s">
        <v>499</v>
      </c>
      <c r="B5475" s="186">
        <v>0.04032</v>
      </c>
      <c r="C5475" s="187">
        <v>45656.0</v>
      </c>
      <c r="D5475" s="188" t="str">
        <f t="shared" si="1"/>
        <v>2024/12</v>
      </c>
      <c r="E5475" s="189"/>
    </row>
    <row r="5476">
      <c r="A5476" s="186" t="s">
        <v>499</v>
      </c>
      <c r="B5476" s="186">
        <v>0.45387</v>
      </c>
      <c r="C5476" s="187">
        <v>45656.0</v>
      </c>
      <c r="D5476" s="188" t="str">
        <f t="shared" si="1"/>
        <v>2024/12</v>
      </c>
      <c r="E5476" s="189"/>
    </row>
    <row r="5477">
      <c r="A5477" s="186" t="s">
        <v>499</v>
      </c>
      <c r="B5477" s="186">
        <v>0.414315</v>
      </c>
      <c r="C5477" s="187">
        <v>45656.0</v>
      </c>
      <c r="D5477" s="188" t="str">
        <f t="shared" si="1"/>
        <v>2024/12</v>
      </c>
      <c r="E5477" s="189"/>
    </row>
    <row r="5478">
      <c r="A5478" s="186" t="s">
        <v>499</v>
      </c>
      <c r="B5478" s="186">
        <v>0.06654</v>
      </c>
      <c r="C5478" s="187">
        <v>45656.0</v>
      </c>
      <c r="D5478" s="188" t="str">
        <f t="shared" si="1"/>
        <v>2024/12</v>
      </c>
      <c r="E5478" s="189"/>
    </row>
    <row r="5479">
      <c r="A5479" s="186" t="s">
        <v>499</v>
      </c>
      <c r="B5479" s="186">
        <v>3.4281E-4</v>
      </c>
      <c r="C5479" s="187">
        <v>45656.0</v>
      </c>
      <c r="D5479" s="188" t="str">
        <f t="shared" si="1"/>
        <v>2024/12</v>
      </c>
      <c r="E5479" s="189"/>
    </row>
    <row r="5480">
      <c r="A5480" s="186" t="s">
        <v>499</v>
      </c>
      <c r="B5480" s="186">
        <v>0.0039366</v>
      </c>
      <c r="C5480" s="187">
        <v>45656.0</v>
      </c>
      <c r="D5480" s="188" t="str">
        <f t="shared" si="1"/>
        <v>2024/12</v>
      </c>
      <c r="E5480" s="189"/>
    </row>
    <row r="5481">
      <c r="A5481" s="186" t="s">
        <v>499</v>
      </c>
      <c r="B5481" s="186">
        <v>0.0028284</v>
      </c>
      <c r="C5481" s="187">
        <v>45656.0</v>
      </c>
      <c r="D5481" s="188" t="str">
        <f t="shared" si="1"/>
        <v>2024/12</v>
      </c>
      <c r="E5481" s="189"/>
    </row>
    <row r="5482">
      <c r="A5482" s="186" t="s">
        <v>496</v>
      </c>
      <c r="B5482" s="186">
        <v>0.04447065</v>
      </c>
      <c r="C5482" s="187">
        <v>45656.0</v>
      </c>
      <c r="D5482" s="188" t="str">
        <f t="shared" si="1"/>
        <v>2024/12</v>
      </c>
      <c r="E5482" s="189"/>
    </row>
    <row r="5483">
      <c r="A5483" s="186" t="s">
        <v>496</v>
      </c>
      <c r="B5483" s="186">
        <v>3.36E-4</v>
      </c>
      <c r="C5483" s="187">
        <v>45656.0</v>
      </c>
      <c r="D5483" s="188" t="str">
        <f t="shared" si="1"/>
        <v>2024/12</v>
      </c>
      <c r="E5483" s="189"/>
    </row>
    <row r="5484">
      <c r="A5484" s="186" t="s">
        <v>496</v>
      </c>
      <c r="B5484" s="186">
        <v>0.0042276</v>
      </c>
      <c r="C5484" s="187">
        <v>45656.0</v>
      </c>
      <c r="D5484" s="188" t="str">
        <f t="shared" si="1"/>
        <v>2024/12</v>
      </c>
      <c r="E5484" s="189"/>
    </row>
    <row r="5485">
      <c r="A5485" s="186" t="s">
        <v>496</v>
      </c>
      <c r="B5485" s="186">
        <v>0.050968</v>
      </c>
      <c r="C5485" s="187">
        <v>45656.0</v>
      </c>
      <c r="D5485" s="188" t="str">
        <f t="shared" si="1"/>
        <v>2024/12</v>
      </c>
      <c r="E5485" s="189"/>
    </row>
    <row r="5486">
      <c r="A5486" s="186" t="s">
        <v>496</v>
      </c>
      <c r="B5486" s="186">
        <v>0.028248</v>
      </c>
      <c r="C5486" s="187">
        <v>45656.0</v>
      </c>
      <c r="D5486" s="188" t="str">
        <f t="shared" si="1"/>
        <v>2024/12</v>
      </c>
      <c r="E5486" s="189"/>
    </row>
    <row r="5487">
      <c r="A5487" s="186" t="s">
        <v>502</v>
      </c>
      <c r="B5487" s="186">
        <v>0.1497025</v>
      </c>
      <c r="C5487" s="187">
        <v>45656.0</v>
      </c>
      <c r="D5487" s="188" t="str">
        <f t="shared" si="1"/>
        <v>2024/12</v>
      </c>
      <c r="E5487" s="189"/>
    </row>
    <row r="5488">
      <c r="A5488" s="186" t="s">
        <v>502</v>
      </c>
      <c r="B5488" s="186">
        <v>0.06288</v>
      </c>
      <c r="C5488" s="187">
        <v>45656.0</v>
      </c>
      <c r="D5488" s="188" t="str">
        <f t="shared" si="1"/>
        <v>2024/12</v>
      </c>
      <c r="E5488" s="189"/>
    </row>
    <row r="5489">
      <c r="A5489" s="186" t="s">
        <v>502</v>
      </c>
      <c r="B5489" s="186">
        <v>0.07468</v>
      </c>
      <c r="C5489" s="187">
        <v>45656.0</v>
      </c>
      <c r="D5489" s="188" t="str">
        <f t="shared" si="1"/>
        <v>2024/12</v>
      </c>
      <c r="E5489" s="189"/>
    </row>
    <row r="5490">
      <c r="A5490" s="186" t="s">
        <v>502</v>
      </c>
      <c r="B5490" s="186">
        <v>0.00306435</v>
      </c>
      <c r="C5490" s="187">
        <v>45656.0</v>
      </c>
      <c r="D5490" s="188" t="str">
        <f t="shared" si="1"/>
        <v>2024/12</v>
      </c>
      <c r="E5490" s="189"/>
    </row>
    <row r="5491">
      <c r="A5491" s="186" t="s">
        <v>502</v>
      </c>
      <c r="B5491" s="186">
        <v>1.434E-4</v>
      </c>
      <c r="C5491" s="187">
        <v>45656.0</v>
      </c>
      <c r="D5491" s="188" t="str">
        <f t="shared" si="1"/>
        <v>2024/12</v>
      </c>
      <c r="E5491" s="189"/>
    </row>
    <row r="5492">
      <c r="A5492" s="186" t="s">
        <v>502</v>
      </c>
      <c r="B5492" s="186">
        <v>3.08</v>
      </c>
      <c r="C5492" s="187">
        <v>45656.0</v>
      </c>
      <c r="D5492" s="188" t="str">
        <f t="shared" si="1"/>
        <v>2024/12</v>
      </c>
      <c r="E5492" s="189"/>
    </row>
    <row r="5493">
      <c r="A5493" s="186" t="s">
        <v>502</v>
      </c>
      <c r="B5493" s="186">
        <v>0.263697</v>
      </c>
      <c r="C5493" s="187">
        <v>45656.0</v>
      </c>
      <c r="D5493" s="188" t="str">
        <f t="shared" si="1"/>
        <v>2024/12</v>
      </c>
      <c r="E5493" s="189"/>
    </row>
    <row r="5494">
      <c r="A5494" s="186" t="s">
        <v>502</v>
      </c>
      <c r="B5494" s="186">
        <v>0.685352</v>
      </c>
      <c r="C5494" s="187">
        <v>45656.0</v>
      </c>
      <c r="D5494" s="188" t="str">
        <f t="shared" si="1"/>
        <v>2024/12</v>
      </c>
      <c r="E5494" s="189"/>
    </row>
    <row r="5495">
      <c r="A5495" s="186" t="s">
        <v>489</v>
      </c>
      <c r="B5495" s="186">
        <v>1.0316375</v>
      </c>
      <c r="C5495" s="187">
        <v>45656.0</v>
      </c>
      <c r="D5495" s="188" t="str">
        <f t="shared" si="1"/>
        <v>2024/12</v>
      </c>
      <c r="E5495" s="189"/>
    </row>
    <row r="5496">
      <c r="A5496" s="186" t="s">
        <v>489</v>
      </c>
      <c r="B5496" s="186">
        <v>0.03648</v>
      </c>
      <c r="C5496" s="187">
        <v>45656.0</v>
      </c>
      <c r="D5496" s="188" t="str">
        <f t="shared" si="1"/>
        <v>2024/12</v>
      </c>
      <c r="E5496" s="189"/>
    </row>
    <row r="5497">
      <c r="A5497" s="186" t="s">
        <v>489</v>
      </c>
      <c r="B5497" s="186">
        <v>0.17034</v>
      </c>
      <c r="C5497" s="187">
        <v>45656.0</v>
      </c>
      <c r="D5497" s="188" t="str">
        <f t="shared" si="1"/>
        <v>2024/12</v>
      </c>
      <c r="E5497" s="189"/>
    </row>
    <row r="5498">
      <c r="A5498" s="186" t="s">
        <v>489</v>
      </c>
      <c r="B5498" s="186">
        <v>0.0060225</v>
      </c>
      <c r="C5498" s="187">
        <v>45656.0</v>
      </c>
      <c r="D5498" s="188" t="str">
        <f t="shared" si="1"/>
        <v>2024/12</v>
      </c>
      <c r="E5498" s="189"/>
    </row>
    <row r="5499">
      <c r="A5499" s="186" t="s">
        <v>489</v>
      </c>
      <c r="B5499" s="186">
        <v>4.6E-4</v>
      </c>
      <c r="C5499" s="187">
        <v>45656.0</v>
      </c>
      <c r="D5499" s="188" t="str">
        <f t="shared" si="1"/>
        <v>2024/12</v>
      </c>
      <c r="E5499" s="189"/>
    </row>
    <row r="5500">
      <c r="A5500" s="186" t="s">
        <v>489</v>
      </c>
      <c r="B5500" s="186">
        <v>0.012005</v>
      </c>
      <c r="C5500" s="187">
        <v>45656.0</v>
      </c>
      <c r="D5500" s="188" t="str">
        <f t="shared" si="1"/>
        <v>2024/12</v>
      </c>
      <c r="E5500" s="189"/>
    </row>
    <row r="5501">
      <c r="A5501" s="186" t="s">
        <v>489</v>
      </c>
      <c r="B5501" s="186">
        <v>4.65E-4</v>
      </c>
      <c r="C5501" s="187">
        <v>45656.0</v>
      </c>
      <c r="D5501" s="188" t="str">
        <f t="shared" si="1"/>
        <v>2024/12</v>
      </c>
      <c r="E5501" s="189"/>
    </row>
    <row r="5502">
      <c r="A5502" s="186" t="s">
        <v>489</v>
      </c>
      <c r="B5502" s="186">
        <v>0.04514325</v>
      </c>
      <c r="C5502" s="187">
        <v>45656.0</v>
      </c>
      <c r="D5502" s="188" t="str">
        <f t="shared" si="1"/>
        <v>2024/12</v>
      </c>
      <c r="E5502" s="189"/>
    </row>
    <row r="5503">
      <c r="A5503" s="186" t="s">
        <v>489</v>
      </c>
      <c r="B5503" s="186">
        <v>0.0074472</v>
      </c>
      <c r="C5503" s="187">
        <v>45656.0</v>
      </c>
      <c r="D5503" s="188" t="str">
        <f t="shared" si="1"/>
        <v>2024/12</v>
      </c>
      <c r="E5503" s="189"/>
    </row>
    <row r="5504">
      <c r="A5504" s="186" t="s">
        <v>489</v>
      </c>
      <c r="B5504" s="186">
        <v>1.6458E-4</v>
      </c>
      <c r="C5504" s="187">
        <v>45656.0</v>
      </c>
      <c r="D5504" s="188" t="str">
        <f t="shared" si="1"/>
        <v>2024/12</v>
      </c>
      <c r="E5504" s="189"/>
    </row>
    <row r="5505">
      <c r="A5505" s="186" t="s">
        <v>489</v>
      </c>
      <c r="B5505" s="186">
        <v>0.0020886</v>
      </c>
      <c r="C5505" s="187">
        <v>45656.0</v>
      </c>
      <c r="D5505" s="188" t="str">
        <f t="shared" si="1"/>
        <v>2024/12</v>
      </c>
      <c r="E5505" s="189"/>
    </row>
    <row r="5506">
      <c r="A5506" s="186" t="s">
        <v>489</v>
      </c>
      <c r="B5506" s="186">
        <v>0.0013656</v>
      </c>
      <c r="C5506" s="187">
        <v>45656.0</v>
      </c>
      <c r="D5506" s="188" t="str">
        <f t="shared" si="1"/>
        <v>2024/12</v>
      </c>
      <c r="E5506" s="189"/>
    </row>
    <row r="5507">
      <c r="A5507" s="186" t="s">
        <v>498</v>
      </c>
      <c r="B5507" s="186">
        <v>0.0092475</v>
      </c>
      <c r="C5507" s="187">
        <v>45656.0</v>
      </c>
      <c r="D5507" s="188" t="str">
        <f t="shared" si="1"/>
        <v>2024/12</v>
      </c>
      <c r="E5507" s="189"/>
    </row>
    <row r="5508">
      <c r="A5508" s="186" t="s">
        <v>498</v>
      </c>
      <c r="B5508" s="186">
        <v>0.00549</v>
      </c>
      <c r="C5508" s="187">
        <v>45656.0</v>
      </c>
      <c r="D5508" s="188" t="str">
        <f t="shared" si="1"/>
        <v>2024/12</v>
      </c>
      <c r="E5508" s="189"/>
    </row>
    <row r="5509">
      <c r="A5509" s="186" t="s">
        <v>498</v>
      </c>
      <c r="B5509" s="186">
        <v>0.0081159</v>
      </c>
      <c r="C5509" s="187">
        <v>45656.0</v>
      </c>
      <c r="D5509" s="188" t="str">
        <f t="shared" si="1"/>
        <v>2024/12</v>
      </c>
      <c r="E5509" s="189"/>
    </row>
    <row r="5510">
      <c r="A5510" s="186" t="s">
        <v>498</v>
      </c>
      <c r="B5510" s="186">
        <v>0.0018048</v>
      </c>
      <c r="C5510" s="187">
        <v>45656.0</v>
      </c>
      <c r="D5510" s="188" t="str">
        <f t="shared" si="1"/>
        <v>2024/12</v>
      </c>
      <c r="E5510" s="189"/>
    </row>
    <row r="5511">
      <c r="A5511" s="186" t="s">
        <v>491</v>
      </c>
      <c r="B5511" s="186">
        <v>0.1675375</v>
      </c>
      <c r="C5511" s="187">
        <v>45656.0</v>
      </c>
      <c r="D5511" s="188" t="str">
        <f t="shared" si="1"/>
        <v>2024/12</v>
      </c>
      <c r="E5511" s="189"/>
    </row>
    <row r="5512">
      <c r="A5512" s="186" t="s">
        <v>491</v>
      </c>
      <c r="B5512" s="186">
        <v>0.02441</v>
      </c>
      <c r="C5512" s="187">
        <v>45656.0</v>
      </c>
      <c r="D5512" s="188" t="str">
        <f t="shared" si="1"/>
        <v>2024/12</v>
      </c>
      <c r="E5512" s="189"/>
    </row>
    <row r="5513">
      <c r="A5513" s="186" t="s">
        <v>486</v>
      </c>
      <c r="B5513" s="186">
        <v>0.0120323</v>
      </c>
      <c r="C5513" s="187">
        <v>45657.0</v>
      </c>
      <c r="D5513" s="188" t="str">
        <f t="shared" si="1"/>
        <v>2024/12</v>
      </c>
      <c r="E5513" s="189"/>
    </row>
    <row r="5514">
      <c r="A5514" s="186" t="s">
        <v>487</v>
      </c>
      <c r="B5514" s="186">
        <v>0.06693</v>
      </c>
      <c r="C5514" s="187">
        <v>45657.0</v>
      </c>
      <c r="D5514" s="188" t="str">
        <f t="shared" si="1"/>
        <v>2024/12</v>
      </c>
      <c r="E5514" s="189"/>
    </row>
    <row r="5515">
      <c r="A5515" s="186" t="s">
        <v>487</v>
      </c>
      <c r="B5515" s="186">
        <v>0.00672</v>
      </c>
      <c r="C5515" s="187">
        <v>45657.0</v>
      </c>
      <c r="D5515" s="188" t="str">
        <f t="shared" si="1"/>
        <v>2024/12</v>
      </c>
      <c r="E5515" s="189"/>
    </row>
    <row r="5516">
      <c r="A5516" s="186" t="s">
        <v>487</v>
      </c>
      <c r="B5516" s="186">
        <v>0.0113</v>
      </c>
      <c r="C5516" s="187">
        <v>45657.0</v>
      </c>
      <c r="D5516" s="188" t="str">
        <f t="shared" si="1"/>
        <v>2024/12</v>
      </c>
      <c r="E5516" s="189"/>
    </row>
    <row r="5517">
      <c r="A5517" s="186" t="s">
        <v>487</v>
      </c>
      <c r="B5517" s="186">
        <v>1.196495</v>
      </c>
      <c r="C5517" s="187">
        <v>45657.0</v>
      </c>
      <c r="D5517" s="188" t="str">
        <f t="shared" si="1"/>
        <v>2024/12</v>
      </c>
      <c r="E5517" s="189"/>
    </row>
    <row r="5518">
      <c r="A5518" s="186" t="s">
        <v>487</v>
      </c>
      <c r="B5518" s="186">
        <v>0.05168</v>
      </c>
      <c r="C5518" s="187">
        <v>45657.0</v>
      </c>
      <c r="D5518" s="188" t="str">
        <f t="shared" si="1"/>
        <v>2024/12</v>
      </c>
      <c r="E5518" s="189"/>
    </row>
    <row r="5519">
      <c r="A5519" s="186" t="s">
        <v>487</v>
      </c>
      <c r="B5519" s="186">
        <v>0.06716</v>
      </c>
      <c r="C5519" s="187">
        <v>45657.0</v>
      </c>
      <c r="D5519" s="188" t="str">
        <f t="shared" si="1"/>
        <v>2024/12</v>
      </c>
      <c r="E5519" s="189"/>
    </row>
    <row r="5520">
      <c r="A5520" s="186" t="s">
        <v>487</v>
      </c>
      <c r="B5520" s="186">
        <v>0.2658366</v>
      </c>
      <c r="C5520" s="187">
        <v>45657.0</v>
      </c>
      <c r="D5520" s="188" t="str">
        <f t="shared" si="1"/>
        <v>2024/12</v>
      </c>
      <c r="E5520" s="189"/>
    </row>
    <row r="5521">
      <c r="A5521" s="186" t="s">
        <v>487</v>
      </c>
      <c r="B5521" s="186">
        <v>0.0080928</v>
      </c>
      <c r="C5521" s="187">
        <v>45657.0</v>
      </c>
      <c r="D5521" s="188" t="str">
        <f t="shared" si="1"/>
        <v>2024/12</v>
      </c>
      <c r="E5521" s="189"/>
    </row>
    <row r="5522">
      <c r="A5522" s="186" t="s">
        <v>487</v>
      </c>
      <c r="B5522" s="186">
        <v>0.0240786</v>
      </c>
      <c r="C5522" s="187">
        <v>45657.0</v>
      </c>
      <c r="D5522" s="188" t="str">
        <f t="shared" si="1"/>
        <v>2024/12</v>
      </c>
      <c r="E5522" s="189"/>
    </row>
    <row r="5523">
      <c r="A5523" s="186" t="s">
        <v>487</v>
      </c>
      <c r="B5523" s="186">
        <v>0.16048</v>
      </c>
      <c r="C5523" s="187">
        <v>45657.0</v>
      </c>
      <c r="D5523" s="188" t="str">
        <f t="shared" si="1"/>
        <v>2024/12</v>
      </c>
      <c r="E5523" s="189"/>
    </row>
    <row r="5524">
      <c r="A5524" s="186" t="s">
        <v>487</v>
      </c>
      <c r="B5524" s="186">
        <v>0.0402</v>
      </c>
      <c r="C5524" s="187">
        <v>45657.0</v>
      </c>
      <c r="D5524" s="188" t="str">
        <f t="shared" si="1"/>
        <v>2024/12</v>
      </c>
      <c r="E5524" s="189"/>
    </row>
    <row r="5525">
      <c r="A5525" s="186" t="s">
        <v>499</v>
      </c>
      <c r="B5525" s="186">
        <v>1.5499075</v>
      </c>
      <c r="C5525" s="187">
        <v>45657.0</v>
      </c>
      <c r="D5525" s="188" t="str">
        <f t="shared" si="1"/>
        <v>2024/12</v>
      </c>
      <c r="E5525" s="189"/>
    </row>
    <row r="5526">
      <c r="A5526" s="186" t="s">
        <v>499</v>
      </c>
      <c r="B5526" s="186">
        <v>0.02848</v>
      </c>
      <c r="C5526" s="187">
        <v>45657.0</v>
      </c>
      <c r="D5526" s="188" t="str">
        <f t="shared" si="1"/>
        <v>2024/12</v>
      </c>
      <c r="E5526" s="189"/>
    </row>
    <row r="5527">
      <c r="A5527" s="186" t="s">
        <v>499</v>
      </c>
      <c r="B5527" s="186">
        <v>0.2777</v>
      </c>
      <c r="C5527" s="187">
        <v>45657.0</v>
      </c>
      <c r="D5527" s="188" t="str">
        <f t="shared" si="1"/>
        <v>2024/12</v>
      </c>
      <c r="E5527" s="189"/>
    </row>
    <row r="5528">
      <c r="A5528" s="186" t="s">
        <v>499</v>
      </c>
      <c r="B5528" s="186">
        <v>0.346745</v>
      </c>
      <c r="C5528" s="187">
        <v>45657.0</v>
      </c>
      <c r="D5528" s="188" t="str">
        <f t="shared" si="1"/>
        <v>2024/12</v>
      </c>
      <c r="E5528" s="189"/>
    </row>
    <row r="5529">
      <c r="A5529" s="186" t="s">
        <v>499</v>
      </c>
      <c r="B5529" s="186">
        <v>0.056865</v>
      </c>
      <c r="C5529" s="187">
        <v>45657.0</v>
      </c>
      <c r="D5529" s="188" t="str">
        <f t="shared" si="1"/>
        <v>2024/12</v>
      </c>
      <c r="E5529" s="189"/>
    </row>
    <row r="5530">
      <c r="A5530" s="186" t="s">
        <v>499</v>
      </c>
      <c r="B5530" s="186">
        <v>2.2984E-4</v>
      </c>
      <c r="C5530" s="187">
        <v>45657.0</v>
      </c>
      <c r="D5530" s="188" t="str">
        <f t="shared" si="1"/>
        <v>2024/12</v>
      </c>
      <c r="E5530" s="189"/>
    </row>
    <row r="5531">
      <c r="A5531" s="186" t="s">
        <v>499</v>
      </c>
      <c r="B5531" s="186">
        <v>0.0023604</v>
      </c>
      <c r="C5531" s="187">
        <v>45657.0</v>
      </c>
      <c r="D5531" s="188" t="str">
        <f t="shared" si="1"/>
        <v>2024/12</v>
      </c>
      <c r="E5531" s="189"/>
    </row>
    <row r="5532">
      <c r="A5532" s="186" t="s">
        <v>499</v>
      </c>
      <c r="B5532" s="186">
        <v>0.0017904</v>
      </c>
      <c r="C5532" s="187">
        <v>45657.0</v>
      </c>
      <c r="D5532" s="188" t="str">
        <f t="shared" si="1"/>
        <v>2024/12</v>
      </c>
      <c r="E5532" s="189"/>
    </row>
    <row r="5533">
      <c r="A5533" s="186" t="s">
        <v>496</v>
      </c>
      <c r="B5533" s="186">
        <v>0.0357339</v>
      </c>
      <c r="C5533" s="187">
        <v>45657.0</v>
      </c>
      <c r="D5533" s="188" t="str">
        <f t="shared" si="1"/>
        <v>2024/12</v>
      </c>
      <c r="E5533" s="189"/>
    </row>
    <row r="5534">
      <c r="A5534" s="186" t="s">
        <v>496</v>
      </c>
      <c r="B5534" s="186">
        <v>3.36E-4</v>
      </c>
      <c r="C5534" s="187">
        <v>45657.0</v>
      </c>
      <c r="D5534" s="188" t="str">
        <f t="shared" si="1"/>
        <v>2024/12</v>
      </c>
      <c r="E5534" s="189"/>
    </row>
    <row r="5535">
      <c r="A5535" s="186" t="s">
        <v>496</v>
      </c>
      <c r="B5535" s="186">
        <v>0.0037278</v>
      </c>
      <c r="C5535" s="187">
        <v>45657.0</v>
      </c>
      <c r="D5535" s="188" t="str">
        <f t="shared" si="1"/>
        <v>2024/12</v>
      </c>
      <c r="E5535" s="189"/>
    </row>
    <row r="5536">
      <c r="A5536" s="186" t="s">
        <v>496</v>
      </c>
      <c r="B5536" s="186">
        <v>0.03396</v>
      </c>
      <c r="C5536" s="187">
        <v>45657.0</v>
      </c>
      <c r="D5536" s="188" t="str">
        <f t="shared" si="1"/>
        <v>2024/12</v>
      </c>
      <c r="E5536" s="189"/>
    </row>
    <row r="5537">
      <c r="A5537" s="186" t="s">
        <v>496</v>
      </c>
      <c r="B5537" s="186">
        <v>0.022404</v>
      </c>
      <c r="C5537" s="187">
        <v>45657.0</v>
      </c>
      <c r="D5537" s="188" t="str">
        <f t="shared" si="1"/>
        <v>2024/12</v>
      </c>
      <c r="E5537" s="189"/>
    </row>
    <row r="5538">
      <c r="A5538" s="186" t="s">
        <v>502</v>
      </c>
      <c r="B5538" s="186">
        <v>0.38727</v>
      </c>
      <c r="C5538" s="187">
        <v>45657.0</v>
      </c>
      <c r="D5538" s="188" t="str">
        <f t="shared" si="1"/>
        <v>2024/12</v>
      </c>
      <c r="E5538" s="189"/>
    </row>
    <row r="5539">
      <c r="A5539" s="186" t="s">
        <v>502</v>
      </c>
      <c r="B5539" s="186">
        <v>0.33696</v>
      </c>
      <c r="C5539" s="187">
        <v>45657.0</v>
      </c>
      <c r="D5539" s="188" t="str">
        <f t="shared" si="1"/>
        <v>2024/12</v>
      </c>
      <c r="E5539" s="189"/>
    </row>
    <row r="5540">
      <c r="A5540" s="186" t="s">
        <v>502</v>
      </c>
      <c r="B5540" s="186">
        <v>0.15324</v>
      </c>
      <c r="C5540" s="187">
        <v>45657.0</v>
      </c>
      <c r="D5540" s="188" t="str">
        <f t="shared" si="1"/>
        <v>2024/12</v>
      </c>
      <c r="E5540" s="189"/>
    </row>
    <row r="5541">
      <c r="A5541" s="186" t="s">
        <v>502</v>
      </c>
      <c r="B5541" s="186">
        <v>0.0016743</v>
      </c>
      <c r="C5541" s="187">
        <v>45657.0</v>
      </c>
      <c r="D5541" s="188" t="str">
        <f t="shared" si="1"/>
        <v>2024/12</v>
      </c>
      <c r="E5541" s="189"/>
    </row>
    <row r="5542">
      <c r="A5542" s="186" t="s">
        <v>502</v>
      </c>
      <c r="B5542" s="186">
        <v>6.78E-5</v>
      </c>
      <c r="C5542" s="187">
        <v>45657.0</v>
      </c>
      <c r="D5542" s="188" t="str">
        <f t="shared" si="1"/>
        <v>2024/12</v>
      </c>
      <c r="E5542" s="189"/>
    </row>
    <row r="5543">
      <c r="A5543" s="186" t="s">
        <v>502</v>
      </c>
      <c r="B5543" s="186">
        <v>3.04</v>
      </c>
      <c r="C5543" s="187">
        <v>45657.0</v>
      </c>
      <c r="D5543" s="188" t="str">
        <f t="shared" si="1"/>
        <v>2024/12</v>
      </c>
      <c r="E5543" s="189"/>
    </row>
    <row r="5544">
      <c r="A5544" s="186" t="s">
        <v>502</v>
      </c>
      <c r="B5544" s="186">
        <v>0.259689</v>
      </c>
      <c r="C5544" s="187">
        <v>45657.0</v>
      </c>
      <c r="D5544" s="188" t="str">
        <f t="shared" si="1"/>
        <v>2024/12</v>
      </c>
      <c r="E5544" s="189"/>
    </row>
    <row r="5545">
      <c r="A5545" s="186" t="s">
        <v>502</v>
      </c>
      <c r="B5545" s="186">
        <v>0.795656</v>
      </c>
      <c r="C5545" s="187">
        <v>45657.0</v>
      </c>
      <c r="D5545" s="188" t="str">
        <f t="shared" si="1"/>
        <v>2024/12</v>
      </c>
      <c r="E5545" s="189"/>
    </row>
    <row r="5546">
      <c r="A5546" s="186" t="s">
        <v>489</v>
      </c>
      <c r="B5546" s="186">
        <v>0.98256</v>
      </c>
      <c r="C5546" s="187">
        <v>45657.0</v>
      </c>
      <c r="D5546" s="188" t="str">
        <f t="shared" si="1"/>
        <v>2024/12</v>
      </c>
      <c r="E5546" s="189"/>
    </row>
    <row r="5547">
      <c r="A5547" s="186" t="s">
        <v>489</v>
      </c>
      <c r="B5547" s="186">
        <v>0.03456</v>
      </c>
      <c r="C5547" s="187">
        <v>45657.0</v>
      </c>
      <c r="D5547" s="188" t="str">
        <f t="shared" si="1"/>
        <v>2024/12</v>
      </c>
      <c r="E5547" s="189"/>
    </row>
    <row r="5548">
      <c r="A5548" s="186" t="s">
        <v>489</v>
      </c>
      <c r="B5548" s="186">
        <v>0.14172</v>
      </c>
      <c r="C5548" s="187">
        <v>45657.0</v>
      </c>
      <c r="D5548" s="188" t="str">
        <f t="shared" si="1"/>
        <v>2024/12</v>
      </c>
      <c r="E5548" s="189"/>
    </row>
    <row r="5549">
      <c r="A5549" s="186" t="s">
        <v>489</v>
      </c>
      <c r="B5549" s="186">
        <v>0.04210665</v>
      </c>
      <c r="C5549" s="187">
        <v>45657.0</v>
      </c>
      <c r="D5549" s="188" t="str">
        <f t="shared" si="1"/>
        <v>2024/12</v>
      </c>
      <c r="E5549" s="189"/>
    </row>
    <row r="5550">
      <c r="A5550" s="186" t="s">
        <v>489</v>
      </c>
      <c r="B5550" s="186">
        <v>6.624E-4</v>
      </c>
      <c r="C5550" s="187">
        <v>45657.0</v>
      </c>
      <c r="D5550" s="188" t="str">
        <f t="shared" si="1"/>
        <v>2024/12</v>
      </c>
      <c r="E5550" s="189"/>
    </row>
    <row r="5551">
      <c r="A5551" s="186" t="s">
        <v>489</v>
      </c>
      <c r="B5551" s="186">
        <v>0.0056052</v>
      </c>
      <c r="C5551" s="187">
        <v>45657.0</v>
      </c>
      <c r="D5551" s="188" t="str">
        <f t="shared" si="1"/>
        <v>2024/12</v>
      </c>
      <c r="E5551" s="189"/>
    </row>
    <row r="5552">
      <c r="A5552" s="186" t="s">
        <v>489</v>
      </c>
      <c r="B5552" s="186">
        <v>1.5717E-4</v>
      </c>
      <c r="C5552" s="187">
        <v>45657.0</v>
      </c>
      <c r="D5552" s="188" t="str">
        <f t="shared" si="1"/>
        <v>2024/12</v>
      </c>
      <c r="E5552" s="189"/>
    </row>
    <row r="5553">
      <c r="A5553" s="186" t="s">
        <v>489</v>
      </c>
      <c r="B5553" s="186">
        <v>0.0018144</v>
      </c>
      <c r="C5553" s="187">
        <v>45657.0</v>
      </c>
      <c r="D5553" s="188" t="str">
        <f t="shared" si="1"/>
        <v>2024/12</v>
      </c>
      <c r="E5553" s="189"/>
    </row>
    <row r="5554">
      <c r="A5554" s="186" t="s">
        <v>489</v>
      </c>
      <c r="B5554" s="186">
        <v>0.0012288</v>
      </c>
      <c r="C5554" s="187">
        <v>45657.0</v>
      </c>
      <c r="D5554" s="188" t="str">
        <f t="shared" si="1"/>
        <v>2024/12</v>
      </c>
      <c r="E5554" s="189"/>
    </row>
    <row r="5555">
      <c r="A5555" s="186" t="s">
        <v>498</v>
      </c>
      <c r="B5555" s="186">
        <v>0.038425</v>
      </c>
      <c r="C5555" s="187">
        <v>45657.0</v>
      </c>
      <c r="D5555" s="188" t="str">
        <f t="shared" si="1"/>
        <v>2024/12</v>
      </c>
      <c r="E5555" s="189"/>
    </row>
    <row r="5556">
      <c r="A5556" s="186" t="s">
        <v>498</v>
      </c>
      <c r="B5556" s="186">
        <v>0.02846</v>
      </c>
      <c r="C5556" s="187">
        <v>45657.0</v>
      </c>
      <c r="D5556" s="188" t="str">
        <f t="shared" si="1"/>
        <v>2024/12</v>
      </c>
      <c r="E5556" s="189"/>
    </row>
    <row r="5557">
      <c r="A5557" s="186" t="s">
        <v>498</v>
      </c>
      <c r="B5557" s="186">
        <v>0.0010737</v>
      </c>
      <c r="C5557" s="187">
        <v>45657.0</v>
      </c>
      <c r="D5557" s="188" t="str">
        <f t="shared" si="1"/>
        <v>2024/12</v>
      </c>
      <c r="E5557" s="189"/>
    </row>
    <row r="5558">
      <c r="A5558" s="186" t="s">
        <v>498</v>
      </c>
      <c r="B5558" s="186">
        <v>3.69E-4</v>
      </c>
      <c r="C5558" s="187">
        <v>45657.0</v>
      </c>
      <c r="D5558" s="188" t="str">
        <f t="shared" si="1"/>
        <v>2024/12</v>
      </c>
      <c r="E5558" s="189"/>
    </row>
    <row r="5559">
      <c r="A5559" s="186" t="s">
        <v>491</v>
      </c>
      <c r="B5559" s="186">
        <v>0.185635</v>
      </c>
      <c r="C5559" s="187">
        <v>45657.0</v>
      </c>
      <c r="D5559" s="188" t="str">
        <f t="shared" si="1"/>
        <v>2024/12</v>
      </c>
      <c r="E5559" s="189"/>
    </row>
    <row r="5560">
      <c r="A5560" s="186" t="s">
        <v>491</v>
      </c>
      <c r="B5560" s="186">
        <v>0.02851</v>
      </c>
      <c r="C5560" s="187">
        <v>45657.0</v>
      </c>
      <c r="D5560" s="188" t="str">
        <f t="shared" si="1"/>
        <v>2024/12</v>
      </c>
      <c r="E5560" s="189"/>
    </row>
    <row r="5561">
      <c r="A5561" s="186" t="s">
        <v>486</v>
      </c>
      <c r="B5561" s="186">
        <v>0.0112815</v>
      </c>
      <c r="C5561" s="187">
        <v>45658.0</v>
      </c>
      <c r="D5561" s="188" t="str">
        <f t="shared" si="1"/>
        <v>2025/01</v>
      </c>
      <c r="E5561" s="189"/>
    </row>
    <row r="5562">
      <c r="A5562" s="186" t="s">
        <v>487</v>
      </c>
      <c r="B5562" s="186">
        <v>0.0603575</v>
      </c>
      <c r="C5562" s="187">
        <v>45658.0</v>
      </c>
      <c r="D5562" s="188" t="str">
        <f t="shared" si="1"/>
        <v>2025/01</v>
      </c>
      <c r="E5562" s="189"/>
    </row>
    <row r="5563">
      <c r="A5563" s="186" t="s">
        <v>487</v>
      </c>
      <c r="B5563" s="186">
        <v>0.00896</v>
      </c>
      <c r="C5563" s="187">
        <v>45658.0</v>
      </c>
      <c r="D5563" s="188" t="str">
        <f t="shared" si="1"/>
        <v>2025/01</v>
      </c>
      <c r="E5563" s="189"/>
    </row>
    <row r="5564">
      <c r="A5564" s="186" t="s">
        <v>487</v>
      </c>
      <c r="B5564" s="186">
        <v>0.01048</v>
      </c>
      <c r="C5564" s="187">
        <v>45658.0</v>
      </c>
      <c r="D5564" s="188" t="str">
        <f t="shared" si="1"/>
        <v>2025/01</v>
      </c>
      <c r="E5564" s="189"/>
    </row>
    <row r="5565">
      <c r="A5565" s="186" t="s">
        <v>487</v>
      </c>
      <c r="B5565" s="186">
        <v>0.1702425</v>
      </c>
      <c r="C5565" s="187">
        <v>45658.0</v>
      </c>
      <c r="D5565" s="188" t="str">
        <f t="shared" si="1"/>
        <v>2025/01</v>
      </c>
      <c r="E5565" s="189"/>
    </row>
    <row r="5566">
      <c r="A5566" s="186" t="s">
        <v>487</v>
      </c>
      <c r="B5566" s="186">
        <v>0.03616</v>
      </c>
      <c r="C5566" s="187">
        <v>45658.0</v>
      </c>
      <c r="D5566" s="188" t="str">
        <f t="shared" si="1"/>
        <v>2025/01</v>
      </c>
      <c r="E5566" s="189"/>
    </row>
    <row r="5567">
      <c r="A5567" s="186" t="s">
        <v>487</v>
      </c>
      <c r="B5567" s="186">
        <v>0.04382</v>
      </c>
      <c r="C5567" s="187">
        <v>45658.0</v>
      </c>
      <c r="D5567" s="188" t="str">
        <f t="shared" si="1"/>
        <v>2025/01</v>
      </c>
      <c r="E5567" s="189"/>
    </row>
    <row r="5568">
      <c r="A5568" s="186" t="s">
        <v>487</v>
      </c>
      <c r="B5568" s="186">
        <v>0.3290685</v>
      </c>
      <c r="C5568" s="187">
        <v>45658.0</v>
      </c>
      <c r="D5568" s="188" t="str">
        <f t="shared" si="1"/>
        <v>2025/01</v>
      </c>
      <c r="E5568" s="189"/>
    </row>
    <row r="5569">
      <c r="A5569" s="186" t="s">
        <v>487</v>
      </c>
      <c r="B5569" s="186">
        <v>0.0084768</v>
      </c>
      <c r="C5569" s="187">
        <v>45658.0</v>
      </c>
      <c r="D5569" s="188" t="str">
        <f t="shared" si="1"/>
        <v>2025/01</v>
      </c>
      <c r="E5569" s="189"/>
    </row>
    <row r="5570">
      <c r="A5570" s="186" t="s">
        <v>487</v>
      </c>
      <c r="B5570" s="186">
        <v>0.0246438</v>
      </c>
      <c r="C5570" s="187">
        <v>45658.0</v>
      </c>
      <c r="D5570" s="188" t="str">
        <f t="shared" si="1"/>
        <v>2025/01</v>
      </c>
      <c r="E5570" s="189"/>
    </row>
    <row r="5571">
      <c r="A5571" s="186" t="s">
        <v>487</v>
      </c>
      <c r="B5571" s="186">
        <v>0.10129</v>
      </c>
      <c r="C5571" s="187">
        <v>45658.0</v>
      </c>
      <c r="D5571" s="188" t="str">
        <f t="shared" si="1"/>
        <v>2025/01</v>
      </c>
      <c r="E5571" s="189"/>
    </row>
    <row r="5572">
      <c r="A5572" s="186" t="s">
        <v>487</v>
      </c>
      <c r="B5572" s="186">
        <v>0.02262</v>
      </c>
      <c r="C5572" s="187">
        <v>45658.0</v>
      </c>
      <c r="D5572" s="188" t="str">
        <f t="shared" si="1"/>
        <v>2025/01</v>
      </c>
      <c r="E5572" s="189"/>
    </row>
    <row r="5573">
      <c r="A5573" s="186" t="s">
        <v>499</v>
      </c>
      <c r="B5573" s="186">
        <v>1.6849525</v>
      </c>
      <c r="C5573" s="187">
        <v>45658.0</v>
      </c>
      <c r="D5573" s="188" t="str">
        <f t="shared" si="1"/>
        <v>2025/01</v>
      </c>
      <c r="E5573" s="189"/>
    </row>
    <row r="5574">
      <c r="A5574" s="186" t="s">
        <v>499</v>
      </c>
      <c r="B5574" s="186">
        <v>0.0288</v>
      </c>
      <c r="C5574" s="187">
        <v>45658.0</v>
      </c>
      <c r="D5574" s="188" t="str">
        <f t="shared" si="1"/>
        <v>2025/01</v>
      </c>
      <c r="E5574" s="189"/>
    </row>
    <row r="5575">
      <c r="A5575" s="186" t="s">
        <v>499</v>
      </c>
      <c r="B5575" s="186">
        <v>0.29791</v>
      </c>
      <c r="C5575" s="187">
        <v>45658.0</v>
      </c>
      <c r="D5575" s="188" t="str">
        <f t="shared" si="1"/>
        <v>2025/01</v>
      </c>
      <c r="E5575" s="189"/>
    </row>
    <row r="5576">
      <c r="A5576" s="186" t="s">
        <v>499</v>
      </c>
      <c r="B5576" s="186">
        <v>0.35194</v>
      </c>
      <c r="C5576" s="187">
        <v>45658.0</v>
      </c>
      <c r="D5576" s="188" t="str">
        <f t="shared" si="1"/>
        <v>2025/01</v>
      </c>
      <c r="E5576" s="189"/>
    </row>
    <row r="5577">
      <c r="A5577" s="186" t="s">
        <v>499</v>
      </c>
      <c r="B5577" s="186">
        <v>0.071025</v>
      </c>
      <c r="C5577" s="187">
        <v>45658.0</v>
      </c>
      <c r="D5577" s="188" t="str">
        <f t="shared" si="1"/>
        <v>2025/01</v>
      </c>
      <c r="E5577" s="189"/>
    </row>
    <row r="5578">
      <c r="A5578" s="186" t="s">
        <v>499</v>
      </c>
      <c r="B5578" s="186">
        <v>2.626E-4</v>
      </c>
      <c r="C5578" s="187">
        <v>45658.0</v>
      </c>
      <c r="D5578" s="188" t="str">
        <f t="shared" si="1"/>
        <v>2025/01</v>
      </c>
      <c r="E5578" s="189"/>
    </row>
    <row r="5579">
      <c r="A5579" s="186" t="s">
        <v>499</v>
      </c>
      <c r="B5579" s="186">
        <v>0.0025707</v>
      </c>
      <c r="C5579" s="187">
        <v>45658.0</v>
      </c>
      <c r="D5579" s="188" t="str">
        <f t="shared" si="1"/>
        <v>2025/01</v>
      </c>
      <c r="E5579" s="189"/>
    </row>
    <row r="5580">
      <c r="A5580" s="186" t="s">
        <v>499</v>
      </c>
      <c r="B5580" s="186">
        <v>0.0019248</v>
      </c>
      <c r="C5580" s="187">
        <v>45658.0</v>
      </c>
      <c r="D5580" s="188" t="str">
        <f t="shared" si="1"/>
        <v>2025/01</v>
      </c>
      <c r="E5580" s="189"/>
    </row>
    <row r="5581">
      <c r="A5581" s="186" t="s">
        <v>496</v>
      </c>
      <c r="B5581" s="186">
        <v>0.05313015</v>
      </c>
      <c r="C5581" s="187">
        <v>45658.0</v>
      </c>
      <c r="D5581" s="188" t="str">
        <f t="shared" si="1"/>
        <v>2025/01</v>
      </c>
      <c r="E5581" s="189"/>
    </row>
    <row r="5582">
      <c r="A5582" s="186" t="s">
        <v>496</v>
      </c>
      <c r="B5582" s="186">
        <v>3.36E-4</v>
      </c>
      <c r="C5582" s="187">
        <v>45658.0</v>
      </c>
      <c r="D5582" s="188" t="str">
        <f t="shared" si="1"/>
        <v>2025/01</v>
      </c>
      <c r="E5582" s="189"/>
    </row>
    <row r="5583">
      <c r="A5583" s="186" t="s">
        <v>496</v>
      </c>
      <c r="B5583" s="186">
        <v>0.0048816</v>
      </c>
      <c r="C5583" s="187">
        <v>45658.0</v>
      </c>
      <c r="D5583" s="188" t="str">
        <f t="shared" si="1"/>
        <v>2025/01</v>
      </c>
      <c r="E5583" s="189"/>
    </row>
    <row r="5584">
      <c r="A5584" s="186" t="s">
        <v>496</v>
      </c>
      <c r="B5584" s="186">
        <v>0.0645005</v>
      </c>
      <c r="C5584" s="187">
        <v>45658.0</v>
      </c>
      <c r="D5584" s="188" t="str">
        <f t="shared" si="1"/>
        <v>2025/01</v>
      </c>
      <c r="E5584" s="189"/>
    </row>
    <row r="5585">
      <c r="A5585" s="186" t="s">
        <v>496</v>
      </c>
      <c r="B5585" s="186">
        <v>0.0358875</v>
      </c>
      <c r="C5585" s="187">
        <v>45658.0</v>
      </c>
      <c r="D5585" s="188" t="str">
        <f t="shared" si="1"/>
        <v>2025/01</v>
      </c>
      <c r="E5585" s="189"/>
    </row>
    <row r="5586">
      <c r="A5586" s="186" t="s">
        <v>502</v>
      </c>
      <c r="B5586" s="186">
        <v>0.0030327</v>
      </c>
      <c r="C5586" s="187">
        <v>45658.0</v>
      </c>
      <c r="D5586" s="188" t="str">
        <f t="shared" si="1"/>
        <v>2025/01</v>
      </c>
      <c r="E5586" s="189"/>
    </row>
    <row r="5587">
      <c r="A5587" s="186" t="s">
        <v>502</v>
      </c>
      <c r="B5587" s="186">
        <v>1.248E-4</v>
      </c>
      <c r="C5587" s="187">
        <v>45658.0</v>
      </c>
      <c r="D5587" s="188" t="str">
        <f t="shared" si="1"/>
        <v>2025/01</v>
      </c>
      <c r="E5587" s="189"/>
    </row>
    <row r="5588">
      <c r="A5588" s="186" t="s">
        <v>502</v>
      </c>
      <c r="B5588" s="186">
        <v>9.36E-5</v>
      </c>
      <c r="C5588" s="187">
        <v>45658.0</v>
      </c>
      <c r="D5588" s="188" t="str">
        <f t="shared" si="1"/>
        <v>2025/01</v>
      </c>
      <c r="E5588" s="189"/>
    </row>
    <row r="5589">
      <c r="A5589" s="186" t="s">
        <v>502</v>
      </c>
      <c r="B5589" s="186">
        <v>2.92</v>
      </c>
      <c r="C5589" s="187">
        <v>45658.0</v>
      </c>
      <c r="D5589" s="188" t="str">
        <f t="shared" si="1"/>
        <v>2025/01</v>
      </c>
      <c r="E5589" s="189"/>
    </row>
    <row r="5590">
      <c r="A5590" s="186" t="s">
        <v>502</v>
      </c>
      <c r="B5590" s="186">
        <v>0.279384</v>
      </c>
      <c r="C5590" s="187">
        <v>45658.0</v>
      </c>
      <c r="D5590" s="188" t="str">
        <f t="shared" si="1"/>
        <v>2025/01</v>
      </c>
      <c r="E5590" s="189"/>
    </row>
    <row r="5591">
      <c r="A5591" s="186" t="s">
        <v>502</v>
      </c>
      <c r="B5591" s="186">
        <v>0.756064</v>
      </c>
      <c r="C5591" s="187">
        <v>45658.0</v>
      </c>
      <c r="D5591" s="188" t="str">
        <f t="shared" si="1"/>
        <v>2025/01</v>
      </c>
      <c r="E5591" s="189"/>
    </row>
    <row r="5592">
      <c r="A5592" s="186" t="s">
        <v>488</v>
      </c>
      <c r="B5592" s="186">
        <v>6.435E-5</v>
      </c>
      <c r="C5592" s="187">
        <v>45658.0</v>
      </c>
      <c r="D5592" s="188" t="str">
        <f t="shared" si="1"/>
        <v>2025/01</v>
      </c>
      <c r="E5592" s="189"/>
    </row>
    <row r="5593">
      <c r="A5593" s="186" t="s">
        <v>488</v>
      </c>
      <c r="B5593" s="186">
        <v>6.6E-6</v>
      </c>
      <c r="C5593" s="187">
        <v>45658.0</v>
      </c>
      <c r="D5593" s="188" t="str">
        <f t="shared" si="1"/>
        <v>2025/01</v>
      </c>
      <c r="E5593" s="189"/>
    </row>
    <row r="5594">
      <c r="A5594" s="186" t="s">
        <v>488</v>
      </c>
      <c r="B5594" s="186">
        <v>0.0761985</v>
      </c>
      <c r="C5594" s="187">
        <v>45658.0</v>
      </c>
      <c r="D5594" s="188" t="str">
        <f t="shared" si="1"/>
        <v>2025/01</v>
      </c>
      <c r="E5594" s="189"/>
    </row>
    <row r="5595">
      <c r="A5595" s="186" t="s">
        <v>488</v>
      </c>
      <c r="B5595" s="186">
        <v>0.0050016</v>
      </c>
      <c r="C5595" s="187">
        <v>45658.0</v>
      </c>
      <c r="D5595" s="188" t="str">
        <f t="shared" si="1"/>
        <v>2025/01</v>
      </c>
      <c r="E5595" s="189"/>
    </row>
    <row r="5596">
      <c r="A5596" s="186" t="s">
        <v>489</v>
      </c>
      <c r="B5596" s="186">
        <v>0.90352</v>
      </c>
      <c r="C5596" s="187">
        <v>45658.0</v>
      </c>
      <c r="D5596" s="188" t="str">
        <f t="shared" si="1"/>
        <v>2025/01</v>
      </c>
      <c r="E5596" s="189"/>
    </row>
    <row r="5597">
      <c r="A5597" s="186" t="s">
        <v>489</v>
      </c>
      <c r="B5597" s="186">
        <v>0.07408</v>
      </c>
      <c r="C5597" s="187">
        <v>45658.0</v>
      </c>
      <c r="D5597" s="188" t="str">
        <f t="shared" si="1"/>
        <v>2025/01</v>
      </c>
      <c r="E5597" s="189"/>
    </row>
    <row r="5598">
      <c r="A5598" s="186" t="s">
        <v>489</v>
      </c>
      <c r="B5598" s="186">
        <v>0.14144</v>
      </c>
      <c r="C5598" s="187">
        <v>45658.0</v>
      </c>
      <c r="D5598" s="188" t="str">
        <f t="shared" si="1"/>
        <v>2025/01</v>
      </c>
      <c r="E5598" s="189"/>
    </row>
    <row r="5599">
      <c r="A5599" s="186" t="s">
        <v>489</v>
      </c>
      <c r="B5599" s="186">
        <v>0.0421104</v>
      </c>
      <c r="C5599" s="187">
        <v>45658.0</v>
      </c>
      <c r="D5599" s="188" t="str">
        <f t="shared" si="1"/>
        <v>2025/01</v>
      </c>
      <c r="E5599" s="189"/>
    </row>
    <row r="5600">
      <c r="A5600" s="186" t="s">
        <v>489</v>
      </c>
      <c r="B5600" s="186">
        <v>6.624E-4</v>
      </c>
      <c r="C5600" s="187">
        <v>45658.0</v>
      </c>
      <c r="D5600" s="188" t="str">
        <f t="shared" si="1"/>
        <v>2025/01</v>
      </c>
      <c r="E5600" s="189"/>
    </row>
    <row r="5601">
      <c r="A5601" s="186" t="s">
        <v>489</v>
      </c>
      <c r="B5601" s="186">
        <v>0.0057378</v>
      </c>
      <c r="C5601" s="187">
        <v>45658.0</v>
      </c>
      <c r="D5601" s="188" t="str">
        <f t="shared" si="1"/>
        <v>2025/01</v>
      </c>
      <c r="E5601" s="189"/>
    </row>
    <row r="5602">
      <c r="A5602" s="186" t="s">
        <v>489</v>
      </c>
      <c r="B5602" s="186">
        <v>1.6224E-4</v>
      </c>
      <c r="C5602" s="187">
        <v>45658.0</v>
      </c>
      <c r="D5602" s="188" t="str">
        <f t="shared" si="1"/>
        <v>2025/01</v>
      </c>
      <c r="E5602" s="189"/>
    </row>
    <row r="5603">
      <c r="A5603" s="186" t="s">
        <v>489</v>
      </c>
      <c r="B5603" s="186">
        <v>0.0018144</v>
      </c>
      <c r="C5603" s="187">
        <v>45658.0</v>
      </c>
      <c r="D5603" s="188" t="str">
        <f t="shared" si="1"/>
        <v>2025/01</v>
      </c>
      <c r="E5603" s="189"/>
    </row>
    <row r="5604">
      <c r="A5604" s="186" t="s">
        <v>489</v>
      </c>
      <c r="B5604" s="186">
        <v>0.0012288</v>
      </c>
      <c r="C5604" s="187">
        <v>45658.0</v>
      </c>
      <c r="D5604" s="188" t="str">
        <f t="shared" si="1"/>
        <v>2025/01</v>
      </c>
      <c r="E5604" s="189"/>
    </row>
    <row r="5605">
      <c r="A5605" s="186" t="s">
        <v>498</v>
      </c>
      <c r="B5605" s="186">
        <v>0.01657</v>
      </c>
      <c r="C5605" s="187">
        <v>45658.0</v>
      </c>
      <c r="D5605" s="188" t="str">
        <f t="shared" si="1"/>
        <v>2025/01</v>
      </c>
      <c r="E5605" s="189"/>
    </row>
    <row r="5606">
      <c r="A5606" s="186" t="s">
        <v>498</v>
      </c>
      <c r="B5606" s="186">
        <v>0.00691</v>
      </c>
      <c r="C5606" s="187">
        <v>45658.0</v>
      </c>
      <c r="D5606" s="188" t="str">
        <f t="shared" si="1"/>
        <v>2025/01</v>
      </c>
      <c r="E5606" s="189"/>
    </row>
    <row r="5607">
      <c r="A5607" s="186" t="s">
        <v>498</v>
      </c>
      <c r="B5607" s="186">
        <v>5.265E-4</v>
      </c>
      <c r="C5607" s="187">
        <v>45658.0</v>
      </c>
      <c r="D5607" s="188" t="str">
        <f t="shared" si="1"/>
        <v>2025/01</v>
      </c>
      <c r="E5607" s="189"/>
    </row>
    <row r="5608">
      <c r="A5608" s="186" t="s">
        <v>498</v>
      </c>
      <c r="B5608" s="186">
        <v>1.008E-4</v>
      </c>
      <c r="C5608" s="187">
        <v>45658.0</v>
      </c>
      <c r="D5608" s="188" t="str">
        <f t="shared" si="1"/>
        <v>2025/01</v>
      </c>
      <c r="E5608" s="189"/>
    </row>
    <row r="5609">
      <c r="A5609" s="186" t="s">
        <v>491</v>
      </c>
      <c r="B5609" s="186">
        <v>0.1318775</v>
      </c>
      <c r="C5609" s="187">
        <v>45658.0</v>
      </c>
      <c r="D5609" s="188" t="str">
        <f t="shared" si="1"/>
        <v>2025/01</v>
      </c>
      <c r="E5609" s="189"/>
    </row>
    <row r="5610">
      <c r="A5610" s="186" t="s">
        <v>491</v>
      </c>
      <c r="B5610" s="186">
        <v>0.01902</v>
      </c>
      <c r="C5610" s="187">
        <v>45658.0</v>
      </c>
      <c r="D5610" s="188" t="str">
        <f t="shared" si="1"/>
        <v>2025/01</v>
      </c>
      <c r="E5610" s="189"/>
    </row>
    <row r="5611">
      <c r="A5611" s="186" t="s">
        <v>486</v>
      </c>
      <c r="B5611" s="186">
        <v>0.0132501</v>
      </c>
      <c r="C5611" s="187">
        <v>45659.0</v>
      </c>
      <c r="D5611" s="188" t="str">
        <f t="shared" si="1"/>
        <v>2025/01</v>
      </c>
      <c r="E5611" s="189"/>
    </row>
    <row r="5612">
      <c r="A5612" s="186" t="s">
        <v>487</v>
      </c>
      <c r="B5612" s="186">
        <v>0.480995</v>
      </c>
      <c r="C5612" s="187">
        <v>45659.0</v>
      </c>
      <c r="D5612" s="188" t="str">
        <f t="shared" si="1"/>
        <v>2025/01</v>
      </c>
      <c r="E5612" s="189"/>
    </row>
    <row r="5613">
      <c r="A5613" s="186" t="s">
        <v>487</v>
      </c>
      <c r="B5613" s="186">
        <v>0.02896</v>
      </c>
      <c r="C5613" s="187">
        <v>45659.0</v>
      </c>
      <c r="D5613" s="188" t="str">
        <f t="shared" si="1"/>
        <v>2025/01</v>
      </c>
      <c r="E5613" s="189"/>
    </row>
    <row r="5614">
      <c r="A5614" s="186" t="s">
        <v>487</v>
      </c>
      <c r="B5614" s="186">
        <v>0.09907</v>
      </c>
      <c r="C5614" s="187">
        <v>45659.0</v>
      </c>
      <c r="D5614" s="188" t="str">
        <f t="shared" si="1"/>
        <v>2025/01</v>
      </c>
      <c r="E5614" s="189"/>
    </row>
    <row r="5615">
      <c r="A5615" s="186" t="s">
        <v>487</v>
      </c>
      <c r="B5615" s="186">
        <v>0.3498025</v>
      </c>
      <c r="C5615" s="187">
        <v>45659.0</v>
      </c>
      <c r="D5615" s="188" t="str">
        <f t="shared" si="1"/>
        <v>2025/01</v>
      </c>
      <c r="E5615" s="189"/>
    </row>
    <row r="5616">
      <c r="A5616" s="186" t="s">
        <v>487</v>
      </c>
      <c r="B5616" s="186">
        <v>0.05744</v>
      </c>
      <c r="C5616" s="187">
        <v>45659.0</v>
      </c>
      <c r="D5616" s="188" t="str">
        <f t="shared" si="1"/>
        <v>2025/01</v>
      </c>
      <c r="E5616" s="189"/>
    </row>
    <row r="5617">
      <c r="A5617" s="186" t="s">
        <v>487</v>
      </c>
      <c r="B5617" s="186">
        <v>0.07832</v>
      </c>
      <c r="C5617" s="187">
        <v>45659.0</v>
      </c>
      <c r="D5617" s="188" t="str">
        <f t="shared" si="1"/>
        <v>2025/01</v>
      </c>
      <c r="E5617" s="189"/>
    </row>
    <row r="5618">
      <c r="A5618" s="186" t="s">
        <v>487</v>
      </c>
      <c r="B5618" s="186">
        <v>1.42942785</v>
      </c>
      <c r="C5618" s="187">
        <v>45659.0</v>
      </c>
      <c r="D5618" s="188" t="str">
        <f t="shared" si="1"/>
        <v>2025/01</v>
      </c>
      <c r="E5618" s="189"/>
    </row>
    <row r="5619">
      <c r="A5619" s="186" t="s">
        <v>487</v>
      </c>
      <c r="B5619" s="186">
        <v>0.0241056</v>
      </c>
      <c r="C5619" s="187">
        <v>45659.0</v>
      </c>
      <c r="D5619" s="188" t="str">
        <f t="shared" si="1"/>
        <v>2025/01</v>
      </c>
      <c r="E5619" s="189"/>
    </row>
    <row r="5620">
      <c r="A5620" s="186" t="s">
        <v>487</v>
      </c>
      <c r="B5620" s="186">
        <v>0.1028268</v>
      </c>
      <c r="C5620" s="187">
        <v>45659.0</v>
      </c>
      <c r="D5620" s="188" t="str">
        <f t="shared" si="1"/>
        <v>2025/01</v>
      </c>
      <c r="E5620" s="189"/>
    </row>
    <row r="5621">
      <c r="A5621" s="186" t="s">
        <v>499</v>
      </c>
      <c r="B5621" s="186">
        <v>3.7116025</v>
      </c>
      <c r="C5621" s="187">
        <v>45659.0</v>
      </c>
      <c r="D5621" s="188" t="str">
        <f t="shared" si="1"/>
        <v>2025/01</v>
      </c>
      <c r="E5621" s="189"/>
    </row>
    <row r="5622">
      <c r="A5622" s="186" t="s">
        <v>499</v>
      </c>
      <c r="B5622" s="186">
        <v>0.04736</v>
      </c>
      <c r="C5622" s="187">
        <v>45659.0</v>
      </c>
      <c r="D5622" s="188" t="str">
        <f t="shared" si="1"/>
        <v>2025/01</v>
      </c>
      <c r="E5622" s="189"/>
    </row>
    <row r="5623">
      <c r="A5623" s="186" t="s">
        <v>499</v>
      </c>
      <c r="B5623" s="186">
        <v>1.20438</v>
      </c>
      <c r="C5623" s="187">
        <v>45659.0</v>
      </c>
      <c r="D5623" s="188" t="str">
        <f t="shared" si="1"/>
        <v>2025/01</v>
      </c>
      <c r="E5623" s="189"/>
    </row>
    <row r="5624">
      <c r="A5624" s="186" t="s">
        <v>499</v>
      </c>
      <c r="B5624" s="186">
        <v>0.59218</v>
      </c>
      <c r="C5624" s="187">
        <v>45659.0</v>
      </c>
      <c r="D5624" s="188" t="str">
        <f t="shared" si="1"/>
        <v>2025/01</v>
      </c>
      <c r="E5624" s="189"/>
    </row>
    <row r="5625">
      <c r="A5625" s="186" t="s">
        <v>499</v>
      </c>
      <c r="B5625" s="186">
        <v>0.16737</v>
      </c>
      <c r="C5625" s="187">
        <v>45659.0</v>
      </c>
      <c r="D5625" s="188" t="str">
        <f t="shared" si="1"/>
        <v>2025/01</v>
      </c>
      <c r="E5625" s="189"/>
    </row>
    <row r="5626">
      <c r="A5626" s="186" t="s">
        <v>499</v>
      </c>
      <c r="B5626" s="186">
        <v>8.1094E-4</v>
      </c>
      <c r="C5626" s="187">
        <v>45659.0</v>
      </c>
      <c r="D5626" s="188" t="str">
        <f t="shared" si="1"/>
        <v>2025/01</v>
      </c>
      <c r="E5626" s="189"/>
    </row>
    <row r="5627">
      <c r="A5627" s="186" t="s">
        <v>499</v>
      </c>
      <c r="B5627" s="186">
        <v>0.004614</v>
      </c>
      <c r="C5627" s="187">
        <v>45659.0</v>
      </c>
      <c r="D5627" s="188" t="str">
        <f t="shared" si="1"/>
        <v>2025/01</v>
      </c>
      <c r="E5627" s="189"/>
    </row>
    <row r="5628">
      <c r="A5628" s="186" t="s">
        <v>499</v>
      </c>
      <c r="B5628" s="186">
        <v>0.0039456</v>
      </c>
      <c r="C5628" s="187">
        <v>45659.0</v>
      </c>
      <c r="D5628" s="188" t="str">
        <f t="shared" si="1"/>
        <v>2025/01</v>
      </c>
      <c r="E5628" s="189"/>
    </row>
    <row r="5629">
      <c r="A5629" s="186" t="s">
        <v>496</v>
      </c>
      <c r="B5629" s="186">
        <v>0.0423294</v>
      </c>
      <c r="C5629" s="187">
        <v>45659.0</v>
      </c>
      <c r="D5629" s="188" t="str">
        <f t="shared" si="1"/>
        <v>2025/01</v>
      </c>
      <c r="E5629" s="189"/>
    </row>
    <row r="5630">
      <c r="A5630" s="186" t="s">
        <v>496</v>
      </c>
      <c r="B5630" s="186">
        <v>7.488E-4</v>
      </c>
      <c r="C5630" s="187">
        <v>45659.0</v>
      </c>
      <c r="D5630" s="188" t="str">
        <f t="shared" si="1"/>
        <v>2025/01</v>
      </c>
      <c r="E5630" s="189"/>
    </row>
    <row r="5631">
      <c r="A5631" s="186" t="s">
        <v>496</v>
      </c>
      <c r="B5631" s="186">
        <v>0.0046008</v>
      </c>
      <c r="C5631" s="187">
        <v>45659.0</v>
      </c>
      <c r="D5631" s="188" t="str">
        <f t="shared" si="1"/>
        <v>2025/01</v>
      </c>
      <c r="E5631" s="189"/>
    </row>
    <row r="5632">
      <c r="A5632" s="186" t="s">
        <v>496</v>
      </c>
      <c r="B5632" s="186">
        <v>0.0558795</v>
      </c>
      <c r="C5632" s="187">
        <v>45659.0</v>
      </c>
      <c r="D5632" s="188" t="str">
        <f t="shared" si="1"/>
        <v>2025/01</v>
      </c>
      <c r="E5632" s="189"/>
    </row>
    <row r="5633">
      <c r="A5633" s="186" t="s">
        <v>496</v>
      </c>
      <c r="B5633" s="186">
        <v>0.030726</v>
      </c>
      <c r="C5633" s="187">
        <v>45659.0</v>
      </c>
      <c r="D5633" s="188" t="str">
        <f t="shared" si="1"/>
        <v>2025/01</v>
      </c>
      <c r="E5633" s="189"/>
    </row>
    <row r="5634">
      <c r="A5634" s="186" t="s">
        <v>502</v>
      </c>
      <c r="B5634" s="186">
        <v>9.348215</v>
      </c>
      <c r="C5634" s="187">
        <v>45659.0</v>
      </c>
      <c r="D5634" s="188" t="str">
        <f t="shared" si="1"/>
        <v>2025/01</v>
      </c>
      <c r="E5634" s="189"/>
    </row>
    <row r="5635">
      <c r="A5635" s="186" t="s">
        <v>502</v>
      </c>
      <c r="B5635" s="186">
        <v>1.4224</v>
      </c>
      <c r="C5635" s="187">
        <v>45659.0</v>
      </c>
      <c r="D5635" s="188" t="str">
        <f t="shared" si="1"/>
        <v>2025/01</v>
      </c>
      <c r="E5635" s="189"/>
    </row>
    <row r="5636">
      <c r="A5636" s="186" t="s">
        <v>502</v>
      </c>
      <c r="B5636" s="186">
        <v>3.07325</v>
      </c>
      <c r="C5636" s="187">
        <v>45659.0</v>
      </c>
      <c r="D5636" s="188" t="str">
        <f t="shared" si="1"/>
        <v>2025/01</v>
      </c>
      <c r="E5636" s="189"/>
    </row>
    <row r="5637">
      <c r="A5637" s="186" t="s">
        <v>502</v>
      </c>
      <c r="B5637" s="186">
        <v>0.0176883</v>
      </c>
      <c r="C5637" s="187">
        <v>45659.0</v>
      </c>
      <c r="D5637" s="188" t="str">
        <f t="shared" si="1"/>
        <v>2025/01</v>
      </c>
      <c r="E5637" s="189"/>
    </row>
    <row r="5638">
      <c r="A5638" s="186" t="s">
        <v>502</v>
      </c>
      <c r="B5638" s="186">
        <v>1.248E-4</v>
      </c>
      <c r="C5638" s="187">
        <v>45659.0</v>
      </c>
      <c r="D5638" s="188" t="str">
        <f t="shared" si="1"/>
        <v>2025/01</v>
      </c>
      <c r="E5638" s="189"/>
    </row>
    <row r="5639">
      <c r="A5639" s="186" t="s">
        <v>502</v>
      </c>
      <c r="B5639" s="186">
        <v>9.57E-4</v>
      </c>
      <c r="C5639" s="187">
        <v>45659.0</v>
      </c>
      <c r="D5639" s="188" t="str">
        <f t="shared" si="1"/>
        <v>2025/01</v>
      </c>
      <c r="E5639" s="189"/>
    </row>
    <row r="5640">
      <c r="A5640" s="186" t="s">
        <v>502</v>
      </c>
      <c r="B5640" s="186">
        <v>3.6</v>
      </c>
      <c r="C5640" s="187">
        <v>45659.0</v>
      </c>
      <c r="D5640" s="188" t="str">
        <f t="shared" si="1"/>
        <v>2025/01</v>
      </c>
      <c r="E5640" s="189"/>
    </row>
    <row r="5641">
      <c r="A5641" s="186" t="s">
        <v>502</v>
      </c>
      <c r="B5641" s="186">
        <v>3.8E-4</v>
      </c>
      <c r="C5641" s="187">
        <v>45659.0</v>
      </c>
      <c r="D5641" s="188" t="str">
        <f t="shared" si="1"/>
        <v>2025/01</v>
      </c>
      <c r="E5641" s="189"/>
    </row>
    <row r="5642">
      <c r="A5642" s="186" t="s">
        <v>502</v>
      </c>
      <c r="B5642" s="186">
        <v>0.01389</v>
      </c>
      <c r="C5642" s="187">
        <v>45659.0</v>
      </c>
      <c r="D5642" s="188" t="str">
        <f t="shared" si="1"/>
        <v>2025/01</v>
      </c>
      <c r="E5642" s="189"/>
    </row>
    <row r="5643">
      <c r="A5643" s="186" t="s">
        <v>502</v>
      </c>
      <c r="B5643" s="186">
        <v>0.286353</v>
      </c>
      <c r="C5643" s="187">
        <v>45659.0</v>
      </c>
      <c r="D5643" s="188" t="str">
        <f t="shared" si="1"/>
        <v>2025/01</v>
      </c>
      <c r="E5643" s="189"/>
    </row>
    <row r="5644">
      <c r="A5644" s="186" t="s">
        <v>502</v>
      </c>
      <c r="B5644" s="186">
        <v>0.816836</v>
      </c>
      <c r="C5644" s="187">
        <v>45659.0</v>
      </c>
      <c r="D5644" s="188" t="str">
        <f t="shared" si="1"/>
        <v>2025/01</v>
      </c>
      <c r="E5644" s="189"/>
    </row>
    <row r="5645">
      <c r="A5645" s="186" t="s">
        <v>488</v>
      </c>
      <c r="B5645" s="186">
        <v>2.916925</v>
      </c>
      <c r="C5645" s="187">
        <v>45659.0</v>
      </c>
      <c r="D5645" s="188" t="str">
        <f t="shared" si="1"/>
        <v>2025/01</v>
      </c>
      <c r="E5645" s="189"/>
    </row>
    <row r="5646">
      <c r="A5646" s="186" t="s">
        <v>488</v>
      </c>
      <c r="B5646" s="186">
        <v>0.16896</v>
      </c>
      <c r="C5646" s="187">
        <v>45659.0</v>
      </c>
      <c r="D5646" s="188" t="str">
        <f t="shared" si="1"/>
        <v>2025/01</v>
      </c>
      <c r="E5646" s="189"/>
    </row>
    <row r="5647">
      <c r="A5647" s="186" t="s">
        <v>488</v>
      </c>
      <c r="B5647" s="186">
        <v>1.06291</v>
      </c>
      <c r="C5647" s="187">
        <v>45659.0</v>
      </c>
      <c r="D5647" s="188" t="str">
        <f t="shared" si="1"/>
        <v>2025/01</v>
      </c>
      <c r="E5647" s="189"/>
    </row>
    <row r="5648">
      <c r="A5648" s="186" t="s">
        <v>488</v>
      </c>
      <c r="B5648" s="186">
        <v>0.53607525</v>
      </c>
      <c r="C5648" s="187">
        <v>45659.0</v>
      </c>
      <c r="D5648" s="188" t="str">
        <f t="shared" si="1"/>
        <v>2025/01</v>
      </c>
      <c r="E5648" s="189"/>
    </row>
    <row r="5649">
      <c r="A5649" s="186" t="s">
        <v>488</v>
      </c>
      <c r="B5649" s="186">
        <v>0.0127878</v>
      </c>
      <c r="C5649" s="187">
        <v>45659.0</v>
      </c>
      <c r="D5649" s="188" t="str">
        <f t="shared" si="1"/>
        <v>2025/01</v>
      </c>
      <c r="E5649" s="189"/>
    </row>
    <row r="5650">
      <c r="A5650" s="186" t="s">
        <v>488</v>
      </c>
      <c r="B5650" s="186">
        <v>0.1193529</v>
      </c>
      <c r="C5650" s="187">
        <v>45659.0</v>
      </c>
      <c r="D5650" s="188" t="str">
        <f t="shared" si="1"/>
        <v>2025/01</v>
      </c>
      <c r="E5650" s="189"/>
    </row>
    <row r="5651">
      <c r="A5651" s="186" t="s">
        <v>488</v>
      </c>
      <c r="B5651" s="186">
        <v>0.0080556</v>
      </c>
      <c r="C5651" s="187">
        <v>45659.0</v>
      </c>
      <c r="D5651" s="188" t="str">
        <f t="shared" si="1"/>
        <v>2025/01</v>
      </c>
      <c r="E5651" s="189"/>
    </row>
    <row r="5652">
      <c r="A5652" s="186" t="s">
        <v>489</v>
      </c>
      <c r="B5652" s="186">
        <v>2.86435</v>
      </c>
      <c r="C5652" s="187">
        <v>45659.0</v>
      </c>
      <c r="D5652" s="188" t="str">
        <f t="shared" si="1"/>
        <v>2025/01</v>
      </c>
      <c r="E5652" s="189"/>
    </row>
    <row r="5653">
      <c r="A5653" s="186" t="s">
        <v>489</v>
      </c>
      <c r="B5653" s="186">
        <v>0.07392</v>
      </c>
      <c r="C5653" s="187">
        <v>45659.0</v>
      </c>
      <c r="D5653" s="188" t="str">
        <f t="shared" si="1"/>
        <v>2025/01</v>
      </c>
      <c r="E5653" s="189"/>
    </row>
    <row r="5654">
      <c r="A5654" s="186" t="s">
        <v>489</v>
      </c>
      <c r="B5654" s="186">
        <v>1.16184</v>
      </c>
      <c r="C5654" s="187">
        <v>45659.0</v>
      </c>
      <c r="D5654" s="188" t="str">
        <f t="shared" si="1"/>
        <v>2025/01</v>
      </c>
      <c r="E5654" s="189"/>
    </row>
    <row r="5655">
      <c r="A5655" s="186" t="s">
        <v>489</v>
      </c>
      <c r="B5655" s="186">
        <v>0.119255</v>
      </c>
      <c r="C5655" s="187">
        <v>45659.0</v>
      </c>
      <c r="D5655" s="188" t="str">
        <f t="shared" si="1"/>
        <v>2025/01</v>
      </c>
      <c r="E5655" s="189"/>
    </row>
    <row r="5656">
      <c r="A5656" s="186" t="s">
        <v>489</v>
      </c>
      <c r="B5656" s="186">
        <v>0.01259</v>
      </c>
      <c r="C5656" s="187">
        <v>45659.0</v>
      </c>
      <c r="D5656" s="188" t="str">
        <f t="shared" si="1"/>
        <v>2025/01</v>
      </c>
      <c r="E5656" s="189"/>
    </row>
    <row r="5657">
      <c r="A5657" s="186" t="s">
        <v>489</v>
      </c>
      <c r="B5657" s="186">
        <v>0.30049</v>
      </c>
      <c r="C5657" s="187">
        <v>45659.0</v>
      </c>
      <c r="D5657" s="188" t="str">
        <f t="shared" si="1"/>
        <v>2025/01</v>
      </c>
      <c r="E5657" s="189"/>
    </row>
    <row r="5658">
      <c r="A5658" s="186" t="s">
        <v>489</v>
      </c>
      <c r="B5658" s="186">
        <v>0.150915</v>
      </c>
      <c r="C5658" s="187">
        <v>45659.0</v>
      </c>
      <c r="D5658" s="188" t="str">
        <f t="shared" si="1"/>
        <v>2025/01</v>
      </c>
      <c r="E5658" s="189"/>
    </row>
    <row r="5659">
      <c r="A5659" s="186" t="s">
        <v>489</v>
      </c>
      <c r="B5659" s="186">
        <v>0.12211425</v>
      </c>
      <c r="C5659" s="187">
        <v>45659.0</v>
      </c>
      <c r="D5659" s="188" t="str">
        <f t="shared" si="1"/>
        <v>2025/01</v>
      </c>
      <c r="E5659" s="189"/>
    </row>
    <row r="5660">
      <c r="A5660" s="186" t="s">
        <v>489</v>
      </c>
      <c r="B5660" s="186">
        <v>0.002016</v>
      </c>
      <c r="C5660" s="187">
        <v>45659.0</v>
      </c>
      <c r="D5660" s="188" t="str">
        <f t="shared" si="1"/>
        <v>2025/01</v>
      </c>
      <c r="E5660" s="189"/>
    </row>
    <row r="5661">
      <c r="A5661" s="186" t="s">
        <v>489</v>
      </c>
      <c r="B5661" s="186">
        <v>0.0348678</v>
      </c>
      <c r="C5661" s="187">
        <v>45659.0</v>
      </c>
      <c r="D5661" s="188" t="str">
        <f t="shared" si="1"/>
        <v>2025/01</v>
      </c>
      <c r="E5661" s="189"/>
    </row>
    <row r="5662">
      <c r="A5662" s="186" t="s">
        <v>489</v>
      </c>
      <c r="B5662" s="186">
        <v>0.00115479</v>
      </c>
      <c r="C5662" s="187">
        <v>45659.0</v>
      </c>
      <c r="D5662" s="188" t="str">
        <f t="shared" si="1"/>
        <v>2025/01</v>
      </c>
      <c r="E5662" s="189"/>
    </row>
    <row r="5663">
      <c r="A5663" s="186" t="s">
        <v>489</v>
      </c>
      <c r="B5663" s="186">
        <v>0.0058206</v>
      </c>
      <c r="C5663" s="187">
        <v>45659.0</v>
      </c>
      <c r="D5663" s="188" t="str">
        <f t="shared" si="1"/>
        <v>2025/01</v>
      </c>
      <c r="E5663" s="189"/>
    </row>
    <row r="5664">
      <c r="A5664" s="186" t="s">
        <v>489</v>
      </c>
      <c r="B5664" s="186">
        <v>0.004794</v>
      </c>
      <c r="C5664" s="187">
        <v>45659.0</v>
      </c>
      <c r="D5664" s="188" t="str">
        <f t="shared" si="1"/>
        <v>2025/01</v>
      </c>
      <c r="E5664" s="189"/>
    </row>
    <row r="5665">
      <c r="A5665" s="186" t="s">
        <v>498</v>
      </c>
      <c r="B5665" s="186">
        <v>0.02879</v>
      </c>
      <c r="C5665" s="187">
        <v>45659.0</v>
      </c>
      <c r="D5665" s="188" t="str">
        <f t="shared" si="1"/>
        <v>2025/01</v>
      </c>
      <c r="E5665" s="189"/>
    </row>
    <row r="5666">
      <c r="A5666" s="186" t="s">
        <v>498</v>
      </c>
      <c r="B5666" s="186">
        <v>0.01736</v>
      </c>
      <c r="C5666" s="187">
        <v>45659.0</v>
      </c>
      <c r="D5666" s="188" t="str">
        <f t="shared" si="1"/>
        <v>2025/01</v>
      </c>
      <c r="E5666" s="189"/>
    </row>
    <row r="5667">
      <c r="A5667" s="186" t="s">
        <v>498</v>
      </c>
      <c r="B5667" s="186">
        <v>0.0234597</v>
      </c>
      <c r="C5667" s="187">
        <v>45659.0</v>
      </c>
      <c r="D5667" s="188" t="str">
        <f t="shared" si="1"/>
        <v>2025/01</v>
      </c>
      <c r="E5667" s="189"/>
    </row>
    <row r="5668">
      <c r="A5668" s="186" t="s">
        <v>498</v>
      </c>
      <c r="B5668" s="186">
        <v>2.688E-4</v>
      </c>
      <c r="C5668" s="187">
        <v>45659.0</v>
      </c>
      <c r="D5668" s="188" t="str">
        <f t="shared" si="1"/>
        <v>2025/01</v>
      </c>
      <c r="E5668" s="189"/>
    </row>
    <row r="5669">
      <c r="A5669" s="186" t="s">
        <v>498</v>
      </c>
      <c r="B5669" s="186">
        <v>0.0065532</v>
      </c>
      <c r="C5669" s="187">
        <v>45659.0</v>
      </c>
      <c r="D5669" s="188" t="str">
        <f t="shared" si="1"/>
        <v>2025/01</v>
      </c>
      <c r="E5669" s="189"/>
    </row>
    <row r="5670">
      <c r="A5670" s="186" t="s">
        <v>491</v>
      </c>
      <c r="B5670" s="186">
        <v>0.0993725</v>
      </c>
      <c r="C5670" s="187">
        <v>45659.0</v>
      </c>
      <c r="D5670" s="188" t="str">
        <f t="shared" si="1"/>
        <v>2025/01</v>
      </c>
      <c r="E5670" s="189"/>
    </row>
    <row r="5671">
      <c r="A5671" s="186" t="s">
        <v>491</v>
      </c>
      <c r="B5671" s="186">
        <v>0.01389</v>
      </c>
      <c r="C5671" s="187">
        <v>45659.0</v>
      </c>
      <c r="D5671" s="188" t="str">
        <f t="shared" si="1"/>
        <v>2025/01</v>
      </c>
      <c r="E5671" s="189"/>
    </row>
    <row r="5672">
      <c r="A5672" s="186" t="s">
        <v>486</v>
      </c>
      <c r="B5672" s="186">
        <v>0.0139834</v>
      </c>
      <c r="C5672" s="187">
        <v>45660.0</v>
      </c>
      <c r="D5672" s="188" t="str">
        <f t="shared" si="1"/>
        <v>2025/01</v>
      </c>
      <c r="E5672" s="189"/>
    </row>
    <row r="5673">
      <c r="A5673" s="186" t="s">
        <v>487</v>
      </c>
      <c r="B5673" s="186">
        <v>0.1226125</v>
      </c>
      <c r="C5673" s="187">
        <v>45660.0</v>
      </c>
      <c r="D5673" s="188" t="str">
        <f t="shared" si="1"/>
        <v>2025/01</v>
      </c>
      <c r="E5673" s="189"/>
    </row>
    <row r="5674">
      <c r="A5674" s="186" t="s">
        <v>487</v>
      </c>
      <c r="B5674" s="186">
        <v>0.00896</v>
      </c>
      <c r="C5674" s="187">
        <v>45660.0</v>
      </c>
      <c r="D5674" s="188" t="str">
        <f t="shared" si="1"/>
        <v>2025/01</v>
      </c>
      <c r="E5674" s="189"/>
    </row>
    <row r="5675">
      <c r="A5675" s="186" t="s">
        <v>487</v>
      </c>
      <c r="B5675" s="186">
        <v>0.00972</v>
      </c>
      <c r="C5675" s="187">
        <v>45660.0</v>
      </c>
      <c r="D5675" s="188" t="str">
        <f t="shared" si="1"/>
        <v>2025/01</v>
      </c>
      <c r="E5675" s="189"/>
    </row>
    <row r="5676">
      <c r="A5676" s="186" t="s">
        <v>487</v>
      </c>
      <c r="B5676" s="186">
        <v>0.235165</v>
      </c>
      <c r="C5676" s="187">
        <v>45660.0</v>
      </c>
      <c r="D5676" s="188" t="str">
        <f t="shared" si="1"/>
        <v>2025/01</v>
      </c>
      <c r="E5676" s="189"/>
    </row>
    <row r="5677">
      <c r="A5677" s="186" t="s">
        <v>487</v>
      </c>
      <c r="B5677" s="186">
        <v>0.04864</v>
      </c>
      <c r="C5677" s="187">
        <v>45660.0</v>
      </c>
      <c r="D5677" s="188" t="str">
        <f t="shared" si="1"/>
        <v>2025/01</v>
      </c>
      <c r="E5677" s="189"/>
    </row>
    <row r="5678">
      <c r="A5678" s="186" t="s">
        <v>487</v>
      </c>
      <c r="B5678" s="186">
        <v>0.05745</v>
      </c>
      <c r="C5678" s="187">
        <v>45660.0</v>
      </c>
      <c r="D5678" s="188" t="str">
        <f t="shared" si="1"/>
        <v>2025/01</v>
      </c>
      <c r="E5678" s="189"/>
    </row>
    <row r="5679">
      <c r="A5679" s="186" t="s">
        <v>487</v>
      </c>
      <c r="B5679" s="186">
        <v>0.55887615</v>
      </c>
      <c r="C5679" s="187">
        <v>45660.0</v>
      </c>
      <c r="D5679" s="188" t="str">
        <f t="shared" si="1"/>
        <v>2025/01</v>
      </c>
      <c r="E5679" s="189"/>
    </row>
    <row r="5680">
      <c r="A5680" s="186" t="s">
        <v>487</v>
      </c>
      <c r="B5680" s="186">
        <v>0.022368</v>
      </c>
      <c r="C5680" s="187">
        <v>45660.0</v>
      </c>
      <c r="D5680" s="188" t="str">
        <f t="shared" si="1"/>
        <v>2025/01</v>
      </c>
      <c r="E5680" s="189"/>
    </row>
    <row r="5681">
      <c r="A5681" s="186" t="s">
        <v>487</v>
      </c>
      <c r="B5681" s="186">
        <v>0.0552072</v>
      </c>
      <c r="C5681" s="187">
        <v>45660.0</v>
      </c>
      <c r="D5681" s="188" t="str">
        <f t="shared" si="1"/>
        <v>2025/01</v>
      </c>
      <c r="E5681" s="189"/>
    </row>
    <row r="5682">
      <c r="A5682" s="186" t="s">
        <v>499</v>
      </c>
      <c r="B5682" s="186">
        <v>1.1665625</v>
      </c>
      <c r="C5682" s="187">
        <v>45660.0</v>
      </c>
      <c r="D5682" s="188" t="str">
        <f t="shared" si="1"/>
        <v>2025/01</v>
      </c>
      <c r="E5682" s="189"/>
    </row>
    <row r="5683">
      <c r="A5683" s="186" t="s">
        <v>499</v>
      </c>
      <c r="B5683" s="186">
        <v>0.03024</v>
      </c>
      <c r="C5683" s="187">
        <v>45660.0</v>
      </c>
      <c r="D5683" s="188" t="str">
        <f t="shared" si="1"/>
        <v>2025/01</v>
      </c>
      <c r="E5683" s="189"/>
    </row>
    <row r="5684">
      <c r="A5684" s="186" t="s">
        <v>499</v>
      </c>
      <c r="B5684" s="186">
        <v>0.18254</v>
      </c>
      <c r="C5684" s="187">
        <v>45660.0</v>
      </c>
      <c r="D5684" s="188" t="str">
        <f t="shared" si="1"/>
        <v>2025/01</v>
      </c>
      <c r="E5684" s="189"/>
    </row>
    <row r="5685">
      <c r="A5685" s="186" t="s">
        <v>499</v>
      </c>
      <c r="B5685" s="186">
        <v>0.30159</v>
      </c>
      <c r="C5685" s="187">
        <v>45660.0</v>
      </c>
      <c r="D5685" s="188" t="str">
        <f t="shared" si="1"/>
        <v>2025/01</v>
      </c>
      <c r="E5685" s="189"/>
    </row>
    <row r="5686">
      <c r="A5686" s="186" t="s">
        <v>499</v>
      </c>
      <c r="B5686" s="186">
        <v>0.022365</v>
      </c>
      <c r="C5686" s="187">
        <v>45660.0</v>
      </c>
      <c r="D5686" s="188" t="str">
        <f t="shared" si="1"/>
        <v>2025/01</v>
      </c>
      <c r="E5686" s="189"/>
    </row>
    <row r="5687">
      <c r="A5687" s="186" t="s">
        <v>499</v>
      </c>
      <c r="B5687" s="186">
        <v>2.1125E-4</v>
      </c>
      <c r="C5687" s="187">
        <v>45660.0</v>
      </c>
      <c r="D5687" s="188" t="str">
        <f t="shared" si="1"/>
        <v>2025/01</v>
      </c>
      <c r="E5687" s="189"/>
    </row>
    <row r="5688">
      <c r="A5688" s="186" t="s">
        <v>499</v>
      </c>
      <c r="B5688" s="186">
        <v>0.0019731</v>
      </c>
      <c r="C5688" s="187">
        <v>45660.0</v>
      </c>
      <c r="D5688" s="188" t="str">
        <f t="shared" si="1"/>
        <v>2025/01</v>
      </c>
      <c r="E5688" s="189"/>
    </row>
    <row r="5689">
      <c r="A5689" s="186" t="s">
        <v>499</v>
      </c>
      <c r="B5689" s="186">
        <v>0.0015612</v>
      </c>
      <c r="C5689" s="187">
        <v>45660.0</v>
      </c>
      <c r="D5689" s="188" t="str">
        <f t="shared" si="1"/>
        <v>2025/01</v>
      </c>
      <c r="E5689" s="189"/>
    </row>
    <row r="5690">
      <c r="A5690" s="186" t="s">
        <v>496</v>
      </c>
      <c r="B5690" s="186">
        <v>0.03956955</v>
      </c>
      <c r="C5690" s="187">
        <v>45660.0</v>
      </c>
      <c r="D5690" s="188" t="str">
        <f t="shared" si="1"/>
        <v>2025/01</v>
      </c>
      <c r="E5690" s="189"/>
    </row>
    <row r="5691">
      <c r="A5691" s="186" t="s">
        <v>496</v>
      </c>
      <c r="B5691" s="186">
        <v>2.592E-4</v>
      </c>
      <c r="C5691" s="187">
        <v>45660.0</v>
      </c>
      <c r="D5691" s="188" t="str">
        <f t="shared" si="1"/>
        <v>2025/01</v>
      </c>
      <c r="E5691" s="189"/>
    </row>
    <row r="5692">
      <c r="A5692" s="186" t="s">
        <v>496</v>
      </c>
      <c r="B5692" s="186">
        <v>0.0042924</v>
      </c>
      <c r="C5692" s="187">
        <v>45660.0</v>
      </c>
      <c r="D5692" s="188" t="str">
        <f t="shared" si="1"/>
        <v>2025/01</v>
      </c>
      <c r="E5692" s="189"/>
    </row>
    <row r="5693">
      <c r="A5693" s="186" t="s">
        <v>496</v>
      </c>
      <c r="B5693" s="186">
        <v>0.066456</v>
      </c>
      <c r="C5693" s="187">
        <v>45660.0</v>
      </c>
      <c r="D5693" s="188" t="str">
        <f t="shared" si="1"/>
        <v>2025/01</v>
      </c>
      <c r="E5693" s="189"/>
    </row>
    <row r="5694">
      <c r="A5694" s="186" t="s">
        <v>496</v>
      </c>
      <c r="B5694" s="186">
        <v>0.0345615</v>
      </c>
      <c r="C5694" s="187">
        <v>45660.0</v>
      </c>
      <c r="D5694" s="188" t="str">
        <f t="shared" si="1"/>
        <v>2025/01</v>
      </c>
      <c r="E5694" s="189"/>
    </row>
    <row r="5695">
      <c r="A5695" s="186" t="s">
        <v>502</v>
      </c>
      <c r="B5695" s="186">
        <v>1.209475</v>
      </c>
      <c r="C5695" s="187">
        <v>45660.0</v>
      </c>
      <c r="D5695" s="188" t="str">
        <f t="shared" si="1"/>
        <v>2025/01</v>
      </c>
      <c r="E5695" s="189"/>
    </row>
    <row r="5696">
      <c r="A5696" s="186" t="s">
        <v>502</v>
      </c>
      <c r="B5696" s="186">
        <v>0.2864</v>
      </c>
      <c r="C5696" s="187">
        <v>45660.0</v>
      </c>
      <c r="D5696" s="188" t="str">
        <f t="shared" si="1"/>
        <v>2025/01</v>
      </c>
      <c r="E5696" s="189"/>
    </row>
    <row r="5697">
      <c r="A5697" s="186" t="s">
        <v>502</v>
      </c>
      <c r="B5697" s="186">
        <v>0.73945</v>
      </c>
      <c r="C5697" s="187">
        <v>45660.0</v>
      </c>
      <c r="D5697" s="188" t="str">
        <f t="shared" si="1"/>
        <v>2025/01</v>
      </c>
      <c r="E5697" s="189"/>
    </row>
    <row r="5698">
      <c r="A5698" s="186" t="s">
        <v>502</v>
      </c>
      <c r="B5698" s="186">
        <v>0.0147387</v>
      </c>
      <c r="C5698" s="187">
        <v>45660.0</v>
      </c>
      <c r="D5698" s="188" t="str">
        <f t="shared" si="1"/>
        <v>2025/01</v>
      </c>
      <c r="E5698" s="189"/>
    </row>
    <row r="5699">
      <c r="A5699" s="186" t="s">
        <v>502</v>
      </c>
      <c r="B5699" s="186">
        <v>1.536E-4</v>
      </c>
      <c r="C5699" s="187">
        <v>45660.0</v>
      </c>
      <c r="D5699" s="188" t="str">
        <f t="shared" si="1"/>
        <v>2025/01</v>
      </c>
      <c r="E5699" s="189"/>
    </row>
    <row r="5700">
      <c r="A5700" s="186" t="s">
        <v>502</v>
      </c>
      <c r="B5700" s="186">
        <v>0.004068</v>
      </c>
      <c r="C5700" s="187">
        <v>45660.0</v>
      </c>
      <c r="D5700" s="188" t="str">
        <f t="shared" si="1"/>
        <v>2025/01</v>
      </c>
      <c r="E5700" s="189"/>
    </row>
    <row r="5701">
      <c r="A5701" s="186" t="s">
        <v>502</v>
      </c>
      <c r="B5701" s="186">
        <v>3.4</v>
      </c>
      <c r="C5701" s="187">
        <v>45660.0</v>
      </c>
      <c r="D5701" s="188" t="str">
        <f t="shared" si="1"/>
        <v>2025/01</v>
      </c>
      <c r="E5701" s="189"/>
    </row>
    <row r="5702">
      <c r="A5702" s="186" t="s">
        <v>502</v>
      </c>
      <c r="B5702" s="186">
        <v>0.265455</v>
      </c>
      <c r="C5702" s="187">
        <v>45660.0</v>
      </c>
      <c r="D5702" s="188" t="str">
        <f t="shared" si="1"/>
        <v>2025/01</v>
      </c>
      <c r="E5702" s="189"/>
    </row>
    <row r="5703">
      <c r="A5703" s="186" t="s">
        <v>502</v>
      </c>
      <c r="B5703" s="186">
        <v>0.702764</v>
      </c>
      <c r="C5703" s="187">
        <v>45660.0</v>
      </c>
      <c r="D5703" s="188" t="str">
        <f t="shared" si="1"/>
        <v>2025/01</v>
      </c>
      <c r="E5703" s="189"/>
    </row>
    <row r="5704">
      <c r="A5704" s="186" t="s">
        <v>488</v>
      </c>
      <c r="B5704" s="186">
        <v>1.8077425</v>
      </c>
      <c r="C5704" s="187">
        <v>45660.0</v>
      </c>
      <c r="D5704" s="188" t="str">
        <f t="shared" si="1"/>
        <v>2025/01</v>
      </c>
      <c r="E5704" s="189"/>
    </row>
    <row r="5705">
      <c r="A5705" s="186" t="s">
        <v>488</v>
      </c>
      <c r="B5705" s="186">
        <v>1.35778</v>
      </c>
      <c r="C5705" s="187">
        <v>45660.0</v>
      </c>
      <c r="D5705" s="188" t="str">
        <f t="shared" si="1"/>
        <v>2025/01</v>
      </c>
      <c r="E5705" s="189"/>
    </row>
    <row r="5706">
      <c r="A5706" s="186" t="s">
        <v>488</v>
      </c>
      <c r="B5706" s="186">
        <v>0.8025711</v>
      </c>
      <c r="C5706" s="187">
        <v>45660.0</v>
      </c>
      <c r="D5706" s="188" t="str">
        <f t="shared" si="1"/>
        <v>2025/01</v>
      </c>
      <c r="E5706" s="189"/>
    </row>
    <row r="5707">
      <c r="A5707" s="186" t="s">
        <v>488</v>
      </c>
      <c r="B5707" s="186">
        <v>0.0232212</v>
      </c>
      <c r="C5707" s="187">
        <v>45660.0</v>
      </c>
      <c r="D5707" s="188" t="str">
        <f t="shared" si="1"/>
        <v>2025/01</v>
      </c>
      <c r="E5707" s="189"/>
    </row>
    <row r="5708">
      <c r="A5708" s="186" t="s">
        <v>488</v>
      </c>
      <c r="B5708" s="186">
        <v>0.0633915</v>
      </c>
      <c r="C5708" s="187">
        <v>45660.0</v>
      </c>
      <c r="D5708" s="188" t="str">
        <f t="shared" si="1"/>
        <v>2025/01</v>
      </c>
      <c r="E5708" s="189"/>
    </row>
    <row r="5709">
      <c r="A5709" s="186" t="s">
        <v>488</v>
      </c>
      <c r="B5709" s="186">
        <v>0.0041628</v>
      </c>
      <c r="C5709" s="187">
        <v>45660.0</v>
      </c>
      <c r="D5709" s="188" t="str">
        <f t="shared" si="1"/>
        <v>2025/01</v>
      </c>
      <c r="E5709" s="189"/>
    </row>
    <row r="5710">
      <c r="A5710" s="186" t="s">
        <v>489</v>
      </c>
      <c r="B5710" s="186">
        <v>1.1469475</v>
      </c>
      <c r="C5710" s="187">
        <v>45660.0</v>
      </c>
      <c r="D5710" s="188" t="str">
        <f t="shared" si="1"/>
        <v>2025/01</v>
      </c>
      <c r="E5710" s="189"/>
    </row>
    <row r="5711">
      <c r="A5711" s="186" t="s">
        <v>489</v>
      </c>
      <c r="B5711" s="186">
        <v>0.02384</v>
      </c>
      <c r="C5711" s="187">
        <v>45660.0</v>
      </c>
      <c r="D5711" s="188" t="str">
        <f t="shared" si="1"/>
        <v>2025/01</v>
      </c>
      <c r="E5711" s="189"/>
    </row>
    <row r="5712">
      <c r="A5712" s="186" t="s">
        <v>489</v>
      </c>
      <c r="B5712" s="186">
        <v>0.1663</v>
      </c>
      <c r="C5712" s="187">
        <v>45660.0</v>
      </c>
      <c r="D5712" s="188" t="str">
        <f t="shared" si="1"/>
        <v>2025/01</v>
      </c>
      <c r="E5712" s="189"/>
    </row>
    <row r="5713">
      <c r="A5713" s="186" t="s">
        <v>489</v>
      </c>
      <c r="B5713" s="186">
        <v>0.002155</v>
      </c>
      <c r="C5713" s="187">
        <v>45660.0</v>
      </c>
      <c r="D5713" s="188" t="str">
        <f t="shared" si="1"/>
        <v>2025/01</v>
      </c>
      <c r="E5713" s="189"/>
    </row>
    <row r="5714">
      <c r="A5714" s="186" t="s">
        <v>489</v>
      </c>
      <c r="B5714" s="186">
        <v>0.01233</v>
      </c>
      <c r="C5714" s="187">
        <v>45660.0</v>
      </c>
      <c r="D5714" s="188" t="str">
        <f t="shared" si="1"/>
        <v>2025/01</v>
      </c>
      <c r="E5714" s="189"/>
    </row>
    <row r="5715">
      <c r="A5715" s="186" t="s">
        <v>489</v>
      </c>
      <c r="B5715" s="186">
        <v>0.04713885</v>
      </c>
      <c r="C5715" s="187">
        <v>45660.0</v>
      </c>
      <c r="D5715" s="188" t="str">
        <f t="shared" si="1"/>
        <v>2025/01</v>
      </c>
      <c r="E5715" s="189"/>
    </row>
    <row r="5716">
      <c r="A5716" s="186" t="s">
        <v>489</v>
      </c>
      <c r="B5716" s="186">
        <v>0.0060204</v>
      </c>
      <c r="C5716" s="187">
        <v>45660.0</v>
      </c>
      <c r="D5716" s="188" t="str">
        <f t="shared" si="1"/>
        <v>2025/01</v>
      </c>
      <c r="E5716" s="189"/>
    </row>
    <row r="5717">
      <c r="A5717" s="186" t="s">
        <v>489</v>
      </c>
      <c r="B5717" s="186">
        <v>1.9604E-4</v>
      </c>
      <c r="C5717" s="187">
        <v>45660.0</v>
      </c>
      <c r="D5717" s="188" t="str">
        <f t="shared" si="1"/>
        <v>2025/01</v>
      </c>
      <c r="E5717" s="189"/>
    </row>
    <row r="5718">
      <c r="A5718" s="186" t="s">
        <v>489</v>
      </c>
      <c r="B5718" s="186">
        <v>0.0019314</v>
      </c>
      <c r="C5718" s="187">
        <v>45660.0</v>
      </c>
      <c r="D5718" s="188" t="str">
        <f t="shared" si="1"/>
        <v>2025/01</v>
      </c>
      <c r="E5718" s="189"/>
    </row>
    <row r="5719">
      <c r="A5719" s="186" t="s">
        <v>489</v>
      </c>
      <c r="B5719" s="186">
        <v>0.0012996</v>
      </c>
      <c r="C5719" s="187">
        <v>45660.0</v>
      </c>
      <c r="D5719" s="188" t="str">
        <f t="shared" si="1"/>
        <v>2025/01</v>
      </c>
      <c r="E5719" s="189"/>
    </row>
    <row r="5720">
      <c r="A5720" s="186" t="s">
        <v>498</v>
      </c>
      <c r="B5720" s="186">
        <v>0.01891</v>
      </c>
      <c r="C5720" s="187">
        <v>45660.0</v>
      </c>
      <c r="D5720" s="188" t="str">
        <f t="shared" si="1"/>
        <v>2025/01</v>
      </c>
      <c r="E5720" s="189"/>
    </row>
    <row r="5721">
      <c r="A5721" s="186" t="s">
        <v>498</v>
      </c>
      <c r="B5721" s="186">
        <v>0.01215</v>
      </c>
      <c r="C5721" s="187">
        <v>45660.0</v>
      </c>
      <c r="D5721" s="188" t="str">
        <f t="shared" si="1"/>
        <v>2025/01</v>
      </c>
      <c r="E5721" s="189"/>
    </row>
    <row r="5722">
      <c r="A5722" s="186" t="s">
        <v>498</v>
      </c>
      <c r="B5722" s="186">
        <v>0.01747365</v>
      </c>
      <c r="C5722" s="187">
        <v>45660.0</v>
      </c>
      <c r="D5722" s="188" t="str">
        <f t="shared" si="1"/>
        <v>2025/01</v>
      </c>
      <c r="E5722" s="189"/>
    </row>
    <row r="5723">
      <c r="A5723" s="186" t="s">
        <v>498</v>
      </c>
      <c r="B5723" s="186">
        <v>2.688E-4</v>
      </c>
      <c r="C5723" s="187">
        <v>45660.0</v>
      </c>
      <c r="D5723" s="188" t="str">
        <f t="shared" si="1"/>
        <v>2025/01</v>
      </c>
      <c r="E5723" s="189"/>
    </row>
    <row r="5724">
      <c r="A5724" s="186" t="s">
        <v>498</v>
      </c>
      <c r="B5724" s="186">
        <v>0.0069828</v>
      </c>
      <c r="C5724" s="187">
        <v>45660.0</v>
      </c>
      <c r="D5724" s="188" t="str">
        <f t="shared" si="1"/>
        <v>2025/01</v>
      </c>
      <c r="E5724" s="189"/>
    </row>
    <row r="5725">
      <c r="A5725" s="186" t="s">
        <v>491</v>
      </c>
      <c r="B5725" s="186">
        <v>0.0888875</v>
      </c>
      <c r="C5725" s="187">
        <v>45660.0</v>
      </c>
      <c r="D5725" s="188" t="str">
        <f t="shared" si="1"/>
        <v>2025/01</v>
      </c>
      <c r="E5725" s="189"/>
    </row>
    <row r="5726">
      <c r="A5726" s="186" t="s">
        <v>491</v>
      </c>
      <c r="B5726" s="186">
        <v>0.01241</v>
      </c>
      <c r="C5726" s="187">
        <v>45660.0</v>
      </c>
      <c r="D5726" s="188" t="str">
        <f t="shared" si="1"/>
        <v>2025/01</v>
      </c>
      <c r="E5726" s="189"/>
    </row>
    <row r="5727">
      <c r="A5727" s="186" t="s">
        <v>486</v>
      </c>
      <c r="B5727" s="186">
        <v>0.0105884</v>
      </c>
      <c r="C5727" s="187">
        <v>45661.0</v>
      </c>
      <c r="D5727" s="188" t="str">
        <f t="shared" si="1"/>
        <v>2025/01</v>
      </c>
      <c r="E5727" s="189"/>
    </row>
    <row r="5728">
      <c r="A5728" s="186" t="s">
        <v>487</v>
      </c>
      <c r="B5728" s="186">
        <v>0.1595875</v>
      </c>
      <c r="C5728" s="187">
        <v>45661.0</v>
      </c>
      <c r="D5728" s="188" t="str">
        <f t="shared" si="1"/>
        <v>2025/01</v>
      </c>
      <c r="E5728" s="189"/>
    </row>
    <row r="5729">
      <c r="A5729" s="186" t="s">
        <v>487</v>
      </c>
      <c r="B5729" s="186">
        <v>0.00672</v>
      </c>
      <c r="C5729" s="187">
        <v>45661.0</v>
      </c>
      <c r="D5729" s="188" t="str">
        <f t="shared" si="1"/>
        <v>2025/01</v>
      </c>
      <c r="E5729" s="189"/>
    </row>
    <row r="5730">
      <c r="A5730" s="186" t="s">
        <v>487</v>
      </c>
      <c r="B5730" s="186">
        <v>0.01345</v>
      </c>
      <c r="C5730" s="187">
        <v>45661.0</v>
      </c>
      <c r="D5730" s="188" t="str">
        <f t="shared" si="1"/>
        <v>2025/01</v>
      </c>
      <c r="E5730" s="189"/>
    </row>
    <row r="5731">
      <c r="A5731" s="186" t="s">
        <v>487</v>
      </c>
      <c r="B5731" s="186">
        <v>0.55015</v>
      </c>
      <c r="C5731" s="187">
        <v>45661.0</v>
      </c>
      <c r="D5731" s="188" t="str">
        <f t="shared" si="1"/>
        <v>2025/01</v>
      </c>
      <c r="E5731" s="189"/>
    </row>
    <row r="5732">
      <c r="A5732" s="186" t="s">
        <v>487</v>
      </c>
      <c r="B5732" s="186">
        <v>0.03264</v>
      </c>
      <c r="C5732" s="187">
        <v>45661.0</v>
      </c>
      <c r="D5732" s="188" t="str">
        <f t="shared" si="1"/>
        <v>2025/01</v>
      </c>
      <c r="E5732" s="189"/>
    </row>
    <row r="5733">
      <c r="A5733" s="186" t="s">
        <v>487</v>
      </c>
      <c r="B5733" s="186">
        <v>0.05179</v>
      </c>
      <c r="C5733" s="187">
        <v>45661.0</v>
      </c>
      <c r="D5733" s="188" t="str">
        <f t="shared" si="1"/>
        <v>2025/01</v>
      </c>
      <c r="E5733" s="189"/>
    </row>
    <row r="5734">
      <c r="A5734" s="186" t="s">
        <v>487</v>
      </c>
      <c r="B5734" s="186">
        <v>0.22038645</v>
      </c>
      <c r="C5734" s="187">
        <v>45661.0</v>
      </c>
      <c r="D5734" s="188" t="str">
        <f t="shared" si="1"/>
        <v>2025/01</v>
      </c>
      <c r="E5734" s="189"/>
    </row>
    <row r="5735">
      <c r="A5735" s="186" t="s">
        <v>487</v>
      </c>
      <c r="B5735" s="186">
        <v>0.0068352</v>
      </c>
      <c r="C5735" s="187">
        <v>45661.0</v>
      </c>
      <c r="D5735" s="188" t="str">
        <f t="shared" si="1"/>
        <v>2025/01</v>
      </c>
      <c r="E5735" s="189"/>
    </row>
    <row r="5736">
      <c r="A5736" s="186" t="s">
        <v>487</v>
      </c>
      <c r="B5736" s="186">
        <v>0.0259158</v>
      </c>
      <c r="C5736" s="187">
        <v>45661.0</v>
      </c>
      <c r="D5736" s="188" t="str">
        <f t="shared" si="1"/>
        <v>2025/01</v>
      </c>
      <c r="E5736" s="189"/>
    </row>
    <row r="5737">
      <c r="A5737" s="186" t="s">
        <v>499</v>
      </c>
      <c r="B5737" s="186">
        <v>1.60131</v>
      </c>
      <c r="C5737" s="187">
        <v>45661.0</v>
      </c>
      <c r="D5737" s="188" t="str">
        <f t="shared" si="1"/>
        <v>2025/01</v>
      </c>
      <c r="E5737" s="189"/>
    </row>
    <row r="5738">
      <c r="A5738" s="186" t="s">
        <v>499</v>
      </c>
      <c r="B5738" s="186">
        <v>0.0248</v>
      </c>
      <c r="C5738" s="187">
        <v>45661.0</v>
      </c>
      <c r="D5738" s="188" t="str">
        <f t="shared" si="1"/>
        <v>2025/01</v>
      </c>
      <c r="E5738" s="189"/>
    </row>
    <row r="5739">
      <c r="A5739" s="186" t="s">
        <v>499</v>
      </c>
      <c r="B5739" s="186">
        <v>0.33086</v>
      </c>
      <c r="C5739" s="187">
        <v>45661.0</v>
      </c>
      <c r="D5739" s="188" t="str">
        <f t="shared" si="1"/>
        <v>2025/01</v>
      </c>
      <c r="E5739" s="189"/>
    </row>
    <row r="5740">
      <c r="A5740" s="186" t="s">
        <v>499</v>
      </c>
      <c r="B5740" s="186">
        <v>0.298945</v>
      </c>
      <c r="C5740" s="187">
        <v>45661.0</v>
      </c>
      <c r="D5740" s="188" t="str">
        <f t="shared" si="1"/>
        <v>2025/01</v>
      </c>
      <c r="E5740" s="189"/>
    </row>
    <row r="5741">
      <c r="A5741" s="186" t="s">
        <v>499</v>
      </c>
      <c r="B5741" s="186">
        <v>0.039345</v>
      </c>
      <c r="C5741" s="187">
        <v>45661.0</v>
      </c>
      <c r="D5741" s="188" t="str">
        <f t="shared" si="1"/>
        <v>2025/01</v>
      </c>
      <c r="E5741" s="189"/>
    </row>
    <row r="5742">
      <c r="A5742" s="186" t="s">
        <v>499</v>
      </c>
      <c r="B5742" s="186">
        <v>3.6101E-4</v>
      </c>
      <c r="C5742" s="187">
        <v>45661.0</v>
      </c>
      <c r="D5742" s="188" t="str">
        <f t="shared" si="1"/>
        <v>2025/01</v>
      </c>
      <c r="E5742" s="189"/>
    </row>
    <row r="5743">
      <c r="A5743" s="186" t="s">
        <v>499</v>
      </c>
      <c r="B5743" s="186">
        <v>0.0022803</v>
      </c>
      <c r="C5743" s="187">
        <v>45661.0</v>
      </c>
      <c r="D5743" s="188" t="str">
        <f t="shared" si="1"/>
        <v>2025/01</v>
      </c>
      <c r="E5743" s="189"/>
    </row>
    <row r="5744">
      <c r="A5744" s="186" t="s">
        <v>499</v>
      </c>
      <c r="B5744" s="186">
        <v>0.0017436</v>
      </c>
      <c r="C5744" s="187">
        <v>45661.0</v>
      </c>
      <c r="D5744" s="188" t="str">
        <f t="shared" si="1"/>
        <v>2025/01</v>
      </c>
      <c r="E5744" s="189"/>
    </row>
    <row r="5745">
      <c r="A5745" s="186" t="s">
        <v>496</v>
      </c>
      <c r="B5745" s="186">
        <v>0.03771885</v>
      </c>
      <c r="C5745" s="187">
        <v>45661.0</v>
      </c>
      <c r="D5745" s="188" t="str">
        <f t="shared" si="1"/>
        <v>2025/01</v>
      </c>
      <c r="E5745" s="189"/>
    </row>
    <row r="5746">
      <c r="A5746" s="186" t="s">
        <v>496</v>
      </c>
      <c r="B5746" s="186">
        <v>3.456E-4</v>
      </c>
      <c r="C5746" s="187">
        <v>45661.0</v>
      </c>
      <c r="D5746" s="188" t="str">
        <f t="shared" si="1"/>
        <v>2025/01</v>
      </c>
      <c r="E5746" s="189"/>
    </row>
    <row r="5747">
      <c r="A5747" s="186" t="s">
        <v>496</v>
      </c>
      <c r="B5747" s="186">
        <v>0.0034332</v>
      </c>
      <c r="C5747" s="187">
        <v>45661.0</v>
      </c>
      <c r="D5747" s="188" t="str">
        <f t="shared" si="1"/>
        <v>2025/01</v>
      </c>
      <c r="E5747" s="189"/>
    </row>
    <row r="5748">
      <c r="A5748" s="186" t="s">
        <v>496</v>
      </c>
      <c r="B5748" s="186">
        <v>0.0452285</v>
      </c>
      <c r="C5748" s="187">
        <v>45661.0</v>
      </c>
      <c r="D5748" s="188" t="str">
        <f t="shared" si="1"/>
        <v>2025/01</v>
      </c>
      <c r="E5748" s="189"/>
    </row>
    <row r="5749">
      <c r="A5749" s="186" t="s">
        <v>496</v>
      </c>
      <c r="B5749" s="186">
        <v>0.02361</v>
      </c>
      <c r="C5749" s="187">
        <v>45661.0</v>
      </c>
      <c r="D5749" s="188" t="str">
        <f t="shared" si="1"/>
        <v>2025/01</v>
      </c>
      <c r="E5749" s="189"/>
    </row>
    <row r="5750">
      <c r="A5750" s="186" t="s">
        <v>502</v>
      </c>
      <c r="B5750" s="186">
        <v>0.01535</v>
      </c>
      <c r="C5750" s="187">
        <v>45661.0</v>
      </c>
      <c r="D5750" s="188" t="str">
        <f t="shared" si="1"/>
        <v>2025/01</v>
      </c>
      <c r="E5750" s="189"/>
    </row>
    <row r="5751">
      <c r="A5751" s="186" t="s">
        <v>502</v>
      </c>
      <c r="B5751" s="186">
        <v>0.06992</v>
      </c>
      <c r="C5751" s="187">
        <v>45661.0</v>
      </c>
      <c r="D5751" s="188" t="str">
        <f t="shared" si="1"/>
        <v>2025/01</v>
      </c>
      <c r="E5751" s="189"/>
    </row>
    <row r="5752">
      <c r="A5752" s="186" t="s">
        <v>502</v>
      </c>
      <c r="B5752" s="186">
        <v>0.10524</v>
      </c>
      <c r="C5752" s="187">
        <v>45661.0</v>
      </c>
      <c r="D5752" s="188" t="str">
        <f t="shared" si="1"/>
        <v>2025/01</v>
      </c>
      <c r="E5752" s="189"/>
    </row>
    <row r="5753">
      <c r="A5753" s="186" t="s">
        <v>502</v>
      </c>
      <c r="B5753" s="186">
        <v>0.0033006</v>
      </c>
      <c r="C5753" s="187">
        <v>45661.0</v>
      </c>
      <c r="D5753" s="188" t="str">
        <f t="shared" si="1"/>
        <v>2025/01</v>
      </c>
      <c r="E5753" s="189"/>
    </row>
    <row r="5754">
      <c r="A5754" s="186" t="s">
        <v>502</v>
      </c>
      <c r="B5754" s="186">
        <v>9.84E-5</v>
      </c>
      <c r="C5754" s="187">
        <v>45661.0</v>
      </c>
      <c r="D5754" s="188" t="str">
        <f t="shared" si="1"/>
        <v>2025/01</v>
      </c>
      <c r="E5754" s="189"/>
    </row>
    <row r="5755">
      <c r="A5755" s="186" t="s">
        <v>502</v>
      </c>
      <c r="B5755" s="186">
        <v>2.68</v>
      </c>
      <c r="C5755" s="187">
        <v>45661.0</v>
      </c>
      <c r="D5755" s="188" t="str">
        <f t="shared" si="1"/>
        <v>2025/01</v>
      </c>
      <c r="E5755" s="189"/>
    </row>
    <row r="5756">
      <c r="A5756" s="186" t="s">
        <v>502</v>
      </c>
      <c r="B5756" s="186">
        <v>0.247152</v>
      </c>
      <c r="C5756" s="187">
        <v>45661.0</v>
      </c>
      <c r="D5756" s="188" t="str">
        <f t="shared" si="1"/>
        <v>2025/01</v>
      </c>
      <c r="E5756" s="189"/>
    </row>
    <row r="5757">
      <c r="A5757" s="186" t="s">
        <v>502</v>
      </c>
      <c r="B5757" s="186">
        <v>0.621072</v>
      </c>
      <c r="C5757" s="187">
        <v>45661.0</v>
      </c>
      <c r="D5757" s="188" t="str">
        <f t="shared" si="1"/>
        <v>2025/01</v>
      </c>
      <c r="E5757" s="189"/>
    </row>
    <row r="5758">
      <c r="A5758" s="186" t="s">
        <v>489</v>
      </c>
      <c r="B5758" s="186">
        <v>0.9897225</v>
      </c>
      <c r="C5758" s="187">
        <v>45661.0</v>
      </c>
      <c r="D5758" s="188" t="str">
        <f t="shared" si="1"/>
        <v>2025/01</v>
      </c>
      <c r="E5758" s="189"/>
    </row>
    <row r="5759">
      <c r="A5759" s="186" t="s">
        <v>489</v>
      </c>
      <c r="B5759" s="186">
        <v>0.02304</v>
      </c>
      <c r="C5759" s="187">
        <v>45661.0</v>
      </c>
      <c r="D5759" s="188" t="str">
        <f t="shared" si="1"/>
        <v>2025/01</v>
      </c>
      <c r="E5759" s="189"/>
    </row>
    <row r="5760">
      <c r="A5760" s="186" t="s">
        <v>489</v>
      </c>
      <c r="B5760" s="186">
        <v>0.13655</v>
      </c>
      <c r="C5760" s="187">
        <v>45661.0</v>
      </c>
      <c r="D5760" s="188" t="str">
        <f t="shared" si="1"/>
        <v>2025/01</v>
      </c>
      <c r="E5760" s="189"/>
    </row>
    <row r="5761">
      <c r="A5761" s="186" t="s">
        <v>489</v>
      </c>
      <c r="B5761" s="186">
        <v>0.04313955</v>
      </c>
      <c r="C5761" s="187">
        <v>45661.0</v>
      </c>
      <c r="D5761" s="188" t="str">
        <f t="shared" si="1"/>
        <v>2025/01</v>
      </c>
      <c r="E5761" s="189"/>
    </row>
    <row r="5762">
      <c r="A5762" s="186" t="s">
        <v>489</v>
      </c>
      <c r="B5762" s="186">
        <v>0.0055482</v>
      </c>
      <c r="C5762" s="187">
        <v>45661.0</v>
      </c>
      <c r="D5762" s="188" t="str">
        <f t="shared" si="1"/>
        <v>2025/01</v>
      </c>
      <c r="E5762" s="189"/>
    </row>
    <row r="5763">
      <c r="A5763" s="186" t="s">
        <v>489</v>
      </c>
      <c r="B5763" s="186">
        <v>1.8304E-4</v>
      </c>
      <c r="C5763" s="187">
        <v>45661.0</v>
      </c>
      <c r="D5763" s="188" t="str">
        <f t="shared" si="1"/>
        <v>2025/01</v>
      </c>
      <c r="E5763" s="189"/>
    </row>
    <row r="5764">
      <c r="A5764" s="186" t="s">
        <v>489</v>
      </c>
      <c r="B5764" s="186">
        <v>0.0018144</v>
      </c>
      <c r="C5764" s="187">
        <v>45661.0</v>
      </c>
      <c r="D5764" s="188" t="str">
        <f t="shared" si="1"/>
        <v>2025/01</v>
      </c>
      <c r="E5764" s="189"/>
    </row>
    <row r="5765">
      <c r="A5765" s="186" t="s">
        <v>489</v>
      </c>
      <c r="B5765" s="186">
        <v>0.0012288</v>
      </c>
      <c r="C5765" s="187">
        <v>45661.0</v>
      </c>
      <c r="D5765" s="188" t="str">
        <f t="shared" si="1"/>
        <v>2025/01</v>
      </c>
      <c r="E5765" s="189"/>
    </row>
    <row r="5766">
      <c r="A5766" s="186" t="s">
        <v>498</v>
      </c>
      <c r="B5766" s="186">
        <v>8.013E-4</v>
      </c>
      <c r="C5766" s="187">
        <v>45661.0</v>
      </c>
      <c r="D5766" s="188" t="str">
        <f t="shared" si="1"/>
        <v>2025/01</v>
      </c>
      <c r="E5766" s="189"/>
    </row>
    <row r="5767">
      <c r="A5767" s="186" t="s">
        <v>498</v>
      </c>
      <c r="B5767" s="186">
        <v>1.98E-4</v>
      </c>
      <c r="C5767" s="187">
        <v>45661.0</v>
      </c>
      <c r="D5767" s="188" t="str">
        <f t="shared" si="1"/>
        <v>2025/01</v>
      </c>
      <c r="E5767" s="189"/>
    </row>
    <row r="5768">
      <c r="A5768" s="186" t="s">
        <v>491</v>
      </c>
      <c r="B5768" s="186">
        <v>0.0985875</v>
      </c>
      <c r="C5768" s="187">
        <v>45661.0</v>
      </c>
      <c r="D5768" s="188" t="str">
        <f t="shared" si="1"/>
        <v>2025/01</v>
      </c>
      <c r="E5768" s="189"/>
    </row>
    <row r="5769">
      <c r="A5769" s="186" t="s">
        <v>491</v>
      </c>
      <c r="B5769" s="186">
        <v>0.01368</v>
      </c>
      <c r="C5769" s="187">
        <v>45661.0</v>
      </c>
      <c r="D5769" s="188" t="str">
        <f t="shared" si="1"/>
        <v>2025/01</v>
      </c>
      <c r="E5769" s="189"/>
    </row>
    <row r="5770">
      <c r="A5770" s="186" t="s">
        <v>486</v>
      </c>
      <c r="B5770" s="186">
        <v>0.0102952</v>
      </c>
      <c r="C5770" s="187">
        <v>45662.0</v>
      </c>
      <c r="D5770" s="188" t="str">
        <f t="shared" si="1"/>
        <v>2025/01</v>
      </c>
      <c r="E5770" s="189"/>
    </row>
    <row r="5771">
      <c r="A5771" s="186" t="s">
        <v>487</v>
      </c>
      <c r="B5771" s="186">
        <v>3.5559925</v>
      </c>
      <c r="C5771" s="187">
        <v>45662.0</v>
      </c>
      <c r="D5771" s="188" t="str">
        <f t="shared" si="1"/>
        <v>2025/01</v>
      </c>
      <c r="E5771" s="189"/>
    </row>
    <row r="5772">
      <c r="A5772" s="186" t="s">
        <v>487</v>
      </c>
      <c r="B5772" s="186">
        <v>0.1328</v>
      </c>
      <c r="C5772" s="187">
        <v>45662.0</v>
      </c>
      <c r="D5772" s="188" t="str">
        <f t="shared" si="1"/>
        <v>2025/01</v>
      </c>
      <c r="E5772" s="189"/>
    </row>
    <row r="5773">
      <c r="A5773" s="186" t="s">
        <v>487</v>
      </c>
      <c r="B5773" s="186">
        <v>0.39408</v>
      </c>
      <c r="C5773" s="187">
        <v>45662.0</v>
      </c>
      <c r="D5773" s="188" t="str">
        <f t="shared" si="1"/>
        <v>2025/01</v>
      </c>
      <c r="E5773" s="189"/>
    </row>
    <row r="5774">
      <c r="A5774" s="186" t="s">
        <v>487</v>
      </c>
      <c r="B5774" s="186">
        <v>1.0519525</v>
      </c>
      <c r="C5774" s="187">
        <v>45662.0</v>
      </c>
      <c r="D5774" s="188" t="str">
        <f t="shared" si="1"/>
        <v>2025/01</v>
      </c>
      <c r="E5774" s="189"/>
    </row>
    <row r="5775">
      <c r="A5775" s="186" t="s">
        <v>487</v>
      </c>
      <c r="B5775" s="186">
        <v>0.0496</v>
      </c>
      <c r="C5775" s="187">
        <v>45662.0</v>
      </c>
      <c r="D5775" s="188" t="str">
        <f t="shared" si="1"/>
        <v>2025/01</v>
      </c>
      <c r="E5775" s="189"/>
    </row>
    <row r="5776">
      <c r="A5776" s="186" t="s">
        <v>487</v>
      </c>
      <c r="B5776" s="186">
        <v>0.06409</v>
      </c>
      <c r="C5776" s="187">
        <v>45662.0</v>
      </c>
      <c r="D5776" s="188" t="str">
        <f t="shared" si="1"/>
        <v>2025/01</v>
      </c>
      <c r="E5776" s="189"/>
    </row>
    <row r="5777">
      <c r="A5777" s="186" t="s">
        <v>487</v>
      </c>
      <c r="B5777" s="186">
        <v>0.5132811</v>
      </c>
      <c r="C5777" s="187">
        <v>45662.0</v>
      </c>
      <c r="D5777" s="188" t="str">
        <f t="shared" si="1"/>
        <v>2025/01</v>
      </c>
      <c r="E5777" s="189"/>
    </row>
    <row r="5778">
      <c r="A5778" s="186" t="s">
        <v>487</v>
      </c>
      <c r="B5778" s="186">
        <v>0.0101664</v>
      </c>
      <c r="C5778" s="187">
        <v>45662.0</v>
      </c>
      <c r="D5778" s="188" t="str">
        <f t="shared" si="1"/>
        <v>2025/01</v>
      </c>
      <c r="E5778" s="189"/>
    </row>
    <row r="5779">
      <c r="A5779" s="186" t="s">
        <v>487</v>
      </c>
      <c r="B5779" s="186">
        <v>0.0656118</v>
      </c>
      <c r="C5779" s="187">
        <v>45662.0</v>
      </c>
      <c r="D5779" s="188" t="str">
        <f t="shared" si="1"/>
        <v>2025/01</v>
      </c>
      <c r="E5779" s="189"/>
    </row>
    <row r="5780">
      <c r="A5780" s="186" t="s">
        <v>499</v>
      </c>
      <c r="B5780" s="186">
        <v>1.2763125</v>
      </c>
      <c r="C5780" s="187">
        <v>45662.0</v>
      </c>
      <c r="D5780" s="188" t="str">
        <f t="shared" si="1"/>
        <v>2025/01</v>
      </c>
      <c r="E5780" s="189"/>
    </row>
    <row r="5781">
      <c r="A5781" s="186" t="s">
        <v>499</v>
      </c>
      <c r="B5781" s="186">
        <v>0.05696</v>
      </c>
      <c r="C5781" s="187">
        <v>45662.0</v>
      </c>
      <c r="D5781" s="188" t="str">
        <f t="shared" si="1"/>
        <v>2025/01</v>
      </c>
      <c r="E5781" s="189"/>
    </row>
    <row r="5782">
      <c r="A5782" s="186" t="s">
        <v>499</v>
      </c>
      <c r="B5782" s="186">
        <v>0.21639</v>
      </c>
      <c r="C5782" s="187">
        <v>45662.0</v>
      </c>
      <c r="D5782" s="188" t="str">
        <f t="shared" si="1"/>
        <v>2025/01</v>
      </c>
      <c r="E5782" s="189"/>
    </row>
    <row r="5783">
      <c r="A5783" s="186" t="s">
        <v>499</v>
      </c>
      <c r="B5783" s="186">
        <v>0.321255</v>
      </c>
      <c r="C5783" s="187">
        <v>45662.0</v>
      </c>
      <c r="D5783" s="188" t="str">
        <f t="shared" si="1"/>
        <v>2025/01</v>
      </c>
      <c r="E5783" s="189"/>
    </row>
    <row r="5784">
      <c r="A5784" s="186" t="s">
        <v>499</v>
      </c>
      <c r="B5784" s="186">
        <v>0.030165</v>
      </c>
      <c r="C5784" s="187">
        <v>45662.0</v>
      </c>
      <c r="D5784" s="188" t="str">
        <f t="shared" si="1"/>
        <v>2025/01</v>
      </c>
      <c r="E5784" s="189"/>
    </row>
    <row r="5785">
      <c r="A5785" s="186" t="s">
        <v>499</v>
      </c>
      <c r="B5785" s="186">
        <v>2.2074E-4</v>
      </c>
      <c r="C5785" s="187">
        <v>45662.0</v>
      </c>
      <c r="D5785" s="188" t="str">
        <f t="shared" si="1"/>
        <v>2025/01</v>
      </c>
      <c r="E5785" s="189"/>
    </row>
    <row r="5786">
      <c r="A5786" s="186" t="s">
        <v>499</v>
      </c>
      <c r="B5786" s="186">
        <v>0.0020925</v>
      </c>
      <c r="C5786" s="187">
        <v>45662.0</v>
      </c>
      <c r="D5786" s="188" t="str">
        <f t="shared" si="1"/>
        <v>2025/01</v>
      </c>
      <c r="E5786" s="189"/>
    </row>
    <row r="5787">
      <c r="A5787" s="186" t="s">
        <v>499</v>
      </c>
      <c r="B5787" s="186">
        <v>0.0016644</v>
      </c>
      <c r="C5787" s="187">
        <v>45662.0</v>
      </c>
      <c r="D5787" s="188" t="str">
        <f t="shared" si="1"/>
        <v>2025/01</v>
      </c>
      <c r="E5787" s="189"/>
    </row>
    <row r="5788">
      <c r="A5788" s="186" t="s">
        <v>496</v>
      </c>
      <c r="B5788" s="186">
        <v>0.05583525</v>
      </c>
      <c r="C5788" s="187">
        <v>45662.0</v>
      </c>
      <c r="D5788" s="188" t="str">
        <f t="shared" si="1"/>
        <v>2025/01</v>
      </c>
      <c r="E5788" s="189"/>
    </row>
    <row r="5789">
      <c r="A5789" s="186" t="s">
        <v>496</v>
      </c>
      <c r="B5789" s="186">
        <v>5.088E-4</v>
      </c>
      <c r="C5789" s="187">
        <v>45662.0</v>
      </c>
      <c r="D5789" s="188" t="str">
        <f t="shared" si="1"/>
        <v>2025/01</v>
      </c>
      <c r="E5789" s="189"/>
    </row>
    <row r="5790">
      <c r="A5790" s="186" t="s">
        <v>496</v>
      </c>
      <c r="B5790" s="186">
        <v>0.0059742</v>
      </c>
      <c r="C5790" s="187">
        <v>45662.0</v>
      </c>
      <c r="D5790" s="188" t="str">
        <f t="shared" si="1"/>
        <v>2025/01</v>
      </c>
      <c r="E5790" s="189"/>
    </row>
    <row r="5791">
      <c r="A5791" s="186" t="s">
        <v>496</v>
      </c>
      <c r="B5791" s="186">
        <v>0.0758335</v>
      </c>
      <c r="C5791" s="187">
        <v>45662.0</v>
      </c>
      <c r="D5791" s="188" t="str">
        <f t="shared" si="1"/>
        <v>2025/01</v>
      </c>
      <c r="E5791" s="189"/>
    </row>
    <row r="5792">
      <c r="A5792" s="186" t="s">
        <v>496</v>
      </c>
      <c r="B5792" s="186">
        <v>0.040197</v>
      </c>
      <c r="C5792" s="187">
        <v>45662.0</v>
      </c>
      <c r="D5792" s="188" t="str">
        <f t="shared" si="1"/>
        <v>2025/01</v>
      </c>
      <c r="E5792" s="189"/>
    </row>
    <row r="5793">
      <c r="A5793" s="186" t="s">
        <v>509</v>
      </c>
      <c r="B5793" s="186">
        <v>0.08748225</v>
      </c>
      <c r="C5793" s="187">
        <v>45662.0</v>
      </c>
      <c r="D5793" s="188" t="str">
        <f t="shared" si="1"/>
        <v>2025/01</v>
      </c>
      <c r="E5793" s="189"/>
    </row>
    <row r="5794">
      <c r="A5794" s="186" t="s">
        <v>509</v>
      </c>
      <c r="B5794" s="186">
        <v>0.119247</v>
      </c>
      <c r="C5794" s="187">
        <v>45662.0</v>
      </c>
      <c r="D5794" s="188" t="str">
        <f t="shared" si="1"/>
        <v>2025/01</v>
      </c>
      <c r="E5794" s="189"/>
    </row>
    <row r="5795">
      <c r="A5795" s="186" t="s">
        <v>502</v>
      </c>
      <c r="B5795" s="186">
        <v>0.00109095</v>
      </c>
      <c r="C5795" s="187">
        <v>45662.0</v>
      </c>
      <c r="D5795" s="188" t="str">
        <f t="shared" si="1"/>
        <v>2025/01</v>
      </c>
      <c r="E5795" s="189"/>
    </row>
    <row r="5796">
      <c r="A5796" s="186" t="s">
        <v>502</v>
      </c>
      <c r="B5796" s="186">
        <v>2.82E-5</v>
      </c>
      <c r="C5796" s="187">
        <v>45662.0</v>
      </c>
      <c r="D5796" s="188" t="str">
        <f t="shared" si="1"/>
        <v>2025/01</v>
      </c>
      <c r="E5796" s="189"/>
    </row>
    <row r="5797">
      <c r="A5797" s="186" t="s">
        <v>502</v>
      </c>
      <c r="B5797" s="186">
        <v>3.0</v>
      </c>
      <c r="C5797" s="187">
        <v>45662.0</v>
      </c>
      <c r="D5797" s="188" t="str">
        <f t="shared" si="1"/>
        <v>2025/01</v>
      </c>
      <c r="E5797" s="189"/>
    </row>
    <row r="5798">
      <c r="A5798" s="186" t="s">
        <v>502</v>
      </c>
      <c r="B5798" s="186">
        <v>0.261135</v>
      </c>
      <c r="C5798" s="187">
        <v>45662.0</v>
      </c>
      <c r="D5798" s="188" t="str">
        <f t="shared" si="1"/>
        <v>2025/01</v>
      </c>
      <c r="E5798" s="189"/>
    </row>
    <row r="5799">
      <c r="A5799" s="186" t="s">
        <v>502</v>
      </c>
      <c r="B5799" s="186">
        <v>0.625904</v>
      </c>
      <c r="C5799" s="187">
        <v>45662.0</v>
      </c>
      <c r="D5799" s="188" t="str">
        <f t="shared" si="1"/>
        <v>2025/01</v>
      </c>
      <c r="E5799" s="189"/>
    </row>
    <row r="5800">
      <c r="A5800" s="186" t="s">
        <v>489</v>
      </c>
      <c r="B5800" s="186">
        <v>0.98858</v>
      </c>
      <c r="C5800" s="187">
        <v>45662.0</v>
      </c>
      <c r="D5800" s="188" t="str">
        <f t="shared" si="1"/>
        <v>2025/01</v>
      </c>
      <c r="E5800" s="189"/>
    </row>
    <row r="5801">
      <c r="A5801" s="186" t="s">
        <v>489</v>
      </c>
      <c r="B5801" s="186">
        <v>0.04032</v>
      </c>
      <c r="C5801" s="187">
        <v>45662.0</v>
      </c>
      <c r="D5801" s="188" t="str">
        <f t="shared" si="1"/>
        <v>2025/01</v>
      </c>
      <c r="E5801" s="189"/>
    </row>
    <row r="5802">
      <c r="A5802" s="186" t="s">
        <v>489</v>
      </c>
      <c r="B5802" s="186">
        <v>0.14211</v>
      </c>
      <c r="C5802" s="187">
        <v>45662.0</v>
      </c>
      <c r="D5802" s="188" t="str">
        <f t="shared" si="1"/>
        <v>2025/01</v>
      </c>
      <c r="E5802" s="189"/>
    </row>
    <row r="5803">
      <c r="A5803" s="186" t="s">
        <v>489</v>
      </c>
      <c r="B5803" s="186">
        <v>0.04394295</v>
      </c>
      <c r="C5803" s="187">
        <v>45662.0</v>
      </c>
      <c r="D5803" s="188" t="str">
        <f t="shared" si="1"/>
        <v>2025/01</v>
      </c>
      <c r="E5803" s="189"/>
    </row>
    <row r="5804">
      <c r="A5804" s="186" t="s">
        <v>489</v>
      </c>
      <c r="B5804" s="186">
        <v>2.88E-4</v>
      </c>
      <c r="C5804" s="187">
        <v>45662.0</v>
      </c>
      <c r="D5804" s="188" t="str">
        <f t="shared" si="1"/>
        <v>2025/01</v>
      </c>
      <c r="E5804" s="189"/>
    </row>
    <row r="5805">
      <c r="A5805" s="186" t="s">
        <v>489</v>
      </c>
      <c r="B5805" s="186">
        <v>0.005463</v>
      </c>
      <c r="C5805" s="187">
        <v>45662.0</v>
      </c>
      <c r="D5805" s="188" t="str">
        <f t="shared" si="1"/>
        <v>2025/01</v>
      </c>
      <c r="E5805" s="189"/>
    </row>
    <row r="5806">
      <c r="A5806" s="186" t="s">
        <v>489</v>
      </c>
      <c r="B5806" s="186">
        <v>1.6224E-4</v>
      </c>
      <c r="C5806" s="187">
        <v>45662.0</v>
      </c>
      <c r="D5806" s="188" t="str">
        <f t="shared" si="1"/>
        <v>2025/01</v>
      </c>
      <c r="E5806" s="189"/>
    </row>
    <row r="5807">
      <c r="A5807" s="186" t="s">
        <v>489</v>
      </c>
      <c r="B5807" s="186">
        <v>0.0018144</v>
      </c>
      <c r="C5807" s="187">
        <v>45662.0</v>
      </c>
      <c r="D5807" s="188" t="str">
        <f t="shared" si="1"/>
        <v>2025/01</v>
      </c>
      <c r="E5807" s="189"/>
    </row>
    <row r="5808">
      <c r="A5808" s="186" t="s">
        <v>489</v>
      </c>
      <c r="B5808" s="186">
        <v>0.0012288</v>
      </c>
      <c r="C5808" s="187">
        <v>45662.0</v>
      </c>
      <c r="D5808" s="188" t="str">
        <f t="shared" si="1"/>
        <v>2025/01</v>
      </c>
      <c r="E5808" s="189"/>
    </row>
    <row r="5809">
      <c r="A5809" s="186" t="s">
        <v>491</v>
      </c>
      <c r="B5809" s="186">
        <v>0.069225</v>
      </c>
      <c r="C5809" s="187">
        <v>45662.0</v>
      </c>
      <c r="D5809" s="188" t="str">
        <f t="shared" si="1"/>
        <v>2025/01</v>
      </c>
      <c r="E5809" s="189"/>
    </row>
    <row r="5810">
      <c r="A5810" s="186" t="s">
        <v>491</v>
      </c>
      <c r="B5810" s="186">
        <v>0.01013</v>
      </c>
      <c r="C5810" s="187">
        <v>45662.0</v>
      </c>
      <c r="D5810" s="188" t="str">
        <f t="shared" si="1"/>
        <v>2025/01</v>
      </c>
      <c r="E5810" s="189"/>
    </row>
    <row r="5811">
      <c r="A5811" s="186" t="s">
        <v>486</v>
      </c>
      <c r="B5811" s="186">
        <v>0.0146103</v>
      </c>
      <c r="C5811" s="187">
        <v>45663.0</v>
      </c>
      <c r="D5811" s="188" t="str">
        <f t="shared" si="1"/>
        <v>2025/01</v>
      </c>
      <c r="E5811" s="189"/>
    </row>
    <row r="5812">
      <c r="A5812" s="186" t="s">
        <v>487</v>
      </c>
      <c r="B5812" s="186">
        <v>0.7287025</v>
      </c>
      <c r="C5812" s="187">
        <v>45663.0</v>
      </c>
      <c r="D5812" s="188" t="str">
        <f t="shared" si="1"/>
        <v>2025/01</v>
      </c>
      <c r="E5812" s="189"/>
    </row>
    <row r="5813">
      <c r="A5813" s="186" t="s">
        <v>487</v>
      </c>
      <c r="B5813" s="186">
        <v>0.02624</v>
      </c>
      <c r="C5813" s="187">
        <v>45663.0</v>
      </c>
      <c r="D5813" s="188" t="str">
        <f t="shared" si="1"/>
        <v>2025/01</v>
      </c>
      <c r="E5813" s="189"/>
    </row>
    <row r="5814">
      <c r="A5814" s="186" t="s">
        <v>487</v>
      </c>
      <c r="B5814" s="186">
        <v>0.05809</v>
      </c>
      <c r="C5814" s="187">
        <v>45663.0</v>
      </c>
      <c r="D5814" s="188" t="str">
        <f t="shared" si="1"/>
        <v>2025/01</v>
      </c>
      <c r="E5814" s="189"/>
    </row>
    <row r="5815">
      <c r="A5815" s="186" t="s">
        <v>487</v>
      </c>
      <c r="B5815" s="186">
        <v>0.760025</v>
      </c>
      <c r="C5815" s="187">
        <v>45663.0</v>
      </c>
      <c r="D5815" s="188" t="str">
        <f t="shared" si="1"/>
        <v>2025/01</v>
      </c>
      <c r="E5815" s="189"/>
    </row>
    <row r="5816">
      <c r="A5816" s="186" t="s">
        <v>487</v>
      </c>
      <c r="B5816" s="186">
        <v>0.096</v>
      </c>
      <c r="C5816" s="187">
        <v>45663.0</v>
      </c>
      <c r="D5816" s="188" t="str">
        <f t="shared" si="1"/>
        <v>2025/01</v>
      </c>
      <c r="E5816" s="189"/>
    </row>
    <row r="5817">
      <c r="A5817" s="186" t="s">
        <v>487</v>
      </c>
      <c r="B5817" s="186">
        <v>0.1116</v>
      </c>
      <c r="C5817" s="187">
        <v>45663.0</v>
      </c>
      <c r="D5817" s="188" t="str">
        <f t="shared" si="1"/>
        <v>2025/01</v>
      </c>
      <c r="E5817" s="189"/>
    </row>
    <row r="5818">
      <c r="A5818" s="186" t="s">
        <v>487</v>
      </c>
      <c r="B5818" s="186">
        <v>1.0484778</v>
      </c>
      <c r="C5818" s="187">
        <v>45663.0</v>
      </c>
      <c r="D5818" s="188" t="str">
        <f t="shared" si="1"/>
        <v>2025/01</v>
      </c>
      <c r="E5818" s="189"/>
    </row>
    <row r="5819">
      <c r="A5819" s="186" t="s">
        <v>487</v>
      </c>
      <c r="B5819" s="186">
        <v>0.0237312</v>
      </c>
      <c r="C5819" s="187">
        <v>45663.0</v>
      </c>
      <c r="D5819" s="188" t="str">
        <f t="shared" si="1"/>
        <v>2025/01</v>
      </c>
      <c r="E5819" s="189"/>
    </row>
    <row r="5820">
      <c r="A5820" s="186" t="s">
        <v>487</v>
      </c>
      <c r="B5820" s="186">
        <v>0.089127</v>
      </c>
      <c r="C5820" s="187">
        <v>45663.0</v>
      </c>
      <c r="D5820" s="188" t="str">
        <f t="shared" si="1"/>
        <v>2025/01</v>
      </c>
      <c r="E5820" s="189"/>
    </row>
    <row r="5821">
      <c r="A5821" s="186" t="s">
        <v>499</v>
      </c>
      <c r="B5821" s="186">
        <v>2.1487625</v>
      </c>
      <c r="C5821" s="187">
        <v>45663.0</v>
      </c>
      <c r="D5821" s="188" t="str">
        <f t="shared" si="1"/>
        <v>2025/01</v>
      </c>
      <c r="E5821" s="189"/>
    </row>
    <row r="5822">
      <c r="A5822" s="186" t="s">
        <v>499</v>
      </c>
      <c r="B5822" s="186">
        <v>0.40206</v>
      </c>
      <c r="C5822" s="187">
        <v>45663.0</v>
      </c>
      <c r="D5822" s="188" t="str">
        <f t="shared" si="1"/>
        <v>2025/01</v>
      </c>
      <c r="E5822" s="189"/>
    </row>
    <row r="5823">
      <c r="A5823" s="186" t="s">
        <v>499</v>
      </c>
      <c r="B5823" s="186">
        <v>0.010175</v>
      </c>
      <c r="C5823" s="187">
        <v>45663.0</v>
      </c>
      <c r="D5823" s="188" t="str">
        <f t="shared" si="1"/>
        <v>2025/01</v>
      </c>
      <c r="E5823" s="189"/>
    </row>
    <row r="5824">
      <c r="A5824" s="186" t="s">
        <v>499</v>
      </c>
      <c r="B5824" s="186">
        <v>0.01408</v>
      </c>
      <c r="C5824" s="187">
        <v>45663.0</v>
      </c>
      <c r="D5824" s="188" t="str">
        <f t="shared" si="1"/>
        <v>2025/01</v>
      </c>
      <c r="E5824" s="189"/>
    </row>
    <row r="5825">
      <c r="A5825" s="186" t="s">
        <v>499</v>
      </c>
      <c r="B5825" s="186">
        <v>0.06244</v>
      </c>
      <c r="C5825" s="187">
        <v>45663.0</v>
      </c>
      <c r="D5825" s="188" t="str">
        <f t="shared" si="1"/>
        <v>2025/01</v>
      </c>
      <c r="E5825" s="189"/>
    </row>
    <row r="5826">
      <c r="A5826" s="186" t="s">
        <v>499</v>
      </c>
      <c r="B5826" s="186">
        <v>0.42289</v>
      </c>
      <c r="C5826" s="187">
        <v>45663.0</v>
      </c>
      <c r="D5826" s="188" t="str">
        <f t="shared" si="1"/>
        <v>2025/01</v>
      </c>
      <c r="E5826" s="189"/>
    </row>
    <row r="5827">
      <c r="A5827" s="186" t="s">
        <v>499</v>
      </c>
      <c r="B5827" s="186">
        <v>0.071265</v>
      </c>
      <c r="C5827" s="187">
        <v>45663.0</v>
      </c>
      <c r="D5827" s="188" t="str">
        <f t="shared" si="1"/>
        <v>2025/01</v>
      </c>
      <c r="E5827" s="189"/>
    </row>
    <row r="5828">
      <c r="A5828" s="186" t="s">
        <v>499</v>
      </c>
      <c r="B5828" s="186">
        <v>3.9663E-4</v>
      </c>
      <c r="C5828" s="187">
        <v>45663.0</v>
      </c>
      <c r="D5828" s="188" t="str">
        <f t="shared" si="1"/>
        <v>2025/01</v>
      </c>
      <c r="E5828" s="189"/>
    </row>
    <row r="5829">
      <c r="A5829" s="186" t="s">
        <v>499</v>
      </c>
      <c r="B5829" s="186">
        <v>0.0089052</v>
      </c>
      <c r="C5829" s="187">
        <v>45663.0</v>
      </c>
      <c r="D5829" s="188" t="str">
        <f t="shared" si="1"/>
        <v>2025/01</v>
      </c>
      <c r="E5829" s="189"/>
    </row>
    <row r="5830">
      <c r="A5830" s="186" t="s">
        <v>499</v>
      </c>
      <c r="B5830" s="186">
        <v>0.0040512</v>
      </c>
      <c r="C5830" s="187">
        <v>45663.0</v>
      </c>
      <c r="D5830" s="188" t="str">
        <f t="shared" si="1"/>
        <v>2025/01</v>
      </c>
      <c r="E5830" s="189"/>
    </row>
    <row r="5831">
      <c r="A5831" s="186" t="s">
        <v>496</v>
      </c>
      <c r="B5831" s="186">
        <v>0.058068</v>
      </c>
      <c r="C5831" s="187">
        <v>45663.0</v>
      </c>
      <c r="D5831" s="188" t="str">
        <f t="shared" si="1"/>
        <v>2025/01</v>
      </c>
      <c r="E5831" s="189"/>
    </row>
    <row r="5832">
      <c r="A5832" s="186" t="s">
        <v>496</v>
      </c>
      <c r="B5832" s="186">
        <v>0.0063906</v>
      </c>
      <c r="C5832" s="187">
        <v>45663.0</v>
      </c>
      <c r="D5832" s="188" t="str">
        <f t="shared" si="1"/>
        <v>2025/01</v>
      </c>
      <c r="E5832" s="189"/>
    </row>
    <row r="5833">
      <c r="A5833" s="186" t="s">
        <v>496</v>
      </c>
      <c r="B5833" s="186">
        <v>0.0773915</v>
      </c>
      <c r="C5833" s="187">
        <v>45663.0</v>
      </c>
      <c r="D5833" s="188" t="str">
        <f t="shared" si="1"/>
        <v>2025/01</v>
      </c>
      <c r="E5833" s="189"/>
    </row>
    <row r="5834">
      <c r="A5834" s="186" t="s">
        <v>496</v>
      </c>
      <c r="B5834" s="186">
        <v>0.03876</v>
      </c>
      <c r="C5834" s="187">
        <v>45663.0</v>
      </c>
      <c r="D5834" s="188" t="str">
        <f t="shared" si="1"/>
        <v>2025/01</v>
      </c>
      <c r="E5834" s="189"/>
    </row>
    <row r="5835">
      <c r="A5835" s="186" t="s">
        <v>509</v>
      </c>
      <c r="B5835" s="186">
        <v>0.00304305</v>
      </c>
      <c r="C5835" s="187">
        <v>45663.0</v>
      </c>
      <c r="D5835" s="188" t="str">
        <f t="shared" si="1"/>
        <v>2025/01</v>
      </c>
      <c r="E5835" s="189"/>
    </row>
    <row r="5836">
      <c r="A5836" s="186" t="s">
        <v>509</v>
      </c>
      <c r="B5836" s="186">
        <v>0.0047652</v>
      </c>
      <c r="C5836" s="187">
        <v>45663.0</v>
      </c>
      <c r="D5836" s="188" t="str">
        <f t="shared" si="1"/>
        <v>2025/01</v>
      </c>
      <c r="E5836" s="189"/>
    </row>
    <row r="5837">
      <c r="A5837" s="186" t="s">
        <v>502</v>
      </c>
      <c r="B5837" s="186">
        <v>8.7591275</v>
      </c>
      <c r="C5837" s="187">
        <v>45663.0</v>
      </c>
      <c r="D5837" s="188" t="str">
        <f t="shared" si="1"/>
        <v>2025/01</v>
      </c>
      <c r="E5837" s="189"/>
    </row>
    <row r="5838">
      <c r="A5838" s="186" t="s">
        <v>502</v>
      </c>
      <c r="B5838" s="186">
        <v>0.10976</v>
      </c>
      <c r="C5838" s="187">
        <v>45663.0</v>
      </c>
      <c r="D5838" s="188" t="str">
        <f t="shared" si="1"/>
        <v>2025/01</v>
      </c>
      <c r="E5838" s="189"/>
    </row>
    <row r="5839">
      <c r="A5839" s="186" t="s">
        <v>502</v>
      </c>
      <c r="B5839" s="186">
        <v>3.8347</v>
      </c>
      <c r="C5839" s="187">
        <v>45663.0</v>
      </c>
      <c r="D5839" s="188" t="str">
        <f t="shared" si="1"/>
        <v>2025/01</v>
      </c>
      <c r="E5839" s="189"/>
    </row>
    <row r="5840">
      <c r="A5840" s="186" t="s">
        <v>502</v>
      </c>
      <c r="B5840" s="186">
        <v>0.04644465</v>
      </c>
      <c r="C5840" s="187">
        <v>45663.0</v>
      </c>
      <c r="D5840" s="188" t="str">
        <f t="shared" si="1"/>
        <v>2025/01</v>
      </c>
      <c r="E5840" s="189"/>
    </row>
    <row r="5841">
      <c r="A5841" s="186" t="s">
        <v>502</v>
      </c>
      <c r="B5841" s="186">
        <v>4.704E-4</v>
      </c>
      <c r="C5841" s="187">
        <v>45663.0</v>
      </c>
      <c r="D5841" s="188" t="str">
        <f t="shared" si="1"/>
        <v>2025/01</v>
      </c>
      <c r="E5841" s="189"/>
    </row>
    <row r="5842">
      <c r="A5842" s="186" t="s">
        <v>502</v>
      </c>
      <c r="B5842" s="186">
        <v>0.017763</v>
      </c>
      <c r="C5842" s="187">
        <v>45663.0</v>
      </c>
      <c r="D5842" s="188" t="str">
        <f t="shared" si="1"/>
        <v>2025/01</v>
      </c>
      <c r="E5842" s="189"/>
    </row>
    <row r="5843">
      <c r="A5843" s="186" t="s">
        <v>502</v>
      </c>
      <c r="B5843" s="186">
        <v>0.27342</v>
      </c>
      <c r="C5843" s="187">
        <v>45663.0</v>
      </c>
      <c r="D5843" s="188" t="str">
        <f t="shared" si="1"/>
        <v>2025/01</v>
      </c>
      <c r="E5843" s="189"/>
    </row>
    <row r="5844">
      <c r="A5844" s="186" t="s">
        <v>502</v>
      </c>
      <c r="B5844" s="186">
        <v>0.70038</v>
      </c>
      <c r="C5844" s="187">
        <v>45663.0</v>
      </c>
      <c r="D5844" s="188" t="str">
        <f t="shared" si="1"/>
        <v>2025/01</v>
      </c>
      <c r="E5844" s="189"/>
    </row>
    <row r="5845">
      <c r="A5845" s="186" t="s">
        <v>502</v>
      </c>
      <c r="B5845" s="186">
        <v>2.063E-4</v>
      </c>
      <c r="C5845" s="187">
        <v>45663.0</v>
      </c>
      <c r="D5845" s="188" t="str">
        <f t="shared" si="1"/>
        <v>2025/01</v>
      </c>
      <c r="E5845" s="189"/>
    </row>
    <row r="5846">
      <c r="A5846" s="186"/>
      <c r="B5846" s="186">
        <v>2.55E-6</v>
      </c>
      <c r="C5846" s="187">
        <v>45663.0</v>
      </c>
      <c r="D5846" s="188" t="str">
        <f t="shared" si="1"/>
        <v>2025/01</v>
      </c>
      <c r="E5846" s="189"/>
    </row>
    <row r="5847">
      <c r="A5847" s="186" t="s">
        <v>502</v>
      </c>
      <c r="B5847" s="186">
        <v>3.08</v>
      </c>
      <c r="C5847" s="187">
        <v>45663.0</v>
      </c>
      <c r="D5847" s="188" t="str">
        <f t="shared" si="1"/>
        <v>2025/01</v>
      </c>
      <c r="E5847" s="189"/>
    </row>
    <row r="5848">
      <c r="A5848" s="186" t="s">
        <v>502</v>
      </c>
      <c r="B5848" s="186">
        <v>0.266016</v>
      </c>
      <c r="C5848" s="187">
        <v>45663.0</v>
      </c>
      <c r="D5848" s="188" t="str">
        <f t="shared" si="1"/>
        <v>2025/01</v>
      </c>
      <c r="E5848" s="189"/>
    </row>
    <row r="5849">
      <c r="A5849" s="186" t="s">
        <v>502</v>
      </c>
      <c r="B5849" s="186">
        <v>0.717848</v>
      </c>
      <c r="C5849" s="187">
        <v>45663.0</v>
      </c>
      <c r="D5849" s="188" t="str">
        <f t="shared" si="1"/>
        <v>2025/01</v>
      </c>
      <c r="E5849" s="189"/>
    </row>
    <row r="5850">
      <c r="A5850" s="186" t="s">
        <v>488</v>
      </c>
      <c r="B5850" s="186">
        <v>9.025E-4</v>
      </c>
      <c r="C5850" s="187">
        <v>45663.0</v>
      </c>
      <c r="D5850" s="188" t="str">
        <f t="shared" si="1"/>
        <v>2025/01</v>
      </c>
      <c r="E5850" s="189"/>
    </row>
    <row r="5851">
      <c r="A5851" s="186" t="s">
        <v>488</v>
      </c>
      <c r="B5851" s="186">
        <v>7.0E-4</v>
      </c>
      <c r="C5851" s="187">
        <v>45663.0</v>
      </c>
      <c r="D5851" s="188" t="str">
        <f t="shared" si="1"/>
        <v>2025/01</v>
      </c>
      <c r="E5851" s="189"/>
    </row>
    <row r="5852">
      <c r="A5852" s="186" t="s">
        <v>488</v>
      </c>
      <c r="B5852" s="186">
        <v>0.2836122</v>
      </c>
      <c r="C5852" s="187">
        <v>45663.0</v>
      </c>
      <c r="D5852" s="188" t="str">
        <f t="shared" si="1"/>
        <v>2025/01</v>
      </c>
      <c r="E5852" s="189"/>
    </row>
    <row r="5853">
      <c r="A5853" s="186" t="s">
        <v>488</v>
      </c>
      <c r="B5853" s="186">
        <v>3.36E-4</v>
      </c>
      <c r="C5853" s="187">
        <v>45663.0</v>
      </c>
      <c r="D5853" s="188" t="str">
        <f t="shared" si="1"/>
        <v>2025/01</v>
      </c>
      <c r="E5853" s="189"/>
    </row>
    <row r="5854">
      <c r="A5854" s="186" t="s">
        <v>488</v>
      </c>
      <c r="B5854" s="186">
        <v>0.1897152</v>
      </c>
      <c r="C5854" s="187">
        <v>45663.0</v>
      </c>
      <c r="D5854" s="188" t="str">
        <f t="shared" si="1"/>
        <v>2025/01</v>
      </c>
      <c r="E5854" s="189"/>
    </row>
    <row r="5855">
      <c r="A5855" s="186" t="s">
        <v>489</v>
      </c>
      <c r="B5855" s="186">
        <v>2.9282275</v>
      </c>
      <c r="C5855" s="187">
        <v>45663.0</v>
      </c>
      <c r="D5855" s="188" t="str">
        <f t="shared" si="1"/>
        <v>2025/01</v>
      </c>
      <c r="E5855" s="189"/>
    </row>
    <row r="5856">
      <c r="A5856" s="186" t="s">
        <v>489</v>
      </c>
      <c r="B5856" s="186">
        <v>0.09392</v>
      </c>
      <c r="C5856" s="187">
        <v>45663.0</v>
      </c>
      <c r="D5856" s="188" t="str">
        <f t="shared" si="1"/>
        <v>2025/01</v>
      </c>
      <c r="E5856" s="189"/>
    </row>
    <row r="5857">
      <c r="A5857" s="186" t="s">
        <v>489</v>
      </c>
      <c r="B5857" s="186">
        <v>0.68404</v>
      </c>
      <c r="C5857" s="187">
        <v>45663.0</v>
      </c>
      <c r="D5857" s="188" t="str">
        <f t="shared" si="1"/>
        <v>2025/01</v>
      </c>
      <c r="E5857" s="189"/>
    </row>
    <row r="5858">
      <c r="A5858" s="186" t="s">
        <v>489</v>
      </c>
      <c r="B5858" s="186">
        <v>0.0207875</v>
      </c>
      <c r="C5858" s="187">
        <v>45663.0</v>
      </c>
      <c r="D5858" s="188" t="str">
        <f t="shared" si="1"/>
        <v>2025/01</v>
      </c>
      <c r="E5858" s="189"/>
    </row>
    <row r="5859">
      <c r="A5859" s="186" t="s">
        <v>489</v>
      </c>
      <c r="B5859" s="186">
        <v>0.0013</v>
      </c>
      <c r="C5859" s="187">
        <v>45663.0</v>
      </c>
      <c r="D5859" s="188" t="str">
        <f t="shared" si="1"/>
        <v>2025/01</v>
      </c>
      <c r="E5859" s="189"/>
    </row>
    <row r="5860">
      <c r="A5860" s="186" t="s">
        <v>489</v>
      </c>
      <c r="B5860" s="186">
        <v>0.617355</v>
      </c>
      <c r="C5860" s="187">
        <v>45663.0</v>
      </c>
      <c r="D5860" s="188" t="str">
        <f t="shared" si="1"/>
        <v>2025/01</v>
      </c>
      <c r="E5860" s="189"/>
    </row>
    <row r="5861">
      <c r="A5861" s="186" t="s">
        <v>489</v>
      </c>
      <c r="B5861" s="186">
        <v>0.39402</v>
      </c>
      <c r="C5861" s="187">
        <v>45663.0</v>
      </c>
      <c r="D5861" s="188" t="str">
        <f t="shared" si="1"/>
        <v>2025/01</v>
      </c>
      <c r="E5861" s="189"/>
    </row>
    <row r="5862">
      <c r="A5862" s="186" t="s">
        <v>489</v>
      </c>
      <c r="B5862" s="186">
        <v>0.1278138</v>
      </c>
      <c r="C5862" s="187">
        <v>45663.0</v>
      </c>
      <c r="D5862" s="188" t="str">
        <f t="shared" si="1"/>
        <v>2025/01</v>
      </c>
      <c r="E5862" s="189"/>
    </row>
    <row r="5863">
      <c r="A5863" s="186" t="s">
        <v>489</v>
      </c>
      <c r="B5863" s="186">
        <v>0.0019008</v>
      </c>
      <c r="C5863" s="187">
        <v>45663.0</v>
      </c>
      <c r="D5863" s="188" t="str">
        <f t="shared" si="1"/>
        <v>2025/01</v>
      </c>
      <c r="E5863" s="189"/>
    </row>
    <row r="5864">
      <c r="A5864" s="186" t="s">
        <v>489</v>
      </c>
      <c r="B5864" s="186">
        <v>0.0236892</v>
      </c>
      <c r="C5864" s="187">
        <v>45663.0</v>
      </c>
      <c r="D5864" s="188" t="str">
        <f t="shared" si="1"/>
        <v>2025/01</v>
      </c>
      <c r="E5864" s="189"/>
    </row>
    <row r="5865">
      <c r="A5865" s="186" t="s">
        <v>489</v>
      </c>
      <c r="B5865" s="186">
        <v>5.7928E-4</v>
      </c>
      <c r="C5865" s="187">
        <v>45663.0</v>
      </c>
      <c r="D5865" s="188" t="str">
        <f t="shared" si="1"/>
        <v>2025/01</v>
      </c>
      <c r="E5865" s="189"/>
    </row>
    <row r="5866">
      <c r="A5866" s="186" t="s">
        <v>489</v>
      </c>
      <c r="B5866" s="186">
        <v>0.0102498</v>
      </c>
      <c r="C5866" s="187">
        <v>45663.0</v>
      </c>
      <c r="D5866" s="188" t="str">
        <f t="shared" si="1"/>
        <v>2025/01</v>
      </c>
      <c r="E5866" s="189"/>
    </row>
    <row r="5867">
      <c r="A5867" s="186" t="s">
        <v>489</v>
      </c>
      <c r="B5867" s="186">
        <v>0.0061788</v>
      </c>
      <c r="C5867" s="187">
        <v>45663.0</v>
      </c>
      <c r="D5867" s="188" t="str">
        <f t="shared" si="1"/>
        <v>2025/01</v>
      </c>
      <c r="E5867" s="189"/>
    </row>
    <row r="5868">
      <c r="A5868" s="186" t="s">
        <v>498</v>
      </c>
      <c r="B5868" s="186">
        <v>0.0145975</v>
      </c>
      <c r="C5868" s="187">
        <v>45663.0</v>
      </c>
      <c r="D5868" s="188" t="str">
        <f t="shared" si="1"/>
        <v>2025/01</v>
      </c>
      <c r="E5868" s="189"/>
    </row>
    <row r="5869">
      <c r="A5869" s="186" t="s">
        <v>498</v>
      </c>
      <c r="B5869" s="186">
        <v>0.01956</v>
      </c>
      <c r="C5869" s="187">
        <v>45663.0</v>
      </c>
      <c r="D5869" s="188" t="str">
        <f t="shared" si="1"/>
        <v>2025/01</v>
      </c>
      <c r="E5869" s="189"/>
    </row>
    <row r="5870">
      <c r="A5870" s="186" t="s">
        <v>498</v>
      </c>
      <c r="B5870" s="186">
        <v>0.0868257</v>
      </c>
      <c r="C5870" s="187">
        <v>45663.0</v>
      </c>
      <c r="D5870" s="188" t="str">
        <f t="shared" si="1"/>
        <v>2025/01</v>
      </c>
      <c r="E5870" s="189"/>
    </row>
    <row r="5871">
      <c r="A5871" s="186" t="s">
        <v>498</v>
      </c>
      <c r="B5871" s="186">
        <v>2.88E-4</v>
      </c>
      <c r="C5871" s="187">
        <v>45663.0</v>
      </c>
      <c r="D5871" s="188" t="str">
        <f t="shared" si="1"/>
        <v>2025/01</v>
      </c>
      <c r="E5871" s="189"/>
    </row>
    <row r="5872">
      <c r="A5872" s="186" t="s">
        <v>498</v>
      </c>
      <c r="B5872" s="186">
        <v>0.044256</v>
      </c>
      <c r="C5872" s="187">
        <v>45663.0</v>
      </c>
      <c r="D5872" s="188" t="str">
        <f t="shared" si="1"/>
        <v>2025/01</v>
      </c>
      <c r="E5872" s="189"/>
    </row>
    <row r="5873">
      <c r="A5873" s="186" t="s">
        <v>491</v>
      </c>
      <c r="B5873" s="186">
        <v>0.05487</v>
      </c>
      <c r="C5873" s="187">
        <v>45663.0</v>
      </c>
      <c r="D5873" s="188" t="str">
        <f t="shared" si="1"/>
        <v>2025/01</v>
      </c>
      <c r="E5873" s="189"/>
    </row>
    <row r="5874">
      <c r="A5874" s="186" t="s">
        <v>491</v>
      </c>
      <c r="B5874" s="186">
        <v>0.0075</v>
      </c>
      <c r="C5874" s="187">
        <v>45663.0</v>
      </c>
      <c r="D5874" s="188" t="str">
        <f t="shared" si="1"/>
        <v>2025/01</v>
      </c>
      <c r="E5874" s="189"/>
    </row>
    <row r="5875">
      <c r="A5875" s="186" t="s">
        <v>491</v>
      </c>
      <c r="B5875" s="186">
        <v>0.06386355</v>
      </c>
      <c r="C5875" s="187">
        <v>45663.0</v>
      </c>
      <c r="D5875" s="188" t="str">
        <f t="shared" si="1"/>
        <v>2025/01</v>
      </c>
      <c r="E5875" s="189"/>
    </row>
    <row r="5876">
      <c r="A5876" s="186" t="s">
        <v>491</v>
      </c>
      <c r="B5876" s="186">
        <v>0.0571974</v>
      </c>
      <c r="C5876" s="187">
        <v>45663.0</v>
      </c>
      <c r="D5876" s="188" t="str">
        <f t="shared" si="1"/>
        <v>2025/01</v>
      </c>
      <c r="E5876" s="189"/>
    </row>
    <row r="5877">
      <c r="A5877" s="186" t="s">
        <v>487</v>
      </c>
      <c r="B5877" s="186">
        <v>4.060405</v>
      </c>
      <c r="C5877" s="187">
        <v>45664.0</v>
      </c>
      <c r="D5877" s="188" t="str">
        <f t="shared" si="1"/>
        <v>2025/01</v>
      </c>
      <c r="E5877" s="189"/>
    </row>
    <row r="5878">
      <c r="A5878" s="186" t="s">
        <v>487</v>
      </c>
      <c r="B5878" s="186">
        <v>0.10032</v>
      </c>
      <c r="C5878" s="187">
        <v>45664.0</v>
      </c>
      <c r="D5878" s="188" t="str">
        <f t="shared" si="1"/>
        <v>2025/01</v>
      </c>
      <c r="E5878" s="189"/>
    </row>
    <row r="5879">
      <c r="A5879" s="186" t="s">
        <v>487</v>
      </c>
      <c r="B5879" s="186">
        <v>0.27569</v>
      </c>
      <c r="C5879" s="187">
        <v>45664.0</v>
      </c>
      <c r="D5879" s="188" t="str">
        <f t="shared" si="1"/>
        <v>2025/01</v>
      </c>
      <c r="E5879" s="189"/>
    </row>
    <row r="5880">
      <c r="A5880" s="186" t="s">
        <v>487</v>
      </c>
      <c r="B5880" s="186">
        <v>0.7869975</v>
      </c>
      <c r="C5880" s="187">
        <v>45664.0</v>
      </c>
      <c r="D5880" s="188" t="str">
        <f t="shared" si="1"/>
        <v>2025/01</v>
      </c>
      <c r="E5880" s="189"/>
    </row>
    <row r="5881">
      <c r="A5881" s="186" t="s">
        <v>487</v>
      </c>
      <c r="B5881" s="186">
        <v>0.08112</v>
      </c>
      <c r="C5881" s="187">
        <v>45664.0</v>
      </c>
      <c r="D5881" s="188" t="str">
        <f t="shared" si="1"/>
        <v>2025/01</v>
      </c>
      <c r="E5881" s="189"/>
    </row>
    <row r="5882">
      <c r="A5882" s="186" t="s">
        <v>487</v>
      </c>
      <c r="B5882" s="186">
        <v>0.10114</v>
      </c>
      <c r="C5882" s="187">
        <v>45664.0</v>
      </c>
      <c r="D5882" s="188" t="str">
        <f t="shared" si="1"/>
        <v>2025/01</v>
      </c>
      <c r="E5882" s="189"/>
    </row>
    <row r="5883">
      <c r="A5883" s="186" t="s">
        <v>487</v>
      </c>
      <c r="B5883" s="186">
        <v>0.99440745</v>
      </c>
      <c r="C5883" s="187">
        <v>45664.0</v>
      </c>
      <c r="D5883" s="188" t="str">
        <f t="shared" si="1"/>
        <v>2025/01</v>
      </c>
      <c r="E5883" s="189"/>
    </row>
    <row r="5884">
      <c r="A5884" s="186" t="s">
        <v>487</v>
      </c>
      <c r="B5884" s="186">
        <v>0.0411264</v>
      </c>
      <c r="C5884" s="187">
        <v>45664.0</v>
      </c>
      <c r="D5884" s="188" t="str">
        <f t="shared" si="1"/>
        <v>2025/01</v>
      </c>
      <c r="E5884" s="189"/>
    </row>
    <row r="5885">
      <c r="A5885" s="186" t="s">
        <v>487</v>
      </c>
      <c r="B5885" s="186">
        <v>0.1203312</v>
      </c>
      <c r="C5885" s="187">
        <v>45664.0</v>
      </c>
      <c r="D5885" s="188" t="str">
        <f t="shared" si="1"/>
        <v>2025/01</v>
      </c>
      <c r="E5885" s="189"/>
    </row>
    <row r="5886">
      <c r="A5886" s="186" t="s">
        <v>499</v>
      </c>
      <c r="B5886" s="186">
        <v>2.1812</v>
      </c>
      <c r="C5886" s="187">
        <v>45664.0</v>
      </c>
      <c r="D5886" s="188" t="str">
        <f t="shared" si="1"/>
        <v>2025/01</v>
      </c>
      <c r="E5886" s="189"/>
    </row>
    <row r="5887">
      <c r="A5887" s="186" t="s">
        <v>499</v>
      </c>
      <c r="B5887" s="186">
        <v>0.05504</v>
      </c>
      <c r="C5887" s="187">
        <v>45664.0</v>
      </c>
      <c r="D5887" s="188" t="str">
        <f t="shared" si="1"/>
        <v>2025/01</v>
      </c>
      <c r="E5887" s="189"/>
    </row>
    <row r="5888">
      <c r="A5888" s="186" t="s">
        <v>499</v>
      </c>
      <c r="B5888" s="186">
        <v>0.37794</v>
      </c>
      <c r="C5888" s="187">
        <v>45664.0</v>
      </c>
      <c r="D5888" s="188" t="str">
        <f t="shared" si="1"/>
        <v>2025/01</v>
      </c>
      <c r="E5888" s="189"/>
    </row>
    <row r="5889">
      <c r="A5889" s="186" t="s">
        <v>499</v>
      </c>
      <c r="B5889" s="186">
        <v>0.35457</v>
      </c>
      <c r="C5889" s="187">
        <v>45664.0</v>
      </c>
      <c r="D5889" s="188" t="str">
        <f t="shared" si="1"/>
        <v>2025/01</v>
      </c>
      <c r="E5889" s="189"/>
    </row>
    <row r="5890">
      <c r="A5890" s="186" t="s">
        <v>499</v>
      </c>
      <c r="B5890" s="186">
        <v>0.03261</v>
      </c>
      <c r="C5890" s="187">
        <v>45664.0</v>
      </c>
      <c r="D5890" s="188" t="str">
        <f t="shared" si="1"/>
        <v>2025/01</v>
      </c>
      <c r="E5890" s="189"/>
    </row>
    <row r="5891">
      <c r="A5891" s="186" t="s">
        <v>499</v>
      </c>
      <c r="B5891" s="186">
        <v>2.9965E-4</v>
      </c>
      <c r="C5891" s="187">
        <v>45664.0</v>
      </c>
      <c r="D5891" s="188" t="str">
        <f t="shared" si="1"/>
        <v>2025/01</v>
      </c>
      <c r="E5891" s="189"/>
    </row>
    <row r="5892">
      <c r="A5892" s="186" t="s">
        <v>499</v>
      </c>
      <c r="B5892" s="186">
        <v>0.0028794</v>
      </c>
      <c r="C5892" s="187">
        <v>45664.0</v>
      </c>
      <c r="D5892" s="188" t="str">
        <f t="shared" si="1"/>
        <v>2025/01</v>
      </c>
      <c r="E5892" s="189"/>
    </row>
    <row r="5893">
      <c r="A5893" s="186" t="s">
        <v>499</v>
      </c>
      <c r="B5893" s="186">
        <v>0.0021252</v>
      </c>
      <c r="C5893" s="187">
        <v>45664.0</v>
      </c>
      <c r="D5893" s="188" t="str">
        <f t="shared" si="1"/>
        <v>2025/01</v>
      </c>
      <c r="E5893" s="189"/>
    </row>
    <row r="5894">
      <c r="A5894" s="186" t="s">
        <v>496</v>
      </c>
      <c r="B5894" s="186">
        <v>0.0437238</v>
      </c>
      <c r="C5894" s="187">
        <v>45664.0</v>
      </c>
      <c r="D5894" s="188" t="str">
        <f t="shared" si="1"/>
        <v>2025/01</v>
      </c>
      <c r="E5894" s="189"/>
    </row>
    <row r="5895">
      <c r="A5895" s="186" t="s">
        <v>496</v>
      </c>
      <c r="B5895" s="186">
        <v>8.16E-4</v>
      </c>
      <c r="C5895" s="187">
        <v>45664.0</v>
      </c>
      <c r="D5895" s="188" t="str">
        <f t="shared" si="1"/>
        <v>2025/01</v>
      </c>
      <c r="E5895" s="189"/>
    </row>
    <row r="5896">
      <c r="A5896" s="186" t="s">
        <v>496</v>
      </c>
      <c r="B5896" s="186">
        <v>0.0041262</v>
      </c>
      <c r="C5896" s="187">
        <v>45664.0</v>
      </c>
      <c r="D5896" s="188" t="str">
        <f t="shared" si="1"/>
        <v>2025/01</v>
      </c>
      <c r="E5896" s="189"/>
    </row>
    <row r="5897">
      <c r="A5897" s="186" t="s">
        <v>496</v>
      </c>
      <c r="B5897" s="186">
        <v>0.0684695</v>
      </c>
      <c r="C5897" s="187">
        <v>45664.0</v>
      </c>
      <c r="D5897" s="188" t="str">
        <f t="shared" si="1"/>
        <v>2025/01</v>
      </c>
      <c r="E5897" s="189"/>
    </row>
    <row r="5898">
      <c r="A5898" s="186" t="s">
        <v>496</v>
      </c>
      <c r="B5898" s="186">
        <v>0.032421</v>
      </c>
      <c r="C5898" s="187">
        <v>45664.0</v>
      </c>
      <c r="D5898" s="188" t="str">
        <f t="shared" si="1"/>
        <v>2025/01</v>
      </c>
      <c r="E5898" s="189"/>
    </row>
    <row r="5899">
      <c r="A5899" s="186" t="s">
        <v>502</v>
      </c>
      <c r="B5899" s="186">
        <v>6.3200125</v>
      </c>
      <c r="C5899" s="187">
        <v>45664.0</v>
      </c>
      <c r="D5899" s="188" t="str">
        <f t="shared" si="1"/>
        <v>2025/01</v>
      </c>
      <c r="E5899" s="189"/>
    </row>
    <row r="5900">
      <c r="A5900" s="186" t="s">
        <v>502</v>
      </c>
      <c r="B5900" s="186">
        <v>0.06208</v>
      </c>
      <c r="C5900" s="187">
        <v>45664.0</v>
      </c>
      <c r="D5900" s="188" t="str">
        <f t="shared" si="1"/>
        <v>2025/01</v>
      </c>
      <c r="E5900" s="189"/>
    </row>
    <row r="5901">
      <c r="A5901" s="186" t="s">
        <v>502</v>
      </c>
      <c r="B5901" s="186">
        <v>1.41478</v>
      </c>
      <c r="C5901" s="187">
        <v>45664.0</v>
      </c>
      <c r="D5901" s="188" t="str">
        <f t="shared" si="1"/>
        <v>2025/01</v>
      </c>
      <c r="E5901" s="189"/>
    </row>
    <row r="5902">
      <c r="A5902" s="186" t="s">
        <v>502</v>
      </c>
      <c r="B5902" s="186">
        <v>0.13063305</v>
      </c>
      <c r="C5902" s="187">
        <v>45664.0</v>
      </c>
      <c r="D5902" s="188" t="str">
        <f t="shared" si="1"/>
        <v>2025/01</v>
      </c>
      <c r="E5902" s="189"/>
    </row>
    <row r="5903">
      <c r="A5903" s="186" t="s">
        <v>502</v>
      </c>
      <c r="B5903" s="186">
        <v>0.0080928</v>
      </c>
      <c r="C5903" s="187">
        <v>45664.0</v>
      </c>
      <c r="D5903" s="188" t="str">
        <f t="shared" si="1"/>
        <v>2025/01</v>
      </c>
      <c r="E5903" s="189"/>
    </row>
    <row r="5904">
      <c r="A5904" s="186" t="s">
        <v>502</v>
      </c>
      <c r="B5904" s="186">
        <v>0.051333</v>
      </c>
      <c r="C5904" s="187">
        <v>45664.0</v>
      </c>
      <c r="D5904" s="188" t="str">
        <f t="shared" si="1"/>
        <v>2025/01</v>
      </c>
      <c r="E5904" s="189"/>
    </row>
    <row r="5905">
      <c r="A5905" s="186" t="s">
        <v>502</v>
      </c>
      <c r="B5905" s="186">
        <v>0.0140621</v>
      </c>
      <c r="C5905" s="187">
        <v>45664.0</v>
      </c>
      <c r="D5905" s="188" t="str">
        <f t="shared" si="1"/>
        <v>2025/01</v>
      </c>
      <c r="E5905" s="189"/>
    </row>
    <row r="5906">
      <c r="A5906" s="186" t="s">
        <v>502</v>
      </c>
      <c r="B5906" s="186">
        <v>3.2</v>
      </c>
      <c r="C5906" s="187">
        <v>45664.0</v>
      </c>
      <c r="D5906" s="188" t="str">
        <f t="shared" si="1"/>
        <v>2025/01</v>
      </c>
      <c r="E5906" s="189"/>
    </row>
    <row r="5907">
      <c r="A5907" s="186" t="s">
        <v>502</v>
      </c>
      <c r="B5907" s="186">
        <v>0.273573</v>
      </c>
      <c r="C5907" s="187">
        <v>45664.0</v>
      </c>
      <c r="D5907" s="188" t="str">
        <f t="shared" si="1"/>
        <v>2025/01</v>
      </c>
      <c r="E5907" s="189"/>
    </row>
    <row r="5908">
      <c r="A5908" s="186" t="s">
        <v>502</v>
      </c>
      <c r="B5908" s="186">
        <v>0.693912</v>
      </c>
      <c r="C5908" s="187">
        <v>45664.0</v>
      </c>
      <c r="D5908" s="188" t="str">
        <f t="shared" si="1"/>
        <v>2025/01</v>
      </c>
      <c r="E5908" s="189"/>
    </row>
    <row r="5909">
      <c r="A5909" s="186" t="s">
        <v>488</v>
      </c>
      <c r="B5909" s="186">
        <v>0.003155</v>
      </c>
      <c r="C5909" s="187">
        <v>45664.0</v>
      </c>
      <c r="D5909" s="188" t="str">
        <f t="shared" si="1"/>
        <v>2025/01</v>
      </c>
      <c r="E5909" s="189"/>
    </row>
    <row r="5910">
      <c r="A5910" s="186" t="s">
        <v>488</v>
      </c>
      <c r="B5910" s="186">
        <v>0.01877</v>
      </c>
      <c r="C5910" s="187">
        <v>45664.0</v>
      </c>
      <c r="D5910" s="188" t="str">
        <f t="shared" si="1"/>
        <v>2025/01</v>
      </c>
      <c r="E5910" s="189"/>
    </row>
    <row r="5911">
      <c r="A5911" s="186" t="s">
        <v>488</v>
      </c>
      <c r="B5911" s="186">
        <v>0.34347315</v>
      </c>
      <c r="C5911" s="187">
        <v>45664.0</v>
      </c>
      <c r="D5911" s="188" t="str">
        <f t="shared" si="1"/>
        <v>2025/01</v>
      </c>
      <c r="E5911" s="189"/>
    </row>
    <row r="5912">
      <c r="A5912" s="186" t="s">
        <v>488</v>
      </c>
      <c r="B5912" s="186">
        <v>8.64E-4</v>
      </c>
      <c r="C5912" s="187">
        <v>45664.0</v>
      </c>
      <c r="D5912" s="188" t="str">
        <f t="shared" si="1"/>
        <v>2025/01</v>
      </c>
      <c r="E5912" s="189"/>
    </row>
    <row r="5913">
      <c r="A5913" s="186" t="s">
        <v>488</v>
      </c>
      <c r="B5913" s="186">
        <v>0.3505296</v>
      </c>
      <c r="C5913" s="187">
        <v>45664.0</v>
      </c>
      <c r="D5913" s="188" t="str">
        <f t="shared" si="1"/>
        <v>2025/01</v>
      </c>
      <c r="E5913" s="189"/>
    </row>
    <row r="5914">
      <c r="A5914" s="186" t="s">
        <v>488</v>
      </c>
      <c r="B5914" s="186">
        <v>74.69181</v>
      </c>
      <c r="C5914" s="187">
        <v>45664.0</v>
      </c>
      <c r="D5914" s="188" t="str">
        <f t="shared" si="1"/>
        <v>2025/01</v>
      </c>
      <c r="E5914" s="189"/>
    </row>
    <row r="5915">
      <c r="A5915" s="186" t="s">
        <v>488</v>
      </c>
      <c r="B5915" s="186">
        <v>0.0900588</v>
      </c>
      <c r="C5915" s="187">
        <v>45664.0</v>
      </c>
      <c r="D5915" s="188" t="str">
        <f t="shared" si="1"/>
        <v>2025/01</v>
      </c>
      <c r="E5915" s="189"/>
    </row>
    <row r="5916">
      <c r="A5916" s="186" t="s">
        <v>488</v>
      </c>
      <c r="B5916" s="186">
        <v>0.0056976</v>
      </c>
      <c r="C5916" s="187">
        <v>45664.0</v>
      </c>
      <c r="D5916" s="188" t="str">
        <f t="shared" si="1"/>
        <v>2025/01</v>
      </c>
      <c r="E5916" s="189"/>
    </row>
    <row r="5917">
      <c r="A5917" s="186" t="s">
        <v>489</v>
      </c>
      <c r="B5917" s="186">
        <v>3.2378525</v>
      </c>
      <c r="C5917" s="187">
        <v>45664.0</v>
      </c>
      <c r="D5917" s="188" t="str">
        <f t="shared" si="1"/>
        <v>2025/01</v>
      </c>
      <c r="E5917" s="189"/>
    </row>
    <row r="5918">
      <c r="A5918" s="186" t="s">
        <v>489</v>
      </c>
      <c r="B5918" s="186">
        <v>0.15104</v>
      </c>
      <c r="C5918" s="187">
        <v>45664.0</v>
      </c>
      <c r="D5918" s="188" t="str">
        <f t="shared" si="1"/>
        <v>2025/01</v>
      </c>
      <c r="E5918" s="189"/>
    </row>
    <row r="5919">
      <c r="A5919" s="186" t="s">
        <v>489</v>
      </c>
      <c r="B5919" s="186">
        <v>0.78378</v>
      </c>
      <c r="C5919" s="187">
        <v>45664.0</v>
      </c>
      <c r="D5919" s="188" t="str">
        <f t="shared" si="1"/>
        <v>2025/01</v>
      </c>
      <c r="E5919" s="189"/>
    </row>
    <row r="5920">
      <c r="A5920" s="186" t="s">
        <v>489</v>
      </c>
      <c r="B5920" s="186">
        <v>0.0022525</v>
      </c>
      <c r="C5920" s="187">
        <v>45664.0</v>
      </c>
      <c r="D5920" s="188" t="str">
        <f t="shared" si="1"/>
        <v>2025/01</v>
      </c>
      <c r="E5920" s="189"/>
    </row>
    <row r="5921">
      <c r="A5921" s="186" t="s">
        <v>489</v>
      </c>
      <c r="B5921" s="186">
        <v>0.02146</v>
      </c>
      <c r="C5921" s="187">
        <v>45664.0</v>
      </c>
      <c r="D5921" s="188" t="str">
        <f t="shared" si="1"/>
        <v>2025/01</v>
      </c>
      <c r="E5921" s="189"/>
    </row>
    <row r="5922">
      <c r="A5922" s="186" t="s">
        <v>489</v>
      </c>
      <c r="B5922" s="186">
        <v>0.33306</v>
      </c>
      <c r="C5922" s="187">
        <v>45664.0</v>
      </c>
      <c r="D5922" s="188" t="str">
        <f t="shared" si="1"/>
        <v>2025/01</v>
      </c>
      <c r="E5922" s="189"/>
    </row>
    <row r="5923">
      <c r="A5923" s="186" t="s">
        <v>489</v>
      </c>
      <c r="B5923" s="186">
        <v>0.04461</v>
      </c>
      <c r="C5923" s="187">
        <v>45664.0</v>
      </c>
      <c r="D5923" s="188" t="str">
        <f t="shared" si="1"/>
        <v>2025/01</v>
      </c>
      <c r="E5923" s="189"/>
    </row>
    <row r="5924">
      <c r="A5924" s="186" t="s">
        <v>489</v>
      </c>
      <c r="B5924" s="186">
        <v>0.1377639</v>
      </c>
      <c r="C5924" s="187">
        <v>45664.0</v>
      </c>
      <c r="D5924" s="188" t="str">
        <f t="shared" si="1"/>
        <v>2025/01</v>
      </c>
      <c r="E5924" s="189"/>
    </row>
    <row r="5925">
      <c r="A5925" s="186" t="s">
        <v>489</v>
      </c>
      <c r="B5925" s="186">
        <v>0.0018624</v>
      </c>
      <c r="C5925" s="187">
        <v>45664.0</v>
      </c>
      <c r="D5925" s="188" t="str">
        <f t="shared" si="1"/>
        <v>2025/01</v>
      </c>
      <c r="E5925" s="189"/>
    </row>
    <row r="5926">
      <c r="A5926" s="186" t="s">
        <v>489</v>
      </c>
      <c r="B5926" s="186">
        <v>0.0302574</v>
      </c>
      <c r="C5926" s="187">
        <v>45664.0</v>
      </c>
      <c r="D5926" s="188" t="str">
        <f t="shared" si="1"/>
        <v>2025/01</v>
      </c>
      <c r="E5926" s="189"/>
    </row>
    <row r="5927">
      <c r="A5927" s="186" t="s">
        <v>489</v>
      </c>
      <c r="B5927" s="186">
        <v>5.6953E-4</v>
      </c>
      <c r="C5927" s="187">
        <v>45664.0</v>
      </c>
      <c r="D5927" s="188" t="str">
        <f t="shared" si="1"/>
        <v>2025/01</v>
      </c>
      <c r="E5927" s="189"/>
    </row>
    <row r="5928">
      <c r="A5928" s="186" t="s">
        <v>489</v>
      </c>
      <c r="B5928" s="186">
        <v>0.0100959</v>
      </c>
      <c r="C5928" s="187">
        <v>45664.0</v>
      </c>
      <c r="D5928" s="188" t="str">
        <f t="shared" si="1"/>
        <v>2025/01</v>
      </c>
      <c r="E5928" s="189"/>
    </row>
    <row r="5929">
      <c r="A5929" s="186" t="s">
        <v>489</v>
      </c>
      <c r="B5929" s="186">
        <v>0.0069852</v>
      </c>
      <c r="C5929" s="187">
        <v>45664.0</v>
      </c>
      <c r="D5929" s="188" t="str">
        <f t="shared" si="1"/>
        <v>2025/01</v>
      </c>
      <c r="E5929" s="189"/>
    </row>
    <row r="5930">
      <c r="A5930" s="186" t="s">
        <v>498</v>
      </c>
      <c r="B5930" s="186">
        <v>0.0221775</v>
      </c>
      <c r="C5930" s="187">
        <v>45664.0</v>
      </c>
      <c r="D5930" s="188" t="str">
        <f t="shared" si="1"/>
        <v>2025/01</v>
      </c>
      <c r="E5930" s="189"/>
    </row>
    <row r="5931">
      <c r="A5931" s="186" t="s">
        <v>498</v>
      </c>
      <c r="B5931" s="186">
        <v>0.01318</v>
      </c>
      <c r="C5931" s="187">
        <v>45664.0</v>
      </c>
      <c r="D5931" s="188" t="str">
        <f t="shared" si="1"/>
        <v>2025/01</v>
      </c>
      <c r="E5931" s="189"/>
    </row>
    <row r="5932">
      <c r="A5932" s="186" t="s">
        <v>498</v>
      </c>
      <c r="B5932" s="186">
        <v>0.25759905</v>
      </c>
      <c r="C5932" s="187">
        <v>45664.0</v>
      </c>
      <c r="D5932" s="188" t="str">
        <f t="shared" si="1"/>
        <v>2025/01</v>
      </c>
      <c r="E5932" s="189"/>
    </row>
    <row r="5933">
      <c r="A5933" s="186" t="s">
        <v>498</v>
      </c>
      <c r="B5933" s="186">
        <v>0.004704</v>
      </c>
      <c r="C5933" s="187">
        <v>45664.0</v>
      </c>
      <c r="D5933" s="188" t="str">
        <f t="shared" si="1"/>
        <v>2025/01</v>
      </c>
      <c r="E5933" s="189"/>
    </row>
    <row r="5934">
      <c r="A5934" s="186" t="s">
        <v>498</v>
      </c>
      <c r="B5934" s="186">
        <v>0.1003296</v>
      </c>
      <c r="C5934" s="187">
        <v>45664.0</v>
      </c>
      <c r="D5934" s="188" t="str">
        <f t="shared" si="1"/>
        <v>2025/01</v>
      </c>
      <c r="E5934" s="189"/>
    </row>
    <row r="5935">
      <c r="A5935" s="186" t="s">
        <v>491</v>
      </c>
      <c r="B5935" s="186">
        <v>0.048175</v>
      </c>
      <c r="C5935" s="187">
        <v>45664.0</v>
      </c>
      <c r="D5935" s="188" t="str">
        <f t="shared" si="1"/>
        <v>2025/01</v>
      </c>
      <c r="E5935" s="189"/>
    </row>
    <row r="5936">
      <c r="A5936" s="186" t="s">
        <v>491</v>
      </c>
      <c r="B5936" s="186">
        <v>0.00639</v>
      </c>
      <c r="C5936" s="187">
        <v>45664.0</v>
      </c>
      <c r="D5936" s="188" t="str">
        <f t="shared" si="1"/>
        <v>2025/01</v>
      </c>
      <c r="E5936" s="189"/>
    </row>
    <row r="5937">
      <c r="A5937" s="186" t="s">
        <v>487</v>
      </c>
      <c r="B5937" s="186">
        <v>4.6429</v>
      </c>
      <c r="C5937" s="187">
        <v>45665.0</v>
      </c>
      <c r="D5937" s="188" t="str">
        <f t="shared" si="1"/>
        <v>2025/01</v>
      </c>
      <c r="E5937" s="189"/>
    </row>
    <row r="5938">
      <c r="A5938" s="186" t="s">
        <v>487</v>
      </c>
      <c r="B5938" s="186">
        <v>0.29584</v>
      </c>
      <c r="C5938" s="187">
        <v>45665.0</v>
      </c>
      <c r="D5938" s="188" t="str">
        <f t="shared" si="1"/>
        <v>2025/01</v>
      </c>
      <c r="E5938" s="189"/>
    </row>
    <row r="5939">
      <c r="A5939" s="186" t="s">
        <v>487</v>
      </c>
      <c r="B5939" s="186">
        <v>0.68164</v>
      </c>
      <c r="C5939" s="187">
        <v>45665.0</v>
      </c>
      <c r="D5939" s="188" t="str">
        <f t="shared" si="1"/>
        <v>2025/01</v>
      </c>
      <c r="E5939" s="189"/>
    </row>
    <row r="5940">
      <c r="A5940" s="186" t="s">
        <v>487</v>
      </c>
      <c r="B5940" s="186">
        <v>1.5203125</v>
      </c>
      <c r="C5940" s="187">
        <v>45665.0</v>
      </c>
      <c r="D5940" s="188" t="str">
        <f t="shared" si="1"/>
        <v>2025/01</v>
      </c>
      <c r="E5940" s="189"/>
    </row>
    <row r="5941">
      <c r="A5941" s="186" t="s">
        <v>487</v>
      </c>
      <c r="B5941" s="186">
        <v>0.11584</v>
      </c>
      <c r="C5941" s="187">
        <v>45665.0</v>
      </c>
      <c r="D5941" s="188" t="str">
        <f t="shared" si="1"/>
        <v>2025/01</v>
      </c>
      <c r="E5941" s="189"/>
    </row>
    <row r="5942">
      <c r="A5942" s="186" t="s">
        <v>487</v>
      </c>
      <c r="B5942" s="186">
        <v>0.21693</v>
      </c>
      <c r="C5942" s="187">
        <v>45665.0</v>
      </c>
      <c r="D5942" s="188" t="str">
        <f t="shared" si="1"/>
        <v>2025/01</v>
      </c>
      <c r="E5942" s="189"/>
    </row>
    <row r="5943">
      <c r="A5943" s="186" t="s">
        <v>487</v>
      </c>
      <c r="B5943" s="186">
        <v>1.0374138</v>
      </c>
      <c r="C5943" s="187">
        <v>45665.0</v>
      </c>
      <c r="D5943" s="188" t="str">
        <f t="shared" si="1"/>
        <v>2025/01</v>
      </c>
      <c r="E5943" s="189"/>
    </row>
    <row r="5944">
      <c r="A5944" s="186" t="s">
        <v>487</v>
      </c>
      <c r="B5944" s="186">
        <v>0.175392</v>
      </c>
      <c r="C5944" s="187">
        <v>45665.0</v>
      </c>
      <c r="D5944" s="188" t="str">
        <f t="shared" si="1"/>
        <v>2025/01</v>
      </c>
      <c r="E5944" s="189"/>
    </row>
    <row r="5945">
      <c r="A5945" s="186" t="s">
        <v>487</v>
      </c>
      <c r="B5945" s="186">
        <v>0.2315472</v>
      </c>
      <c r="C5945" s="187">
        <v>45665.0</v>
      </c>
      <c r="D5945" s="188" t="str">
        <f t="shared" si="1"/>
        <v>2025/01</v>
      </c>
      <c r="E5945" s="189"/>
    </row>
    <row r="5946">
      <c r="A5946" s="186" t="s">
        <v>487</v>
      </c>
      <c r="B5946" s="186">
        <v>0.02717</v>
      </c>
      <c r="C5946" s="187">
        <v>45665.0</v>
      </c>
      <c r="D5946" s="188" t="str">
        <f t="shared" si="1"/>
        <v>2025/01</v>
      </c>
      <c r="E5946" s="189"/>
    </row>
    <row r="5947">
      <c r="A5947" s="186" t="s">
        <v>487</v>
      </c>
      <c r="B5947" s="186">
        <v>0.012</v>
      </c>
      <c r="C5947" s="187">
        <v>45665.0</v>
      </c>
      <c r="D5947" s="188" t="str">
        <f t="shared" si="1"/>
        <v>2025/01</v>
      </c>
      <c r="E5947" s="189"/>
    </row>
    <row r="5948">
      <c r="A5948" s="186" t="s">
        <v>499</v>
      </c>
      <c r="B5948" s="186">
        <v>0.8703975</v>
      </c>
      <c r="C5948" s="187">
        <v>45665.0</v>
      </c>
      <c r="D5948" s="188" t="str">
        <f t="shared" si="1"/>
        <v>2025/01</v>
      </c>
      <c r="E5948" s="189"/>
    </row>
    <row r="5949">
      <c r="A5949" s="186" t="s">
        <v>499</v>
      </c>
      <c r="B5949" s="186">
        <v>1.93392</v>
      </c>
      <c r="C5949" s="187">
        <v>45665.0</v>
      </c>
      <c r="D5949" s="188" t="str">
        <f t="shared" si="1"/>
        <v>2025/01</v>
      </c>
      <c r="E5949" s="189"/>
    </row>
    <row r="5950">
      <c r="A5950" s="186" t="s">
        <v>499</v>
      </c>
      <c r="B5950" s="186">
        <v>0.98503</v>
      </c>
      <c r="C5950" s="187">
        <v>45665.0</v>
      </c>
      <c r="D5950" s="188" t="str">
        <f t="shared" si="1"/>
        <v>2025/01</v>
      </c>
      <c r="E5950" s="189"/>
    </row>
    <row r="5951">
      <c r="A5951" s="186" t="s">
        <v>499</v>
      </c>
      <c r="B5951" s="186">
        <v>0.01235</v>
      </c>
      <c r="C5951" s="187">
        <v>45665.0</v>
      </c>
      <c r="D5951" s="188" t="str">
        <f t="shared" si="1"/>
        <v>2025/01</v>
      </c>
      <c r="E5951" s="189"/>
    </row>
    <row r="5952">
      <c r="A5952" s="186" t="s">
        <v>499</v>
      </c>
      <c r="B5952" s="186">
        <v>0.00384</v>
      </c>
      <c r="C5952" s="187">
        <v>45665.0</v>
      </c>
      <c r="D5952" s="188" t="str">
        <f t="shared" si="1"/>
        <v>2025/01</v>
      </c>
      <c r="E5952" s="189"/>
    </row>
    <row r="5953">
      <c r="A5953" s="186" t="s">
        <v>499</v>
      </c>
      <c r="B5953" s="186">
        <v>0.03951</v>
      </c>
      <c r="C5953" s="187">
        <v>45665.0</v>
      </c>
      <c r="D5953" s="188" t="str">
        <f t="shared" si="1"/>
        <v>2025/01</v>
      </c>
      <c r="E5953" s="189"/>
    </row>
    <row r="5954">
      <c r="A5954" s="186" t="s">
        <v>499</v>
      </c>
      <c r="B5954" s="186">
        <v>0.72661</v>
      </c>
      <c r="C5954" s="187">
        <v>45665.0</v>
      </c>
      <c r="D5954" s="188" t="str">
        <f t="shared" si="1"/>
        <v>2025/01</v>
      </c>
      <c r="E5954" s="189"/>
    </row>
    <row r="5955">
      <c r="A5955" s="186" t="s">
        <v>499</v>
      </c>
      <c r="B5955" s="186">
        <v>0.256635</v>
      </c>
      <c r="C5955" s="187">
        <v>45665.0</v>
      </c>
      <c r="D5955" s="188" t="str">
        <f t="shared" si="1"/>
        <v>2025/01</v>
      </c>
      <c r="E5955" s="189"/>
    </row>
    <row r="5956">
      <c r="A5956" s="186" t="s">
        <v>499</v>
      </c>
      <c r="B5956" s="186">
        <v>7.6167E-4</v>
      </c>
      <c r="C5956" s="187">
        <v>45665.0</v>
      </c>
      <c r="D5956" s="188" t="str">
        <f t="shared" si="1"/>
        <v>2025/01</v>
      </c>
      <c r="E5956" s="189"/>
    </row>
    <row r="5957">
      <c r="A5957" s="186" t="s">
        <v>499</v>
      </c>
      <c r="B5957" s="186">
        <v>0.0068811</v>
      </c>
      <c r="C5957" s="187">
        <v>45665.0</v>
      </c>
      <c r="D5957" s="188" t="str">
        <f t="shared" si="1"/>
        <v>2025/01</v>
      </c>
      <c r="E5957" s="189"/>
    </row>
    <row r="5958">
      <c r="A5958" s="186" t="s">
        <v>499</v>
      </c>
      <c r="B5958" s="186">
        <v>0.0045924</v>
      </c>
      <c r="C5958" s="187">
        <v>45665.0</v>
      </c>
      <c r="D5958" s="188" t="str">
        <f t="shared" si="1"/>
        <v>2025/01</v>
      </c>
      <c r="E5958" s="189"/>
    </row>
    <row r="5959">
      <c r="A5959" s="186" t="s">
        <v>496</v>
      </c>
      <c r="B5959" s="186">
        <v>0.0396933</v>
      </c>
      <c r="C5959" s="187">
        <v>45665.0</v>
      </c>
      <c r="D5959" s="188" t="str">
        <f t="shared" si="1"/>
        <v>2025/01</v>
      </c>
      <c r="E5959" s="189"/>
    </row>
    <row r="5960">
      <c r="A5960" s="186" t="s">
        <v>496</v>
      </c>
      <c r="B5960" s="186">
        <v>0.0059808</v>
      </c>
      <c r="C5960" s="187">
        <v>45665.0</v>
      </c>
      <c r="D5960" s="188" t="str">
        <f t="shared" si="1"/>
        <v>2025/01</v>
      </c>
      <c r="E5960" s="189"/>
    </row>
    <row r="5961">
      <c r="A5961" s="186" t="s">
        <v>496</v>
      </c>
      <c r="B5961" s="186">
        <v>0.0044358</v>
      </c>
      <c r="C5961" s="187">
        <v>45665.0</v>
      </c>
      <c r="D5961" s="188" t="str">
        <f t="shared" si="1"/>
        <v>2025/01</v>
      </c>
      <c r="E5961" s="189"/>
    </row>
    <row r="5962">
      <c r="A5962" s="186" t="s">
        <v>496</v>
      </c>
      <c r="B5962" s="186">
        <v>0.04876</v>
      </c>
      <c r="C5962" s="187">
        <v>45665.0</v>
      </c>
      <c r="D5962" s="188" t="str">
        <f t="shared" si="1"/>
        <v>2025/01</v>
      </c>
      <c r="E5962" s="189"/>
    </row>
    <row r="5963">
      <c r="A5963" s="186" t="s">
        <v>496</v>
      </c>
      <c r="B5963" s="186">
        <v>0.035616</v>
      </c>
      <c r="C5963" s="187">
        <v>45665.0</v>
      </c>
      <c r="D5963" s="188" t="str">
        <f t="shared" si="1"/>
        <v>2025/01</v>
      </c>
      <c r="E5963" s="189"/>
    </row>
    <row r="5964">
      <c r="A5964" s="186" t="s">
        <v>502</v>
      </c>
      <c r="B5964" s="186">
        <v>3.9534275</v>
      </c>
      <c r="C5964" s="187">
        <v>45665.0</v>
      </c>
      <c r="D5964" s="188" t="str">
        <f t="shared" si="1"/>
        <v>2025/01</v>
      </c>
      <c r="E5964" s="189"/>
    </row>
    <row r="5965">
      <c r="A5965" s="186" t="s">
        <v>502</v>
      </c>
      <c r="B5965" s="186">
        <v>1.3328</v>
      </c>
      <c r="C5965" s="187">
        <v>45665.0</v>
      </c>
      <c r="D5965" s="188" t="str">
        <f t="shared" si="1"/>
        <v>2025/01</v>
      </c>
      <c r="E5965" s="189"/>
    </row>
    <row r="5966">
      <c r="A5966" s="186" t="s">
        <v>502</v>
      </c>
      <c r="B5966" s="186">
        <v>1.15629</v>
      </c>
      <c r="C5966" s="187">
        <v>45665.0</v>
      </c>
      <c r="D5966" s="188" t="str">
        <f t="shared" si="1"/>
        <v>2025/01</v>
      </c>
      <c r="E5966" s="189"/>
    </row>
    <row r="5967">
      <c r="A5967" s="186" t="s">
        <v>502</v>
      </c>
      <c r="B5967" s="186">
        <v>0.0826755</v>
      </c>
      <c r="C5967" s="187">
        <v>45665.0</v>
      </c>
      <c r="D5967" s="188" t="str">
        <f t="shared" si="1"/>
        <v>2025/01</v>
      </c>
      <c r="E5967" s="189"/>
    </row>
    <row r="5968">
      <c r="A5968" s="186" t="s">
        <v>502</v>
      </c>
      <c r="B5968" s="186">
        <v>0.0151488</v>
      </c>
      <c r="C5968" s="187">
        <v>45665.0</v>
      </c>
      <c r="D5968" s="188" t="str">
        <f t="shared" si="1"/>
        <v>2025/01</v>
      </c>
      <c r="E5968" s="189"/>
    </row>
    <row r="5969">
      <c r="A5969" s="186" t="s">
        <v>502</v>
      </c>
      <c r="B5969" s="186">
        <v>0.0288114</v>
      </c>
      <c r="C5969" s="187">
        <v>45665.0</v>
      </c>
      <c r="D5969" s="188" t="str">
        <f t="shared" si="1"/>
        <v>2025/01</v>
      </c>
      <c r="E5969" s="189"/>
    </row>
    <row r="5970">
      <c r="A5970" s="186" t="s">
        <v>502</v>
      </c>
      <c r="B5970" s="186">
        <v>3.9E-4</v>
      </c>
      <c r="C5970" s="187">
        <v>45665.0</v>
      </c>
      <c r="D5970" s="188" t="str">
        <f t="shared" si="1"/>
        <v>2025/01</v>
      </c>
      <c r="E5970" s="189"/>
    </row>
    <row r="5971">
      <c r="A5971" s="186" t="s">
        <v>502</v>
      </c>
      <c r="B5971" s="186">
        <v>0.14496</v>
      </c>
      <c r="C5971" s="187">
        <v>45665.0</v>
      </c>
      <c r="D5971" s="188" t="str">
        <f t="shared" si="1"/>
        <v>2025/01</v>
      </c>
      <c r="E5971" s="189"/>
    </row>
    <row r="5972">
      <c r="A5972" s="186" t="s">
        <v>502</v>
      </c>
      <c r="B5972" s="186">
        <v>0.0127762</v>
      </c>
      <c r="C5972" s="187">
        <v>45665.0</v>
      </c>
      <c r="D5972" s="188" t="str">
        <f t="shared" si="1"/>
        <v>2025/01</v>
      </c>
      <c r="E5972" s="189"/>
    </row>
    <row r="5973">
      <c r="A5973" s="186" t="s">
        <v>502</v>
      </c>
      <c r="B5973" s="186">
        <v>3.32</v>
      </c>
      <c r="C5973" s="187">
        <v>45665.0</v>
      </c>
      <c r="D5973" s="188" t="str">
        <f t="shared" si="1"/>
        <v>2025/01</v>
      </c>
      <c r="E5973" s="189"/>
    </row>
    <row r="5974">
      <c r="A5974" s="186" t="s">
        <v>502</v>
      </c>
      <c r="B5974" s="186">
        <v>9.1E-4</v>
      </c>
      <c r="C5974" s="187">
        <v>45665.0</v>
      </c>
      <c r="D5974" s="188" t="str">
        <f t="shared" si="1"/>
        <v>2025/01</v>
      </c>
      <c r="E5974" s="189"/>
    </row>
    <row r="5975">
      <c r="A5975" s="186" t="s">
        <v>502</v>
      </c>
      <c r="B5975" s="186">
        <v>0.00465</v>
      </c>
      <c r="C5975" s="187">
        <v>45665.0</v>
      </c>
      <c r="D5975" s="188" t="str">
        <f t="shared" si="1"/>
        <v>2025/01</v>
      </c>
      <c r="E5975" s="189"/>
    </row>
    <row r="5976">
      <c r="A5976" s="186" t="s">
        <v>502</v>
      </c>
      <c r="B5976" s="186">
        <v>0.278052</v>
      </c>
      <c r="C5976" s="187">
        <v>45665.0</v>
      </c>
      <c r="D5976" s="188" t="str">
        <f t="shared" si="1"/>
        <v>2025/01</v>
      </c>
      <c r="E5976" s="189"/>
    </row>
    <row r="5977">
      <c r="A5977" s="186" t="s">
        <v>502</v>
      </c>
      <c r="B5977" s="186">
        <v>0.708756</v>
      </c>
      <c r="C5977" s="187">
        <v>45665.0</v>
      </c>
      <c r="D5977" s="188" t="str">
        <f t="shared" si="1"/>
        <v>2025/01</v>
      </c>
      <c r="E5977" s="189"/>
    </row>
    <row r="5978">
      <c r="A5978" s="186" t="s">
        <v>488</v>
      </c>
      <c r="B5978" s="186">
        <v>0.0129</v>
      </c>
      <c r="C5978" s="187">
        <v>45665.0</v>
      </c>
      <c r="D5978" s="188" t="str">
        <f t="shared" si="1"/>
        <v>2025/01</v>
      </c>
      <c r="E5978" s="189"/>
    </row>
    <row r="5979">
      <c r="A5979" s="186" t="s">
        <v>488</v>
      </c>
      <c r="B5979" s="186">
        <v>0.00944</v>
      </c>
      <c r="C5979" s="187">
        <v>45665.0</v>
      </c>
      <c r="D5979" s="188" t="str">
        <f t="shared" si="1"/>
        <v>2025/01</v>
      </c>
      <c r="E5979" s="189"/>
    </row>
    <row r="5980">
      <c r="A5980" s="186" t="s">
        <v>488</v>
      </c>
      <c r="B5980" s="186">
        <v>0.01225</v>
      </c>
      <c r="C5980" s="187">
        <v>45665.0</v>
      </c>
      <c r="D5980" s="188" t="str">
        <f t="shared" si="1"/>
        <v>2025/01</v>
      </c>
      <c r="E5980" s="189"/>
    </row>
    <row r="5981">
      <c r="A5981" s="186" t="s">
        <v>488</v>
      </c>
      <c r="B5981" s="186">
        <v>0.005365</v>
      </c>
      <c r="C5981" s="187">
        <v>45665.0</v>
      </c>
      <c r="D5981" s="188" t="str">
        <f t="shared" si="1"/>
        <v>2025/01</v>
      </c>
      <c r="E5981" s="189"/>
    </row>
    <row r="5982">
      <c r="A5982" s="186" t="s">
        <v>488</v>
      </c>
      <c r="B5982" s="186">
        <v>0.00796</v>
      </c>
      <c r="C5982" s="187">
        <v>45665.0</v>
      </c>
      <c r="D5982" s="188" t="str">
        <f t="shared" si="1"/>
        <v>2025/01</v>
      </c>
      <c r="E5982" s="189"/>
    </row>
    <row r="5983">
      <c r="A5983" s="186" t="s">
        <v>488</v>
      </c>
      <c r="B5983" s="186">
        <v>0.4826211</v>
      </c>
      <c r="C5983" s="187">
        <v>45665.0</v>
      </c>
      <c r="D5983" s="188" t="str">
        <f t="shared" si="1"/>
        <v>2025/01</v>
      </c>
      <c r="E5983" s="189"/>
    </row>
    <row r="5984">
      <c r="A5984" s="186" t="s">
        <v>488</v>
      </c>
      <c r="B5984" s="186">
        <v>0.156192</v>
      </c>
      <c r="C5984" s="187">
        <v>45665.0</v>
      </c>
      <c r="D5984" s="188" t="str">
        <f t="shared" si="1"/>
        <v>2025/01</v>
      </c>
      <c r="E5984" s="189"/>
    </row>
    <row r="5985">
      <c r="A5985" s="186" t="s">
        <v>488</v>
      </c>
      <c r="B5985" s="186">
        <v>0.0206772</v>
      </c>
      <c r="C5985" s="187">
        <v>45665.0</v>
      </c>
      <c r="D5985" s="188" t="str">
        <f t="shared" si="1"/>
        <v>2025/01</v>
      </c>
      <c r="E5985" s="189"/>
    </row>
    <row r="5986">
      <c r="A5986" s="186" t="s">
        <v>488</v>
      </c>
      <c r="B5986" s="186">
        <v>31.034115</v>
      </c>
      <c r="C5986" s="187">
        <v>45665.0</v>
      </c>
      <c r="D5986" s="188" t="str">
        <f t="shared" si="1"/>
        <v>2025/01</v>
      </c>
      <c r="E5986" s="189"/>
    </row>
    <row r="5987">
      <c r="A5987" s="186" t="s">
        <v>488</v>
      </c>
      <c r="B5987" s="186">
        <v>0.0518238</v>
      </c>
      <c r="C5987" s="187">
        <v>45665.0</v>
      </c>
      <c r="D5987" s="188" t="str">
        <f t="shared" si="1"/>
        <v>2025/01</v>
      </c>
      <c r="E5987" s="189"/>
    </row>
    <row r="5988">
      <c r="A5988" s="186" t="s">
        <v>488</v>
      </c>
      <c r="B5988" s="186">
        <v>0.003102</v>
      </c>
      <c r="C5988" s="187">
        <v>45665.0</v>
      </c>
      <c r="D5988" s="188" t="str">
        <f t="shared" si="1"/>
        <v>2025/01</v>
      </c>
      <c r="E5988" s="189"/>
    </row>
    <row r="5989">
      <c r="A5989" s="186" t="s">
        <v>489</v>
      </c>
      <c r="B5989" s="186">
        <v>0.9027</v>
      </c>
      <c r="C5989" s="187">
        <v>45665.0</v>
      </c>
      <c r="D5989" s="188" t="str">
        <f t="shared" si="1"/>
        <v>2025/01</v>
      </c>
      <c r="E5989" s="189"/>
    </row>
    <row r="5990">
      <c r="A5990" s="186" t="s">
        <v>489</v>
      </c>
      <c r="B5990" s="186">
        <v>0.66112</v>
      </c>
      <c r="C5990" s="187">
        <v>45665.0</v>
      </c>
      <c r="D5990" s="188" t="str">
        <f t="shared" si="1"/>
        <v>2025/01</v>
      </c>
      <c r="E5990" s="189"/>
    </row>
    <row r="5991">
      <c r="A5991" s="186" t="s">
        <v>489</v>
      </c>
      <c r="B5991" s="186">
        <v>0.42066</v>
      </c>
      <c r="C5991" s="187">
        <v>45665.0</v>
      </c>
      <c r="D5991" s="188" t="str">
        <f t="shared" si="1"/>
        <v>2025/01</v>
      </c>
      <c r="E5991" s="189"/>
    </row>
    <row r="5992">
      <c r="A5992" s="186" t="s">
        <v>489</v>
      </c>
      <c r="B5992" s="186">
        <v>0.055855</v>
      </c>
      <c r="C5992" s="187">
        <v>45665.0</v>
      </c>
      <c r="D5992" s="188" t="str">
        <f t="shared" si="1"/>
        <v>2025/01</v>
      </c>
      <c r="E5992" s="189"/>
    </row>
    <row r="5993">
      <c r="A5993" s="186" t="s">
        <v>489</v>
      </c>
      <c r="B5993" s="186">
        <v>0.00429</v>
      </c>
      <c r="C5993" s="187">
        <v>45665.0</v>
      </c>
      <c r="D5993" s="188" t="str">
        <f t="shared" si="1"/>
        <v>2025/01</v>
      </c>
      <c r="E5993" s="189"/>
    </row>
    <row r="5994">
      <c r="A5994" s="186" t="s">
        <v>489</v>
      </c>
      <c r="B5994" s="186">
        <v>0.04508835</v>
      </c>
      <c r="C5994" s="187">
        <v>45665.0</v>
      </c>
      <c r="D5994" s="188" t="str">
        <f t="shared" si="1"/>
        <v>2025/01</v>
      </c>
      <c r="E5994" s="189"/>
    </row>
    <row r="5995">
      <c r="A5995" s="186" t="s">
        <v>489</v>
      </c>
      <c r="B5995" s="186">
        <v>0.0130656</v>
      </c>
      <c r="C5995" s="187">
        <v>45665.0</v>
      </c>
      <c r="D5995" s="188" t="str">
        <f t="shared" si="1"/>
        <v>2025/01</v>
      </c>
      <c r="E5995" s="189"/>
    </row>
    <row r="5996">
      <c r="A5996" s="186" t="s">
        <v>489</v>
      </c>
      <c r="B5996" s="186">
        <v>0.011868</v>
      </c>
      <c r="C5996" s="187">
        <v>45665.0</v>
      </c>
      <c r="D5996" s="188" t="str">
        <f t="shared" si="1"/>
        <v>2025/01</v>
      </c>
      <c r="E5996" s="189"/>
    </row>
    <row r="5997">
      <c r="A5997" s="186" t="s">
        <v>489</v>
      </c>
      <c r="B5997" s="186">
        <v>3.6049E-4</v>
      </c>
      <c r="C5997" s="187">
        <v>45665.0</v>
      </c>
      <c r="D5997" s="188" t="str">
        <f t="shared" si="1"/>
        <v>2025/01</v>
      </c>
      <c r="E5997" s="189"/>
    </row>
    <row r="5998">
      <c r="A5998" s="186" t="s">
        <v>489</v>
      </c>
      <c r="B5998" s="186">
        <v>0.0059673</v>
      </c>
      <c r="C5998" s="187">
        <v>45665.0</v>
      </c>
      <c r="D5998" s="188" t="str">
        <f t="shared" si="1"/>
        <v>2025/01</v>
      </c>
      <c r="E5998" s="189"/>
    </row>
    <row r="5999">
      <c r="A5999" s="186" t="s">
        <v>489</v>
      </c>
      <c r="B5999" s="186">
        <v>0.0038064</v>
      </c>
      <c r="C5999" s="187">
        <v>45665.0</v>
      </c>
      <c r="D5999" s="188" t="str">
        <f t="shared" si="1"/>
        <v>2025/01</v>
      </c>
      <c r="E5999" s="189"/>
    </row>
    <row r="6000">
      <c r="A6000" s="186" t="s">
        <v>498</v>
      </c>
      <c r="B6000" s="186">
        <v>0.03039</v>
      </c>
      <c r="C6000" s="187">
        <v>45665.0</v>
      </c>
      <c r="D6000" s="188" t="str">
        <f t="shared" si="1"/>
        <v>2025/01</v>
      </c>
      <c r="E6000" s="189"/>
    </row>
    <row r="6001">
      <c r="A6001" s="186" t="s">
        <v>498</v>
      </c>
      <c r="B6001" s="186">
        <v>0.02232</v>
      </c>
      <c r="C6001" s="187">
        <v>45665.0</v>
      </c>
      <c r="D6001" s="188" t="str">
        <f t="shared" si="1"/>
        <v>2025/01</v>
      </c>
      <c r="E6001" s="189"/>
    </row>
    <row r="6002">
      <c r="A6002" s="186" t="s">
        <v>498</v>
      </c>
      <c r="B6002" s="186">
        <v>0.0802941</v>
      </c>
      <c r="C6002" s="187">
        <v>45665.0</v>
      </c>
      <c r="D6002" s="188" t="str">
        <f t="shared" si="1"/>
        <v>2025/01</v>
      </c>
      <c r="E6002" s="189"/>
    </row>
    <row r="6003">
      <c r="A6003" s="186" t="s">
        <v>498</v>
      </c>
      <c r="B6003" s="186">
        <v>0.0444768</v>
      </c>
      <c r="C6003" s="187">
        <v>45665.0</v>
      </c>
      <c r="D6003" s="188" t="str">
        <f t="shared" si="1"/>
        <v>2025/01</v>
      </c>
      <c r="E6003" s="189"/>
    </row>
    <row r="6004">
      <c r="A6004" s="186" t="s">
        <v>498</v>
      </c>
      <c r="B6004" s="186">
        <v>0.069342</v>
      </c>
      <c r="C6004" s="187">
        <v>45665.0</v>
      </c>
      <c r="D6004" s="188" t="str">
        <f t="shared" si="1"/>
        <v>2025/01</v>
      </c>
      <c r="E6004" s="189"/>
    </row>
    <row r="6005">
      <c r="A6005" s="186" t="s">
        <v>491</v>
      </c>
      <c r="B6005" s="186">
        <v>0.06236</v>
      </c>
      <c r="C6005" s="187">
        <v>45665.0</v>
      </c>
      <c r="D6005" s="188" t="str">
        <f t="shared" si="1"/>
        <v>2025/01</v>
      </c>
      <c r="E6005" s="189"/>
    </row>
    <row r="6006">
      <c r="A6006" s="186" t="s">
        <v>491</v>
      </c>
      <c r="B6006" s="186">
        <v>0.00866</v>
      </c>
      <c r="C6006" s="187">
        <v>45665.0</v>
      </c>
      <c r="D6006" s="188" t="str">
        <f t="shared" si="1"/>
        <v>2025/01</v>
      </c>
      <c r="E6006" s="189"/>
    </row>
    <row r="6007">
      <c r="A6007" s="186" t="s">
        <v>487</v>
      </c>
      <c r="B6007" s="186">
        <v>2.8751975</v>
      </c>
      <c r="C6007" s="187">
        <v>45666.0</v>
      </c>
      <c r="D6007" s="188" t="str">
        <f t="shared" si="1"/>
        <v>2025/01</v>
      </c>
      <c r="E6007" s="189"/>
    </row>
    <row r="6008">
      <c r="A6008" s="186" t="s">
        <v>487</v>
      </c>
      <c r="B6008" s="186">
        <v>0.22416</v>
      </c>
      <c r="C6008" s="187">
        <v>45666.0</v>
      </c>
      <c r="D6008" s="188" t="str">
        <f t="shared" si="1"/>
        <v>2025/01</v>
      </c>
      <c r="E6008" s="189"/>
    </row>
    <row r="6009">
      <c r="A6009" s="186" t="s">
        <v>487</v>
      </c>
      <c r="B6009" s="186">
        <v>0.50224</v>
      </c>
      <c r="C6009" s="187">
        <v>45666.0</v>
      </c>
      <c r="D6009" s="188" t="str">
        <f t="shared" si="1"/>
        <v>2025/01</v>
      </c>
      <c r="E6009" s="189"/>
    </row>
    <row r="6010">
      <c r="A6010" s="186" t="s">
        <v>487</v>
      </c>
      <c r="B6010" s="186">
        <v>0.3851475</v>
      </c>
      <c r="C6010" s="187">
        <v>45666.0</v>
      </c>
      <c r="D6010" s="188" t="str">
        <f t="shared" si="1"/>
        <v>2025/01</v>
      </c>
      <c r="E6010" s="189"/>
    </row>
    <row r="6011">
      <c r="A6011" s="186" t="s">
        <v>487</v>
      </c>
      <c r="B6011" s="186">
        <v>0.12848</v>
      </c>
      <c r="C6011" s="187">
        <v>45666.0</v>
      </c>
      <c r="D6011" s="188" t="str">
        <f t="shared" si="1"/>
        <v>2025/01</v>
      </c>
      <c r="E6011" s="189"/>
    </row>
    <row r="6012">
      <c r="A6012" s="186" t="s">
        <v>487</v>
      </c>
      <c r="B6012" s="186">
        <v>0.15936</v>
      </c>
      <c r="C6012" s="187">
        <v>45666.0</v>
      </c>
      <c r="D6012" s="188" t="str">
        <f t="shared" si="1"/>
        <v>2025/01</v>
      </c>
      <c r="E6012" s="189"/>
    </row>
    <row r="6013">
      <c r="A6013" s="186" t="s">
        <v>487</v>
      </c>
      <c r="B6013" s="186">
        <v>0.828978</v>
      </c>
      <c r="C6013" s="187">
        <v>45666.0</v>
      </c>
      <c r="D6013" s="188" t="str">
        <f t="shared" si="1"/>
        <v>2025/01</v>
      </c>
      <c r="E6013" s="189"/>
    </row>
    <row r="6014">
      <c r="A6014" s="186" t="s">
        <v>487</v>
      </c>
      <c r="B6014" s="186">
        <v>0.1550784</v>
      </c>
      <c r="C6014" s="187">
        <v>45666.0</v>
      </c>
      <c r="D6014" s="188" t="str">
        <f t="shared" si="1"/>
        <v>2025/01</v>
      </c>
      <c r="E6014" s="189"/>
    </row>
    <row r="6015">
      <c r="A6015" s="186" t="s">
        <v>487</v>
      </c>
      <c r="B6015" s="186">
        <v>0.200418</v>
      </c>
      <c r="C6015" s="187">
        <v>45666.0</v>
      </c>
      <c r="D6015" s="188" t="str">
        <f t="shared" si="1"/>
        <v>2025/01</v>
      </c>
      <c r="E6015" s="189"/>
    </row>
    <row r="6016">
      <c r="A6016" s="186" t="s">
        <v>499</v>
      </c>
      <c r="B6016" s="186">
        <v>0.7058175</v>
      </c>
      <c r="C6016" s="187">
        <v>45666.0</v>
      </c>
      <c r="D6016" s="188" t="str">
        <f t="shared" si="1"/>
        <v>2025/01</v>
      </c>
      <c r="E6016" s="189"/>
    </row>
    <row r="6017">
      <c r="A6017" s="186" t="s">
        <v>499</v>
      </c>
      <c r="B6017" s="186">
        <v>2.0824</v>
      </c>
      <c r="C6017" s="187">
        <v>45666.0</v>
      </c>
      <c r="D6017" s="188" t="str">
        <f t="shared" si="1"/>
        <v>2025/01</v>
      </c>
      <c r="E6017" s="189"/>
    </row>
    <row r="6018">
      <c r="A6018" s="186" t="s">
        <v>499</v>
      </c>
      <c r="B6018" s="186">
        <v>1.12029</v>
      </c>
      <c r="C6018" s="187">
        <v>45666.0</v>
      </c>
      <c r="D6018" s="188" t="str">
        <f t="shared" si="1"/>
        <v>2025/01</v>
      </c>
      <c r="E6018" s="189"/>
    </row>
    <row r="6019">
      <c r="A6019" s="186" t="s">
        <v>499</v>
      </c>
      <c r="B6019" s="186">
        <v>1.00711</v>
      </c>
      <c r="C6019" s="187">
        <v>45666.0</v>
      </c>
      <c r="D6019" s="188" t="str">
        <f t="shared" si="1"/>
        <v>2025/01</v>
      </c>
      <c r="E6019" s="189"/>
    </row>
    <row r="6020">
      <c r="A6020" s="186" t="s">
        <v>499</v>
      </c>
      <c r="B6020" s="186">
        <v>0.284925</v>
      </c>
      <c r="C6020" s="187">
        <v>45666.0</v>
      </c>
      <c r="D6020" s="188" t="str">
        <f t="shared" si="1"/>
        <v>2025/01</v>
      </c>
      <c r="E6020" s="189"/>
    </row>
    <row r="6021">
      <c r="A6021" s="186" t="s">
        <v>499</v>
      </c>
      <c r="B6021" s="186">
        <v>9.7552E-4</v>
      </c>
      <c r="C6021" s="187">
        <v>45666.0</v>
      </c>
      <c r="D6021" s="188" t="str">
        <f t="shared" si="1"/>
        <v>2025/01</v>
      </c>
      <c r="E6021" s="189"/>
    </row>
    <row r="6022">
      <c r="A6022" s="186" t="s">
        <v>499</v>
      </c>
      <c r="B6022" s="186">
        <v>0.0070557</v>
      </c>
      <c r="C6022" s="187">
        <v>45666.0</v>
      </c>
      <c r="D6022" s="188" t="str">
        <f t="shared" si="1"/>
        <v>2025/01</v>
      </c>
      <c r="E6022" s="189"/>
    </row>
    <row r="6023">
      <c r="A6023" s="186" t="s">
        <v>499</v>
      </c>
      <c r="B6023" s="186">
        <v>0.0061944</v>
      </c>
      <c r="C6023" s="187">
        <v>45666.0</v>
      </c>
      <c r="D6023" s="188" t="str">
        <f t="shared" si="1"/>
        <v>2025/01</v>
      </c>
      <c r="E6023" s="189"/>
    </row>
    <row r="6024">
      <c r="A6024" s="186" t="s">
        <v>496</v>
      </c>
      <c r="B6024" s="186">
        <v>0.03860085</v>
      </c>
      <c r="C6024" s="187">
        <v>45666.0</v>
      </c>
      <c r="D6024" s="188" t="str">
        <f t="shared" si="1"/>
        <v>2025/01</v>
      </c>
      <c r="E6024" s="189"/>
    </row>
    <row r="6025">
      <c r="A6025" s="186" t="s">
        <v>496</v>
      </c>
      <c r="B6025" s="186">
        <v>0.002688</v>
      </c>
      <c r="C6025" s="187">
        <v>45666.0</v>
      </c>
      <c r="D6025" s="188" t="str">
        <f t="shared" si="1"/>
        <v>2025/01</v>
      </c>
      <c r="E6025" s="189"/>
    </row>
    <row r="6026">
      <c r="A6026" s="186" t="s">
        <v>496</v>
      </c>
      <c r="B6026" s="186">
        <v>0.0042684</v>
      </c>
      <c r="C6026" s="187">
        <v>45666.0</v>
      </c>
      <c r="D6026" s="188" t="str">
        <f t="shared" si="1"/>
        <v>2025/01</v>
      </c>
      <c r="E6026" s="189"/>
    </row>
    <row r="6027">
      <c r="A6027" s="186" t="s">
        <v>496</v>
      </c>
      <c r="B6027" s="186">
        <v>0.0483435</v>
      </c>
      <c r="C6027" s="187">
        <v>45666.0</v>
      </c>
      <c r="D6027" s="188" t="str">
        <f t="shared" si="1"/>
        <v>2025/01</v>
      </c>
      <c r="E6027" s="189"/>
    </row>
    <row r="6028">
      <c r="A6028" s="186" t="s">
        <v>496</v>
      </c>
      <c r="B6028" s="186">
        <v>0.031518</v>
      </c>
      <c r="C6028" s="187">
        <v>45666.0</v>
      </c>
      <c r="D6028" s="188" t="str">
        <f t="shared" si="1"/>
        <v>2025/01</v>
      </c>
      <c r="E6028" s="189"/>
    </row>
    <row r="6029">
      <c r="A6029" s="186" t="s">
        <v>502</v>
      </c>
      <c r="B6029" s="186">
        <v>2.9909225</v>
      </c>
      <c r="C6029" s="187">
        <v>45666.0</v>
      </c>
      <c r="D6029" s="188" t="str">
        <f t="shared" si="1"/>
        <v>2025/01</v>
      </c>
      <c r="E6029" s="189"/>
    </row>
    <row r="6030">
      <c r="A6030" s="186" t="s">
        <v>502</v>
      </c>
      <c r="B6030" s="186">
        <v>1.60016</v>
      </c>
      <c r="C6030" s="187">
        <v>45666.0</v>
      </c>
      <c r="D6030" s="188" t="str">
        <f t="shared" si="1"/>
        <v>2025/01</v>
      </c>
      <c r="E6030" s="189"/>
    </row>
    <row r="6031">
      <c r="A6031" s="186" t="s">
        <v>502</v>
      </c>
      <c r="B6031" s="186">
        <v>0.98404</v>
      </c>
      <c r="C6031" s="187">
        <v>45666.0</v>
      </c>
      <c r="D6031" s="188" t="str">
        <f t="shared" si="1"/>
        <v>2025/01</v>
      </c>
      <c r="E6031" s="189"/>
    </row>
    <row r="6032">
      <c r="A6032" s="186" t="s">
        <v>502</v>
      </c>
      <c r="B6032" s="186">
        <v>0.1001478</v>
      </c>
      <c r="C6032" s="187">
        <v>45666.0</v>
      </c>
      <c r="D6032" s="188" t="str">
        <f t="shared" si="1"/>
        <v>2025/01</v>
      </c>
      <c r="E6032" s="189"/>
    </row>
    <row r="6033">
      <c r="A6033" s="186" t="s">
        <v>502</v>
      </c>
      <c r="B6033" s="186">
        <v>0.0162432</v>
      </c>
      <c r="C6033" s="187">
        <v>45666.0</v>
      </c>
      <c r="D6033" s="188" t="str">
        <f t="shared" si="1"/>
        <v>2025/01</v>
      </c>
      <c r="E6033" s="189"/>
    </row>
    <row r="6034">
      <c r="A6034" s="186" t="s">
        <v>502</v>
      </c>
      <c r="B6034" s="186">
        <v>0.0252126</v>
      </c>
      <c r="C6034" s="187">
        <v>45666.0</v>
      </c>
      <c r="D6034" s="188" t="str">
        <f t="shared" si="1"/>
        <v>2025/01</v>
      </c>
      <c r="E6034" s="189"/>
    </row>
    <row r="6035">
      <c r="A6035" s="186" t="s">
        <v>502</v>
      </c>
      <c r="B6035" s="186">
        <v>0.0127301</v>
      </c>
      <c r="C6035" s="187">
        <v>45666.0</v>
      </c>
      <c r="D6035" s="188" t="str">
        <f t="shared" si="1"/>
        <v>2025/01</v>
      </c>
      <c r="E6035" s="189"/>
    </row>
    <row r="6036">
      <c r="A6036" s="186" t="s">
        <v>502</v>
      </c>
      <c r="B6036" s="186">
        <v>4.825E-5</v>
      </c>
      <c r="C6036" s="187">
        <v>45666.0</v>
      </c>
      <c r="D6036" s="188" t="str">
        <f t="shared" si="1"/>
        <v>2025/01</v>
      </c>
      <c r="E6036" s="189"/>
    </row>
    <row r="6037">
      <c r="A6037" s="186" t="s">
        <v>502</v>
      </c>
      <c r="B6037" s="186">
        <v>2.72</v>
      </c>
      <c r="C6037" s="187">
        <v>45666.0</v>
      </c>
      <c r="D6037" s="188" t="str">
        <f t="shared" si="1"/>
        <v>2025/01</v>
      </c>
      <c r="E6037" s="189"/>
    </row>
    <row r="6038">
      <c r="A6038" s="186" t="s">
        <v>502</v>
      </c>
      <c r="B6038" s="186">
        <v>0.263793</v>
      </c>
      <c r="C6038" s="187">
        <v>45666.0</v>
      </c>
      <c r="D6038" s="188" t="str">
        <f t="shared" si="1"/>
        <v>2025/01</v>
      </c>
      <c r="E6038" s="189"/>
    </row>
    <row r="6039">
      <c r="A6039" s="186" t="s">
        <v>502</v>
      </c>
      <c r="B6039" s="186">
        <v>0.7678</v>
      </c>
      <c r="C6039" s="187">
        <v>45666.0</v>
      </c>
      <c r="D6039" s="188" t="str">
        <f t="shared" si="1"/>
        <v>2025/01</v>
      </c>
      <c r="E6039" s="189"/>
    </row>
    <row r="6040">
      <c r="A6040" s="186" t="s">
        <v>488</v>
      </c>
      <c r="B6040" s="186">
        <v>0.013765</v>
      </c>
      <c r="C6040" s="187">
        <v>45666.0</v>
      </c>
      <c r="D6040" s="188" t="str">
        <f t="shared" si="1"/>
        <v>2025/01</v>
      </c>
      <c r="E6040" s="189"/>
    </row>
    <row r="6041">
      <c r="A6041" s="186" t="s">
        <v>488</v>
      </c>
      <c r="B6041" s="186">
        <v>0.00336</v>
      </c>
      <c r="C6041" s="187">
        <v>45666.0</v>
      </c>
      <c r="D6041" s="188" t="str">
        <f t="shared" si="1"/>
        <v>2025/01</v>
      </c>
      <c r="E6041" s="189"/>
    </row>
    <row r="6042">
      <c r="A6042" s="186" t="s">
        <v>488</v>
      </c>
      <c r="B6042" s="186">
        <v>0.03637</v>
      </c>
      <c r="C6042" s="187">
        <v>45666.0</v>
      </c>
      <c r="D6042" s="188" t="str">
        <f t="shared" si="1"/>
        <v>2025/01</v>
      </c>
      <c r="E6042" s="189"/>
    </row>
    <row r="6043">
      <c r="A6043" s="186" t="s">
        <v>488</v>
      </c>
      <c r="B6043" s="186">
        <v>0.0025443</v>
      </c>
      <c r="C6043" s="187">
        <v>45666.0</v>
      </c>
      <c r="D6043" s="188" t="str">
        <f t="shared" si="1"/>
        <v>2025/01</v>
      </c>
      <c r="E6043" s="189"/>
    </row>
    <row r="6044">
      <c r="A6044" s="186" t="s">
        <v>488</v>
      </c>
      <c r="B6044" s="186">
        <v>0.002448</v>
      </c>
      <c r="C6044" s="187">
        <v>45666.0</v>
      </c>
      <c r="D6044" s="188" t="str">
        <f t="shared" si="1"/>
        <v>2025/01</v>
      </c>
      <c r="E6044" s="189"/>
    </row>
    <row r="6045">
      <c r="A6045" s="186" t="s">
        <v>488</v>
      </c>
      <c r="B6045" s="186">
        <v>0.007842</v>
      </c>
      <c r="C6045" s="187">
        <v>45666.0</v>
      </c>
      <c r="D6045" s="188" t="str">
        <f t="shared" si="1"/>
        <v>2025/01</v>
      </c>
      <c r="E6045" s="189"/>
    </row>
    <row r="6046">
      <c r="A6046" s="186" t="s">
        <v>488</v>
      </c>
      <c r="B6046" s="186">
        <v>77.652765</v>
      </c>
      <c r="C6046" s="187">
        <v>45666.0</v>
      </c>
      <c r="D6046" s="188" t="str">
        <f t="shared" si="1"/>
        <v>2025/01</v>
      </c>
      <c r="E6046" s="189"/>
    </row>
    <row r="6047">
      <c r="A6047" s="186" t="s">
        <v>488</v>
      </c>
      <c r="B6047" s="186">
        <v>0.0175893</v>
      </c>
      <c r="C6047" s="187">
        <v>45666.0</v>
      </c>
      <c r="D6047" s="188" t="str">
        <f t="shared" si="1"/>
        <v>2025/01</v>
      </c>
      <c r="E6047" s="189"/>
    </row>
    <row r="6048">
      <c r="A6048" s="186" t="s">
        <v>488</v>
      </c>
      <c r="B6048" s="186">
        <v>0.0012744</v>
      </c>
      <c r="C6048" s="187">
        <v>45666.0</v>
      </c>
      <c r="D6048" s="188" t="str">
        <f t="shared" si="1"/>
        <v>2025/01</v>
      </c>
      <c r="E6048" s="189"/>
    </row>
    <row r="6049">
      <c r="A6049" s="186" t="s">
        <v>489</v>
      </c>
      <c r="B6049" s="186">
        <v>1.120305</v>
      </c>
      <c r="C6049" s="187">
        <v>45666.0</v>
      </c>
      <c r="D6049" s="188" t="str">
        <f t="shared" si="1"/>
        <v>2025/01</v>
      </c>
      <c r="E6049" s="189"/>
    </row>
    <row r="6050">
      <c r="A6050" s="186" t="s">
        <v>489</v>
      </c>
      <c r="B6050" s="186">
        <v>0.55728</v>
      </c>
      <c r="C6050" s="187">
        <v>45666.0</v>
      </c>
      <c r="D6050" s="188" t="str">
        <f t="shared" si="1"/>
        <v>2025/01</v>
      </c>
      <c r="E6050" s="189"/>
    </row>
    <row r="6051">
      <c r="A6051" s="186" t="s">
        <v>489</v>
      </c>
      <c r="B6051" s="186">
        <v>0.44557</v>
      </c>
      <c r="C6051" s="187">
        <v>45666.0</v>
      </c>
      <c r="D6051" s="188" t="str">
        <f t="shared" si="1"/>
        <v>2025/01</v>
      </c>
      <c r="E6051" s="189"/>
    </row>
    <row r="6052">
      <c r="A6052" s="186" t="s">
        <v>489</v>
      </c>
      <c r="B6052" s="186">
        <v>0.07572</v>
      </c>
      <c r="C6052" s="187">
        <v>45666.0</v>
      </c>
      <c r="D6052" s="188" t="str">
        <f t="shared" si="1"/>
        <v>2025/01</v>
      </c>
      <c r="E6052" s="189"/>
    </row>
    <row r="6053">
      <c r="A6053" s="186" t="s">
        <v>489</v>
      </c>
      <c r="B6053" s="186">
        <v>0.00938</v>
      </c>
      <c r="C6053" s="187">
        <v>45666.0</v>
      </c>
      <c r="D6053" s="188" t="str">
        <f t="shared" si="1"/>
        <v>2025/01</v>
      </c>
      <c r="E6053" s="189"/>
    </row>
    <row r="6054">
      <c r="A6054" s="186" t="s">
        <v>489</v>
      </c>
      <c r="B6054" s="186">
        <v>0.206305</v>
      </c>
      <c r="C6054" s="187">
        <v>45666.0</v>
      </c>
      <c r="D6054" s="188" t="str">
        <f t="shared" si="1"/>
        <v>2025/01</v>
      </c>
      <c r="E6054" s="189"/>
    </row>
    <row r="6055">
      <c r="A6055" s="186" t="s">
        <v>489</v>
      </c>
      <c r="B6055" s="186">
        <v>0.089055</v>
      </c>
      <c r="C6055" s="187">
        <v>45666.0</v>
      </c>
      <c r="D6055" s="188" t="str">
        <f t="shared" si="1"/>
        <v>2025/01</v>
      </c>
      <c r="E6055" s="189"/>
    </row>
    <row r="6056">
      <c r="A6056" s="186" t="s">
        <v>489</v>
      </c>
      <c r="B6056" s="186">
        <v>0.0622659</v>
      </c>
      <c r="C6056" s="187">
        <v>45666.0</v>
      </c>
      <c r="D6056" s="188" t="str">
        <f t="shared" si="1"/>
        <v>2025/01</v>
      </c>
      <c r="E6056" s="189"/>
    </row>
    <row r="6057">
      <c r="A6057" s="186" t="s">
        <v>489</v>
      </c>
      <c r="B6057" s="186">
        <v>0.0153504</v>
      </c>
      <c r="C6057" s="187">
        <v>45666.0</v>
      </c>
      <c r="D6057" s="188" t="str">
        <f t="shared" si="1"/>
        <v>2025/01</v>
      </c>
      <c r="E6057" s="189"/>
    </row>
    <row r="6058">
      <c r="A6058" s="186" t="s">
        <v>489</v>
      </c>
      <c r="B6058" s="186">
        <v>0.0170562</v>
      </c>
      <c r="C6058" s="187">
        <v>45666.0</v>
      </c>
      <c r="D6058" s="188" t="str">
        <f t="shared" si="1"/>
        <v>2025/01</v>
      </c>
      <c r="E6058" s="189"/>
    </row>
    <row r="6059">
      <c r="A6059" s="186" t="s">
        <v>489</v>
      </c>
      <c r="B6059" s="186">
        <v>3.2825E-4</v>
      </c>
      <c r="C6059" s="187">
        <v>45666.0</v>
      </c>
      <c r="D6059" s="188" t="str">
        <f t="shared" si="1"/>
        <v>2025/01</v>
      </c>
      <c r="E6059" s="189"/>
    </row>
    <row r="6060">
      <c r="A6060" s="186" t="s">
        <v>489</v>
      </c>
      <c r="B6060" s="186">
        <v>0.005103</v>
      </c>
      <c r="C6060" s="187">
        <v>45666.0</v>
      </c>
      <c r="D6060" s="188" t="str">
        <f t="shared" si="1"/>
        <v>2025/01</v>
      </c>
      <c r="E6060" s="189"/>
    </row>
    <row r="6061">
      <c r="A6061" s="186" t="s">
        <v>489</v>
      </c>
      <c r="B6061" s="186">
        <v>0.0031176</v>
      </c>
      <c r="C6061" s="187">
        <v>45666.0</v>
      </c>
      <c r="D6061" s="188" t="str">
        <f t="shared" si="1"/>
        <v>2025/01</v>
      </c>
      <c r="E6061" s="189"/>
    </row>
    <row r="6062">
      <c r="A6062" s="186" t="s">
        <v>498</v>
      </c>
      <c r="B6062" s="186">
        <v>0.0280275</v>
      </c>
      <c r="C6062" s="187">
        <v>45666.0</v>
      </c>
      <c r="D6062" s="188" t="str">
        <f t="shared" si="1"/>
        <v>2025/01</v>
      </c>
      <c r="E6062" s="189"/>
    </row>
    <row r="6063">
      <c r="A6063" s="186" t="s">
        <v>498</v>
      </c>
      <c r="B6063" s="186">
        <v>0.03017</v>
      </c>
      <c r="C6063" s="187">
        <v>45666.0</v>
      </c>
      <c r="D6063" s="188" t="str">
        <f t="shared" si="1"/>
        <v>2025/01</v>
      </c>
      <c r="E6063" s="189"/>
    </row>
    <row r="6064">
      <c r="A6064" s="186" t="s">
        <v>498</v>
      </c>
      <c r="B6064" s="186">
        <v>0.0770487</v>
      </c>
      <c r="C6064" s="187">
        <v>45666.0</v>
      </c>
      <c r="D6064" s="188" t="str">
        <f t="shared" si="1"/>
        <v>2025/01</v>
      </c>
      <c r="E6064" s="189"/>
    </row>
    <row r="6065">
      <c r="A6065" s="186" t="s">
        <v>498</v>
      </c>
      <c r="B6065" s="186">
        <v>0.0565344</v>
      </c>
      <c r="C6065" s="187">
        <v>45666.0</v>
      </c>
      <c r="D6065" s="188" t="str">
        <f t="shared" si="1"/>
        <v>2025/01</v>
      </c>
      <c r="E6065" s="189"/>
    </row>
    <row r="6066">
      <c r="A6066" s="186" t="s">
        <v>498</v>
      </c>
      <c r="B6066" s="186">
        <v>0.0733764</v>
      </c>
      <c r="C6066" s="187">
        <v>45666.0</v>
      </c>
      <c r="D6066" s="188" t="str">
        <f t="shared" si="1"/>
        <v>2025/01</v>
      </c>
      <c r="E6066" s="189"/>
    </row>
    <row r="6067">
      <c r="A6067" s="186" t="s">
        <v>491</v>
      </c>
      <c r="B6067" s="186">
        <v>0.0463075</v>
      </c>
      <c r="C6067" s="187">
        <v>45666.0</v>
      </c>
      <c r="D6067" s="188" t="str">
        <f t="shared" si="1"/>
        <v>2025/01</v>
      </c>
      <c r="E6067" s="189"/>
    </row>
    <row r="6068">
      <c r="A6068" s="186" t="s">
        <v>491</v>
      </c>
      <c r="B6068" s="186">
        <v>0.00666</v>
      </c>
      <c r="C6068" s="187">
        <v>45666.0</v>
      </c>
      <c r="D6068" s="188" t="str">
        <f t="shared" si="1"/>
        <v>2025/01</v>
      </c>
      <c r="E6068" s="189"/>
    </row>
    <row r="6069">
      <c r="A6069" s="186" t="s">
        <v>491</v>
      </c>
      <c r="B6069" s="186">
        <v>0.0484443</v>
      </c>
      <c r="C6069" s="187">
        <v>45666.0</v>
      </c>
      <c r="D6069" s="188" t="str">
        <f t="shared" si="1"/>
        <v>2025/01</v>
      </c>
      <c r="E6069" s="189"/>
    </row>
    <row r="6070">
      <c r="A6070" s="186" t="s">
        <v>491</v>
      </c>
      <c r="B6070" s="186">
        <v>0.0385146</v>
      </c>
      <c r="C6070" s="187">
        <v>45666.0</v>
      </c>
      <c r="D6070" s="188" t="str">
        <f t="shared" si="1"/>
        <v>2025/01</v>
      </c>
      <c r="E6070" s="189"/>
    </row>
    <row r="6071">
      <c r="A6071" s="186" t="s">
        <v>487</v>
      </c>
      <c r="B6071" s="186">
        <v>0.0857275</v>
      </c>
      <c r="C6071" s="187">
        <v>45667.0</v>
      </c>
      <c r="D6071" s="188" t="str">
        <f t="shared" si="1"/>
        <v>2025/01</v>
      </c>
      <c r="E6071" s="189"/>
    </row>
    <row r="6072">
      <c r="A6072" s="186" t="s">
        <v>487</v>
      </c>
      <c r="B6072" s="186">
        <v>0.01264</v>
      </c>
      <c r="C6072" s="187">
        <v>45667.0</v>
      </c>
      <c r="D6072" s="188" t="str">
        <f t="shared" si="1"/>
        <v>2025/01</v>
      </c>
      <c r="E6072" s="189"/>
    </row>
    <row r="6073">
      <c r="A6073" s="186" t="s">
        <v>487</v>
      </c>
      <c r="B6073" s="186">
        <v>0.02066</v>
      </c>
      <c r="C6073" s="187">
        <v>45667.0</v>
      </c>
      <c r="D6073" s="188" t="str">
        <f t="shared" si="1"/>
        <v>2025/01</v>
      </c>
      <c r="E6073" s="189"/>
    </row>
    <row r="6074">
      <c r="A6074" s="186" t="s">
        <v>487</v>
      </c>
      <c r="B6074" s="186">
        <v>1.018935</v>
      </c>
      <c r="C6074" s="187">
        <v>45667.0</v>
      </c>
      <c r="D6074" s="188" t="str">
        <f t="shared" si="1"/>
        <v>2025/01</v>
      </c>
      <c r="E6074" s="189"/>
    </row>
    <row r="6075">
      <c r="A6075" s="186" t="s">
        <v>487</v>
      </c>
      <c r="B6075" s="186">
        <v>0.19232</v>
      </c>
      <c r="C6075" s="187">
        <v>45667.0</v>
      </c>
      <c r="D6075" s="188" t="str">
        <f t="shared" si="1"/>
        <v>2025/01</v>
      </c>
      <c r="E6075" s="189"/>
    </row>
    <row r="6076">
      <c r="A6076" s="186" t="s">
        <v>487</v>
      </c>
      <c r="B6076" s="186">
        <v>0.29264</v>
      </c>
      <c r="C6076" s="187">
        <v>45667.0</v>
      </c>
      <c r="D6076" s="188" t="str">
        <f t="shared" si="1"/>
        <v>2025/01</v>
      </c>
      <c r="E6076" s="189"/>
    </row>
    <row r="6077">
      <c r="A6077" s="186" t="s">
        <v>487</v>
      </c>
      <c r="B6077" s="186">
        <v>1.8027183</v>
      </c>
      <c r="C6077" s="187">
        <v>45667.0</v>
      </c>
      <c r="D6077" s="188" t="str">
        <f t="shared" si="1"/>
        <v>2025/01</v>
      </c>
      <c r="E6077" s="189"/>
    </row>
    <row r="6078">
      <c r="A6078" s="186" t="s">
        <v>487</v>
      </c>
      <c r="B6078" s="186">
        <v>0.1638816</v>
      </c>
      <c r="C6078" s="187">
        <v>45667.0</v>
      </c>
      <c r="D6078" s="188" t="str">
        <f t="shared" si="1"/>
        <v>2025/01</v>
      </c>
      <c r="E6078" s="189"/>
    </row>
    <row r="6079">
      <c r="A6079" s="186" t="s">
        <v>487</v>
      </c>
      <c r="B6079" s="186">
        <v>0.2361036</v>
      </c>
      <c r="C6079" s="187">
        <v>45667.0</v>
      </c>
      <c r="D6079" s="188" t="str">
        <f t="shared" si="1"/>
        <v>2025/01</v>
      </c>
      <c r="E6079" s="189"/>
    </row>
    <row r="6080">
      <c r="A6080" s="186" t="s">
        <v>499</v>
      </c>
      <c r="B6080" s="186">
        <v>0.20065</v>
      </c>
      <c r="C6080" s="187">
        <v>45667.0</v>
      </c>
      <c r="D6080" s="188" t="str">
        <f t="shared" si="1"/>
        <v>2025/01</v>
      </c>
      <c r="E6080" s="189"/>
    </row>
    <row r="6081">
      <c r="A6081" s="186" t="s">
        <v>499</v>
      </c>
      <c r="B6081" s="186">
        <v>0.58672</v>
      </c>
      <c r="C6081" s="187">
        <v>45667.0</v>
      </c>
      <c r="D6081" s="188" t="str">
        <f t="shared" si="1"/>
        <v>2025/01</v>
      </c>
      <c r="E6081" s="189"/>
    </row>
    <row r="6082">
      <c r="A6082" s="186" t="s">
        <v>499</v>
      </c>
      <c r="B6082" s="186">
        <v>0.32322</v>
      </c>
      <c r="C6082" s="187">
        <v>45667.0</v>
      </c>
      <c r="D6082" s="188" t="str">
        <f t="shared" si="1"/>
        <v>2025/01</v>
      </c>
      <c r="E6082" s="189"/>
    </row>
    <row r="6083">
      <c r="A6083" s="186" t="s">
        <v>499</v>
      </c>
      <c r="B6083" s="186">
        <v>0.31269</v>
      </c>
      <c r="C6083" s="187">
        <v>45667.0</v>
      </c>
      <c r="D6083" s="188" t="str">
        <f t="shared" si="1"/>
        <v>2025/01</v>
      </c>
      <c r="E6083" s="189"/>
    </row>
    <row r="6084">
      <c r="A6084" s="186" t="s">
        <v>499</v>
      </c>
      <c r="B6084" s="186">
        <v>0.0267</v>
      </c>
      <c r="C6084" s="187">
        <v>45667.0</v>
      </c>
      <c r="D6084" s="188" t="str">
        <f t="shared" si="1"/>
        <v>2025/01</v>
      </c>
      <c r="E6084" s="189"/>
    </row>
    <row r="6085">
      <c r="A6085" s="186" t="s">
        <v>499</v>
      </c>
      <c r="B6085" s="186">
        <v>2.327E-4</v>
      </c>
      <c r="C6085" s="187">
        <v>45667.0</v>
      </c>
      <c r="D6085" s="188" t="str">
        <f t="shared" si="1"/>
        <v>2025/01</v>
      </c>
      <c r="E6085" s="189"/>
    </row>
    <row r="6086">
      <c r="A6086" s="186" t="s">
        <v>499</v>
      </c>
      <c r="B6086" s="186">
        <v>8.071155</v>
      </c>
      <c r="C6086" s="187">
        <v>45667.0</v>
      </c>
      <c r="D6086" s="188" t="str">
        <f t="shared" si="1"/>
        <v>2025/01</v>
      </c>
      <c r="E6086" s="189"/>
    </row>
    <row r="6087">
      <c r="A6087" s="186" t="s">
        <v>499</v>
      </c>
      <c r="B6087" s="186">
        <v>0.0024345</v>
      </c>
      <c r="C6087" s="187">
        <v>45667.0</v>
      </c>
      <c r="D6087" s="188" t="str">
        <f t="shared" si="1"/>
        <v>2025/01</v>
      </c>
      <c r="E6087" s="189"/>
    </row>
    <row r="6088">
      <c r="A6088" s="186" t="s">
        <v>499</v>
      </c>
      <c r="B6088" s="186">
        <v>0.0018468</v>
      </c>
      <c r="C6088" s="187">
        <v>45667.0</v>
      </c>
      <c r="D6088" s="188" t="str">
        <f t="shared" si="1"/>
        <v>2025/01</v>
      </c>
      <c r="E6088" s="189"/>
    </row>
    <row r="6089">
      <c r="A6089" s="186" t="s">
        <v>496</v>
      </c>
      <c r="B6089" s="186">
        <v>0.040218</v>
      </c>
      <c r="C6089" s="187">
        <v>45667.0</v>
      </c>
      <c r="D6089" s="188" t="str">
        <f t="shared" si="1"/>
        <v>2025/01</v>
      </c>
      <c r="E6089" s="189"/>
    </row>
    <row r="6090">
      <c r="A6090" s="186" t="s">
        <v>496</v>
      </c>
      <c r="B6090" s="186">
        <v>0.0061824</v>
      </c>
      <c r="C6090" s="187">
        <v>45667.0</v>
      </c>
      <c r="D6090" s="188" t="str">
        <f t="shared" si="1"/>
        <v>2025/01</v>
      </c>
      <c r="E6090" s="189"/>
    </row>
    <row r="6091">
      <c r="A6091" s="186" t="s">
        <v>496</v>
      </c>
      <c r="B6091" s="186">
        <v>0.0058404</v>
      </c>
      <c r="C6091" s="187">
        <v>45667.0</v>
      </c>
      <c r="D6091" s="188" t="str">
        <f t="shared" si="1"/>
        <v>2025/01</v>
      </c>
      <c r="E6091" s="189"/>
    </row>
    <row r="6092">
      <c r="A6092" s="186" t="s">
        <v>496</v>
      </c>
      <c r="B6092" s="186">
        <v>0.04609</v>
      </c>
      <c r="C6092" s="187">
        <v>45667.0</v>
      </c>
      <c r="D6092" s="188" t="str">
        <f t="shared" si="1"/>
        <v>2025/01</v>
      </c>
      <c r="E6092" s="189"/>
    </row>
    <row r="6093">
      <c r="A6093" s="186" t="s">
        <v>496</v>
      </c>
      <c r="B6093" s="186">
        <v>0.033288</v>
      </c>
      <c r="C6093" s="187">
        <v>45667.0</v>
      </c>
      <c r="D6093" s="188" t="str">
        <f t="shared" si="1"/>
        <v>2025/01</v>
      </c>
      <c r="E6093" s="189"/>
    </row>
    <row r="6094">
      <c r="A6094" s="186" t="s">
        <v>502</v>
      </c>
      <c r="B6094" s="186">
        <v>0.780595</v>
      </c>
      <c r="C6094" s="187">
        <v>45667.0</v>
      </c>
      <c r="D6094" s="188" t="str">
        <f t="shared" si="1"/>
        <v>2025/01</v>
      </c>
      <c r="E6094" s="189"/>
    </row>
    <row r="6095">
      <c r="A6095" s="186" t="s">
        <v>502</v>
      </c>
      <c r="B6095" s="186">
        <v>0.15632</v>
      </c>
      <c r="C6095" s="187">
        <v>45667.0</v>
      </c>
      <c r="D6095" s="188" t="str">
        <f t="shared" si="1"/>
        <v>2025/01</v>
      </c>
      <c r="E6095" s="189"/>
    </row>
    <row r="6096">
      <c r="A6096" s="186" t="s">
        <v>502</v>
      </c>
      <c r="B6096" s="186">
        <v>0.22493</v>
      </c>
      <c r="C6096" s="187">
        <v>45667.0</v>
      </c>
      <c r="D6096" s="188" t="str">
        <f t="shared" si="1"/>
        <v>2025/01</v>
      </c>
      <c r="E6096" s="189"/>
    </row>
    <row r="6097">
      <c r="A6097" s="186" t="s">
        <v>502</v>
      </c>
      <c r="B6097" s="186">
        <v>0.0219735</v>
      </c>
      <c r="C6097" s="187">
        <v>45667.0</v>
      </c>
      <c r="D6097" s="188" t="str">
        <f t="shared" si="1"/>
        <v>2025/01</v>
      </c>
      <c r="E6097" s="189"/>
    </row>
    <row r="6098">
      <c r="A6098" s="186" t="s">
        <v>502</v>
      </c>
      <c r="B6098" s="186">
        <v>0.0078624</v>
      </c>
      <c r="C6098" s="187">
        <v>45667.0</v>
      </c>
      <c r="D6098" s="188" t="str">
        <f t="shared" si="1"/>
        <v>2025/01</v>
      </c>
      <c r="E6098" s="189"/>
    </row>
    <row r="6099">
      <c r="A6099" s="186" t="s">
        <v>502</v>
      </c>
      <c r="B6099" s="186">
        <v>0.0060906</v>
      </c>
      <c r="C6099" s="187">
        <v>45667.0</v>
      </c>
      <c r="D6099" s="188" t="str">
        <f t="shared" si="1"/>
        <v>2025/01</v>
      </c>
      <c r="E6099" s="189"/>
    </row>
    <row r="6100">
      <c r="A6100" s="186" t="s">
        <v>502</v>
      </c>
      <c r="B6100" s="186">
        <v>0.011907</v>
      </c>
      <c r="C6100" s="187">
        <v>45667.0</v>
      </c>
      <c r="D6100" s="188" t="str">
        <f t="shared" si="1"/>
        <v>2025/01</v>
      </c>
      <c r="E6100" s="189"/>
    </row>
    <row r="6101">
      <c r="A6101" s="186" t="s">
        <v>502</v>
      </c>
      <c r="B6101" s="186">
        <v>1.2807E-4</v>
      </c>
      <c r="C6101" s="187">
        <v>45667.0</v>
      </c>
      <c r="D6101" s="188" t="str">
        <f t="shared" si="1"/>
        <v>2025/01</v>
      </c>
      <c r="E6101" s="189"/>
    </row>
    <row r="6102">
      <c r="A6102" s="186" t="s">
        <v>502</v>
      </c>
      <c r="B6102" s="186">
        <v>3.28</v>
      </c>
      <c r="C6102" s="187">
        <v>45667.0</v>
      </c>
      <c r="D6102" s="188" t="str">
        <f t="shared" si="1"/>
        <v>2025/01</v>
      </c>
      <c r="E6102" s="189"/>
    </row>
    <row r="6103">
      <c r="A6103" s="186" t="s">
        <v>502</v>
      </c>
      <c r="B6103" s="186">
        <v>0.282288</v>
      </c>
      <c r="C6103" s="187">
        <v>45667.0</v>
      </c>
      <c r="D6103" s="188" t="str">
        <f t="shared" si="1"/>
        <v>2025/01</v>
      </c>
      <c r="E6103" s="189"/>
    </row>
    <row r="6104">
      <c r="A6104" s="186" t="s">
        <v>502</v>
      </c>
      <c r="B6104" s="186">
        <v>0.739212</v>
      </c>
      <c r="C6104" s="187">
        <v>45667.0</v>
      </c>
      <c r="D6104" s="188" t="str">
        <f t="shared" si="1"/>
        <v>2025/01</v>
      </c>
      <c r="E6104" s="189"/>
    </row>
    <row r="6105">
      <c r="A6105" s="186" t="s">
        <v>488</v>
      </c>
      <c r="B6105" s="186">
        <v>0.03178</v>
      </c>
      <c r="C6105" s="187">
        <v>45667.0</v>
      </c>
      <c r="D6105" s="188" t="str">
        <f t="shared" si="1"/>
        <v>2025/01</v>
      </c>
      <c r="E6105" s="189"/>
    </row>
    <row r="6106">
      <c r="A6106" s="186" t="s">
        <v>488</v>
      </c>
      <c r="B6106" s="186">
        <v>0.01231</v>
      </c>
      <c r="C6106" s="187">
        <v>45667.0</v>
      </c>
      <c r="D6106" s="188" t="str">
        <f t="shared" si="1"/>
        <v>2025/01</v>
      </c>
      <c r="E6106" s="189"/>
    </row>
    <row r="6107">
      <c r="A6107" s="186" t="s">
        <v>488</v>
      </c>
      <c r="B6107" s="186">
        <v>0.01105</v>
      </c>
      <c r="C6107" s="187">
        <v>45667.0</v>
      </c>
      <c r="D6107" s="188" t="str">
        <f t="shared" si="1"/>
        <v>2025/01</v>
      </c>
      <c r="E6107" s="189"/>
    </row>
    <row r="6108">
      <c r="A6108" s="186" t="s">
        <v>488</v>
      </c>
      <c r="B6108" s="186">
        <v>0.01248</v>
      </c>
      <c r="C6108" s="187">
        <v>45667.0</v>
      </c>
      <c r="D6108" s="188" t="str">
        <f t="shared" si="1"/>
        <v>2025/01</v>
      </c>
      <c r="E6108" s="189"/>
    </row>
    <row r="6109">
      <c r="A6109" s="186" t="s">
        <v>488</v>
      </c>
      <c r="B6109" s="186">
        <v>0.06571</v>
      </c>
      <c r="C6109" s="187">
        <v>45667.0</v>
      </c>
      <c r="D6109" s="188" t="str">
        <f t="shared" si="1"/>
        <v>2025/01</v>
      </c>
      <c r="E6109" s="189"/>
    </row>
    <row r="6110">
      <c r="A6110" s="186" t="s">
        <v>488</v>
      </c>
      <c r="B6110" s="186">
        <v>0.0494286</v>
      </c>
      <c r="C6110" s="187">
        <v>45667.0</v>
      </c>
      <c r="D6110" s="188" t="str">
        <f t="shared" si="1"/>
        <v>2025/01</v>
      </c>
      <c r="E6110" s="189"/>
    </row>
    <row r="6111">
      <c r="A6111" s="186" t="s">
        <v>488</v>
      </c>
      <c r="B6111" s="186">
        <v>7.104E-4</v>
      </c>
      <c r="C6111" s="187">
        <v>45667.0</v>
      </c>
      <c r="D6111" s="188" t="str">
        <f t="shared" si="1"/>
        <v>2025/01</v>
      </c>
      <c r="E6111" s="189"/>
    </row>
    <row r="6112">
      <c r="A6112" s="186" t="s">
        <v>488</v>
      </c>
      <c r="B6112" s="186">
        <v>0.0413454</v>
      </c>
      <c r="C6112" s="187">
        <v>45667.0</v>
      </c>
      <c r="D6112" s="188" t="str">
        <f t="shared" si="1"/>
        <v>2025/01</v>
      </c>
      <c r="E6112" s="189"/>
    </row>
    <row r="6113">
      <c r="A6113" s="186" t="s">
        <v>488</v>
      </c>
      <c r="B6113" s="186">
        <v>0.0714402</v>
      </c>
      <c r="C6113" s="187">
        <v>45667.0</v>
      </c>
      <c r="D6113" s="188" t="str">
        <f t="shared" si="1"/>
        <v>2025/01</v>
      </c>
      <c r="E6113" s="189"/>
    </row>
    <row r="6114">
      <c r="A6114" s="186" t="s">
        <v>488</v>
      </c>
      <c r="B6114" s="186">
        <v>0.0036456</v>
      </c>
      <c r="C6114" s="187">
        <v>45667.0</v>
      </c>
      <c r="D6114" s="188" t="str">
        <f t="shared" si="1"/>
        <v>2025/01</v>
      </c>
      <c r="E6114" s="189"/>
    </row>
    <row r="6115">
      <c r="A6115" s="186" t="s">
        <v>489</v>
      </c>
      <c r="B6115" s="186">
        <v>7.4623725</v>
      </c>
      <c r="C6115" s="187">
        <v>45667.0</v>
      </c>
      <c r="D6115" s="188" t="str">
        <f t="shared" si="1"/>
        <v>2025/01</v>
      </c>
      <c r="E6115" s="189"/>
    </row>
    <row r="6116">
      <c r="A6116" s="186" t="s">
        <v>489</v>
      </c>
      <c r="B6116" s="186">
        <v>5.9344</v>
      </c>
      <c r="C6116" s="187">
        <v>45667.0</v>
      </c>
      <c r="D6116" s="188" t="str">
        <f t="shared" si="1"/>
        <v>2025/01</v>
      </c>
      <c r="E6116" s="189"/>
    </row>
    <row r="6117">
      <c r="A6117" s="186" t="s">
        <v>489</v>
      </c>
      <c r="B6117" s="186">
        <v>8.76372</v>
      </c>
      <c r="C6117" s="187">
        <v>45667.0</v>
      </c>
      <c r="D6117" s="188" t="str">
        <f t="shared" si="1"/>
        <v>2025/01</v>
      </c>
      <c r="E6117" s="189"/>
    </row>
    <row r="6118">
      <c r="A6118" s="186" t="s">
        <v>489</v>
      </c>
      <c r="B6118" s="186">
        <v>1.17348</v>
      </c>
      <c r="C6118" s="187">
        <v>45667.0</v>
      </c>
      <c r="D6118" s="188" t="str">
        <f t="shared" si="1"/>
        <v>2025/01</v>
      </c>
      <c r="E6118" s="189"/>
    </row>
    <row r="6119">
      <c r="A6119" s="186" t="s">
        <v>489</v>
      </c>
      <c r="B6119" s="186">
        <v>0.00176</v>
      </c>
      <c r="C6119" s="187">
        <v>45667.0</v>
      </c>
      <c r="D6119" s="188" t="str">
        <f t="shared" si="1"/>
        <v>2025/01</v>
      </c>
      <c r="E6119" s="189"/>
    </row>
    <row r="6120">
      <c r="A6120" s="186" t="s">
        <v>489</v>
      </c>
      <c r="B6120" s="186">
        <v>0.09267</v>
      </c>
      <c r="C6120" s="187">
        <v>45667.0</v>
      </c>
      <c r="D6120" s="188" t="str">
        <f t="shared" si="1"/>
        <v>2025/01</v>
      </c>
      <c r="E6120" s="189"/>
    </row>
    <row r="6121">
      <c r="A6121" s="186" t="s">
        <v>489</v>
      </c>
      <c r="B6121" s="186">
        <v>0.149405</v>
      </c>
      <c r="C6121" s="187">
        <v>45667.0</v>
      </c>
      <c r="D6121" s="188" t="str">
        <f t="shared" si="1"/>
        <v>2025/01</v>
      </c>
      <c r="E6121" s="189"/>
    </row>
    <row r="6122">
      <c r="A6122" s="186" t="s">
        <v>489</v>
      </c>
      <c r="B6122" s="186">
        <v>0.188505</v>
      </c>
      <c r="C6122" s="187">
        <v>45667.0</v>
      </c>
      <c r="D6122" s="188" t="str">
        <f t="shared" si="1"/>
        <v>2025/01</v>
      </c>
      <c r="E6122" s="189"/>
    </row>
    <row r="6123">
      <c r="A6123" s="186" t="s">
        <v>489</v>
      </c>
      <c r="B6123" s="186">
        <v>0.5860857</v>
      </c>
      <c r="C6123" s="187">
        <v>45667.0</v>
      </c>
      <c r="D6123" s="188" t="str">
        <f t="shared" si="1"/>
        <v>2025/01</v>
      </c>
      <c r="E6123" s="189"/>
    </row>
    <row r="6124">
      <c r="A6124" s="186" t="s">
        <v>489</v>
      </c>
      <c r="B6124" s="186">
        <v>0.1668288</v>
      </c>
      <c r="C6124" s="187">
        <v>45667.0</v>
      </c>
      <c r="D6124" s="188" t="str">
        <f t="shared" si="1"/>
        <v>2025/01</v>
      </c>
      <c r="E6124" s="189"/>
    </row>
    <row r="6125">
      <c r="A6125" s="186" t="s">
        <v>489</v>
      </c>
      <c r="B6125" s="186">
        <v>0.29832</v>
      </c>
      <c r="C6125" s="187">
        <v>45667.0</v>
      </c>
      <c r="D6125" s="188" t="str">
        <f t="shared" si="1"/>
        <v>2025/01</v>
      </c>
      <c r="E6125" s="189"/>
    </row>
    <row r="6126">
      <c r="A6126" s="186" t="s">
        <v>489</v>
      </c>
      <c r="B6126" s="186">
        <v>0.01324076</v>
      </c>
      <c r="C6126" s="187">
        <v>45667.0</v>
      </c>
      <c r="D6126" s="188" t="str">
        <f t="shared" si="1"/>
        <v>2025/01</v>
      </c>
      <c r="E6126" s="189"/>
    </row>
    <row r="6127">
      <c r="A6127" s="186" t="s">
        <v>489</v>
      </c>
      <c r="B6127" s="186">
        <v>0.0340815</v>
      </c>
      <c r="C6127" s="187">
        <v>45667.0</v>
      </c>
      <c r="D6127" s="188" t="str">
        <f t="shared" si="1"/>
        <v>2025/01</v>
      </c>
      <c r="E6127" s="189"/>
    </row>
    <row r="6128">
      <c r="A6128" s="186" t="s">
        <v>489</v>
      </c>
      <c r="B6128" s="186">
        <v>0.0300804</v>
      </c>
      <c r="C6128" s="187">
        <v>45667.0</v>
      </c>
      <c r="D6128" s="188" t="str">
        <f t="shared" si="1"/>
        <v>2025/01</v>
      </c>
      <c r="E6128" s="189"/>
    </row>
    <row r="6129">
      <c r="A6129" s="186" t="s">
        <v>498</v>
      </c>
      <c r="B6129" s="186">
        <v>0.0103725</v>
      </c>
      <c r="C6129" s="187">
        <v>45667.0</v>
      </c>
      <c r="D6129" s="188" t="str">
        <f t="shared" si="1"/>
        <v>2025/01</v>
      </c>
      <c r="E6129" s="189"/>
    </row>
    <row r="6130">
      <c r="A6130" s="186" t="s">
        <v>498</v>
      </c>
      <c r="B6130" s="186">
        <v>0.00628</v>
      </c>
      <c r="C6130" s="187">
        <v>45667.0</v>
      </c>
      <c r="D6130" s="188" t="str">
        <f t="shared" si="1"/>
        <v>2025/01</v>
      </c>
      <c r="E6130" s="189"/>
    </row>
    <row r="6131">
      <c r="A6131" s="186" t="s">
        <v>498</v>
      </c>
      <c r="B6131" s="186">
        <v>0.00893055</v>
      </c>
      <c r="C6131" s="187">
        <v>45667.0</v>
      </c>
      <c r="D6131" s="188" t="str">
        <f t="shared" si="1"/>
        <v>2025/01</v>
      </c>
      <c r="E6131" s="189"/>
    </row>
    <row r="6132">
      <c r="A6132" s="186" t="s">
        <v>498</v>
      </c>
      <c r="B6132" s="186">
        <v>0.007344</v>
      </c>
      <c r="C6132" s="187">
        <v>45667.0</v>
      </c>
      <c r="D6132" s="188" t="str">
        <f t="shared" si="1"/>
        <v>2025/01</v>
      </c>
      <c r="E6132" s="189"/>
    </row>
    <row r="6133">
      <c r="A6133" s="186" t="s">
        <v>498</v>
      </c>
      <c r="B6133" s="186">
        <v>0.0057894</v>
      </c>
      <c r="C6133" s="187">
        <v>45667.0</v>
      </c>
      <c r="D6133" s="188" t="str">
        <f t="shared" si="1"/>
        <v>2025/01</v>
      </c>
      <c r="E6133" s="189"/>
    </row>
    <row r="6134">
      <c r="A6134" s="186" t="s">
        <v>491</v>
      </c>
      <c r="B6134" s="186">
        <v>0.03326</v>
      </c>
      <c r="C6134" s="187">
        <v>45667.0</v>
      </c>
      <c r="D6134" s="188" t="str">
        <f t="shared" si="1"/>
        <v>2025/01</v>
      </c>
      <c r="E6134" s="189"/>
    </row>
    <row r="6135">
      <c r="A6135" s="186" t="s">
        <v>491</v>
      </c>
      <c r="B6135" s="186">
        <v>0.00477</v>
      </c>
      <c r="C6135" s="187">
        <v>45667.0</v>
      </c>
      <c r="D6135" s="188" t="str">
        <f t="shared" si="1"/>
        <v>2025/01</v>
      </c>
      <c r="E6135" s="189"/>
    </row>
    <row r="6136">
      <c r="A6136" s="186" t="s">
        <v>487</v>
      </c>
      <c r="B6136" s="186">
        <v>0.058755</v>
      </c>
      <c r="C6136" s="187">
        <v>45668.0</v>
      </c>
      <c r="D6136" s="188" t="str">
        <f t="shared" si="1"/>
        <v>2025/01</v>
      </c>
      <c r="E6136" s="189"/>
    </row>
    <row r="6137">
      <c r="A6137" s="186" t="s">
        <v>487</v>
      </c>
      <c r="B6137" s="186">
        <v>0.00896</v>
      </c>
      <c r="C6137" s="187">
        <v>45668.0</v>
      </c>
      <c r="D6137" s="188" t="str">
        <f t="shared" si="1"/>
        <v>2025/01</v>
      </c>
      <c r="E6137" s="189"/>
    </row>
    <row r="6138">
      <c r="A6138" s="186" t="s">
        <v>487</v>
      </c>
      <c r="B6138" s="186">
        <v>0.00851</v>
      </c>
      <c r="C6138" s="187">
        <v>45668.0</v>
      </c>
      <c r="D6138" s="188" t="str">
        <f t="shared" si="1"/>
        <v>2025/01</v>
      </c>
      <c r="E6138" s="189"/>
    </row>
    <row r="6139">
      <c r="A6139" s="186" t="s">
        <v>487</v>
      </c>
      <c r="B6139" s="186">
        <v>0.3546775</v>
      </c>
      <c r="C6139" s="187">
        <v>45668.0</v>
      </c>
      <c r="D6139" s="188" t="str">
        <f t="shared" si="1"/>
        <v>2025/01</v>
      </c>
      <c r="E6139" s="189"/>
    </row>
    <row r="6140">
      <c r="A6140" s="186" t="s">
        <v>487</v>
      </c>
      <c r="B6140" s="186">
        <v>0.06064</v>
      </c>
      <c r="C6140" s="187">
        <v>45668.0</v>
      </c>
      <c r="D6140" s="188" t="str">
        <f t="shared" si="1"/>
        <v>2025/01</v>
      </c>
      <c r="E6140" s="189"/>
    </row>
    <row r="6141">
      <c r="A6141" s="186" t="s">
        <v>487</v>
      </c>
      <c r="B6141" s="186">
        <v>0.10868</v>
      </c>
      <c r="C6141" s="187">
        <v>45668.0</v>
      </c>
      <c r="D6141" s="188" t="str">
        <f t="shared" si="1"/>
        <v>2025/01</v>
      </c>
      <c r="E6141" s="189"/>
    </row>
    <row r="6142">
      <c r="A6142" s="186" t="s">
        <v>487</v>
      </c>
      <c r="B6142" s="186">
        <v>0.5478489</v>
      </c>
      <c r="C6142" s="187">
        <v>45668.0</v>
      </c>
      <c r="D6142" s="188" t="str">
        <f t="shared" si="1"/>
        <v>2025/01</v>
      </c>
      <c r="E6142" s="189"/>
    </row>
    <row r="6143">
      <c r="A6143" s="186" t="s">
        <v>487</v>
      </c>
      <c r="B6143" s="186">
        <v>0.0731904</v>
      </c>
      <c r="C6143" s="187">
        <v>45668.0</v>
      </c>
      <c r="D6143" s="188" t="str">
        <f t="shared" si="1"/>
        <v>2025/01</v>
      </c>
      <c r="E6143" s="189"/>
    </row>
    <row r="6144">
      <c r="A6144" s="186" t="s">
        <v>487</v>
      </c>
      <c r="B6144" s="186">
        <v>0.1385322</v>
      </c>
      <c r="C6144" s="187">
        <v>45668.0</v>
      </c>
      <c r="D6144" s="188" t="str">
        <f t="shared" si="1"/>
        <v>2025/01</v>
      </c>
      <c r="E6144" s="189"/>
    </row>
    <row r="6145">
      <c r="A6145" s="186" t="s">
        <v>499</v>
      </c>
      <c r="B6145" s="186">
        <v>0.1414275</v>
      </c>
      <c r="C6145" s="187">
        <v>45668.0</v>
      </c>
      <c r="D6145" s="188" t="str">
        <f t="shared" si="1"/>
        <v>2025/01</v>
      </c>
      <c r="E6145" s="189"/>
    </row>
    <row r="6146">
      <c r="A6146" s="186" t="s">
        <v>499</v>
      </c>
      <c r="B6146" s="186">
        <v>0.58768</v>
      </c>
      <c r="C6146" s="187">
        <v>45668.0</v>
      </c>
      <c r="D6146" s="188" t="str">
        <f t="shared" si="1"/>
        <v>2025/01</v>
      </c>
      <c r="E6146" s="189"/>
    </row>
    <row r="6147">
      <c r="A6147" s="186" t="s">
        <v>499</v>
      </c>
      <c r="B6147" s="186">
        <v>0.21428</v>
      </c>
      <c r="C6147" s="187">
        <v>45668.0</v>
      </c>
      <c r="D6147" s="188" t="str">
        <f t="shared" si="1"/>
        <v>2025/01</v>
      </c>
      <c r="E6147" s="189"/>
    </row>
    <row r="6148">
      <c r="A6148" s="186" t="s">
        <v>499</v>
      </c>
      <c r="B6148" s="186">
        <v>0.300275</v>
      </c>
      <c r="C6148" s="187">
        <v>45668.0</v>
      </c>
      <c r="D6148" s="188" t="str">
        <f t="shared" si="1"/>
        <v>2025/01</v>
      </c>
      <c r="E6148" s="189"/>
    </row>
    <row r="6149">
      <c r="A6149" s="186" t="s">
        <v>499</v>
      </c>
      <c r="B6149" s="186">
        <v>0.03753</v>
      </c>
      <c r="C6149" s="187">
        <v>45668.0</v>
      </c>
      <c r="D6149" s="188" t="str">
        <f t="shared" si="1"/>
        <v>2025/01</v>
      </c>
      <c r="E6149" s="189"/>
    </row>
    <row r="6150">
      <c r="A6150" s="186" t="s">
        <v>499</v>
      </c>
      <c r="B6150" s="186">
        <v>2.1619E-4</v>
      </c>
      <c r="C6150" s="187">
        <v>45668.0</v>
      </c>
      <c r="D6150" s="188" t="str">
        <f t="shared" si="1"/>
        <v>2025/01</v>
      </c>
      <c r="E6150" s="189"/>
    </row>
    <row r="6151">
      <c r="A6151" s="186" t="s">
        <v>499</v>
      </c>
      <c r="B6151" s="186">
        <v>0.0020727</v>
      </c>
      <c r="C6151" s="187">
        <v>45668.0</v>
      </c>
      <c r="D6151" s="188" t="str">
        <f t="shared" si="1"/>
        <v>2025/01</v>
      </c>
      <c r="E6151" s="189"/>
    </row>
    <row r="6152">
      <c r="A6152" s="186" t="s">
        <v>499</v>
      </c>
      <c r="B6152" s="186">
        <v>0.0016584</v>
      </c>
      <c r="C6152" s="187">
        <v>45668.0</v>
      </c>
      <c r="D6152" s="188" t="str">
        <f t="shared" si="1"/>
        <v>2025/01</v>
      </c>
      <c r="E6152" s="189"/>
    </row>
    <row r="6153">
      <c r="A6153" s="186" t="s">
        <v>496</v>
      </c>
      <c r="B6153" s="186">
        <v>0.0280635</v>
      </c>
      <c r="C6153" s="187">
        <v>45668.0</v>
      </c>
      <c r="D6153" s="188" t="str">
        <f t="shared" si="1"/>
        <v>2025/01</v>
      </c>
      <c r="E6153" s="189"/>
    </row>
    <row r="6154">
      <c r="A6154" s="186" t="s">
        <v>496</v>
      </c>
      <c r="B6154" s="186">
        <v>0.0047904</v>
      </c>
      <c r="C6154" s="187">
        <v>45668.0</v>
      </c>
      <c r="D6154" s="188" t="str">
        <f t="shared" si="1"/>
        <v>2025/01</v>
      </c>
      <c r="E6154" s="189"/>
    </row>
    <row r="6155">
      <c r="A6155" s="186" t="s">
        <v>496</v>
      </c>
      <c r="B6155" s="186">
        <v>0.00405</v>
      </c>
      <c r="C6155" s="187">
        <v>45668.0</v>
      </c>
      <c r="D6155" s="188" t="str">
        <f t="shared" si="1"/>
        <v>2025/01</v>
      </c>
      <c r="E6155" s="189"/>
    </row>
    <row r="6156">
      <c r="A6156" s="186" t="s">
        <v>496</v>
      </c>
      <c r="B6156" s="186">
        <v>0.037527</v>
      </c>
      <c r="C6156" s="187">
        <v>45668.0</v>
      </c>
      <c r="D6156" s="188" t="str">
        <f t="shared" si="1"/>
        <v>2025/01</v>
      </c>
      <c r="E6156" s="189"/>
    </row>
    <row r="6157">
      <c r="A6157" s="186" t="s">
        <v>496</v>
      </c>
      <c r="B6157" s="186">
        <v>0.0252765</v>
      </c>
      <c r="C6157" s="187">
        <v>45668.0</v>
      </c>
      <c r="D6157" s="188" t="str">
        <f t="shared" si="1"/>
        <v>2025/01</v>
      </c>
      <c r="E6157" s="189"/>
    </row>
    <row r="6158">
      <c r="A6158" s="186" t="s">
        <v>509</v>
      </c>
      <c r="B6158" s="186">
        <v>0.1766442</v>
      </c>
      <c r="C6158" s="187">
        <v>45668.0</v>
      </c>
      <c r="D6158" s="188" t="str">
        <f t="shared" si="1"/>
        <v>2025/01</v>
      </c>
      <c r="E6158" s="189"/>
    </row>
    <row r="6159">
      <c r="A6159" s="186" t="s">
        <v>509</v>
      </c>
      <c r="B6159" s="186">
        <v>0.2211012</v>
      </c>
      <c r="C6159" s="187">
        <v>45668.0</v>
      </c>
      <c r="D6159" s="188" t="str">
        <f t="shared" si="1"/>
        <v>2025/01</v>
      </c>
      <c r="E6159" s="189"/>
    </row>
    <row r="6160">
      <c r="A6160" s="186" t="s">
        <v>502</v>
      </c>
      <c r="B6160" s="186">
        <v>0.0020775</v>
      </c>
      <c r="C6160" s="187">
        <v>45668.0</v>
      </c>
      <c r="D6160" s="188" t="str">
        <f t="shared" si="1"/>
        <v>2025/01</v>
      </c>
      <c r="E6160" s="189"/>
    </row>
    <row r="6161">
      <c r="A6161" s="186" t="s">
        <v>502</v>
      </c>
      <c r="B6161" s="186">
        <v>0.00161</v>
      </c>
      <c r="C6161" s="187">
        <v>45668.0</v>
      </c>
      <c r="D6161" s="188" t="str">
        <f t="shared" si="1"/>
        <v>2025/01</v>
      </c>
      <c r="E6161" s="189"/>
    </row>
    <row r="6162">
      <c r="A6162" s="186" t="s">
        <v>502</v>
      </c>
      <c r="B6162" s="186">
        <v>0.00198555</v>
      </c>
      <c r="C6162" s="187">
        <v>45668.0</v>
      </c>
      <c r="D6162" s="188" t="str">
        <f t="shared" si="1"/>
        <v>2025/01</v>
      </c>
      <c r="E6162" s="189"/>
    </row>
    <row r="6163">
      <c r="A6163" s="186" t="s">
        <v>502</v>
      </c>
      <c r="B6163" s="186">
        <v>8.064E-4</v>
      </c>
      <c r="C6163" s="187">
        <v>45668.0</v>
      </c>
      <c r="D6163" s="188" t="str">
        <f t="shared" si="1"/>
        <v>2025/01</v>
      </c>
      <c r="E6163" s="189"/>
    </row>
    <row r="6164">
      <c r="A6164" s="186" t="s">
        <v>502</v>
      </c>
      <c r="B6164" s="186">
        <v>1.194E-4</v>
      </c>
      <c r="C6164" s="187">
        <v>45668.0</v>
      </c>
      <c r="D6164" s="188" t="str">
        <f t="shared" si="1"/>
        <v>2025/01</v>
      </c>
      <c r="E6164" s="189"/>
    </row>
    <row r="6165">
      <c r="A6165" s="186" t="s">
        <v>502</v>
      </c>
      <c r="B6165" s="186">
        <v>0.0085909</v>
      </c>
      <c r="C6165" s="187">
        <v>45668.0</v>
      </c>
      <c r="D6165" s="188" t="str">
        <f t="shared" si="1"/>
        <v>2025/01</v>
      </c>
      <c r="E6165" s="189"/>
    </row>
    <row r="6166">
      <c r="A6166" s="186" t="s">
        <v>502</v>
      </c>
      <c r="B6166" s="186">
        <v>1.2807E-4</v>
      </c>
      <c r="C6166" s="187">
        <v>45668.0</v>
      </c>
      <c r="D6166" s="188" t="str">
        <f t="shared" si="1"/>
        <v>2025/01</v>
      </c>
      <c r="E6166" s="189"/>
    </row>
    <row r="6167">
      <c r="A6167" s="186" t="s">
        <v>502</v>
      </c>
      <c r="B6167" s="186">
        <v>2.68</v>
      </c>
      <c r="C6167" s="187">
        <v>45668.0</v>
      </c>
      <c r="D6167" s="188" t="str">
        <f t="shared" si="1"/>
        <v>2025/01</v>
      </c>
      <c r="E6167" s="189"/>
    </row>
    <row r="6168">
      <c r="A6168" s="186" t="s">
        <v>502</v>
      </c>
      <c r="B6168" s="186">
        <v>0.249225</v>
      </c>
      <c r="C6168" s="187">
        <v>45668.0</v>
      </c>
      <c r="D6168" s="188" t="str">
        <f t="shared" si="1"/>
        <v>2025/01</v>
      </c>
      <c r="E6168" s="189"/>
    </row>
    <row r="6169">
      <c r="A6169" s="186" t="s">
        <v>502</v>
      </c>
      <c r="B6169" s="186">
        <v>0.6595</v>
      </c>
      <c r="C6169" s="187">
        <v>45668.0</v>
      </c>
      <c r="D6169" s="188" t="str">
        <f t="shared" si="1"/>
        <v>2025/01</v>
      </c>
      <c r="E6169" s="189"/>
    </row>
    <row r="6170">
      <c r="A6170" s="186" t="s">
        <v>489</v>
      </c>
      <c r="B6170" s="186">
        <v>0.201685</v>
      </c>
      <c r="C6170" s="187">
        <v>45668.0</v>
      </c>
      <c r="D6170" s="188" t="str">
        <f t="shared" si="1"/>
        <v>2025/01</v>
      </c>
      <c r="E6170" s="189"/>
    </row>
    <row r="6171">
      <c r="A6171" s="186" t="s">
        <v>489</v>
      </c>
      <c r="B6171" s="186">
        <v>0.38464</v>
      </c>
      <c r="C6171" s="187">
        <v>45668.0</v>
      </c>
      <c r="D6171" s="188" t="str">
        <f t="shared" si="1"/>
        <v>2025/01</v>
      </c>
      <c r="E6171" s="189"/>
    </row>
    <row r="6172">
      <c r="A6172" s="186" t="s">
        <v>489</v>
      </c>
      <c r="B6172" s="186">
        <v>0.14311</v>
      </c>
      <c r="C6172" s="187">
        <v>45668.0</v>
      </c>
      <c r="D6172" s="188" t="str">
        <f t="shared" si="1"/>
        <v>2025/01</v>
      </c>
      <c r="E6172" s="189"/>
    </row>
    <row r="6173">
      <c r="A6173" s="186" t="s">
        <v>489</v>
      </c>
      <c r="B6173" s="186">
        <v>0.0363663</v>
      </c>
      <c r="C6173" s="187">
        <v>45668.0</v>
      </c>
      <c r="D6173" s="188" t="str">
        <f t="shared" si="1"/>
        <v>2025/01</v>
      </c>
      <c r="E6173" s="189"/>
    </row>
    <row r="6174">
      <c r="A6174" s="186" t="s">
        <v>489</v>
      </c>
      <c r="B6174" s="186">
        <v>0.00408</v>
      </c>
      <c r="C6174" s="187">
        <v>45668.0</v>
      </c>
      <c r="D6174" s="188" t="str">
        <f t="shared" si="1"/>
        <v>2025/01</v>
      </c>
      <c r="E6174" s="189"/>
    </row>
    <row r="6175">
      <c r="A6175" s="186" t="s">
        <v>489</v>
      </c>
      <c r="B6175" s="186">
        <v>0.0056352</v>
      </c>
      <c r="C6175" s="187">
        <v>45668.0</v>
      </c>
      <c r="D6175" s="188" t="str">
        <f t="shared" si="1"/>
        <v>2025/01</v>
      </c>
      <c r="E6175" s="189"/>
    </row>
    <row r="6176">
      <c r="A6176" s="186" t="s">
        <v>489</v>
      </c>
      <c r="B6176" s="186">
        <v>1.6224E-4</v>
      </c>
      <c r="C6176" s="187">
        <v>45668.0</v>
      </c>
      <c r="D6176" s="188" t="str">
        <f t="shared" si="1"/>
        <v>2025/01</v>
      </c>
      <c r="E6176" s="189"/>
    </row>
    <row r="6177">
      <c r="A6177" s="186" t="s">
        <v>489</v>
      </c>
      <c r="B6177" s="186">
        <v>0.0018144</v>
      </c>
      <c r="C6177" s="187">
        <v>45668.0</v>
      </c>
      <c r="D6177" s="188" t="str">
        <f t="shared" si="1"/>
        <v>2025/01</v>
      </c>
      <c r="E6177" s="189"/>
    </row>
    <row r="6178">
      <c r="A6178" s="186" t="s">
        <v>489</v>
      </c>
      <c r="B6178" s="186">
        <v>0.0012288</v>
      </c>
      <c r="C6178" s="187">
        <v>45668.0</v>
      </c>
      <c r="D6178" s="188" t="str">
        <f t="shared" si="1"/>
        <v>2025/01</v>
      </c>
      <c r="E6178" s="189"/>
    </row>
    <row r="6179">
      <c r="A6179" s="186" t="s">
        <v>498</v>
      </c>
      <c r="B6179" s="186">
        <v>0.01514</v>
      </c>
      <c r="C6179" s="187">
        <v>45668.0</v>
      </c>
      <c r="D6179" s="188" t="str">
        <f t="shared" si="1"/>
        <v>2025/01</v>
      </c>
      <c r="E6179" s="189"/>
    </row>
    <row r="6180">
      <c r="A6180" s="186" t="s">
        <v>498</v>
      </c>
      <c r="B6180" s="186">
        <v>0.00256</v>
      </c>
      <c r="C6180" s="187">
        <v>45668.0</v>
      </c>
      <c r="D6180" s="188" t="str">
        <f t="shared" si="1"/>
        <v>2025/01</v>
      </c>
      <c r="E6180" s="189"/>
    </row>
    <row r="6181">
      <c r="A6181" s="186" t="s">
        <v>498</v>
      </c>
      <c r="B6181" s="186">
        <v>0.01195</v>
      </c>
      <c r="C6181" s="187">
        <v>45668.0</v>
      </c>
      <c r="D6181" s="188" t="str">
        <f t="shared" si="1"/>
        <v>2025/01</v>
      </c>
      <c r="E6181" s="189"/>
    </row>
    <row r="6182">
      <c r="A6182" s="186" t="s">
        <v>498</v>
      </c>
      <c r="B6182" s="186">
        <v>8.925E-5</v>
      </c>
      <c r="C6182" s="187">
        <v>45668.0</v>
      </c>
      <c r="D6182" s="188" t="str">
        <f t="shared" si="1"/>
        <v>2025/01</v>
      </c>
      <c r="E6182" s="189"/>
    </row>
    <row r="6183">
      <c r="A6183" s="186" t="s">
        <v>498</v>
      </c>
      <c r="B6183" s="186">
        <v>2.88E-5</v>
      </c>
      <c r="C6183" s="187">
        <v>45668.0</v>
      </c>
      <c r="D6183" s="188" t="str">
        <f t="shared" si="1"/>
        <v>2025/01</v>
      </c>
      <c r="E6183" s="189"/>
    </row>
    <row r="6184">
      <c r="A6184" s="186" t="s">
        <v>491</v>
      </c>
      <c r="B6184" s="186">
        <v>0.1059275</v>
      </c>
      <c r="C6184" s="187">
        <v>45668.0</v>
      </c>
      <c r="D6184" s="188" t="str">
        <f t="shared" si="1"/>
        <v>2025/01</v>
      </c>
      <c r="E6184" s="189"/>
    </row>
    <row r="6185">
      <c r="A6185" s="186" t="s">
        <v>491</v>
      </c>
      <c r="B6185" s="186">
        <v>0.01693</v>
      </c>
      <c r="C6185" s="187">
        <v>45668.0</v>
      </c>
      <c r="D6185" s="188" t="str">
        <f t="shared" si="1"/>
        <v>2025/01</v>
      </c>
      <c r="E6185" s="189"/>
    </row>
    <row r="6186">
      <c r="A6186" s="186" t="s">
        <v>487</v>
      </c>
      <c r="B6186" s="186">
        <v>0.09479</v>
      </c>
      <c r="C6186" s="187">
        <v>45669.0</v>
      </c>
      <c r="D6186" s="188" t="str">
        <f t="shared" si="1"/>
        <v>2025/01</v>
      </c>
      <c r="E6186" s="189"/>
    </row>
    <row r="6187">
      <c r="A6187" s="186" t="s">
        <v>487</v>
      </c>
      <c r="B6187" s="186">
        <v>0.00448</v>
      </c>
      <c r="C6187" s="187">
        <v>45669.0</v>
      </c>
      <c r="D6187" s="188" t="str">
        <f t="shared" si="1"/>
        <v>2025/01</v>
      </c>
      <c r="E6187" s="189"/>
    </row>
    <row r="6188">
      <c r="A6188" s="186" t="s">
        <v>487</v>
      </c>
      <c r="B6188" s="186">
        <v>0.0101</v>
      </c>
      <c r="C6188" s="187">
        <v>45669.0</v>
      </c>
      <c r="D6188" s="188" t="str">
        <f t="shared" si="1"/>
        <v>2025/01</v>
      </c>
      <c r="E6188" s="189"/>
    </row>
    <row r="6189">
      <c r="A6189" s="186" t="s">
        <v>487</v>
      </c>
      <c r="B6189" s="186">
        <v>0.6758875</v>
      </c>
      <c r="C6189" s="187">
        <v>45669.0</v>
      </c>
      <c r="D6189" s="188" t="str">
        <f t="shared" si="1"/>
        <v>2025/01</v>
      </c>
      <c r="E6189" s="189"/>
    </row>
    <row r="6190">
      <c r="A6190" s="186" t="s">
        <v>487</v>
      </c>
      <c r="B6190" s="186">
        <v>0.03696</v>
      </c>
      <c r="C6190" s="187">
        <v>45669.0</v>
      </c>
      <c r="D6190" s="188" t="str">
        <f t="shared" si="1"/>
        <v>2025/01</v>
      </c>
      <c r="E6190" s="189"/>
    </row>
    <row r="6191">
      <c r="A6191" s="186" t="s">
        <v>487</v>
      </c>
      <c r="B6191" s="186">
        <v>0.06537</v>
      </c>
      <c r="C6191" s="187">
        <v>45669.0</v>
      </c>
      <c r="D6191" s="188" t="str">
        <f t="shared" si="1"/>
        <v>2025/01</v>
      </c>
      <c r="E6191" s="189"/>
    </row>
    <row r="6192">
      <c r="A6192" s="186" t="s">
        <v>487</v>
      </c>
      <c r="B6192" s="186">
        <v>1.52901165</v>
      </c>
      <c r="C6192" s="187">
        <v>45669.0</v>
      </c>
      <c r="D6192" s="188" t="str">
        <f t="shared" si="1"/>
        <v>2025/01</v>
      </c>
      <c r="E6192" s="189"/>
    </row>
    <row r="6193">
      <c r="A6193" s="186" t="s">
        <v>487</v>
      </c>
      <c r="B6193" s="186">
        <v>0.0817152</v>
      </c>
      <c r="C6193" s="187">
        <v>45669.0</v>
      </c>
      <c r="D6193" s="188" t="str">
        <f t="shared" si="1"/>
        <v>2025/01</v>
      </c>
      <c r="E6193" s="189"/>
    </row>
    <row r="6194">
      <c r="A6194" s="186" t="s">
        <v>487</v>
      </c>
      <c r="B6194" s="186">
        <v>0.1509156</v>
      </c>
      <c r="C6194" s="187">
        <v>45669.0</v>
      </c>
      <c r="D6194" s="188" t="str">
        <f t="shared" si="1"/>
        <v>2025/01</v>
      </c>
      <c r="E6194" s="189"/>
    </row>
    <row r="6195">
      <c r="A6195" s="186" t="s">
        <v>487</v>
      </c>
      <c r="B6195" s="186">
        <v>0.01482</v>
      </c>
      <c r="C6195" s="187">
        <v>45669.0</v>
      </c>
      <c r="D6195" s="188" t="str">
        <f t="shared" si="1"/>
        <v>2025/01</v>
      </c>
      <c r="E6195" s="189"/>
    </row>
    <row r="6196">
      <c r="A6196" s="186" t="s">
        <v>487</v>
      </c>
      <c r="B6196" s="186">
        <v>0.00939</v>
      </c>
      <c r="C6196" s="187">
        <v>45669.0</v>
      </c>
      <c r="D6196" s="188" t="str">
        <f t="shared" si="1"/>
        <v>2025/01</v>
      </c>
      <c r="E6196" s="189"/>
    </row>
    <row r="6197">
      <c r="A6197" s="186" t="s">
        <v>499</v>
      </c>
      <c r="B6197" s="186">
        <v>0.256135</v>
      </c>
      <c r="C6197" s="187">
        <v>45669.0</v>
      </c>
      <c r="D6197" s="188" t="str">
        <f t="shared" si="1"/>
        <v>2025/01</v>
      </c>
      <c r="E6197" s="189"/>
    </row>
    <row r="6198">
      <c r="A6198" s="186" t="s">
        <v>499</v>
      </c>
      <c r="B6198" s="186">
        <v>0.89504</v>
      </c>
      <c r="C6198" s="187">
        <v>45669.0</v>
      </c>
      <c r="D6198" s="188" t="str">
        <f t="shared" si="1"/>
        <v>2025/01</v>
      </c>
      <c r="E6198" s="189"/>
    </row>
    <row r="6199">
      <c r="A6199" s="186" t="s">
        <v>499</v>
      </c>
      <c r="B6199" s="186">
        <v>0.39766</v>
      </c>
      <c r="C6199" s="187">
        <v>45669.0</v>
      </c>
      <c r="D6199" s="188" t="str">
        <f t="shared" si="1"/>
        <v>2025/01</v>
      </c>
      <c r="E6199" s="189"/>
    </row>
    <row r="6200">
      <c r="A6200" s="186" t="s">
        <v>499</v>
      </c>
      <c r="B6200" s="186">
        <v>0.418335</v>
      </c>
      <c r="C6200" s="187">
        <v>45669.0</v>
      </c>
      <c r="D6200" s="188" t="str">
        <f t="shared" si="1"/>
        <v>2025/01</v>
      </c>
      <c r="E6200" s="189"/>
    </row>
    <row r="6201">
      <c r="A6201" s="186" t="s">
        <v>499</v>
      </c>
      <c r="B6201" s="186">
        <v>0.07005</v>
      </c>
      <c r="C6201" s="187">
        <v>45669.0</v>
      </c>
      <c r="D6201" s="188" t="str">
        <f t="shared" si="1"/>
        <v>2025/01</v>
      </c>
      <c r="E6201" s="189"/>
    </row>
    <row r="6202">
      <c r="A6202" s="186" t="s">
        <v>499</v>
      </c>
      <c r="B6202" s="186">
        <v>4.472E-4</v>
      </c>
      <c r="C6202" s="187">
        <v>45669.0</v>
      </c>
      <c r="D6202" s="188" t="str">
        <f t="shared" si="1"/>
        <v>2025/01</v>
      </c>
      <c r="E6202" s="189"/>
    </row>
    <row r="6203">
      <c r="A6203" s="186" t="s">
        <v>499</v>
      </c>
      <c r="B6203" s="186">
        <v>0.0041205</v>
      </c>
      <c r="C6203" s="187">
        <v>45669.0</v>
      </c>
      <c r="D6203" s="188" t="str">
        <f t="shared" si="1"/>
        <v>2025/01</v>
      </c>
      <c r="E6203" s="189"/>
    </row>
    <row r="6204">
      <c r="A6204" s="186" t="s">
        <v>499</v>
      </c>
      <c r="B6204" s="186">
        <v>0.0031572</v>
      </c>
      <c r="C6204" s="187">
        <v>45669.0</v>
      </c>
      <c r="D6204" s="188" t="str">
        <f t="shared" si="1"/>
        <v>2025/01</v>
      </c>
      <c r="E6204" s="189"/>
    </row>
    <row r="6205">
      <c r="A6205" s="186" t="s">
        <v>496</v>
      </c>
      <c r="B6205" s="186">
        <v>0.0269646</v>
      </c>
      <c r="C6205" s="187">
        <v>45669.0</v>
      </c>
      <c r="D6205" s="188" t="str">
        <f t="shared" si="1"/>
        <v>2025/01</v>
      </c>
      <c r="E6205" s="189"/>
    </row>
    <row r="6206">
      <c r="A6206" s="186" t="s">
        <v>496</v>
      </c>
      <c r="B6206" s="186">
        <v>3.36E-4</v>
      </c>
      <c r="C6206" s="187">
        <v>45669.0</v>
      </c>
      <c r="D6206" s="188" t="str">
        <f t="shared" si="1"/>
        <v>2025/01</v>
      </c>
      <c r="E6206" s="189"/>
    </row>
    <row r="6207">
      <c r="A6207" s="186" t="s">
        <v>496</v>
      </c>
      <c r="B6207" s="186">
        <v>0.0027564</v>
      </c>
      <c r="C6207" s="187">
        <v>45669.0</v>
      </c>
      <c r="D6207" s="188" t="str">
        <f t="shared" si="1"/>
        <v>2025/01</v>
      </c>
      <c r="E6207" s="189"/>
    </row>
    <row r="6208">
      <c r="A6208" s="186" t="s">
        <v>496</v>
      </c>
      <c r="B6208" s="186">
        <v>0.033922</v>
      </c>
      <c r="C6208" s="187">
        <v>45669.0</v>
      </c>
      <c r="D6208" s="188" t="str">
        <f t="shared" si="1"/>
        <v>2025/01</v>
      </c>
      <c r="E6208" s="189"/>
    </row>
    <row r="6209">
      <c r="A6209" s="186" t="s">
        <v>496</v>
      </c>
      <c r="B6209" s="186">
        <v>0.0191175</v>
      </c>
      <c r="C6209" s="187">
        <v>45669.0</v>
      </c>
      <c r="D6209" s="188" t="str">
        <f t="shared" si="1"/>
        <v>2025/01</v>
      </c>
      <c r="E6209" s="189"/>
    </row>
    <row r="6210">
      <c r="A6210" s="186" t="s">
        <v>509</v>
      </c>
      <c r="B6210" s="186">
        <v>0.00264105</v>
      </c>
      <c r="C6210" s="187">
        <v>45669.0</v>
      </c>
      <c r="D6210" s="188" t="str">
        <f t="shared" si="1"/>
        <v>2025/01</v>
      </c>
      <c r="E6210" s="189"/>
    </row>
    <row r="6211">
      <c r="A6211" s="186" t="s">
        <v>509</v>
      </c>
      <c r="B6211" s="186">
        <v>0.0033144</v>
      </c>
      <c r="C6211" s="187">
        <v>45669.0</v>
      </c>
      <c r="D6211" s="188" t="str">
        <f t="shared" si="1"/>
        <v>2025/01</v>
      </c>
      <c r="E6211" s="189"/>
    </row>
    <row r="6212">
      <c r="A6212" s="186" t="s">
        <v>502</v>
      </c>
      <c r="B6212" s="186">
        <v>9.546E-4</v>
      </c>
      <c r="C6212" s="187">
        <v>45669.0</v>
      </c>
      <c r="D6212" s="188" t="str">
        <f t="shared" si="1"/>
        <v>2025/01</v>
      </c>
      <c r="E6212" s="189"/>
    </row>
    <row r="6213">
      <c r="A6213" s="186" t="s">
        <v>502</v>
      </c>
      <c r="B6213" s="186">
        <v>2.688E-4</v>
      </c>
      <c r="C6213" s="187">
        <v>45669.0</v>
      </c>
      <c r="D6213" s="188" t="str">
        <f t="shared" si="1"/>
        <v>2025/01</v>
      </c>
      <c r="E6213" s="189"/>
    </row>
    <row r="6214">
      <c r="A6214" s="186" t="s">
        <v>502</v>
      </c>
      <c r="B6214" s="186">
        <v>5.76E-5</v>
      </c>
      <c r="C6214" s="187">
        <v>45669.0</v>
      </c>
      <c r="D6214" s="188" t="str">
        <f t="shared" si="1"/>
        <v>2025/01</v>
      </c>
      <c r="E6214" s="189"/>
    </row>
    <row r="6215">
      <c r="A6215" s="186" t="s">
        <v>502</v>
      </c>
      <c r="B6215" s="186">
        <v>0.0063854</v>
      </c>
      <c r="C6215" s="187">
        <v>45669.0</v>
      </c>
      <c r="D6215" s="188" t="str">
        <f t="shared" si="1"/>
        <v>2025/01</v>
      </c>
      <c r="E6215" s="189"/>
    </row>
    <row r="6216">
      <c r="A6216" s="186" t="s">
        <v>502</v>
      </c>
      <c r="B6216" s="186">
        <v>1.2807E-4</v>
      </c>
      <c r="C6216" s="187">
        <v>45669.0</v>
      </c>
      <c r="D6216" s="188" t="str">
        <f t="shared" si="1"/>
        <v>2025/01</v>
      </c>
      <c r="E6216" s="189"/>
    </row>
    <row r="6217">
      <c r="A6217" s="186" t="s">
        <v>502</v>
      </c>
      <c r="B6217" s="186">
        <v>3.04</v>
      </c>
      <c r="C6217" s="187">
        <v>45669.0</v>
      </c>
      <c r="D6217" s="188" t="str">
        <f t="shared" si="1"/>
        <v>2025/01</v>
      </c>
      <c r="E6217" s="189"/>
    </row>
    <row r="6218">
      <c r="A6218" s="186" t="s">
        <v>502</v>
      </c>
      <c r="B6218" s="186">
        <v>0.25479</v>
      </c>
      <c r="C6218" s="187">
        <v>45669.0</v>
      </c>
      <c r="D6218" s="188" t="str">
        <f t="shared" si="1"/>
        <v>2025/01</v>
      </c>
      <c r="E6218" s="189"/>
    </row>
    <row r="6219">
      <c r="A6219" s="186" t="s">
        <v>502</v>
      </c>
      <c r="B6219" s="186">
        <v>0.670656</v>
      </c>
      <c r="C6219" s="187">
        <v>45669.0</v>
      </c>
      <c r="D6219" s="188" t="str">
        <f t="shared" si="1"/>
        <v>2025/01</v>
      </c>
      <c r="E6219" s="189"/>
    </row>
    <row r="6220">
      <c r="A6220" s="186" t="s">
        <v>489</v>
      </c>
      <c r="B6220" s="186">
        <v>7.9719</v>
      </c>
      <c r="C6220" s="187">
        <v>45669.0</v>
      </c>
      <c r="D6220" s="188" t="str">
        <f t="shared" si="1"/>
        <v>2025/01</v>
      </c>
      <c r="E6220" s="189"/>
    </row>
    <row r="6221">
      <c r="A6221" s="186" t="s">
        <v>489</v>
      </c>
      <c r="B6221" s="186">
        <v>8.9608</v>
      </c>
      <c r="C6221" s="187">
        <v>45669.0</v>
      </c>
      <c r="D6221" s="188" t="str">
        <f t="shared" si="1"/>
        <v>2025/01</v>
      </c>
      <c r="E6221" s="189"/>
    </row>
    <row r="6222">
      <c r="A6222" s="186" t="s">
        <v>489</v>
      </c>
      <c r="B6222" s="186">
        <v>11.4573</v>
      </c>
      <c r="C6222" s="187">
        <v>45669.0</v>
      </c>
      <c r="D6222" s="188" t="str">
        <f t="shared" si="1"/>
        <v>2025/01</v>
      </c>
      <c r="E6222" s="189"/>
    </row>
    <row r="6223">
      <c r="A6223" s="186" t="s">
        <v>489</v>
      </c>
      <c r="B6223" s="186">
        <v>0.94696</v>
      </c>
      <c r="C6223" s="187">
        <v>45669.0</v>
      </c>
      <c r="D6223" s="188" t="str">
        <f t="shared" si="1"/>
        <v>2025/01</v>
      </c>
      <c r="E6223" s="189"/>
    </row>
    <row r="6224">
      <c r="A6224" s="186" t="s">
        <v>489</v>
      </c>
      <c r="B6224" s="186">
        <v>0.00304</v>
      </c>
      <c r="C6224" s="187">
        <v>45669.0</v>
      </c>
      <c r="D6224" s="188" t="str">
        <f t="shared" si="1"/>
        <v>2025/01</v>
      </c>
      <c r="E6224" s="189"/>
    </row>
    <row r="6225">
      <c r="A6225" s="186" t="s">
        <v>489</v>
      </c>
      <c r="B6225" s="186">
        <v>0.10022</v>
      </c>
      <c r="C6225" s="187">
        <v>45669.0</v>
      </c>
      <c r="D6225" s="188" t="str">
        <f t="shared" si="1"/>
        <v>2025/01</v>
      </c>
      <c r="E6225" s="189"/>
    </row>
    <row r="6226">
      <c r="A6226" s="186" t="s">
        <v>489</v>
      </c>
      <c r="B6226" s="186">
        <v>0.6350727</v>
      </c>
      <c r="C6226" s="187">
        <v>45669.0</v>
      </c>
      <c r="D6226" s="188" t="str">
        <f t="shared" si="1"/>
        <v>2025/01</v>
      </c>
      <c r="E6226" s="189"/>
    </row>
    <row r="6227">
      <c r="A6227" s="186" t="s">
        <v>489</v>
      </c>
      <c r="B6227" s="186">
        <v>0.1821696</v>
      </c>
      <c r="C6227" s="187">
        <v>45669.0</v>
      </c>
      <c r="D6227" s="188" t="str">
        <f t="shared" si="1"/>
        <v>2025/01</v>
      </c>
      <c r="E6227" s="189"/>
    </row>
    <row r="6228">
      <c r="A6228" s="186" t="s">
        <v>489</v>
      </c>
      <c r="B6228" s="186">
        <v>0.238077</v>
      </c>
      <c r="C6228" s="187">
        <v>45669.0</v>
      </c>
      <c r="D6228" s="188" t="str">
        <f t="shared" si="1"/>
        <v>2025/01</v>
      </c>
      <c r="E6228" s="189"/>
    </row>
    <row r="6229">
      <c r="A6229" s="186" t="s">
        <v>489</v>
      </c>
      <c r="B6229" s="186">
        <v>0.00731276</v>
      </c>
      <c r="C6229" s="187">
        <v>45669.0</v>
      </c>
      <c r="D6229" s="188" t="str">
        <f t="shared" si="1"/>
        <v>2025/01</v>
      </c>
      <c r="E6229" s="189"/>
    </row>
    <row r="6230">
      <c r="A6230" s="186" t="s">
        <v>489</v>
      </c>
      <c r="B6230" s="186">
        <v>0.0389349</v>
      </c>
      <c r="C6230" s="187">
        <v>45669.0</v>
      </c>
      <c r="D6230" s="188" t="str">
        <f t="shared" si="1"/>
        <v>2025/01</v>
      </c>
      <c r="E6230" s="189"/>
    </row>
    <row r="6231">
      <c r="A6231" s="186" t="s">
        <v>489</v>
      </c>
      <c r="B6231" s="186">
        <v>0.03996</v>
      </c>
      <c r="C6231" s="187">
        <v>45669.0</v>
      </c>
      <c r="D6231" s="188" t="str">
        <f t="shared" si="1"/>
        <v>2025/01</v>
      </c>
      <c r="E6231" s="189"/>
    </row>
    <row r="6232">
      <c r="A6232" s="186" t="s">
        <v>498</v>
      </c>
      <c r="B6232" s="186">
        <v>0.0142875</v>
      </c>
      <c r="C6232" s="187">
        <v>45669.0</v>
      </c>
      <c r="D6232" s="188" t="str">
        <f t="shared" si="1"/>
        <v>2025/01</v>
      </c>
      <c r="E6232" s="189"/>
    </row>
    <row r="6233">
      <c r="A6233" s="186" t="s">
        <v>498</v>
      </c>
      <c r="B6233" s="186">
        <v>0.00906</v>
      </c>
      <c r="C6233" s="187">
        <v>45669.0</v>
      </c>
      <c r="D6233" s="188" t="str">
        <f t="shared" si="1"/>
        <v>2025/01</v>
      </c>
      <c r="E6233" s="189"/>
    </row>
    <row r="6234">
      <c r="A6234" s="186" t="s">
        <v>491</v>
      </c>
      <c r="B6234" s="186">
        <v>0.049545</v>
      </c>
      <c r="C6234" s="187">
        <v>45669.0</v>
      </c>
      <c r="D6234" s="188" t="str">
        <f t="shared" si="1"/>
        <v>2025/01</v>
      </c>
      <c r="E6234" s="189"/>
    </row>
    <row r="6235">
      <c r="A6235" s="186" t="s">
        <v>491</v>
      </c>
      <c r="B6235" s="186">
        <v>0.0074</v>
      </c>
      <c r="C6235" s="187">
        <v>45669.0</v>
      </c>
      <c r="D6235" s="188" t="str">
        <f t="shared" si="1"/>
        <v>2025/01</v>
      </c>
      <c r="E6235" s="189"/>
    </row>
    <row r="6236">
      <c r="A6236" s="186" t="s">
        <v>491</v>
      </c>
      <c r="B6236" s="186">
        <v>0.00965115</v>
      </c>
      <c r="C6236" s="187">
        <v>45669.0</v>
      </c>
      <c r="D6236" s="188" t="str">
        <f t="shared" si="1"/>
        <v>2025/01</v>
      </c>
      <c r="E6236" s="189"/>
    </row>
    <row r="6237">
      <c r="A6237" s="186" t="s">
        <v>491</v>
      </c>
      <c r="B6237" s="186">
        <v>0.0038304</v>
      </c>
      <c r="C6237" s="187">
        <v>45669.0</v>
      </c>
      <c r="D6237" s="188" t="str">
        <f t="shared" si="1"/>
        <v>2025/01</v>
      </c>
      <c r="E6237" s="189"/>
    </row>
    <row r="6238">
      <c r="A6238" s="186" t="s">
        <v>491</v>
      </c>
      <c r="B6238" s="186">
        <v>0.0010416</v>
      </c>
      <c r="C6238" s="187">
        <v>45669.0</v>
      </c>
      <c r="D6238" s="188" t="str">
        <f t="shared" si="1"/>
        <v>2025/01</v>
      </c>
      <c r="E6238" s="189"/>
    </row>
    <row r="6239">
      <c r="A6239" s="186" t="s">
        <v>487</v>
      </c>
      <c r="B6239" s="186">
        <v>0.4052875</v>
      </c>
      <c r="C6239" s="187">
        <v>45670.0</v>
      </c>
      <c r="D6239" s="188" t="str">
        <f t="shared" si="1"/>
        <v>2025/01</v>
      </c>
      <c r="E6239" s="189"/>
    </row>
    <row r="6240">
      <c r="A6240" s="186" t="s">
        <v>487</v>
      </c>
      <c r="B6240" s="186">
        <v>0.04672</v>
      </c>
      <c r="C6240" s="187">
        <v>45670.0</v>
      </c>
      <c r="D6240" s="188" t="str">
        <f t="shared" si="1"/>
        <v>2025/01</v>
      </c>
      <c r="E6240" s="189"/>
    </row>
    <row r="6241">
      <c r="A6241" s="186" t="s">
        <v>487</v>
      </c>
      <c r="B6241" s="186">
        <v>0.15882</v>
      </c>
      <c r="C6241" s="187">
        <v>45670.0</v>
      </c>
      <c r="D6241" s="188" t="str">
        <f t="shared" si="1"/>
        <v>2025/01</v>
      </c>
      <c r="E6241" s="189"/>
    </row>
    <row r="6242">
      <c r="A6242" s="186" t="s">
        <v>487</v>
      </c>
      <c r="B6242" s="186">
        <v>0.7776625</v>
      </c>
      <c r="C6242" s="187">
        <v>45670.0</v>
      </c>
      <c r="D6242" s="188" t="str">
        <f t="shared" si="1"/>
        <v>2025/01</v>
      </c>
      <c r="E6242" s="189"/>
    </row>
    <row r="6243">
      <c r="A6243" s="186" t="s">
        <v>487</v>
      </c>
      <c r="B6243" s="186">
        <v>0.15728</v>
      </c>
      <c r="C6243" s="187">
        <v>45670.0</v>
      </c>
      <c r="D6243" s="188" t="str">
        <f t="shared" si="1"/>
        <v>2025/01</v>
      </c>
      <c r="E6243" s="189"/>
    </row>
    <row r="6244">
      <c r="A6244" s="186" t="s">
        <v>487</v>
      </c>
      <c r="B6244" s="186">
        <v>0.19322</v>
      </c>
      <c r="C6244" s="187">
        <v>45670.0</v>
      </c>
      <c r="D6244" s="188" t="str">
        <f t="shared" si="1"/>
        <v>2025/01</v>
      </c>
      <c r="E6244" s="189"/>
    </row>
    <row r="6245">
      <c r="A6245" s="186" t="s">
        <v>487</v>
      </c>
      <c r="B6245" s="186">
        <v>2.1183774</v>
      </c>
      <c r="C6245" s="187">
        <v>45670.0</v>
      </c>
      <c r="D6245" s="188" t="str">
        <f t="shared" si="1"/>
        <v>2025/01</v>
      </c>
      <c r="E6245" s="189"/>
    </row>
    <row r="6246">
      <c r="A6246" s="186" t="s">
        <v>487</v>
      </c>
      <c r="B6246" s="186">
        <v>0.221136</v>
      </c>
      <c r="C6246" s="187">
        <v>45670.0</v>
      </c>
      <c r="D6246" s="188" t="str">
        <f t="shared" si="1"/>
        <v>2025/01</v>
      </c>
      <c r="E6246" s="189"/>
    </row>
    <row r="6247">
      <c r="A6247" s="186" t="s">
        <v>487</v>
      </c>
      <c r="B6247" s="186">
        <v>0.3076848</v>
      </c>
      <c r="C6247" s="187">
        <v>45670.0</v>
      </c>
      <c r="D6247" s="188" t="str">
        <f t="shared" si="1"/>
        <v>2025/01</v>
      </c>
      <c r="E6247" s="189"/>
    </row>
    <row r="6248">
      <c r="A6248" s="186" t="s">
        <v>499</v>
      </c>
      <c r="B6248" s="186">
        <v>0.8222775</v>
      </c>
      <c r="C6248" s="187">
        <v>45670.0</v>
      </c>
      <c r="D6248" s="188" t="str">
        <f t="shared" si="1"/>
        <v>2025/01</v>
      </c>
      <c r="E6248" s="189"/>
    </row>
    <row r="6249">
      <c r="A6249" s="186" t="s">
        <v>499</v>
      </c>
      <c r="B6249" s="186">
        <v>1.29024</v>
      </c>
      <c r="C6249" s="187">
        <v>45670.0</v>
      </c>
      <c r="D6249" s="188" t="str">
        <f t="shared" si="1"/>
        <v>2025/01</v>
      </c>
      <c r="E6249" s="189"/>
    </row>
    <row r="6250">
      <c r="A6250" s="186" t="s">
        <v>499</v>
      </c>
      <c r="B6250" s="186">
        <v>0.77172</v>
      </c>
      <c r="C6250" s="187">
        <v>45670.0</v>
      </c>
      <c r="D6250" s="188" t="str">
        <f t="shared" si="1"/>
        <v>2025/01</v>
      </c>
      <c r="E6250" s="189"/>
    </row>
    <row r="6251">
      <c r="A6251" s="186" t="s">
        <v>499</v>
      </c>
      <c r="B6251" s="186">
        <v>0.62417</v>
      </c>
      <c r="C6251" s="187">
        <v>45670.0</v>
      </c>
      <c r="D6251" s="188" t="str">
        <f t="shared" si="1"/>
        <v>2025/01</v>
      </c>
      <c r="E6251" s="189"/>
    </row>
    <row r="6252">
      <c r="A6252" s="186" t="s">
        <v>499</v>
      </c>
      <c r="B6252" s="186">
        <v>0.165345</v>
      </c>
      <c r="C6252" s="187">
        <v>45670.0</v>
      </c>
      <c r="D6252" s="188" t="str">
        <f t="shared" si="1"/>
        <v>2025/01</v>
      </c>
      <c r="E6252" s="189"/>
    </row>
    <row r="6253">
      <c r="A6253" s="186" t="s">
        <v>499</v>
      </c>
      <c r="B6253" s="186">
        <v>5.6966E-4</v>
      </c>
      <c r="C6253" s="187">
        <v>45670.0</v>
      </c>
      <c r="D6253" s="188" t="str">
        <f t="shared" si="1"/>
        <v>2025/01</v>
      </c>
      <c r="E6253" s="189"/>
    </row>
    <row r="6254">
      <c r="A6254" s="186" t="s">
        <v>499</v>
      </c>
      <c r="B6254" s="186">
        <v>0.0673464</v>
      </c>
      <c r="C6254" s="187">
        <v>45670.0</v>
      </c>
      <c r="D6254" s="188" t="str">
        <f t="shared" si="1"/>
        <v>2025/01</v>
      </c>
      <c r="E6254" s="189"/>
    </row>
    <row r="6255">
      <c r="A6255" s="186" t="s">
        <v>499</v>
      </c>
      <c r="B6255" s="186">
        <v>0.0643164</v>
      </c>
      <c r="C6255" s="187">
        <v>45670.0</v>
      </c>
      <c r="D6255" s="188" t="str">
        <f t="shared" si="1"/>
        <v>2025/01</v>
      </c>
      <c r="E6255" s="189"/>
    </row>
    <row r="6256">
      <c r="A6256" s="186" t="s">
        <v>496</v>
      </c>
      <c r="B6256" s="186">
        <v>0.0108741</v>
      </c>
      <c r="C6256" s="187">
        <v>45670.0</v>
      </c>
      <c r="D6256" s="188" t="str">
        <f t="shared" si="1"/>
        <v>2025/01</v>
      </c>
      <c r="E6256" s="189"/>
    </row>
    <row r="6257">
      <c r="A6257" s="186" t="s">
        <v>496</v>
      </c>
      <c r="B6257" s="186">
        <v>7.776E-4</v>
      </c>
      <c r="C6257" s="187">
        <v>45670.0</v>
      </c>
      <c r="D6257" s="188" t="str">
        <f t="shared" si="1"/>
        <v>2025/01</v>
      </c>
      <c r="E6257" s="189"/>
    </row>
    <row r="6258">
      <c r="A6258" s="186" t="s">
        <v>496</v>
      </c>
      <c r="B6258" s="186">
        <v>0.0019044</v>
      </c>
      <c r="C6258" s="187">
        <v>45670.0</v>
      </c>
      <c r="D6258" s="188" t="str">
        <f t="shared" si="1"/>
        <v>2025/01</v>
      </c>
      <c r="E6258" s="189"/>
    </row>
    <row r="6259">
      <c r="A6259" s="186" t="s">
        <v>496</v>
      </c>
      <c r="B6259" s="186">
        <v>0.014341</v>
      </c>
      <c r="C6259" s="187">
        <v>45670.0</v>
      </c>
      <c r="D6259" s="188" t="str">
        <f t="shared" si="1"/>
        <v>2025/01</v>
      </c>
      <c r="E6259" s="189"/>
    </row>
    <row r="6260">
      <c r="A6260" s="186" t="s">
        <v>496</v>
      </c>
      <c r="B6260" s="186">
        <v>0.009267</v>
      </c>
      <c r="C6260" s="187">
        <v>45670.0</v>
      </c>
      <c r="D6260" s="188" t="str">
        <f t="shared" si="1"/>
        <v>2025/01</v>
      </c>
      <c r="E6260" s="189"/>
    </row>
    <row r="6261">
      <c r="A6261" s="186" t="s">
        <v>502</v>
      </c>
      <c r="B6261" s="186">
        <v>0.5701975</v>
      </c>
      <c r="C6261" s="187">
        <v>45670.0</v>
      </c>
      <c r="D6261" s="188" t="str">
        <f t="shared" si="1"/>
        <v>2025/01</v>
      </c>
      <c r="E6261" s="189"/>
    </row>
    <row r="6262">
      <c r="A6262" s="186" t="s">
        <v>502</v>
      </c>
      <c r="B6262" s="186">
        <v>0.1312</v>
      </c>
      <c r="C6262" s="187">
        <v>45670.0</v>
      </c>
      <c r="D6262" s="188" t="str">
        <f t="shared" si="1"/>
        <v>2025/01</v>
      </c>
      <c r="E6262" s="189"/>
    </row>
    <row r="6263">
      <c r="A6263" s="186" t="s">
        <v>502</v>
      </c>
      <c r="B6263" s="186">
        <v>0.16978</v>
      </c>
      <c r="C6263" s="187">
        <v>45670.0</v>
      </c>
      <c r="D6263" s="188" t="str">
        <f t="shared" si="1"/>
        <v>2025/01</v>
      </c>
      <c r="E6263" s="189"/>
    </row>
    <row r="6264">
      <c r="A6264" s="186" t="s">
        <v>502</v>
      </c>
      <c r="B6264" s="186">
        <v>0.0207228</v>
      </c>
      <c r="C6264" s="187">
        <v>45670.0</v>
      </c>
      <c r="D6264" s="188" t="str">
        <f t="shared" si="1"/>
        <v>2025/01</v>
      </c>
      <c r="E6264" s="189"/>
    </row>
    <row r="6265">
      <c r="A6265" s="186" t="s">
        <v>502</v>
      </c>
      <c r="B6265" s="186">
        <v>0.0026208</v>
      </c>
      <c r="C6265" s="187">
        <v>45670.0</v>
      </c>
      <c r="D6265" s="188" t="str">
        <f t="shared" si="1"/>
        <v>2025/01</v>
      </c>
      <c r="E6265" s="189"/>
    </row>
    <row r="6266">
      <c r="A6266" s="186" t="s">
        <v>502</v>
      </c>
      <c r="B6266" s="186">
        <v>0.0052284</v>
      </c>
      <c r="C6266" s="187">
        <v>45670.0</v>
      </c>
      <c r="D6266" s="188" t="str">
        <f t="shared" si="1"/>
        <v>2025/01</v>
      </c>
      <c r="E6266" s="189"/>
    </row>
    <row r="6267">
      <c r="A6267" s="186" t="s">
        <v>502</v>
      </c>
      <c r="B6267" s="186">
        <v>0.0290803</v>
      </c>
      <c r="C6267" s="187">
        <v>45670.0</v>
      </c>
      <c r="D6267" s="188" t="str">
        <f t="shared" si="1"/>
        <v>2025/01</v>
      </c>
      <c r="E6267" s="189"/>
    </row>
    <row r="6268">
      <c r="A6268" s="186" t="s">
        <v>502</v>
      </c>
      <c r="B6268" s="186">
        <v>1.2807E-4</v>
      </c>
      <c r="C6268" s="187">
        <v>45670.0</v>
      </c>
      <c r="D6268" s="188" t="str">
        <f t="shared" si="1"/>
        <v>2025/01</v>
      </c>
      <c r="E6268" s="189"/>
    </row>
    <row r="6269">
      <c r="A6269" s="186" t="s">
        <v>502</v>
      </c>
      <c r="B6269" s="186">
        <v>3.28</v>
      </c>
      <c r="C6269" s="187">
        <v>45670.0</v>
      </c>
      <c r="D6269" s="188" t="str">
        <f t="shared" si="1"/>
        <v>2025/01</v>
      </c>
      <c r="E6269" s="189"/>
    </row>
    <row r="6270">
      <c r="A6270" s="186" t="s">
        <v>502</v>
      </c>
      <c r="B6270" s="186">
        <v>0.02687</v>
      </c>
      <c r="C6270" s="187">
        <v>45670.0</v>
      </c>
      <c r="D6270" s="188" t="str">
        <f t="shared" si="1"/>
        <v>2025/01</v>
      </c>
      <c r="E6270" s="189"/>
    </row>
    <row r="6271">
      <c r="A6271" s="186" t="s">
        <v>502</v>
      </c>
      <c r="B6271" s="186">
        <v>0.02061</v>
      </c>
      <c r="C6271" s="187">
        <v>45670.0</v>
      </c>
      <c r="D6271" s="188" t="str">
        <f t="shared" si="1"/>
        <v>2025/01</v>
      </c>
      <c r="E6271" s="189"/>
    </row>
    <row r="6272">
      <c r="A6272" s="186" t="s">
        <v>502</v>
      </c>
      <c r="B6272" s="186">
        <v>0.280053</v>
      </c>
      <c r="C6272" s="187">
        <v>45670.0</v>
      </c>
      <c r="D6272" s="188" t="str">
        <f t="shared" si="1"/>
        <v>2025/01</v>
      </c>
      <c r="E6272" s="189"/>
    </row>
    <row r="6273">
      <c r="A6273" s="186" t="s">
        <v>502</v>
      </c>
      <c r="B6273" s="186">
        <v>0.710056</v>
      </c>
      <c r="C6273" s="187">
        <v>45670.0</v>
      </c>
      <c r="D6273" s="188" t="str">
        <f t="shared" si="1"/>
        <v>2025/01</v>
      </c>
      <c r="E6273" s="189"/>
    </row>
    <row r="6274">
      <c r="A6274" s="186" t="s">
        <v>488</v>
      </c>
      <c r="B6274" s="186">
        <v>0.04524</v>
      </c>
      <c r="C6274" s="187">
        <v>45670.0</v>
      </c>
      <c r="D6274" s="188" t="str">
        <f t="shared" si="1"/>
        <v>2025/01</v>
      </c>
      <c r="E6274" s="189"/>
    </row>
    <row r="6275">
      <c r="A6275" s="186" t="s">
        <v>488</v>
      </c>
      <c r="B6275" s="186">
        <v>0.012</v>
      </c>
      <c r="C6275" s="187">
        <v>45670.0</v>
      </c>
      <c r="D6275" s="188" t="str">
        <f t="shared" si="1"/>
        <v>2025/01</v>
      </c>
      <c r="E6275" s="189"/>
    </row>
    <row r="6276">
      <c r="A6276" s="186" t="s">
        <v>488</v>
      </c>
      <c r="B6276" s="186">
        <v>0.04533</v>
      </c>
      <c r="C6276" s="187">
        <v>45670.0</v>
      </c>
      <c r="D6276" s="188" t="str">
        <f t="shared" si="1"/>
        <v>2025/01</v>
      </c>
      <c r="E6276" s="189"/>
    </row>
    <row r="6277">
      <c r="A6277" s="186" t="s">
        <v>488</v>
      </c>
      <c r="B6277" s="186">
        <v>1.83508185</v>
      </c>
      <c r="C6277" s="187">
        <v>45670.0</v>
      </c>
      <c r="D6277" s="188" t="str">
        <f t="shared" si="1"/>
        <v>2025/01</v>
      </c>
      <c r="E6277" s="189"/>
    </row>
    <row r="6278">
      <c r="A6278" s="186" t="s">
        <v>488</v>
      </c>
      <c r="B6278" s="186">
        <v>0.0011232</v>
      </c>
      <c r="C6278" s="187">
        <v>45670.0</v>
      </c>
      <c r="D6278" s="188" t="str">
        <f t="shared" si="1"/>
        <v>2025/01</v>
      </c>
      <c r="E6278" s="189"/>
    </row>
    <row r="6279">
      <c r="A6279" s="186" t="s">
        <v>488</v>
      </c>
      <c r="B6279" s="186">
        <v>0.0406188</v>
      </c>
      <c r="C6279" s="187">
        <v>45670.0</v>
      </c>
      <c r="D6279" s="188" t="str">
        <f t="shared" si="1"/>
        <v>2025/01</v>
      </c>
      <c r="E6279" s="189"/>
    </row>
    <row r="6280">
      <c r="A6280" s="186" t="s">
        <v>488</v>
      </c>
      <c r="B6280" s="186">
        <v>0.04029</v>
      </c>
      <c r="C6280" s="187">
        <v>45670.0</v>
      </c>
      <c r="D6280" s="188" t="str">
        <f t="shared" si="1"/>
        <v>2025/01</v>
      </c>
      <c r="E6280" s="189"/>
    </row>
    <row r="6281">
      <c r="A6281" s="186" t="s">
        <v>488</v>
      </c>
      <c r="B6281" s="186">
        <v>1.16208</v>
      </c>
      <c r="C6281" s="187">
        <v>45670.0</v>
      </c>
      <c r="D6281" s="188" t="str">
        <f t="shared" si="1"/>
        <v>2025/01</v>
      </c>
      <c r="E6281" s="189"/>
    </row>
    <row r="6282">
      <c r="A6282" s="186" t="s">
        <v>488</v>
      </c>
      <c r="B6282" s="186">
        <v>1.506E-4</v>
      </c>
      <c r="C6282" s="187">
        <v>45670.0</v>
      </c>
      <c r="D6282" s="188" t="str">
        <f t="shared" si="1"/>
        <v>2025/01</v>
      </c>
      <c r="E6282" s="189"/>
    </row>
    <row r="6283">
      <c r="A6283" s="186" t="s">
        <v>488</v>
      </c>
      <c r="B6283" s="186">
        <v>6.24E-5</v>
      </c>
      <c r="C6283" s="187">
        <v>45670.0</v>
      </c>
      <c r="D6283" s="188" t="str">
        <f t="shared" si="1"/>
        <v>2025/01</v>
      </c>
      <c r="E6283" s="189"/>
    </row>
    <row r="6284">
      <c r="A6284" s="186" t="s">
        <v>488</v>
      </c>
      <c r="B6284" s="186">
        <v>0.001126</v>
      </c>
      <c r="C6284" s="187">
        <v>45670.0</v>
      </c>
      <c r="D6284" s="188" t="str">
        <f t="shared" si="1"/>
        <v>2025/01</v>
      </c>
      <c r="E6284" s="189"/>
    </row>
    <row r="6285">
      <c r="A6285" s="186" t="s">
        <v>488</v>
      </c>
      <c r="B6285" s="186">
        <v>1.64E-4</v>
      </c>
      <c r="C6285" s="187">
        <v>45670.0</v>
      </c>
      <c r="D6285" s="188" t="str">
        <f t="shared" si="1"/>
        <v>2025/01</v>
      </c>
      <c r="E6285" s="189"/>
    </row>
    <row r="6286">
      <c r="A6286" s="186" t="s">
        <v>489</v>
      </c>
      <c r="B6286" s="186">
        <v>1.257</v>
      </c>
      <c r="C6286" s="187">
        <v>45670.0</v>
      </c>
      <c r="D6286" s="188" t="str">
        <f t="shared" si="1"/>
        <v>2025/01</v>
      </c>
      <c r="E6286" s="189"/>
    </row>
    <row r="6287">
      <c r="A6287" s="186" t="s">
        <v>489</v>
      </c>
      <c r="B6287" s="186">
        <v>1.1336</v>
      </c>
      <c r="C6287" s="187">
        <v>45670.0</v>
      </c>
      <c r="D6287" s="188" t="str">
        <f t="shared" si="1"/>
        <v>2025/01</v>
      </c>
      <c r="E6287" s="189"/>
    </row>
    <row r="6288">
      <c r="A6288" s="186" t="s">
        <v>489</v>
      </c>
      <c r="B6288" s="186">
        <v>1.3418</v>
      </c>
      <c r="C6288" s="187">
        <v>45670.0</v>
      </c>
      <c r="D6288" s="188" t="str">
        <f t="shared" si="1"/>
        <v>2025/01</v>
      </c>
      <c r="E6288" s="189"/>
    </row>
    <row r="6289">
      <c r="A6289" s="186" t="s">
        <v>489</v>
      </c>
      <c r="B6289" s="186">
        <v>0.1230975</v>
      </c>
      <c r="C6289" s="187">
        <v>45670.0</v>
      </c>
      <c r="D6289" s="188" t="str">
        <f t="shared" si="1"/>
        <v>2025/01</v>
      </c>
      <c r="E6289" s="189"/>
    </row>
    <row r="6290">
      <c r="A6290" s="186" t="s">
        <v>489</v>
      </c>
      <c r="B6290" s="186">
        <v>0.00576</v>
      </c>
      <c r="C6290" s="187">
        <v>45670.0</v>
      </c>
      <c r="D6290" s="188" t="str">
        <f t="shared" si="1"/>
        <v>2025/01</v>
      </c>
      <c r="E6290" s="189"/>
    </row>
    <row r="6291">
      <c r="A6291" s="186" t="s">
        <v>489</v>
      </c>
      <c r="B6291" s="186">
        <v>0.00466</v>
      </c>
      <c r="C6291" s="187">
        <v>45670.0</v>
      </c>
      <c r="D6291" s="188" t="str">
        <f t="shared" si="1"/>
        <v>2025/01</v>
      </c>
      <c r="E6291" s="189"/>
    </row>
    <row r="6292">
      <c r="A6292" s="186" t="s">
        <v>489</v>
      </c>
      <c r="B6292" s="186">
        <v>0.18012</v>
      </c>
      <c r="C6292" s="187">
        <v>45670.0</v>
      </c>
      <c r="D6292" s="188" t="str">
        <f t="shared" si="1"/>
        <v>2025/01</v>
      </c>
      <c r="E6292" s="189"/>
    </row>
    <row r="6293">
      <c r="A6293" s="186" t="s">
        <v>489</v>
      </c>
      <c r="B6293" s="186">
        <v>0.11106</v>
      </c>
      <c r="C6293" s="187">
        <v>45670.0</v>
      </c>
      <c r="D6293" s="188" t="str">
        <f t="shared" si="1"/>
        <v>2025/01</v>
      </c>
      <c r="E6293" s="189"/>
    </row>
    <row r="6294">
      <c r="A6294" s="186" t="s">
        <v>489</v>
      </c>
      <c r="B6294" s="186">
        <v>0.08864685</v>
      </c>
      <c r="C6294" s="187">
        <v>45670.0</v>
      </c>
      <c r="D6294" s="188" t="str">
        <f t="shared" si="1"/>
        <v>2025/01</v>
      </c>
      <c r="E6294" s="189"/>
    </row>
    <row r="6295">
      <c r="A6295" s="186" t="s">
        <v>489</v>
      </c>
      <c r="B6295" s="186">
        <v>0.0194112</v>
      </c>
      <c r="C6295" s="187">
        <v>45670.0</v>
      </c>
      <c r="D6295" s="188" t="str">
        <f t="shared" si="1"/>
        <v>2025/01</v>
      </c>
      <c r="E6295" s="189"/>
    </row>
    <row r="6296">
      <c r="A6296" s="186" t="s">
        <v>489</v>
      </c>
      <c r="B6296" s="186">
        <v>0.0351036</v>
      </c>
      <c r="C6296" s="187">
        <v>45670.0</v>
      </c>
      <c r="D6296" s="188" t="str">
        <f t="shared" si="1"/>
        <v>2025/01</v>
      </c>
      <c r="E6296" s="189"/>
    </row>
    <row r="6297">
      <c r="A6297" s="186" t="s">
        <v>489</v>
      </c>
      <c r="B6297" s="186">
        <v>8.5956E-4</v>
      </c>
      <c r="C6297" s="187">
        <v>45670.0</v>
      </c>
      <c r="D6297" s="188" t="str">
        <f t="shared" si="1"/>
        <v>2025/01</v>
      </c>
      <c r="E6297" s="189"/>
    </row>
    <row r="6298">
      <c r="A6298" s="186" t="s">
        <v>489</v>
      </c>
      <c r="B6298" s="186">
        <v>0.0053001</v>
      </c>
      <c r="C6298" s="187">
        <v>45670.0</v>
      </c>
      <c r="D6298" s="188" t="str">
        <f t="shared" si="1"/>
        <v>2025/01</v>
      </c>
      <c r="E6298" s="189"/>
    </row>
    <row r="6299">
      <c r="A6299" s="186" t="s">
        <v>489</v>
      </c>
      <c r="B6299" s="186">
        <v>0.0045528</v>
      </c>
      <c r="C6299" s="187">
        <v>45670.0</v>
      </c>
      <c r="D6299" s="188" t="str">
        <f t="shared" si="1"/>
        <v>2025/01</v>
      </c>
      <c r="E6299" s="189"/>
    </row>
    <row r="6300">
      <c r="A6300" s="186" t="s">
        <v>498</v>
      </c>
      <c r="B6300" s="186">
        <v>0.01555</v>
      </c>
      <c r="C6300" s="187">
        <v>45670.0</v>
      </c>
      <c r="D6300" s="188" t="str">
        <f t="shared" si="1"/>
        <v>2025/01</v>
      </c>
      <c r="E6300" s="189"/>
    </row>
    <row r="6301">
      <c r="A6301" s="186" t="s">
        <v>498</v>
      </c>
      <c r="B6301" s="186">
        <v>0.01077</v>
      </c>
      <c r="C6301" s="187">
        <v>45670.0</v>
      </c>
      <c r="D6301" s="188" t="str">
        <f t="shared" si="1"/>
        <v>2025/01</v>
      </c>
      <c r="E6301" s="189"/>
    </row>
    <row r="6302">
      <c r="A6302" s="186" t="s">
        <v>498</v>
      </c>
      <c r="B6302" s="186">
        <v>0.01467555</v>
      </c>
      <c r="C6302" s="187">
        <v>45670.0</v>
      </c>
      <c r="D6302" s="188" t="str">
        <f t="shared" si="1"/>
        <v>2025/01</v>
      </c>
      <c r="E6302" s="189"/>
    </row>
    <row r="6303">
      <c r="A6303" s="186" t="s">
        <v>498</v>
      </c>
      <c r="B6303" s="186">
        <v>0.0152352</v>
      </c>
      <c r="C6303" s="187">
        <v>45670.0</v>
      </c>
      <c r="D6303" s="188" t="str">
        <f t="shared" si="1"/>
        <v>2025/01</v>
      </c>
      <c r="E6303" s="189"/>
    </row>
    <row r="6304">
      <c r="A6304" s="186" t="s">
        <v>498</v>
      </c>
      <c r="B6304" s="186">
        <v>0.0191256</v>
      </c>
      <c r="C6304" s="187">
        <v>45670.0</v>
      </c>
      <c r="D6304" s="188" t="str">
        <f t="shared" si="1"/>
        <v>2025/01</v>
      </c>
      <c r="E6304" s="189"/>
    </row>
    <row r="6305">
      <c r="A6305" s="186" t="s">
        <v>491</v>
      </c>
      <c r="B6305" s="186">
        <v>0.0304375</v>
      </c>
      <c r="C6305" s="187">
        <v>45670.0</v>
      </c>
      <c r="D6305" s="188" t="str">
        <f t="shared" si="1"/>
        <v>2025/01</v>
      </c>
      <c r="E6305" s="189"/>
    </row>
    <row r="6306">
      <c r="A6306" s="186" t="s">
        <v>491</v>
      </c>
      <c r="B6306" s="186">
        <v>0.00456</v>
      </c>
      <c r="C6306" s="187">
        <v>45670.0</v>
      </c>
      <c r="D6306" s="188" t="str">
        <f t="shared" si="1"/>
        <v>2025/01</v>
      </c>
      <c r="E6306" s="189"/>
    </row>
    <row r="6307">
      <c r="A6307" s="186" t="s">
        <v>487</v>
      </c>
      <c r="B6307" s="186">
        <v>2.4491575</v>
      </c>
      <c r="C6307" s="187">
        <v>45671.0</v>
      </c>
      <c r="D6307" s="188" t="str">
        <f t="shared" si="1"/>
        <v>2025/01</v>
      </c>
      <c r="E6307" s="189"/>
    </row>
    <row r="6308">
      <c r="A6308" s="186" t="s">
        <v>487</v>
      </c>
      <c r="B6308" s="186">
        <v>0.16464</v>
      </c>
      <c r="C6308" s="187">
        <v>45671.0</v>
      </c>
      <c r="D6308" s="188" t="str">
        <f t="shared" si="1"/>
        <v>2025/01</v>
      </c>
      <c r="E6308" s="189"/>
    </row>
    <row r="6309">
      <c r="A6309" s="186" t="s">
        <v>487</v>
      </c>
      <c r="B6309" s="186">
        <v>0.4037</v>
      </c>
      <c r="C6309" s="187">
        <v>45671.0</v>
      </c>
      <c r="D6309" s="188" t="str">
        <f t="shared" si="1"/>
        <v>2025/01</v>
      </c>
      <c r="E6309" s="189"/>
    </row>
    <row r="6310">
      <c r="A6310" s="186" t="s">
        <v>487</v>
      </c>
      <c r="B6310" s="186">
        <v>1.0825225</v>
      </c>
      <c r="C6310" s="187">
        <v>45671.0</v>
      </c>
      <c r="D6310" s="188" t="str">
        <f t="shared" si="1"/>
        <v>2025/01</v>
      </c>
      <c r="E6310" s="189"/>
    </row>
    <row r="6311">
      <c r="A6311" s="186" t="s">
        <v>487</v>
      </c>
      <c r="B6311" s="186">
        <v>0.11856</v>
      </c>
      <c r="C6311" s="187">
        <v>45671.0</v>
      </c>
      <c r="D6311" s="188" t="str">
        <f t="shared" si="1"/>
        <v>2025/01</v>
      </c>
      <c r="E6311" s="189"/>
    </row>
    <row r="6312">
      <c r="A6312" s="186" t="s">
        <v>487</v>
      </c>
      <c r="B6312" s="186">
        <v>0.21487</v>
      </c>
      <c r="C6312" s="187">
        <v>45671.0</v>
      </c>
      <c r="D6312" s="188" t="str">
        <f t="shared" si="1"/>
        <v>2025/01</v>
      </c>
      <c r="E6312" s="189"/>
    </row>
    <row r="6313">
      <c r="A6313" s="186" t="s">
        <v>487</v>
      </c>
      <c r="B6313" s="186">
        <v>0.9030516</v>
      </c>
      <c r="C6313" s="187">
        <v>45671.0</v>
      </c>
      <c r="D6313" s="188" t="str">
        <f t="shared" si="1"/>
        <v>2025/01</v>
      </c>
      <c r="E6313" s="189"/>
    </row>
    <row r="6314">
      <c r="A6314" s="186" t="s">
        <v>487</v>
      </c>
      <c r="B6314" s="186">
        <v>0.17208</v>
      </c>
      <c r="C6314" s="187">
        <v>45671.0</v>
      </c>
      <c r="D6314" s="188" t="str">
        <f t="shared" si="1"/>
        <v>2025/01</v>
      </c>
      <c r="E6314" s="189"/>
    </row>
    <row r="6315">
      <c r="A6315" s="186" t="s">
        <v>487</v>
      </c>
      <c r="B6315" s="186">
        <v>0.2173998</v>
      </c>
      <c r="C6315" s="187">
        <v>45671.0</v>
      </c>
      <c r="D6315" s="188" t="str">
        <f t="shared" si="1"/>
        <v>2025/01</v>
      </c>
      <c r="E6315" s="189"/>
    </row>
    <row r="6316">
      <c r="A6316" s="186" t="s">
        <v>499</v>
      </c>
      <c r="B6316" s="186">
        <v>13.9435025</v>
      </c>
      <c r="C6316" s="187">
        <v>45671.0</v>
      </c>
      <c r="D6316" s="188" t="str">
        <f t="shared" si="1"/>
        <v>2025/01</v>
      </c>
      <c r="E6316" s="189"/>
    </row>
    <row r="6317">
      <c r="A6317" s="186" t="s">
        <v>499</v>
      </c>
      <c r="B6317" s="186">
        <v>14.70448</v>
      </c>
      <c r="C6317" s="187">
        <v>45671.0</v>
      </c>
      <c r="D6317" s="188" t="str">
        <f t="shared" si="1"/>
        <v>2025/01</v>
      </c>
      <c r="E6317" s="189"/>
    </row>
    <row r="6318">
      <c r="A6318" s="186" t="s">
        <v>499</v>
      </c>
      <c r="B6318" s="186">
        <v>17.48426</v>
      </c>
      <c r="C6318" s="187">
        <v>45671.0</v>
      </c>
      <c r="D6318" s="188" t="str">
        <f t="shared" si="1"/>
        <v>2025/01</v>
      </c>
      <c r="E6318" s="189"/>
    </row>
    <row r="6319">
      <c r="A6319" s="186" t="s">
        <v>499</v>
      </c>
      <c r="B6319" s="186">
        <v>0.73495</v>
      </c>
      <c r="C6319" s="187">
        <v>45671.0</v>
      </c>
      <c r="D6319" s="188" t="str">
        <f t="shared" si="1"/>
        <v>2025/01</v>
      </c>
      <c r="E6319" s="189"/>
    </row>
    <row r="6320">
      <c r="A6320" s="186" t="s">
        <v>499</v>
      </c>
      <c r="B6320" s="186">
        <v>0.307935</v>
      </c>
      <c r="C6320" s="187">
        <v>45671.0</v>
      </c>
      <c r="D6320" s="188" t="str">
        <f t="shared" si="1"/>
        <v>2025/01</v>
      </c>
      <c r="E6320" s="189"/>
    </row>
    <row r="6321">
      <c r="A6321" s="186" t="s">
        <v>499</v>
      </c>
      <c r="B6321" s="186">
        <v>0.01923935</v>
      </c>
      <c r="C6321" s="187">
        <v>45671.0</v>
      </c>
      <c r="D6321" s="188" t="str">
        <f t="shared" si="1"/>
        <v>2025/01</v>
      </c>
      <c r="E6321" s="189"/>
    </row>
    <row r="6322">
      <c r="A6322" s="186" t="s">
        <v>499</v>
      </c>
      <c r="B6322" s="186">
        <v>0.0686931</v>
      </c>
      <c r="C6322" s="187">
        <v>45671.0</v>
      </c>
      <c r="D6322" s="188" t="str">
        <f t="shared" si="1"/>
        <v>2025/01</v>
      </c>
      <c r="E6322" s="189"/>
    </row>
    <row r="6323">
      <c r="A6323" s="186" t="s">
        <v>499</v>
      </c>
      <c r="B6323" s="186">
        <v>0.064758</v>
      </c>
      <c r="C6323" s="187">
        <v>45671.0</v>
      </c>
      <c r="D6323" s="188" t="str">
        <f t="shared" si="1"/>
        <v>2025/01</v>
      </c>
      <c r="E6323" s="189"/>
    </row>
    <row r="6324">
      <c r="A6324" s="186" t="s">
        <v>502</v>
      </c>
      <c r="B6324" s="186">
        <v>1.7952525</v>
      </c>
      <c r="C6324" s="187">
        <v>45671.0</v>
      </c>
      <c r="D6324" s="188" t="str">
        <f t="shared" si="1"/>
        <v>2025/01</v>
      </c>
      <c r="E6324" s="189"/>
    </row>
    <row r="6325">
      <c r="A6325" s="186" t="s">
        <v>502</v>
      </c>
      <c r="B6325" s="186">
        <v>0.39728</v>
      </c>
      <c r="C6325" s="187">
        <v>45671.0</v>
      </c>
      <c r="D6325" s="188" t="str">
        <f t="shared" si="1"/>
        <v>2025/01</v>
      </c>
      <c r="E6325" s="189"/>
    </row>
    <row r="6326">
      <c r="A6326" s="186" t="s">
        <v>502</v>
      </c>
      <c r="B6326" s="186">
        <v>0.4217</v>
      </c>
      <c r="C6326" s="187">
        <v>45671.0</v>
      </c>
      <c r="D6326" s="188" t="str">
        <f t="shared" si="1"/>
        <v>2025/01</v>
      </c>
      <c r="E6326" s="189"/>
    </row>
    <row r="6327">
      <c r="A6327" s="186" t="s">
        <v>502</v>
      </c>
      <c r="B6327" s="186">
        <v>0.03566415</v>
      </c>
      <c r="C6327" s="187">
        <v>45671.0</v>
      </c>
      <c r="D6327" s="188" t="str">
        <f t="shared" si="1"/>
        <v>2025/01</v>
      </c>
      <c r="E6327" s="189"/>
    </row>
    <row r="6328">
      <c r="A6328" s="186" t="s">
        <v>502</v>
      </c>
      <c r="B6328" s="186">
        <v>0.0078336</v>
      </c>
      <c r="C6328" s="187">
        <v>45671.0</v>
      </c>
      <c r="D6328" s="188" t="str">
        <f t="shared" si="1"/>
        <v>2025/01</v>
      </c>
      <c r="E6328" s="189"/>
    </row>
    <row r="6329">
      <c r="A6329" s="186" t="s">
        <v>502</v>
      </c>
      <c r="B6329" s="186">
        <v>0.0084114</v>
      </c>
      <c r="C6329" s="187">
        <v>45671.0</v>
      </c>
      <c r="D6329" s="188" t="str">
        <f t="shared" si="1"/>
        <v>2025/01</v>
      </c>
      <c r="E6329" s="189"/>
    </row>
    <row r="6330">
      <c r="A6330" s="186" t="s">
        <v>502</v>
      </c>
      <c r="B6330" s="186">
        <v>0.02715</v>
      </c>
      <c r="C6330" s="187">
        <v>45671.0</v>
      </c>
      <c r="D6330" s="188" t="str">
        <f t="shared" si="1"/>
        <v>2025/01</v>
      </c>
      <c r="E6330" s="189"/>
    </row>
    <row r="6331">
      <c r="A6331" s="186" t="s">
        <v>502</v>
      </c>
      <c r="B6331" s="186">
        <v>0.10314</v>
      </c>
      <c r="C6331" s="187">
        <v>45671.0</v>
      </c>
      <c r="D6331" s="188" t="str">
        <f t="shared" si="1"/>
        <v>2025/01</v>
      </c>
      <c r="E6331" s="189"/>
    </row>
    <row r="6332">
      <c r="A6332" s="186" t="s">
        <v>502</v>
      </c>
      <c r="B6332" s="186">
        <v>0.0288219</v>
      </c>
      <c r="C6332" s="187">
        <v>45671.0</v>
      </c>
      <c r="D6332" s="188" t="str">
        <f t="shared" si="1"/>
        <v>2025/01</v>
      </c>
      <c r="E6332" s="189"/>
    </row>
    <row r="6333">
      <c r="A6333" s="186" t="s">
        <v>502</v>
      </c>
      <c r="B6333" s="186">
        <v>1.2807E-4</v>
      </c>
      <c r="C6333" s="187">
        <v>45671.0</v>
      </c>
      <c r="D6333" s="188" t="str">
        <f t="shared" si="1"/>
        <v>2025/01</v>
      </c>
      <c r="E6333" s="189"/>
    </row>
    <row r="6334">
      <c r="A6334" s="186" t="s">
        <v>502</v>
      </c>
      <c r="B6334" s="186">
        <v>3.08</v>
      </c>
      <c r="C6334" s="187">
        <v>45671.0</v>
      </c>
      <c r="D6334" s="188" t="str">
        <f t="shared" si="1"/>
        <v>2025/01</v>
      </c>
      <c r="E6334" s="189"/>
    </row>
    <row r="6335">
      <c r="A6335" s="186" t="s">
        <v>502</v>
      </c>
      <c r="B6335" s="186">
        <v>0.271431</v>
      </c>
      <c r="C6335" s="187">
        <v>45671.0</v>
      </c>
      <c r="D6335" s="188" t="str">
        <f t="shared" si="1"/>
        <v>2025/01</v>
      </c>
      <c r="E6335" s="189"/>
    </row>
    <row r="6336">
      <c r="A6336" s="186" t="s">
        <v>502</v>
      </c>
      <c r="B6336" s="186">
        <v>0.716936</v>
      </c>
      <c r="C6336" s="187">
        <v>45671.0</v>
      </c>
      <c r="D6336" s="188" t="str">
        <f t="shared" si="1"/>
        <v>2025/01</v>
      </c>
      <c r="E6336" s="189"/>
    </row>
    <row r="6337">
      <c r="A6337" s="186" t="s">
        <v>488</v>
      </c>
      <c r="B6337" s="186">
        <v>0.5141175</v>
      </c>
      <c r="C6337" s="187">
        <v>45671.0</v>
      </c>
      <c r="D6337" s="188" t="str">
        <f t="shared" si="1"/>
        <v>2025/01</v>
      </c>
      <c r="E6337" s="189"/>
    </row>
    <row r="6338">
      <c r="A6338" s="186" t="s">
        <v>488</v>
      </c>
      <c r="B6338" s="186">
        <v>0.17264</v>
      </c>
      <c r="C6338" s="187">
        <v>45671.0</v>
      </c>
      <c r="D6338" s="188" t="str">
        <f t="shared" si="1"/>
        <v>2025/01</v>
      </c>
      <c r="E6338" s="189"/>
    </row>
    <row r="6339">
      <c r="A6339" s="186" t="s">
        <v>488</v>
      </c>
      <c r="B6339" s="186">
        <v>0.30196</v>
      </c>
      <c r="C6339" s="187">
        <v>45671.0</v>
      </c>
      <c r="D6339" s="188" t="str">
        <f t="shared" si="1"/>
        <v>2025/01</v>
      </c>
      <c r="E6339" s="189"/>
    </row>
    <row r="6340">
      <c r="A6340" s="186" t="s">
        <v>488</v>
      </c>
      <c r="B6340" s="186">
        <v>0.65907705</v>
      </c>
      <c r="C6340" s="187">
        <v>45671.0</v>
      </c>
      <c r="D6340" s="188" t="str">
        <f t="shared" si="1"/>
        <v>2025/01</v>
      </c>
      <c r="E6340" s="189"/>
    </row>
    <row r="6341">
      <c r="A6341" s="186" t="s">
        <v>488</v>
      </c>
      <c r="B6341" s="186">
        <v>0.0014496</v>
      </c>
      <c r="C6341" s="187">
        <v>45671.0</v>
      </c>
      <c r="D6341" s="188" t="str">
        <f t="shared" si="1"/>
        <v>2025/01</v>
      </c>
      <c r="E6341" s="189"/>
    </row>
    <row r="6342">
      <c r="A6342" s="186" t="s">
        <v>488</v>
      </c>
      <c r="B6342" s="186">
        <v>0.0110958</v>
      </c>
      <c r="C6342" s="187">
        <v>45671.0</v>
      </c>
      <c r="D6342" s="188" t="str">
        <f t="shared" si="1"/>
        <v>2025/01</v>
      </c>
      <c r="E6342" s="189"/>
    </row>
    <row r="6343">
      <c r="A6343" s="186" t="s">
        <v>488</v>
      </c>
      <c r="B6343" s="186">
        <v>1.470615</v>
      </c>
      <c r="C6343" s="187">
        <v>45671.0</v>
      </c>
      <c r="D6343" s="188" t="str">
        <f t="shared" si="1"/>
        <v>2025/01</v>
      </c>
      <c r="E6343" s="189"/>
    </row>
    <row r="6344">
      <c r="A6344" s="186" t="s">
        <v>488</v>
      </c>
      <c r="B6344" s="186">
        <v>1.15314</v>
      </c>
      <c r="C6344" s="187">
        <v>45671.0</v>
      </c>
      <c r="D6344" s="188" t="str">
        <f t="shared" si="1"/>
        <v>2025/01</v>
      </c>
      <c r="E6344" s="189"/>
    </row>
    <row r="6345">
      <c r="A6345" s="186" t="s">
        <v>489</v>
      </c>
      <c r="B6345" s="186">
        <v>2.71561</v>
      </c>
      <c r="C6345" s="187">
        <v>45671.0</v>
      </c>
      <c r="D6345" s="188" t="str">
        <f t="shared" si="1"/>
        <v>2025/01</v>
      </c>
      <c r="E6345" s="189"/>
    </row>
    <row r="6346">
      <c r="A6346" s="186" t="s">
        <v>489</v>
      </c>
      <c r="B6346" s="186">
        <v>2.7136</v>
      </c>
      <c r="C6346" s="187">
        <v>45671.0</v>
      </c>
      <c r="D6346" s="188" t="str">
        <f t="shared" si="1"/>
        <v>2025/01</v>
      </c>
      <c r="E6346" s="189"/>
    </row>
    <row r="6347">
      <c r="A6347" s="186" t="s">
        <v>489</v>
      </c>
      <c r="B6347" s="186">
        <v>2.47779</v>
      </c>
      <c r="C6347" s="187">
        <v>45671.0</v>
      </c>
      <c r="D6347" s="188" t="str">
        <f t="shared" si="1"/>
        <v>2025/01</v>
      </c>
      <c r="E6347" s="189"/>
    </row>
    <row r="6348">
      <c r="A6348" s="186" t="s">
        <v>489</v>
      </c>
      <c r="B6348" s="186">
        <v>1.6120225</v>
      </c>
      <c r="C6348" s="187">
        <v>45671.0</v>
      </c>
      <c r="D6348" s="188" t="str">
        <f t="shared" si="1"/>
        <v>2025/01</v>
      </c>
      <c r="E6348" s="189"/>
    </row>
    <row r="6349">
      <c r="A6349" s="186" t="s">
        <v>489</v>
      </c>
      <c r="B6349" s="186">
        <v>0.0024</v>
      </c>
      <c r="C6349" s="187">
        <v>45671.0</v>
      </c>
      <c r="D6349" s="188" t="str">
        <f t="shared" si="1"/>
        <v>2025/01</v>
      </c>
      <c r="E6349" s="189"/>
    </row>
    <row r="6350">
      <c r="A6350" s="186" t="s">
        <v>489</v>
      </c>
      <c r="B6350" s="186">
        <v>0.16526</v>
      </c>
      <c r="C6350" s="187">
        <v>45671.0</v>
      </c>
      <c r="D6350" s="188" t="str">
        <f t="shared" si="1"/>
        <v>2025/01</v>
      </c>
      <c r="E6350" s="189"/>
    </row>
    <row r="6351">
      <c r="A6351" s="186" t="s">
        <v>489</v>
      </c>
      <c r="B6351" s="186">
        <v>1.078375</v>
      </c>
      <c r="C6351" s="187">
        <v>45671.0</v>
      </c>
      <c r="D6351" s="188" t="str">
        <f t="shared" si="1"/>
        <v>2025/01</v>
      </c>
      <c r="E6351" s="189"/>
    </row>
    <row r="6352">
      <c r="A6352" s="186" t="s">
        <v>489</v>
      </c>
      <c r="B6352" s="186">
        <v>0.750315</v>
      </c>
      <c r="C6352" s="187">
        <v>45671.0</v>
      </c>
      <c r="D6352" s="188" t="str">
        <f t="shared" si="1"/>
        <v>2025/01</v>
      </c>
      <c r="E6352" s="189"/>
    </row>
    <row r="6353">
      <c r="A6353" s="186" t="s">
        <v>489</v>
      </c>
      <c r="B6353" s="186">
        <v>0.17842635</v>
      </c>
      <c r="C6353" s="187">
        <v>45671.0</v>
      </c>
      <c r="D6353" s="188" t="str">
        <f t="shared" si="1"/>
        <v>2025/01</v>
      </c>
      <c r="E6353" s="189"/>
    </row>
    <row r="6354">
      <c r="A6354" s="186" t="s">
        <v>489</v>
      </c>
      <c r="B6354" s="186">
        <v>0.05016</v>
      </c>
      <c r="C6354" s="187">
        <v>45671.0</v>
      </c>
      <c r="D6354" s="188" t="str">
        <f t="shared" si="1"/>
        <v>2025/01</v>
      </c>
      <c r="E6354" s="189"/>
    </row>
    <row r="6355">
      <c r="A6355" s="186" t="s">
        <v>489</v>
      </c>
      <c r="B6355" s="186">
        <v>0.0714852</v>
      </c>
      <c r="C6355" s="187">
        <v>45671.0</v>
      </c>
      <c r="D6355" s="188" t="str">
        <f t="shared" si="1"/>
        <v>2025/01</v>
      </c>
      <c r="E6355" s="189"/>
    </row>
    <row r="6356">
      <c r="A6356" s="186" t="s">
        <v>489</v>
      </c>
      <c r="B6356" s="186">
        <v>0.0021567</v>
      </c>
      <c r="C6356" s="187">
        <v>45671.0</v>
      </c>
      <c r="D6356" s="188" t="str">
        <f t="shared" si="1"/>
        <v>2025/01</v>
      </c>
      <c r="E6356" s="189"/>
    </row>
    <row r="6357">
      <c r="A6357" s="186" t="s">
        <v>489</v>
      </c>
      <c r="B6357" s="186">
        <v>0.0136749</v>
      </c>
      <c r="C6357" s="187">
        <v>45671.0</v>
      </c>
      <c r="D6357" s="188" t="str">
        <f t="shared" si="1"/>
        <v>2025/01</v>
      </c>
      <c r="E6357" s="189"/>
    </row>
    <row r="6358">
      <c r="A6358" s="186" t="s">
        <v>489</v>
      </c>
      <c r="B6358" s="186">
        <v>0.0105192</v>
      </c>
      <c r="C6358" s="187">
        <v>45671.0</v>
      </c>
      <c r="D6358" s="188" t="str">
        <f t="shared" si="1"/>
        <v>2025/01</v>
      </c>
      <c r="E6358" s="189"/>
    </row>
    <row r="6359">
      <c r="A6359" s="186" t="s">
        <v>498</v>
      </c>
      <c r="B6359" s="186">
        <v>0.009695</v>
      </c>
      <c r="C6359" s="187">
        <v>45671.0</v>
      </c>
      <c r="D6359" s="188" t="str">
        <f t="shared" si="1"/>
        <v>2025/01</v>
      </c>
      <c r="E6359" s="189"/>
    </row>
    <row r="6360">
      <c r="A6360" s="186" t="s">
        <v>498</v>
      </c>
      <c r="B6360" s="186">
        <v>0.00601</v>
      </c>
      <c r="C6360" s="187">
        <v>45671.0</v>
      </c>
      <c r="D6360" s="188" t="str">
        <f t="shared" si="1"/>
        <v>2025/01</v>
      </c>
      <c r="E6360" s="189"/>
    </row>
    <row r="6361">
      <c r="A6361" s="186" t="s">
        <v>498</v>
      </c>
      <c r="B6361" s="186">
        <v>0.03323565</v>
      </c>
      <c r="C6361" s="187">
        <v>45671.0</v>
      </c>
      <c r="D6361" s="188" t="str">
        <f t="shared" si="1"/>
        <v>2025/01</v>
      </c>
      <c r="E6361" s="189"/>
    </row>
    <row r="6362">
      <c r="A6362" s="186" t="s">
        <v>498</v>
      </c>
      <c r="B6362" s="186">
        <v>0.0202944</v>
      </c>
      <c r="C6362" s="187">
        <v>45671.0</v>
      </c>
      <c r="D6362" s="188" t="str">
        <f t="shared" si="1"/>
        <v>2025/01</v>
      </c>
      <c r="E6362" s="189"/>
    </row>
    <row r="6363">
      <c r="A6363" s="186" t="s">
        <v>498</v>
      </c>
      <c r="B6363" s="186">
        <v>0.019593</v>
      </c>
      <c r="C6363" s="187">
        <v>45671.0</v>
      </c>
      <c r="D6363" s="188" t="str">
        <f t="shared" si="1"/>
        <v>2025/01</v>
      </c>
      <c r="E6363" s="189"/>
    </row>
    <row r="6364">
      <c r="A6364" s="186" t="s">
        <v>491</v>
      </c>
      <c r="B6364" s="186">
        <v>0.03838</v>
      </c>
      <c r="C6364" s="187">
        <v>45671.0</v>
      </c>
      <c r="D6364" s="188" t="str">
        <f t="shared" si="1"/>
        <v>2025/01</v>
      </c>
      <c r="E6364" s="189"/>
    </row>
    <row r="6365">
      <c r="A6365" s="186" t="s">
        <v>491</v>
      </c>
      <c r="B6365" s="186">
        <v>0.00549</v>
      </c>
      <c r="C6365" s="187">
        <v>45671.0</v>
      </c>
      <c r="D6365" s="188" t="str">
        <f t="shared" si="1"/>
        <v>2025/01</v>
      </c>
      <c r="E6365" s="189"/>
    </row>
    <row r="6366">
      <c r="A6366" s="186" t="s">
        <v>487</v>
      </c>
      <c r="B6366" s="186">
        <v>1.870185</v>
      </c>
      <c r="C6366" s="187">
        <v>45672.0</v>
      </c>
      <c r="D6366" s="188" t="str">
        <f t="shared" si="1"/>
        <v>2025/01</v>
      </c>
      <c r="E6366" s="189"/>
    </row>
    <row r="6367">
      <c r="A6367" s="186" t="s">
        <v>487</v>
      </c>
      <c r="B6367" s="186">
        <v>0.11872</v>
      </c>
      <c r="C6367" s="187">
        <v>45672.0</v>
      </c>
      <c r="D6367" s="188" t="str">
        <f t="shared" si="1"/>
        <v>2025/01</v>
      </c>
      <c r="E6367" s="189"/>
    </row>
    <row r="6368">
      <c r="A6368" s="186" t="s">
        <v>487</v>
      </c>
      <c r="B6368" s="186">
        <v>0.23532</v>
      </c>
      <c r="C6368" s="187">
        <v>45672.0</v>
      </c>
      <c r="D6368" s="188" t="str">
        <f t="shared" si="1"/>
        <v>2025/01</v>
      </c>
      <c r="E6368" s="189"/>
    </row>
    <row r="6369">
      <c r="A6369" s="186" t="s">
        <v>487</v>
      </c>
      <c r="B6369" s="186">
        <v>1.3278025</v>
      </c>
      <c r="C6369" s="187">
        <v>45672.0</v>
      </c>
      <c r="D6369" s="188" t="str">
        <f t="shared" si="1"/>
        <v>2025/01</v>
      </c>
      <c r="E6369" s="189"/>
    </row>
    <row r="6370">
      <c r="A6370" s="186" t="s">
        <v>487</v>
      </c>
      <c r="B6370" s="186">
        <v>0.14656</v>
      </c>
      <c r="C6370" s="187">
        <v>45672.0</v>
      </c>
      <c r="D6370" s="188" t="str">
        <f t="shared" si="1"/>
        <v>2025/01</v>
      </c>
      <c r="E6370" s="189"/>
    </row>
    <row r="6371">
      <c r="A6371" s="186" t="s">
        <v>487</v>
      </c>
      <c r="B6371" s="186">
        <v>0.18627</v>
      </c>
      <c r="C6371" s="187">
        <v>45672.0</v>
      </c>
      <c r="D6371" s="188" t="str">
        <f t="shared" si="1"/>
        <v>2025/01</v>
      </c>
      <c r="E6371" s="189"/>
    </row>
    <row r="6372">
      <c r="A6372" s="186" t="s">
        <v>487</v>
      </c>
      <c r="B6372" s="186">
        <v>0.484944</v>
      </c>
      <c r="C6372" s="187">
        <v>45672.0</v>
      </c>
      <c r="D6372" s="188" t="str">
        <f t="shared" si="1"/>
        <v>2025/01</v>
      </c>
      <c r="E6372" s="189"/>
    </row>
    <row r="6373">
      <c r="A6373" s="186" t="s">
        <v>487</v>
      </c>
      <c r="B6373" s="186">
        <v>0.0887424</v>
      </c>
      <c r="C6373" s="187">
        <v>45672.0</v>
      </c>
      <c r="D6373" s="188" t="str">
        <f t="shared" si="1"/>
        <v>2025/01</v>
      </c>
      <c r="E6373" s="189"/>
    </row>
    <row r="6374">
      <c r="A6374" s="186" t="s">
        <v>487</v>
      </c>
      <c r="B6374" s="186">
        <v>0.094893</v>
      </c>
      <c r="C6374" s="187">
        <v>45672.0</v>
      </c>
      <c r="D6374" s="188" t="str">
        <f t="shared" si="1"/>
        <v>2025/01</v>
      </c>
      <c r="E6374" s="189"/>
    </row>
    <row r="6375">
      <c r="A6375" s="186" t="s">
        <v>499</v>
      </c>
      <c r="B6375" s="186">
        <v>11.0151775</v>
      </c>
      <c r="C6375" s="187">
        <v>45672.0</v>
      </c>
      <c r="D6375" s="188" t="str">
        <f t="shared" si="1"/>
        <v>2025/01</v>
      </c>
      <c r="E6375" s="189"/>
    </row>
    <row r="6376">
      <c r="A6376" s="186" t="s">
        <v>499</v>
      </c>
      <c r="B6376" s="186">
        <v>18.4504</v>
      </c>
      <c r="C6376" s="187">
        <v>45672.0</v>
      </c>
      <c r="D6376" s="188" t="str">
        <f t="shared" si="1"/>
        <v>2025/01</v>
      </c>
      <c r="E6376" s="189"/>
    </row>
    <row r="6377">
      <c r="A6377" s="186" t="s">
        <v>499</v>
      </c>
      <c r="B6377" s="186">
        <v>14.09817</v>
      </c>
      <c r="C6377" s="187">
        <v>45672.0</v>
      </c>
      <c r="D6377" s="188" t="str">
        <f t="shared" si="1"/>
        <v>2025/01</v>
      </c>
      <c r="E6377" s="189"/>
    </row>
    <row r="6378">
      <c r="A6378" s="186" t="s">
        <v>499</v>
      </c>
      <c r="B6378" s="186">
        <v>0.0017725</v>
      </c>
      <c r="C6378" s="187">
        <v>45672.0</v>
      </c>
      <c r="D6378" s="188" t="str">
        <f t="shared" si="1"/>
        <v>2025/01</v>
      </c>
      <c r="E6378" s="189"/>
    </row>
    <row r="6379">
      <c r="A6379" s="186" t="s">
        <v>499</v>
      </c>
      <c r="B6379" s="186">
        <v>0.00555</v>
      </c>
      <c r="C6379" s="187">
        <v>45672.0</v>
      </c>
      <c r="D6379" s="188" t="str">
        <f t="shared" si="1"/>
        <v>2025/01</v>
      </c>
      <c r="E6379" s="189"/>
    </row>
    <row r="6380">
      <c r="A6380" s="186" t="s">
        <v>499</v>
      </c>
      <c r="B6380" s="186">
        <v>0.00893256</v>
      </c>
      <c r="C6380" s="187">
        <v>45672.0</v>
      </c>
      <c r="D6380" s="188" t="str">
        <f t="shared" si="1"/>
        <v>2025/01</v>
      </c>
      <c r="E6380" s="189"/>
    </row>
    <row r="6381">
      <c r="A6381" s="186" t="s">
        <v>499</v>
      </c>
      <c r="B6381" s="186">
        <v>0.0738084</v>
      </c>
      <c r="C6381" s="187">
        <v>45672.0</v>
      </c>
      <c r="D6381" s="188" t="str">
        <f t="shared" si="1"/>
        <v>2025/01</v>
      </c>
      <c r="E6381" s="189"/>
    </row>
    <row r="6382">
      <c r="A6382" s="186" t="s">
        <v>499</v>
      </c>
      <c r="B6382" s="186">
        <v>0.0478428</v>
      </c>
      <c r="C6382" s="187">
        <v>45672.0</v>
      </c>
      <c r="D6382" s="188" t="str">
        <f t="shared" si="1"/>
        <v>2025/01</v>
      </c>
      <c r="E6382" s="189"/>
    </row>
    <row r="6383">
      <c r="A6383" s="186" t="s">
        <v>509</v>
      </c>
      <c r="B6383" s="186">
        <v>7.473E-4</v>
      </c>
      <c r="C6383" s="187">
        <v>45672.0</v>
      </c>
      <c r="D6383" s="188" t="str">
        <f t="shared" si="1"/>
        <v>2025/01</v>
      </c>
      <c r="E6383" s="189"/>
    </row>
    <row r="6384">
      <c r="A6384" s="186" t="s">
        <v>509</v>
      </c>
      <c r="B6384" s="186">
        <v>9.342E-4</v>
      </c>
      <c r="C6384" s="187">
        <v>45672.0</v>
      </c>
      <c r="D6384" s="188" t="str">
        <f t="shared" si="1"/>
        <v>2025/01</v>
      </c>
      <c r="E6384" s="189"/>
    </row>
    <row r="6385">
      <c r="A6385" s="186" t="s">
        <v>502</v>
      </c>
      <c r="B6385" s="186">
        <v>2.872845</v>
      </c>
      <c r="C6385" s="187">
        <v>45672.0</v>
      </c>
      <c r="D6385" s="188" t="str">
        <f t="shared" si="1"/>
        <v>2025/01</v>
      </c>
      <c r="E6385" s="189"/>
    </row>
    <row r="6386">
      <c r="A6386" s="186" t="s">
        <v>502</v>
      </c>
      <c r="B6386" s="186">
        <v>5.54</v>
      </c>
      <c r="C6386" s="187">
        <v>45672.0</v>
      </c>
      <c r="D6386" s="188" t="str">
        <f t="shared" si="1"/>
        <v>2025/01</v>
      </c>
      <c r="E6386" s="189"/>
    </row>
    <row r="6387">
      <c r="A6387" s="186" t="s">
        <v>502</v>
      </c>
      <c r="B6387" s="186">
        <v>2.86013</v>
      </c>
      <c r="C6387" s="187">
        <v>45672.0</v>
      </c>
      <c r="D6387" s="188" t="str">
        <f t="shared" si="1"/>
        <v>2025/01</v>
      </c>
      <c r="E6387" s="189"/>
    </row>
    <row r="6388">
      <c r="A6388" s="186" t="s">
        <v>502</v>
      </c>
      <c r="B6388" s="186">
        <v>0.03070845</v>
      </c>
      <c r="C6388" s="187">
        <v>45672.0</v>
      </c>
      <c r="D6388" s="188" t="str">
        <f t="shared" si="1"/>
        <v>2025/01</v>
      </c>
      <c r="E6388" s="189"/>
    </row>
    <row r="6389">
      <c r="A6389" s="186" t="s">
        <v>502</v>
      </c>
      <c r="B6389" s="186">
        <v>0.0096384</v>
      </c>
      <c r="C6389" s="187">
        <v>45672.0</v>
      </c>
      <c r="D6389" s="188" t="str">
        <f t="shared" si="1"/>
        <v>2025/01</v>
      </c>
      <c r="E6389" s="189"/>
    </row>
    <row r="6390">
      <c r="A6390" s="186" t="s">
        <v>502</v>
      </c>
      <c r="B6390" s="186">
        <v>0.0121134</v>
      </c>
      <c r="C6390" s="187">
        <v>45672.0</v>
      </c>
      <c r="D6390" s="188" t="str">
        <f t="shared" si="1"/>
        <v>2025/01</v>
      </c>
      <c r="E6390" s="189"/>
    </row>
    <row r="6391">
      <c r="A6391" s="186" t="s">
        <v>502</v>
      </c>
      <c r="B6391" s="186">
        <v>0.0212375</v>
      </c>
      <c r="C6391" s="187">
        <v>45672.0</v>
      </c>
      <c r="D6391" s="188" t="str">
        <f t="shared" si="1"/>
        <v>2025/01</v>
      </c>
      <c r="E6391" s="189"/>
    </row>
    <row r="6392">
      <c r="A6392" s="186" t="s">
        <v>502</v>
      </c>
      <c r="B6392" s="186">
        <v>1.2784E-4</v>
      </c>
      <c r="C6392" s="187">
        <v>45672.0</v>
      </c>
      <c r="D6392" s="188" t="str">
        <f t="shared" si="1"/>
        <v>2025/01</v>
      </c>
      <c r="E6392" s="189"/>
    </row>
    <row r="6393">
      <c r="A6393" s="186" t="s">
        <v>502</v>
      </c>
      <c r="B6393" s="186">
        <v>2.52</v>
      </c>
      <c r="C6393" s="187">
        <v>45672.0</v>
      </c>
      <c r="D6393" s="188" t="str">
        <f t="shared" si="1"/>
        <v>2025/01</v>
      </c>
      <c r="E6393" s="189"/>
    </row>
    <row r="6394">
      <c r="A6394" s="186" t="s">
        <v>502</v>
      </c>
      <c r="B6394" s="186">
        <v>0.247887</v>
      </c>
      <c r="C6394" s="187">
        <v>45672.0</v>
      </c>
      <c r="D6394" s="188" t="str">
        <f t="shared" si="1"/>
        <v>2025/01</v>
      </c>
      <c r="E6394" s="189"/>
    </row>
    <row r="6395">
      <c r="A6395" s="186" t="s">
        <v>502</v>
      </c>
      <c r="B6395" s="186">
        <v>0.670184</v>
      </c>
      <c r="C6395" s="187">
        <v>45672.0</v>
      </c>
      <c r="D6395" s="188" t="str">
        <f t="shared" si="1"/>
        <v>2025/01</v>
      </c>
      <c r="E6395" s="189"/>
    </row>
    <row r="6396">
      <c r="A6396" s="186" t="s">
        <v>488</v>
      </c>
      <c r="B6396" s="186">
        <v>0.5049125</v>
      </c>
      <c r="C6396" s="187">
        <v>45672.0</v>
      </c>
      <c r="D6396" s="188" t="str">
        <f t="shared" si="1"/>
        <v>2025/01</v>
      </c>
      <c r="E6396" s="189"/>
    </row>
    <row r="6397">
      <c r="A6397" s="186" t="s">
        <v>488</v>
      </c>
      <c r="B6397" s="186">
        <v>0.47984</v>
      </c>
      <c r="C6397" s="187">
        <v>45672.0</v>
      </c>
      <c r="D6397" s="188" t="str">
        <f t="shared" si="1"/>
        <v>2025/01</v>
      </c>
      <c r="E6397" s="189"/>
    </row>
    <row r="6398">
      <c r="A6398" s="186" t="s">
        <v>488</v>
      </c>
      <c r="B6398" s="186">
        <v>0.26341</v>
      </c>
      <c r="C6398" s="187">
        <v>45672.0</v>
      </c>
      <c r="D6398" s="188" t="str">
        <f t="shared" si="1"/>
        <v>2025/01</v>
      </c>
      <c r="E6398" s="189"/>
    </row>
    <row r="6399">
      <c r="A6399" s="186" t="s">
        <v>488</v>
      </c>
      <c r="B6399" s="186">
        <v>0.026895</v>
      </c>
      <c r="C6399" s="187">
        <v>45672.0</v>
      </c>
      <c r="D6399" s="188" t="str">
        <f t="shared" si="1"/>
        <v>2025/01</v>
      </c>
      <c r="E6399" s="189"/>
    </row>
    <row r="6400">
      <c r="A6400" s="186" t="s">
        <v>488</v>
      </c>
      <c r="B6400" s="186">
        <v>0.0065472</v>
      </c>
      <c r="C6400" s="187">
        <v>45672.0</v>
      </c>
      <c r="D6400" s="188" t="str">
        <f t="shared" si="1"/>
        <v>2025/01</v>
      </c>
      <c r="E6400" s="189"/>
    </row>
    <row r="6401">
      <c r="A6401" s="186" t="s">
        <v>488</v>
      </c>
      <c r="B6401" s="186">
        <v>0.0145182</v>
      </c>
      <c r="C6401" s="187">
        <v>45672.0</v>
      </c>
      <c r="D6401" s="188" t="str">
        <f t="shared" si="1"/>
        <v>2025/01</v>
      </c>
      <c r="E6401" s="189"/>
    </row>
    <row r="6402">
      <c r="A6402" s="186" t="s">
        <v>488</v>
      </c>
      <c r="B6402" s="186">
        <v>4.928145</v>
      </c>
      <c r="C6402" s="187">
        <v>45672.0</v>
      </c>
      <c r="D6402" s="188" t="str">
        <f t="shared" si="1"/>
        <v>2025/01</v>
      </c>
      <c r="E6402" s="189"/>
    </row>
    <row r="6403">
      <c r="A6403" s="186" t="s">
        <v>488</v>
      </c>
      <c r="B6403" s="186">
        <v>0.79872</v>
      </c>
      <c r="C6403" s="187">
        <v>45672.0</v>
      </c>
      <c r="D6403" s="188" t="str">
        <f t="shared" si="1"/>
        <v>2025/01</v>
      </c>
      <c r="E6403" s="189"/>
    </row>
    <row r="6404">
      <c r="A6404" s="186" t="s">
        <v>488</v>
      </c>
      <c r="B6404" s="186">
        <v>6.53202</v>
      </c>
      <c r="C6404" s="187">
        <v>45672.0</v>
      </c>
      <c r="D6404" s="188" t="str">
        <f t="shared" si="1"/>
        <v>2025/01</v>
      </c>
      <c r="E6404" s="189"/>
    </row>
    <row r="6405">
      <c r="A6405" s="186" t="s">
        <v>489</v>
      </c>
      <c r="B6405" s="186">
        <v>1.20401</v>
      </c>
      <c r="C6405" s="187">
        <v>45672.0</v>
      </c>
      <c r="D6405" s="188" t="str">
        <f t="shared" si="1"/>
        <v>2025/01</v>
      </c>
      <c r="E6405" s="189"/>
    </row>
    <row r="6406">
      <c r="A6406" s="186" t="s">
        <v>489</v>
      </c>
      <c r="B6406" s="186">
        <v>0.71808</v>
      </c>
      <c r="C6406" s="187">
        <v>45672.0</v>
      </c>
      <c r="D6406" s="188" t="str">
        <f t="shared" si="1"/>
        <v>2025/01</v>
      </c>
      <c r="E6406" s="189"/>
    </row>
    <row r="6407">
      <c r="A6407" s="186" t="s">
        <v>489</v>
      </c>
      <c r="B6407" s="186">
        <v>0.61532</v>
      </c>
      <c r="C6407" s="187">
        <v>45672.0</v>
      </c>
      <c r="D6407" s="188" t="str">
        <f t="shared" si="1"/>
        <v>2025/01</v>
      </c>
      <c r="E6407" s="189"/>
    </row>
    <row r="6408">
      <c r="A6408" s="186" t="s">
        <v>489</v>
      </c>
      <c r="B6408" s="186">
        <v>0.6600025</v>
      </c>
      <c r="C6408" s="187">
        <v>45672.0</v>
      </c>
      <c r="D6408" s="188" t="str">
        <f t="shared" si="1"/>
        <v>2025/01</v>
      </c>
      <c r="E6408" s="189"/>
    </row>
    <row r="6409">
      <c r="A6409" s="186" t="s">
        <v>489</v>
      </c>
      <c r="B6409" s="186">
        <v>0.0628</v>
      </c>
      <c r="C6409" s="187">
        <v>45672.0</v>
      </c>
      <c r="D6409" s="188" t="str">
        <f t="shared" si="1"/>
        <v>2025/01</v>
      </c>
      <c r="E6409" s="189"/>
    </row>
    <row r="6410">
      <c r="A6410" s="186" t="s">
        <v>489</v>
      </c>
      <c r="B6410" s="186">
        <v>0.08676495</v>
      </c>
      <c r="C6410" s="187">
        <v>45672.0</v>
      </c>
      <c r="D6410" s="188" t="str">
        <f t="shared" si="1"/>
        <v>2025/01</v>
      </c>
      <c r="E6410" s="189"/>
    </row>
    <row r="6411">
      <c r="A6411" s="186" t="s">
        <v>489</v>
      </c>
      <c r="B6411" s="186">
        <v>0.021024</v>
      </c>
      <c r="C6411" s="187">
        <v>45672.0</v>
      </c>
      <c r="D6411" s="188" t="str">
        <f t="shared" si="1"/>
        <v>2025/01</v>
      </c>
      <c r="E6411" s="189"/>
    </row>
    <row r="6412">
      <c r="A6412" s="186" t="s">
        <v>489</v>
      </c>
      <c r="B6412" s="186">
        <v>0.0339024</v>
      </c>
      <c r="C6412" s="187">
        <v>45672.0</v>
      </c>
      <c r="D6412" s="188" t="str">
        <f t="shared" si="1"/>
        <v>2025/01</v>
      </c>
      <c r="E6412" s="189"/>
    </row>
    <row r="6413">
      <c r="A6413" s="186" t="s">
        <v>489</v>
      </c>
      <c r="B6413" s="186">
        <v>5.3638E-4</v>
      </c>
      <c r="C6413" s="187">
        <v>45672.0</v>
      </c>
      <c r="D6413" s="188" t="str">
        <f t="shared" si="1"/>
        <v>2025/01</v>
      </c>
      <c r="E6413" s="189"/>
    </row>
    <row r="6414">
      <c r="A6414" s="186" t="s">
        <v>489</v>
      </c>
      <c r="B6414" s="186">
        <v>0.0052674</v>
      </c>
      <c r="C6414" s="187">
        <v>45672.0</v>
      </c>
      <c r="D6414" s="188" t="str">
        <f t="shared" si="1"/>
        <v>2025/01</v>
      </c>
      <c r="E6414" s="189"/>
    </row>
    <row r="6415">
      <c r="A6415" s="186" t="s">
        <v>489</v>
      </c>
      <c r="B6415" s="186">
        <v>0.0038904</v>
      </c>
      <c r="C6415" s="187">
        <v>45672.0</v>
      </c>
      <c r="D6415" s="188" t="str">
        <f t="shared" si="1"/>
        <v>2025/01</v>
      </c>
      <c r="E6415" s="189"/>
    </row>
    <row r="6416">
      <c r="A6416" s="186" t="s">
        <v>498</v>
      </c>
      <c r="B6416" s="186">
        <v>0.0102425</v>
      </c>
      <c r="C6416" s="187">
        <v>45672.0</v>
      </c>
      <c r="D6416" s="188" t="str">
        <f t="shared" si="1"/>
        <v>2025/01</v>
      </c>
      <c r="E6416" s="189"/>
    </row>
    <row r="6417">
      <c r="A6417" s="186" t="s">
        <v>498</v>
      </c>
      <c r="B6417" s="186">
        <v>0.00128</v>
      </c>
      <c r="C6417" s="187">
        <v>45672.0</v>
      </c>
      <c r="D6417" s="188" t="str">
        <f t="shared" si="1"/>
        <v>2025/01</v>
      </c>
      <c r="E6417" s="189"/>
    </row>
    <row r="6418">
      <c r="A6418" s="186" t="s">
        <v>498</v>
      </c>
      <c r="B6418" s="186">
        <v>0.00802</v>
      </c>
      <c r="C6418" s="187">
        <v>45672.0</v>
      </c>
      <c r="D6418" s="188" t="str">
        <f t="shared" si="1"/>
        <v>2025/01</v>
      </c>
      <c r="E6418" s="189"/>
    </row>
    <row r="6419">
      <c r="A6419" s="186" t="s">
        <v>498</v>
      </c>
      <c r="B6419" s="186">
        <v>0.0235872</v>
      </c>
      <c r="C6419" s="187">
        <v>45672.0</v>
      </c>
      <c r="D6419" s="188" t="str">
        <f t="shared" si="1"/>
        <v>2025/01</v>
      </c>
      <c r="E6419" s="189"/>
    </row>
    <row r="6420">
      <c r="A6420" s="186" t="s">
        <v>498</v>
      </c>
      <c r="B6420" s="186">
        <v>0.0184224</v>
      </c>
      <c r="C6420" s="187">
        <v>45672.0</v>
      </c>
      <c r="D6420" s="188" t="str">
        <f t="shared" si="1"/>
        <v>2025/01</v>
      </c>
      <c r="E6420" s="189"/>
    </row>
    <row r="6421">
      <c r="A6421" s="186" t="s">
        <v>498</v>
      </c>
      <c r="B6421" s="186">
        <v>0.019476</v>
      </c>
      <c r="C6421" s="187">
        <v>45672.0</v>
      </c>
      <c r="D6421" s="188" t="str">
        <f t="shared" si="1"/>
        <v>2025/01</v>
      </c>
      <c r="E6421" s="189"/>
    </row>
    <row r="6422">
      <c r="A6422" s="186" t="s">
        <v>491</v>
      </c>
      <c r="B6422" s="186">
        <v>0.99989</v>
      </c>
      <c r="C6422" s="187">
        <v>45672.0</v>
      </c>
      <c r="D6422" s="188" t="str">
        <f t="shared" si="1"/>
        <v>2025/01</v>
      </c>
      <c r="E6422" s="189"/>
    </row>
    <row r="6423">
      <c r="A6423" s="186" t="s">
        <v>491</v>
      </c>
      <c r="B6423" s="186">
        <v>0.55859</v>
      </c>
      <c r="C6423" s="187">
        <v>45672.0</v>
      </c>
      <c r="D6423" s="188" t="str">
        <f t="shared" si="1"/>
        <v>2025/01</v>
      </c>
      <c r="E6423" s="189"/>
    </row>
    <row r="6424">
      <c r="A6424" s="186" t="s">
        <v>487</v>
      </c>
      <c r="B6424" s="186">
        <v>1.59942</v>
      </c>
      <c r="C6424" s="187">
        <v>45673.0</v>
      </c>
      <c r="D6424" s="188" t="str">
        <f t="shared" si="1"/>
        <v>2025/01</v>
      </c>
      <c r="E6424" s="189"/>
    </row>
    <row r="6425">
      <c r="A6425" s="186" t="s">
        <v>487</v>
      </c>
      <c r="B6425" s="186">
        <v>0.10272</v>
      </c>
      <c r="C6425" s="187">
        <v>45673.0</v>
      </c>
      <c r="D6425" s="188" t="str">
        <f t="shared" si="1"/>
        <v>2025/01</v>
      </c>
      <c r="E6425" s="189"/>
    </row>
    <row r="6426">
      <c r="A6426" s="186" t="s">
        <v>487</v>
      </c>
      <c r="B6426" s="186">
        <v>0.26966</v>
      </c>
      <c r="C6426" s="187">
        <v>45673.0</v>
      </c>
      <c r="D6426" s="188" t="str">
        <f t="shared" si="1"/>
        <v>2025/01</v>
      </c>
      <c r="E6426" s="189"/>
    </row>
    <row r="6427">
      <c r="A6427" s="186" t="s">
        <v>487</v>
      </c>
      <c r="B6427" s="186">
        <v>7.1685</v>
      </c>
      <c r="C6427" s="187">
        <v>45673.0</v>
      </c>
      <c r="D6427" s="188" t="str">
        <f t="shared" si="1"/>
        <v>2025/01</v>
      </c>
      <c r="E6427" s="189"/>
    </row>
    <row r="6428">
      <c r="A6428" s="186" t="s">
        <v>487</v>
      </c>
      <c r="B6428" s="186">
        <v>1.34752</v>
      </c>
      <c r="C6428" s="187">
        <v>45673.0</v>
      </c>
      <c r="D6428" s="188" t="str">
        <f t="shared" si="1"/>
        <v>2025/01</v>
      </c>
      <c r="E6428" s="189"/>
    </row>
    <row r="6429">
      <c r="A6429" s="186" t="s">
        <v>487</v>
      </c>
      <c r="B6429" s="186">
        <v>1.11217</v>
      </c>
      <c r="C6429" s="187">
        <v>45673.0</v>
      </c>
      <c r="D6429" s="188" t="str">
        <f t="shared" si="1"/>
        <v>2025/01</v>
      </c>
      <c r="E6429" s="189"/>
    </row>
    <row r="6430">
      <c r="A6430" s="186" t="s">
        <v>487</v>
      </c>
      <c r="B6430" s="186">
        <v>3.4182639</v>
      </c>
      <c r="C6430" s="187">
        <v>45673.0</v>
      </c>
      <c r="D6430" s="188" t="str">
        <f t="shared" si="1"/>
        <v>2025/01</v>
      </c>
      <c r="E6430" s="189"/>
    </row>
    <row r="6431">
      <c r="A6431" s="186" t="s">
        <v>487</v>
      </c>
      <c r="B6431" s="186">
        <v>0.498384</v>
      </c>
      <c r="C6431" s="187">
        <v>45673.0</v>
      </c>
      <c r="D6431" s="188" t="str">
        <f t="shared" si="1"/>
        <v>2025/01</v>
      </c>
      <c r="E6431" s="189"/>
    </row>
    <row r="6432">
      <c r="A6432" s="186" t="s">
        <v>487</v>
      </c>
      <c r="B6432" s="186">
        <v>0.392274</v>
      </c>
      <c r="C6432" s="187">
        <v>45673.0</v>
      </c>
      <c r="D6432" s="188" t="str">
        <f t="shared" si="1"/>
        <v>2025/01</v>
      </c>
      <c r="E6432" s="189"/>
    </row>
    <row r="6433">
      <c r="A6433" s="186" t="s">
        <v>499</v>
      </c>
      <c r="B6433" s="186">
        <v>2.74705</v>
      </c>
      <c r="C6433" s="187">
        <v>45673.0</v>
      </c>
      <c r="D6433" s="188" t="str">
        <f t="shared" si="1"/>
        <v>2025/01</v>
      </c>
      <c r="E6433" s="189"/>
    </row>
    <row r="6434">
      <c r="A6434" s="186" t="s">
        <v>499</v>
      </c>
      <c r="B6434" s="186">
        <v>3.02112</v>
      </c>
      <c r="C6434" s="187">
        <v>45673.0</v>
      </c>
      <c r="D6434" s="188" t="str">
        <f t="shared" si="1"/>
        <v>2025/01</v>
      </c>
      <c r="E6434" s="189"/>
    </row>
    <row r="6435">
      <c r="A6435" s="186" t="s">
        <v>499</v>
      </c>
      <c r="B6435" s="186">
        <v>2.19533</v>
      </c>
      <c r="C6435" s="187">
        <v>45673.0</v>
      </c>
      <c r="D6435" s="188" t="str">
        <f t="shared" si="1"/>
        <v>2025/01</v>
      </c>
      <c r="E6435" s="189"/>
    </row>
    <row r="6436">
      <c r="A6436" s="186" t="s">
        <v>499</v>
      </c>
      <c r="B6436" s="186">
        <v>0.00155948</v>
      </c>
      <c r="C6436" s="187">
        <v>45673.0</v>
      </c>
      <c r="D6436" s="188" t="str">
        <f t="shared" si="1"/>
        <v>2025/01</v>
      </c>
      <c r="E6436" s="189"/>
    </row>
    <row r="6437">
      <c r="A6437" s="186" t="s">
        <v>499</v>
      </c>
      <c r="B6437" s="186">
        <v>0.0160284</v>
      </c>
      <c r="C6437" s="187">
        <v>45673.0</v>
      </c>
      <c r="D6437" s="188" t="str">
        <f t="shared" si="1"/>
        <v>2025/01</v>
      </c>
      <c r="E6437" s="189"/>
    </row>
    <row r="6438">
      <c r="A6438" s="186" t="s">
        <v>499</v>
      </c>
      <c r="B6438" s="186">
        <v>0.0100008</v>
      </c>
      <c r="C6438" s="187">
        <v>45673.0</v>
      </c>
      <c r="D6438" s="188" t="str">
        <f t="shared" si="1"/>
        <v>2025/01</v>
      </c>
      <c r="E6438" s="189"/>
    </row>
    <row r="6439">
      <c r="A6439" s="186" t="s">
        <v>509</v>
      </c>
      <c r="B6439" s="186">
        <v>0.05256975</v>
      </c>
      <c r="C6439" s="187">
        <v>45673.0</v>
      </c>
      <c r="D6439" s="188" t="str">
        <f t="shared" si="1"/>
        <v>2025/01</v>
      </c>
      <c r="E6439" s="189"/>
    </row>
    <row r="6440">
      <c r="A6440" s="186" t="s">
        <v>509</v>
      </c>
      <c r="B6440" s="186">
        <v>0.0661932</v>
      </c>
      <c r="C6440" s="187">
        <v>45673.0</v>
      </c>
      <c r="D6440" s="188" t="str">
        <f t="shared" si="1"/>
        <v>2025/01</v>
      </c>
      <c r="E6440" s="189"/>
    </row>
    <row r="6441">
      <c r="A6441" s="186" t="s">
        <v>502</v>
      </c>
      <c r="B6441" s="186">
        <v>0.3227325</v>
      </c>
      <c r="C6441" s="187">
        <v>45673.0</v>
      </c>
      <c r="D6441" s="188" t="str">
        <f t="shared" si="1"/>
        <v>2025/01</v>
      </c>
      <c r="E6441" s="189"/>
    </row>
    <row r="6442">
      <c r="A6442" s="186" t="s">
        <v>502</v>
      </c>
      <c r="B6442" s="186">
        <v>0.13968</v>
      </c>
      <c r="C6442" s="187">
        <v>45673.0</v>
      </c>
      <c r="D6442" s="188" t="str">
        <f t="shared" si="1"/>
        <v>2025/01</v>
      </c>
      <c r="E6442" s="189"/>
    </row>
    <row r="6443">
      <c r="A6443" s="186" t="s">
        <v>502</v>
      </c>
      <c r="B6443" s="186">
        <v>0.82669</v>
      </c>
      <c r="C6443" s="187">
        <v>45673.0</v>
      </c>
      <c r="D6443" s="188" t="str">
        <f t="shared" si="1"/>
        <v>2025/01</v>
      </c>
      <c r="E6443" s="189"/>
    </row>
    <row r="6444">
      <c r="A6444" s="186" t="s">
        <v>502</v>
      </c>
      <c r="B6444" s="186">
        <v>0.0070143</v>
      </c>
      <c r="C6444" s="187">
        <v>45673.0</v>
      </c>
      <c r="D6444" s="188" t="str">
        <f t="shared" si="1"/>
        <v>2025/01</v>
      </c>
      <c r="E6444" s="189"/>
    </row>
    <row r="6445">
      <c r="A6445" s="186" t="s">
        <v>502</v>
      </c>
      <c r="B6445" s="186">
        <v>0.00504</v>
      </c>
      <c r="C6445" s="187">
        <v>45673.0</v>
      </c>
      <c r="D6445" s="188" t="str">
        <f t="shared" si="1"/>
        <v>2025/01</v>
      </c>
      <c r="E6445" s="189"/>
    </row>
    <row r="6446">
      <c r="A6446" s="186" t="s">
        <v>502</v>
      </c>
      <c r="B6446" s="186">
        <v>0.0036036</v>
      </c>
      <c r="C6446" s="187">
        <v>45673.0</v>
      </c>
      <c r="D6446" s="188" t="str">
        <f t="shared" si="1"/>
        <v>2025/01</v>
      </c>
      <c r="E6446" s="189"/>
    </row>
    <row r="6447">
      <c r="A6447" s="186" t="s">
        <v>502</v>
      </c>
      <c r="B6447" s="186">
        <v>0.001785</v>
      </c>
      <c r="C6447" s="187">
        <v>45673.0</v>
      </c>
      <c r="D6447" s="188" t="str">
        <f t="shared" si="1"/>
        <v>2025/01</v>
      </c>
      <c r="E6447" s="189"/>
    </row>
    <row r="6448">
      <c r="A6448" s="186" t="s">
        <v>502</v>
      </c>
      <c r="B6448" s="186">
        <v>0.13746</v>
      </c>
      <c r="C6448" s="187">
        <v>45673.0</v>
      </c>
      <c r="D6448" s="188" t="str">
        <f t="shared" si="1"/>
        <v>2025/01</v>
      </c>
      <c r="E6448" s="189"/>
    </row>
    <row r="6449">
      <c r="A6449" s="186" t="s">
        <v>502</v>
      </c>
      <c r="B6449" s="186">
        <v>0.0190009</v>
      </c>
      <c r="C6449" s="187">
        <v>45673.0</v>
      </c>
      <c r="D6449" s="188" t="str">
        <f t="shared" si="1"/>
        <v>2025/01</v>
      </c>
      <c r="E6449" s="189"/>
    </row>
    <row r="6450">
      <c r="A6450" s="186" t="s">
        <v>502</v>
      </c>
      <c r="B6450" s="186">
        <v>1.2552E-4</v>
      </c>
      <c r="C6450" s="187">
        <v>45673.0</v>
      </c>
      <c r="D6450" s="188" t="str">
        <f t="shared" si="1"/>
        <v>2025/01</v>
      </c>
      <c r="E6450" s="189"/>
    </row>
    <row r="6451">
      <c r="A6451" s="186" t="s">
        <v>502</v>
      </c>
      <c r="B6451" s="186">
        <v>3.08</v>
      </c>
      <c r="C6451" s="187">
        <v>45673.0</v>
      </c>
      <c r="D6451" s="188" t="str">
        <f t="shared" si="1"/>
        <v>2025/01</v>
      </c>
      <c r="E6451" s="189"/>
    </row>
    <row r="6452">
      <c r="A6452" s="186" t="s">
        <v>502</v>
      </c>
      <c r="B6452" s="186">
        <v>0.257181</v>
      </c>
      <c r="C6452" s="187">
        <v>45673.0</v>
      </c>
      <c r="D6452" s="188" t="str">
        <f t="shared" si="1"/>
        <v>2025/01</v>
      </c>
      <c r="E6452" s="189"/>
    </row>
    <row r="6453">
      <c r="A6453" s="186" t="s">
        <v>502</v>
      </c>
      <c r="B6453" s="186">
        <v>0.748264</v>
      </c>
      <c r="C6453" s="187">
        <v>45673.0</v>
      </c>
      <c r="D6453" s="188" t="str">
        <f t="shared" si="1"/>
        <v>2025/01</v>
      </c>
      <c r="E6453" s="189"/>
    </row>
    <row r="6454">
      <c r="A6454" s="186" t="s">
        <v>488</v>
      </c>
      <c r="B6454" s="186">
        <v>2.78303</v>
      </c>
      <c r="C6454" s="187">
        <v>45673.0</v>
      </c>
      <c r="D6454" s="188" t="str">
        <f t="shared" si="1"/>
        <v>2025/01</v>
      </c>
      <c r="E6454" s="189"/>
    </row>
    <row r="6455">
      <c r="A6455" s="186" t="s">
        <v>488</v>
      </c>
      <c r="B6455" s="186">
        <v>1.9184</v>
      </c>
      <c r="C6455" s="187">
        <v>45673.0</v>
      </c>
      <c r="D6455" s="188" t="str">
        <f t="shared" si="1"/>
        <v>2025/01</v>
      </c>
      <c r="E6455" s="189"/>
    </row>
    <row r="6456">
      <c r="A6456" s="186" t="s">
        <v>488</v>
      </c>
      <c r="B6456" s="186">
        <v>1.95955</v>
      </c>
      <c r="C6456" s="187">
        <v>45673.0</v>
      </c>
      <c r="D6456" s="188" t="str">
        <f t="shared" si="1"/>
        <v>2025/01</v>
      </c>
      <c r="E6456" s="189"/>
    </row>
    <row r="6457">
      <c r="A6457" s="186" t="s">
        <v>488</v>
      </c>
      <c r="B6457" s="186">
        <v>0.6596</v>
      </c>
      <c r="C6457" s="187">
        <v>45673.0</v>
      </c>
      <c r="D6457" s="188" t="str">
        <f t="shared" si="1"/>
        <v>2025/01</v>
      </c>
      <c r="E6457" s="189"/>
    </row>
    <row r="6458">
      <c r="A6458" s="186" t="s">
        <v>488</v>
      </c>
      <c r="B6458" s="186">
        <v>0.00238</v>
      </c>
      <c r="C6458" s="187">
        <v>45673.0</v>
      </c>
      <c r="D6458" s="188" t="str">
        <f t="shared" si="1"/>
        <v>2025/01</v>
      </c>
      <c r="E6458" s="189"/>
    </row>
    <row r="6459">
      <c r="A6459" s="186" t="s">
        <v>488</v>
      </c>
      <c r="B6459" s="186">
        <v>0.00169</v>
      </c>
      <c r="C6459" s="187">
        <v>45673.0</v>
      </c>
      <c r="D6459" s="188" t="str">
        <f t="shared" si="1"/>
        <v>2025/01</v>
      </c>
      <c r="E6459" s="189"/>
    </row>
    <row r="6460">
      <c r="A6460" s="186" t="s">
        <v>488</v>
      </c>
      <c r="B6460" s="186">
        <v>0.7192539</v>
      </c>
      <c r="C6460" s="187">
        <v>45673.0</v>
      </c>
      <c r="D6460" s="188" t="str">
        <f t="shared" si="1"/>
        <v>2025/01</v>
      </c>
      <c r="E6460" s="189"/>
    </row>
    <row r="6461">
      <c r="A6461" s="186" t="s">
        <v>488</v>
      </c>
      <c r="B6461" s="186">
        <v>0.0228954</v>
      </c>
      <c r="C6461" s="187">
        <v>45673.0</v>
      </c>
      <c r="D6461" s="188" t="str">
        <f t="shared" si="1"/>
        <v>2025/01</v>
      </c>
      <c r="E6461" s="189"/>
    </row>
    <row r="6462">
      <c r="A6462" s="186" t="s">
        <v>488</v>
      </c>
      <c r="B6462" s="186">
        <v>8.41752</v>
      </c>
      <c r="C6462" s="187">
        <v>45673.0</v>
      </c>
      <c r="D6462" s="188" t="str">
        <f t="shared" si="1"/>
        <v>2025/01</v>
      </c>
      <c r="E6462" s="189"/>
    </row>
    <row r="6463">
      <c r="A6463" s="186" t="s">
        <v>488</v>
      </c>
      <c r="B6463" s="186">
        <v>2.49792</v>
      </c>
      <c r="C6463" s="187">
        <v>45673.0</v>
      </c>
      <c r="D6463" s="188" t="str">
        <f t="shared" si="1"/>
        <v>2025/01</v>
      </c>
      <c r="E6463" s="189"/>
    </row>
    <row r="6464">
      <c r="A6464" s="186" t="s">
        <v>488</v>
      </c>
      <c r="B6464" s="186">
        <v>7.0689</v>
      </c>
      <c r="C6464" s="187">
        <v>45673.0</v>
      </c>
      <c r="D6464" s="188" t="str">
        <f t="shared" si="1"/>
        <v>2025/01</v>
      </c>
      <c r="E6464" s="189"/>
    </row>
    <row r="6465">
      <c r="A6465" s="186" t="s">
        <v>488</v>
      </c>
      <c r="B6465" s="186">
        <v>0.3163278</v>
      </c>
      <c r="C6465" s="187">
        <v>45673.0</v>
      </c>
      <c r="D6465" s="188" t="str">
        <f t="shared" si="1"/>
        <v>2025/01</v>
      </c>
      <c r="E6465" s="189"/>
    </row>
    <row r="6466">
      <c r="A6466" s="186" t="s">
        <v>488</v>
      </c>
      <c r="B6466" s="186">
        <v>0.0220968</v>
      </c>
      <c r="C6466" s="187">
        <v>45673.0</v>
      </c>
      <c r="D6466" s="188" t="str">
        <f t="shared" si="1"/>
        <v>2025/01</v>
      </c>
      <c r="E6466" s="189"/>
    </row>
    <row r="6467">
      <c r="A6467" s="186" t="s">
        <v>489</v>
      </c>
      <c r="B6467" s="186">
        <v>1.213665</v>
      </c>
      <c r="C6467" s="187">
        <v>45673.0</v>
      </c>
      <c r="D6467" s="188" t="str">
        <f t="shared" si="1"/>
        <v>2025/01</v>
      </c>
      <c r="E6467" s="189"/>
    </row>
    <row r="6468">
      <c r="A6468" s="186" t="s">
        <v>489</v>
      </c>
      <c r="B6468" s="186">
        <v>0.94464</v>
      </c>
      <c r="C6468" s="187">
        <v>45673.0</v>
      </c>
      <c r="D6468" s="188" t="str">
        <f t="shared" si="1"/>
        <v>2025/01</v>
      </c>
      <c r="E6468" s="189"/>
    </row>
    <row r="6469">
      <c r="A6469" s="186" t="s">
        <v>489</v>
      </c>
      <c r="B6469" s="186">
        <v>0.7273</v>
      </c>
      <c r="C6469" s="187">
        <v>45673.0</v>
      </c>
      <c r="D6469" s="188" t="str">
        <f t="shared" si="1"/>
        <v>2025/01</v>
      </c>
      <c r="E6469" s="189"/>
    </row>
    <row r="6470">
      <c r="A6470" s="186" t="s">
        <v>489</v>
      </c>
      <c r="B6470" s="186">
        <v>0.0053625</v>
      </c>
      <c r="C6470" s="187">
        <v>45673.0</v>
      </c>
      <c r="D6470" s="188" t="str">
        <f t="shared" si="1"/>
        <v>2025/01</v>
      </c>
      <c r="E6470" s="189"/>
    </row>
    <row r="6471">
      <c r="A6471" s="186" t="s">
        <v>489</v>
      </c>
      <c r="B6471" s="186">
        <v>1.6E-4</v>
      </c>
      <c r="C6471" s="187">
        <v>45673.0</v>
      </c>
      <c r="D6471" s="188" t="str">
        <f t="shared" si="1"/>
        <v>2025/01</v>
      </c>
      <c r="E6471" s="189"/>
    </row>
    <row r="6472">
      <c r="A6472" s="186" t="s">
        <v>489</v>
      </c>
      <c r="B6472" s="186">
        <v>0.111445</v>
      </c>
      <c r="C6472" s="187">
        <v>45673.0</v>
      </c>
      <c r="D6472" s="188" t="str">
        <f t="shared" si="1"/>
        <v>2025/01</v>
      </c>
      <c r="E6472" s="189"/>
    </row>
    <row r="6473">
      <c r="A6473" s="186" t="s">
        <v>489</v>
      </c>
      <c r="B6473" s="186">
        <v>0.062655</v>
      </c>
      <c r="C6473" s="187">
        <v>45673.0</v>
      </c>
      <c r="D6473" s="188" t="str">
        <f t="shared" si="1"/>
        <v>2025/01</v>
      </c>
      <c r="E6473" s="189"/>
    </row>
    <row r="6474">
      <c r="A6474" s="186" t="s">
        <v>489</v>
      </c>
      <c r="B6474" s="186">
        <v>0.0858381</v>
      </c>
      <c r="C6474" s="187">
        <v>45673.0</v>
      </c>
      <c r="D6474" s="188" t="str">
        <f t="shared" si="1"/>
        <v>2025/01</v>
      </c>
      <c r="E6474" s="189"/>
    </row>
    <row r="6475">
      <c r="A6475" s="186" t="s">
        <v>489</v>
      </c>
      <c r="B6475" s="186">
        <v>0.0210432</v>
      </c>
      <c r="C6475" s="187">
        <v>45673.0</v>
      </c>
      <c r="D6475" s="188" t="str">
        <f t="shared" si="1"/>
        <v>2025/01</v>
      </c>
      <c r="E6475" s="189"/>
    </row>
    <row r="6476">
      <c r="A6476" s="186" t="s">
        <v>489</v>
      </c>
      <c r="B6476" s="186">
        <v>0.0237888</v>
      </c>
      <c r="C6476" s="187">
        <v>45673.0</v>
      </c>
      <c r="D6476" s="188" t="str">
        <f t="shared" si="1"/>
        <v>2025/01</v>
      </c>
      <c r="E6476" s="189"/>
    </row>
    <row r="6477">
      <c r="A6477" s="186" t="s">
        <v>489</v>
      </c>
      <c r="B6477" s="186">
        <v>9.4939E-4</v>
      </c>
      <c r="C6477" s="187">
        <v>45673.0</v>
      </c>
      <c r="D6477" s="188" t="str">
        <f t="shared" si="1"/>
        <v>2025/01</v>
      </c>
      <c r="E6477" s="189"/>
    </row>
    <row r="6478">
      <c r="A6478" s="186" t="s">
        <v>489</v>
      </c>
      <c r="B6478" s="186">
        <v>0.0059532</v>
      </c>
      <c r="C6478" s="187">
        <v>45673.0</v>
      </c>
      <c r="D6478" s="188" t="str">
        <f t="shared" si="1"/>
        <v>2025/01</v>
      </c>
      <c r="E6478" s="189"/>
    </row>
    <row r="6479">
      <c r="A6479" s="186" t="s">
        <v>489</v>
      </c>
      <c r="B6479" s="186">
        <v>0.0048144</v>
      </c>
      <c r="C6479" s="187">
        <v>45673.0</v>
      </c>
      <c r="D6479" s="188" t="str">
        <f t="shared" si="1"/>
        <v>2025/01</v>
      </c>
      <c r="E6479" s="189"/>
    </row>
    <row r="6480">
      <c r="A6480" s="186" t="s">
        <v>498</v>
      </c>
      <c r="B6480" s="186">
        <v>0.00724</v>
      </c>
      <c r="C6480" s="187">
        <v>45673.0</v>
      </c>
      <c r="D6480" s="188" t="str">
        <f t="shared" si="1"/>
        <v>2025/01</v>
      </c>
      <c r="E6480" s="189"/>
    </row>
    <row r="6481">
      <c r="A6481" s="186" t="s">
        <v>498</v>
      </c>
      <c r="B6481" s="186">
        <v>0.00432</v>
      </c>
      <c r="C6481" s="187">
        <v>45673.0</v>
      </c>
      <c r="D6481" s="188" t="str">
        <f t="shared" si="1"/>
        <v>2025/01</v>
      </c>
      <c r="E6481" s="189"/>
    </row>
    <row r="6482">
      <c r="A6482" s="186" t="s">
        <v>498</v>
      </c>
      <c r="B6482" s="186">
        <v>0.0056682</v>
      </c>
      <c r="C6482" s="187">
        <v>45673.0</v>
      </c>
      <c r="D6482" s="188" t="str">
        <f t="shared" si="1"/>
        <v>2025/01</v>
      </c>
      <c r="E6482" s="189"/>
    </row>
    <row r="6483">
      <c r="A6483" s="186" t="s">
        <v>498</v>
      </c>
      <c r="B6483" s="186">
        <v>0.0035136</v>
      </c>
      <c r="C6483" s="187">
        <v>45673.0</v>
      </c>
      <c r="D6483" s="188" t="str">
        <f t="shared" si="1"/>
        <v>2025/01</v>
      </c>
      <c r="E6483" s="189"/>
    </row>
    <row r="6484">
      <c r="A6484" s="186" t="s">
        <v>498</v>
      </c>
      <c r="B6484" s="186">
        <v>0.0020604</v>
      </c>
      <c r="C6484" s="187">
        <v>45673.0</v>
      </c>
      <c r="D6484" s="188" t="str">
        <f t="shared" si="1"/>
        <v>2025/01</v>
      </c>
      <c r="E6484" s="189"/>
    </row>
    <row r="6485">
      <c r="A6485" s="186" t="s">
        <v>491</v>
      </c>
      <c r="B6485" s="186">
        <v>0.0571625</v>
      </c>
      <c r="C6485" s="187">
        <v>45673.0</v>
      </c>
      <c r="D6485" s="188" t="str">
        <f t="shared" si="1"/>
        <v>2025/01</v>
      </c>
      <c r="E6485" s="189"/>
    </row>
    <row r="6486">
      <c r="A6486" s="186" t="s">
        <v>491</v>
      </c>
      <c r="B6486" s="186">
        <v>0.00808</v>
      </c>
      <c r="C6486" s="187">
        <v>45673.0</v>
      </c>
      <c r="D6486" s="188" t="str">
        <f t="shared" si="1"/>
        <v>2025/01</v>
      </c>
      <c r="E6486" s="189"/>
    </row>
    <row r="6487">
      <c r="A6487" s="186" t="s">
        <v>487</v>
      </c>
      <c r="B6487" s="186">
        <v>0.9538825</v>
      </c>
      <c r="C6487" s="187">
        <v>45674.0</v>
      </c>
      <c r="D6487" s="188" t="str">
        <f t="shared" si="1"/>
        <v>2025/01</v>
      </c>
      <c r="E6487" s="189"/>
    </row>
    <row r="6488">
      <c r="A6488" s="186" t="s">
        <v>487</v>
      </c>
      <c r="B6488" s="186">
        <v>0.05568</v>
      </c>
      <c r="C6488" s="187">
        <v>45674.0</v>
      </c>
      <c r="D6488" s="188" t="str">
        <f t="shared" si="1"/>
        <v>2025/01</v>
      </c>
      <c r="E6488" s="189"/>
    </row>
    <row r="6489">
      <c r="A6489" s="186" t="s">
        <v>487</v>
      </c>
      <c r="B6489" s="186">
        <v>0.17477</v>
      </c>
      <c r="C6489" s="187">
        <v>45674.0</v>
      </c>
      <c r="D6489" s="188" t="str">
        <f t="shared" si="1"/>
        <v>2025/01</v>
      </c>
      <c r="E6489" s="189"/>
    </row>
    <row r="6490">
      <c r="A6490" s="186" t="s">
        <v>487</v>
      </c>
      <c r="B6490" s="186">
        <v>0.604115</v>
      </c>
      <c r="C6490" s="187">
        <v>45674.0</v>
      </c>
      <c r="D6490" s="188" t="str">
        <f t="shared" si="1"/>
        <v>2025/01</v>
      </c>
      <c r="E6490" s="189"/>
    </row>
    <row r="6491">
      <c r="A6491" s="186" t="s">
        <v>487</v>
      </c>
      <c r="B6491" s="186">
        <v>0.18768</v>
      </c>
      <c r="C6491" s="187">
        <v>45674.0</v>
      </c>
      <c r="D6491" s="188" t="str">
        <f t="shared" si="1"/>
        <v>2025/01</v>
      </c>
      <c r="E6491" s="189"/>
    </row>
    <row r="6492">
      <c r="A6492" s="186" t="s">
        <v>487</v>
      </c>
      <c r="B6492" s="186">
        <v>0.1823</v>
      </c>
      <c r="C6492" s="187">
        <v>45674.0</v>
      </c>
      <c r="D6492" s="188" t="str">
        <f t="shared" si="1"/>
        <v>2025/01</v>
      </c>
      <c r="E6492" s="189"/>
    </row>
    <row r="6493">
      <c r="A6493" s="186" t="s">
        <v>487</v>
      </c>
      <c r="B6493" s="186">
        <v>1.16445375</v>
      </c>
      <c r="C6493" s="187">
        <v>45674.0</v>
      </c>
      <c r="D6493" s="188" t="str">
        <f t="shared" si="1"/>
        <v>2025/01</v>
      </c>
      <c r="E6493" s="189"/>
    </row>
    <row r="6494">
      <c r="A6494" s="186" t="s">
        <v>487</v>
      </c>
      <c r="B6494" s="186">
        <v>0.155424</v>
      </c>
      <c r="C6494" s="187">
        <v>45674.0</v>
      </c>
      <c r="D6494" s="188" t="str">
        <f t="shared" si="1"/>
        <v>2025/01</v>
      </c>
      <c r="E6494" s="189"/>
    </row>
    <row r="6495">
      <c r="A6495" s="186" t="s">
        <v>487</v>
      </c>
      <c r="B6495" s="186">
        <v>0.1576956</v>
      </c>
      <c r="C6495" s="187">
        <v>45674.0</v>
      </c>
      <c r="D6495" s="188" t="str">
        <f t="shared" si="1"/>
        <v>2025/01</v>
      </c>
      <c r="E6495" s="189"/>
    </row>
    <row r="6496">
      <c r="A6496" s="186" t="s">
        <v>499</v>
      </c>
      <c r="B6496" s="186">
        <v>0.93678</v>
      </c>
      <c r="C6496" s="187">
        <v>45674.0</v>
      </c>
      <c r="D6496" s="188" t="str">
        <f t="shared" si="1"/>
        <v>2025/01</v>
      </c>
      <c r="E6496" s="189"/>
    </row>
    <row r="6497">
      <c r="A6497" s="186" t="s">
        <v>499</v>
      </c>
      <c r="B6497" s="186">
        <v>0.90944</v>
      </c>
      <c r="C6497" s="187">
        <v>45674.0</v>
      </c>
      <c r="D6497" s="188" t="str">
        <f t="shared" si="1"/>
        <v>2025/01</v>
      </c>
      <c r="E6497" s="189"/>
    </row>
    <row r="6498">
      <c r="A6498" s="186" t="s">
        <v>499</v>
      </c>
      <c r="B6498" s="186">
        <v>0.56253</v>
      </c>
      <c r="C6498" s="187">
        <v>45674.0</v>
      </c>
      <c r="D6498" s="188" t="str">
        <f t="shared" si="1"/>
        <v>2025/01</v>
      </c>
      <c r="E6498" s="189"/>
    </row>
    <row r="6499">
      <c r="A6499" s="186" t="s">
        <v>499</v>
      </c>
      <c r="B6499" s="186">
        <v>4.4746E-4</v>
      </c>
      <c r="C6499" s="187">
        <v>45674.0</v>
      </c>
      <c r="D6499" s="188" t="str">
        <f t="shared" si="1"/>
        <v>2025/01</v>
      </c>
      <c r="E6499" s="189"/>
    </row>
    <row r="6500">
      <c r="A6500" s="186" t="s">
        <v>499</v>
      </c>
      <c r="B6500" s="186">
        <v>0.0055371</v>
      </c>
      <c r="C6500" s="187">
        <v>45674.0</v>
      </c>
      <c r="D6500" s="188" t="str">
        <f t="shared" si="1"/>
        <v>2025/01</v>
      </c>
      <c r="E6500" s="189"/>
    </row>
    <row r="6501">
      <c r="A6501" s="186" t="s">
        <v>499</v>
      </c>
      <c r="B6501" s="186">
        <v>0.0033216</v>
      </c>
      <c r="C6501" s="187">
        <v>45674.0</v>
      </c>
      <c r="D6501" s="188" t="str">
        <f t="shared" si="1"/>
        <v>2025/01</v>
      </c>
      <c r="E6501" s="189"/>
    </row>
    <row r="6502">
      <c r="A6502" s="186" t="s">
        <v>509</v>
      </c>
      <c r="B6502" s="186">
        <v>0.23155005</v>
      </c>
      <c r="C6502" s="187">
        <v>45674.0</v>
      </c>
      <c r="D6502" s="188" t="str">
        <f t="shared" si="1"/>
        <v>2025/01</v>
      </c>
      <c r="E6502" s="189"/>
    </row>
    <row r="6503">
      <c r="A6503" s="186" t="s">
        <v>509</v>
      </c>
      <c r="B6503" s="186">
        <v>0.2436708</v>
      </c>
      <c r="C6503" s="187">
        <v>45674.0</v>
      </c>
      <c r="D6503" s="188" t="str">
        <f t="shared" si="1"/>
        <v>2025/01</v>
      </c>
      <c r="E6503" s="189"/>
    </row>
    <row r="6504">
      <c r="A6504" s="186" t="s">
        <v>502</v>
      </c>
      <c r="B6504" s="186">
        <v>0.48474</v>
      </c>
      <c r="C6504" s="187">
        <v>45674.0</v>
      </c>
      <c r="D6504" s="188" t="str">
        <f t="shared" si="1"/>
        <v>2025/01</v>
      </c>
      <c r="E6504" s="189"/>
    </row>
    <row r="6505">
      <c r="A6505" s="186" t="s">
        <v>502</v>
      </c>
      <c r="B6505" s="186">
        <v>0.15552</v>
      </c>
      <c r="C6505" s="187">
        <v>45674.0</v>
      </c>
      <c r="D6505" s="188" t="str">
        <f t="shared" si="1"/>
        <v>2025/01</v>
      </c>
      <c r="E6505" s="189"/>
    </row>
    <row r="6506">
      <c r="A6506" s="186" t="s">
        <v>502</v>
      </c>
      <c r="B6506" s="186">
        <v>0.37493</v>
      </c>
      <c r="C6506" s="187">
        <v>45674.0</v>
      </c>
      <c r="D6506" s="188" t="str">
        <f t="shared" si="1"/>
        <v>2025/01</v>
      </c>
      <c r="E6506" s="189"/>
    </row>
    <row r="6507">
      <c r="A6507" s="186" t="s">
        <v>502</v>
      </c>
      <c r="B6507" s="186">
        <v>0.0079053</v>
      </c>
      <c r="C6507" s="187">
        <v>45674.0</v>
      </c>
      <c r="D6507" s="188" t="str">
        <f t="shared" si="1"/>
        <v>2025/01</v>
      </c>
      <c r="E6507" s="189"/>
    </row>
    <row r="6508">
      <c r="A6508" s="186" t="s">
        <v>502</v>
      </c>
      <c r="B6508" s="186">
        <v>0.0024192</v>
      </c>
      <c r="C6508" s="187">
        <v>45674.0</v>
      </c>
      <c r="D6508" s="188" t="str">
        <f t="shared" si="1"/>
        <v>2025/01</v>
      </c>
      <c r="E6508" s="189"/>
    </row>
    <row r="6509">
      <c r="A6509" s="186" t="s">
        <v>502</v>
      </c>
      <c r="B6509" s="186">
        <v>0.0023976</v>
      </c>
      <c r="C6509" s="187">
        <v>45674.0</v>
      </c>
      <c r="D6509" s="188" t="str">
        <f t="shared" si="1"/>
        <v>2025/01</v>
      </c>
      <c r="E6509" s="189"/>
    </row>
    <row r="6510">
      <c r="A6510" s="186" t="s">
        <v>502</v>
      </c>
      <c r="B6510" s="186">
        <v>0.0298548</v>
      </c>
      <c r="C6510" s="187">
        <v>45674.0</v>
      </c>
      <c r="D6510" s="188" t="str">
        <f t="shared" si="1"/>
        <v>2025/01</v>
      </c>
      <c r="E6510" s="189"/>
    </row>
    <row r="6511">
      <c r="A6511" s="186" t="s">
        <v>502</v>
      </c>
      <c r="B6511" s="186">
        <v>1.4433E-4</v>
      </c>
      <c r="C6511" s="187">
        <v>45674.0</v>
      </c>
      <c r="D6511" s="188" t="str">
        <f t="shared" si="1"/>
        <v>2025/01</v>
      </c>
      <c r="E6511" s="189"/>
    </row>
    <row r="6512">
      <c r="A6512" s="186" t="s">
        <v>502</v>
      </c>
      <c r="B6512" s="186">
        <v>3.08</v>
      </c>
      <c r="C6512" s="187">
        <v>45674.0</v>
      </c>
      <c r="D6512" s="188" t="str">
        <f t="shared" si="1"/>
        <v>2025/01</v>
      </c>
      <c r="E6512" s="189"/>
    </row>
    <row r="6513">
      <c r="A6513" s="186" t="s">
        <v>502</v>
      </c>
      <c r="B6513" s="186">
        <v>0.26859</v>
      </c>
      <c r="C6513" s="187">
        <v>45674.0</v>
      </c>
      <c r="D6513" s="188" t="str">
        <f t="shared" si="1"/>
        <v>2025/01</v>
      </c>
      <c r="E6513" s="189"/>
    </row>
    <row r="6514">
      <c r="A6514" s="186" t="s">
        <v>502</v>
      </c>
      <c r="B6514" s="186">
        <v>0.773816</v>
      </c>
      <c r="C6514" s="187">
        <v>45674.0</v>
      </c>
      <c r="D6514" s="188" t="str">
        <f t="shared" si="1"/>
        <v>2025/01</v>
      </c>
      <c r="E6514" s="189"/>
    </row>
    <row r="6515">
      <c r="A6515" s="186" t="s">
        <v>488</v>
      </c>
      <c r="B6515" s="186">
        <v>0.3140075</v>
      </c>
      <c r="C6515" s="187">
        <v>45674.0</v>
      </c>
      <c r="D6515" s="188" t="str">
        <f t="shared" si="1"/>
        <v>2025/01</v>
      </c>
      <c r="E6515" s="189"/>
    </row>
    <row r="6516">
      <c r="A6516" s="186" t="s">
        <v>488</v>
      </c>
      <c r="B6516" s="186">
        <v>0.05984</v>
      </c>
      <c r="C6516" s="187">
        <v>45674.0</v>
      </c>
      <c r="D6516" s="188" t="str">
        <f t="shared" si="1"/>
        <v>2025/01</v>
      </c>
      <c r="E6516" s="189"/>
    </row>
    <row r="6517">
      <c r="A6517" s="186" t="s">
        <v>488</v>
      </c>
      <c r="B6517" s="186">
        <v>0.14243</v>
      </c>
      <c r="C6517" s="187">
        <v>45674.0</v>
      </c>
      <c r="D6517" s="188" t="str">
        <f t="shared" si="1"/>
        <v>2025/01</v>
      </c>
      <c r="E6517" s="189"/>
    </row>
    <row r="6518">
      <c r="A6518" s="186" t="s">
        <v>488</v>
      </c>
      <c r="B6518" s="186">
        <v>0.25568</v>
      </c>
      <c r="C6518" s="187">
        <v>45674.0</v>
      </c>
      <c r="D6518" s="188" t="str">
        <f t="shared" si="1"/>
        <v>2025/01</v>
      </c>
      <c r="E6518" s="189"/>
    </row>
    <row r="6519">
      <c r="A6519" s="186" t="s">
        <v>488</v>
      </c>
      <c r="B6519" s="186">
        <v>0.0011475</v>
      </c>
      <c r="C6519" s="187">
        <v>45674.0</v>
      </c>
      <c r="D6519" s="188" t="str">
        <f t="shared" si="1"/>
        <v>2025/01</v>
      </c>
      <c r="E6519" s="189"/>
    </row>
    <row r="6520">
      <c r="A6520" s="186" t="s">
        <v>488</v>
      </c>
      <c r="B6520" s="186">
        <v>0.00194</v>
      </c>
      <c r="C6520" s="187">
        <v>45674.0</v>
      </c>
      <c r="D6520" s="188" t="str">
        <f t="shared" si="1"/>
        <v>2025/01</v>
      </c>
      <c r="E6520" s="189"/>
    </row>
    <row r="6521">
      <c r="A6521" s="186" t="s">
        <v>488</v>
      </c>
      <c r="B6521" s="186">
        <v>6.45804</v>
      </c>
      <c r="C6521" s="187">
        <v>45674.0</v>
      </c>
      <c r="D6521" s="188" t="str">
        <f t="shared" si="1"/>
        <v>2025/01</v>
      </c>
      <c r="E6521" s="189"/>
    </row>
    <row r="6522">
      <c r="A6522" s="186" t="s">
        <v>488</v>
      </c>
      <c r="B6522" s="186">
        <v>1.94592</v>
      </c>
      <c r="C6522" s="187">
        <v>45674.0</v>
      </c>
      <c r="D6522" s="188" t="str">
        <f t="shared" si="1"/>
        <v>2025/01</v>
      </c>
      <c r="E6522" s="189"/>
    </row>
    <row r="6523">
      <c r="A6523" s="186" t="s">
        <v>488</v>
      </c>
      <c r="B6523" s="186">
        <v>4.99026</v>
      </c>
      <c r="C6523" s="187">
        <v>45674.0</v>
      </c>
      <c r="D6523" s="188" t="str">
        <f t="shared" si="1"/>
        <v>2025/01</v>
      </c>
      <c r="E6523" s="189"/>
    </row>
    <row r="6524">
      <c r="A6524" s="186" t="s">
        <v>488</v>
      </c>
      <c r="B6524" s="186">
        <v>0.0576</v>
      </c>
      <c r="C6524" s="187">
        <v>45674.0</v>
      </c>
      <c r="D6524" s="188" t="str">
        <f t="shared" si="1"/>
        <v>2025/01</v>
      </c>
      <c r="E6524" s="189"/>
    </row>
    <row r="6525">
      <c r="A6525" s="186" t="s">
        <v>488</v>
      </c>
      <c r="B6525" s="186">
        <v>0.39408</v>
      </c>
      <c r="C6525" s="187">
        <v>45674.0</v>
      </c>
      <c r="D6525" s="188" t="str">
        <f t="shared" si="1"/>
        <v>2025/01</v>
      </c>
      <c r="E6525" s="189"/>
    </row>
    <row r="6526">
      <c r="A6526" s="186" t="s">
        <v>489</v>
      </c>
      <c r="B6526" s="186">
        <v>0.9122375</v>
      </c>
      <c r="C6526" s="187">
        <v>45674.0</v>
      </c>
      <c r="D6526" s="188" t="str">
        <f t="shared" si="1"/>
        <v>2025/01</v>
      </c>
      <c r="E6526" s="189"/>
    </row>
    <row r="6527">
      <c r="A6527" s="186" t="s">
        <v>489</v>
      </c>
      <c r="B6527" s="186">
        <v>0.32432</v>
      </c>
      <c r="C6527" s="187">
        <v>45674.0</v>
      </c>
      <c r="D6527" s="188" t="str">
        <f t="shared" si="1"/>
        <v>2025/01</v>
      </c>
      <c r="E6527" s="189"/>
    </row>
    <row r="6528">
      <c r="A6528" s="186" t="s">
        <v>489</v>
      </c>
      <c r="B6528" s="186">
        <v>0.31606</v>
      </c>
      <c r="C6528" s="187">
        <v>45674.0</v>
      </c>
      <c r="D6528" s="188" t="str">
        <f t="shared" si="1"/>
        <v>2025/01</v>
      </c>
      <c r="E6528" s="189"/>
    </row>
    <row r="6529">
      <c r="A6529" s="186" t="s">
        <v>489</v>
      </c>
      <c r="B6529" s="186">
        <v>0.18852</v>
      </c>
      <c r="C6529" s="187">
        <v>45674.0</v>
      </c>
      <c r="D6529" s="188" t="str">
        <f t="shared" si="1"/>
        <v>2025/01</v>
      </c>
      <c r="E6529" s="189"/>
    </row>
    <row r="6530">
      <c r="A6530" s="186" t="s">
        <v>489</v>
      </c>
      <c r="B6530" s="186">
        <v>0.098475</v>
      </c>
      <c r="C6530" s="187">
        <v>45674.0</v>
      </c>
      <c r="D6530" s="188" t="str">
        <f t="shared" si="1"/>
        <v>2025/01</v>
      </c>
      <c r="E6530" s="189"/>
    </row>
    <row r="6531">
      <c r="A6531" s="186" t="s">
        <v>489</v>
      </c>
      <c r="B6531" s="186">
        <v>0.05355855</v>
      </c>
      <c r="C6531" s="187">
        <v>45674.0</v>
      </c>
      <c r="D6531" s="188" t="str">
        <f t="shared" si="1"/>
        <v>2025/01</v>
      </c>
      <c r="E6531" s="189"/>
    </row>
    <row r="6532">
      <c r="A6532" s="186" t="s">
        <v>489</v>
      </c>
      <c r="B6532" s="186">
        <v>0.01008</v>
      </c>
      <c r="C6532" s="187">
        <v>45674.0</v>
      </c>
      <c r="D6532" s="188" t="str">
        <f t="shared" si="1"/>
        <v>2025/01</v>
      </c>
      <c r="E6532" s="189"/>
    </row>
    <row r="6533">
      <c r="A6533" s="186" t="s">
        <v>489</v>
      </c>
      <c r="B6533" s="186">
        <v>0.014067</v>
      </c>
      <c r="C6533" s="187">
        <v>45674.0</v>
      </c>
      <c r="D6533" s="188" t="str">
        <f t="shared" si="1"/>
        <v>2025/01</v>
      </c>
      <c r="E6533" s="189"/>
    </row>
    <row r="6534">
      <c r="A6534" s="186" t="s">
        <v>489</v>
      </c>
      <c r="B6534" s="186">
        <v>3.575E-4</v>
      </c>
      <c r="C6534" s="187">
        <v>45674.0</v>
      </c>
      <c r="D6534" s="188" t="str">
        <f t="shared" si="1"/>
        <v>2025/01</v>
      </c>
      <c r="E6534" s="189"/>
    </row>
    <row r="6535">
      <c r="A6535" s="186" t="s">
        <v>489</v>
      </c>
      <c r="B6535" s="186">
        <v>0.0032241</v>
      </c>
      <c r="C6535" s="187">
        <v>45674.0</v>
      </c>
      <c r="D6535" s="188" t="str">
        <f t="shared" si="1"/>
        <v>2025/01</v>
      </c>
      <c r="E6535" s="189"/>
    </row>
    <row r="6536">
      <c r="A6536" s="186" t="s">
        <v>489</v>
      </c>
      <c r="B6536" s="186">
        <v>0.0022644</v>
      </c>
      <c r="C6536" s="187">
        <v>45674.0</v>
      </c>
      <c r="D6536" s="188" t="str">
        <f t="shared" si="1"/>
        <v>2025/01</v>
      </c>
      <c r="E6536" s="189"/>
    </row>
    <row r="6537">
      <c r="A6537" s="186" t="s">
        <v>498</v>
      </c>
      <c r="B6537" s="186">
        <v>0.159595</v>
      </c>
      <c r="C6537" s="187">
        <v>45674.0</v>
      </c>
      <c r="D6537" s="188" t="str">
        <f t="shared" si="1"/>
        <v>2025/01</v>
      </c>
      <c r="E6537" s="189"/>
    </row>
    <row r="6538">
      <c r="A6538" s="186" t="s">
        <v>498</v>
      </c>
      <c r="B6538" s="186">
        <v>0.44368</v>
      </c>
      <c r="C6538" s="187">
        <v>45674.0</v>
      </c>
      <c r="D6538" s="188" t="str">
        <f t="shared" si="1"/>
        <v>2025/01</v>
      </c>
      <c r="E6538" s="189"/>
    </row>
    <row r="6539">
      <c r="A6539" s="186" t="s">
        <v>498</v>
      </c>
      <c r="B6539" s="186">
        <v>0.09298</v>
      </c>
      <c r="C6539" s="187">
        <v>45674.0</v>
      </c>
      <c r="D6539" s="188" t="str">
        <f t="shared" si="1"/>
        <v>2025/01</v>
      </c>
      <c r="E6539" s="189"/>
    </row>
    <row r="6540">
      <c r="A6540" s="186" t="s">
        <v>498</v>
      </c>
      <c r="B6540" s="186">
        <v>0.004575</v>
      </c>
      <c r="C6540" s="187">
        <v>45674.0</v>
      </c>
      <c r="D6540" s="188" t="str">
        <f t="shared" si="1"/>
        <v>2025/01</v>
      </c>
      <c r="E6540" s="189"/>
    </row>
    <row r="6541">
      <c r="A6541" s="186" t="s">
        <v>498</v>
      </c>
      <c r="B6541" s="186">
        <v>0.0025344</v>
      </c>
      <c r="C6541" s="187">
        <v>45674.0</v>
      </c>
      <c r="D6541" s="188" t="str">
        <f t="shared" si="1"/>
        <v>2025/01</v>
      </c>
      <c r="E6541" s="189"/>
    </row>
    <row r="6542">
      <c r="A6542" s="186" t="s">
        <v>498</v>
      </c>
      <c r="B6542" s="186">
        <v>0.0027432</v>
      </c>
      <c r="C6542" s="187">
        <v>45674.0</v>
      </c>
      <c r="D6542" s="188" t="str">
        <f t="shared" si="1"/>
        <v>2025/01</v>
      </c>
      <c r="E6542" s="189"/>
    </row>
    <row r="6543">
      <c r="A6543" s="186" t="s">
        <v>491</v>
      </c>
      <c r="B6543" s="186">
        <v>0.040645</v>
      </c>
      <c r="C6543" s="187">
        <v>45674.0</v>
      </c>
      <c r="D6543" s="188" t="str">
        <f t="shared" si="1"/>
        <v>2025/01</v>
      </c>
      <c r="E6543" s="189"/>
    </row>
    <row r="6544">
      <c r="A6544" s="186" t="s">
        <v>491</v>
      </c>
      <c r="B6544" s="186">
        <v>0.00603</v>
      </c>
      <c r="C6544" s="187">
        <v>45674.0</v>
      </c>
      <c r="D6544" s="188" t="str">
        <f t="shared" si="1"/>
        <v>2025/01</v>
      </c>
      <c r="E6544" s="189"/>
    </row>
    <row r="6545">
      <c r="A6545" s="186" t="s">
        <v>491</v>
      </c>
      <c r="B6545" s="186">
        <v>5.862E-4</v>
      </c>
      <c r="C6545" s="187">
        <v>45674.0</v>
      </c>
      <c r="D6545" s="188" t="str">
        <f t="shared" si="1"/>
        <v>2025/01</v>
      </c>
      <c r="E6545" s="189"/>
    </row>
    <row r="6546">
      <c r="A6546" s="186" t="s">
        <v>491</v>
      </c>
      <c r="B6546" s="186">
        <v>8.256E-4</v>
      </c>
      <c r="C6546" s="187">
        <v>45674.0</v>
      </c>
      <c r="D6546" s="188" t="str">
        <f t="shared" si="1"/>
        <v>2025/01</v>
      </c>
      <c r="E6546" s="189"/>
    </row>
    <row r="6547">
      <c r="A6547" s="186" t="s">
        <v>491</v>
      </c>
      <c r="B6547" s="186">
        <v>1.374E-4</v>
      </c>
      <c r="C6547" s="187">
        <v>45674.0</v>
      </c>
      <c r="D6547" s="188" t="str">
        <f t="shared" si="1"/>
        <v>2025/01</v>
      </c>
      <c r="E6547" s="189"/>
    </row>
    <row r="6548">
      <c r="A6548" s="186" t="s">
        <v>510</v>
      </c>
      <c r="B6548" s="186">
        <v>0.00108</v>
      </c>
      <c r="C6548" s="187">
        <v>45675.0</v>
      </c>
      <c r="D6548" s="188" t="str">
        <f t="shared" si="1"/>
        <v>2025/01</v>
      </c>
      <c r="E6548" s="189"/>
    </row>
    <row r="6549">
      <c r="A6549" s="186" t="s">
        <v>510</v>
      </c>
      <c r="B6549" s="186">
        <v>0.00964</v>
      </c>
      <c r="C6549" s="187">
        <v>45675.0</v>
      </c>
      <c r="D6549" s="188" t="str">
        <f t="shared" si="1"/>
        <v>2025/01</v>
      </c>
      <c r="E6549" s="189"/>
    </row>
    <row r="6550">
      <c r="A6550" s="186" t="s">
        <v>510</v>
      </c>
      <c r="B6550" s="186">
        <v>0.0016188</v>
      </c>
      <c r="C6550" s="187">
        <v>45675.0</v>
      </c>
      <c r="D6550" s="188" t="str">
        <f t="shared" si="1"/>
        <v>2025/01</v>
      </c>
      <c r="E6550" s="189"/>
    </row>
    <row r="6551">
      <c r="A6551" s="186" t="s">
        <v>510</v>
      </c>
      <c r="B6551" s="186">
        <v>7.32E-5</v>
      </c>
      <c r="C6551" s="187">
        <v>45675.0</v>
      </c>
      <c r="D6551" s="188" t="str">
        <f t="shared" si="1"/>
        <v>2025/01</v>
      </c>
      <c r="E6551" s="189"/>
    </row>
    <row r="6552">
      <c r="A6552" s="186" t="s">
        <v>487</v>
      </c>
      <c r="B6552" s="186">
        <v>0.11027</v>
      </c>
      <c r="C6552" s="187">
        <v>45675.0</v>
      </c>
      <c r="D6552" s="188" t="str">
        <f t="shared" si="1"/>
        <v>2025/01</v>
      </c>
      <c r="E6552" s="189"/>
    </row>
    <row r="6553">
      <c r="A6553" s="186" t="s">
        <v>487</v>
      </c>
      <c r="B6553" s="186">
        <v>0.00832</v>
      </c>
      <c r="C6553" s="187">
        <v>45675.0</v>
      </c>
      <c r="D6553" s="188" t="str">
        <f t="shared" si="1"/>
        <v>2025/01</v>
      </c>
      <c r="E6553" s="189"/>
    </row>
    <row r="6554">
      <c r="A6554" s="186" t="s">
        <v>487</v>
      </c>
      <c r="B6554" s="186">
        <v>0.00764</v>
      </c>
      <c r="C6554" s="187">
        <v>45675.0</v>
      </c>
      <c r="D6554" s="188" t="str">
        <f t="shared" si="1"/>
        <v>2025/01</v>
      </c>
      <c r="E6554" s="189"/>
    </row>
    <row r="6555">
      <c r="A6555" s="186" t="s">
        <v>487</v>
      </c>
      <c r="B6555" s="186">
        <v>0.8673</v>
      </c>
      <c r="C6555" s="187">
        <v>45675.0</v>
      </c>
      <c r="D6555" s="188" t="str">
        <f t="shared" si="1"/>
        <v>2025/01</v>
      </c>
      <c r="E6555" s="189"/>
    </row>
    <row r="6556">
      <c r="A6556" s="186" t="s">
        <v>487</v>
      </c>
      <c r="B6556" s="186">
        <v>0.42928</v>
      </c>
      <c r="C6556" s="187">
        <v>45675.0</v>
      </c>
      <c r="D6556" s="188" t="str">
        <f t="shared" si="1"/>
        <v>2025/01</v>
      </c>
      <c r="E6556" s="189"/>
    </row>
    <row r="6557">
      <c r="A6557" s="186" t="s">
        <v>487</v>
      </c>
      <c r="B6557" s="186">
        <v>0.32908</v>
      </c>
      <c r="C6557" s="187">
        <v>45675.0</v>
      </c>
      <c r="D6557" s="188" t="str">
        <f t="shared" si="1"/>
        <v>2025/01</v>
      </c>
      <c r="E6557" s="189"/>
    </row>
    <row r="6558">
      <c r="A6558" s="186" t="s">
        <v>487</v>
      </c>
      <c r="B6558" s="186">
        <v>0.29914335</v>
      </c>
      <c r="C6558" s="187">
        <v>45675.0</v>
      </c>
      <c r="D6558" s="188" t="str">
        <f t="shared" si="1"/>
        <v>2025/01</v>
      </c>
      <c r="E6558" s="189"/>
    </row>
    <row r="6559">
      <c r="A6559" s="186" t="s">
        <v>487</v>
      </c>
      <c r="B6559" s="186">
        <v>0.0524832</v>
      </c>
      <c r="C6559" s="187">
        <v>45675.0</v>
      </c>
      <c r="D6559" s="188" t="str">
        <f t="shared" si="1"/>
        <v>2025/01</v>
      </c>
      <c r="E6559" s="189"/>
    </row>
    <row r="6560">
      <c r="A6560" s="186" t="s">
        <v>487</v>
      </c>
      <c r="B6560" s="186">
        <v>0.074949</v>
      </c>
      <c r="C6560" s="187">
        <v>45675.0</v>
      </c>
      <c r="D6560" s="188" t="str">
        <f t="shared" si="1"/>
        <v>2025/01</v>
      </c>
      <c r="E6560" s="189"/>
    </row>
    <row r="6561">
      <c r="A6561" s="186" t="s">
        <v>499</v>
      </c>
      <c r="B6561" s="186">
        <v>0.7463625</v>
      </c>
      <c r="C6561" s="187">
        <v>45675.0</v>
      </c>
      <c r="D6561" s="188" t="str">
        <f t="shared" si="1"/>
        <v>2025/01</v>
      </c>
      <c r="E6561" s="189"/>
    </row>
    <row r="6562">
      <c r="A6562" s="186" t="s">
        <v>499</v>
      </c>
      <c r="B6562" s="186">
        <v>1.15104</v>
      </c>
      <c r="C6562" s="187">
        <v>45675.0</v>
      </c>
      <c r="D6562" s="188" t="str">
        <f t="shared" si="1"/>
        <v>2025/01</v>
      </c>
      <c r="E6562" s="189"/>
    </row>
    <row r="6563">
      <c r="A6563" s="186" t="s">
        <v>499</v>
      </c>
      <c r="B6563" s="186">
        <v>0.63648</v>
      </c>
      <c r="C6563" s="187">
        <v>45675.0</v>
      </c>
      <c r="D6563" s="188" t="str">
        <f t="shared" si="1"/>
        <v>2025/01</v>
      </c>
      <c r="E6563" s="189"/>
    </row>
    <row r="6564">
      <c r="A6564" s="186" t="s">
        <v>499</v>
      </c>
      <c r="B6564" s="186">
        <v>5.1181E-4</v>
      </c>
      <c r="C6564" s="187">
        <v>45675.0</v>
      </c>
      <c r="D6564" s="188" t="str">
        <f t="shared" si="1"/>
        <v>2025/01</v>
      </c>
      <c r="E6564" s="189"/>
    </row>
    <row r="6565">
      <c r="A6565" s="186" t="s">
        <v>499</v>
      </c>
      <c r="B6565" s="186">
        <v>0.0098193</v>
      </c>
      <c r="C6565" s="187">
        <v>45675.0</v>
      </c>
      <c r="D6565" s="188" t="str">
        <f t="shared" si="1"/>
        <v>2025/01</v>
      </c>
      <c r="E6565" s="189"/>
    </row>
    <row r="6566">
      <c r="A6566" s="186" t="s">
        <v>499</v>
      </c>
      <c r="B6566" s="186">
        <v>0.004908</v>
      </c>
      <c r="C6566" s="187">
        <v>45675.0</v>
      </c>
      <c r="D6566" s="188" t="str">
        <f t="shared" si="1"/>
        <v>2025/01</v>
      </c>
      <c r="E6566" s="189"/>
    </row>
    <row r="6567">
      <c r="A6567" s="186" t="s">
        <v>509</v>
      </c>
      <c r="B6567" s="186">
        <v>3.25E-5</v>
      </c>
      <c r="C6567" s="187">
        <v>45675.0</v>
      </c>
      <c r="D6567" s="188" t="str">
        <f t="shared" si="1"/>
        <v>2025/01</v>
      </c>
      <c r="E6567" s="189"/>
    </row>
    <row r="6568">
      <c r="A6568" s="186" t="s">
        <v>509</v>
      </c>
      <c r="B6568" s="186">
        <v>9.0E-5</v>
      </c>
      <c r="C6568" s="187">
        <v>45675.0</v>
      </c>
      <c r="D6568" s="188" t="str">
        <f t="shared" si="1"/>
        <v>2025/01</v>
      </c>
      <c r="E6568" s="189"/>
    </row>
    <row r="6569">
      <c r="A6569" s="186" t="s">
        <v>502</v>
      </c>
      <c r="B6569" s="186">
        <v>0.014945</v>
      </c>
      <c r="C6569" s="187">
        <v>45675.0</v>
      </c>
      <c r="D6569" s="188" t="str">
        <f t="shared" si="1"/>
        <v>2025/01</v>
      </c>
      <c r="E6569" s="189"/>
    </row>
    <row r="6570">
      <c r="A6570" s="186" t="s">
        <v>502</v>
      </c>
      <c r="B6570" s="186">
        <v>0.02614</v>
      </c>
      <c r="C6570" s="187">
        <v>45675.0</v>
      </c>
      <c r="D6570" s="188" t="str">
        <f t="shared" si="1"/>
        <v>2025/01</v>
      </c>
      <c r="E6570" s="189"/>
    </row>
    <row r="6571">
      <c r="A6571" s="186" t="s">
        <v>502</v>
      </c>
      <c r="B6571" s="186">
        <v>9.777E-4</v>
      </c>
      <c r="C6571" s="187">
        <v>45675.0</v>
      </c>
      <c r="D6571" s="188" t="str">
        <f t="shared" si="1"/>
        <v>2025/01</v>
      </c>
      <c r="E6571" s="189"/>
    </row>
    <row r="6572">
      <c r="A6572" s="186" t="s">
        <v>502</v>
      </c>
      <c r="B6572" s="186">
        <v>4.032E-4</v>
      </c>
      <c r="C6572" s="187">
        <v>45675.0</v>
      </c>
      <c r="D6572" s="188" t="str">
        <f t="shared" si="1"/>
        <v>2025/01</v>
      </c>
      <c r="E6572" s="189"/>
    </row>
    <row r="6573">
      <c r="A6573" s="186" t="s">
        <v>502</v>
      </c>
      <c r="B6573" s="186">
        <v>5.4E-5</v>
      </c>
      <c r="C6573" s="187">
        <v>45675.0</v>
      </c>
      <c r="D6573" s="188" t="str">
        <f t="shared" si="1"/>
        <v>2025/01</v>
      </c>
      <c r="E6573" s="189"/>
    </row>
    <row r="6574">
      <c r="A6574" s="186" t="s">
        <v>502</v>
      </c>
      <c r="B6574" s="186">
        <v>0.0323704</v>
      </c>
      <c r="C6574" s="187">
        <v>45675.0</v>
      </c>
      <c r="D6574" s="188" t="str">
        <f t="shared" si="1"/>
        <v>2025/01</v>
      </c>
      <c r="E6574" s="189"/>
    </row>
    <row r="6575">
      <c r="A6575" s="186" t="s">
        <v>502</v>
      </c>
      <c r="B6575" s="186">
        <v>1.6059E-4</v>
      </c>
      <c r="C6575" s="187">
        <v>45675.0</v>
      </c>
      <c r="D6575" s="188" t="str">
        <f t="shared" si="1"/>
        <v>2025/01</v>
      </c>
      <c r="E6575" s="189"/>
    </row>
    <row r="6576">
      <c r="A6576" s="186" t="s">
        <v>502</v>
      </c>
      <c r="B6576" s="186">
        <v>3.12</v>
      </c>
      <c r="C6576" s="187">
        <v>45675.0</v>
      </c>
      <c r="D6576" s="188" t="str">
        <f t="shared" si="1"/>
        <v>2025/01</v>
      </c>
      <c r="E6576" s="189"/>
    </row>
    <row r="6577">
      <c r="A6577" s="186" t="s">
        <v>502</v>
      </c>
      <c r="B6577" s="186">
        <v>0.260661</v>
      </c>
      <c r="C6577" s="187">
        <v>45675.0</v>
      </c>
      <c r="D6577" s="188" t="str">
        <f t="shared" si="1"/>
        <v>2025/01</v>
      </c>
      <c r="E6577" s="189"/>
    </row>
    <row r="6578">
      <c r="A6578" s="186" t="s">
        <v>502</v>
      </c>
      <c r="B6578" s="186">
        <v>0.666276</v>
      </c>
      <c r="C6578" s="187">
        <v>45675.0</v>
      </c>
      <c r="D6578" s="188" t="str">
        <f t="shared" si="1"/>
        <v>2025/01</v>
      </c>
      <c r="E6578" s="189"/>
    </row>
    <row r="6579">
      <c r="A6579" s="186" t="s">
        <v>489</v>
      </c>
      <c r="B6579" s="186">
        <v>0.424475</v>
      </c>
      <c r="C6579" s="187">
        <v>45675.0</v>
      </c>
      <c r="D6579" s="188" t="str">
        <f t="shared" si="1"/>
        <v>2025/01</v>
      </c>
      <c r="E6579" s="189"/>
    </row>
    <row r="6580">
      <c r="A6580" s="186" t="s">
        <v>489</v>
      </c>
      <c r="B6580" s="186">
        <v>0.31376</v>
      </c>
      <c r="C6580" s="187">
        <v>45675.0</v>
      </c>
      <c r="D6580" s="188" t="str">
        <f t="shared" si="1"/>
        <v>2025/01</v>
      </c>
      <c r="E6580" s="189"/>
    </row>
    <row r="6581">
      <c r="A6581" s="186" t="s">
        <v>489</v>
      </c>
      <c r="B6581" s="186">
        <v>0.13304</v>
      </c>
      <c r="C6581" s="187">
        <v>45675.0</v>
      </c>
      <c r="D6581" s="188" t="str">
        <f t="shared" si="1"/>
        <v>2025/01</v>
      </c>
      <c r="E6581" s="189"/>
    </row>
    <row r="6582">
      <c r="A6582" s="186" t="s">
        <v>489</v>
      </c>
      <c r="B6582" s="186">
        <v>5.625E-4</v>
      </c>
      <c r="C6582" s="187">
        <v>45675.0</v>
      </c>
      <c r="D6582" s="188" t="str">
        <f t="shared" si="1"/>
        <v>2025/01</v>
      </c>
      <c r="E6582" s="189"/>
    </row>
    <row r="6583">
      <c r="A6583" s="186" t="s">
        <v>489</v>
      </c>
      <c r="B6583" s="186">
        <v>7.6E-4</v>
      </c>
      <c r="C6583" s="187">
        <v>45675.0</v>
      </c>
      <c r="D6583" s="188" t="str">
        <f t="shared" si="1"/>
        <v>2025/01</v>
      </c>
      <c r="E6583" s="189"/>
    </row>
    <row r="6584">
      <c r="A6584" s="186" t="s">
        <v>489</v>
      </c>
      <c r="B6584" s="186">
        <v>0.03800865</v>
      </c>
      <c r="C6584" s="187">
        <v>45675.0</v>
      </c>
      <c r="D6584" s="188" t="str">
        <f t="shared" si="1"/>
        <v>2025/01</v>
      </c>
      <c r="E6584" s="189"/>
    </row>
    <row r="6585">
      <c r="A6585" s="186" t="s">
        <v>489</v>
      </c>
      <c r="B6585" s="186">
        <v>0.0043584</v>
      </c>
      <c r="C6585" s="187">
        <v>45675.0</v>
      </c>
      <c r="D6585" s="188" t="str">
        <f t="shared" si="1"/>
        <v>2025/01</v>
      </c>
      <c r="E6585" s="189"/>
    </row>
    <row r="6586">
      <c r="A6586" s="186" t="s">
        <v>489</v>
      </c>
      <c r="B6586" s="186">
        <v>0.0062592</v>
      </c>
      <c r="C6586" s="187">
        <v>45675.0</v>
      </c>
      <c r="D6586" s="188" t="str">
        <f t="shared" si="1"/>
        <v>2025/01</v>
      </c>
      <c r="E6586" s="189"/>
    </row>
    <row r="6587">
      <c r="A6587" s="186" t="s">
        <v>489</v>
      </c>
      <c r="B6587" s="186">
        <v>2.1294E-4</v>
      </c>
      <c r="C6587" s="187">
        <v>45675.0</v>
      </c>
      <c r="D6587" s="188" t="str">
        <f t="shared" si="1"/>
        <v>2025/01</v>
      </c>
      <c r="E6587" s="189"/>
    </row>
    <row r="6588">
      <c r="A6588" s="186" t="s">
        <v>489</v>
      </c>
      <c r="B6588" s="186">
        <v>0.0056868</v>
      </c>
      <c r="C6588" s="187">
        <v>45675.0</v>
      </c>
      <c r="D6588" s="188" t="str">
        <f t="shared" si="1"/>
        <v>2025/01</v>
      </c>
      <c r="E6588" s="189"/>
    </row>
    <row r="6589">
      <c r="A6589" s="186" t="s">
        <v>489</v>
      </c>
      <c r="B6589" s="186">
        <v>0.0038712</v>
      </c>
      <c r="C6589" s="187">
        <v>45675.0</v>
      </c>
      <c r="D6589" s="188" t="str">
        <f t="shared" si="1"/>
        <v>2025/01</v>
      </c>
      <c r="E6589" s="189"/>
    </row>
    <row r="6590">
      <c r="A6590" s="186" t="s">
        <v>498</v>
      </c>
      <c r="B6590" s="186">
        <v>0.0041175</v>
      </c>
      <c r="C6590" s="187">
        <v>45675.0</v>
      </c>
      <c r="D6590" s="188" t="str">
        <f t="shared" si="1"/>
        <v>2025/01</v>
      </c>
      <c r="E6590" s="189"/>
    </row>
    <row r="6591">
      <c r="A6591" s="186" t="s">
        <v>498</v>
      </c>
      <c r="B6591" s="186">
        <v>0.0025</v>
      </c>
      <c r="C6591" s="187">
        <v>45675.0</v>
      </c>
      <c r="D6591" s="188" t="str">
        <f t="shared" si="1"/>
        <v>2025/01</v>
      </c>
      <c r="E6591" s="189"/>
    </row>
    <row r="6592">
      <c r="A6592" s="186" t="s">
        <v>498</v>
      </c>
      <c r="B6592" s="186">
        <v>0.0013377</v>
      </c>
      <c r="C6592" s="187">
        <v>45675.0</v>
      </c>
      <c r="D6592" s="188" t="str">
        <f t="shared" si="1"/>
        <v>2025/01</v>
      </c>
      <c r="E6592" s="189"/>
    </row>
    <row r="6593">
      <c r="A6593" s="186" t="s">
        <v>498</v>
      </c>
      <c r="B6593" s="186">
        <v>0.0016704</v>
      </c>
      <c r="C6593" s="187">
        <v>45675.0</v>
      </c>
      <c r="D6593" s="188" t="str">
        <f t="shared" si="1"/>
        <v>2025/01</v>
      </c>
      <c r="E6593" s="189"/>
    </row>
    <row r="6594">
      <c r="A6594" s="186" t="s">
        <v>498</v>
      </c>
      <c r="B6594" s="186">
        <v>0.0010218</v>
      </c>
      <c r="C6594" s="187">
        <v>45675.0</v>
      </c>
      <c r="D6594" s="188" t="str">
        <f t="shared" si="1"/>
        <v>2025/01</v>
      </c>
      <c r="E6594" s="189"/>
    </row>
    <row r="6595">
      <c r="A6595" s="186" t="s">
        <v>491</v>
      </c>
      <c r="B6595" s="186">
        <v>0.0511525</v>
      </c>
      <c r="C6595" s="187">
        <v>45675.0</v>
      </c>
      <c r="D6595" s="188" t="str">
        <f t="shared" si="1"/>
        <v>2025/01</v>
      </c>
      <c r="E6595" s="189"/>
    </row>
    <row r="6596">
      <c r="A6596" s="186" t="s">
        <v>491</v>
      </c>
      <c r="B6596" s="186">
        <v>0.00791</v>
      </c>
      <c r="C6596" s="187">
        <v>45675.0</v>
      </c>
      <c r="D6596" s="188" t="str">
        <f t="shared" si="1"/>
        <v>2025/01</v>
      </c>
      <c r="E6596" s="189"/>
    </row>
    <row r="6597">
      <c r="A6597" s="186" t="s">
        <v>487</v>
      </c>
      <c r="B6597" s="186">
        <v>0.1056425</v>
      </c>
      <c r="C6597" s="187">
        <v>45676.0</v>
      </c>
      <c r="D6597" s="188" t="str">
        <f t="shared" si="1"/>
        <v>2025/01</v>
      </c>
      <c r="E6597" s="189"/>
    </row>
    <row r="6598">
      <c r="A6598" s="186" t="s">
        <v>487</v>
      </c>
      <c r="B6598" s="186">
        <v>0.00832</v>
      </c>
      <c r="C6598" s="187">
        <v>45676.0</v>
      </c>
      <c r="D6598" s="188" t="str">
        <f t="shared" si="1"/>
        <v>2025/01</v>
      </c>
      <c r="E6598" s="189"/>
    </row>
    <row r="6599">
      <c r="A6599" s="186" t="s">
        <v>487</v>
      </c>
      <c r="B6599" s="186">
        <v>0.00802</v>
      </c>
      <c r="C6599" s="187">
        <v>45676.0</v>
      </c>
      <c r="D6599" s="188" t="str">
        <f t="shared" si="1"/>
        <v>2025/01</v>
      </c>
      <c r="E6599" s="189"/>
    </row>
    <row r="6600">
      <c r="A6600" s="186" t="s">
        <v>487</v>
      </c>
      <c r="B6600" s="186">
        <v>0.798325</v>
      </c>
      <c r="C6600" s="187">
        <v>45676.0</v>
      </c>
      <c r="D6600" s="188" t="str">
        <f t="shared" si="1"/>
        <v>2025/01</v>
      </c>
      <c r="E6600" s="189"/>
    </row>
    <row r="6601">
      <c r="A6601" s="186" t="s">
        <v>487</v>
      </c>
      <c r="B6601" s="186">
        <v>0.15312</v>
      </c>
      <c r="C6601" s="187">
        <v>45676.0</v>
      </c>
      <c r="D6601" s="188" t="str">
        <f t="shared" si="1"/>
        <v>2025/01</v>
      </c>
      <c r="E6601" s="189"/>
    </row>
    <row r="6602">
      <c r="A6602" s="186" t="s">
        <v>487</v>
      </c>
      <c r="B6602" s="186">
        <v>0.10718</v>
      </c>
      <c r="C6602" s="187">
        <v>45676.0</v>
      </c>
      <c r="D6602" s="188" t="str">
        <f t="shared" si="1"/>
        <v>2025/01</v>
      </c>
      <c r="E6602" s="189"/>
    </row>
    <row r="6603">
      <c r="A6603" s="186" t="s">
        <v>487</v>
      </c>
      <c r="B6603" s="186">
        <v>0.2438073</v>
      </c>
      <c r="C6603" s="187">
        <v>45676.0</v>
      </c>
      <c r="D6603" s="188" t="str">
        <f t="shared" si="1"/>
        <v>2025/01</v>
      </c>
      <c r="E6603" s="189"/>
    </row>
    <row r="6604">
      <c r="A6604" s="186" t="s">
        <v>487</v>
      </c>
      <c r="B6604" s="186">
        <v>0.0247296</v>
      </c>
      <c r="C6604" s="187">
        <v>45676.0</v>
      </c>
      <c r="D6604" s="188" t="str">
        <f t="shared" si="1"/>
        <v>2025/01</v>
      </c>
      <c r="E6604" s="189"/>
    </row>
    <row r="6605">
      <c r="A6605" s="186" t="s">
        <v>487</v>
      </c>
      <c r="B6605" s="186">
        <v>0.0350244</v>
      </c>
      <c r="C6605" s="187">
        <v>45676.0</v>
      </c>
      <c r="D6605" s="188" t="str">
        <f t="shared" si="1"/>
        <v>2025/01</v>
      </c>
      <c r="E6605" s="189"/>
    </row>
    <row r="6606">
      <c r="A6606" s="186" t="s">
        <v>499</v>
      </c>
      <c r="B6606" s="186">
        <v>0.8714675</v>
      </c>
      <c r="C6606" s="187">
        <v>45676.0</v>
      </c>
      <c r="D6606" s="188" t="str">
        <f t="shared" si="1"/>
        <v>2025/01</v>
      </c>
      <c r="E6606" s="189"/>
    </row>
    <row r="6607">
      <c r="A6607" s="186" t="s">
        <v>499</v>
      </c>
      <c r="B6607" s="186">
        <v>1.30768</v>
      </c>
      <c r="C6607" s="187">
        <v>45676.0</v>
      </c>
      <c r="D6607" s="188" t="str">
        <f t="shared" si="1"/>
        <v>2025/01</v>
      </c>
      <c r="E6607" s="189"/>
    </row>
    <row r="6608">
      <c r="A6608" s="186" t="s">
        <v>499</v>
      </c>
      <c r="B6608" s="186">
        <v>0.76937</v>
      </c>
      <c r="C6608" s="187">
        <v>45676.0</v>
      </c>
      <c r="D6608" s="188" t="str">
        <f t="shared" si="1"/>
        <v>2025/01</v>
      </c>
      <c r="E6608" s="189"/>
    </row>
    <row r="6609">
      <c r="A6609" s="186" t="s">
        <v>499</v>
      </c>
      <c r="B6609" s="186">
        <v>5.4067E-4</v>
      </c>
      <c r="C6609" s="187">
        <v>45676.0</v>
      </c>
      <c r="D6609" s="188" t="str">
        <f t="shared" si="1"/>
        <v>2025/01</v>
      </c>
      <c r="E6609" s="189"/>
    </row>
    <row r="6610">
      <c r="A6610" s="186" t="s">
        <v>499</v>
      </c>
      <c r="B6610" s="186">
        <v>0.006366</v>
      </c>
      <c r="C6610" s="187">
        <v>45676.0</v>
      </c>
      <c r="D6610" s="188" t="str">
        <f t="shared" si="1"/>
        <v>2025/01</v>
      </c>
      <c r="E6610" s="189"/>
    </row>
    <row r="6611">
      <c r="A6611" s="186" t="s">
        <v>499</v>
      </c>
      <c r="B6611" s="186">
        <v>0.0036936</v>
      </c>
      <c r="C6611" s="187">
        <v>45676.0</v>
      </c>
      <c r="D6611" s="188" t="str">
        <f t="shared" si="1"/>
        <v>2025/01</v>
      </c>
      <c r="E6611" s="189"/>
    </row>
    <row r="6612">
      <c r="A6612" s="186" t="s">
        <v>502</v>
      </c>
      <c r="B6612" s="186">
        <v>0.0198675</v>
      </c>
      <c r="C6612" s="187">
        <v>45676.0</v>
      </c>
      <c r="D6612" s="188" t="str">
        <f t="shared" si="1"/>
        <v>2025/01</v>
      </c>
      <c r="E6612" s="189"/>
    </row>
    <row r="6613">
      <c r="A6613" s="186" t="s">
        <v>502</v>
      </c>
      <c r="B6613" s="186">
        <v>0.00465</v>
      </c>
      <c r="C6613" s="187">
        <v>45676.0</v>
      </c>
      <c r="D6613" s="188" t="str">
        <f t="shared" si="1"/>
        <v>2025/01</v>
      </c>
      <c r="E6613" s="189"/>
    </row>
    <row r="6614">
      <c r="A6614" s="186" t="s">
        <v>502</v>
      </c>
      <c r="B6614" s="186">
        <v>0.00154245</v>
      </c>
      <c r="C6614" s="187">
        <v>45676.0</v>
      </c>
      <c r="D6614" s="188" t="str">
        <f t="shared" si="1"/>
        <v>2025/01</v>
      </c>
      <c r="E6614" s="189"/>
    </row>
    <row r="6615">
      <c r="A6615" s="186" t="s">
        <v>502</v>
      </c>
      <c r="B6615" s="186">
        <v>1.398E-4</v>
      </c>
      <c r="C6615" s="187">
        <v>45676.0</v>
      </c>
      <c r="D6615" s="188" t="str">
        <f t="shared" si="1"/>
        <v>2025/01</v>
      </c>
      <c r="E6615" s="189"/>
    </row>
    <row r="6616">
      <c r="A6616" s="186" t="s">
        <v>502</v>
      </c>
      <c r="B6616" s="186">
        <v>0.0067656</v>
      </c>
      <c r="C6616" s="187">
        <v>45676.0</v>
      </c>
      <c r="D6616" s="188" t="str">
        <f t="shared" si="1"/>
        <v>2025/01</v>
      </c>
      <c r="E6616" s="189"/>
    </row>
    <row r="6617">
      <c r="A6617" s="186" t="s">
        <v>502</v>
      </c>
      <c r="B6617" s="186">
        <v>1.6059E-4</v>
      </c>
      <c r="C6617" s="187">
        <v>45676.0</v>
      </c>
      <c r="D6617" s="188" t="str">
        <f t="shared" si="1"/>
        <v>2025/01</v>
      </c>
      <c r="E6617" s="189"/>
    </row>
    <row r="6618">
      <c r="A6618" s="186" t="s">
        <v>502</v>
      </c>
      <c r="B6618" s="186">
        <v>3.04</v>
      </c>
      <c r="C6618" s="187">
        <v>45676.0</v>
      </c>
      <c r="D6618" s="188" t="str">
        <f t="shared" si="1"/>
        <v>2025/01</v>
      </c>
      <c r="E6618" s="189"/>
    </row>
    <row r="6619">
      <c r="A6619" s="186" t="s">
        <v>502</v>
      </c>
      <c r="B6619" s="186">
        <v>0.27768</v>
      </c>
      <c r="C6619" s="187">
        <v>45676.0</v>
      </c>
      <c r="D6619" s="188" t="str">
        <f t="shared" si="1"/>
        <v>2025/01</v>
      </c>
      <c r="E6619" s="189"/>
    </row>
    <row r="6620">
      <c r="A6620" s="186" t="s">
        <v>502</v>
      </c>
      <c r="B6620" s="186">
        <v>0.74012</v>
      </c>
      <c r="C6620" s="187">
        <v>45676.0</v>
      </c>
      <c r="D6620" s="188" t="str">
        <f t="shared" si="1"/>
        <v>2025/01</v>
      </c>
      <c r="E6620" s="189"/>
    </row>
    <row r="6621">
      <c r="A6621" s="186" t="s">
        <v>489</v>
      </c>
      <c r="B6621" s="186">
        <v>0.80568</v>
      </c>
      <c r="C6621" s="187">
        <v>45676.0</v>
      </c>
      <c r="D6621" s="188" t="str">
        <f t="shared" si="1"/>
        <v>2025/01</v>
      </c>
      <c r="E6621" s="189"/>
    </row>
    <row r="6622">
      <c r="A6622" s="186" t="s">
        <v>489</v>
      </c>
      <c r="B6622" s="186">
        <v>0.07824</v>
      </c>
      <c r="C6622" s="187">
        <v>45676.0</v>
      </c>
      <c r="D6622" s="188" t="str">
        <f t="shared" si="1"/>
        <v>2025/01</v>
      </c>
      <c r="E6622" s="189"/>
    </row>
    <row r="6623">
      <c r="A6623" s="186" t="s">
        <v>489</v>
      </c>
      <c r="B6623" s="186">
        <v>0.10971</v>
      </c>
      <c r="C6623" s="187">
        <v>45676.0</v>
      </c>
      <c r="D6623" s="188" t="str">
        <f t="shared" si="1"/>
        <v>2025/01</v>
      </c>
      <c r="E6623" s="189"/>
    </row>
    <row r="6624">
      <c r="A6624" s="186" t="s">
        <v>489</v>
      </c>
      <c r="B6624" s="186">
        <v>0.0384693</v>
      </c>
      <c r="C6624" s="187">
        <v>45676.0</v>
      </c>
      <c r="D6624" s="188" t="str">
        <f t="shared" si="1"/>
        <v>2025/01</v>
      </c>
      <c r="E6624" s="189"/>
    </row>
    <row r="6625">
      <c r="A6625" s="186" t="s">
        <v>489</v>
      </c>
      <c r="B6625" s="186">
        <v>0.0033792</v>
      </c>
      <c r="C6625" s="187">
        <v>45676.0</v>
      </c>
      <c r="D6625" s="188" t="str">
        <f t="shared" si="1"/>
        <v>2025/01</v>
      </c>
      <c r="E6625" s="189"/>
    </row>
    <row r="6626">
      <c r="A6626" s="186" t="s">
        <v>489</v>
      </c>
      <c r="B6626" s="186">
        <v>0.0057882</v>
      </c>
      <c r="C6626" s="187">
        <v>45676.0</v>
      </c>
      <c r="D6626" s="188" t="str">
        <f t="shared" si="1"/>
        <v>2025/01</v>
      </c>
      <c r="E6626" s="189"/>
    </row>
    <row r="6627">
      <c r="A6627" s="186" t="s">
        <v>489</v>
      </c>
      <c r="B6627" s="186">
        <v>1.6224E-4</v>
      </c>
      <c r="C6627" s="187">
        <v>45676.0</v>
      </c>
      <c r="D6627" s="188" t="str">
        <f t="shared" si="1"/>
        <v>2025/01</v>
      </c>
      <c r="E6627" s="189"/>
    </row>
    <row r="6628">
      <c r="A6628" s="186" t="s">
        <v>489</v>
      </c>
      <c r="B6628" s="186">
        <v>0.0018144</v>
      </c>
      <c r="C6628" s="187">
        <v>45676.0</v>
      </c>
      <c r="D6628" s="188" t="str">
        <f t="shared" si="1"/>
        <v>2025/01</v>
      </c>
      <c r="E6628" s="189"/>
    </row>
    <row r="6629">
      <c r="A6629" s="186" t="s">
        <v>489</v>
      </c>
      <c r="B6629" s="186">
        <v>0.0012288</v>
      </c>
      <c r="C6629" s="187">
        <v>45676.0</v>
      </c>
      <c r="D6629" s="188" t="str">
        <f t="shared" si="1"/>
        <v>2025/01</v>
      </c>
      <c r="E6629" s="189"/>
    </row>
    <row r="6630">
      <c r="A6630" s="186" t="s">
        <v>498</v>
      </c>
      <c r="B6630" s="186">
        <v>0.003205</v>
      </c>
      <c r="C6630" s="187">
        <v>45676.0</v>
      </c>
      <c r="D6630" s="188" t="str">
        <f t="shared" si="1"/>
        <v>2025/01</v>
      </c>
      <c r="E6630" s="189"/>
    </row>
    <row r="6631">
      <c r="A6631" s="186" t="s">
        <v>498</v>
      </c>
      <c r="B6631" s="186">
        <v>0.00128</v>
      </c>
      <c r="C6631" s="187">
        <v>45676.0</v>
      </c>
      <c r="D6631" s="188" t="str">
        <f t="shared" si="1"/>
        <v>2025/01</v>
      </c>
      <c r="E6631" s="189"/>
    </row>
    <row r="6632">
      <c r="A6632" s="186" t="s">
        <v>498</v>
      </c>
      <c r="B6632" s="186">
        <v>0.00465</v>
      </c>
      <c r="C6632" s="187">
        <v>45676.0</v>
      </c>
      <c r="D6632" s="188" t="str">
        <f t="shared" si="1"/>
        <v>2025/01</v>
      </c>
      <c r="E6632" s="189"/>
    </row>
    <row r="6633">
      <c r="A6633" s="186" t="s">
        <v>498</v>
      </c>
      <c r="B6633" s="186">
        <v>0.00190965</v>
      </c>
      <c r="C6633" s="187">
        <v>45676.0</v>
      </c>
      <c r="D6633" s="188" t="str">
        <f t="shared" si="1"/>
        <v>2025/01</v>
      </c>
      <c r="E6633" s="189"/>
    </row>
    <row r="6634">
      <c r="A6634" s="186" t="s">
        <v>498</v>
      </c>
      <c r="B6634" s="186">
        <v>2.88E-4</v>
      </c>
      <c r="C6634" s="187">
        <v>45676.0</v>
      </c>
      <c r="D6634" s="188" t="str">
        <f t="shared" si="1"/>
        <v>2025/01</v>
      </c>
      <c r="E6634" s="189"/>
    </row>
    <row r="6635">
      <c r="A6635" s="186" t="s">
        <v>498</v>
      </c>
      <c r="B6635" s="186">
        <v>6.426E-4</v>
      </c>
      <c r="C6635" s="187">
        <v>45676.0</v>
      </c>
      <c r="D6635" s="188" t="str">
        <f t="shared" si="1"/>
        <v>2025/01</v>
      </c>
      <c r="E6635" s="189"/>
    </row>
    <row r="6636">
      <c r="A6636" s="186" t="s">
        <v>491</v>
      </c>
      <c r="B6636" s="186">
        <v>0.057025</v>
      </c>
      <c r="C6636" s="187">
        <v>45676.0</v>
      </c>
      <c r="D6636" s="188" t="str">
        <f t="shared" si="1"/>
        <v>2025/01</v>
      </c>
      <c r="E6636" s="189"/>
    </row>
    <row r="6637">
      <c r="A6637" s="186" t="s">
        <v>491</v>
      </c>
      <c r="B6637" s="186">
        <v>0.00842</v>
      </c>
      <c r="C6637" s="187">
        <v>45676.0</v>
      </c>
      <c r="D6637" s="188" t="str">
        <f t="shared" si="1"/>
        <v>2025/01</v>
      </c>
      <c r="E6637" s="189"/>
    </row>
    <row r="6638">
      <c r="A6638" s="186" t="s">
        <v>487</v>
      </c>
      <c r="B6638" s="186">
        <v>1.9107525</v>
      </c>
      <c r="C6638" s="187">
        <v>45677.0</v>
      </c>
      <c r="D6638" s="188" t="str">
        <f t="shared" si="1"/>
        <v>2025/01</v>
      </c>
      <c r="E6638" s="189"/>
    </row>
    <row r="6639">
      <c r="A6639" s="186" t="s">
        <v>487</v>
      </c>
      <c r="B6639" s="186">
        <v>0.0488</v>
      </c>
      <c r="C6639" s="187">
        <v>45677.0</v>
      </c>
      <c r="D6639" s="188" t="str">
        <f t="shared" si="1"/>
        <v>2025/01</v>
      </c>
      <c r="E6639" s="189"/>
    </row>
    <row r="6640">
      <c r="A6640" s="186" t="s">
        <v>487</v>
      </c>
      <c r="B6640" s="186">
        <v>0.1859</v>
      </c>
      <c r="C6640" s="187">
        <v>45677.0</v>
      </c>
      <c r="D6640" s="188" t="str">
        <f t="shared" si="1"/>
        <v>2025/01</v>
      </c>
      <c r="E6640" s="189"/>
    </row>
    <row r="6641">
      <c r="A6641" s="186" t="s">
        <v>487</v>
      </c>
      <c r="B6641" s="186">
        <v>0.8130525</v>
      </c>
      <c r="C6641" s="187">
        <v>45677.0</v>
      </c>
      <c r="D6641" s="188" t="str">
        <f t="shared" si="1"/>
        <v>2025/01</v>
      </c>
      <c r="E6641" s="189"/>
    </row>
    <row r="6642">
      <c r="A6642" s="186" t="s">
        <v>487</v>
      </c>
      <c r="B6642" s="186">
        <v>0.23824</v>
      </c>
      <c r="C6642" s="187">
        <v>45677.0</v>
      </c>
      <c r="D6642" s="188" t="str">
        <f t="shared" si="1"/>
        <v>2025/01</v>
      </c>
      <c r="E6642" s="189"/>
    </row>
    <row r="6643">
      <c r="A6643" s="186" t="s">
        <v>487</v>
      </c>
      <c r="B6643" s="186">
        <v>0.21436</v>
      </c>
      <c r="C6643" s="187">
        <v>45677.0</v>
      </c>
      <c r="D6643" s="188" t="str">
        <f t="shared" si="1"/>
        <v>2025/01</v>
      </c>
      <c r="E6643" s="189"/>
    </row>
    <row r="6644">
      <c r="A6644" s="186" t="s">
        <v>487</v>
      </c>
      <c r="B6644" s="186">
        <v>0.00328</v>
      </c>
      <c r="C6644" s="187">
        <v>45677.0</v>
      </c>
      <c r="D6644" s="188" t="str">
        <f t="shared" si="1"/>
        <v>2025/01</v>
      </c>
      <c r="E6644" s="189"/>
    </row>
    <row r="6645">
      <c r="A6645" s="186" t="s">
        <v>487</v>
      </c>
      <c r="B6645" s="186">
        <v>0.02896</v>
      </c>
      <c r="C6645" s="187">
        <v>45677.0</v>
      </c>
      <c r="D6645" s="188" t="str">
        <f t="shared" si="1"/>
        <v>2025/01</v>
      </c>
      <c r="E6645" s="189"/>
    </row>
    <row r="6646">
      <c r="A6646" s="186" t="s">
        <v>487</v>
      </c>
      <c r="B6646" s="186">
        <v>2.375E-4</v>
      </c>
      <c r="C6646" s="187">
        <v>45677.0</v>
      </c>
      <c r="D6646" s="188" t="str">
        <f t="shared" si="1"/>
        <v>2025/01</v>
      </c>
      <c r="E6646" s="189"/>
    </row>
    <row r="6647">
      <c r="A6647" s="186" t="s">
        <v>487</v>
      </c>
      <c r="B6647" s="186">
        <v>0.00117</v>
      </c>
      <c r="C6647" s="187">
        <v>45677.0</v>
      </c>
      <c r="D6647" s="188" t="str">
        <f t="shared" si="1"/>
        <v>2025/01</v>
      </c>
      <c r="E6647" s="189"/>
    </row>
    <row r="6648">
      <c r="A6648" s="186" t="s">
        <v>487</v>
      </c>
      <c r="B6648" s="186">
        <v>0.8467002</v>
      </c>
      <c r="C6648" s="187">
        <v>45677.0</v>
      </c>
      <c r="D6648" s="188" t="str">
        <f t="shared" si="1"/>
        <v>2025/01</v>
      </c>
      <c r="E6648" s="189"/>
    </row>
    <row r="6649">
      <c r="A6649" s="186" t="s">
        <v>487</v>
      </c>
      <c r="B6649" s="186">
        <v>0.096768</v>
      </c>
      <c r="C6649" s="187">
        <v>45677.0</v>
      </c>
      <c r="D6649" s="188" t="str">
        <f t="shared" si="1"/>
        <v>2025/01</v>
      </c>
      <c r="E6649" s="189"/>
    </row>
    <row r="6650">
      <c r="A6650" s="186" t="s">
        <v>487</v>
      </c>
      <c r="B6650" s="186">
        <v>0.1442496</v>
      </c>
      <c r="C6650" s="187">
        <v>45677.0</v>
      </c>
      <c r="D6650" s="188" t="str">
        <f t="shared" si="1"/>
        <v>2025/01</v>
      </c>
      <c r="E6650" s="189"/>
    </row>
    <row r="6651">
      <c r="A6651" s="186" t="s">
        <v>499</v>
      </c>
      <c r="B6651" s="186">
        <v>1.7096675</v>
      </c>
      <c r="C6651" s="187">
        <v>45677.0</v>
      </c>
      <c r="D6651" s="188" t="str">
        <f t="shared" si="1"/>
        <v>2025/01</v>
      </c>
      <c r="E6651" s="189"/>
    </row>
    <row r="6652">
      <c r="A6652" s="186" t="s">
        <v>499</v>
      </c>
      <c r="B6652" s="186">
        <v>1.65264</v>
      </c>
      <c r="C6652" s="187">
        <v>45677.0</v>
      </c>
      <c r="D6652" s="188" t="str">
        <f t="shared" si="1"/>
        <v>2025/01</v>
      </c>
      <c r="E6652" s="189"/>
    </row>
    <row r="6653">
      <c r="A6653" s="186" t="s">
        <v>499</v>
      </c>
      <c r="B6653" s="186">
        <v>1.45993</v>
      </c>
      <c r="C6653" s="187">
        <v>45677.0</v>
      </c>
      <c r="D6653" s="188" t="str">
        <f t="shared" si="1"/>
        <v>2025/01</v>
      </c>
      <c r="E6653" s="189"/>
    </row>
    <row r="6654">
      <c r="A6654" s="186" t="s">
        <v>499</v>
      </c>
      <c r="B6654" s="186">
        <v>9.607E-4</v>
      </c>
      <c r="C6654" s="187">
        <v>45677.0</v>
      </c>
      <c r="D6654" s="188" t="str">
        <f t="shared" si="1"/>
        <v>2025/01</v>
      </c>
      <c r="E6654" s="189"/>
    </row>
    <row r="6655">
      <c r="A6655" s="186" t="s">
        <v>499</v>
      </c>
      <c r="B6655" s="186">
        <v>0.0089781</v>
      </c>
      <c r="C6655" s="187">
        <v>45677.0</v>
      </c>
      <c r="D6655" s="188" t="str">
        <f t="shared" si="1"/>
        <v>2025/01</v>
      </c>
      <c r="E6655" s="189"/>
    </row>
    <row r="6656">
      <c r="A6656" s="186" t="s">
        <v>499</v>
      </c>
      <c r="B6656" s="186">
        <v>0.0061584</v>
      </c>
      <c r="C6656" s="187">
        <v>45677.0</v>
      </c>
      <c r="D6656" s="188" t="str">
        <f t="shared" si="1"/>
        <v>2025/01</v>
      </c>
      <c r="E6656" s="189"/>
    </row>
    <row r="6657">
      <c r="A6657" s="186" t="s">
        <v>509</v>
      </c>
      <c r="B6657" s="186">
        <v>0.13011945</v>
      </c>
      <c r="C6657" s="187">
        <v>45677.0</v>
      </c>
      <c r="D6657" s="188" t="str">
        <f t="shared" si="1"/>
        <v>2025/01</v>
      </c>
      <c r="E6657" s="189"/>
    </row>
    <row r="6658">
      <c r="A6658" s="186" t="s">
        <v>509</v>
      </c>
      <c r="B6658" s="186">
        <v>0.1276398</v>
      </c>
      <c r="C6658" s="187">
        <v>45677.0</v>
      </c>
      <c r="D6658" s="188" t="str">
        <f t="shared" si="1"/>
        <v>2025/01</v>
      </c>
      <c r="E6658" s="189"/>
    </row>
    <row r="6659">
      <c r="A6659" s="186" t="s">
        <v>502</v>
      </c>
      <c r="B6659" s="186">
        <v>0.323765</v>
      </c>
      <c r="C6659" s="187">
        <v>45677.0</v>
      </c>
      <c r="D6659" s="188" t="str">
        <f t="shared" si="1"/>
        <v>2025/01</v>
      </c>
      <c r="E6659" s="189"/>
    </row>
    <row r="6660">
      <c r="A6660" s="186" t="s">
        <v>502</v>
      </c>
      <c r="B6660" s="186">
        <v>0.11008</v>
      </c>
      <c r="C6660" s="187">
        <v>45677.0</v>
      </c>
      <c r="D6660" s="188" t="str">
        <f t="shared" si="1"/>
        <v>2025/01</v>
      </c>
      <c r="E6660" s="189"/>
    </row>
    <row r="6661">
      <c r="A6661" s="186" t="s">
        <v>502</v>
      </c>
      <c r="B6661" s="186">
        <v>0.11822</v>
      </c>
      <c r="C6661" s="187">
        <v>45677.0</v>
      </c>
      <c r="D6661" s="188" t="str">
        <f t="shared" si="1"/>
        <v>2025/01</v>
      </c>
      <c r="E6661" s="189"/>
    </row>
    <row r="6662">
      <c r="A6662" s="186" t="s">
        <v>502</v>
      </c>
      <c r="B6662" s="186">
        <v>0.0090765</v>
      </c>
      <c r="C6662" s="187">
        <v>45677.0</v>
      </c>
      <c r="D6662" s="188" t="str">
        <f t="shared" si="1"/>
        <v>2025/01</v>
      </c>
      <c r="E6662" s="189"/>
    </row>
    <row r="6663">
      <c r="A6663" s="186" t="s">
        <v>502</v>
      </c>
      <c r="B6663" s="186">
        <v>0.0014112</v>
      </c>
      <c r="C6663" s="187">
        <v>45677.0</v>
      </c>
      <c r="D6663" s="188" t="str">
        <f t="shared" si="1"/>
        <v>2025/01</v>
      </c>
      <c r="E6663" s="189"/>
    </row>
    <row r="6664">
      <c r="A6664" s="186" t="s">
        <v>502</v>
      </c>
      <c r="B6664" s="186">
        <v>0.0071838</v>
      </c>
      <c r="C6664" s="187">
        <v>45677.0</v>
      </c>
      <c r="D6664" s="188" t="str">
        <f t="shared" si="1"/>
        <v>2025/01</v>
      </c>
      <c r="E6664" s="189"/>
    </row>
    <row r="6665">
      <c r="A6665" s="186" t="s">
        <v>502</v>
      </c>
      <c r="B6665" s="186">
        <v>0.0367212</v>
      </c>
      <c r="C6665" s="187">
        <v>45677.0</v>
      </c>
      <c r="D6665" s="188" t="str">
        <f t="shared" si="1"/>
        <v>2025/01</v>
      </c>
      <c r="E6665" s="189"/>
    </row>
    <row r="6666">
      <c r="A6666" s="186" t="s">
        <v>502</v>
      </c>
      <c r="B6666" s="186">
        <v>1.6059E-4</v>
      </c>
      <c r="C6666" s="187">
        <v>45677.0</v>
      </c>
      <c r="D6666" s="188" t="str">
        <f t="shared" si="1"/>
        <v>2025/01</v>
      </c>
      <c r="E6666" s="189"/>
    </row>
    <row r="6667">
      <c r="A6667" s="186" t="s">
        <v>502</v>
      </c>
      <c r="B6667" s="186">
        <v>2.64</v>
      </c>
      <c r="C6667" s="187">
        <v>45677.0</v>
      </c>
      <c r="D6667" s="188" t="str">
        <f t="shared" si="1"/>
        <v>2025/01</v>
      </c>
      <c r="E6667" s="189"/>
    </row>
    <row r="6668">
      <c r="A6668" s="186" t="s">
        <v>502</v>
      </c>
      <c r="B6668" s="186">
        <v>0.248892</v>
      </c>
      <c r="C6668" s="187">
        <v>45677.0</v>
      </c>
      <c r="D6668" s="188" t="str">
        <f t="shared" si="1"/>
        <v>2025/01</v>
      </c>
      <c r="E6668" s="189"/>
    </row>
    <row r="6669">
      <c r="A6669" s="186" t="s">
        <v>502</v>
      </c>
      <c r="B6669" s="186">
        <v>0.661984</v>
      </c>
      <c r="C6669" s="187">
        <v>45677.0</v>
      </c>
      <c r="D6669" s="188" t="str">
        <f t="shared" si="1"/>
        <v>2025/01</v>
      </c>
      <c r="E6669" s="189"/>
    </row>
    <row r="6670">
      <c r="A6670" s="186" t="s">
        <v>488</v>
      </c>
      <c r="B6670" s="186">
        <v>1.4843575</v>
      </c>
      <c r="C6670" s="187">
        <v>45677.0</v>
      </c>
      <c r="D6670" s="188" t="str">
        <f t="shared" si="1"/>
        <v>2025/01</v>
      </c>
      <c r="E6670" s="189"/>
    </row>
    <row r="6671">
      <c r="A6671" s="186" t="s">
        <v>488</v>
      </c>
      <c r="B6671" s="186">
        <v>0.94224</v>
      </c>
      <c r="C6671" s="187">
        <v>45677.0</v>
      </c>
      <c r="D6671" s="188" t="str">
        <f t="shared" si="1"/>
        <v>2025/01</v>
      </c>
      <c r="E6671" s="189"/>
    </row>
    <row r="6672">
      <c r="A6672" s="186" t="s">
        <v>488</v>
      </c>
      <c r="B6672" s="186">
        <v>0.79208</v>
      </c>
      <c r="C6672" s="187">
        <v>45677.0</v>
      </c>
      <c r="D6672" s="188" t="str">
        <f t="shared" si="1"/>
        <v>2025/01</v>
      </c>
      <c r="E6672" s="189"/>
    </row>
    <row r="6673">
      <c r="A6673" s="186" t="s">
        <v>488</v>
      </c>
      <c r="B6673" s="186">
        <v>0.00385515</v>
      </c>
      <c r="C6673" s="187">
        <v>45677.0</v>
      </c>
      <c r="D6673" s="188" t="str">
        <f t="shared" si="1"/>
        <v>2025/01</v>
      </c>
      <c r="E6673" s="189"/>
    </row>
    <row r="6674">
      <c r="A6674" s="186" t="s">
        <v>488</v>
      </c>
      <c r="B6674" s="186">
        <v>1.386E-4</v>
      </c>
      <c r="C6674" s="187">
        <v>45677.0</v>
      </c>
      <c r="D6674" s="188" t="str">
        <f t="shared" si="1"/>
        <v>2025/01</v>
      </c>
      <c r="E6674" s="189"/>
    </row>
    <row r="6675">
      <c r="A6675" s="186" t="s">
        <v>488</v>
      </c>
      <c r="B6675" s="186">
        <v>0.508365</v>
      </c>
      <c r="C6675" s="187">
        <v>45677.0</v>
      </c>
      <c r="D6675" s="188" t="str">
        <f t="shared" si="1"/>
        <v>2025/01</v>
      </c>
      <c r="E6675" s="189"/>
    </row>
    <row r="6676">
      <c r="A6676" s="186" t="s">
        <v>488</v>
      </c>
      <c r="B6676" s="186">
        <v>0.00768</v>
      </c>
      <c r="C6676" s="187">
        <v>45677.0</v>
      </c>
      <c r="D6676" s="188" t="str">
        <f t="shared" si="1"/>
        <v>2025/01</v>
      </c>
      <c r="E6676" s="189"/>
    </row>
    <row r="6677">
      <c r="A6677" s="186" t="s">
        <v>488</v>
      </c>
      <c r="B6677" s="186">
        <v>2.0046</v>
      </c>
      <c r="C6677" s="187">
        <v>45677.0</v>
      </c>
      <c r="D6677" s="188" t="str">
        <f t="shared" si="1"/>
        <v>2025/01</v>
      </c>
      <c r="E6677" s="189"/>
    </row>
    <row r="6678">
      <c r="A6678" s="186" t="s">
        <v>489</v>
      </c>
      <c r="B6678" s="186">
        <v>1.5424775</v>
      </c>
      <c r="C6678" s="187">
        <v>45677.0</v>
      </c>
      <c r="D6678" s="188" t="str">
        <f t="shared" si="1"/>
        <v>2025/01</v>
      </c>
      <c r="E6678" s="189"/>
    </row>
    <row r="6679">
      <c r="A6679" s="186" t="s">
        <v>489</v>
      </c>
      <c r="B6679" s="186">
        <v>0.8248</v>
      </c>
      <c r="C6679" s="187">
        <v>45677.0</v>
      </c>
      <c r="D6679" s="188" t="str">
        <f t="shared" si="1"/>
        <v>2025/01</v>
      </c>
      <c r="E6679" s="189"/>
    </row>
    <row r="6680">
      <c r="A6680" s="186" t="s">
        <v>489</v>
      </c>
      <c r="B6680" s="186">
        <v>0.73423</v>
      </c>
      <c r="C6680" s="187">
        <v>45677.0</v>
      </c>
      <c r="D6680" s="188" t="str">
        <f t="shared" si="1"/>
        <v>2025/01</v>
      </c>
      <c r="E6680" s="189"/>
    </row>
    <row r="6681">
      <c r="A6681" s="186" t="s">
        <v>489</v>
      </c>
      <c r="B6681" s="186">
        <v>0.0066525</v>
      </c>
      <c r="C6681" s="187">
        <v>45677.0</v>
      </c>
      <c r="D6681" s="188" t="str">
        <f t="shared" si="1"/>
        <v>2025/01</v>
      </c>
      <c r="E6681" s="189"/>
    </row>
    <row r="6682">
      <c r="A6682" s="186" t="s">
        <v>489</v>
      </c>
      <c r="B6682" s="186">
        <v>0.04233</v>
      </c>
      <c r="C6682" s="187">
        <v>45677.0</v>
      </c>
      <c r="D6682" s="188" t="str">
        <f t="shared" si="1"/>
        <v>2025/01</v>
      </c>
      <c r="E6682" s="189"/>
    </row>
    <row r="6683">
      <c r="A6683" s="186" t="s">
        <v>489</v>
      </c>
      <c r="B6683" s="186">
        <v>0.11624385</v>
      </c>
      <c r="C6683" s="187">
        <v>45677.0</v>
      </c>
      <c r="D6683" s="188" t="str">
        <f t="shared" si="1"/>
        <v>2025/01</v>
      </c>
      <c r="E6683" s="189"/>
    </row>
    <row r="6684">
      <c r="A6684" s="186" t="s">
        <v>489</v>
      </c>
      <c r="B6684" s="186">
        <v>0.0232608</v>
      </c>
      <c r="C6684" s="187">
        <v>45677.0</v>
      </c>
      <c r="D6684" s="188" t="str">
        <f t="shared" si="1"/>
        <v>2025/01</v>
      </c>
      <c r="E6684" s="189"/>
    </row>
    <row r="6685">
      <c r="A6685" s="186" t="s">
        <v>489</v>
      </c>
      <c r="B6685" s="186">
        <v>0.0282582</v>
      </c>
      <c r="C6685" s="187">
        <v>45677.0</v>
      </c>
      <c r="D6685" s="188" t="str">
        <f t="shared" si="1"/>
        <v>2025/01</v>
      </c>
      <c r="E6685" s="189"/>
    </row>
    <row r="6686">
      <c r="A6686" s="186" t="s">
        <v>489</v>
      </c>
      <c r="B6686" s="186">
        <v>8.5982E-4</v>
      </c>
      <c r="C6686" s="187">
        <v>45677.0</v>
      </c>
      <c r="D6686" s="188" t="str">
        <f t="shared" si="1"/>
        <v>2025/01</v>
      </c>
      <c r="E6686" s="189"/>
    </row>
    <row r="6687">
      <c r="A6687" s="186" t="s">
        <v>489</v>
      </c>
      <c r="B6687" s="186">
        <v>0.0076284</v>
      </c>
      <c r="C6687" s="187">
        <v>45677.0</v>
      </c>
      <c r="D6687" s="188" t="str">
        <f t="shared" si="1"/>
        <v>2025/01</v>
      </c>
      <c r="E6687" s="189"/>
    </row>
    <row r="6688">
      <c r="A6688" s="186" t="s">
        <v>489</v>
      </c>
      <c r="B6688" s="186">
        <v>0.0053088</v>
      </c>
      <c r="C6688" s="187">
        <v>45677.0</v>
      </c>
      <c r="D6688" s="188" t="str">
        <f t="shared" si="1"/>
        <v>2025/01</v>
      </c>
      <c r="E6688" s="189"/>
    </row>
    <row r="6689">
      <c r="A6689" s="186" t="s">
        <v>498</v>
      </c>
      <c r="B6689" s="186">
        <v>0.0055625</v>
      </c>
      <c r="C6689" s="187">
        <v>45677.0</v>
      </c>
      <c r="D6689" s="188" t="str">
        <f t="shared" si="1"/>
        <v>2025/01</v>
      </c>
      <c r="E6689" s="189"/>
    </row>
    <row r="6690">
      <c r="A6690" s="186" t="s">
        <v>498</v>
      </c>
      <c r="B6690" s="186">
        <v>0.00307</v>
      </c>
      <c r="C6690" s="187">
        <v>45677.0</v>
      </c>
      <c r="D6690" s="188" t="str">
        <f t="shared" si="1"/>
        <v>2025/01</v>
      </c>
      <c r="E6690" s="189"/>
    </row>
    <row r="6691">
      <c r="A6691" s="186" t="s">
        <v>498</v>
      </c>
      <c r="B6691" s="186">
        <v>0.0038223</v>
      </c>
      <c r="C6691" s="187">
        <v>45677.0</v>
      </c>
      <c r="D6691" s="188" t="str">
        <f t="shared" si="1"/>
        <v>2025/01</v>
      </c>
      <c r="E6691" s="189"/>
    </row>
    <row r="6692">
      <c r="A6692" s="186" t="s">
        <v>498</v>
      </c>
      <c r="B6692" s="186">
        <v>0.0021696</v>
      </c>
      <c r="C6692" s="187">
        <v>45677.0</v>
      </c>
      <c r="D6692" s="188" t="str">
        <f t="shared" si="1"/>
        <v>2025/01</v>
      </c>
      <c r="E6692" s="189"/>
    </row>
    <row r="6693">
      <c r="A6693" s="186" t="s">
        <v>498</v>
      </c>
      <c r="B6693" s="186">
        <v>0.0017334</v>
      </c>
      <c r="C6693" s="187">
        <v>45677.0</v>
      </c>
      <c r="D6693" s="188" t="str">
        <f t="shared" si="1"/>
        <v>2025/01</v>
      </c>
      <c r="E6693" s="189"/>
    </row>
    <row r="6694">
      <c r="A6694" s="186" t="s">
        <v>491</v>
      </c>
      <c r="B6694" s="186">
        <v>0.03181</v>
      </c>
      <c r="C6694" s="187">
        <v>45677.0</v>
      </c>
      <c r="D6694" s="188" t="str">
        <f t="shared" si="1"/>
        <v>2025/01</v>
      </c>
      <c r="E6694" s="189"/>
    </row>
    <row r="6695">
      <c r="A6695" s="186" t="s">
        <v>491</v>
      </c>
      <c r="B6695" s="186">
        <v>0.0045</v>
      </c>
      <c r="C6695" s="187">
        <v>45677.0</v>
      </c>
      <c r="D6695" s="188" t="str">
        <f t="shared" si="1"/>
        <v>2025/01</v>
      </c>
      <c r="E6695" s="189"/>
    </row>
    <row r="6696">
      <c r="A6696" s="186" t="s">
        <v>486</v>
      </c>
      <c r="B6696" s="186">
        <v>0.0053</v>
      </c>
      <c r="C6696" s="187">
        <v>45678.0</v>
      </c>
      <c r="D6696" s="188" t="str">
        <f t="shared" si="1"/>
        <v>2025/01</v>
      </c>
      <c r="E6696" s="189"/>
    </row>
    <row r="6697">
      <c r="A6697" s="186" t="s">
        <v>510</v>
      </c>
      <c r="B6697" s="186">
        <v>0.0253475</v>
      </c>
      <c r="C6697" s="187">
        <v>45678.0</v>
      </c>
      <c r="D6697" s="188" t="str">
        <f t="shared" si="1"/>
        <v>2025/01</v>
      </c>
      <c r="E6697" s="189"/>
    </row>
    <row r="6698">
      <c r="A6698" s="186" t="s">
        <v>510</v>
      </c>
      <c r="B6698" s="186">
        <v>0.01105</v>
      </c>
      <c r="C6698" s="187">
        <v>45678.0</v>
      </c>
      <c r="D6698" s="188" t="str">
        <f t="shared" si="1"/>
        <v>2025/01</v>
      </c>
      <c r="E6698" s="189"/>
    </row>
    <row r="6699">
      <c r="A6699" s="186" t="s">
        <v>510</v>
      </c>
      <c r="B6699" s="186">
        <v>0.0058</v>
      </c>
      <c r="C6699" s="187">
        <v>45678.0</v>
      </c>
      <c r="D6699" s="188" t="str">
        <f t="shared" si="1"/>
        <v>2025/01</v>
      </c>
      <c r="E6699" s="189"/>
    </row>
    <row r="6700">
      <c r="A6700" s="186" t="s">
        <v>487</v>
      </c>
      <c r="B6700" s="186">
        <v>1.503745</v>
      </c>
      <c r="C6700" s="187">
        <v>45678.0</v>
      </c>
      <c r="D6700" s="188" t="str">
        <f t="shared" si="1"/>
        <v>2025/01</v>
      </c>
      <c r="E6700" s="189"/>
    </row>
    <row r="6701">
      <c r="A6701" s="186" t="s">
        <v>487</v>
      </c>
      <c r="B6701" s="186">
        <v>0.03136</v>
      </c>
      <c r="C6701" s="187">
        <v>45678.0</v>
      </c>
      <c r="D6701" s="188" t="str">
        <f t="shared" si="1"/>
        <v>2025/01</v>
      </c>
      <c r="E6701" s="189"/>
    </row>
    <row r="6702">
      <c r="A6702" s="186" t="s">
        <v>487</v>
      </c>
      <c r="B6702" s="186">
        <v>0.11426</v>
      </c>
      <c r="C6702" s="187">
        <v>45678.0</v>
      </c>
      <c r="D6702" s="188" t="str">
        <f t="shared" si="1"/>
        <v>2025/01</v>
      </c>
      <c r="E6702" s="189"/>
    </row>
    <row r="6703">
      <c r="A6703" s="186" t="s">
        <v>487</v>
      </c>
      <c r="B6703" s="186">
        <v>6.658035</v>
      </c>
      <c r="C6703" s="187">
        <v>45678.0</v>
      </c>
      <c r="D6703" s="188" t="str">
        <f t="shared" si="1"/>
        <v>2025/01</v>
      </c>
      <c r="E6703" s="189"/>
    </row>
    <row r="6704">
      <c r="A6704" s="186" t="s">
        <v>487</v>
      </c>
      <c r="B6704" s="186">
        <v>0.28672</v>
      </c>
      <c r="C6704" s="187">
        <v>45678.0</v>
      </c>
      <c r="D6704" s="188" t="str">
        <f t="shared" si="1"/>
        <v>2025/01</v>
      </c>
      <c r="E6704" s="189"/>
    </row>
    <row r="6705">
      <c r="A6705" s="186" t="s">
        <v>487</v>
      </c>
      <c r="B6705" s="186">
        <v>0.65032</v>
      </c>
      <c r="C6705" s="187">
        <v>45678.0</v>
      </c>
      <c r="D6705" s="188" t="str">
        <f t="shared" si="1"/>
        <v>2025/01</v>
      </c>
      <c r="E6705" s="189"/>
    </row>
    <row r="6706">
      <c r="A6706" s="186" t="s">
        <v>487</v>
      </c>
      <c r="B6706" s="186">
        <v>1.982781</v>
      </c>
      <c r="C6706" s="187">
        <v>45678.0</v>
      </c>
      <c r="D6706" s="188" t="str">
        <f t="shared" si="1"/>
        <v>2025/01</v>
      </c>
      <c r="E6706" s="189"/>
    </row>
    <row r="6707">
      <c r="A6707" s="186" t="s">
        <v>487</v>
      </c>
      <c r="B6707" s="186">
        <v>0.1352256</v>
      </c>
      <c r="C6707" s="187">
        <v>45678.0</v>
      </c>
      <c r="D6707" s="188" t="str">
        <f t="shared" si="1"/>
        <v>2025/01</v>
      </c>
      <c r="E6707" s="189"/>
    </row>
    <row r="6708">
      <c r="A6708" s="186" t="s">
        <v>487</v>
      </c>
      <c r="B6708" s="186">
        <v>0.1937316</v>
      </c>
      <c r="C6708" s="187">
        <v>45678.0</v>
      </c>
      <c r="D6708" s="188" t="str">
        <f t="shared" si="1"/>
        <v>2025/01</v>
      </c>
      <c r="E6708" s="189"/>
    </row>
    <row r="6709">
      <c r="A6709" s="186" t="s">
        <v>499</v>
      </c>
      <c r="B6709" s="186">
        <v>1.551345</v>
      </c>
      <c r="C6709" s="187">
        <v>45678.0</v>
      </c>
      <c r="D6709" s="188" t="str">
        <f t="shared" si="1"/>
        <v>2025/01</v>
      </c>
      <c r="E6709" s="189"/>
    </row>
    <row r="6710">
      <c r="A6710" s="186" t="s">
        <v>499</v>
      </c>
      <c r="B6710" s="186">
        <v>1.56544</v>
      </c>
      <c r="C6710" s="187">
        <v>45678.0</v>
      </c>
      <c r="D6710" s="188" t="str">
        <f t="shared" si="1"/>
        <v>2025/01</v>
      </c>
      <c r="E6710" s="189"/>
    </row>
    <row r="6711">
      <c r="A6711" s="186" t="s">
        <v>499</v>
      </c>
      <c r="B6711" s="186">
        <v>1.06571</v>
      </c>
      <c r="C6711" s="187">
        <v>45678.0</v>
      </c>
      <c r="D6711" s="188" t="str">
        <f t="shared" si="1"/>
        <v>2025/01</v>
      </c>
      <c r="E6711" s="189"/>
    </row>
    <row r="6712">
      <c r="A6712" s="186" t="s">
        <v>499</v>
      </c>
      <c r="B6712" s="186">
        <v>0.00101725</v>
      </c>
      <c r="C6712" s="187">
        <v>45678.0</v>
      </c>
      <c r="D6712" s="188" t="str">
        <f t="shared" si="1"/>
        <v>2025/01</v>
      </c>
      <c r="E6712" s="189"/>
    </row>
    <row r="6713">
      <c r="A6713" s="186" t="s">
        <v>499</v>
      </c>
      <c r="B6713" s="186">
        <v>0.0084318</v>
      </c>
      <c r="C6713" s="187">
        <v>45678.0</v>
      </c>
      <c r="D6713" s="188" t="str">
        <f t="shared" si="1"/>
        <v>2025/01</v>
      </c>
      <c r="E6713" s="189"/>
    </row>
    <row r="6714">
      <c r="A6714" s="186" t="s">
        <v>499</v>
      </c>
      <c r="B6714" s="186">
        <v>0.0053424</v>
      </c>
      <c r="C6714" s="187">
        <v>45678.0</v>
      </c>
      <c r="D6714" s="188" t="str">
        <f t="shared" si="1"/>
        <v>2025/01</v>
      </c>
      <c r="E6714" s="189"/>
    </row>
    <row r="6715">
      <c r="A6715" s="186" t="s">
        <v>502</v>
      </c>
      <c r="B6715" s="186">
        <v>1.2836475</v>
      </c>
      <c r="C6715" s="187">
        <v>45678.0</v>
      </c>
      <c r="D6715" s="188" t="str">
        <f t="shared" si="1"/>
        <v>2025/01</v>
      </c>
      <c r="E6715" s="189"/>
    </row>
    <row r="6716">
      <c r="A6716" s="186" t="s">
        <v>502</v>
      </c>
      <c r="B6716" s="186">
        <v>0.50928</v>
      </c>
      <c r="C6716" s="187">
        <v>45678.0</v>
      </c>
      <c r="D6716" s="188" t="str">
        <f t="shared" si="1"/>
        <v>2025/01</v>
      </c>
      <c r="E6716" s="189"/>
    </row>
    <row r="6717">
      <c r="A6717" s="186" t="s">
        <v>502</v>
      </c>
      <c r="B6717" s="186">
        <v>0.64441</v>
      </c>
      <c r="C6717" s="187">
        <v>45678.0</v>
      </c>
      <c r="D6717" s="188" t="str">
        <f t="shared" si="1"/>
        <v>2025/01</v>
      </c>
      <c r="E6717" s="189"/>
    </row>
    <row r="6718">
      <c r="A6718" s="186" t="s">
        <v>502</v>
      </c>
      <c r="B6718" s="186">
        <v>0.03246735</v>
      </c>
      <c r="C6718" s="187">
        <v>45678.0</v>
      </c>
      <c r="D6718" s="188" t="str">
        <f t="shared" si="1"/>
        <v>2025/01</v>
      </c>
      <c r="E6718" s="189"/>
    </row>
    <row r="6719">
      <c r="A6719" s="186" t="s">
        <v>502</v>
      </c>
      <c r="B6719" s="186">
        <v>0.003744</v>
      </c>
      <c r="C6719" s="187">
        <v>45678.0</v>
      </c>
      <c r="D6719" s="188" t="str">
        <f t="shared" si="1"/>
        <v>2025/01</v>
      </c>
      <c r="E6719" s="189"/>
    </row>
    <row r="6720">
      <c r="A6720" s="186" t="s">
        <v>502</v>
      </c>
      <c r="B6720" s="186">
        <v>0.003282</v>
      </c>
      <c r="C6720" s="187">
        <v>45678.0</v>
      </c>
      <c r="D6720" s="188" t="str">
        <f t="shared" si="1"/>
        <v>2025/01</v>
      </c>
      <c r="E6720" s="189"/>
    </row>
    <row r="6721">
      <c r="A6721" s="186" t="s">
        <v>502</v>
      </c>
      <c r="B6721" s="186">
        <v>3.15E-4</v>
      </c>
      <c r="C6721" s="187">
        <v>45678.0</v>
      </c>
      <c r="D6721" s="188" t="str">
        <f t="shared" si="1"/>
        <v>2025/01</v>
      </c>
      <c r="E6721" s="189"/>
    </row>
    <row r="6722">
      <c r="A6722" s="186" t="s">
        <v>502</v>
      </c>
      <c r="B6722" s="186">
        <v>0.1047</v>
      </c>
      <c r="C6722" s="187">
        <v>45678.0</v>
      </c>
      <c r="D6722" s="188" t="str">
        <f t="shared" si="1"/>
        <v>2025/01</v>
      </c>
      <c r="E6722" s="189"/>
    </row>
    <row r="6723">
      <c r="A6723" s="186" t="s">
        <v>502</v>
      </c>
      <c r="B6723" s="186">
        <v>0.0207266</v>
      </c>
      <c r="C6723" s="187">
        <v>45678.0</v>
      </c>
      <c r="D6723" s="188" t="str">
        <f t="shared" si="1"/>
        <v>2025/01</v>
      </c>
      <c r="E6723" s="189"/>
    </row>
    <row r="6724">
      <c r="A6724" s="186" t="s">
        <v>502</v>
      </c>
      <c r="B6724" s="186">
        <v>0.05484</v>
      </c>
      <c r="C6724" s="187">
        <v>45678.0</v>
      </c>
      <c r="D6724" s="188" t="str">
        <f t="shared" si="1"/>
        <v>2025/01</v>
      </c>
      <c r="E6724" s="189"/>
    </row>
    <row r="6725">
      <c r="A6725" s="186" t="s">
        <v>502</v>
      </c>
      <c r="B6725" s="186">
        <v>0.01232</v>
      </c>
      <c r="C6725" s="187">
        <v>45678.0</v>
      </c>
      <c r="D6725" s="188" t="str">
        <f t="shared" si="1"/>
        <v>2025/01</v>
      </c>
      <c r="E6725" s="189"/>
    </row>
    <row r="6726">
      <c r="A6726" s="186" t="s">
        <v>502</v>
      </c>
      <c r="B6726" s="186">
        <v>0.16</v>
      </c>
      <c r="C6726" s="187">
        <v>45678.0</v>
      </c>
      <c r="D6726" s="188" t="str">
        <f t="shared" si="1"/>
        <v>2025/01</v>
      </c>
      <c r="E6726" s="189"/>
    </row>
    <row r="6727">
      <c r="A6727" s="186" t="s">
        <v>502</v>
      </c>
      <c r="B6727" s="186">
        <v>0.00588</v>
      </c>
      <c r="C6727" s="187">
        <v>45678.0</v>
      </c>
      <c r="D6727" s="188" t="str">
        <f t="shared" si="1"/>
        <v>2025/01</v>
      </c>
      <c r="E6727" s="189"/>
    </row>
    <row r="6728">
      <c r="A6728" s="186" t="s">
        <v>502</v>
      </c>
      <c r="B6728" s="186">
        <v>0.01136</v>
      </c>
      <c r="C6728" s="187">
        <v>45678.0</v>
      </c>
      <c r="D6728" s="188" t="str">
        <f t="shared" si="1"/>
        <v>2025/01</v>
      </c>
      <c r="E6728" s="189"/>
    </row>
    <row r="6729">
      <c r="A6729" s="186" t="s">
        <v>502</v>
      </c>
      <c r="B6729" s="186">
        <v>0.01382</v>
      </c>
      <c r="C6729" s="187">
        <v>45678.0</v>
      </c>
      <c r="D6729" s="188" t="str">
        <f t="shared" si="1"/>
        <v>2025/01</v>
      </c>
      <c r="E6729" s="189"/>
    </row>
    <row r="6730">
      <c r="A6730" s="186" t="s">
        <v>502</v>
      </c>
      <c r="B6730" s="186">
        <v>0.00306</v>
      </c>
      <c r="C6730" s="187">
        <v>45678.0</v>
      </c>
      <c r="D6730" s="188" t="str">
        <f t="shared" si="1"/>
        <v>2025/01</v>
      </c>
      <c r="E6730" s="189"/>
    </row>
    <row r="6731">
      <c r="A6731" s="186" t="s">
        <v>502</v>
      </c>
      <c r="B6731" s="186">
        <v>2.88E-4</v>
      </c>
      <c r="C6731" s="187">
        <v>45678.0</v>
      </c>
      <c r="D6731" s="188" t="str">
        <f t="shared" si="1"/>
        <v>2025/01</v>
      </c>
      <c r="E6731" s="189"/>
    </row>
    <row r="6732">
      <c r="A6732" s="186" t="s">
        <v>502</v>
      </c>
      <c r="B6732" s="186">
        <v>0.01944</v>
      </c>
      <c r="C6732" s="187">
        <v>45678.0</v>
      </c>
      <c r="D6732" s="188" t="str">
        <f t="shared" si="1"/>
        <v>2025/01</v>
      </c>
      <c r="E6732" s="189"/>
    </row>
    <row r="6733">
      <c r="A6733" s="186" t="s">
        <v>502</v>
      </c>
      <c r="B6733" s="186">
        <v>9.42E-5</v>
      </c>
      <c r="C6733" s="187">
        <v>45678.0</v>
      </c>
      <c r="D6733" s="188" t="str">
        <f t="shared" si="1"/>
        <v>2025/01</v>
      </c>
      <c r="E6733" s="189"/>
    </row>
    <row r="6734">
      <c r="A6734" s="186" t="s">
        <v>502</v>
      </c>
      <c r="B6734" s="186">
        <v>0.0035136</v>
      </c>
      <c r="C6734" s="187">
        <v>45678.0</v>
      </c>
      <c r="D6734" s="188" t="str">
        <f t="shared" si="1"/>
        <v>2025/01</v>
      </c>
      <c r="E6734" s="189"/>
    </row>
    <row r="6735">
      <c r="A6735" s="186" t="s">
        <v>502</v>
      </c>
      <c r="B6735" s="186">
        <v>6.432E-4</v>
      </c>
      <c r="C6735" s="187">
        <v>45678.0</v>
      </c>
      <c r="D6735" s="188" t="str">
        <f t="shared" si="1"/>
        <v>2025/01</v>
      </c>
      <c r="E6735" s="189"/>
    </row>
    <row r="6736">
      <c r="A6736" s="186" t="s">
        <v>502</v>
      </c>
      <c r="B6736" s="186">
        <v>1.6059E-4</v>
      </c>
      <c r="C6736" s="187">
        <v>45678.0</v>
      </c>
      <c r="D6736" s="188" t="str">
        <f t="shared" si="1"/>
        <v>2025/01</v>
      </c>
      <c r="E6736" s="189"/>
    </row>
    <row r="6737">
      <c r="A6737" s="186" t="s">
        <v>502</v>
      </c>
      <c r="B6737" s="186">
        <v>3.12</v>
      </c>
      <c r="C6737" s="187">
        <v>45678.0</v>
      </c>
      <c r="D6737" s="188" t="str">
        <f t="shared" si="1"/>
        <v>2025/01</v>
      </c>
      <c r="E6737" s="189"/>
    </row>
    <row r="6738">
      <c r="A6738" s="186" t="s">
        <v>502</v>
      </c>
      <c r="B6738" s="186">
        <v>0.27006</v>
      </c>
      <c r="C6738" s="187">
        <v>45678.0</v>
      </c>
      <c r="D6738" s="188" t="str">
        <f t="shared" si="1"/>
        <v>2025/01</v>
      </c>
      <c r="E6738" s="189"/>
    </row>
    <row r="6739">
      <c r="A6739" s="186" t="s">
        <v>502</v>
      </c>
      <c r="B6739" s="186">
        <v>0.75534</v>
      </c>
      <c r="C6739" s="187">
        <v>45678.0</v>
      </c>
      <c r="D6739" s="188" t="str">
        <f t="shared" si="1"/>
        <v>2025/01</v>
      </c>
      <c r="E6739" s="189"/>
    </row>
    <row r="6740">
      <c r="A6740" s="186" t="s">
        <v>488</v>
      </c>
      <c r="B6740" s="186">
        <v>0.014825</v>
      </c>
      <c r="C6740" s="187">
        <v>45678.0</v>
      </c>
      <c r="D6740" s="188" t="str">
        <f t="shared" si="1"/>
        <v>2025/01</v>
      </c>
      <c r="E6740" s="189"/>
    </row>
    <row r="6741">
      <c r="A6741" s="186" t="s">
        <v>488</v>
      </c>
      <c r="B6741" s="186">
        <v>0.00416</v>
      </c>
      <c r="C6741" s="187">
        <v>45678.0</v>
      </c>
      <c r="D6741" s="188" t="str">
        <f t="shared" si="1"/>
        <v>2025/01</v>
      </c>
      <c r="E6741" s="189"/>
    </row>
    <row r="6742">
      <c r="A6742" s="186" t="s">
        <v>488</v>
      </c>
      <c r="B6742" s="186">
        <v>0.01464</v>
      </c>
      <c r="C6742" s="187">
        <v>45678.0</v>
      </c>
      <c r="D6742" s="188" t="str">
        <f t="shared" si="1"/>
        <v>2025/01</v>
      </c>
      <c r="E6742" s="189"/>
    </row>
    <row r="6743">
      <c r="A6743" s="186" t="s">
        <v>488</v>
      </c>
      <c r="B6743" s="186">
        <v>0.97564</v>
      </c>
      <c r="C6743" s="187">
        <v>45678.0</v>
      </c>
      <c r="D6743" s="188" t="str">
        <f t="shared" si="1"/>
        <v>2025/01</v>
      </c>
      <c r="E6743" s="189"/>
    </row>
    <row r="6744">
      <c r="A6744" s="186" t="s">
        <v>488</v>
      </c>
      <c r="B6744" s="186">
        <v>0.72384</v>
      </c>
      <c r="C6744" s="187">
        <v>45678.0</v>
      </c>
      <c r="D6744" s="188" t="str">
        <f t="shared" si="1"/>
        <v>2025/01</v>
      </c>
      <c r="E6744" s="189"/>
    </row>
    <row r="6745">
      <c r="A6745" s="186" t="s">
        <v>488</v>
      </c>
      <c r="B6745" s="186">
        <v>0.54798</v>
      </c>
      <c r="C6745" s="187">
        <v>45678.0</v>
      </c>
      <c r="D6745" s="188" t="str">
        <f t="shared" si="1"/>
        <v>2025/01</v>
      </c>
      <c r="E6745" s="189"/>
    </row>
    <row r="6746">
      <c r="A6746" s="186" t="s">
        <v>488</v>
      </c>
      <c r="B6746" s="186">
        <v>1.1311704</v>
      </c>
      <c r="C6746" s="187">
        <v>45678.0</v>
      </c>
      <c r="D6746" s="188" t="str">
        <f t="shared" si="1"/>
        <v>2025/01</v>
      </c>
      <c r="E6746" s="189"/>
    </row>
    <row r="6747">
      <c r="A6747" s="186" t="s">
        <v>488</v>
      </c>
      <c r="B6747" s="186">
        <v>9.6E-4</v>
      </c>
      <c r="C6747" s="187">
        <v>45678.0</v>
      </c>
      <c r="D6747" s="188" t="str">
        <f t="shared" si="1"/>
        <v>2025/01</v>
      </c>
      <c r="E6747" s="189"/>
    </row>
    <row r="6748">
      <c r="A6748" s="186" t="s">
        <v>488</v>
      </c>
      <c r="B6748" s="186">
        <v>0.085593</v>
      </c>
      <c r="C6748" s="187">
        <v>45678.0</v>
      </c>
      <c r="D6748" s="188" t="str">
        <f t="shared" si="1"/>
        <v>2025/01</v>
      </c>
      <c r="E6748" s="189"/>
    </row>
    <row r="6749">
      <c r="A6749" s="186" t="s">
        <v>488</v>
      </c>
      <c r="B6749" s="186">
        <v>11.931135</v>
      </c>
      <c r="C6749" s="187">
        <v>45678.0</v>
      </c>
      <c r="D6749" s="188" t="str">
        <f t="shared" si="1"/>
        <v>2025/01</v>
      </c>
      <c r="E6749" s="189"/>
    </row>
    <row r="6750">
      <c r="A6750" s="186" t="s">
        <v>488</v>
      </c>
      <c r="B6750" s="186">
        <v>1.9488</v>
      </c>
      <c r="C6750" s="187">
        <v>45678.0</v>
      </c>
      <c r="D6750" s="188" t="str">
        <f t="shared" si="1"/>
        <v>2025/01</v>
      </c>
      <c r="E6750" s="189"/>
    </row>
    <row r="6751">
      <c r="A6751" s="186" t="s">
        <v>488</v>
      </c>
      <c r="B6751" s="186">
        <v>23.7795</v>
      </c>
      <c r="C6751" s="187">
        <v>45678.0</v>
      </c>
      <c r="D6751" s="188" t="str">
        <f t="shared" si="1"/>
        <v>2025/01</v>
      </c>
      <c r="E6751" s="189"/>
    </row>
    <row r="6752">
      <c r="A6752" s="186" t="s">
        <v>489</v>
      </c>
      <c r="B6752" s="186">
        <v>1.388935</v>
      </c>
      <c r="C6752" s="187">
        <v>45678.0</v>
      </c>
      <c r="D6752" s="188" t="str">
        <f t="shared" si="1"/>
        <v>2025/01</v>
      </c>
      <c r="E6752" s="189"/>
    </row>
    <row r="6753">
      <c r="A6753" s="186" t="s">
        <v>489</v>
      </c>
      <c r="B6753" s="186">
        <v>2.06704</v>
      </c>
      <c r="C6753" s="187">
        <v>45678.0</v>
      </c>
      <c r="D6753" s="188" t="str">
        <f t="shared" si="1"/>
        <v>2025/01</v>
      </c>
      <c r="E6753" s="189"/>
    </row>
    <row r="6754">
      <c r="A6754" s="186" t="s">
        <v>489</v>
      </c>
      <c r="B6754" s="186">
        <v>1.82812</v>
      </c>
      <c r="C6754" s="187">
        <v>45678.0</v>
      </c>
      <c r="D6754" s="188" t="str">
        <f t="shared" si="1"/>
        <v>2025/01</v>
      </c>
      <c r="E6754" s="189"/>
    </row>
    <row r="6755">
      <c r="A6755" s="186" t="s">
        <v>489</v>
      </c>
      <c r="B6755" s="186">
        <v>0.07536075</v>
      </c>
      <c r="C6755" s="187">
        <v>45678.0</v>
      </c>
      <c r="D6755" s="188" t="str">
        <f t="shared" si="1"/>
        <v>2025/01</v>
      </c>
      <c r="E6755" s="189"/>
    </row>
    <row r="6756">
      <c r="A6756" s="186" t="s">
        <v>489</v>
      </c>
      <c r="B6756" s="186">
        <v>0.0210624</v>
      </c>
      <c r="C6756" s="187">
        <v>45678.0</v>
      </c>
      <c r="D6756" s="188" t="str">
        <f t="shared" si="1"/>
        <v>2025/01</v>
      </c>
      <c r="E6756" s="189"/>
    </row>
    <row r="6757">
      <c r="A6757" s="186" t="s">
        <v>489</v>
      </c>
      <c r="B6757" s="186">
        <v>0.0216384</v>
      </c>
      <c r="C6757" s="187">
        <v>45678.0</v>
      </c>
      <c r="D6757" s="188" t="str">
        <f t="shared" si="1"/>
        <v>2025/01</v>
      </c>
      <c r="E6757" s="189"/>
    </row>
    <row r="6758">
      <c r="A6758" s="186" t="s">
        <v>489</v>
      </c>
      <c r="B6758" s="186">
        <v>0.00197067</v>
      </c>
      <c r="C6758" s="187">
        <v>45678.0</v>
      </c>
      <c r="D6758" s="188" t="str">
        <f t="shared" si="1"/>
        <v>2025/01</v>
      </c>
      <c r="E6758" s="189"/>
    </row>
    <row r="6759">
      <c r="A6759" s="186" t="s">
        <v>489</v>
      </c>
      <c r="B6759" s="186">
        <v>0.0064434</v>
      </c>
      <c r="C6759" s="187">
        <v>45678.0</v>
      </c>
      <c r="D6759" s="188" t="str">
        <f t="shared" si="1"/>
        <v>2025/01</v>
      </c>
      <c r="E6759" s="189"/>
    </row>
    <row r="6760">
      <c r="A6760" s="186" t="s">
        <v>489</v>
      </c>
      <c r="B6760" s="186">
        <v>0.0045048</v>
      </c>
      <c r="C6760" s="187">
        <v>45678.0</v>
      </c>
      <c r="D6760" s="188" t="str">
        <f t="shared" si="1"/>
        <v>2025/01</v>
      </c>
      <c r="E6760" s="189"/>
    </row>
    <row r="6761">
      <c r="A6761" s="186" t="s">
        <v>498</v>
      </c>
      <c r="B6761" s="186">
        <v>0.023915</v>
      </c>
      <c r="C6761" s="187">
        <v>45678.0</v>
      </c>
      <c r="D6761" s="188" t="str">
        <f t="shared" si="1"/>
        <v>2025/01</v>
      </c>
      <c r="E6761" s="189"/>
    </row>
    <row r="6762">
      <c r="A6762" s="186" t="s">
        <v>498</v>
      </c>
      <c r="B6762" s="186">
        <v>0.01734</v>
      </c>
      <c r="C6762" s="187">
        <v>45678.0</v>
      </c>
      <c r="D6762" s="188" t="str">
        <f t="shared" si="1"/>
        <v>2025/01</v>
      </c>
      <c r="E6762" s="189"/>
    </row>
    <row r="6763">
      <c r="A6763" s="186" t="s">
        <v>498</v>
      </c>
      <c r="B6763" s="186">
        <v>0.02281395</v>
      </c>
      <c r="C6763" s="187">
        <v>45678.0</v>
      </c>
      <c r="D6763" s="188" t="str">
        <f t="shared" si="1"/>
        <v>2025/01</v>
      </c>
      <c r="E6763" s="189"/>
    </row>
    <row r="6764">
      <c r="A6764" s="186" t="s">
        <v>498</v>
      </c>
      <c r="B6764" s="186">
        <v>0.0210432</v>
      </c>
      <c r="C6764" s="187">
        <v>45678.0</v>
      </c>
      <c r="D6764" s="188" t="str">
        <f t="shared" si="1"/>
        <v>2025/01</v>
      </c>
      <c r="E6764" s="189"/>
    </row>
    <row r="6765">
      <c r="A6765" s="186" t="s">
        <v>498</v>
      </c>
      <c r="B6765" s="186">
        <v>0.0173064</v>
      </c>
      <c r="C6765" s="187">
        <v>45678.0</v>
      </c>
      <c r="D6765" s="188" t="str">
        <f t="shared" si="1"/>
        <v>2025/01</v>
      </c>
      <c r="E6765" s="189"/>
    </row>
    <row r="6766">
      <c r="A6766" s="186" t="s">
        <v>491</v>
      </c>
      <c r="B6766" s="186">
        <v>0.05021</v>
      </c>
      <c r="C6766" s="187">
        <v>45678.0</v>
      </c>
      <c r="D6766" s="188" t="str">
        <f t="shared" si="1"/>
        <v>2025/01</v>
      </c>
      <c r="E6766" s="189"/>
    </row>
    <row r="6767">
      <c r="A6767" s="186" t="s">
        <v>491</v>
      </c>
      <c r="B6767" s="186">
        <v>0.00728</v>
      </c>
      <c r="C6767" s="187">
        <v>45678.0</v>
      </c>
      <c r="D6767" s="188" t="str">
        <f t="shared" si="1"/>
        <v>2025/01</v>
      </c>
      <c r="E6767" s="189"/>
    </row>
    <row r="6768">
      <c r="A6768" s="186" t="s">
        <v>491</v>
      </c>
      <c r="B6768" s="186">
        <v>0.0400218</v>
      </c>
      <c r="C6768" s="187">
        <v>45678.0</v>
      </c>
      <c r="D6768" s="188" t="str">
        <f t="shared" si="1"/>
        <v>2025/01</v>
      </c>
      <c r="E6768" s="189"/>
    </row>
    <row r="6769">
      <c r="A6769" s="186" t="s">
        <v>491</v>
      </c>
      <c r="B6769" s="186">
        <v>0.0112488</v>
      </c>
      <c r="C6769" s="187">
        <v>45678.0</v>
      </c>
      <c r="D6769" s="188" t="str">
        <f t="shared" si="1"/>
        <v>2025/01</v>
      </c>
      <c r="E6769" s="189"/>
    </row>
    <row r="6770">
      <c r="A6770" s="186" t="s">
        <v>486</v>
      </c>
      <c r="B6770" s="186">
        <v>0.0037</v>
      </c>
      <c r="C6770" s="187">
        <v>45679.0</v>
      </c>
      <c r="D6770" s="188" t="str">
        <f t="shared" si="1"/>
        <v>2025/01</v>
      </c>
      <c r="E6770" s="189"/>
    </row>
    <row r="6771">
      <c r="A6771" s="186" t="s">
        <v>487</v>
      </c>
      <c r="B6771" s="186">
        <v>0.2935575</v>
      </c>
      <c r="C6771" s="187">
        <v>45679.0</v>
      </c>
      <c r="D6771" s="188" t="str">
        <f t="shared" si="1"/>
        <v>2025/01</v>
      </c>
      <c r="E6771" s="189"/>
    </row>
    <row r="6772">
      <c r="A6772" s="186" t="s">
        <v>487</v>
      </c>
      <c r="B6772" s="186">
        <v>0.01904</v>
      </c>
      <c r="C6772" s="187">
        <v>45679.0</v>
      </c>
      <c r="D6772" s="188" t="str">
        <f t="shared" si="1"/>
        <v>2025/01</v>
      </c>
      <c r="E6772" s="189"/>
    </row>
    <row r="6773">
      <c r="A6773" s="186" t="s">
        <v>487</v>
      </c>
      <c r="B6773" s="186">
        <v>0.03965</v>
      </c>
      <c r="C6773" s="187">
        <v>45679.0</v>
      </c>
      <c r="D6773" s="188" t="str">
        <f t="shared" si="1"/>
        <v>2025/01</v>
      </c>
      <c r="E6773" s="189"/>
    </row>
    <row r="6774">
      <c r="A6774" s="186" t="s">
        <v>487</v>
      </c>
      <c r="B6774" s="186">
        <v>3.6206875</v>
      </c>
      <c r="C6774" s="187">
        <v>45679.0</v>
      </c>
      <c r="D6774" s="188" t="str">
        <f t="shared" si="1"/>
        <v>2025/01</v>
      </c>
      <c r="E6774" s="189"/>
    </row>
    <row r="6775">
      <c r="A6775" s="186" t="s">
        <v>487</v>
      </c>
      <c r="B6775" s="186">
        <v>0.26896</v>
      </c>
      <c r="C6775" s="187">
        <v>45679.0</v>
      </c>
      <c r="D6775" s="188" t="str">
        <f t="shared" si="1"/>
        <v>2025/01</v>
      </c>
      <c r="E6775" s="189"/>
    </row>
    <row r="6776">
      <c r="A6776" s="186" t="s">
        <v>487</v>
      </c>
      <c r="B6776" s="186">
        <v>0.49275</v>
      </c>
      <c r="C6776" s="187">
        <v>45679.0</v>
      </c>
      <c r="D6776" s="188" t="str">
        <f t="shared" si="1"/>
        <v>2025/01</v>
      </c>
      <c r="E6776" s="189"/>
    </row>
    <row r="6777">
      <c r="A6777" s="186" t="s">
        <v>487</v>
      </c>
      <c r="B6777" s="186">
        <v>0.0588</v>
      </c>
      <c r="C6777" s="187">
        <v>45679.0</v>
      </c>
      <c r="D6777" s="188" t="str">
        <f t="shared" si="1"/>
        <v>2025/01</v>
      </c>
      <c r="E6777" s="189"/>
    </row>
    <row r="6778">
      <c r="A6778" s="186" t="s">
        <v>487</v>
      </c>
      <c r="B6778" s="186">
        <v>0.0144575</v>
      </c>
      <c r="C6778" s="187">
        <v>45679.0</v>
      </c>
      <c r="D6778" s="188" t="str">
        <f t="shared" si="1"/>
        <v>2025/01</v>
      </c>
      <c r="E6778" s="189"/>
    </row>
    <row r="6779">
      <c r="A6779" s="186" t="s">
        <v>487</v>
      </c>
      <c r="B6779" s="186">
        <v>0.00194</v>
      </c>
      <c r="C6779" s="187">
        <v>45679.0</v>
      </c>
      <c r="D6779" s="188" t="str">
        <f t="shared" si="1"/>
        <v>2025/01</v>
      </c>
      <c r="E6779" s="189"/>
    </row>
    <row r="6780">
      <c r="A6780" s="186" t="s">
        <v>487</v>
      </c>
      <c r="B6780" s="186">
        <v>1.45077225</v>
      </c>
      <c r="C6780" s="187">
        <v>45679.0</v>
      </c>
      <c r="D6780" s="188" t="str">
        <f t="shared" si="1"/>
        <v>2025/01</v>
      </c>
      <c r="E6780" s="189"/>
    </row>
    <row r="6781">
      <c r="A6781" s="186" t="s">
        <v>487</v>
      </c>
      <c r="B6781" s="186">
        <v>0.1430784</v>
      </c>
      <c r="C6781" s="187">
        <v>45679.0</v>
      </c>
      <c r="D6781" s="188" t="str">
        <f t="shared" si="1"/>
        <v>2025/01</v>
      </c>
      <c r="E6781" s="189"/>
    </row>
    <row r="6782">
      <c r="A6782" s="186" t="s">
        <v>487</v>
      </c>
      <c r="B6782" s="186">
        <v>0.1983948</v>
      </c>
      <c r="C6782" s="187">
        <v>45679.0</v>
      </c>
      <c r="D6782" s="188" t="str">
        <f t="shared" si="1"/>
        <v>2025/01</v>
      </c>
      <c r="E6782" s="189"/>
    </row>
    <row r="6783">
      <c r="A6783" s="186" t="s">
        <v>487</v>
      </c>
      <c r="B6783" s="186">
        <v>0.00642</v>
      </c>
      <c r="C6783" s="187">
        <v>45679.0</v>
      </c>
      <c r="D6783" s="188" t="str">
        <f t="shared" si="1"/>
        <v>2025/01</v>
      </c>
      <c r="E6783" s="189"/>
    </row>
    <row r="6784">
      <c r="A6784" s="186" t="s">
        <v>487</v>
      </c>
      <c r="B6784" s="186">
        <v>4.338E-4</v>
      </c>
      <c r="C6784" s="187">
        <v>45679.0</v>
      </c>
      <c r="D6784" s="188" t="str">
        <f t="shared" si="1"/>
        <v>2025/01</v>
      </c>
      <c r="E6784" s="189"/>
    </row>
    <row r="6785">
      <c r="A6785" s="186" t="s">
        <v>487</v>
      </c>
      <c r="B6785" s="186">
        <v>5.4E-5</v>
      </c>
      <c r="C6785" s="187">
        <v>45679.0</v>
      </c>
      <c r="D6785" s="188" t="str">
        <f t="shared" si="1"/>
        <v>2025/01</v>
      </c>
      <c r="E6785" s="189"/>
    </row>
    <row r="6786">
      <c r="A6786" s="186" t="s">
        <v>487</v>
      </c>
      <c r="B6786" s="186">
        <v>0.02085</v>
      </c>
      <c r="C6786" s="187">
        <v>45679.0</v>
      </c>
      <c r="D6786" s="188" t="str">
        <f t="shared" si="1"/>
        <v>2025/01</v>
      </c>
      <c r="E6786" s="189"/>
    </row>
    <row r="6787">
      <c r="A6787" s="186" t="s">
        <v>487</v>
      </c>
      <c r="B6787" s="186">
        <v>0.0048</v>
      </c>
      <c r="C6787" s="187">
        <v>45679.0</v>
      </c>
      <c r="D6787" s="188" t="str">
        <f t="shared" si="1"/>
        <v>2025/01</v>
      </c>
      <c r="E6787" s="189"/>
    </row>
    <row r="6788">
      <c r="A6788" s="186" t="s">
        <v>499</v>
      </c>
      <c r="B6788" s="186">
        <v>2.27041</v>
      </c>
      <c r="C6788" s="187">
        <v>45679.0</v>
      </c>
      <c r="D6788" s="188" t="str">
        <f t="shared" si="1"/>
        <v>2025/01</v>
      </c>
      <c r="E6788" s="189"/>
    </row>
    <row r="6789">
      <c r="A6789" s="186" t="s">
        <v>499</v>
      </c>
      <c r="B6789" s="186">
        <v>2.31792</v>
      </c>
      <c r="C6789" s="187">
        <v>45679.0</v>
      </c>
      <c r="D6789" s="188" t="str">
        <f t="shared" si="1"/>
        <v>2025/01</v>
      </c>
      <c r="E6789" s="189"/>
    </row>
    <row r="6790">
      <c r="A6790" s="186" t="s">
        <v>499</v>
      </c>
      <c r="B6790" s="186">
        <v>1.88255</v>
      </c>
      <c r="C6790" s="187">
        <v>45679.0</v>
      </c>
      <c r="D6790" s="188" t="str">
        <f t="shared" si="1"/>
        <v>2025/01</v>
      </c>
      <c r="E6790" s="189"/>
    </row>
    <row r="6791">
      <c r="A6791" s="186" t="s">
        <v>499</v>
      </c>
      <c r="B6791" s="186">
        <v>0.00122356</v>
      </c>
      <c r="C6791" s="187">
        <v>45679.0</v>
      </c>
      <c r="D6791" s="188" t="str">
        <f t="shared" si="1"/>
        <v>2025/01</v>
      </c>
      <c r="E6791" s="189"/>
    </row>
    <row r="6792">
      <c r="A6792" s="186" t="s">
        <v>499</v>
      </c>
      <c r="B6792" s="186">
        <v>0.0129114</v>
      </c>
      <c r="C6792" s="187">
        <v>45679.0</v>
      </c>
      <c r="D6792" s="188" t="str">
        <f t="shared" si="1"/>
        <v>2025/01</v>
      </c>
      <c r="E6792" s="189"/>
    </row>
    <row r="6793">
      <c r="A6793" s="186" t="s">
        <v>499</v>
      </c>
      <c r="B6793" s="186">
        <v>0.00852</v>
      </c>
      <c r="C6793" s="187">
        <v>45679.0</v>
      </c>
      <c r="D6793" s="188" t="str">
        <f t="shared" si="1"/>
        <v>2025/01</v>
      </c>
      <c r="E6793" s="189"/>
    </row>
    <row r="6794">
      <c r="A6794" s="186" t="s">
        <v>502</v>
      </c>
      <c r="B6794" s="186">
        <v>1.126315</v>
      </c>
      <c r="C6794" s="187">
        <v>45679.0</v>
      </c>
      <c r="D6794" s="188" t="str">
        <f t="shared" si="1"/>
        <v>2025/01</v>
      </c>
      <c r="E6794" s="189"/>
    </row>
    <row r="6795">
      <c r="A6795" s="186" t="s">
        <v>502</v>
      </c>
      <c r="B6795" s="186">
        <v>0.22608</v>
      </c>
      <c r="C6795" s="187">
        <v>45679.0</v>
      </c>
      <c r="D6795" s="188" t="str">
        <f t="shared" si="1"/>
        <v>2025/01</v>
      </c>
      <c r="E6795" s="189"/>
    </row>
    <row r="6796">
      <c r="A6796" s="186" t="s">
        <v>502</v>
      </c>
      <c r="B6796" s="186">
        <v>0.49667</v>
      </c>
      <c r="C6796" s="187">
        <v>45679.0</v>
      </c>
      <c r="D6796" s="188" t="str">
        <f t="shared" si="1"/>
        <v>2025/01</v>
      </c>
      <c r="E6796" s="189"/>
    </row>
    <row r="6797">
      <c r="A6797" s="186" t="s">
        <v>502</v>
      </c>
      <c r="B6797" s="186">
        <v>0.0387759</v>
      </c>
      <c r="C6797" s="187">
        <v>45679.0</v>
      </c>
      <c r="D6797" s="188" t="str">
        <f t="shared" si="1"/>
        <v>2025/01</v>
      </c>
      <c r="E6797" s="189"/>
    </row>
    <row r="6798">
      <c r="A6798" s="186" t="s">
        <v>502</v>
      </c>
      <c r="B6798" s="186">
        <v>0.0100992</v>
      </c>
      <c r="C6798" s="187">
        <v>45679.0</v>
      </c>
      <c r="D6798" s="188" t="str">
        <f t="shared" si="1"/>
        <v>2025/01</v>
      </c>
      <c r="E6798" s="189"/>
    </row>
    <row r="6799">
      <c r="A6799" s="186" t="s">
        <v>502</v>
      </c>
      <c r="B6799" s="186">
        <v>0.0162366</v>
      </c>
      <c r="C6799" s="187">
        <v>45679.0</v>
      </c>
      <c r="D6799" s="188" t="str">
        <f t="shared" si="1"/>
        <v>2025/01</v>
      </c>
      <c r="E6799" s="189"/>
    </row>
    <row r="6800">
      <c r="A6800" s="186" t="s">
        <v>502</v>
      </c>
      <c r="B6800" s="186">
        <v>0.04665</v>
      </c>
      <c r="C6800" s="187">
        <v>45679.0</v>
      </c>
      <c r="D6800" s="188" t="str">
        <f t="shared" si="1"/>
        <v>2025/01</v>
      </c>
      <c r="E6800" s="189"/>
    </row>
    <row r="6801">
      <c r="A6801" s="186" t="s">
        <v>502</v>
      </c>
      <c r="B6801" s="186">
        <v>0.22188</v>
      </c>
      <c r="C6801" s="187">
        <v>45679.0</v>
      </c>
      <c r="D6801" s="188" t="str">
        <f t="shared" si="1"/>
        <v>2025/01</v>
      </c>
      <c r="E6801" s="189"/>
    </row>
    <row r="6802">
      <c r="A6802" s="186" t="s">
        <v>502</v>
      </c>
      <c r="B6802" s="186">
        <v>0.0410711</v>
      </c>
      <c r="C6802" s="187">
        <v>45679.0</v>
      </c>
      <c r="D6802" s="188" t="str">
        <f t="shared" si="1"/>
        <v>2025/01</v>
      </c>
      <c r="E6802" s="189"/>
    </row>
    <row r="6803">
      <c r="A6803" s="186" t="s">
        <v>502</v>
      </c>
      <c r="B6803" s="186">
        <v>0.06136</v>
      </c>
      <c r="C6803" s="187">
        <v>45679.0</v>
      </c>
      <c r="D6803" s="188" t="str">
        <f t="shared" si="1"/>
        <v>2025/01</v>
      </c>
      <c r="E6803" s="189"/>
    </row>
    <row r="6804">
      <c r="A6804" s="186" t="s">
        <v>502</v>
      </c>
      <c r="B6804" s="186">
        <v>0.00432</v>
      </c>
      <c r="C6804" s="187">
        <v>45679.0</v>
      </c>
      <c r="D6804" s="188" t="str">
        <f t="shared" si="1"/>
        <v>2025/01</v>
      </c>
      <c r="E6804" s="189"/>
    </row>
    <row r="6805">
      <c r="A6805" s="186" t="s">
        <v>502</v>
      </c>
      <c r="B6805" s="186">
        <v>0.0996</v>
      </c>
      <c r="C6805" s="187">
        <v>45679.0</v>
      </c>
      <c r="D6805" s="188" t="str">
        <f t="shared" si="1"/>
        <v>2025/01</v>
      </c>
      <c r="E6805" s="189"/>
    </row>
    <row r="6806">
      <c r="A6806" s="186" t="s">
        <v>502</v>
      </c>
      <c r="B6806" s="186">
        <v>0.013985</v>
      </c>
      <c r="C6806" s="187">
        <v>45679.0</v>
      </c>
      <c r="D6806" s="188" t="str">
        <f t="shared" si="1"/>
        <v>2025/01</v>
      </c>
      <c r="E6806" s="189"/>
    </row>
    <row r="6807">
      <c r="A6807" s="186" t="s">
        <v>502</v>
      </c>
      <c r="B6807" s="186">
        <v>0.0072</v>
      </c>
      <c r="C6807" s="187">
        <v>45679.0</v>
      </c>
      <c r="D6807" s="188" t="str">
        <f t="shared" si="1"/>
        <v>2025/01</v>
      </c>
      <c r="E6807" s="189"/>
    </row>
    <row r="6808">
      <c r="A6808" s="186" t="s">
        <v>502</v>
      </c>
      <c r="B6808" s="186">
        <v>0.01006</v>
      </c>
      <c r="C6808" s="187">
        <v>45679.0</v>
      </c>
      <c r="D6808" s="188" t="str">
        <f t="shared" si="1"/>
        <v>2025/01</v>
      </c>
      <c r="E6808" s="189"/>
    </row>
    <row r="6809">
      <c r="A6809" s="186" t="s">
        <v>502</v>
      </c>
      <c r="B6809" s="186">
        <v>1.6059E-4</v>
      </c>
      <c r="C6809" s="187">
        <v>45679.0</v>
      </c>
      <c r="D6809" s="188" t="str">
        <f t="shared" si="1"/>
        <v>2025/01</v>
      </c>
      <c r="E6809" s="189"/>
    </row>
    <row r="6810">
      <c r="A6810" s="186" t="s">
        <v>502</v>
      </c>
      <c r="B6810" s="186">
        <v>3.2</v>
      </c>
      <c r="C6810" s="187">
        <v>45679.0</v>
      </c>
      <c r="D6810" s="188" t="str">
        <f t="shared" si="1"/>
        <v>2025/01</v>
      </c>
      <c r="E6810" s="189"/>
    </row>
    <row r="6811">
      <c r="A6811" s="186" t="s">
        <v>502</v>
      </c>
      <c r="B6811" s="186">
        <v>0.48247</v>
      </c>
      <c r="C6811" s="187">
        <v>45679.0</v>
      </c>
      <c r="D6811" s="188" t="str">
        <f t="shared" si="1"/>
        <v>2025/01</v>
      </c>
      <c r="E6811" s="189"/>
    </row>
    <row r="6812">
      <c r="A6812" s="186" t="s">
        <v>502</v>
      </c>
      <c r="B6812" s="186">
        <v>0.06321</v>
      </c>
      <c r="C6812" s="187">
        <v>45679.0</v>
      </c>
      <c r="D6812" s="188" t="str">
        <f t="shared" si="1"/>
        <v>2025/01</v>
      </c>
      <c r="E6812" s="189"/>
    </row>
    <row r="6813">
      <c r="A6813" s="186" t="s">
        <v>502</v>
      </c>
      <c r="B6813" s="186">
        <v>0.16885</v>
      </c>
      <c r="C6813" s="187">
        <v>45679.0</v>
      </c>
      <c r="D6813" s="188" t="str">
        <f t="shared" si="1"/>
        <v>2025/01</v>
      </c>
      <c r="E6813" s="189"/>
    </row>
    <row r="6814">
      <c r="A6814" s="186" t="s">
        <v>502</v>
      </c>
      <c r="B6814" s="186">
        <v>0.05529</v>
      </c>
      <c r="C6814" s="187">
        <v>45679.0</v>
      </c>
      <c r="D6814" s="188" t="str">
        <f t="shared" si="1"/>
        <v>2025/01</v>
      </c>
      <c r="E6814" s="189"/>
    </row>
    <row r="6815">
      <c r="A6815" s="186" t="s">
        <v>502</v>
      </c>
      <c r="B6815" s="186">
        <v>0.269892</v>
      </c>
      <c r="C6815" s="187">
        <v>45679.0</v>
      </c>
      <c r="D6815" s="188" t="str">
        <f t="shared" si="1"/>
        <v>2025/01</v>
      </c>
      <c r="E6815" s="189"/>
    </row>
    <row r="6816">
      <c r="A6816" s="186" t="s">
        <v>502</v>
      </c>
      <c r="B6816" s="186">
        <v>0.712844</v>
      </c>
      <c r="C6816" s="187">
        <v>45679.0</v>
      </c>
      <c r="D6816" s="188" t="str">
        <f t="shared" si="1"/>
        <v>2025/01</v>
      </c>
      <c r="E6816" s="189"/>
    </row>
    <row r="6817">
      <c r="A6817" s="186" t="s">
        <v>488</v>
      </c>
      <c r="B6817" s="186">
        <v>1.2015325</v>
      </c>
      <c r="C6817" s="187">
        <v>45679.0</v>
      </c>
      <c r="D6817" s="188" t="str">
        <f t="shared" si="1"/>
        <v>2025/01</v>
      </c>
      <c r="E6817" s="189"/>
    </row>
    <row r="6818">
      <c r="A6818" s="186" t="s">
        <v>488</v>
      </c>
      <c r="B6818" s="186">
        <v>2.87152</v>
      </c>
      <c r="C6818" s="187">
        <v>45679.0</v>
      </c>
      <c r="D6818" s="188" t="str">
        <f t="shared" si="1"/>
        <v>2025/01</v>
      </c>
      <c r="E6818" s="189"/>
    </row>
    <row r="6819">
      <c r="A6819" s="186" t="s">
        <v>488</v>
      </c>
      <c r="B6819" s="186">
        <v>0.29446</v>
      </c>
      <c r="C6819" s="187">
        <v>45679.0</v>
      </c>
      <c r="D6819" s="188" t="str">
        <f t="shared" si="1"/>
        <v>2025/01</v>
      </c>
      <c r="E6819" s="189"/>
    </row>
    <row r="6820">
      <c r="A6820" s="186" t="s">
        <v>488</v>
      </c>
      <c r="B6820" s="186">
        <v>1.009605</v>
      </c>
      <c r="C6820" s="187">
        <v>45679.0</v>
      </c>
      <c r="D6820" s="188" t="str">
        <f t="shared" si="1"/>
        <v>2025/01</v>
      </c>
      <c r="E6820" s="189"/>
    </row>
    <row r="6821">
      <c r="A6821" s="186" t="s">
        <v>488</v>
      </c>
      <c r="B6821" s="186">
        <v>0.38656</v>
      </c>
      <c r="C6821" s="187">
        <v>45679.0</v>
      </c>
      <c r="D6821" s="188" t="str">
        <f t="shared" si="1"/>
        <v>2025/01</v>
      </c>
      <c r="E6821" s="189"/>
    </row>
    <row r="6822">
      <c r="A6822" s="186" t="s">
        <v>488</v>
      </c>
      <c r="B6822" s="186">
        <v>0.66356</v>
      </c>
      <c r="C6822" s="187">
        <v>45679.0</v>
      </c>
      <c r="D6822" s="188" t="str">
        <f t="shared" si="1"/>
        <v>2025/01</v>
      </c>
      <c r="E6822" s="189"/>
    </row>
    <row r="6823">
      <c r="A6823" s="186" t="s">
        <v>488</v>
      </c>
      <c r="B6823" s="186">
        <v>1.11908805</v>
      </c>
      <c r="C6823" s="187">
        <v>45679.0</v>
      </c>
      <c r="D6823" s="188" t="str">
        <f t="shared" si="1"/>
        <v>2025/01</v>
      </c>
      <c r="E6823" s="189"/>
    </row>
    <row r="6824">
      <c r="A6824" s="186" t="s">
        <v>488</v>
      </c>
      <c r="B6824" s="186">
        <v>0.1389888</v>
      </c>
      <c r="C6824" s="187">
        <v>45679.0</v>
      </c>
      <c r="D6824" s="188" t="str">
        <f t="shared" si="1"/>
        <v>2025/01</v>
      </c>
      <c r="E6824" s="189"/>
    </row>
    <row r="6825">
      <c r="A6825" s="186" t="s">
        <v>488</v>
      </c>
      <c r="B6825" s="186">
        <v>0.2034354</v>
      </c>
      <c r="C6825" s="187">
        <v>45679.0</v>
      </c>
      <c r="D6825" s="188" t="str">
        <f t="shared" si="1"/>
        <v>2025/01</v>
      </c>
      <c r="E6825" s="189"/>
    </row>
    <row r="6826">
      <c r="A6826" s="186" t="s">
        <v>488</v>
      </c>
      <c r="B6826" s="186">
        <v>10.572</v>
      </c>
      <c r="C6826" s="187">
        <v>45679.0</v>
      </c>
      <c r="D6826" s="188" t="str">
        <f t="shared" si="1"/>
        <v>2025/01</v>
      </c>
      <c r="E6826" s="189"/>
    </row>
    <row r="6827">
      <c r="A6827" s="186" t="s">
        <v>488</v>
      </c>
      <c r="B6827" s="186">
        <v>1.26144</v>
      </c>
      <c r="C6827" s="187">
        <v>45679.0</v>
      </c>
      <c r="D6827" s="188" t="str">
        <f t="shared" si="1"/>
        <v>2025/01</v>
      </c>
      <c r="E6827" s="189"/>
    </row>
    <row r="6828">
      <c r="A6828" s="186" t="s">
        <v>488</v>
      </c>
      <c r="B6828" s="186">
        <v>24.00918</v>
      </c>
      <c r="C6828" s="187">
        <v>45679.0</v>
      </c>
      <c r="D6828" s="188" t="str">
        <f t="shared" si="1"/>
        <v>2025/01</v>
      </c>
      <c r="E6828" s="189"/>
    </row>
    <row r="6829">
      <c r="A6829" s="186" t="s">
        <v>488</v>
      </c>
      <c r="B6829" s="186">
        <v>0.0518</v>
      </c>
      <c r="C6829" s="187">
        <v>45679.0</v>
      </c>
      <c r="D6829" s="188" t="str">
        <f t="shared" si="1"/>
        <v>2025/01</v>
      </c>
      <c r="E6829" s="189"/>
    </row>
    <row r="6830">
      <c r="A6830" s="186" t="s">
        <v>488</v>
      </c>
      <c r="B6830" s="186">
        <v>0.00448</v>
      </c>
      <c r="C6830" s="187">
        <v>45679.0</v>
      </c>
      <c r="D6830" s="188" t="str">
        <f t="shared" si="1"/>
        <v>2025/01</v>
      </c>
      <c r="E6830" s="189"/>
    </row>
    <row r="6831">
      <c r="A6831" s="186" t="s">
        <v>488</v>
      </c>
      <c r="B6831" s="186">
        <v>0.13128</v>
      </c>
      <c r="C6831" s="187">
        <v>45679.0</v>
      </c>
      <c r="D6831" s="188" t="str">
        <f t="shared" si="1"/>
        <v>2025/01</v>
      </c>
      <c r="E6831" s="189"/>
    </row>
    <row r="6832">
      <c r="A6832" s="186" t="s">
        <v>488</v>
      </c>
      <c r="B6832" s="186">
        <v>0.089375</v>
      </c>
      <c r="C6832" s="187">
        <v>45679.0</v>
      </c>
      <c r="D6832" s="188" t="str">
        <f t="shared" si="1"/>
        <v>2025/01</v>
      </c>
      <c r="E6832" s="189"/>
    </row>
    <row r="6833">
      <c r="A6833" s="186" t="s">
        <v>488</v>
      </c>
      <c r="B6833" s="186">
        <v>0.07344</v>
      </c>
      <c r="C6833" s="187">
        <v>45679.0</v>
      </c>
      <c r="D6833" s="188" t="str">
        <f t="shared" si="1"/>
        <v>2025/01</v>
      </c>
      <c r="E6833" s="189"/>
    </row>
    <row r="6834">
      <c r="A6834" s="186" t="s">
        <v>488</v>
      </c>
      <c r="B6834" s="186">
        <v>0.0116</v>
      </c>
      <c r="C6834" s="187">
        <v>45679.0</v>
      </c>
      <c r="D6834" s="188" t="str">
        <f t="shared" si="1"/>
        <v>2025/01</v>
      </c>
      <c r="E6834" s="189"/>
    </row>
    <row r="6835">
      <c r="A6835" s="186" t="s">
        <v>488</v>
      </c>
      <c r="B6835" s="186">
        <v>0.0019</v>
      </c>
      <c r="C6835" s="187">
        <v>45679.0</v>
      </c>
      <c r="D6835" s="188" t="str">
        <f t="shared" si="1"/>
        <v>2025/01</v>
      </c>
      <c r="E6835" s="189"/>
    </row>
    <row r="6836">
      <c r="A6836" s="186" t="s">
        <v>489</v>
      </c>
      <c r="B6836" s="186">
        <v>1.596975</v>
      </c>
      <c r="C6836" s="187">
        <v>45679.0</v>
      </c>
      <c r="D6836" s="188" t="str">
        <f t="shared" si="1"/>
        <v>2025/01</v>
      </c>
      <c r="E6836" s="189"/>
    </row>
    <row r="6837">
      <c r="A6837" s="186" t="s">
        <v>489</v>
      </c>
      <c r="B6837" s="186">
        <v>6.42256</v>
      </c>
      <c r="C6837" s="187">
        <v>45679.0</v>
      </c>
      <c r="D6837" s="188" t="str">
        <f t="shared" si="1"/>
        <v>2025/01</v>
      </c>
      <c r="E6837" s="189"/>
    </row>
    <row r="6838">
      <c r="A6838" s="186" t="s">
        <v>489</v>
      </c>
      <c r="B6838" s="186">
        <v>3.91447</v>
      </c>
      <c r="C6838" s="187">
        <v>45679.0</v>
      </c>
      <c r="D6838" s="188" t="str">
        <f t="shared" si="1"/>
        <v>2025/01</v>
      </c>
      <c r="E6838" s="189"/>
    </row>
    <row r="6839">
      <c r="A6839" s="186" t="s">
        <v>489</v>
      </c>
      <c r="B6839" s="186">
        <v>0.03274</v>
      </c>
      <c r="C6839" s="187">
        <v>45679.0</v>
      </c>
      <c r="D6839" s="188" t="str">
        <f t="shared" si="1"/>
        <v>2025/01</v>
      </c>
      <c r="E6839" s="189"/>
    </row>
    <row r="6840">
      <c r="A6840" s="186" t="s">
        <v>489</v>
      </c>
      <c r="B6840" s="186">
        <v>0.02292</v>
      </c>
      <c r="C6840" s="187">
        <v>45679.0</v>
      </c>
      <c r="D6840" s="188" t="str">
        <f t="shared" si="1"/>
        <v>2025/01</v>
      </c>
      <c r="E6840" s="189"/>
    </row>
    <row r="6841">
      <c r="A6841" s="186" t="s">
        <v>489</v>
      </c>
      <c r="B6841" s="186">
        <v>0.0357465</v>
      </c>
      <c r="C6841" s="187">
        <v>45679.0</v>
      </c>
      <c r="D6841" s="188" t="str">
        <f t="shared" si="1"/>
        <v>2025/01</v>
      </c>
      <c r="E6841" s="189"/>
    </row>
    <row r="6842">
      <c r="A6842" s="186" t="s">
        <v>489</v>
      </c>
      <c r="B6842" s="186">
        <v>0.008976</v>
      </c>
      <c r="C6842" s="187">
        <v>45679.0</v>
      </c>
      <c r="D6842" s="188" t="str">
        <f t="shared" si="1"/>
        <v>2025/01</v>
      </c>
      <c r="E6842" s="189"/>
    </row>
    <row r="6843">
      <c r="A6843" s="186" t="s">
        <v>489</v>
      </c>
      <c r="B6843" s="186">
        <v>0.0087384</v>
      </c>
      <c r="C6843" s="187">
        <v>45679.0</v>
      </c>
      <c r="D6843" s="188" t="str">
        <f t="shared" si="1"/>
        <v>2025/01</v>
      </c>
      <c r="E6843" s="189"/>
    </row>
    <row r="6844">
      <c r="A6844" s="186" t="s">
        <v>489</v>
      </c>
      <c r="B6844" s="186">
        <v>0.00547599</v>
      </c>
      <c r="C6844" s="187">
        <v>45679.0</v>
      </c>
      <c r="D6844" s="188" t="str">
        <f t="shared" si="1"/>
        <v>2025/01</v>
      </c>
      <c r="E6844" s="189"/>
    </row>
    <row r="6845">
      <c r="A6845" s="186" t="s">
        <v>489</v>
      </c>
      <c r="B6845" s="186">
        <v>0.0021198</v>
      </c>
      <c r="C6845" s="187">
        <v>45679.0</v>
      </c>
      <c r="D6845" s="188" t="str">
        <f t="shared" si="1"/>
        <v>2025/01</v>
      </c>
      <c r="E6845" s="189"/>
    </row>
    <row r="6846">
      <c r="A6846" s="186" t="s">
        <v>489</v>
      </c>
      <c r="B6846" s="186">
        <v>0.0015132</v>
      </c>
      <c r="C6846" s="187">
        <v>45679.0</v>
      </c>
      <c r="D6846" s="188" t="str">
        <f t="shared" si="1"/>
        <v>2025/01</v>
      </c>
      <c r="E6846" s="189"/>
    </row>
    <row r="6847">
      <c r="A6847" s="186" t="s">
        <v>498</v>
      </c>
      <c r="B6847" s="186">
        <v>0.0097425</v>
      </c>
      <c r="C6847" s="187">
        <v>45679.0</v>
      </c>
      <c r="D6847" s="188" t="str">
        <f t="shared" si="1"/>
        <v>2025/01</v>
      </c>
      <c r="E6847" s="189"/>
    </row>
    <row r="6848">
      <c r="A6848" s="186" t="s">
        <v>498</v>
      </c>
      <c r="B6848" s="186">
        <v>0.00624</v>
      </c>
      <c r="C6848" s="187">
        <v>45679.0</v>
      </c>
      <c r="D6848" s="188" t="str">
        <f t="shared" si="1"/>
        <v>2025/01</v>
      </c>
      <c r="E6848" s="189"/>
    </row>
    <row r="6849">
      <c r="A6849" s="186" t="s">
        <v>498</v>
      </c>
      <c r="B6849" s="186">
        <v>0.0328548</v>
      </c>
      <c r="C6849" s="187">
        <v>45679.0</v>
      </c>
      <c r="D6849" s="188" t="str">
        <f t="shared" si="1"/>
        <v>2025/01</v>
      </c>
      <c r="E6849" s="189"/>
    </row>
    <row r="6850">
      <c r="A6850" s="186" t="s">
        <v>498</v>
      </c>
      <c r="B6850" s="186">
        <v>0.0264672</v>
      </c>
      <c r="C6850" s="187">
        <v>45679.0</v>
      </c>
      <c r="D6850" s="188" t="str">
        <f t="shared" si="1"/>
        <v>2025/01</v>
      </c>
      <c r="E6850" s="189"/>
    </row>
    <row r="6851">
      <c r="A6851" s="186" t="s">
        <v>498</v>
      </c>
      <c r="B6851" s="186">
        <v>0.031068</v>
      </c>
      <c r="C6851" s="187">
        <v>45679.0</v>
      </c>
      <c r="D6851" s="188" t="str">
        <f t="shared" si="1"/>
        <v>2025/01</v>
      </c>
      <c r="E6851" s="189"/>
    </row>
    <row r="6852">
      <c r="A6852" s="186" t="s">
        <v>491</v>
      </c>
      <c r="B6852" s="186">
        <v>1.223665</v>
      </c>
      <c r="C6852" s="187">
        <v>45679.0</v>
      </c>
      <c r="D6852" s="188" t="str">
        <f t="shared" si="1"/>
        <v>2025/01</v>
      </c>
      <c r="E6852" s="189"/>
    </row>
    <row r="6853">
      <c r="A6853" s="186" t="s">
        <v>491</v>
      </c>
      <c r="B6853" s="186">
        <v>0.71786</v>
      </c>
      <c r="C6853" s="187">
        <v>45679.0</v>
      </c>
      <c r="D6853" s="188" t="str">
        <f t="shared" si="1"/>
        <v>2025/01</v>
      </c>
      <c r="E6853" s="189"/>
    </row>
    <row r="6854">
      <c r="A6854" s="186" t="s">
        <v>491</v>
      </c>
      <c r="B6854" s="186">
        <v>0.1000872</v>
      </c>
      <c r="C6854" s="187">
        <v>45679.0</v>
      </c>
      <c r="D6854" s="188" t="str">
        <f t="shared" si="1"/>
        <v>2025/01</v>
      </c>
      <c r="E6854" s="189"/>
    </row>
    <row r="6855">
      <c r="A6855" s="186" t="s">
        <v>491</v>
      </c>
      <c r="B6855" s="186">
        <v>0.0041568</v>
      </c>
      <c r="C6855" s="187">
        <v>45679.0</v>
      </c>
      <c r="D6855" s="188" t="str">
        <f t="shared" si="1"/>
        <v>2025/01</v>
      </c>
      <c r="E6855" s="189"/>
    </row>
    <row r="6856">
      <c r="A6856" s="186" t="s">
        <v>491</v>
      </c>
      <c r="B6856" s="186">
        <v>0.0815382</v>
      </c>
      <c r="C6856" s="187">
        <v>45679.0</v>
      </c>
      <c r="D6856" s="188" t="str">
        <f t="shared" si="1"/>
        <v>2025/01</v>
      </c>
      <c r="E6856" s="189"/>
    </row>
    <row r="6857">
      <c r="A6857" s="186" t="s">
        <v>487</v>
      </c>
      <c r="B6857" s="186">
        <v>0.0844175</v>
      </c>
      <c r="C6857" s="187">
        <v>45680.0</v>
      </c>
      <c r="D6857" s="188" t="str">
        <f t="shared" si="1"/>
        <v>2025/01</v>
      </c>
      <c r="E6857" s="189"/>
    </row>
    <row r="6858">
      <c r="A6858" s="186" t="s">
        <v>487</v>
      </c>
      <c r="B6858" s="186">
        <v>0.00624</v>
      </c>
      <c r="C6858" s="187">
        <v>45680.0</v>
      </c>
      <c r="D6858" s="188" t="str">
        <f t="shared" si="1"/>
        <v>2025/01</v>
      </c>
      <c r="E6858" s="189"/>
    </row>
    <row r="6859">
      <c r="A6859" s="186" t="s">
        <v>487</v>
      </c>
      <c r="B6859" s="186">
        <v>0.00774</v>
      </c>
      <c r="C6859" s="187">
        <v>45680.0</v>
      </c>
      <c r="D6859" s="188" t="str">
        <f t="shared" si="1"/>
        <v>2025/01</v>
      </c>
      <c r="E6859" s="189"/>
    </row>
    <row r="6860">
      <c r="A6860" s="186" t="s">
        <v>487</v>
      </c>
      <c r="B6860" s="186">
        <v>4.604445</v>
      </c>
      <c r="C6860" s="187">
        <v>45680.0</v>
      </c>
      <c r="D6860" s="188" t="str">
        <f t="shared" si="1"/>
        <v>2025/01</v>
      </c>
      <c r="E6860" s="189"/>
    </row>
    <row r="6861">
      <c r="A6861" s="186" t="s">
        <v>487</v>
      </c>
      <c r="B6861" s="186">
        <v>0.37968</v>
      </c>
      <c r="C6861" s="187">
        <v>45680.0</v>
      </c>
      <c r="D6861" s="188" t="str">
        <f t="shared" si="1"/>
        <v>2025/01</v>
      </c>
      <c r="E6861" s="189"/>
    </row>
    <row r="6862">
      <c r="A6862" s="186" t="s">
        <v>487</v>
      </c>
      <c r="B6862" s="186">
        <v>0.38257</v>
      </c>
      <c r="C6862" s="187">
        <v>45680.0</v>
      </c>
      <c r="D6862" s="188" t="str">
        <f t="shared" si="1"/>
        <v>2025/01</v>
      </c>
      <c r="E6862" s="189"/>
    </row>
    <row r="6863">
      <c r="A6863" s="186" t="s">
        <v>487</v>
      </c>
      <c r="B6863" s="186">
        <v>0.004</v>
      </c>
      <c r="C6863" s="187">
        <v>45680.0</v>
      </c>
      <c r="D6863" s="188" t="str">
        <f t="shared" si="1"/>
        <v>2025/01</v>
      </c>
      <c r="E6863" s="189"/>
    </row>
    <row r="6864">
      <c r="A6864" s="186" t="s">
        <v>487</v>
      </c>
      <c r="B6864" s="186">
        <v>1.125E-4</v>
      </c>
      <c r="C6864" s="187">
        <v>45680.0</v>
      </c>
      <c r="D6864" s="188" t="str">
        <f t="shared" si="1"/>
        <v>2025/01</v>
      </c>
      <c r="E6864" s="189"/>
    </row>
    <row r="6865">
      <c r="A6865" s="186" t="s">
        <v>487</v>
      </c>
      <c r="B6865" s="186">
        <v>2.5E-4</v>
      </c>
      <c r="C6865" s="187">
        <v>45680.0</v>
      </c>
      <c r="D6865" s="188" t="str">
        <f t="shared" si="1"/>
        <v>2025/01</v>
      </c>
      <c r="E6865" s="189"/>
    </row>
    <row r="6866">
      <c r="A6866" s="186" t="s">
        <v>487</v>
      </c>
      <c r="B6866" s="186">
        <v>2.44960665</v>
      </c>
      <c r="C6866" s="187">
        <v>45680.0</v>
      </c>
      <c r="D6866" s="188" t="str">
        <f t="shared" si="1"/>
        <v>2025/01</v>
      </c>
      <c r="E6866" s="189"/>
    </row>
    <row r="6867">
      <c r="A6867" s="186" t="s">
        <v>487</v>
      </c>
      <c r="B6867" s="186">
        <v>0.19872</v>
      </c>
      <c r="C6867" s="187">
        <v>45680.0</v>
      </c>
      <c r="D6867" s="188" t="str">
        <f t="shared" si="1"/>
        <v>2025/01</v>
      </c>
      <c r="E6867" s="189"/>
    </row>
    <row r="6868">
      <c r="A6868" s="186" t="s">
        <v>487</v>
      </c>
      <c r="B6868" s="186">
        <v>0.2328936</v>
      </c>
      <c r="C6868" s="187">
        <v>45680.0</v>
      </c>
      <c r="D6868" s="188" t="str">
        <f t="shared" si="1"/>
        <v>2025/01</v>
      </c>
      <c r="E6868" s="189"/>
    </row>
    <row r="6869">
      <c r="A6869" s="186" t="s">
        <v>487</v>
      </c>
      <c r="B6869" s="186">
        <v>0.01072</v>
      </c>
      <c r="C6869" s="187">
        <v>45680.0</v>
      </c>
      <c r="D6869" s="188" t="str">
        <f t="shared" si="1"/>
        <v>2025/01</v>
      </c>
      <c r="E6869" s="189"/>
    </row>
    <row r="6870">
      <c r="A6870" s="186" t="s">
        <v>487</v>
      </c>
      <c r="B6870" s="186">
        <v>1.6E-4</v>
      </c>
      <c r="C6870" s="187">
        <v>45680.0</v>
      </c>
      <c r="D6870" s="188" t="str">
        <f t="shared" si="1"/>
        <v>2025/01</v>
      </c>
      <c r="E6870" s="189"/>
    </row>
    <row r="6871">
      <c r="A6871" s="186" t="s">
        <v>487</v>
      </c>
      <c r="B6871" s="186">
        <v>0.04528</v>
      </c>
      <c r="C6871" s="187">
        <v>45680.0</v>
      </c>
      <c r="D6871" s="188" t="str">
        <f t="shared" si="1"/>
        <v>2025/01</v>
      </c>
      <c r="E6871" s="189"/>
    </row>
    <row r="6872">
      <c r="A6872" s="186" t="s">
        <v>487</v>
      </c>
      <c r="B6872" s="186">
        <v>0.00195</v>
      </c>
      <c r="C6872" s="187">
        <v>45680.0</v>
      </c>
      <c r="D6872" s="188" t="str">
        <f t="shared" si="1"/>
        <v>2025/01</v>
      </c>
      <c r="E6872" s="189"/>
    </row>
    <row r="6873">
      <c r="A6873" s="186" t="s">
        <v>487</v>
      </c>
      <c r="B6873" s="186">
        <v>0.00112</v>
      </c>
      <c r="C6873" s="187">
        <v>45680.0</v>
      </c>
      <c r="D6873" s="188" t="str">
        <f t="shared" si="1"/>
        <v>2025/01</v>
      </c>
      <c r="E6873" s="189"/>
    </row>
    <row r="6874">
      <c r="A6874" s="186" t="s">
        <v>487</v>
      </c>
      <c r="B6874" s="186">
        <v>0.00432</v>
      </c>
      <c r="C6874" s="187">
        <v>45680.0</v>
      </c>
      <c r="D6874" s="188" t="str">
        <f t="shared" si="1"/>
        <v>2025/01</v>
      </c>
      <c r="E6874" s="189"/>
    </row>
    <row r="6875">
      <c r="A6875" s="186" t="s">
        <v>487</v>
      </c>
      <c r="B6875" s="186">
        <v>9.0E-4</v>
      </c>
      <c r="C6875" s="187">
        <v>45680.0</v>
      </c>
      <c r="D6875" s="188" t="str">
        <f t="shared" si="1"/>
        <v>2025/01</v>
      </c>
      <c r="E6875" s="189"/>
    </row>
    <row r="6876">
      <c r="A6876" s="186" t="s">
        <v>499</v>
      </c>
      <c r="B6876" s="186">
        <v>2.112375</v>
      </c>
      <c r="C6876" s="187">
        <v>45680.0</v>
      </c>
      <c r="D6876" s="188" t="str">
        <f t="shared" si="1"/>
        <v>2025/01</v>
      </c>
      <c r="E6876" s="189"/>
    </row>
    <row r="6877">
      <c r="A6877" s="186" t="s">
        <v>499</v>
      </c>
      <c r="B6877" s="186">
        <v>2.15952</v>
      </c>
      <c r="C6877" s="187">
        <v>45680.0</v>
      </c>
      <c r="D6877" s="188" t="str">
        <f t="shared" si="1"/>
        <v>2025/01</v>
      </c>
      <c r="E6877" s="189"/>
    </row>
    <row r="6878">
      <c r="A6878" s="186" t="s">
        <v>499</v>
      </c>
      <c r="B6878" s="186">
        <v>1.73125</v>
      </c>
      <c r="C6878" s="187">
        <v>45680.0</v>
      </c>
      <c r="D6878" s="188" t="str">
        <f t="shared" si="1"/>
        <v>2025/01</v>
      </c>
      <c r="E6878" s="189"/>
    </row>
    <row r="6879">
      <c r="A6879" s="186" t="s">
        <v>499</v>
      </c>
      <c r="B6879" s="186">
        <v>0.00116038</v>
      </c>
      <c r="C6879" s="187">
        <v>45680.0</v>
      </c>
      <c r="D6879" s="188" t="str">
        <f t="shared" si="1"/>
        <v>2025/01</v>
      </c>
      <c r="E6879" s="189"/>
    </row>
    <row r="6880">
      <c r="A6880" s="186" t="s">
        <v>499</v>
      </c>
      <c r="B6880" s="186">
        <v>0.0112914</v>
      </c>
      <c r="C6880" s="187">
        <v>45680.0</v>
      </c>
      <c r="D6880" s="188" t="str">
        <f t="shared" si="1"/>
        <v>2025/01</v>
      </c>
      <c r="E6880" s="189"/>
    </row>
    <row r="6881">
      <c r="A6881" s="186" t="s">
        <v>499</v>
      </c>
      <c r="B6881" s="186">
        <v>0.007416</v>
      </c>
      <c r="C6881" s="187">
        <v>45680.0</v>
      </c>
      <c r="D6881" s="188" t="str">
        <f t="shared" si="1"/>
        <v>2025/01</v>
      </c>
      <c r="E6881" s="189"/>
    </row>
    <row r="6882">
      <c r="A6882" s="186" t="s">
        <v>502</v>
      </c>
      <c r="B6882" s="186">
        <v>2.6220175</v>
      </c>
      <c r="C6882" s="187">
        <v>45680.0</v>
      </c>
      <c r="D6882" s="188" t="str">
        <f t="shared" si="1"/>
        <v>2025/01</v>
      </c>
      <c r="E6882" s="189"/>
    </row>
    <row r="6883">
      <c r="A6883" s="186" t="s">
        <v>502</v>
      </c>
      <c r="B6883" s="186">
        <v>0.69856</v>
      </c>
      <c r="C6883" s="187">
        <v>45680.0</v>
      </c>
      <c r="D6883" s="188" t="str">
        <f t="shared" si="1"/>
        <v>2025/01</v>
      </c>
      <c r="E6883" s="189"/>
    </row>
    <row r="6884">
      <c r="A6884" s="186" t="s">
        <v>502</v>
      </c>
      <c r="B6884" s="186">
        <v>0.75848</v>
      </c>
      <c r="C6884" s="187">
        <v>45680.0</v>
      </c>
      <c r="D6884" s="188" t="str">
        <f t="shared" si="1"/>
        <v>2025/01</v>
      </c>
      <c r="E6884" s="189"/>
    </row>
    <row r="6885">
      <c r="A6885" s="186" t="s">
        <v>502</v>
      </c>
      <c r="B6885" s="186">
        <v>0.05562</v>
      </c>
      <c r="C6885" s="187">
        <v>45680.0</v>
      </c>
      <c r="D6885" s="188" t="str">
        <f t="shared" si="1"/>
        <v>2025/01</v>
      </c>
      <c r="E6885" s="189"/>
    </row>
    <row r="6886">
      <c r="A6886" s="186" t="s">
        <v>502</v>
      </c>
      <c r="B6886" s="186">
        <v>0.0123744</v>
      </c>
      <c r="C6886" s="187">
        <v>45680.0</v>
      </c>
      <c r="D6886" s="188" t="str">
        <f t="shared" si="1"/>
        <v>2025/01</v>
      </c>
      <c r="E6886" s="189"/>
    </row>
    <row r="6887">
      <c r="A6887" s="186" t="s">
        <v>502</v>
      </c>
      <c r="B6887" s="186">
        <v>0.0128298</v>
      </c>
      <c r="C6887" s="187">
        <v>45680.0</v>
      </c>
      <c r="D6887" s="188" t="str">
        <f t="shared" si="1"/>
        <v>2025/01</v>
      </c>
      <c r="E6887" s="189"/>
    </row>
    <row r="6888">
      <c r="A6888" s="186" t="s">
        <v>502</v>
      </c>
      <c r="B6888" s="186">
        <v>0.0365951</v>
      </c>
      <c r="C6888" s="187">
        <v>45680.0</v>
      </c>
      <c r="D6888" s="188" t="str">
        <f t="shared" si="1"/>
        <v>2025/01</v>
      </c>
      <c r="E6888" s="189"/>
    </row>
    <row r="6889">
      <c r="A6889" s="186" t="s">
        <v>502</v>
      </c>
      <c r="B6889" s="186">
        <v>1.5781E-4</v>
      </c>
      <c r="C6889" s="187">
        <v>45680.0</v>
      </c>
      <c r="D6889" s="188" t="str">
        <f t="shared" si="1"/>
        <v>2025/01</v>
      </c>
      <c r="E6889" s="189"/>
    </row>
    <row r="6890">
      <c r="A6890" s="186" t="s">
        <v>502</v>
      </c>
      <c r="B6890" s="186">
        <v>3.08</v>
      </c>
      <c r="C6890" s="187">
        <v>45680.0</v>
      </c>
      <c r="D6890" s="188" t="str">
        <f t="shared" si="1"/>
        <v>2025/01</v>
      </c>
      <c r="E6890" s="189"/>
    </row>
    <row r="6891">
      <c r="A6891" s="186" t="s">
        <v>502</v>
      </c>
      <c r="B6891" s="186">
        <v>0.001598</v>
      </c>
      <c r="C6891" s="187">
        <v>45680.0</v>
      </c>
      <c r="D6891" s="188" t="str">
        <f t="shared" si="1"/>
        <v>2025/01</v>
      </c>
      <c r="E6891" s="189"/>
    </row>
    <row r="6892">
      <c r="A6892" s="186" t="s">
        <v>502</v>
      </c>
      <c r="B6892" s="186">
        <v>2.055E-4</v>
      </c>
      <c r="C6892" s="187">
        <v>45680.0</v>
      </c>
      <c r="D6892" s="188" t="str">
        <f t="shared" si="1"/>
        <v>2025/01</v>
      </c>
      <c r="E6892" s="189"/>
    </row>
    <row r="6893">
      <c r="A6893" s="186" t="s">
        <v>502</v>
      </c>
      <c r="B6893" s="186">
        <v>0.264585</v>
      </c>
      <c r="C6893" s="187">
        <v>45680.0</v>
      </c>
      <c r="D6893" s="188" t="str">
        <f t="shared" si="1"/>
        <v>2025/01</v>
      </c>
      <c r="E6893" s="189"/>
    </row>
    <row r="6894">
      <c r="A6894" s="186" t="s">
        <v>502</v>
      </c>
      <c r="B6894" s="186">
        <v>0.653144</v>
      </c>
      <c r="C6894" s="187">
        <v>45680.0</v>
      </c>
      <c r="D6894" s="188" t="str">
        <f t="shared" si="1"/>
        <v>2025/01</v>
      </c>
      <c r="E6894" s="189"/>
    </row>
    <row r="6895">
      <c r="A6895" s="186" t="s">
        <v>488</v>
      </c>
      <c r="B6895" s="186">
        <v>0.4925</v>
      </c>
      <c r="C6895" s="187">
        <v>45680.0</v>
      </c>
      <c r="D6895" s="188" t="str">
        <f t="shared" si="1"/>
        <v>2025/01</v>
      </c>
      <c r="E6895" s="189"/>
    </row>
    <row r="6896">
      <c r="A6896" s="186" t="s">
        <v>488</v>
      </c>
      <c r="B6896" s="186">
        <v>2.34304</v>
      </c>
      <c r="C6896" s="187">
        <v>45680.0</v>
      </c>
      <c r="D6896" s="188" t="str">
        <f t="shared" si="1"/>
        <v>2025/01</v>
      </c>
      <c r="E6896" s="189"/>
    </row>
    <row r="6897">
      <c r="A6897" s="186" t="s">
        <v>488</v>
      </c>
      <c r="B6897" s="186">
        <v>0.4123</v>
      </c>
      <c r="C6897" s="187">
        <v>45680.0</v>
      </c>
      <c r="D6897" s="188" t="str">
        <f t="shared" si="1"/>
        <v>2025/01</v>
      </c>
      <c r="E6897" s="189"/>
    </row>
    <row r="6898">
      <c r="A6898" s="186" t="s">
        <v>488</v>
      </c>
      <c r="B6898" s="186">
        <v>0.1385075</v>
      </c>
      <c r="C6898" s="187">
        <v>45680.0</v>
      </c>
      <c r="D6898" s="188" t="str">
        <f t="shared" si="1"/>
        <v>2025/01</v>
      </c>
      <c r="E6898" s="189"/>
    </row>
    <row r="6899">
      <c r="A6899" s="186" t="s">
        <v>488</v>
      </c>
      <c r="B6899" s="186">
        <v>0.07232</v>
      </c>
      <c r="C6899" s="187">
        <v>45680.0</v>
      </c>
      <c r="D6899" s="188" t="str">
        <f t="shared" si="1"/>
        <v>2025/01</v>
      </c>
      <c r="E6899" s="189"/>
    </row>
    <row r="6900">
      <c r="A6900" s="186" t="s">
        <v>488</v>
      </c>
      <c r="B6900" s="186">
        <v>0.34348</v>
      </c>
      <c r="C6900" s="187">
        <v>45680.0</v>
      </c>
      <c r="D6900" s="188" t="str">
        <f t="shared" si="1"/>
        <v>2025/01</v>
      </c>
      <c r="E6900" s="189"/>
    </row>
    <row r="6901">
      <c r="A6901" s="186" t="s">
        <v>488</v>
      </c>
      <c r="B6901" s="186">
        <v>2.4753111</v>
      </c>
      <c r="C6901" s="187">
        <v>45680.0</v>
      </c>
      <c r="D6901" s="188" t="str">
        <f t="shared" si="1"/>
        <v>2025/01</v>
      </c>
      <c r="E6901" s="189"/>
    </row>
    <row r="6902">
      <c r="A6902" s="186" t="s">
        <v>488</v>
      </c>
      <c r="B6902" s="186">
        <v>0.0113088</v>
      </c>
      <c r="C6902" s="187">
        <v>45680.0</v>
      </c>
      <c r="D6902" s="188" t="str">
        <f t="shared" si="1"/>
        <v>2025/01</v>
      </c>
      <c r="E6902" s="189"/>
    </row>
    <row r="6903">
      <c r="A6903" s="186" t="s">
        <v>488</v>
      </c>
      <c r="B6903" s="186">
        <v>0.1009638</v>
      </c>
      <c r="C6903" s="187">
        <v>45680.0</v>
      </c>
      <c r="D6903" s="188" t="str">
        <f t="shared" si="1"/>
        <v>2025/01</v>
      </c>
      <c r="E6903" s="189"/>
    </row>
    <row r="6904">
      <c r="A6904" s="186" t="s">
        <v>488</v>
      </c>
      <c r="B6904" s="186">
        <v>1.15029</v>
      </c>
      <c r="C6904" s="187">
        <v>45680.0</v>
      </c>
      <c r="D6904" s="188" t="str">
        <f t="shared" si="1"/>
        <v>2025/01</v>
      </c>
      <c r="E6904" s="189"/>
    </row>
    <row r="6905">
      <c r="A6905" s="186" t="s">
        <v>488</v>
      </c>
      <c r="B6905" s="186">
        <v>0.23136</v>
      </c>
      <c r="C6905" s="187">
        <v>45680.0</v>
      </c>
      <c r="D6905" s="188" t="str">
        <f t="shared" si="1"/>
        <v>2025/01</v>
      </c>
      <c r="E6905" s="189"/>
    </row>
    <row r="6906">
      <c r="A6906" s="186" t="s">
        <v>488</v>
      </c>
      <c r="B6906" s="186">
        <v>1.26294</v>
      </c>
      <c r="C6906" s="187">
        <v>45680.0</v>
      </c>
      <c r="D6906" s="188" t="str">
        <f t="shared" si="1"/>
        <v>2025/01</v>
      </c>
      <c r="E6906" s="189"/>
    </row>
    <row r="6907">
      <c r="A6907" s="186" t="s">
        <v>489</v>
      </c>
      <c r="B6907" s="186">
        <v>1.6029925</v>
      </c>
      <c r="C6907" s="187">
        <v>45680.0</v>
      </c>
      <c r="D6907" s="188" t="str">
        <f t="shared" si="1"/>
        <v>2025/01</v>
      </c>
      <c r="E6907" s="189"/>
    </row>
    <row r="6908">
      <c r="A6908" s="186" t="s">
        <v>489</v>
      </c>
      <c r="B6908" s="186">
        <v>2.66544</v>
      </c>
      <c r="C6908" s="187">
        <v>45680.0</v>
      </c>
      <c r="D6908" s="188" t="str">
        <f t="shared" si="1"/>
        <v>2025/01</v>
      </c>
      <c r="E6908" s="189"/>
    </row>
    <row r="6909">
      <c r="A6909" s="186" t="s">
        <v>489</v>
      </c>
      <c r="B6909" s="186">
        <v>1.93312</v>
      </c>
      <c r="C6909" s="187">
        <v>45680.0</v>
      </c>
      <c r="D6909" s="188" t="str">
        <f t="shared" si="1"/>
        <v>2025/01</v>
      </c>
      <c r="E6909" s="189"/>
    </row>
    <row r="6910">
      <c r="A6910" s="186" t="s">
        <v>489</v>
      </c>
      <c r="B6910" s="186">
        <v>6.05E-4</v>
      </c>
      <c r="C6910" s="187">
        <v>45680.0</v>
      </c>
      <c r="D6910" s="188" t="str">
        <f t="shared" si="1"/>
        <v>2025/01</v>
      </c>
      <c r="E6910" s="189"/>
    </row>
    <row r="6911">
      <c r="A6911" s="186" t="s">
        <v>489</v>
      </c>
      <c r="B6911" s="186">
        <v>0.00377</v>
      </c>
      <c r="C6911" s="187">
        <v>45680.0</v>
      </c>
      <c r="D6911" s="188" t="str">
        <f t="shared" si="1"/>
        <v>2025/01</v>
      </c>
      <c r="E6911" s="189"/>
    </row>
    <row r="6912">
      <c r="A6912" s="186" t="s">
        <v>489</v>
      </c>
      <c r="B6912" s="186">
        <v>0.030939</v>
      </c>
      <c r="C6912" s="187">
        <v>45680.0</v>
      </c>
      <c r="D6912" s="188" t="str">
        <f t="shared" si="1"/>
        <v>2025/01</v>
      </c>
      <c r="E6912" s="189"/>
    </row>
    <row r="6913">
      <c r="A6913" s="186" t="s">
        <v>489</v>
      </c>
      <c r="B6913" s="186">
        <v>0.0072384</v>
      </c>
      <c r="C6913" s="187">
        <v>45680.0</v>
      </c>
      <c r="D6913" s="188" t="str">
        <f t="shared" si="1"/>
        <v>2025/01</v>
      </c>
      <c r="E6913" s="189"/>
    </row>
    <row r="6914">
      <c r="A6914" s="186" t="s">
        <v>489</v>
      </c>
      <c r="B6914" s="186">
        <v>0.0057534</v>
      </c>
      <c r="C6914" s="187">
        <v>45680.0</v>
      </c>
      <c r="D6914" s="188" t="str">
        <f t="shared" si="1"/>
        <v>2025/01</v>
      </c>
      <c r="E6914" s="189"/>
    </row>
    <row r="6915">
      <c r="A6915" s="186" t="s">
        <v>489</v>
      </c>
      <c r="B6915" s="186">
        <v>0.0019318</v>
      </c>
      <c r="C6915" s="187">
        <v>45680.0</v>
      </c>
      <c r="D6915" s="188" t="str">
        <f t="shared" si="1"/>
        <v>2025/01</v>
      </c>
      <c r="E6915" s="189"/>
    </row>
    <row r="6916">
      <c r="A6916" s="186" t="s">
        <v>489</v>
      </c>
      <c r="B6916" s="186">
        <v>0.0018144</v>
      </c>
      <c r="C6916" s="187">
        <v>45680.0</v>
      </c>
      <c r="D6916" s="188" t="str">
        <f t="shared" si="1"/>
        <v>2025/01</v>
      </c>
      <c r="E6916" s="189"/>
    </row>
    <row r="6917">
      <c r="A6917" s="186" t="s">
        <v>489</v>
      </c>
      <c r="B6917" s="186">
        <v>0.0012288</v>
      </c>
      <c r="C6917" s="187">
        <v>45680.0</v>
      </c>
      <c r="D6917" s="188" t="str">
        <f t="shared" si="1"/>
        <v>2025/01</v>
      </c>
      <c r="E6917" s="189"/>
    </row>
    <row r="6918">
      <c r="A6918" s="186" t="s">
        <v>498</v>
      </c>
      <c r="B6918" s="186">
        <v>0.027075</v>
      </c>
      <c r="C6918" s="187">
        <v>45680.0</v>
      </c>
      <c r="D6918" s="188" t="str">
        <f t="shared" si="1"/>
        <v>2025/01</v>
      </c>
      <c r="E6918" s="189"/>
    </row>
    <row r="6919">
      <c r="A6919" s="186" t="s">
        <v>498</v>
      </c>
      <c r="B6919" s="186">
        <v>0.00144</v>
      </c>
      <c r="C6919" s="187">
        <v>45680.0</v>
      </c>
      <c r="D6919" s="188" t="str">
        <f t="shared" si="1"/>
        <v>2025/01</v>
      </c>
      <c r="E6919" s="189"/>
    </row>
    <row r="6920">
      <c r="A6920" s="186" t="s">
        <v>498</v>
      </c>
      <c r="B6920" s="186">
        <v>0.0212</v>
      </c>
      <c r="C6920" s="187">
        <v>45680.0</v>
      </c>
      <c r="D6920" s="188" t="str">
        <f t="shared" si="1"/>
        <v>2025/01</v>
      </c>
      <c r="E6920" s="189"/>
    </row>
    <row r="6921">
      <c r="A6921" s="186" t="s">
        <v>498</v>
      </c>
      <c r="B6921" s="186">
        <v>0.0652575</v>
      </c>
      <c r="C6921" s="187">
        <v>45680.0</v>
      </c>
      <c r="D6921" s="188" t="str">
        <f t="shared" si="1"/>
        <v>2025/01</v>
      </c>
      <c r="E6921" s="189"/>
    </row>
    <row r="6922">
      <c r="A6922" s="186" t="s">
        <v>498</v>
      </c>
      <c r="B6922" s="186">
        <v>0.039792</v>
      </c>
      <c r="C6922" s="187">
        <v>45680.0</v>
      </c>
      <c r="D6922" s="188" t="str">
        <f t="shared" si="1"/>
        <v>2025/01</v>
      </c>
      <c r="E6922" s="189"/>
    </row>
    <row r="6923">
      <c r="A6923" s="186" t="s">
        <v>498</v>
      </c>
      <c r="B6923" s="186">
        <v>0.0462042</v>
      </c>
      <c r="C6923" s="187">
        <v>45680.0</v>
      </c>
      <c r="D6923" s="188" t="str">
        <f t="shared" si="1"/>
        <v>2025/01</v>
      </c>
      <c r="E6923" s="189"/>
    </row>
    <row r="6924">
      <c r="A6924" s="186" t="s">
        <v>491</v>
      </c>
      <c r="B6924" s="186">
        <v>0.05459</v>
      </c>
      <c r="C6924" s="187">
        <v>45680.0</v>
      </c>
      <c r="D6924" s="188" t="str">
        <f t="shared" si="1"/>
        <v>2025/01</v>
      </c>
      <c r="E6924" s="189"/>
    </row>
    <row r="6925">
      <c r="A6925" s="186" t="s">
        <v>491</v>
      </c>
      <c r="B6925" s="186">
        <v>0.00836</v>
      </c>
      <c r="C6925" s="187">
        <v>45680.0</v>
      </c>
      <c r="D6925" s="188" t="str">
        <f t="shared" si="1"/>
        <v>2025/01</v>
      </c>
      <c r="E6925" s="189"/>
    </row>
    <row r="6926">
      <c r="A6926" s="186" t="s">
        <v>491</v>
      </c>
      <c r="B6926" s="186">
        <v>0.01238775</v>
      </c>
      <c r="C6926" s="187">
        <v>45680.0</v>
      </c>
      <c r="D6926" s="188" t="str">
        <f t="shared" si="1"/>
        <v>2025/01</v>
      </c>
      <c r="E6926" s="189"/>
    </row>
    <row r="6927">
      <c r="A6927" s="186" t="s">
        <v>491</v>
      </c>
      <c r="B6927" s="186">
        <v>5.568E-4</v>
      </c>
      <c r="C6927" s="187">
        <v>45680.0</v>
      </c>
      <c r="D6927" s="188" t="str">
        <f t="shared" si="1"/>
        <v>2025/01</v>
      </c>
      <c r="E6927" s="189"/>
    </row>
    <row r="6928">
      <c r="A6928" s="186" t="s">
        <v>491</v>
      </c>
      <c r="B6928" s="186">
        <v>0.0097338</v>
      </c>
      <c r="C6928" s="187">
        <v>45680.0</v>
      </c>
      <c r="D6928" s="188" t="str">
        <f t="shared" si="1"/>
        <v>2025/01</v>
      </c>
      <c r="E6928" s="189"/>
    </row>
    <row r="6929">
      <c r="A6929" s="186" t="s">
        <v>487</v>
      </c>
      <c r="B6929" s="186">
        <v>0.0224425</v>
      </c>
      <c r="C6929" s="187">
        <v>45681.0</v>
      </c>
      <c r="D6929" s="188" t="str">
        <f t="shared" si="1"/>
        <v>2025/01</v>
      </c>
      <c r="E6929" s="189"/>
    </row>
    <row r="6930">
      <c r="A6930" s="186" t="s">
        <v>487</v>
      </c>
      <c r="B6930" s="186">
        <v>0.00319</v>
      </c>
      <c r="C6930" s="187">
        <v>45681.0</v>
      </c>
      <c r="D6930" s="188" t="str">
        <f t="shared" si="1"/>
        <v>2025/01</v>
      </c>
      <c r="E6930" s="189"/>
    </row>
    <row r="6931">
      <c r="A6931" s="186" t="s">
        <v>487</v>
      </c>
      <c r="B6931" s="186">
        <v>1.8806175</v>
      </c>
      <c r="C6931" s="187">
        <v>45681.0</v>
      </c>
      <c r="D6931" s="188" t="str">
        <f t="shared" si="1"/>
        <v>2025/01</v>
      </c>
      <c r="E6931" s="189"/>
    </row>
    <row r="6932">
      <c r="A6932" s="186" t="s">
        <v>487</v>
      </c>
      <c r="B6932" s="186">
        <v>0.73776</v>
      </c>
      <c r="C6932" s="187">
        <v>45681.0</v>
      </c>
      <c r="D6932" s="188" t="str">
        <f t="shared" si="1"/>
        <v>2025/01</v>
      </c>
      <c r="E6932" s="189"/>
    </row>
    <row r="6933">
      <c r="A6933" s="186" t="s">
        <v>487</v>
      </c>
      <c r="B6933" s="186">
        <v>0.60009</v>
      </c>
      <c r="C6933" s="187">
        <v>45681.0</v>
      </c>
      <c r="D6933" s="188" t="str">
        <f t="shared" si="1"/>
        <v>2025/01</v>
      </c>
      <c r="E6933" s="189"/>
    </row>
    <row r="6934">
      <c r="A6934" s="186" t="s">
        <v>487</v>
      </c>
      <c r="B6934" s="186">
        <v>2.1817488</v>
      </c>
      <c r="C6934" s="187">
        <v>45681.0</v>
      </c>
      <c r="D6934" s="188" t="str">
        <f t="shared" si="1"/>
        <v>2025/01</v>
      </c>
      <c r="E6934" s="189"/>
    </row>
    <row r="6935">
      <c r="A6935" s="186" t="s">
        <v>487</v>
      </c>
      <c r="B6935" s="186">
        <v>0.1255488</v>
      </c>
      <c r="C6935" s="187">
        <v>45681.0</v>
      </c>
      <c r="D6935" s="188" t="str">
        <f t="shared" si="1"/>
        <v>2025/01</v>
      </c>
      <c r="E6935" s="189"/>
    </row>
    <row r="6936">
      <c r="A6936" s="186" t="s">
        <v>487</v>
      </c>
      <c r="B6936" s="186">
        <v>0.1543416</v>
      </c>
      <c r="C6936" s="187">
        <v>45681.0</v>
      </c>
      <c r="D6936" s="188" t="str">
        <f t="shared" si="1"/>
        <v>2025/01</v>
      </c>
      <c r="E6936" s="189"/>
    </row>
    <row r="6937">
      <c r="A6937" s="186" t="s">
        <v>499</v>
      </c>
      <c r="B6937" s="186">
        <v>1.280115</v>
      </c>
      <c r="C6937" s="187">
        <v>45681.0</v>
      </c>
      <c r="D6937" s="188" t="str">
        <f t="shared" si="1"/>
        <v>2025/01</v>
      </c>
      <c r="E6937" s="189"/>
    </row>
    <row r="6938">
      <c r="A6938" s="186" t="s">
        <v>499</v>
      </c>
      <c r="B6938" s="186">
        <v>1.48912</v>
      </c>
      <c r="C6938" s="187">
        <v>45681.0</v>
      </c>
      <c r="D6938" s="188" t="str">
        <f t="shared" si="1"/>
        <v>2025/01</v>
      </c>
      <c r="E6938" s="189"/>
    </row>
    <row r="6939">
      <c r="A6939" s="186" t="s">
        <v>499</v>
      </c>
      <c r="B6939" s="186">
        <v>1.06366</v>
      </c>
      <c r="C6939" s="187">
        <v>45681.0</v>
      </c>
      <c r="D6939" s="188" t="str">
        <f t="shared" si="1"/>
        <v>2025/01</v>
      </c>
      <c r="E6939" s="189"/>
    </row>
    <row r="6940">
      <c r="A6940" s="186" t="s">
        <v>499</v>
      </c>
      <c r="B6940" s="186">
        <v>0.00321009</v>
      </c>
      <c r="C6940" s="187">
        <v>45681.0</v>
      </c>
      <c r="D6940" s="188" t="str">
        <f t="shared" si="1"/>
        <v>2025/01</v>
      </c>
      <c r="E6940" s="189"/>
    </row>
    <row r="6941">
      <c r="A6941" s="186" t="s">
        <v>499</v>
      </c>
      <c r="B6941" s="186">
        <v>0.0081228</v>
      </c>
      <c r="C6941" s="187">
        <v>45681.0</v>
      </c>
      <c r="D6941" s="188" t="str">
        <f t="shared" si="1"/>
        <v>2025/01</v>
      </c>
      <c r="E6941" s="189"/>
    </row>
    <row r="6942">
      <c r="A6942" s="186" t="s">
        <v>499</v>
      </c>
      <c r="B6942" s="186">
        <v>0.005124</v>
      </c>
      <c r="C6942" s="187">
        <v>45681.0</v>
      </c>
      <c r="D6942" s="188" t="str">
        <f t="shared" si="1"/>
        <v>2025/01</v>
      </c>
      <c r="E6942" s="189"/>
    </row>
    <row r="6943">
      <c r="A6943" s="186" t="s">
        <v>502</v>
      </c>
      <c r="B6943" s="186">
        <v>4.685925</v>
      </c>
      <c r="C6943" s="187">
        <v>45681.0</v>
      </c>
      <c r="D6943" s="188" t="str">
        <f t="shared" si="1"/>
        <v>2025/01</v>
      </c>
      <c r="E6943" s="189"/>
    </row>
    <row r="6944">
      <c r="A6944" s="186" t="s">
        <v>502</v>
      </c>
      <c r="B6944" s="186">
        <v>2.19856</v>
      </c>
      <c r="C6944" s="187">
        <v>45681.0</v>
      </c>
      <c r="D6944" s="188" t="str">
        <f t="shared" si="1"/>
        <v>2025/01</v>
      </c>
      <c r="E6944" s="189"/>
    </row>
    <row r="6945">
      <c r="A6945" s="186" t="s">
        <v>502</v>
      </c>
      <c r="B6945" s="186">
        <v>1.392</v>
      </c>
      <c r="C6945" s="187">
        <v>45681.0</v>
      </c>
      <c r="D6945" s="188" t="str">
        <f t="shared" si="1"/>
        <v>2025/01</v>
      </c>
      <c r="E6945" s="189"/>
    </row>
    <row r="6946">
      <c r="A6946" s="186" t="s">
        <v>502</v>
      </c>
      <c r="B6946" s="186">
        <v>0.10454745</v>
      </c>
      <c r="C6946" s="187">
        <v>45681.0</v>
      </c>
      <c r="D6946" s="188" t="str">
        <f t="shared" si="1"/>
        <v>2025/01</v>
      </c>
      <c r="E6946" s="189"/>
    </row>
    <row r="6947">
      <c r="A6947" s="186" t="s">
        <v>502</v>
      </c>
      <c r="B6947" s="186">
        <v>0.0595584</v>
      </c>
      <c r="C6947" s="187">
        <v>45681.0</v>
      </c>
      <c r="D6947" s="188" t="str">
        <f t="shared" si="1"/>
        <v>2025/01</v>
      </c>
      <c r="E6947" s="189"/>
    </row>
    <row r="6948">
      <c r="A6948" s="186" t="s">
        <v>502</v>
      </c>
      <c r="B6948" s="186">
        <v>0.0277464</v>
      </c>
      <c r="C6948" s="187">
        <v>45681.0</v>
      </c>
      <c r="D6948" s="188" t="str">
        <f t="shared" si="1"/>
        <v>2025/01</v>
      </c>
      <c r="E6948" s="189"/>
    </row>
    <row r="6949">
      <c r="A6949" s="186" t="s">
        <v>502</v>
      </c>
      <c r="B6949" s="186">
        <v>0.0135846</v>
      </c>
      <c r="C6949" s="187">
        <v>45681.0</v>
      </c>
      <c r="D6949" s="188" t="str">
        <f t="shared" si="1"/>
        <v>2025/01</v>
      </c>
      <c r="E6949" s="189"/>
    </row>
    <row r="6950">
      <c r="A6950" s="186" t="s">
        <v>502</v>
      </c>
      <c r="B6950" s="186">
        <v>1.5781E-4</v>
      </c>
      <c r="C6950" s="187">
        <v>45681.0</v>
      </c>
      <c r="D6950" s="188" t="str">
        <f t="shared" si="1"/>
        <v>2025/01</v>
      </c>
      <c r="E6950" s="189"/>
    </row>
    <row r="6951">
      <c r="A6951" s="186" t="s">
        <v>502</v>
      </c>
      <c r="B6951" s="186">
        <v>3.0</v>
      </c>
      <c r="C6951" s="187">
        <v>45681.0</v>
      </c>
      <c r="D6951" s="188" t="str">
        <f t="shared" si="1"/>
        <v>2025/01</v>
      </c>
      <c r="E6951" s="189"/>
    </row>
    <row r="6952">
      <c r="A6952" s="186" t="s">
        <v>502</v>
      </c>
      <c r="B6952" s="186">
        <v>0.263193</v>
      </c>
      <c r="C6952" s="187">
        <v>45681.0</v>
      </c>
      <c r="D6952" s="188" t="str">
        <f t="shared" si="1"/>
        <v>2025/01</v>
      </c>
      <c r="E6952" s="189"/>
    </row>
    <row r="6953">
      <c r="A6953" s="186" t="s">
        <v>502</v>
      </c>
      <c r="B6953" s="186">
        <v>0.680284</v>
      </c>
      <c r="C6953" s="187">
        <v>45681.0</v>
      </c>
      <c r="D6953" s="188" t="str">
        <f t="shared" si="1"/>
        <v>2025/01</v>
      </c>
      <c r="E6953" s="189"/>
    </row>
    <row r="6954">
      <c r="A6954" s="186" t="s">
        <v>488</v>
      </c>
      <c r="B6954" s="186">
        <v>0.4121</v>
      </c>
      <c r="C6954" s="187">
        <v>45681.0</v>
      </c>
      <c r="D6954" s="188" t="str">
        <f t="shared" si="1"/>
        <v>2025/01</v>
      </c>
      <c r="E6954" s="189"/>
    </row>
    <row r="6955">
      <c r="A6955" s="186" t="s">
        <v>488</v>
      </c>
      <c r="B6955" s="186">
        <v>1.22816</v>
      </c>
      <c r="C6955" s="187">
        <v>45681.0</v>
      </c>
      <c r="D6955" s="188" t="str">
        <f t="shared" si="1"/>
        <v>2025/01</v>
      </c>
      <c r="E6955" s="189"/>
    </row>
    <row r="6956">
      <c r="A6956" s="186" t="s">
        <v>488</v>
      </c>
      <c r="B6956" s="186">
        <v>0.33662</v>
      </c>
      <c r="C6956" s="187">
        <v>45681.0</v>
      </c>
      <c r="D6956" s="188" t="str">
        <f t="shared" si="1"/>
        <v>2025/01</v>
      </c>
      <c r="E6956" s="189"/>
    </row>
    <row r="6957">
      <c r="A6957" s="186" t="s">
        <v>488</v>
      </c>
      <c r="B6957" s="186">
        <v>5.75E-4</v>
      </c>
      <c r="C6957" s="187">
        <v>45681.0</v>
      </c>
      <c r="D6957" s="188" t="str">
        <f t="shared" si="1"/>
        <v>2025/01</v>
      </c>
      <c r="E6957" s="189"/>
    </row>
    <row r="6958">
      <c r="A6958" s="186" t="s">
        <v>488</v>
      </c>
      <c r="B6958" s="186">
        <v>0.00113</v>
      </c>
      <c r="C6958" s="187">
        <v>45681.0</v>
      </c>
      <c r="D6958" s="188" t="str">
        <f t="shared" si="1"/>
        <v>2025/01</v>
      </c>
      <c r="E6958" s="189"/>
    </row>
    <row r="6959">
      <c r="A6959" s="186" t="s">
        <v>488</v>
      </c>
      <c r="B6959" s="186">
        <v>0.28782015</v>
      </c>
      <c r="C6959" s="187">
        <v>45681.0</v>
      </c>
      <c r="D6959" s="188" t="str">
        <f t="shared" si="1"/>
        <v>2025/01</v>
      </c>
      <c r="E6959" s="189"/>
    </row>
    <row r="6960">
      <c r="A6960" s="186" t="s">
        <v>488</v>
      </c>
      <c r="B6960" s="186">
        <v>0.0305952</v>
      </c>
      <c r="C6960" s="187">
        <v>45681.0</v>
      </c>
      <c r="D6960" s="188" t="str">
        <f t="shared" si="1"/>
        <v>2025/01</v>
      </c>
      <c r="E6960" s="189"/>
    </row>
    <row r="6961">
      <c r="A6961" s="186" t="s">
        <v>488</v>
      </c>
      <c r="B6961" s="186">
        <v>0.018951</v>
      </c>
      <c r="C6961" s="187">
        <v>45681.0</v>
      </c>
      <c r="D6961" s="188" t="str">
        <f t="shared" si="1"/>
        <v>2025/01</v>
      </c>
      <c r="E6961" s="189"/>
    </row>
    <row r="6962">
      <c r="A6962" s="186" t="s">
        <v>488</v>
      </c>
      <c r="B6962" s="186">
        <v>2.3463</v>
      </c>
      <c r="C6962" s="187">
        <v>45681.0</v>
      </c>
      <c r="D6962" s="188" t="str">
        <f t="shared" si="1"/>
        <v>2025/01</v>
      </c>
      <c r="E6962" s="189"/>
    </row>
    <row r="6963">
      <c r="A6963" s="186" t="s">
        <v>488</v>
      </c>
      <c r="B6963" s="186">
        <v>0.4992</v>
      </c>
      <c r="C6963" s="187">
        <v>45681.0</v>
      </c>
      <c r="D6963" s="188" t="str">
        <f t="shared" si="1"/>
        <v>2025/01</v>
      </c>
      <c r="E6963" s="189"/>
    </row>
    <row r="6964">
      <c r="A6964" s="186" t="s">
        <v>488</v>
      </c>
      <c r="B6964" s="186">
        <v>3.0147</v>
      </c>
      <c r="C6964" s="187">
        <v>45681.0</v>
      </c>
      <c r="D6964" s="188" t="str">
        <f t="shared" si="1"/>
        <v>2025/01</v>
      </c>
      <c r="E6964" s="189"/>
    </row>
    <row r="6965">
      <c r="A6965" s="186" t="s">
        <v>489</v>
      </c>
      <c r="B6965" s="186">
        <v>1.36903</v>
      </c>
      <c r="C6965" s="187">
        <v>45681.0</v>
      </c>
      <c r="D6965" s="188" t="str">
        <f t="shared" si="1"/>
        <v>2025/01</v>
      </c>
      <c r="E6965" s="189"/>
    </row>
    <row r="6966">
      <c r="A6966" s="186" t="s">
        <v>489</v>
      </c>
      <c r="B6966" s="186">
        <v>3.10256</v>
      </c>
      <c r="C6966" s="187">
        <v>45681.0</v>
      </c>
      <c r="D6966" s="188" t="str">
        <f t="shared" si="1"/>
        <v>2025/01</v>
      </c>
      <c r="E6966" s="189"/>
    </row>
    <row r="6967">
      <c r="A6967" s="186" t="s">
        <v>489</v>
      </c>
      <c r="B6967" s="186">
        <v>2.69822</v>
      </c>
      <c r="C6967" s="187">
        <v>45681.0</v>
      </c>
      <c r="D6967" s="188" t="str">
        <f t="shared" si="1"/>
        <v>2025/01</v>
      </c>
      <c r="E6967" s="189"/>
    </row>
    <row r="6968">
      <c r="A6968" s="186" t="s">
        <v>489</v>
      </c>
      <c r="B6968" s="186">
        <v>0.02775285</v>
      </c>
      <c r="C6968" s="187">
        <v>45681.0</v>
      </c>
      <c r="D6968" s="188" t="str">
        <f t="shared" si="1"/>
        <v>2025/01</v>
      </c>
      <c r="E6968" s="189"/>
    </row>
    <row r="6969">
      <c r="A6969" s="186" t="s">
        <v>489</v>
      </c>
      <c r="B6969" s="186">
        <v>0.0062016</v>
      </c>
      <c r="C6969" s="187">
        <v>45681.0</v>
      </c>
      <c r="D6969" s="188" t="str">
        <f t="shared" si="1"/>
        <v>2025/01</v>
      </c>
      <c r="E6969" s="189"/>
    </row>
    <row r="6970">
      <c r="A6970" s="186" t="s">
        <v>489</v>
      </c>
      <c r="B6970" s="186">
        <v>0.0058458</v>
      </c>
      <c r="C6970" s="187">
        <v>45681.0</v>
      </c>
      <c r="D6970" s="188" t="str">
        <f t="shared" si="1"/>
        <v>2025/01</v>
      </c>
      <c r="E6970" s="189"/>
    </row>
    <row r="6971">
      <c r="A6971" s="186" t="s">
        <v>489</v>
      </c>
      <c r="B6971" s="186">
        <v>6.591E-5</v>
      </c>
      <c r="C6971" s="187">
        <v>45681.0</v>
      </c>
      <c r="D6971" s="188" t="str">
        <f t="shared" si="1"/>
        <v>2025/01</v>
      </c>
      <c r="E6971" s="189"/>
    </row>
    <row r="6972">
      <c r="A6972" s="186" t="s">
        <v>489</v>
      </c>
      <c r="B6972" s="186">
        <v>0.0019281</v>
      </c>
      <c r="C6972" s="187">
        <v>45681.0</v>
      </c>
      <c r="D6972" s="188" t="str">
        <f t="shared" si="1"/>
        <v>2025/01</v>
      </c>
      <c r="E6972" s="189"/>
    </row>
    <row r="6973">
      <c r="A6973" s="186" t="s">
        <v>489</v>
      </c>
      <c r="B6973" s="186">
        <v>0.0012888</v>
      </c>
      <c r="C6973" s="187">
        <v>45681.0</v>
      </c>
      <c r="D6973" s="188" t="str">
        <f t="shared" si="1"/>
        <v>2025/01</v>
      </c>
      <c r="E6973" s="189"/>
    </row>
    <row r="6974">
      <c r="A6974" s="186" t="s">
        <v>498</v>
      </c>
      <c r="B6974" s="186">
        <v>0.0763325</v>
      </c>
      <c r="C6974" s="187">
        <v>45681.0</v>
      </c>
      <c r="D6974" s="188" t="str">
        <f t="shared" si="1"/>
        <v>2025/01</v>
      </c>
      <c r="E6974" s="189"/>
    </row>
    <row r="6975">
      <c r="A6975" s="186" t="s">
        <v>498</v>
      </c>
      <c r="B6975" s="186">
        <v>0.0527</v>
      </c>
      <c r="C6975" s="187">
        <v>45681.0</v>
      </c>
      <c r="D6975" s="188" t="str">
        <f t="shared" si="1"/>
        <v>2025/01</v>
      </c>
      <c r="E6975" s="189"/>
    </row>
    <row r="6976">
      <c r="A6976" s="186" t="s">
        <v>498</v>
      </c>
      <c r="B6976" s="186">
        <v>0.15134955</v>
      </c>
      <c r="C6976" s="187">
        <v>45681.0</v>
      </c>
      <c r="D6976" s="188" t="str">
        <f t="shared" si="1"/>
        <v>2025/01</v>
      </c>
      <c r="E6976" s="189"/>
    </row>
    <row r="6977">
      <c r="A6977" s="186" t="s">
        <v>498</v>
      </c>
      <c r="B6977" s="186">
        <v>0.1158528</v>
      </c>
      <c r="C6977" s="187">
        <v>45681.0</v>
      </c>
      <c r="D6977" s="188" t="str">
        <f t="shared" si="1"/>
        <v>2025/01</v>
      </c>
      <c r="E6977" s="189"/>
    </row>
    <row r="6978">
      <c r="A6978" s="186" t="s">
        <v>498</v>
      </c>
      <c r="B6978" s="186">
        <v>0.1235394</v>
      </c>
      <c r="C6978" s="187">
        <v>45681.0</v>
      </c>
      <c r="D6978" s="188" t="str">
        <f t="shared" si="1"/>
        <v>2025/01</v>
      </c>
      <c r="E6978" s="189"/>
    </row>
    <row r="6979">
      <c r="A6979" s="186" t="s">
        <v>491</v>
      </c>
      <c r="B6979" s="186">
        <v>0.04212</v>
      </c>
      <c r="C6979" s="187">
        <v>45681.0</v>
      </c>
      <c r="D6979" s="188" t="str">
        <f t="shared" si="1"/>
        <v>2025/01</v>
      </c>
      <c r="E6979" s="189"/>
    </row>
    <row r="6980">
      <c r="A6980" s="186" t="s">
        <v>491</v>
      </c>
      <c r="B6980" s="186">
        <v>0.00627</v>
      </c>
      <c r="C6980" s="187">
        <v>45681.0</v>
      </c>
      <c r="D6980" s="188" t="str">
        <f t="shared" si="1"/>
        <v>2025/01</v>
      </c>
      <c r="E6980" s="189"/>
    </row>
    <row r="6981">
      <c r="A6981" s="186" t="s">
        <v>491</v>
      </c>
      <c r="B6981" s="186">
        <v>0.0258045</v>
      </c>
      <c r="C6981" s="187">
        <v>45681.0</v>
      </c>
      <c r="D6981" s="188" t="str">
        <f t="shared" si="1"/>
        <v>2025/01</v>
      </c>
      <c r="E6981" s="189"/>
    </row>
    <row r="6982">
      <c r="A6982" s="186" t="s">
        <v>491</v>
      </c>
      <c r="B6982" s="186">
        <v>0.0254856</v>
      </c>
      <c r="C6982" s="187">
        <v>45681.0</v>
      </c>
      <c r="D6982" s="188" t="str">
        <f t="shared" si="1"/>
        <v>2025/01</v>
      </c>
      <c r="E6982" s="189"/>
    </row>
    <row r="6983">
      <c r="A6983" s="186" t="s">
        <v>487</v>
      </c>
      <c r="B6983" s="186">
        <v>0.0312575</v>
      </c>
      <c r="C6983" s="187">
        <v>45682.0</v>
      </c>
      <c r="D6983" s="188" t="str">
        <f t="shared" si="1"/>
        <v>2025/01</v>
      </c>
      <c r="E6983" s="189"/>
    </row>
    <row r="6984">
      <c r="A6984" s="186" t="s">
        <v>487</v>
      </c>
      <c r="B6984" s="186">
        <v>0.00613</v>
      </c>
      <c r="C6984" s="187">
        <v>45682.0</v>
      </c>
      <c r="D6984" s="188" t="str">
        <f t="shared" si="1"/>
        <v>2025/01</v>
      </c>
      <c r="E6984" s="189"/>
    </row>
    <row r="6985">
      <c r="A6985" s="186" t="s">
        <v>487</v>
      </c>
      <c r="B6985" s="186">
        <v>0.25208</v>
      </c>
      <c r="C6985" s="187">
        <v>45682.0</v>
      </c>
      <c r="D6985" s="188" t="str">
        <f t="shared" si="1"/>
        <v>2025/01</v>
      </c>
      <c r="E6985" s="189"/>
    </row>
    <row r="6986">
      <c r="A6986" s="186" t="s">
        <v>487</v>
      </c>
      <c r="B6986" s="186">
        <v>0.12352</v>
      </c>
      <c r="C6986" s="187">
        <v>45682.0</v>
      </c>
      <c r="D6986" s="188" t="str">
        <f t="shared" si="1"/>
        <v>2025/01</v>
      </c>
      <c r="E6986" s="189"/>
    </row>
    <row r="6987">
      <c r="A6987" s="186" t="s">
        <v>487</v>
      </c>
      <c r="B6987" s="186">
        <v>0.077</v>
      </c>
      <c r="C6987" s="187">
        <v>45682.0</v>
      </c>
      <c r="D6987" s="188" t="str">
        <f t="shared" si="1"/>
        <v>2025/01</v>
      </c>
      <c r="E6987" s="189"/>
    </row>
    <row r="6988">
      <c r="A6988" s="186" t="s">
        <v>487</v>
      </c>
      <c r="B6988" s="186">
        <v>0.55486665</v>
      </c>
      <c r="C6988" s="187">
        <v>45682.0</v>
      </c>
      <c r="D6988" s="188" t="str">
        <f t="shared" si="1"/>
        <v>2025/01</v>
      </c>
      <c r="E6988" s="189"/>
    </row>
    <row r="6989">
      <c r="A6989" s="186" t="s">
        <v>487</v>
      </c>
      <c r="B6989" s="186">
        <v>0.02184</v>
      </c>
      <c r="C6989" s="187">
        <v>45682.0</v>
      </c>
      <c r="D6989" s="188" t="str">
        <f t="shared" si="1"/>
        <v>2025/01</v>
      </c>
      <c r="E6989" s="189"/>
    </row>
    <row r="6990">
      <c r="A6990" s="186" t="s">
        <v>487</v>
      </c>
      <c r="B6990" s="186">
        <v>0.033087</v>
      </c>
      <c r="C6990" s="187">
        <v>45682.0</v>
      </c>
      <c r="D6990" s="188" t="str">
        <f t="shared" si="1"/>
        <v>2025/01</v>
      </c>
      <c r="E6990" s="189"/>
    </row>
    <row r="6991">
      <c r="A6991" s="186" t="s">
        <v>487</v>
      </c>
      <c r="B6991" s="186">
        <v>2.4E-4</v>
      </c>
      <c r="C6991" s="187">
        <v>45682.0</v>
      </c>
      <c r="D6991" s="188" t="str">
        <f t="shared" si="1"/>
        <v>2025/01</v>
      </c>
      <c r="E6991" s="189"/>
    </row>
    <row r="6992">
      <c r="A6992" s="186" t="s">
        <v>487</v>
      </c>
      <c r="B6992" s="186">
        <v>0.00544</v>
      </c>
      <c r="C6992" s="187">
        <v>45682.0</v>
      </c>
      <c r="D6992" s="188" t="str">
        <f t="shared" si="1"/>
        <v>2025/01</v>
      </c>
      <c r="E6992" s="189"/>
    </row>
    <row r="6993">
      <c r="A6993" s="186" t="s">
        <v>487</v>
      </c>
      <c r="B6993" s="186">
        <v>5.85E-4</v>
      </c>
      <c r="C6993" s="187">
        <v>45682.0</v>
      </c>
      <c r="D6993" s="188" t="str">
        <f t="shared" si="1"/>
        <v>2025/01</v>
      </c>
      <c r="E6993" s="189"/>
    </row>
    <row r="6994">
      <c r="A6994" s="186" t="s">
        <v>487</v>
      </c>
      <c r="B6994" s="186">
        <v>5.4E-4</v>
      </c>
      <c r="C6994" s="187">
        <v>45682.0</v>
      </c>
      <c r="D6994" s="188" t="str">
        <f t="shared" si="1"/>
        <v>2025/01</v>
      </c>
      <c r="E6994" s="189"/>
    </row>
    <row r="6995">
      <c r="A6995" s="186" t="s">
        <v>487</v>
      </c>
      <c r="B6995" s="186">
        <v>3.0E-4</v>
      </c>
      <c r="C6995" s="187">
        <v>45682.0</v>
      </c>
      <c r="D6995" s="188" t="str">
        <f t="shared" si="1"/>
        <v>2025/01</v>
      </c>
      <c r="E6995" s="189"/>
    </row>
    <row r="6996">
      <c r="A6996" s="186" t="s">
        <v>499</v>
      </c>
      <c r="B6996" s="186">
        <v>0.8040275</v>
      </c>
      <c r="C6996" s="187">
        <v>45682.0</v>
      </c>
      <c r="D6996" s="188" t="str">
        <f t="shared" si="1"/>
        <v>2025/01</v>
      </c>
      <c r="E6996" s="189"/>
    </row>
    <row r="6997">
      <c r="A6997" s="186" t="s">
        <v>499</v>
      </c>
      <c r="B6997" s="186">
        <v>0.47632</v>
      </c>
      <c r="C6997" s="187">
        <v>45682.0</v>
      </c>
      <c r="D6997" s="188" t="str">
        <f t="shared" si="1"/>
        <v>2025/01</v>
      </c>
      <c r="E6997" s="189"/>
    </row>
    <row r="6998">
      <c r="A6998" s="186" t="s">
        <v>499</v>
      </c>
      <c r="B6998" s="186">
        <v>0.31035</v>
      </c>
      <c r="C6998" s="187">
        <v>45682.0</v>
      </c>
      <c r="D6998" s="188" t="str">
        <f t="shared" si="1"/>
        <v>2025/01</v>
      </c>
      <c r="E6998" s="189"/>
    </row>
    <row r="6999">
      <c r="A6999" s="186" t="s">
        <v>499</v>
      </c>
      <c r="B6999" s="186">
        <v>4.3069E-4</v>
      </c>
      <c r="C6999" s="187">
        <v>45682.0</v>
      </c>
      <c r="D6999" s="188" t="str">
        <f t="shared" si="1"/>
        <v>2025/01</v>
      </c>
      <c r="E6999" s="189"/>
    </row>
    <row r="7000">
      <c r="A7000" s="186" t="s">
        <v>499</v>
      </c>
      <c r="B7000" s="186">
        <v>0.003249</v>
      </c>
      <c r="C7000" s="187">
        <v>45682.0</v>
      </c>
      <c r="D7000" s="188" t="str">
        <f t="shared" si="1"/>
        <v>2025/01</v>
      </c>
      <c r="E7000" s="189"/>
    </row>
    <row r="7001">
      <c r="A7001" s="186" t="s">
        <v>499</v>
      </c>
      <c r="B7001" s="186">
        <v>0.0020532</v>
      </c>
      <c r="C7001" s="187">
        <v>45682.0</v>
      </c>
      <c r="D7001" s="188" t="str">
        <f t="shared" si="1"/>
        <v>2025/01</v>
      </c>
      <c r="E7001" s="189"/>
    </row>
    <row r="7002">
      <c r="A7002" s="186" t="s">
        <v>502</v>
      </c>
      <c r="B7002" s="186">
        <v>0.202835</v>
      </c>
      <c r="C7002" s="187">
        <v>45682.0</v>
      </c>
      <c r="D7002" s="188" t="str">
        <f t="shared" si="1"/>
        <v>2025/01</v>
      </c>
      <c r="E7002" s="189"/>
    </row>
    <row r="7003">
      <c r="A7003" s="186" t="s">
        <v>502</v>
      </c>
      <c r="B7003" s="186">
        <v>0.05264</v>
      </c>
      <c r="C7003" s="187">
        <v>45682.0</v>
      </c>
      <c r="D7003" s="188" t="str">
        <f t="shared" si="1"/>
        <v>2025/01</v>
      </c>
      <c r="E7003" s="189"/>
    </row>
    <row r="7004">
      <c r="A7004" s="186" t="s">
        <v>502</v>
      </c>
      <c r="B7004" s="186">
        <v>0.03568</v>
      </c>
      <c r="C7004" s="187">
        <v>45682.0</v>
      </c>
      <c r="D7004" s="188" t="str">
        <f t="shared" si="1"/>
        <v>2025/01</v>
      </c>
      <c r="E7004" s="189"/>
    </row>
    <row r="7005">
      <c r="A7005" s="186" t="s">
        <v>502</v>
      </c>
      <c r="B7005" s="186">
        <v>0.01991805</v>
      </c>
      <c r="C7005" s="187">
        <v>45682.0</v>
      </c>
      <c r="D7005" s="188" t="str">
        <f t="shared" si="1"/>
        <v>2025/01</v>
      </c>
      <c r="E7005" s="189"/>
    </row>
    <row r="7006">
      <c r="A7006" s="186" t="s">
        <v>502</v>
      </c>
      <c r="B7006" s="186">
        <v>0.0047712</v>
      </c>
      <c r="C7006" s="187">
        <v>45682.0</v>
      </c>
      <c r="D7006" s="188" t="str">
        <f t="shared" si="1"/>
        <v>2025/01</v>
      </c>
      <c r="E7006" s="189"/>
    </row>
    <row r="7007">
      <c r="A7007" s="186" t="s">
        <v>502</v>
      </c>
      <c r="B7007" s="186">
        <v>0.0064572</v>
      </c>
      <c r="C7007" s="187">
        <v>45682.0</v>
      </c>
      <c r="D7007" s="188" t="str">
        <f t="shared" si="1"/>
        <v>2025/01</v>
      </c>
      <c r="E7007" s="189"/>
    </row>
    <row r="7008">
      <c r="A7008" s="186" t="s">
        <v>502</v>
      </c>
      <c r="B7008" s="186">
        <v>0.0096169</v>
      </c>
      <c r="C7008" s="187">
        <v>45682.0</v>
      </c>
      <c r="D7008" s="188" t="str">
        <f t="shared" si="1"/>
        <v>2025/01</v>
      </c>
      <c r="E7008" s="189"/>
    </row>
    <row r="7009">
      <c r="A7009" s="186" t="s">
        <v>502</v>
      </c>
      <c r="B7009" s="186">
        <v>1.5255E-4</v>
      </c>
      <c r="C7009" s="187">
        <v>45682.0</v>
      </c>
      <c r="D7009" s="188" t="str">
        <f t="shared" si="1"/>
        <v>2025/01</v>
      </c>
      <c r="E7009" s="189"/>
    </row>
    <row r="7010">
      <c r="A7010" s="186" t="s">
        <v>502</v>
      </c>
      <c r="B7010" s="186">
        <v>3.08</v>
      </c>
      <c r="C7010" s="187">
        <v>45682.0</v>
      </c>
      <c r="D7010" s="188" t="str">
        <f t="shared" si="1"/>
        <v>2025/01</v>
      </c>
      <c r="E7010" s="189"/>
    </row>
    <row r="7011">
      <c r="A7011" s="186" t="s">
        <v>502</v>
      </c>
      <c r="B7011" s="186">
        <v>0.08354</v>
      </c>
      <c r="C7011" s="187">
        <v>45682.0</v>
      </c>
      <c r="D7011" s="188" t="str">
        <f t="shared" si="1"/>
        <v>2025/01</v>
      </c>
      <c r="E7011" s="189"/>
    </row>
    <row r="7012">
      <c r="A7012" s="186" t="s">
        <v>502</v>
      </c>
      <c r="B7012" s="186">
        <v>0.01731</v>
      </c>
      <c r="C7012" s="187">
        <v>45682.0</v>
      </c>
      <c r="D7012" s="188" t="str">
        <f t="shared" si="1"/>
        <v>2025/01</v>
      </c>
      <c r="E7012" s="189"/>
    </row>
    <row r="7013">
      <c r="A7013" s="186" t="s">
        <v>502</v>
      </c>
      <c r="B7013" s="186">
        <v>0.257919</v>
      </c>
      <c r="C7013" s="187">
        <v>45682.0</v>
      </c>
      <c r="D7013" s="188" t="str">
        <f t="shared" si="1"/>
        <v>2025/01</v>
      </c>
      <c r="E7013" s="189"/>
    </row>
    <row r="7014">
      <c r="A7014" s="186" t="s">
        <v>502</v>
      </c>
      <c r="B7014" s="186">
        <v>0.679096</v>
      </c>
      <c r="C7014" s="187">
        <v>45682.0</v>
      </c>
      <c r="D7014" s="188" t="str">
        <f t="shared" si="1"/>
        <v>2025/01</v>
      </c>
      <c r="E7014" s="189"/>
    </row>
    <row r="7015">
      <c r="A7015" s="186" t="s">
        <v>489</v>
      </c>
      <c r="B7015" s="186">
        <v>0.158315</v>
      </c>
      <c r="C7015" s="187">
        <v>45682.0</v>
      </c>
      <c r="D7015" s="188" t="str">
        <f t="shared" si="1"/>
        <v>2025/01</v>
      </c>
      <c r="E7015" s="189"/>
    </row>
    <row r="7016">
      <c r="A7016" s="186" t="s">
        <v>489</v>
      </c>
      <c r="B7016" s="186">
        <v>0.39584</v>
      </c>
      <c r="C7016" s="187">
        <v>45682.0</v>
      </c>
      <c r="D7016" s="188" t="str">
        <f t="shared" si="1"/>
        <v>2025/01</v>
      </c>
      <c r="E7016" s="189"/>
    </row>
    <row r="7017">
      <c r="A7017" s="186" t="s">
        <v>489</v>
      </c>
      <c r="B7017" s="186">
        <v>0.13499</v>
      </c>
      <c r="C7017" s="187">
        <v>45682.0</v>
      </c>
      <c r="D7017" s="188" t="str">
        <f t="shared" si="1"/>
        <v>2025/01</v>
      </c>
      <c r="E7017" s="189"/>
    </row>
    <row r="7018">
      <c r="A7018" s="186" t="s">
        <v>489</v>
      </c>
      <c r="B7018" s="186">
        <v>0.02225025</v>
      </c>
      <c r="C7018" s="187">
        <v>45682.0</v>
      </c>
      <c r="D7018" s="188" t="str">
        <f t="shared" si="1"/>
        <v>2025/01</v>
      </c>
      <c r="E7018" s="189"/>
    </row>
    <row r="7019">
      <c r="A7019" s="186" t="s">
        <v>489</v>
      </c>
      <c r="B7019" s="186">
        <v>0.0016512</v>
      </c>
      <c r="C7019" s="187">
        <v>45682.0</v>
      </c>
      <c r="D7019" s="188" t="str">
        <f t="shared" si="1"/>
        <v>2025/01</v>
      </c>
      <c r="E7019" s="189"/>
    </row>
    <row r="7020">
      <c r="A7020" s="186" t="s">
        <v>489</v>
      </c>
      <c r="B7020" s="186">
        <v>0.0050082</v>
      </c>
      <c r="C7020" s="187">
        <v>45682.0</v>
      </c>
      <c r="D7020" s="188" t="str">
        <f t="shared" si="1"/>
        <v>2025/01</v>
      </c>
      <c r="E7020" s="189"/>
    </row>
    <row r="7021">
      <c r="A7021" s="186" t="s">
        <v>489</v>
      </c>
      <c r="B7021" s="186">
        <v>0.0017577</v>
      </c>
      <c r="C7021" s="187">
        <v>45682.0</v>
      </c>
      <c r="D7021" s="188" t="str">
        <f t="shared" si="1"/>
        <v>2025/01</v>
      </c>
      <c r="E7021" s="189"/>
    </row>
    <row r="7022">
      <c r="A7022" s="186" t="s">
        <v>489</v>
      </c>
      <c r="B7022" s="186">
        <v>0.0011904</v>
      </c>
      <c r="C7022" s="187">
        <v>45682.0</v>
      </c>
      <c r="D7022" s="188" t="str">
        <f t="shared" si="1"/>
        <v>2025/01</v>
      </c>
      <c r="E7022" s="189"/>
    </row>
    <row r="7023">
      <c r="A7023" s="186" t="s">
        <v>498</v>
      </c>
      <c r="B7023" s="186">
        <v>0.020815</v>
      </c>
      <c r="C7023" s="187">
        <v>45682.0</v>
      </c>
      <c r="D7023" s="188" t="str">
        <f t="shared" si="1"/>
        <v>2025/01</v>
      </c>
      <c r="E7023" s="189"/>
    </row>
    <row r="7024">
      <c r="A7024" s="186" t="s">
        <v>498</v>
      </c>
      <c r="B7024" s="186">
        <v>0.01673</v>
      </c>
      <c r="C7024" s="187">
        <v>45682.0</v>
      </c>
      <c r="D7024" s="188" t="str">
        <f t="shared" si="1"/>
        <v>2025/01</v>
      </c>
      <c r="E7024" s="189"/>
    </row>
    <row r="7025">
      <c r="A7025" s="186" t="s">
        <v>498</v>
      </c>
      <c r="B7025" s="186">
        <v>0.0090126</v>
      </c>
      <c r="C7025" s="187">
        <v>45682.0</v>
      </c>
      <c r="D7025" s="188" t="str">
        <f t="shared" si="1"/>
        <v>2025/01</v>
      </c>
      <c r="E7025" s="189"/>
    </row>
    <row r="7026">
      <c r="A7026" s="186" t="s">
        <v>498</v>
      </c>
      <c r="B7026" s="186">
        <v>0.0038208</v>
      </c>
      <c r="C7026" s="187">
        <v>45682.0</v>
      </c>
      <c r="D7026" s="188" t="str">
        <f t="shared" si="1"/>
        <v>2025/01</v>
      </c>
      <c r="E7026" s="189"/>
    </row>
    <row r="7027">
      <c r="A7027" s="186" t="s">
        <v>498</v>
      </c>
      <c r="B7027" s="186">
        <v>0.0033756</v>
      </c>
      <c r="C7027" s="187">
        <v>45682.0</v>
      </c>
      <c r="D7027" s="188" t="str">
        <f t="shared" si="1"/>
        <v>2025/01</v>
      </c>
      <c r="E7027" s="189"/>
    </row>
    <row r="7028">
      <c r="A7028" s="186" t="s">
        <v>491</v>
      </c>
      <c r="B7028" s="186">
        <v>0.0716825</v>
      </c>
      <c r="C7028" s="187">
        <v>45682.0</v>
      </c>
      <c r="D7028" s="188" t="str">
        <f t="shared" si="1"/>
        <v>2025/01</v>
      </c>
      <c r="E7028" s="189"/>
    </row>
    <row r="7029">
      <c r="A7029" s="186" t="s">
        <v>491</v>
      </c>
      <c r="B7029" s="186">
        <v>0.01028</v>
      </c>
      <c r="C7029" s="187">
        <v>45682.0</v>
      </c>
      <c r="D7029" s="188" t="str">
        <f t="shared" si="1"/>
        <v>2025/01</v>
      </c>
      <c r="E7029" s="189"/>
    </row>
    <row r="7030">
      <c r="A7030" s="186" t="s">
        <v>487</v>
      </c>
      <c r="B7030" s="186">
        <v>0.02332</v>
      </c>
      <c r="C7030" s="187">
        <v>45683.0</v>
      </c>
      <c r="D7030" s="188" t="str">
        <f t="shared" si="1"/>
        <v>2025/01</v>
      </c>
      <c r="E7030" s="189"/>
    </row>
    <row r="7031">
      <c r="A7031" s="186" t="s">
        <v>487</v>
      </c>
      <c r="B7031" s="186">
        <v>0.0041</v>
      </c>
      <c r="C7031" s="187">
        <v>45683.0</v>
      </c>
      <c r="D7031" s="188" t="str">
        <f t="shared" si="1"/>
        <v>2025/01</v>
      </c>
      <c r="E7031" s="189"/>
    </row>
    <row r="7032">
      <c r="A7032" s="186" t="s">
        <v>487</v>
      </c>
      <c r="B7032" s="186">
        <v>2.1205725</v>
      </c>
      <c r="C7032" s="187">
        <v>45683.0</v>
      </c>
      <c r="D7032" s="188" t="str">
        <f t="shared" si="1"/>
        <v>2025/01</v>
      </c>
      <c r="E7032" s="189"/>
    </row>
    <row r="7033">
      <c r="A7033" s="186" t="s">
        <v>487</v>
      </c>
      <c r="B7033" s="186">
        <v>0.23328</v>
      </c>
      <c r="C7033" s="187">
        <v>45683.0</v>
      </c>
      <c r="D7033" s="188" t="str">
        <f t="shared" si="1"/>
        <v>2025/01</v>
      </c>
      <c r="E7033" s="189"/>
    </row>
    <row r="7034">
      <c r="A7034" s="186" t="s">
        <v>487</v>
      </c>
      <c r="B7034" s="186">
        <v>0.21694</v>
      </c>
      <c r="C7034" s="187">
        <v>45683.0</v>
      </c>
      <c r="D7034" s="188" t="str">
        <f t="shared" si="1"/>
        <v>2025/01</v>
      </c>
      <c r="E7034" s="189"/>
    </row>
    <row r="7035">
      <c r="A7035" s="186" t="s">
        <v>487</v>
      </c>
      <c r="B7035" s="186">
        <v>0.18186945</v>
      </c>
      <c r="C7035" s="187">
        <v>45683.0</v>
      </c>
      <c r="D7035" s="188" t="str">
        <f t="shared" si="1"/>
        <v>2025/01</v>
      </c>
      <c r="E7035" s="189"/>
    </row>
    <row r="7036">
      <c r="A7036" s="186" t="s">
        <v>487</v>
      </c>
      <c r="B7036" s="186">
        <v>0.0296544</v>
      </c>
      <c r="C7036" s="187">
        <v>45683.0</v>
      </c>
      <c r="D7036" s="188" t="str">
        <f t="shared" si="1"/>
        <v>2025/01</v>
      </c>
      <c r="E7036" s="189"/>
    </row>
    <row r="7037">
      <c r="A7037" s="186" t="s">
        <v>487</v>
      </c>
      <c r="B7037" s="186">
        <v>0.052131</v>
      </c>
      <c r="C7037" s="187">
        <v>45683.0</v>
      </c>
      <c r="D7037" s="188" t="str">
        <f t="shared" si="1"/>
        <v>2025/01</v>
      </c>
      <c r="E7037" s="189"/>
    </row>
    <row r="7038">
      <c r="A7038" s="186" t="s">
        <v>499</v>
      </c>
      <c r="B7038" s="186">
        <v>0.8804275</v>
      </c>
      <c r="C7038" s="187">
        <v>45683.0</v>
      </c>
      <c r="D7038" s="188" t="str">
        <f t="shared" si="1"/>
        <v>2025/01</v>
      </c>
      <c r="E7038" s="189"/>
    </row>
    <row r="7039">
      <c r="A7039" s="186" t="s">
        <v>499</v>
      </c>
      <c r="B7039" s="186">
        <v>0.7184</v>
      </c>
      <c r="C7039" s="187">
        <v>45683.0</v>
      </c>
      <c r="D7039" s="188" t="str">
        <f t="shared" si="1"/>
        <v>2025/01</v>
      </c>
      <c r="E7039" s="189"/>
    </row>
    <row r="7040">
      <c r="A7040" s="186" t="s">
        <v>499</v>
      </c>
      <c r="B7040" s="186">
        <v>0.52056</v>
      </c>
      <c r="C7040" s="187">
        <v>45683.0</v>
      </c>
      <c r="D7040" s="188" t="str">
        <f t="shared" si="1"/>
        <v>2025/01</v>
      </c>
      <c r="E7040" s="189"/>
    </row>
    <row r="7041">
      <c r="A7041" s="186" t="s">
        <v>499</v>
      </c>
      <c r="B7041" s="186">
        <v>5.6498E-4</v>
      </c>
      <c r="C7041" s="187">
        <v>45683.0</v>
      </c>
      <c r="D7041" s="188" t="str">
        <f t="shared" si="1"/>
        <v>2025/01</v>
      </c>
      <c r="E7041" s="189"/>
    </row>
    <row r="7042">
      <c r="A7042" s="186" t="s">
        <v>499</v>
      </c>
      <c r="B7042" s="186">
        <v>0.0046035</v>
      </c>
      <c r="C7042" s="187">
        <v>45683.0</v>
      </c>
      <c r="D7042" s="188" t="str">
        <f t="shared" si="1"/>
        <v>2025/01</v>
      </c>
      <c r="E7042" s="189"/>
    </row>
    <row r="7043">
      <c r="A7043" s="186" t="s">
        <v>499</v>
      </c>
      <c r="B7043" s="186">
        <v>0.0028824</v>
      </c>
      <c r="C7043" s="187">
        <v>45683.0</v>
      </c>
      <c r="D7043" s="188" t="str">
        <f t="shared" si="1"/>
        <v>2025/01</v>
      </c>
      <c r="E7043" s="189"/>
    </row>
    <row r="7044">
      <c r="A7044" s="186" t="s">
        <v>502</v>
      </c>
      <c r="B7044" s="186">
        <v>0.3857325</v>
      </c>
      <c r="C7044" s="187">
        <v>45683.0</v>
      </c>
      <c r="D7044" s="188" t="str">
        <f t="shared" si="1"/>
        <v>2025/01</v>
      </c>
      <c r="E7044" s="189"/>
    </row>
    <row r="7045">
      <c r="A7045" s="186" t="s">
        <v>502</v>
      </c>
      <c r="B7045" s="186">
        <v>0.27568</v>
      </c>
      <c r="C7045" s="187">
        <v>45683.0</v>
      </c>
      <c r="D7045" s="188" t="str">
        <f t="shared" si="1"/>
        <v>2025/01</v>
      </c>
      <c r="E7045" s="189"/>
    </row>
    <row r="7046">
      <c r="A7046" s="186" t="s">
        <v>502</v>
      </c>
      <c r="B7046" s="186">
        <v>0.10477</v>
      </c>
      <c r="C7046" s="187">
        <v>45683.0</v>
      </c>
      <c r="D7046" s="188" t="str">
        <f t="shared" si="1"/>
        <v>2025/01</v>
      </c>
      <c r="E7046" s="189"/>
    </row>
    <row r="7047">
      <c r="A7047" s="186" t="s">
        <v>502</v>
      </c>
      <c r="B7047" s="186">
        <v>0.00530025</v>
      </c>
      <c r="C7047" s="187">
        <v>45683.0</v>
      </c>
      <c r="D7047" s="188" t="str">
        <f t="shared" si="1"/>
        <v>2025/01</v>
      </c>
      <c r="E7047" s="189"/>
    </row>
    <row r="7048">
      <c r="A7048" s="186" t="s">
        <v>502</v>
      </c>
      <c r="B7048" s="186">
        <v>6.72E-4</v>
      </c>
      <c r="C7048" s="187">
        <v>45683.0</v>
      </c>
      <c r="D7048" s="188" t="str">
        <f t="shared" si="1"/>
        <v>2025/01</v>
      </c>
      <c r="E7048" s="189"/>
    </row>
    <row r="7049">
      <c r="A7049" s="186" t="s">
        <v>502</v>
      </c>
      <c r="B7049" s="186">
        <v>0.0013356</v>
      </c>
      <c r="C7049" s="187">
        <v>45683.0</v>
      </c>
      <c r="D7049" s="188" t="str">
        <f t="shared" si="1"/>
        <v>2025/01</v>
      </c>
      <c r="E7049" s="189"/>
    </row>
    <row r="7050">
      <c r="A7050" s="186" t="s">
        <v>502</v>
      </c>
      <c r="B7050" s="186">
        <v>0.0132061</v>
      </c>
      <c r="C7050" s="187">
        <v>45683.0</v>
      </c>
      <c r="D7050" s="188" t="str">
        <f t="shared" si="1"/>
        <v>2025/01</v>
      </c>
      <c r="E7050" s="189"/>
    </row>
    <row r="7051">
      <c r="A7051" s="186" t="s">
        <v>502</v>
      </c>
      <c r="B7051" s="186">
        <v>1.6059E-4</v>
      </c>
      <c r="C7051" s="187">
        <v>45683.0</v>
      </c>
      <c r="D7051" s="188" t="str">
        <f t="shared" si="1"/>
        <v>2025/01</v>
      </c>
      <c r="E7051" s="189"/>
    </row>
    <row r="7052">
      <c r="A7052" s="186" t="s">
        <v>502</v>
      </c>
      <c r="B7052" s="186">
        <v>2.64</v>
      </c>
      <c r="C7052" s="187">
        <v>45683.0</v>
      </c>
      <c r="D7052" s="188" t="str">
        <f t="shared" si="1"/>
        <v>2025/01</v>
      </c>
      <c r="E7052" s="189"/>
    </row>
    <row r="7053">
      <c r="A7053" s="186" t="s">
        <v>502</v>
      </c>
      <c r="B7053" s="186">
        <v>0.244614</v>
      </c>
      <c r="C7053" s="187">
        <v>45683.0</v>
      </c>
      <c r="D7053" s="188" t="str">
        <f t="shared" si="1"/>
        <v>2025/01</v>
      </c>
      <c r="E7053" s="189"/>
    </row>
    <row r="7054">
      <c r="A7054" s="186" t="s">
        <v>502</v>
      </c>
      <c r="B7054" s="186">
        <v>0.63496</v>
      </c>
      <c r="C7054" s="187">
        <v>45683.0</v>
      </c>
      <c r="D7054" s="188" t="str">
        <f t="shared" si="1"/>
        <v>2025/01</v>
      </c>
      <c r="E7054" s="189"/>
    </row>
    <row r="7055">
      <c r="A7055" s="186" t="s">
        <v>489</v>
      </c>
      <c r="B7055" s="186">
        <v>0.39538</v>
      </c>
      <c r="C7055" s="187">
        <v>45683.0</v>
      </c>
      <c r="D7055" s="188" t="str">
        <f t="shared" si="1"/>
        <v>2025/01</v>
      </c>
      <c r="E7055" s="189"/>
    </row>
    <row r="7056">
      <c r="A7056" s="186" t="s">
        <v>489</v>
      </c>
      <c r="B7056" s="186">
        <v>0.29264</v>
      </c>
      <c r="C7056" s="187">
        <v>45683.0</v>
      </c>
      <c r="D7056" s="188" t="str">
        <f t="shared" si="1"/>
        <v>2025/01</v>
      </c>
      <c r="E7056" s="189"/>
    </row>
    <row r="7057">
      <c r="A7057" s="186" t="s">
        <v>489</v>
      </c>
      <c r="B7057" s="186">
        <v>0.14047</v>
      </c>
      <c r="C7057" s="187">
        <v>45683.0</v>
      </c>
      <c r="D7057" s="188" t="str">
        <f t="shared" si="1"/>
        <v>2025/01</v>
      </c>
      <c r="E7057" s="189"/>
    </row>
    <row r="7058">
      <c r="A7058" s="186" t="s">
        <v>489</v>
      </c>
      <c r="B7058" s="186">
        <v>0.02131065</v>
      </c>
      <c r="C7058" s="187">
        <v>45683.0</v>
      </c>
      <c r="D7058" s="188" t="str">
        <f t="shared" si="1"/>
        <v>2025/01</v>
      </c>
      <c r="E7058" s="189"/>
    </row>
    <row r="7059">
      <c r="A7059" s="186" t="s">
        <v>489</v>
      </c>
      <c r="B7059" s="186">
        <v>0.0025344</v>
      </c>
      <c r="C7059" s="187">
        <v>45683.0</v>
      </c>
      <c r="D7059" s="188" t="str">
        <f t="shared" si="1"/>
        <v>2025/01</v>
      </c>
      <c r="E7059" s="189"/>
    </row>
    <row r="7060">
      <c r="A7060" s="186" t="s">
        <v>489</v>
      </c>
      <c r="B7060" s="186">
        <v>0.0051168</v>
      </c>
      <c r="C7060" s="187">
        <v>45683.0</v>
      </c>
      <c r="D7060" s="188" t="str">
        <f t="shared" si="1"/>
        <v>2025/01</v>
      </c>
      <c r="E7060" s="189"/>
    </row>
    <row r="7061">
      <c r="A7061" s="186" t="s">
        <v>489</v>
      </c>
      <c r="B7061" s="186">
        <v>0.0018144</v>
      </c>
      <c r="C7061" s="187">
        <v>45683.0</v>
      </c>
      <c r="D7061" s="188" t="str">
        <f t="shared" si="1"/>
        <v>2025/01</v>
      </c>
      <c r="E7061" s="189"/>
    </row>
    <row r="7062">
      <c r="A7062" s="186" t="s">
        <v>489</v>
      </c>
      <c r="B7062" s="186">
        <v>0.0012288</v>
      </c>
      <c r="C7062" s="187">
        <v>45683.0</v>
      </c>
      <c r="D7062" s="188" t="str">
        <f t="shared" si="1"/>
        <v>2025/01</v>
      </c>
      <c r="E7062" s="189"/>
    </row>
    <row r="7063">
      <c r="A7063" s="186" t="s">
        <v>498</v>
      </c>
      <c r="B7063" s="186">
        <v>0.0079155</v>
      </c>
      <c r="C7063" s="187">
        <v>45683.0</v>
      </c>
      <c r="D7063" s="188" t="str">
        <f t="shared" si="1"/>
        <v>2025/01</v>
      </c>
      <c r="E7063" s="189"/>
    </row>
    <row r="7064">
      <c r="A7064" s="186" t="s">
        <v>498</v>
      </c>
      <c r="B7064" s="186">
        <v>0.0036096</v>
      </c>
      <c r="C7064" s="187">
        <v>45683.0</v>
      </c>
      <c r="D7064" s="188" t="str">
        <f t="shared" si="1"/>
        <v>2025/01</v>
      </c>
      <c r="E7064" s="189"/>
    </row>
    <row r="7065">
      <c r="A7065" s="186" t="s">
        <v>498</v>
      </c>
      <c r="B7065" s="186">
        <v>0.0053208</v>
      </c>
      <c r="C7065" s="187">
        <v>45683.0</v>
      </c>
      <c r="D7065" s="188" t="str">
        <f t="shared" si="1"/>
        <v>2025/01</v>
      </c>
      <c r="E7065" s="189"/>
    </row>
    <row r="7066">
      <c r="A7066" s="186" t="s">
        <v>491</v>
      </c>
      <c r="B7066" s="186">
        <v>0.0739375</v>
      </c>
      <c r="C7066" s="187">
        <v>45683.0</v>
      </c>
      <c r="D7066" s="188" t="str">
        <f t="shared" si="1"/>
        <v>2025/01</v>
      </c>
      <c r="E7066" s="189"/>
    </row>
    <row r="7067">
      <c r="A7067" s="186" t="s">
        <v>491</v>
      </c>
      <c r="B7067" s="186">
        <v>0.01124</v>
      </c>
      <c r="C7067" s="187">
        <v>45683.0</v>
      </c>
      <c r="D7067" s="188" t="str">
        <f t="shared" si="1"/>
        <v>2025/01</v>
      </c>
      <c r="E7067" s="189"/>
    </row>
    <row r="7068">
      <c r="A7068" s="186" t="s">
        <v>491</v>
      </c>
      <c r="B7068" s="186">
        <v>0.06574785</v>
      </c>
      <c r="C7068" s="187">
        <v>45683.0</v>
      </c>
      <c r="D7068" s="188" t="str">
        <f t="shared" si="1"/>
        <v>2025/01</v>
      </c>
      <c r="E7068" s="189"/>
    </row>
    <row r="7069">
      <c r="A7069" s="186" t="s">
        <v>491</v>
      </c>
      <c r="B7069" s="186">
        <v>0.0911844</v>
      </c>
      <c r="C7069" s="187">
        <v>45683.0</v>
      </c>
      <c r="D7069" s="188" t="str">
        <f t="shared" si="1"/>
        <v>2025/01</v>
      </c>
      <c r="E7069" s="189"/>
    </row>
    <row r="7070">
      <c r="A7070" s="186" t="s">
        <v>487</v>
      </c>
      <c r="B7070" s="186">
        <v>0.0314</v>
      </c>
      <c r="C7070" s="187">
        <v>45684.0</v>
      </c>
      <c r="D7070" s="188" t="str">
        <f t="shared" si="1"/>
        <v>2025/01</v>
      </c>
      <c r="E7070" s="189"/>
    </row>
    <row r="7071">
      <c r="A7071" s="186" t="s">
        <v>487</v>
      </c>
      <c r="B7071" s="186">
        <v>0.00586</v>
      </c>
      <c r="C7071" s="187">
        <v>45684.0</v>
      </c>
      <c r="D7071" s="188" t="str">
        <f t="shared" si="1"/>
        <v>2025/01</v>
      </c>
      <c r="E7071" s="189"/>
    </row>
    <row r="7072">
      <c r="A7072" s="186" t="s">
        <v>487</v>
      </c>
      <c r="B7072" s="186">
        <v>4.242775</v>
      </c>
      <c r="C7072" s="187">
        <v>45684.0</v>
      </c>
      <c r="D7072" s="188" t="str">
        <f t="shared" si="1"/>
        <v>2025/01</v>
      </c>
      <c r="E7072" s="189"/>
    </row>
    <row r="7073">
      <c r="A7073" s="186" t="s">
        <v>487</v>
      </c>
      <c r="B7073" s="186">
        <v>0.56208</v>
      </c>
      <c r="C7073" s="187">
        <v>45684.0</v>
      </c>
      <c r="D7073" s="188" t="str">
        <f t="shared" si="1"/>
        <v>2025/01</v>
      </c>
      <c r="E7073" s="189"/>
    </row>
    <row r="7074">
      <c r="A7074" s="186" t="s">
        <v>487</v>
      </c>
      <c r="B7074" s="186">
        <v>0.52076</v>
      </c>
      <c r="C7074" s="187">
        <v>45684.0</v>
      </c>
      <c r="D7074" s="188" t="str">
        <f t="shared" si="1"/>
        <v>2025/01</v>
      </c>
      <c r="E7074" s="189"/>
    </row>
    <row r="7075">
      <c r="A7075" s="186" t="s">
        <v>487</v>
      </c>
      <c r="B7075" s="186">
        <v>3.1020069</v>
      </c>
      <c r="C7075" s="187">
        <v>45684.0</v>
      </c>
      <c r="D7075" s="188" t="str">
        <f t="shared" si="1"/>
        <v>2025/01</v>
      </c>
      <c r="E7075" s="189"/>
    </row>
    <row r="7076">
      <c r="A7076" s="186" t="s">
        <v>487</v>
      </c>
      <c r="B7076" s="186">
        <v>0.1146336</v>
      </c>
      <c r="C7076" s="187">
        <v>45684.0</v>
      </c>
      <c r="D7076" s="188" t="str">
        <f t="shared" si="1"/>
        <v>2025/01</v>
      </c>
      <c r="E7076" s="189"/>
    </row>
    <row r="7077">
      <c r="A7077" s="186" t="s">
        <v>487</v>
      </c>
      <c r="B7077" s="186">
        <v>0.1692498</v>
      </c>
      <c r="C7077" s="187">
        <v>45684.0</v>
      </c>
      <c r="D7077" s="188" t="str">
        <f t="shared" si="1"/>
        <v>2025/01</v>
      </c>
      <c r="E7077" s="189"/>
    </row>
    <row r="7078">
      <c r="A7078" s="186" t="s">
        <v>499</v>
      </c>
      <c r="B7078" s="186">
        <v>1.1446225</v>
      </c>
      <c r="C7078" s="187">
        <v>45684.0</v>
      </c>
      <c r="D7078" s="188" t="str">
        <f t="shared" si="1"/>
        <v>2025/01</v>
      </c>
      <c r="E7078" s="189"/>
    </row>
    <row r="7079">
      <c r="A7079" s="186" t="s">
        <v>499</v>
      </c>
      <c r="B7079" s="186">
        <v>0.74512</v>
      </c>
      <c r="C7079" s="187">
        <v>45684.0</v>
      </c>
      <c r="D7079" s="188" t="str">
        <f t="shared" si="1"/>
        <v>2025/01</v>
      </c>
      <c r="E7079" s="189"/>
    </row>
    <row r="7080">
      <c r="A7080" s="186" t="s">
        <v>499</v>
      </c>
      <c r="B7080" s="186">
        <v>0.52218</v>
      </c>
      <c r="C7080" s="187">
        <v>45684.0</v>
      </c>
      <c r="D7080" s="188" t="str">
        <f t="shared" si="1"/>
        <v>2025/01</v>
      </c>
      <c r="E7080" s="189"/>
    </row>
    <row r="7081">
      <c r="A7081" s="186" t="s">
        <v>499</v>
      </c>
      <c r="B7081" s="186">
        <v>0.02570607</v>
      </c>
      <c r="C7081" s="187">
        <v>45684.0</v>
      </c>
      <c r="D7081" s="188" t="str">
        <f t="shared" si="1"/>
        <v>2025/01</v>
      </c>
      <c r="E7081" s="189"/>
    </row>
    <row r="7082">
      <c r="A7082" s="186" t="s">
        <v>499</v>
      </c>
      <c r="B7082" s="186">
        <v>0.0046986</v>
      </c>
      <c r="C7082" s="187">
        <v>45684.0</v>
      </c>
      <c r="D7082" s="188" t="str">
        <f t="shared" si="1"/>
        <v>2025/01</v>
      </c>
      <c r="E7082" s="189"/>
    </row>
    <row r="7083">
      <c r="A7083" s="186" t="s">
        <v>499</v>
      </c>
      <c r="B7083" s="186">
        <v>0.002766</v>
      </c>
      <c r="C7083" s="187">
        <v>45684.0</v>
      </c>
      <c r="D7083" s="188" t="str">
        <f t="shared" si="1"/>
        <v>2025/01</v>
      </c>
      <c r="E7083" s="189"/>
    </row>
    <row r="7084">
      <c r="A7084" s="186" t="s">
        <v>502</v>
      </c>
      <c r="B7084" s="186">
        <v>1.8195575</v>
      </c>
      <c r="C7084" s="187">
        <v>45684.0</v>
      </c>
      <c r="D7084" s="188" t="str">
        <f t="shared" si="1"/>
        <v>2025/01</v>
      </c>
      <c r="E7084" s="189"/>
    </row>
    <row r="7085">
      <c r="A7085" s="186" t="s">
        <v>502</v>
      </c>
      <c r="B7085" s="186">
        <v>0.81008</v>
      </c>
      <c r="C7085" s="187">
        <v>45684.0</v>
      </c>
      <c r="D7085" s="188" t="str">
        <f t="shared" si="1"/>
        <v>2025/01</v>
      </c>
      <c r="E7085" s="189"/>
    </row>
    <row r="7086">
      <c r="A7086" s="186" t="s">
        <v>502</v>
      </c>
      <c r="B7086" s="186">
        <v>0.4747</v>
      </c>
      <c r="C7086" s="187">
        <v>45684.0</v>
      </c>
      <c r="D7086" s="188" t="str">
        <f t="shared" si="1"/>
        <v>2025/01</v>
      </c>
      <c r="E7086" s="189"/>
    </row>
    <row r="7087">
      <c r="A7087" s="186" t="s">
        <v>502</v>
      </c>
      <c r="B7087" s="186">
        <v>0.01845525</v>
      </c>
      <c r="C7087" s="187">
        <v>45684.0</v>
      </c>
      <c r="D7087" s="188" t="str">
        <f t="shared" si="1"/>
        <v>2025/01</v>
      </c>
      <c r="E7087" s="189"/>
    </row>
    <row r="7088">
      <c r="A7088" s="186" t="s">
        <v>502</v>
      </c>
      <c r="B7088" s="186">
        <v>0.0029568</v>
      </c>
      <c r="C7088" s="187">
        <v>45684.0</v>
      </c>
      <c r="D7088" s="188" t="str">
        <f t="shared" si="1"/>
        <v>2025/01</v>
      </c>
      <c r="E7088" s="189"/>
    </row>
    <row r="7089">
      <c r="A7089" s="186" t="s">
        <v>502</v>
      </c>
      <c r="B7089" s="186">
        <v>0.0025254</v>
      </c>
      <c r="C7089" s="187">
        <v>45684.0</v>
      </c>
      <c r="D7089" s="188" t="str">
        <f t="shared" si="1"/>
        <v>2025/01</v>
      </c>
      <c r="E7089" s="189"/>
    </row>
    <row r="7090">
      <c r="A7090" s="186" t="s">
        <v>502</v>
      </c>
      <c r="B7090" s="186">
        <v>0.0107406</v>
      </c>
      <c r="C7090" s="187">
        <v>45684.0</v>
      </c>
      <c r="D7090" s="188" t="str">
        <f t="shared" si="1"/>
        <v>2025/01</v>
      </c>
      <c r="E7090" s="189"/>
    </row>
    <row r="7091">
      <c r="A7091" s="186" t="s">
        <v>502</v>
      </c>
      <c r="B7091" s="186">
        <v>1.4744E-4</v>
      </c>
      <c r="C7091" s="187">
        <v>45684.0</v>
      </c>
      <c r="D7091" s="188" t="str">
        <f t="shared" si="1"/>
        <v>2025/01</v>
      </c>
      <c r="E7091" s="189"/>
    </row>
    <row r="7092">
      <c r="A7092" s="186" t="s">
        <v>502</v>
      </c>
      <c r="B7092" s="186">
        <v>3.04</v>
      </c>
      <c r="C7092" s="187">
        <v>45684.0</v>
      </c>
      <c r="D7092" s="188" t="str">
        <f t="shared" si="1"/>
        <v>2025/01</v>
      </c>
      <c r="E7092" s="189"/>
    </row>
    <row r="7093">
      <c r="A7093" s="186" t="s">
        <v>502</v>
      </c>
      <c r="B7093" s="186">
        <v>0.265689</v>
      </c>
      <c r="C7093" s="187">
        <v>45684.0</v>
      </c>
      <c r="D7093" s="188" t="str">
        <f t="shared" si="1"/>
        <v>2025/01</v>
      </c>
      <c r="E7093" s="189"/>
    </row>
    <row r="7094">
      <c r="A7094" s="186" t="s">
        <v>502</v>
      </c>
      <c r="B7094" s="186">
        <v>0.701132</v>
      </c>
      <c r="C7094" s="187">
        <v>45684.0</v>
      </c>
      <c r="D7094" s="188" t="str">
        <f t="shared" si="1"/>
        <v>2025/01</v>
      </c>
      <c r="E7094" s="189"/>
    </row>
    <row r="7095">
      <c r="A7095" s="186" t="s">
        <v>488</v>
      </c>
      <c r="B7095" s="186">
        <v>1.08725</v>
      </c>
      <c r="C7095" s="187">
        <v>45684.0</v>
      </c>
      <c r="D7095" s="188" t="str">
        <f t="shared" si="1"/>
        <v>2025/01</v>
      </c>
      <c r="E7095" s="189"/>
    </row>
    <row r="7096">
      <c r="A7096" s="186" t="s">
        <v>488</v>
      </c>
      <c r="B7096" s="186">
        <v>0.44</v>
      </c>
      <c r="C7096" s="187">
        <v>45684.0</v>
      </c>
      <c r="D7096" s="188" t="str">
        <f t="shared" si="1"/>
        <v>2025/01</v>
      </c>
      <c r="E7096" s="189"/>
    </row>
    <row r="7097">
      <c r="A7097" s="186" t="s">
        <v>488</v>
      </c>
      <c r="B7097" s="186">
        <v>0.75783</v>
      </c>
      <c r="C7097" s="187">
        <v>45684.0</v>
      </c>
      <c r="D7097" s="188" t="str">
        <f t="shared" si="1"/>
        <v>2025/01</v>
      </c>
      <c r="E7097" s="189"/>
    </row>
    <row r="7098">
      <c r="A7098" s="186" t="s">
        <v>488</v>
      </c>
      <c r="B7098" s="186">
        <v>2.2097125</v>
      </c>
      <c r="C7098" s="187">
        <v>45684.0</v>
      </c>
      <c r="D7098" s="188" t="str">
        <f t="shared" si="1"/>
        <v>2025/01</v>
      </c>
      <c r="E7098" s="189"/>
    </row>
    <row r="7099">
      <c r="A7099" s="186" t="s">
        <v>488</v>
      </c>
      <c r="B7099" s="186">
        <v>9.01088</v>
      </c>
      <c r="C7099" s="187">
        <v>45684.0</v>
      </c>
      <c r="D7099" s="188" t="str">
        <f t="shared" si="1"/>
        <v>2025/01</v>
      </c>
      <c r="E7099" s="189"/>
    </row>
    <row r="7100">
      <c r="A7100" s="186" t="s">
        <v>488</v>
      </c>
      <c r="B7100" s="186">
        <v>1.2172</v>
      </c>
      <c r="C7100" s="187">
        <v>45684.0</v>
      </c>
      <c r="D7100" s="188" t="str">
        <f t="shared" si="1"/>
        <v>2025/01</v>
      </c>
      <c r="E7100" s="189"/>
    </row>
    <row r="7101">
      <c r="A7101" s="186" t="s">
        <v>488</v>
      </c>
      <c r="B7101" s="186">
        <v>0.0106524</v>
      </c>
      <c r="C7101" s="187">
        <v>45684.0</v>
      </c>
      <c r="D7101" s="188" t="str">
        <f t="shared" si="1"/>
        <v>2025/01</v>
      </c>
      <c r="E7101" s="189"/>
    </row>
    <row r="7102">
      <c r="A7102" s="186" t="s">
        <v>488</v>
      </c>
      <c r="B7102" s="186">
        <v>0.01416</v>
      </c>
      <c r="C7102" s="187">
        <v>45684.0</v>
      </c>
      <c r="D7102" s="188" t="str">
        <f t="shared" si="1"/>
        <v>2025/01</v>
      </c>
      <c r="E7102" s="189"/>
    </row>
    <row r="7103">
      <c r="A7103" s="186" t="s">
        <v>488</v>
      </c>
      <c r="B7103" s="186">
        <v>0.0090978</v>
      </c>
      <c r="C7103" s="187">
        <v>45684.0</v>
      </c>
      <c r="D7103" s="188" t="str">
        <f t="shared" si="1"/>
        <v>2025/01</v>
      </c>
      <c r="E7103" s="189"/>
    </row>
    <row r="7104">
      <c r="A7104" s="186" t="s">
        <v>488</v>
      </c>
      <c r="B7104" s="186">
        <v>0.485475</v>
      </c>
      <c r="C7104" s="187">
        <v>45684.0</v>
      </c>
      <c r="D7104" s="188" t="str">
        <f t="shared" si="1"/>
        <v>2025/01</v>
      </c>
      <c r="E7104" s="189"/>
    </row>
    <row r="7105">
      <c r="A7105" s="186" t="s">
        <v>488</v>
      </c>
      <c r="B7105" s="186">
        <v>0.02112</v>
      </c>
      <c r="C7105" s="187">
        <v>45684.0</v>
      </c>
      <c r="D7105" s="188" t="str">
        <f t="shared" si="1"/>
        <v>2025/01</v>
      </c>
      <c r="E7105" s="189"/>
    </row>
    <row r="7106">
      <c r="A7106" s="186" t="s">
        <v>488</v>
      </c>
      <c r="B7106" s="186">
        <v>1.39002</v>
      </c>
      <c r="C7106" s="187">
        <v>45684.0</v>
      </c>
      <c r="D7106" s="188" t="str">
        <f t="shared" si="1"/>
        <v>2025/01</v>
      </c>
      <c r="E7106" s="189"/>
    </row>
    <row r="7107">
      <c r="A7107" s="186" t="s">
        <v>488</v>
      </c>
      <c r="B7107" s="186">
        <v>2.46969</v>
      </c>
      <c r="C7107" s="187">
        <v>45684.0</v>
      </c>
      <c r="D7107" s="188" t="str">
        <f t="shared" si="1"/>
        <v>2025/01</v>
      </c>
      <c r="E7107" s="189"/>
    </row>
    <row r="7108">
      <c r="A7108" s="186" t="s">
        <v>488</v>
      </c>
      <c r="B7108" s="186">
        <v>0.64188</v>
      </c>
      <c r="C7108" s="187">
        <v>45684.0</v>
      </c>
      <c r="D7108" s="188" t="str">
        <f t="shared" si="1"/>
        <v>2025/01</v>
      </c>
      <c r="E7108" s="189"/>
    </row>
    <row r="7109">
      <c r="A7109" s="186" t="s">
        <v>489</v>
      </c>
      <c r="B7109" s="186">
        <v>11.5304425</v>
      </c>
      <c r="C7109" s="187">
        <v>45684.0</v>
      </c>
      <c r="D7109" s="188" t="str">
        <f t="shared" si="1"/>
        <v>2025/01</v>
      </c>
      <c r="E7109" s="189"/>
    </row>
    <row r="7110">
      <c r="A7110" s="186" t="s">
        <v>489</v>
      </c>
      <c r="B7110" s="186">
        <v>25.43648</v>
      </c>
      <c r="C7110" s="187">
        <v>45684.0</v>
      </c>
      <c r="D7110" s="188" t="str">
        <f t="shared" si="1"/>
        <v>2025/01</v>
      </c>
      <c r="E7110" s="189"/>
    </row>
    <row r="7111">
      <c r="A7111" s="186" t="s">
        <v>489</v>
      </c>
      <c r="B7111" s="186">
        <v>35.71406</v>
      </c>
      <c r="C7111" s="187">
        <v>45684.0</v>
      </c>
      <c r="D7111" s="188" t="str">
        <f t="shared" si="1"/>
        <v>2025/01</v>
      </c>
      <c r="E7111" s="189"/>
    </row>
    <row r="7112">
      <c r="A7112" s="186" t="s">
        <v>489</v>
      </c>
      <c r="B7112" s="186">
        <v>0.00545</v>
      </c>
      <c r="C7112" s="187">
        <v>45684.0</v>
      </c>
      <c r="D7112" s="188" t="str">
        <f t="shared" si="1"/>
        <v>2025/01</v>
      </c>
      <c r="E7112" s="189"/>
    </row>
    <row r="7113">
      <c r="A7113" s="186" t="s">
        <v>489</v>
      </c>
      <c r="B7113" s="186">
        <v>0.00324</v>
      </c>
      <c r="C7113" s="187">
        <v>45684.0</v>
      </c>
      <c r="D7113" s="188" t="str">
        <f t="shared" si="1"/>
        <v>2025/01</v>
      </c>
      <c r="E7113" s="189"/>
    </row>
    <row r="7114">
      <c r="A7114" s="186" t="s">
        <v>489</v>
      </c>
      <c r="B7114" s="186">
        <v>0.02686215</v>
      </c>
      <c r="C7114" s="187">
        <v>45684.0</v>
      </c>
      <c r="D7114" s="188" t="str">
        <f t="shared" si="1"/>
        <v>2025/01</v>
      </c>
      <c r="E7114" s="189"/>
    </row>
    <row r="7115">
      <c r="A7115" s="186" t="s">
        <v>489</v>
      </c>
      <c r="B7115" s="186">
        <v>0.0067392</v>
      </c>
      <c r="C7115" s="187">
        <v>45684.0</v>
      </c>
      <c r="D7115" s="188" t="str">
        <f t="shared" si="1"/>
        <v>2025/01</v>
      </c>
      <c r="E7115" s="189"/>
    </row>
    <row r="7116">
      <c r="A7116" s="186" t="s">
        <v>489</v>
      </c>
      <c r="B7116" s="186">
        <v>0.0154632</v>
      </c>
      <c r="C7116" s="187">
        <v>45684.0</v>
      </c>
      <c r="D7116" s="188" t="str">
        <f t="shared" si="1"/>
        <v>2025/01</v>
      </c>
      <c r="E7116" s="189"/>
    </row>
    <row r="7117">
      <c r="A7117" s="186" t="s">
        <v>489</v>
      </c>
      <c r="B7117" s="186">
        <v>0.0028488</v>
      </c>
      <c r="C7117" s="187">
        <v>45684.0</v>
      </c>
      <c r="D7117" s="188" t="str">
        <f t="shared" si="1"/>
        <v>2025/01</v>
      </c>
      <c r="E7117" s="189"/>
    </row>
    <row r="7118">
      <c r="A7118" s="186" t="s">
        <v>489</v>
      </c>
      <c r="B7118" s="186">
        <v>0.0020724</v>
      </c>
      <c r="C7118" s="187">
        <v>45684.0</v>
      </c>
      <c r="D7118" s="188" t="str">
        <f t="shared" si="1"/>
        <v>2025/01</v>
      </c>
      <c r="E7118" s="189"/>
    </row>
    <row r="7119">
      <c r="A7119" s="186" t="s">
        <v>498</v>
      </c>
      <c r="B7119" s="186">
        <v>0.0189875</v>
      </c>
      <c r="C7119" s="187">
        <v>45684.0</v>
      </c>
      <c r="D7119" s="188" t="str">
        <f t="shared" si="1"/>
        <v>2025/01</v>
      </c>
      <c r="E7119" s="189"/>
    </row>
    <row r="7120">
      <c r="A7120" s="186" t="s">
        <v>498</v>
      </c>
      <c r="B7120" s="186">
        <v>0.01359</v>
      </c>
      <c r="C7120" s="187">
        <v>45684.0</v>
      </c>
      <c r="D7120" s="188" t="str">
        <f t="shared" si="1"/>
        <v>2025/01</v>
      </c>
      <c r="E7120" s="189"/>
    </row>
    <row r="7121">
      <c r="A7121" s="186" t="s">
        <v>498</v>
      </c>
      <c r="B7121" s="186">
        <v>0.01858335</v>
      </c>
      <c r="C7121" s="187">
        <v>45684.0</v>
      </c>
      <c r="D7121" s="188" t="str">
        <f t="shared" si="1"/>
        <v>2025/01</v>
      </c>
      <c r="E7121" s="189"/>
    </row>
    <row r="7122">
      <c r="A7122" s="186" t="s">
        <v>498</v>
      </c>
      <c r="B7122" s="186">
        <v>0.0119136</v>
      </c>
      <c r="C7122" s="187">
        <v>45684.0</v>
      </c>
      <c r="D7122" s="188" t="str">
        <f t="shared" si="1"/>
        <v>2025/01</v>
      </c>
      <c r="E7122" s="189"/>
    </row>
    <row r="7123">
      <c r="A7123" s="186" t="s">
        <v>498</v>
      </c>
      <c r="B7123" s="186">
        <v>0.0111732</v>
      </c>
      <c r="C7123" s="187">
        <v>45684.0</v>
      </c>
      <c r="D7123" s="188" t="str">
        <f t="shared" si="1"/>
        <v>2025/01</v>
      </c>
      <c r="E7123" s="189"/>
    </row>
    <row r="7124">
      <c r="A7124" s="186" t="s">
        <v>491</v>
      </c>
      <c r="B7124" s="186">
        <v>0.066535</v>
      </c>
      <c r="C7124" s="187">
        <v>45684.0</v>
      </c>
      <c r="D7124" s="188" t="str">
        <f t="shared" si="1"/>
        <v>2025/01</v>
      </c>
      <c r="E7124" s="189"/>
    </row>
    <row r="7125">
      <c r="A7125" s="186" t="s">
        <v>491</v>
      </c>
      <c r="B7125" s="186">
        <v>0.01011</v>
      </c>
      <c r="C7125" s="187">
        <v>45684.0</v>
      </c>
      <c r="D7125" s="188" t="str">
        <f t="shared" si="1"/>
        <v>2025/01</v>
      </c>
      <c r="E7125" s="189"/>
    </row>
    <row r="7126">
      <c r="A7126" s="186" t="s">
        <v>491</v>
      </c>
      <c r="B7126" s="186">
        <v>0.59232735</v>
      </c>
      <c r="C7126" s="187">
        <v>45684.0</v>
      </c>
      <c r="D7126" s="188" t="str">
        <f t="shared" si="1"/>
        <v>2025/01</v>
      </c>
      <c r="E7126" s="189"/>
    </row>
    <row r="7127">
      <c r="A7127" s="186" t="s">
        <v>491</v>
      </c>
      <c r="B7127" s="186">
        <v>0.1750998</v>
      </c>
      <c r="C7127" s="187">
        <v>45684.0</v>
      </c>
      <c r="D7127" s="188" t="str">
        <f t="shared" si="1"/>
        <v>2025/01</v>
      </c>
      <c r="E7127" s="189"/>
    </row>
    <row r="7128">
      <c r="A7128" s="186" t="s">
        <v>487</v>
      </c>
      <c r="B7128" s="186">
        <v>0.0225775</v>
      </c>
      <c r="C7128" s="187">
        <v>45685.0</v>
      </c>
      <c r="D7128" s="188" t="str">
        <f t="shared" si="1"/>
        <v>2025/01</v>
      </c>
      <c r="E7128" s="189"/>
    </row>
    <row r="7129">
      <c r="A7129" s="186" t="s">
        <v>487</v>
      </c>
      <c r="B7129" s="186">
        <v>0.00325</v>
      </c>
      <c r="C7129" s="187">
        <v>45685.0</v>
      </c>
      <c r="D7129" s="188" t="str">
        <f t="shared" si="1"/>
        <v>2025/01</v>
      </c>
      <c r="E7129" s="189"/>
    </row>
    <row r="7130">
      <c r="A7130" s="186" t="s">
        <v>487</v>
      </c>
      <c r="B7130" s="186">
        <v>2.5629475</v>
      </c>
      <c r="C7130" s="187">
        <v>45685.0</v>
      </c>
      <c r="D7130" s="188" t="str">
        <f t="shared" si="1"/>
        <v>2025/01</v>
      </c>
      <c r="E7130" s="189"/>
    </row>
    <row r="7131">
      <c r="A7131" s="186" t="s">
        <v>487</v>
      </c>
      <c r="B7131" s="186">
        <v>0.23344</v>
      </c>
      <c r="C7131" s="187">
        <v>45685.0</v>
      </c>
      <c r="D7131" s="188" t="str">
        <f t="shared" si="1"/>
        <v>2025/01</v>
      </c>
      <c r="E7131" s="189"/>
    </row>
    <row r="7132">
      <c r="A7132" s="186" t="s">
        <v>487</v>
      </c>
      <c r="B7132" s="186">
        <v>0.20518</v>
      </c>
      <c r="C7132" s="187">
        <v>45685.0</v>
      </c>
      <c r="D7132" s="188" t="str">
        <f t="shared" si="1"/>
        <v>2025/01</v>
      </c>
      <c r="E7132" s="189"/>
    </row>
    <row r="7133">
      <c r="A7133" s="186" t="s">
        <v>487</v>
      </c>
      <c r="B7133" s="186">
        <v>4.4192172</v>
      </c>
      <c r="C7133" s="187">
        <v>45685.0</v>
      </c>
      <c r="D7133" s="188" t="str">
        <f t="shared" si="1"/>
        <v>2025/01</v>
      </c>
      <c r="E7133" s="189"/>
    </row>
    <row r="7134">
      <c r="A7134" s="186" t="s">
        <v>487</v>
      </c>
      <c r="B7134" s="186">
        <v>0.1601184</v>
      </c>
      <c r="C7134" s="187">
        <v>45685.0</v>
      </c>
      <c r="D7134" s="188" t="str">
        <f t="shared" si="1"/>
        <v>2025/01</v>
      </c>
      <c r="E7134" s="189"/>
    </row>
    <row r="7135">
      <c r="A7135" s="186" t="s">
        <v>487</v>
      </c>
      <c r="B7135" s="186">
        <v>0.1861902</v>
      </c>
      <c r="C7135" s="187">
        <v>45685.0</v>
      </c>
      <c r="D7135" s="188" t="str">
        <f t="shared" si="1"/>
        <v>2025/01</v>
      </c>
      <c r="E7135" s="189"/>
    </row>
    <row r="7136">
      <c r="A7136" s="186" t="s">
        <v>499</v>
      </c>
      <c r="B7136" s="186">
        <v>13.8268025</v>
      </c>
      <c r="C7136" s="187">
        <v>45685.0</v>
      </c>
      <c r="D7136" s="188" t="str">
        <f t="shared" si="1"/>
        <v>2025/01</v>
      </c>
      <c r="E7136" s="189"/>
    </row>
    <row r="7137">
      <c r="A7137" s="186" t="s">
        <v>499</v>
      </c>
      <c r="B7137" s="186">
        <v>25.09968</v>
      </c>
      <c r="C7137" s="187">
        <v>45685.0</v>
      </c>
      <c r="D7137" s="188" t="str">
        <f t="shared" si="1"/>
        <v>2025/01</v>
      </c>
      <c r="E7137" s="189"/>
    </row>
    <row r="7138">
      <c r="A7138" s="186" t="s">
        <v>499</v>
      </c>
      <c r="B7138" s="186">
        <v>13.32886</v>
      </c>
      <c r="C7138" s="187">
        <v>45685.0</v>
      </c>
      <c r="D7138" s="188" t="str">
        <f t="shared" si="1"/>
        <v>2025/01</v>
      </c>
      <c r="E7138" s="189"/>
    </row>
    <row r="7139">
      <c r="A7139" s="186" t="s">
        <v>499</v>
      </c>
      <c r="B7139" s="186">
        <v>0.03975049</v>
      </c>
      <c r="C7139" s="187">
        <v>45685.0</v>
      </c>
      <c r="D7139" s="188" t="str">
        <f t="shared" si="1"/>
        <v>2025/01</v>
      </c>
      <c r="E7139" s="189"/>
    </row>
    <row r="7140">
      <c r="A7140" s="186" t="s">
        <v>499</v>
      </c>
      <c r="B7140" s="186">
        <v>0.1078815</v>
      </c>
      <c r="C7140" s="187">
        <v>45685.0</v>
      </c>
      <c r="D7140" s="188" t="str">
        <f t="shared" si="1"/>
        <v>2025/01</v>
      </c>
      <c r="E7140" s="189"/>
    </row>
    <row r="7141">
      <c r="A7141" s="186" t="s">
        <v>499</v>
      </c>
      <c r="B7141" s="186">
        <v>0.0556188</v>
      </c>
      <c r="C7141" s="187">
        <v>45685.0</v>
      </c>
      <c r="D7141" s="188" t="str">
        <f t="shared" si="1"/>
        <v>2025/01</v>
      </c>
      <c r="E7141" s="189"/>
    </row>
    <row r="7142">
      <c r="A7142" s="186" t="s">
        <v>502</v>
      </c>
      <c r="B7142" s="186">
        <v>0.46337</v>
      </c>
      <c r="C7142" s="187">
        <v>45685.0</v>
      </c>
      <c r="D7142" s="188" t="str">
        <f t="shared" si="1"/>
        <v>2025/01</v>
      </c>
      <c r="E7142" s="189"/>
    </row>
    <row r="7143">
      <c r="A7143" s="186" t="s">
        <v>502</v>
      </c>
      <c r="B7143" s="186">
        <v>0.00576</v>
      </c>
      <c r="C7143" s="187">
        <v>45685.0</v>
      </c>
      <c r="D7143" s="188" t="str">
        <f t="shared" si="1"/>
        <v>2025/01</v>
      </c>
      <c r="E7143" s="189"/>
    </row>
    <row r="7144">
      <c r="A7144" s="186" t="s">
        <v>502</v>
      </c>
      <c r="B7144" s="186">
        <v>0.04927</v>
      </c>
      <c r="C7144" s="187">
        <v>45685.0</v>
      </c>
      <c r="D7144" s="188" t="str">
        <f t="shared" si="1"/>
        <v>2025/01</v>
      </c>
      <c r="E7144" s="189"/>
    </row>
    <row r="7145">
      <c r="A7145" s="186" t="s">
        <v>502</v>
      </c>
      <c r="B7145" s="186">
        <v>0.00928845</v>
      </c>
      <c r="C7145" s="187">
        <v>45685.0</v>
      </c>
      <c r="D7145" s="188" t="str">
        <f t="shared" si="1"/>
        <v>2025/01</v>
      </c>
      <c r="E7145" s="189"/>
    </row>
    <row r="7146">
      <c r="A7146" s="186" t="s">
        <v>502</v>
      </c>
      <c r="B7146" s="186">
        <v>0.0048384</v>
      </c>
      <c r="C7146" s="187">
        <v>45685.0</v>
      </c>
      <c r="D7146" s="188" t="str">
        <f t="shared" si="1"/>
        <v>2025/01</v>
      </c>
      <c r="E7146" s="189"/>
    </row>
    <row r="7147">
      <c r="A7147" s="186" t="s">
        <v>502</v>
      </c>
      <c r="B7147" s="186">
        <v>0.0015492</v>
      </c>
      <c r="C7147" s="187">
        <v>45685.0</v>
      </c>
      <c r="D7147" s="188" t="str">
        <f t="shared" si="1"/>
        <v>2025/01</v>
      </c>
      <c r="E7147" s="189"/>
    </row>
    <row r="7148">
      <c r="A7148" s="186" t="s">
        <v>502</v>
      </c>
      <c r="B7148" s="186">
        <v>0.0200115</v>
      </c>
      <c r="C7148" s="187">
        <v>45685.0</v>
      </c>
      <c r="D7148" s="188" t="str">
        <f t="shared" si="1"/>
        <v>2025/01</v>
      </c>
      <c r="E7148" s="189"/>
    </row>
    <row r="7149">
      <c r="A7149" s="186" t="s">
        <v>502</v>
      </c>
      <c r="B7149" s="186">
        <v>1.6059E-4</v>
      </c>
      <c r="C7149" s="187">
        <v>45685.0</v>
      </c>
      <c r="D7149" s="188" t="str">
        <f t="shared" si="1"/>
        <v>2025/01</v>
      </c>
      <c r="E7149" s="189"/>
    </row>
    <row r="7150">
      <c r="A7150" s="186" t="s">
        <v>502</v>
      </c>
      <c r="B7150" s="186">
        <v>3.08</v>
      </c>
      <c r="C7150" s="187">
        <v>45685.0</v>
      </c>
      <c r="D7150" s="188" t="str">
        <f t="shared" si="1"/>
        <v>2025/01</v>
      </c>
      <c r="E7150" s="189"/>
    </row>
    <row r="7151">
      <c r="A7151" s="186" t="s">
        <v>502</v>
      </c>
      <c r="B7151" s="186">
        <v>0.262152</v>
      </c>
      <c r="C7151" s="187">
        <v>45685.0</v>
      </c>
      <c r="D7151" s="188" t="str">
        <f t="shared" si="1"/>
        <v>2025/01</v>
      </c>
      <c r="E7151" s="189"/>
    </row>
    <row r="7152">
      <c r="A7152" s="186" t="s">
        <v>502</v>
      </c>
      <c r="B7152" s="186">
        <v>0.681536</v>
      </c>
      <c r="C7152" s="187">
        <v>45685.0</v>
      </c>
      <c r="D7152" s="188" t="str">
        <f t="shared" si="1"/>
        <v>2025/01</v>
      </c>
      <c r="E7152" s="189"/>
    </row>
    <row r="7153">
      <c r="A7153" s="186" t="s">
        <v>488</v>
      </c>
      <c r="B7153" s="186">
        <v>0.8610375</v>
      </c>
      <c r="C7153" s="187">
        <v>45685.0</v>
      </c>
      <c r="D7153" s="188" t="str">
        <f t="shared" si="1"/>
        <v>2025/01</v>
      </c>
      <c r="E7153" s="189"/>
    </row>
    <row r="7154">
      <c r="A7154" s="186" t="s">
        <v>488</v>
      </c>
      <c r="B7154" s="186">
        <v>0.9232</v>
      </c>
      <c r="C7154" s="187">
        <v>45685.0</v>
      </c>
      <c r="D7154" s="188" t="str">
        <f t="shared" si="1"/>
        <v>2025/01</v>
      </c>
      <c r="E7154" s="189"/>
    </row>
    <row r="7155">
      <c r="A7155" s="186" t="s">
        <v>488</v>
      </c>
      <c r="B7155" s="186">
        <v>0.70499</v>
      </c>
      <c r="C7155" s="187">
        <v>45685.0</v>
      </c>
      <c r="D7155" s="188" t="str">
        <f t="shared" si="1"/>
        <v>2025/01</v>
      </c>
      <c r="E7155" s="189"/>
    </row>
    <row r="7156">
      <c r="A7156" s="186" t="s">
        <v>488</v>
      </c>
      <c r="B7156" s="186">
        <v>0.4443275</v>
      </c>
      <c r="C7156" s="187">
        <v>45685.0</v>
      </c>
      <c r="D7156" s="188" t="str">
        <f t="shared" si="1"/>
        <v>2025/01</v>
      </c>
      <c r="E7156" s="189"/>
    </row>
    <row r="7157">
      <c r="A7157" s="186" t="s">
        <v>488</v>
      </c>
      <c r="B7157" s="186">
        <v>0.25024</v>
      </c>
      <c r="C7157" s="187">
        <v>45685.0</v>
      </c>
      <c r="D7157" s="188" t="str">
        <f t="shared" si="1"/>
        <v>2025/01</v>
      </c>
      <c r="E7157" s="189"/>
    </row>
    <row r="7158">
      <c r="A7158" s="186" t="s">
        <v>488</v>
      </c>
      <c r="B7158" s="186">
        <v>0.39789</v>
      </c>
      <c r="C7158" s="187">
        <v>45685.0</v>
      </c>
      <c r="D7158" s="188" t="str">
        <f t="shared" si="1"/>
        <v>2025/01</v>
      </c>
      <c r="E7158" s="189"/>
    </row>
    <row r="7159">
      <c r="A7159" s="186" t="s">
        <v>488</v>
      </c>
      <c r="B7159" s="186">
        <v>0.00740535</v>
      </c>
      <c r="C7159" s="187">
        <v>45685.0</v>
      </c>
      <c r="D7159" s="188" t="str">
        <f t="shared" si="1"/>
        <v>2025/01</v>
      </c>
      <c r="E7159" s="189"/>
    </row>
    <row r="7160">
      <c r="A7160" s="186" t="s">
        <v>488</v>
      </c>
      <c r="B7160" s="186">
        <v>0.0106848</v>
      </c>
      <c r="C7160" s="187">
        <v>45685.0</v>
      </c>
      <c r="D7160" s="188" t="str">
        <f t="shared" si="1"/>
        <v>2025/01</v>
      </c>
      <c r="E7160" s="189"/>
    </row>
    <row r="7161">
      <c r="A7161" s="186" t="s">
        <v>488</v>
      </c>
      <c r="B7161" s="186">
        <v>0.007854</v>
      </c>
      <c r="C7161" s="187">
        <v>45685.0</v>
      </c>
      <c r="D7161" s="188" t="str">
        <f t="shared" si="1"/>
        <v>2025/01</v>
      </c>
      <c r="E7161" s="189"/>
    </row>
    <row r="7162">
      <c r="A7162" s="186" t="s">
        <v>488</v>
      </c>
      <c r="B7162" s="186">
        <v>0.215595</v>
      </c>
      <c r="C7162" s="187">
        <v>45685.0</v>
      </c>
      <c r="D7162" s="188" t="str">
        <f t="shared" si="1"/>
        <v>2025/01</v>
      </c>
      <c r="E7162" s="189"/>
    </row>
    <row r="7163">
      <c r="A7163" s="186" t="s">
        <v>488</v>
      </c>
      <c r="B7163" s="186">
        <v>1.0614</v>
      </c>
      <c r="C7163" s="187">
        <v>45685.0</v>
      </c>
      <c r="D7163" s="188" t="str">
        <f t="shared" si="1"/>
        <v>2025/01</v>
      </c>
      <c r="E7163" s="189"/>
    </row>
    <row r="7164">
      <c r="A7164" s="186" t="s">
        <v>488</v>
      </c>
      <c r="B7164" s="186">
        <v>16.08141</v>
      </c>
      <c r="C7164" s="187">
        <v>45685.0</v>
      </c>
      <c r="D7164" s="188" t="str">
        <f t="shared" si="1"/>
        <v>2025/01</v>
      </c>
      <c r="E7164" s="189"/>
    </row>
    <row r="7165">
      <c r="A7165" s="186" t="s">
        <v>488</v>
      </c>
      <c r="B7165" s="186">
        <v>3.20178</v>
      </c>
      <c r="C7165" s="187">
        <v>45685.0</v>
      </c>
      <c r="D7165" s="188" t="str">
        <f t="shared" si="1"/>
        <v>2025/01</v>
      </c>
      <c r="E7165" s="189"/>
    </row>
    <row r="7166">
      <c r="A7166" s="186" t="s">
        <v>489</v>
      </c>
      <c r="B7166" s="186">
        <v>13.4174025</v>
      </c>
      <c r="C7166" s="187">
        <v>45685.0</v>
      </c>
      <c r="D7166" s="188" t="str">
        <f t="shared" si="1"/>
        <v>2025/01</v>
      </c>
      <c r="E7166" s="189"/>
    </row>
    <row r="7167">
      <c r="A7167" s="186" t="s">
        <v>489</v>
      </c>
      <c r="B7167" s="186">
        <v>34.7312</v>
      </c>
      <c r="C7167" s="187">
        <v>45685.0</v>
      </c>
      <c r="D7167" s="188" t="str">
        <f t="shared" si="1"/>
        <v>2025/01</v>
      </c>
      <c r="E7167" s="189"/>
    </row>
    <row r="7168">
      <c r="A7168" s="186" t="s">
        <v>489</v>
      </c>
      <c r="B7168" s="186">
        <v>47.04843</v>
      </c>
      <c r="C7168" s="187">
        <v>45685.0</v>
      </c>
      <c r="D7168" s="188" t="str">
        <f t="shared" si="1"/>
        <v>2025/01</v>
      </c>
      <c r="E7168" s="189"/>
    </row>
    <row r="7169">
      <c r="A7169" s="186" t="s">
        <v>489</v>
      </c>
      <c r="B7169" s="186">
        <v>7.4E-4</v>
      </c>
      <c r="C7169" s="187">
        <v>45685.0</v>
      </c>
      <c r="D7169" s="188" t="str">
        <f t="shared" si="1"/>
        <v>2025/01</v>
      </c>
      <c r="E7169" s="189"/>
    </row>
    <row r="7170">
      <c r="A7170" s="186" t="s">
        <v>489</v>
      </c>
      <c r="B7170" s="186">
        <v>0.01156</v>
      </c>
      <c r="C7170" s="187">
        <v>45685.0</v>
      </c>
      <c r="D7170" s="188" t="str">
        <f t="shared" si="1"/>
        <v>2025/01</v>
      </c>
      <c r="E7170" s="189"/>
    </row>
    <row r="7171">
      <c r="A7171" s="186" t="s">
        <v>489</v>
      </c>
      <c r="B7171" s="186">
        <v>0.04249845</v>
      </c>
      <c r="C7171" s="187">
        <v>45685.0</v>
      </c>
      <c r="D7171" s="188" t="str">
        <f t="shared" si="1"/>
        <v>2025/01</v>
      </c>
      <c r="E7171" s="189"/>
    </row>
    <row r="7172">
      <c r="A7172" s="186" t="s">
        <v>489</v>
      </c>
      <c r="B7172" s="186">
        <v>0.0209472</v>
      </c>
      <c r="C7172" s="187">
        <v>45685.0</v>
      </c>
      <c r="D7172" s="188" t="str">
        <f t="shared" si="1"/>
        <v>2025/01</v>
      </c>
      <c r="E7172" s="189"/>
    </row>
    <row r="7173">
      <c r="A7173" s="186" t="s">
        <v>489</v>
      </c>
      <c r="B7173" s="186">
        <v>0.0241266</v>
      </c>
      <c r="C7173" s="187">
        <v>45685.0</v>
      </c>
      <c r="D7173" s="188" t="str">
        <f t="shared" si="1"/>
        <v>2025/01</v>
      </c>
      <c r="E7173" s="189"/>
    </row>
    <row r="7174">
      <c r="A7174" s="186" t="s">
        <v>489</v>
      </c>
      <c r="B7174" s="186">
        <v>2.145E-5</v>
      </c>
      <c r="C7174" s="187">
        <v>45685.0</v>
      </c>
      <c r="D7174" s="188" t="str">
        <f t="shared" si="1"/>
        <v>2025/01</v>
      </c>
      <c r="E7174" s="189"/>
    </row>
    <row r="7175">
      <c r="A7175" s="186" t="s">
        <v>489</v>
      </c>
      <c r="B7175" s="186">
        <v>0.0050025</v>
      </c>
      <c r="C7175" s="187">
        <v>45685.0</v>
      </c>
      <c r="D7175" s="188" t="str">
        <f t="shared" si="1"/>
        <v>2025/01</v>
      </c>
      <c r="E7175" s="189"/>
    </row>
    <row r="7176">
      <c r="A7176" s="186" t="s">
        <v>489</v>
      </c>
      <c r="B7176" s="186">
        <v>0.003408</v>
      </c>
      <c r="C7176" s="187">
        <v>45685.0</v>
      </c>
      <c r="D7176" s="188" t="str">
        <f t="shared" si="1"/>
        <v>2025/01</v>
      </c>
      <c r="E7176" s="189"/>
    </row>
    <row r="7177">
      <c r="A7177" s="186" t="s">
        <v>498</v>
      </c>
      <c r="B7177" s="186">
        <v>0.0244175</v>
      </c>
      <c r="C7177" s="187">
        <v>45685.0</v>
      </c>
      <c r="D7177" s="188" t="str">
        <f t="shared" si="1"/>
        <v>2025/01</v>
      </c>
      <c r="E7177" s="189"/>
    </row>
    <row r="7178">
      <c r="A7178" s="186" t="s">
        <v>498</v>
      </c>
      <c r="B7178" s="186">
        <v>0.01756</v>
      </c>
      <c r="C7178" s="187">
        <v>45685.0</v>
      </c>
      <c r="D7178" s="188" t="str">
        <f t="shared" si="1"/>
        <v>2025/01</v>
      </c>
      <c r="E7178" s="189"/>
    </row>
    <row r="7179">
      <c r="A7179" s="186" t="s">
        <v>498</v>
      </c>
      <c r="B7179" s="186">
        <v>0.01488885</v>
      </c>
      <c r="C7179" s="187">
        <v>45685.0</v>
      </c>
      <c r="D7179" s="188" t="str">
        <f t="shared" si="1"/>
        <v>2025/01</v>
      </c>
      <c r="E7179" s="189"/>
    </row>
    <row r="7180">
      <c r="A7180" s="186" t="s">
        <v>498</v>
      </c>
      <c r="B7180" s="186">
        <v>0.0100224</v>
      </c>
      <c r="C7180" s="187">
        <v>45685.0</v>
      </c>
      <c r="D7180" s="188" t="str">
        <f t="shared" si="1"/>
        <v>2025/01</v>
      </c>
      <c r="E7180" s="189"/>
    </row>
    <row r="7181">
      <c r="A7181" s="186" t="s">
        <v>498</v>
      </c>
      <c r="B7181" s="186">
        <v>0.0103962</v>
      </c>
      <c r="C7181" s="187">
        <v>45685.0</v>
      </c>
      <c r="D7181" s="188" t="str">
        <f t="shared" si="1"/>
        <v>2025/01</v>
      </c>
      <c r="E7181" s="189"/>
    </row>
    <row r="7182">
      <c r="A7182" s="186" t="s">
        <v>491</v>
      </c>
      <c r="B7182" s="186">
        <v>0.0495325</v>
      </c>
      <c r="C7182" s="187">
        <v>45685.0</v>
      </c>
      <c r="D7182" s="188" t="str">
        <f t="shared" si="1"/>
        <v>2025/01</v>
      </c>
      <c r="E7182" s="189"/>
    </row>
    <row r="7183">
      <c r="A7183" s="186" t="s">
        <v>491</v>
      </c>
      <c r="B7183" s="186">
        <v>0.0073</v>
      </c>
      <c r="C7183" s="187">
        <v>45685.0</v>
      </c>
      <c r="D7183" s="188" t="str">
        <f t="shared" si="1"/>
        <v>2025/01</v>
      </c>
      <c r="E7183" s="189"/>
    </row>
    <row r="7184">
      <c r="A7184" s="186" t="s">
        <v>491</v>
      </c>
      <c r="B7184" s="186">
        <v>1.64166255</v>
      </c>
      <c r="C7184" s="187">
        <v>45685.0</v>
      </c>
      <c r="D7184" s="188" t="str">
        <f t="shared" si="1"/>
        <v>2025/01</v>
      </c>
      <c r="E7184" s="189"/>
    </row>
    <row r="7185">
      <c r="A7185" s="186" t="s">
        <v>491</v>
      </c>
      <c r="B7185" s="186">
        <v>0.2692314</v>
      </c>
      <c r="C7185" s="187">
        <v>45685.0</v>
      </c>
      <c r="D7185" s="188" t="str">
        <f t="shared" si="1"/>
        <v>2025/01</v>
      </c>
      <c r="E7185" s="189"/>
    </row>
    <row r="7186">
      <c r="A7186" s="186" t="s">
        <v>486</v>
      </c>
      <c r="B7186" s="186">
        <v>0.0013</v>
      </c>
      <c r="C7186" s="187">
        <v>45686.0</v>
      </c>
      <c r="D7186" s="188" t="str">
        <f t="shared" si="1"/>
        <v>2025/01</v>
      </c>
      <c r="E7186" s="189"/>
    </row>
    <row r="7187">
      <c r="A7187" s="186" t="s">
        <v>487</v>
      </c>
      <c r="B7187" s="186">
        <v>0.0250775</v>
      </c>
      <c r="C7187" s="187">
        <v>45686.0</v>
      </c>
      <c r="D7187" s="188" t="str">
        <f t="shared" si="1"/>
        <v>2025/01</v>
      </c>
      <c r="E7187" s="189"/>
    </row>
    <row r="7188">
      <c r="A7188" s="186" t="s">
        <v>487</v>
      </c>
      <c r="B7188" s="186">
        <v>0.004</v>
      </c>
      <c r="C7188" s="187">
        <v>45686.0</v>
      </c>
      <c r="D7188" s="188" t="str">
        <f t="shared" si="1"/>
        <v>2025/01</v>
      </c>
      <c r="E7188" s="189"/>
    </row>
    <row r="7189">
      <c r="A7189" s="186" t="s">
        <v>487</v>
      </c>
      <c r="B7189" s="186">
        <v>0.7711225</v>
      </c>
      <c r="C7189" s="187">
        <v>45686.0</v>
      </c>
      <c r="D7189" s="188" t="str">
        <f t="shared" si="1"/>
        <v>2025/01</v>
      </c>
      <c r="E7189" s="189"/>
    </row>
    <row r="7190">
      <c r="A7190" s="186" t="s">
        <v>487</v>
      </c>
      <c r="B7190" s="186">
        <v>0.19136</v>
      </c>
      <c r="C7190" s="187">
        <v>45686.0</v>
      </c>
      <c r="D7190" s="188" t="str">
        <f t="shared" si="1"/>
        <v>2025/01</v>
      </c>
      <c r="E7190" s="189"/>
    </row>
    <row r="7191">
      <c r="A7191" s="186" t="s">
        <v>487</v>
      </c>
      <c r="B7191" s="186">
        <v>0.16227</v>
      </c>
      <c r="C7191" s="187">
        <v>45686.0</v>
      </c>
      <c r="D7191" s="188" t="str">
        <f t="shared" si="1"/>
        <v>2025/01</v>
      </c>
      <c r="E7191" s="189"/>
    </row>
    <row r="7192">
      <c r="A7192" s="186" t="s">
        <v>487</v>
      </c>
      <c r="B7192" s="186">
        <v>0.80315145</v>
      </c>
      <c r="C7192" s="187">
        <v>45686.0</v>
      </c>
      <c r="D7192" s="188" t="str">
        <f t="shared" si="1"/>
        <v>2025/01</v>
      </c>
      <c r="E7192" s="189"/>
    </row>
    <row r="7193">
      <c r="A7193" s="186" t="s">
        <v>487</v>
      </c>
      <c r="B7193" s="186">
        <v>0.0861312</v>
      </c>
      <c r="C7193" s="187">
        <v>45686.0</v>
      </c>
      <c r="D7193" s="188" t="str">
        <f t="shared" si="1"/>
        <v>2025/01</v>
      </c>
      <c r="E7193" s="189"/>
    </row>
    <row r="7194">
      <c r="A7194" s="186" t="s">
        <v>487</v>
      </c>
      <c r="B7194" s="186">
        <v>0.1166778</v>
      </c>
      <c r="C7194" s="187">
        <v>45686.0</v>
      </c>
      <c r="D7194" s="188" t="str">
        <f t="shared" si="1"/>
        <v>2025/01</v>
      </c>
      <c r="E7194" s="189"/>
    </row>
    <row r="7195">
      <c r="A7195" s="186" t="s">
        <v>499</v>
      </c>
      <c r="B7195" s="186">
        <v>12.868115</v>
      </c>
      <c r="C7195" s="187">
        <v>45686.0</v>
      </c>
      <c r="D7195" s="188" t="str">
        <f t="shared" si="1"/>
        <v>2025/01</v>
      </c>
      <c r="E7195" s="189"/>
    </row>
    <row r="7196">
      <c r="A7196" s="186" t="s">
        <v>499</v>
      </c>
      <c r="B7196" s="186">
        <v>19.68896</v>
      </c>
      <c r="C7196" s="187">
        <v>45686.0</v>
      </c>
      <c r="D7196" s="188" t="str">
        <f t="shared" si="1"/>
        <v>2025/01</v>
      </c>
      <c r="E7196" s="189"/>
    </row>
    <row r="7197">
      <c r="A7197" s="186" t="s">
        <v>499</v>
      </c>
      <c r="B7197" s="186">
        <v>11.04297</v>
      </c>
      <c r="C7197" s="187">
        <v>45686.0</v>
      </c>
      <c r="D7197" s="188" t="str">
        <f t="shared" si="1"/>
        <v>2025/01</v>
      </c>
      <c r="E7197" s="189"/>
    </row>
    <row r="7198">
      <c r="A7198" s="186" t="s">
        <v>499</v>
      </c>
      <c r="B7198" s="186">
        <v>0.03623711</v>
      </c>
      <c r="C7198" s="187">
        <v>45686.0</v>
      </c>
      <c r="D7198" s="188" t="str">
        <f t="shared" si="1"/>
        <v>2025/01</v>
      </c>
      <c r="E7198" s="189"/>
    </row>
    <row r="7199">
      <c r="A7199" s="186" t="s">
        <v>499</v>
      </c>
      <c r="B7199" s="186">
        <v>0.0831978</v>
      </c>
      <c r="C7199" s="187">
        <v>45686.0</v>
      </c>
      <c r="D7199" s="188" t="str">
        <f t="shared" si="1"/>
        <v>2025/01</v>
      </c>
      <c r="E7199" s="189"/>
    </row>
    <row r="7200">
      <c r="A7200" s="186" t="s">
        <v>499</v>
      </c>
      <c r="B7200" s="186">
        <v>0.0450084</v>
      </c>
      <c r="C7200" s="187">
        <v>45686.0</v>
      </c>
      <c r="D7200" s="188" t="str">
        <f t="shared" si="1"/>
        <v>2025/01</v>
      </c>
      <c r="E7200" s="189"/>
    </row>
    <row r="7201">
      <c r="A7201" s="186" t="s">
        <v>502</v>
      </c>
      <c r="B7201" s="186">
        <v>5.8059075</v>
      </c>
      <c r="C7201" s="187">
        <v>45686.0</v>
      </c>
      <c r="D7201" s="188" t="str">
        <f t="shared" si="1"/>
        <v>2025/01</v>
      </c>
      <c r="E7201" s="189"/>
    </row>
    <row r="7202">
      <c r="A7202" s="186" t="s">
        <v>502</v>
      </c>
      <c r="B7202" s="186">
        <v>2.76048</v>
      </c>
      <c r="C7202" s="187">
        <v>45686.0</v>
      </c>
      <c r="D7202" s="188" t="str">
        <f t="shared" si="1"/>
        <v>2025/01</v>
      </c>
      <c r="E7202" s="189"/>
    </row>
    <row r="7203">
      <c r="A7203" s="186" t="s">
        <v>502</v>
      </c>
      <c r="B7203" s="186">
        <v>0.35658</v>
      </c>
      <c r="C7203" s="187">
        <v>45686.0</v>
      </c>
      <c r="D7203" s="188" t="str">
        <f t="shared" si="1"/>
        <v>2025/01</v>
      </c>
      <c r="E7203" s="189"/>
    </row>
    <row r="7204">
      <c r="A7204" s="186" t="s">
        <v>502</v>
      </c>
      <c r="B7204" s="186">
        <v>0.00396165</v>
      </c>
      <c r="C7204" s="187">
        <v>45686.0</v>
      </c>
      <c r="D7204" s="188" t="str">
        <f t="shared" si="1"/>
        <v>2025/01</v>
      </c>
      <c r="E7204" s="189"/>
    </row>
    <row r="7205">
      <c r="A7205" s="186" t="s">
        <v>502</v>
      </c>
      <c r="B7205" s="186">
        <v>2.688E-4</v>
      </c>
      <c r="C7205" s="187">
        <v>45686.0</v>
      </c>
      <c r="D7205" s="188" t="str">
        <f t="shared" si="1"/>
        <v>2025/01</v>
      </c>
      <c r="E7205" s="189"/>
    </row>
    <row r="7206">
      <c r="A7206" s="186" t="s">
        <v>502</v>
      </c>
      <c r="B7206" s="186">
        <v>0.0013674</v>
      </c>
      <c r="C7206" s="187">
        <v>45686.0</v>
      </c>
      <c r="D7206" s="188" t="str">
        <f t="shared" si="1"/>
        <v>2025/01</v>
      </c>
      <c r="E7206" s="189"/>
    </row>
    <row r="7207">
      <c r="A7207" s="186" t="s">
        <v>502</v>
      </c>
      <c r="B7207" s="186">
        <v>0.0103808</v>
      </c>
      <c r="C7207" s="187">
        <v>45686.0</v>
      </c>
      <c r="D7207" s="188" t="str">
        <f t="shared" si="1"/>
        <v>2025/01</v>
      </c>
      <c r="E7207" s="189"/>
    </row>
    <row r="7208">
      <c r="A7208" s="186" t="s">
        <v>502</v>
      </c>
      <c r="B7208" s="186">
        <v>0.02368</v>
      </c>
      <c r="C7208" s="187">
        <v>45686.0</v>
      </c>
      <c r="D7208" s="188" t="str">
        <f t="shared" si="1"/>
        <v>2025/01</v>
      </c>
      <c r="E7208" s="189"/>
    </row>
    <row r="7209">
      <c r="A7209" s="186" t="s">
        <v>502</v>
      </c>
      <c r="B7209" s="186">
        <v>0.00192</v>
      </c>
      <c r="C7209" s="187">
        <v>45686.0</v>
      </c>
      <c r="D7209" s="188" t="str">
        <f t="shared" si="1"/>
        <v>2025/01</v>
      </c>
      <c r="E7209" s="189"/>
    </row>
    <row r="7210">
      <c r="A7210" s="186" t="s">
        <v>502</v>
      </c>
      <c r="B7210" s="186">
        <v>0.03912</v>
      </c>
      <c r="C7210" s="187">
        <v>45686.0</v>
      </c>
      <c r="D7210" s="188" t="str">
        <f t="shared" si="1"/>
        <v>2025/01</v>
      </c>
      <c r="E7210" s="189"/>
    </row>
    <row r="7211">
      <c r="A7211" s="186" t="s">
        <v>502</v>
      </c>
      <c r="B7211" s="186">
        <v>0.00683</v>
      </c>
      <c r="C7211" s="187">
        <v>45686.0</v>
      </c>
      <c r="D7211" s="188" t="str">
        <f t="shared" si="1"/>
        <v>2025/01</v>
      </c>
      <c r="E7211" s="189"/>
    </row>
    <row r="7212">
      <c r="A7212" s="186" t="s">
        <v>502</v>
      </c>
      <c r="B7212" s="186">
        <v>0.00384</v>
      </c>
      <c r="C7212" s="187">
        <v>45686.0</v>
      </c>
      <c r="D7212" s="188" t="str">
        <f t="shared" si="1"/>
        <v>2025/01</v>
      </c>
      <c r="E7212" s="189"/>
    </row>
    <row r="7213">
      <c r="A7213" s="186" t="s">
        <v>502</v>
      </c>
      <c r="B7213" s="186">
        <v>0.0039</v>
      </c>
      <c r="C7213" s="187">
        <v>45686.0</v>
      </c>
      <c r="D7213" s="188" t="str">
        <f t="shared" si="1"/>
        <v>2025/01</v>
      </c>
      <c r="E7213" s="189"/>
    </row>
    <row r="7214">
      <c r="A7214" s="186" t="s">
        <v>502</v>
      </c>
      <c r="B7214" s="186">
        <v>1.6037E-4</v>
      </c>
      <c r="C7214" s="187">
        <v>45686.0</v>
      </c>
      <c r="D7214" s="188" t="str">
        <f t="shared" si="1"/>
        <v>2025/01</v>
      </c>
      <c r="E7214" s="189"/>
    </row>
    <row r="7215">
      <c r="A7215" s="186" t="s">
        <v>502</v>
      </c>
      <c r="B7215" s="186">
        <v>2.84</v>
      </c>
      <c r="C7215" s="187">
        <v>45686.0</v>
      </c>
      <c r="D7215" s="188" t="str">
        <f t="shared" si="1"/>
        <v>2025/01</v>
      </c>
      <c r="E7215" s="189"/>
    </row>
    <row r="7216">
      <c r="A7216" s="186" t="s">
        <v>502</v>
      </c>
      <c r="B7216" s="186">
        <v>0.279042</v>
      </c>
      <c r="C7216" s="187">
        <v>45686.0</v>
      </c>
      <c r="D7216" s="188" t="str">
        <f t="shared" si="1"/>
        <v>2025/01</v>
      </c>
      <c r="E7216" s="189"/>
    </row>
    <row r="7217">
      <c r="A7217" s="186" t="s">
        <v>502</v>
      </c>
      <c r="B7217" s="186">
        <v>0.770256</v>
      </c>
      <c r="C7217" s="187">
        <v>45686.0</v>
      </c>
      <c r="D7217" s="188" t="str">
        <f t="shared" si="1"/>
        <v>2025/01</v>
      </c>
      <c r="E7217" s="189"/>
    </row>
    <row r="7218">
      <c r="A7218" s="186" t="s">
        <v>488</v>
      </c>
      <c r="B7218" s="186">
        <v>0.2984775</v>
      </c>
      <c r="C7218" s="187">
        <v>45686.0</v>
      </c>
      <c r="D7218" s="188" t="str">
        <f t="shared" si="1"/>
        <v>2025/01</v>
      </c>
      <c r="E7218" s="189"/>
    </row>
    <row r="7219">
      <c r="A7219" s="186" t="s">
        <v>488</v>
      </c>
      <c r="B7219" s="186">
        <v>1.81424</v>
      </c>
      <c r="C7219" s="187">
        <v>45686.0</v>
      </c>
      <c r="D7219" s="188" t="str">
        <f t="shared" si="1"/>
        <v>2025/01</v>
      </c>
      <c r="E7219" s="189"/>
    </row>
    <row r="7220">
      <c r="A7220" s="186" t="s">
        <v>488</v>
      </c>
      <c r="B7220" s="186">
        <v>0.749</v>
      </c>
      <c r="C7220" s="187">
        <v>45686.0</v>
      </c>
      <c r="D7220" s="188" t="str">
        <f t="shared" si="1"/>
        <v>2025/01</v>
      </c>
      <c r="E7220" s="189"/>
    </row>
    <row r="7221">
      <c r="A7221" s="186" t="s">
        <v>489</v>
      </c>
      <c r="B7221" s="186">
        <v>12.41325</v>
      </c>
      <c r="C7221" s="187">
        <v>45686.0</v>
      </c>
      <c r="D7221" s="188" t="str">
        <f t="shared" si="1"/>
        <v>2025/01</v>
      </c>
      <c r="E7221" s="189"/>
    </row>
    <row r="7222">
      <c r="A7222" s="186" t="s">
        <v>489</v>
      </c>
      <c r="B7222" s="186">
        <v>31.85728</v>
      </c>
      <c r="C7222" s="187">
        <v>45686.0</v>
      </c>
      <c r="D7222" s="188" t="str">
        <f t="shared" si="1"/>
        <v>2025/01</v>
      </c>
      <c r="E7222" s="189"/>
    </row>
    <row r="7223">
      <c r="A7223" s="186" t="s">
        <v>489</v>
      </c>
      <c r="B7223" s="186">
        <v>43.65601</v>
      </c>
      <c r="C7223" s="187">
        <v>45686.0</v>
      </c>
      <c r="D7223" s="188" t="str">
        <f t="shared" si="1"/>
        <v>2025/01</v>
      </c>
      <c r="E7223" s="189"/>
    </row>
    <row r="7224">
      <c r="A7224" s="186" t="s">
        <v>489</v>
      </c>
      <c r="B7224" s="186">
        <v>0.0174573</v>
      </c>
      <c r="C7224" s="187">
        <v>45686.0</v>
      </c>
      <c r="D7224" s="188" t="str">
        <f t="shared" si="1"/>
        <v>2025/01</v>
      </c>
      <c r="E7224" s="189"/>
    </row>
    <row r="7225">
      <c r="A7225" s="186" t="s">
        <v>489</v>
      </c>
      <c r="B7225" s="186">
        <v>0.0088896</v>
      </c>
      <c r="C7225" s="187">
        <v>45686.0</v>
      </c>
      <c r="D7225" s="188" t="str">
        <f t="shared" si="1"/>
        <v>2025/01</v>
      </c>
      <c r="E7225" s="189"/>
    </row>
    <row r="7226">
      <c r="A7226" s="186" t="s">
        <v>489</v>
      </c>
      <c r="B7226" s="186">
        <v>0.0077484</v>
      </c>
      <c r="C7226" s="187">
        <v>45686.0</v>
      </c>
      <c r="D7226" s="188" t="str">
        <f t="shared" si="1"/>
        <v>2025/01</v>
      </c>
      <c r="E7226" s="189"/>
    </row>
    <row r="7227">
      <c r="A7227" s="186" t="s">
        <v>489</v>
      </c>
      <c r="B7227" s="186">
        <v>0.0022866</v>
      </c>
      <c r="C7227" s="187">
        <v>45686.0</v>
      </c>
      <c r="D7227" s="188" t="str">
        <f t="shared" si="1"/>
        <v>2025/01</v>
      </c>
      <c r="E7227" s="189"/>
    </row>
    <row r="7228">
      <c r="A7228" s="186" t="s">
        <v>489</v>
      </c>
      <c r="B7228" s="186">
        <v>0.0015528</v>
      </c>
      <c r="C7228" s="187">
        <v>45686.0</v>
      </c>
      <c r="D7228" s="188" t="str">
        <f t="shared" si="1"/>
        <v>2025/01</v>
      </c>
      <c r="E7228" s="189"/>
    </row>
    <row r="7229">
      <c r="A7229" s="186" t="s">
        <v>498</v>
      </c>
      <c r="B7229" s="186">
        <v>0.0099975</v>
      </c>
      <c r="C7229" s="187">
        <v>45686.0</v>
      </c>
      <c r="D7229" s="188" t="str">
        <f t="shared" si="1"/>
        <v>2025/01</v>
      </c>
      <c r="E7229" s="189"/>
    </row>
    <row r="7230">
      <c r="A7230" s="186" t="s">
        <v>498</v>
      </c>
      <c r="B7230" s="186">
        <v>0.00767</v>
      </c>
      <c r="C7230" s="187">
        <v>45686.0</v>
      </c>
      <c r="D7230" s="188" t="str">
        <f t="shared" si="1"/>
        <v>2025/01</v>
      </c>
      <c r="E7230" s="189"/>
    </row>
    <row r="7231">
      <c r="A7231" s="186" t="s">
        <v>498</v>
      </c>
      <c r="B7231" s="186">
        <v>0.003081</v>
      </c>
      <c r="C7231" s="187">
        <v>45686.0</v>
      </c>
      <c r="D7231" s="188" t="str">
        <f t="shared" si="1"/>
        <v>2025/01</v>
      </c>
      <c r="E7231" s="189"/>
    </row>
    <row r="7232">
      <c r="A7232" s="186" t="s">
        <v>498</v>
      </c>
      <c r="B7232" s="186">
        <v>0.0022464</v>
      </c>
      <c r="C7232" s="187">
        <v>45686.0</v>
      </c>
      <c r="D7232" s="188" t="str">
        <f t="shared" si="1"/>
        <v>2025/01</v>
      </c>
      <c r="E7232" s="189"/>
    </row>
    <row r="7233">
      <c r="A7233" s="186" t="s">
        <v>498</v>
      </c>
      <c r="B7233" s="186">
        <v>0.0031002</v>
      </c>
      <c r="C7233" s="187">
        <v>45686.0</v>
      </c>
      <c r="D7233" s="188" t="str">
        <f t="shared" si="1"/>
        <v>2025/01</v>
      </c>
      <c r="E7233" s="189"/>
    </row>
    <row r="7234">
      <c r="A7234" s="186" t="s">
        <v>491</v>
      </c>
      <c r="B7234" s="186">
        <v>0.0954425</v>
      </c>
      <c r="C7234" s="187">
        <v>45686.0</v>
      </c>
      <c r="D7234" s="188" t="str">
        <f t="shared" si="1"/>
        <v>2025/01</v>
      </c>
      <c r="E7234" s="189"/>
    </row>
    <row r="7235">
      <c r="A7235" s="186" t="s">
        <v>491</v>
      </c>
      <c r="B7235" s="186">
        <v>0.01411</v>
      </c>
      <c r="C7235" s="187">
        <v>45686.0</v>
      </c>
      <c r="D7235" s="188" t="str">
        <f t="shared" si="1"/>
        <v>2025/01</v>
      </c>
      <c r="E7235" s="189"/>
    </row>
    <row r="7236">
      <c r="A7236" s="186" t="s">
        <v>491</v>
      </c>
      <c r="B7236" s="186">
        <v>0.1197126</v>
      </c>
      <c r="C7236" s="187">
        <v>45686.0</v>
      </c>
      <c r="D7236" s="188" t="str">
        <f t="shared" si="1"/>
        <v>2025/01</v>
      </c>
      <c r="E7236" s="189"/>
    </row>
    <row r="7237">
      <c r="A7237" s="186" t="s">
        <v>491</v>
      </c>
      <c r="B7237" s="186">
        <v>0.002304</v>
      </c>
      <c r="C7237" s="187">
        <v>45686.0</v>
      </c>
      <c r="D7237" s="188" t="str">
        <f t="shared" si="1"/>
        <v>2025/01</v>
      </c>
      <c r="E7237" s="189"/>
    </row>
    <row r="7238">
      <c r="A7238" s="186" t="s">
        <v>491</v>
      </c>
      <c r="B7238" s="186">
        <v>0.0188424</v>
      </c>
      <c r="C7238" s="187">
        <v>45686.0</v>
      </c>
      <c r="D7238" s="188" t="str">
        <f t="shared" si="1"/>
        <v>2025/01</v>
      </c>
      <c r="E7238" s="189"/>
    </row>
    <row r="7239">
      <c r="A7239" s="186" t="s">
        <v>487</v>
      </c>
      <c r="B7239" s="186">
        <v>0.02528</v>
      </c>
      <c r="C7239" s="187">
        <v>45687.0</v>
      </c>
      <c r="D7239" s="188" t="str">
        <f t="shared" si="1"/>
        <v>2025/01</v>
      </c>
      <c r="E7239" s="189"/>
    </row>
    <row r="7240">
      <c r="A7240" s="186" t="s">
        <v>487</v>
      </c>
      <c r="B7240" s="186">
        <v>0.00307</v>
      </c>
      <c r="C7240" s="187">
        <v>45687.0</v>
      </c>
      <c r="D7240" s="188" t="str">
        <f t="shared" si="1"/>
        <v>2025/01</v>
      </c>
      <c r="E7240" s="189"/>
    </row>
    <row r="7241">
      <c r="A7241" s="186" t="s">
        <v>487</v>
      </c>
      <c r="B7241" s="186">
        <v>1.1282625</v>
      </c>
      <c r="C7241" s="187">
        <v>45687.0</v>
      </c>
      <c r="D7241" s="188" t="str">
        <f t="shared" si="1"/>
        <v>2025/01</v>
      </c>
      <c r="E7241" s="189"/>
    </row>
    <row r="7242">
      <c r="A7242" s="186" t="s">
        <v>487</v>
      </c>
      <c r="B7242" s="186">
        <v>0.31984</v>
      </c>
      <c r="C7242" s="187">
        <v>45687.0</v>
      </c>
      <c r="D7242" s="188" t="str">
        <f t="shared" si="1"/>
        <v>2025/01</v>
      </c>
      <c r="E7242" s="189"/>
    </row>
    <row r="7243">
      <c r="A7243" s="186" t="s">
        <v>487</v>
      </c>
      <c r="B7243" s="186">
        <v>0.3561</v>
      </c>
      <c r="C7243" s="187">
        <v>45687.0</v>
      </c>
      <c r="D7243" s="188" t="str">
        <f t="shared" si="1"/>
        <v>2025/01</v>
      </c>
      <c r="E7243" s="189"/>
    </row>
    <row r="7244">
      <c r="A7244" s="186" t="s">
        <v>487</v>
      </c>
      <c r="B7244" s="186">
        <v>0.66342765</v>
      </c>
      <c r="C7244" s="187">
        <v>45687.0</v>
      </c>
      <c r="D7244" s="188" t="str">
        <f t="shared" si="1"/>
        <v>2025/01</v>
      </c>
      <c r="E7244" s="189"/>
    </row>
    <row r="7245">
      <c r="A7245" s="186" t="s">
        <v>487</v>
      </c>
      <c r="B7245" s="186">
        <v>0.0880128</v>
      </c>
      <c r="C7245" s="187">
        <v>45687.0</v>
      </c>
      <c r="D7245" s="188" t="str">
        <f t="shared" si="1"/>
        <v>2025/01</v>
      </c>
      <c r="E7245" s="189"/>
    </row>
    <row r="7246">
      <c r="A7246" s="186" t="s">
        <v>487</v>
      </c>
      <c r="B7246" s="186">
        <v>0.117546</v>
      </c>
      <c r="C7246" s="187">
        <v>45687.0</v>
      </c>
      <c r="D7246" s="188" t="str">
        <f t="shared" si="1"/>
        <v>2025/01</v>
      </c>
      <c r="E7246" s="189"/>
    </row>
    <row r="7247">
      <c r="A7247" s="186" t="s">
        <v>487</v>
      </c>
      <c r="B7247" s="186">
        <v>0.04913</v>
      </c>
      <c r="C7247" s="187">
        <v>45687.0</v>
      </c>
      <c r="D7247" s="188" t="str">
        <f t="shared" si="1"/>
        <v>2025/01</v>
      </c>
      <c r="E7247" s="189"/>
    </row>
    <row r="7248">
      <c r="A7248" s="186" t="s">
        <v>487</v>
      </c>
      <c r="B7248" s="186">
        <v>0.01539</v>
      </c>
      <c r="C7248" s="187">
        <v>45687.0</v>
      </c>
      <c r="D7248" s="188" t="str">
        <f t="shared" si="1"/>
        <v>2025/01</v>
      </c>
      <c r="E7248" s="189"/>
    </row>
    <row r="7249">
      <c r="A7249" s="186" t="s">
        <v>499</v>
      </c>
      <c r="B7249" s="186">
        <v>14.48207</v>
      </c>
      <c r="C7249" s="187">
        <v>45687.0</v>
      </c>
      <c r="D7249" s="188" t="str">
        <f t="shared" si="1"/>
        <v>2025/01</v>
      </c>
      <c r="E7249" s="189"/>
    </row>
    <row r="7250">
      <c r="A7250" s="186" t="s">
        <v>499</v>
      </c>
      <c r="B7250" s="186">
        <v>20.93712</v>
      </c>
      <c r="C7250" s="187">
        <v>45687.0</v>
      </c>
      <c r="D7250" s="188" t="str">
        <f t="shared" si="1"/>
        <v>2025/01</v>
      </c>
      <c r="E7250" s="189"/>
    </row>
    <row r="7251">
      <c r="A7251" s="186" t="s">
        <v>499</v>
      </c>
      <c r="B7251" s="186">
        <v>14.11716</v>
      </c>
      <c r="C7251" s="187">
        <v>45687.0</v>
      </c>
      <c r="D7251" s="188" t="str">
        <f t="shared" si="1"/>
        <v>2025/01</v>
      </c>
      <c r="E7251" s="189"/>
    </row>
    <row r="7252">
      <c r="A7252" s="186" t="s">
        <v>499</v>
      </c>
      <c r="B7252" s="186">
        <v>0.0740235</v>
      </c>
      <c r="C7252" s="187">
        <v>45687.0</v>
      </c>
      <c r="D7252" s="188" t="str">
        <f t="shared" si="1"/>
        <v>2025/01</v>
      </c>
      <c r="E7252" s="189"/>
    </row>
    <row r="7253">
      <c r="A7253" s="186" t="s">
        <v>499</v>
      </c>
      <c r="B7253" s="186">
        <v>0.0178086</v>
      </c>
      <c r="C7253" s="187">
        <v>45687.0</v>
      </c>
      <c r="D7253" s="188" t="str">
        <f t="shared" si="1"/>
        <v>2025/01</v>
      </c>
      <c r="E7253" s="189"/>
    </row>
    <row r="7254">
      <c r="A7254" s="186" t="s">
        <v>499</v>
      </c>
      <c r="B7254" s="186">
        <v>0.03565965</v>
      </c>
      <c r="C7254" s="187">
        <v>45687.0</v>
      </c>
      <c r="D7254" s="188" t="str">
        <f t="shared" si="1"/>
        <v>2025/01</v>
      </c>
      <c r="E7254" s="189"/>
    </row>
    <row r="7255">
      <c r="A7255" s="186" t="s">
        <v>499</v>
      </c>
      <c r="B7255" s="186">
        <v>0.1509984</v>
      </c>
      <c r="C7255" s="187">
        <v>45687.0</v>
      </c>
      <c r="D7255" s="188" t="str">
        <f t="shared" si="1"/>
        <v>2025/01</v>
      </c>
      <c r="E7255" s="189"/>
    </row>
    <row r="7256">
      <c r="A7256" s="186" t="s">
        <v>499</v>
      </c>
      <c r="B7256" s="186">
        <v>0.0896712</v>
      </c>
      <c r="C7256" s="187">
        <v>45687.0</v>
      </c>
      <c r="D7256" s="188" t="str">
        <f t="shared" si="1"/>
        <v>2025/01</v>
      </c>
      <c r="E7256" s="189"/>
    </row>
    <row r="7257">
      <c r="A7257" s="186" t="s">
        <v>502</v>
      </c>
      <c r="B7257" s="186">
        <v>1.113085</v>
      </c>
      <c r="C7257" s="187">
        <v>45687.0</v>
      </c>
      <c r="D7257" s="188" t="str">
        <f t="shared" si="1"/>
        <v>2025/01</v>
      </c>
      <c r="E7257" s="189"/>
    </row>
    <row r="7258">
      <c r="A7258" s="186" t="s">
        <v>502</v>
      </c>
      <c r="B7258" s="186">
        <v>0.23184</v>
      </c>
      <c r="C7258" s="187">
        <v>45687.0</v>
      </c>
      <c r="D7258" s="188" t="str">
        <f t="shared" si="1"/>
        <v>2025/01</v>
      </c>
      <c r="E7258" s="189"/>
    </row>
    <row r="7259">
      <c r="A7259" s="186" t="s">
        <v>502</v>
      </c>
      <c r="B7259" s="186">
        <v>0.49691</v>
      </c>
      <c r="C7259" s="187">
        <v>45687.0</v>
      </c>
      <c r="D7259" s="188" t="str">
        <f t="shared" si="1"/>
        <v>2025/01</v>
      </c>
      <c r="E7259" s="189"/>
    </row>
    <row r="7260">
      <c r="A7260" s="186" t="s">
        <v>502</v>
      </c>
      <c r="B7260" s="186">
        <v>0.0322071</v>
      </c>
      <c r="C7260" s="187">
        <v>45687.0</v>
      </c>
      <c r="D7260" s="188" t="str">
        <f t="shared" si="1"/>
        <v>2025/01</v>
      </c>
      <c r="E7260" s="189"/>
    </row>
    <row r="7261">
      <c r="A7261" s="186" t="s">
        <v>502</v>
      </c>
      <c r="B7261" s="186">
        <v>0.0119808</v>
      </c>
      <c r="C7261" s="187">
        <v>45687.0</v>
      </c>
      <c r="D7261" s="188" t="str">
        <f t="shared" si="1"/>
        <v>2025/01</v>
      </c>
      <c r="E7261" s="189"/>
    </row>
    <row r="7262">
      <c r="A7262" s="186" t="s">
        <v>502</v>
      </c>
      <c r="B7262" s="186">
        <v>0.0113202</v>
      </c>
      <c r="C7262" s="187">
        <v>45687.0</v>
      </c>
      <c r="D7262" s="188" t="str">
        <f t="shared" si="1"/>
        <v>2025/01</v>
      </c>
      <c r="E7262" s="189"/>
    </row>
    <row r="7263">
      <c r="A7263" s="186" t="s">
        <v>502</v>
      </c>
      <c r="B7263" s="186">
        <v>0.0162624</v>
      </c>
      <c r="C7263" s="187">
        <v>45687.0</v>
      </c>
      <c r="D7263" s="188" t="str">
        <f t="shared" si="1"/>
        <v>2025/01</v>
      </c>
      <c r="E7263" s="189"/>
    </row>
    <row r="7264">
      <c r="A7264" s="186" t="s">
        <v>502</v>
      </c>
      <c r="B7264" s="186">
        <v>1.5804E-4</v>
      </c>
      <c r="C7264" s="187">
        <v>45687.0</v>
      </c>
      <c r="D7264" s="188" t="str">
        <f t="shared" si="1"/>
        <v>2025/01</v>
      </c>
      <c r="E7264" s="189"/>
    </row>
    <row r="7265">
      <c r="A7265" s="186" t="s">
        <v>502</v>
      </c>
      <c r="B7265" s="186">
        <v>2.96</v>
      </c>
      <c r="C7265" s="187">
        <v>45687.0</v>
      </c>
      <c r="D7265" s="188" t="str">
        <f t="shared" si="1"/>
        <v>2025/01</v>
      </c>
      <c r="E7265" s="189"/>
    </row>
    <row r="7266">
      <c r="A7266" s="186" t="s">
        <v>502</v>
      </c>
      <c r="B7266" s="186">
        <v>0.03586</v>
      </c>
      <c r="C7266" s="187">
        <v>45687.0</v>
      </c>
      <c r="D7266" s="188" t="str">
        <f t="shared" si="1"/>
        <v>2025/01</v>
      </c>
      <c r="E7266" s="189"/>
    </row>
    <row r="7267">
      <c r="A7267" s="186" t="s">
        <v>502</v>
      </c>
      <c r="B7267" s="186">
        <v>0.01212</v>
      </c>
      <c r="C7267" s="187">
        <v>45687.0</v>
      </c>
      <c r="D7267" s="188" t="str">
        <f t="shared" si="1"/>
        <v>2025/01</v>
      </c>
      <c r="E7267" s="189"/>
    </row>
    <row r="7268">
      <c r="A7268" s="186" t="s">
        <v>502</v>
      </c>
      <c r="B7268" s="186">
        <v>0.271746</v>
      </c>
      <c r="C7268" s="187">
        <v>45687.0</v>
      </c>
      <c r="D7268" s="188" t="str">
        <f t="shared" si="1"/>
        <v>2025/01</v>
      </c>
      <c r="E7268" s="189"/>
    </row>
    <row r="7269">
      <c r="A7269" s="186" t="s">
        <v>502</v>
      </c>
      <c r="B7269" s="186">
        <v>0.764424</v>
      </c>
      <c r="C7269" s="187">
        <v>45687.0</v>
      </c>
      <c r="D7269" s="188" t="str">
        <f t="shared" si="1"/>
        <v>2025/01</v>
      </c>
      <c r="E7269" s="189"/>
    </row>
    <row r="7270">
      <c r="A7270" s="186" t="s">
        <v>488</v>
      </c>
      <c r="B7270" s="186">
        <v>6.1435925</v>
      </c>
      <c r="C7270" s="187">
        <v>45687.0</v>
      </c>
      <c r="D7270" s="188" t="str">
        <f t="shared" si="1"/>
        <v>2025/01</v>
      </c>
      <c r="E7270" s="189"/>
    </row>
    <row r="7271">
      <c r="A7271" s="186" t="s">
        <v>488</v>
      </c>
      <c r="B7271" s="186">
        <v>0.3</v>
      </c>
      <c r="C7271" s="187">
        <v>45687.0</v>
      </c>
      <c r="D7271" s="188" t="str">
        <f t="shared" si="1"/>
        <v>2025/01</v>
      </c>
      <c r="E7271" s="189"/>
    </row>
    <row r="7272">
      <c r="A7272" s="186" t="s">
        <v>488</v>
      </c>
      <c r="B7272" s="186">
        <v>3.38874</v>
      </c>
      <c r="C7272" s="187">
        <v>45687.0</v>
      </c>
      <c r="D7272" s="188" t="str">
        <f t="shared" si="1"/>
        <v>2025/01</v>
      </c>
      <c r="E7272" s="189"/>
    </row>
    <row r="7273">
      <c r="A7273" s="186" t="s">
        <v>488</v>
      </c>
      <c r="B7273" s="186">
        <v>4.3813025</v>
      </c>
      <c r="C7273" s="187">
        <v>45687.0</v>
      </c>
      <c r="D7273" s="188" t="str">
        <f t="shared" si="1"/>
        <v>2025/01</v>
      </c>
      <c r="E7273" s="189"/>
    </row>
    <row r="7274">
      <c r="A7274" s="186" t="s">
        <v>488</v>
      </c>
      <c r="B7274" s="186">
        <v>0.65984</v>
      </c>
      <c r="C7274" s="187">
        <v>45687.0</v>
      </c>
      <c r="D7274" s="188" t="str">
        <f t="shared" si="1"/>
        <v>2025/01</v>
      </c>
      <c r="E7274" s="189"/>
    </row>
    <row r="7275">
      <c r="A7275" s="186" t="s">
        <v>488</v>
      </c>
      <c r="B7275" s="186">
        <v>2.42755</v>
      </c>
      <c r="C7275" s="187">
        <v>45687.0</v>
      </c>
      <c r="D7275" s="188" t="str">
        <f t="shared" si="1"/>
        <v>2025/01</v>
      </c>
      <c r="E7275" s="189"/>
    </row>
    <row r="7276">
      <c r="A7276" s="186" t="s">
        <v>488</v>
      </c>
      <c r="B7276" s="186">
        <v>0.1592106</v>
      </c>
      <c r="C7276" s="187">
        <v>45687.0</v>
      </c>
      <c r="D7276" s="188" t="str">
        <f t="shared" si="1"/>
        <v>2025/01</v>
      </c>
      <c r="E7276" s="189"/>
    </row>
    <row r="7277">
      <c r="A7277" s="186" t="s">
        <v>488</v>
      </c>
      <c r="B7277" s="186">
        <v>0.0468768</v>
      </c>
      <c r="C7277" s="187">
        <v>45687.0</v>
      </c>
      <c r="D7277" s="188" t="str">
        <f t="shared" si="1"/>
        <v>2025/01</v>
      </c>
      <c r="E7277" s="189"/>
    </row>
    <row r="7278">
      <c r="A7278" s="186" t="s">
        <v>488</v>
      </c>
      <c r="B7278" s="186">
        <v>0.0265986</v>
      </c>
      <c r="C7278" s="187">
        <v>45687.0</v>
      </c>
      <c r="D7278" s="188" t="str">
        <f t="shared" si="1"/>
        <v>2025/01</v>
      </c>
      <c r="E7278" s="189"/>
    </row>
    <row r="7279">
      <c r="A7279" s="186" t="s">
        <v>488</v>
      </c>
      <c r="B7279" s="186">
        <v>3.39882</v>
      </c>
      <c r="C7279" s="187">
        <v>45687.0</v>
      </c>
      <c r="D7279" s="188" t="str">
        <f t="shared" si="1"/>
        <v>2025/01</v>
      </c>
      <c r="E7279" s="189"/>
    </row>
    <row r="7280">
      <c r="A7280" s="186" t="s">
        <v>488</v>
      </c>
      <c r="B7280" s="186">
        <v>4.78392</v>
      </c>
      <c r="C7280" s="187">
        <v>45687.0</v>
      </c>
      <c r="D7280" s="188" t="str">
        <f t="shared" si="1"/>
        <v>2025/01</v>
      </c>
      <c r="E7280" s="189"/>
    </row>
    <row r="7281">
      <c r="A7281" s="186" t="s">
        <v>488</v>
      </c>
      <c r="B7281" s="186">
        <v>2.652E-4</v>
      </c>
      <c r="C7281" s="187">
        <v>45687.0</v>
      </c>
      <c r="D7281" s="188" t="str">
        <f t="shared" si="1"/>
        <v>2025/01</v>
      </c>
      <c r="E7281" s="189"/>
    </row>
    <row r="7282">
      <c r="A7282" s="186" t="s">
        <v>488</v>
      </c>
      <c r="B7282" s="186">
        <v>1.98E-4</v>
      </c>
      <c r="C7282" s="187">
        <v>45687.0</v>
      </c>
      <c r="D7282" s="188" t="str">
        <f t="shared" si="1"/>
        <v>2025/01</v>
      </c>
      <c r="E7282" s="189"/>
    </row>
    <row r="7283">
      <c r="A7283" s="186" t="s">
        <v>488</v>
      </c>
      <c r="B7283" s="186">
        <v>0.001338</v>
      </c>
      <c r="C7283" s="187">
        <v>45687.0</v>
      </c>
      <c r="D7283" s="188" t="str">
        <f t="shared" si="1"/>
        <v>2025/01</v>
      </c>
      <c r="E7283" s="189"/>
    </row>
    <row r="7284">
      <c r="A7284" s="186" t="s">
        <v>488</v>
      </c>
      <c r="B7284" s="186">
        <v>1.54E-4</v>
      </c>
      <c r="C7284" s="187">
        <v>45687.0</v>
      </c>
      <c r="D7284" s="188" t="str">
        <f t="shared" si="1"/>
        <v>2025/01</v>
      </c>
      <c r="E7284" s="189"/>
    </row>
    <row r="7285">
      <c r="A7285" s="186" t="s">
        <v>489</v>
      </c>
      <c r="B7285" s="186">
        <v>12.4789025</v>
      </c>
      <c r="C7285" s="187">
        <v>45687.0</v>
      </c>
      <c r="D7285" s="188" t="str">
        <f t="shared" si="1"/>
        <v>2025/01</v>
      </c>
      <c r="E7285" s="189"/>
    </row>
    <row r="7286">
      <c r="A7286" s="186" t="s">
        <v>489</v>
      </c>
      <c r="B7286" s="186">
        <v>28.21952</v>
      </c>
      <c r="C7286" s="187">
        <v>45687.0</v>
      </c>
      <c r="D7286" s="188" t="str">
        <f t="shared" si="1"/>
        <v>2025/01</v>
      </c>
      <c r="E7286" s="189"/>
    </row>
    <row r="7287">
      <c r="A7287" s="186" t="s">
        <v>489</v>
      </c>
      <c r="B7287" s="186">
        <v>41.82282</v>
      </c>
      <c r="C7287" s="187">
        <v>45687.0</v>
      </c>
      <c r="D7287" s="188" t="str">
        <f t="shared" si="1"/>
        <v>2025/01</v>
      </c>
      <c r="E7287" s="189"/>
    </row>
    <row r="7288">
      <c r="A7288" s="186" t="s">
        <v>489</v>
      </c>
      <c r="B7288" s="186">
        <v>0.431375</v>
      </c>
      <c r="C7288" s="187">
        <v>45687.0</v>
      </c>
      <c r="D7288" s="188" t="str">
        <f t="shared" si="1"/>
        <v>2025/01</v>
      </c>
      <c r="E7288" s="189"/>
    </row>
    <row r="7289">
      <c r="A7289" s="186" t="s">
        <v>489</v>
      </c>
      <c r="B7289" s="186">
        <v>0.08652</v>
      </c>
      <c r="C7289" s="187">
        <v>45687.0</v>
      </c>
      <c r="D7289" s="188" t="str">
        <f t="shared" si="1"/>
        <v>2025/01</v>
      </c>
      <c r="E7289" s="189"/>
    </row>
    <row r="7290">
      <c r="A7290" s="186" t="s">
        <v>489</v>
      </c>
      <c r="B7290" s="186">
        <v>0.03937305</v>
      </c>
      <c r="C7290" s="187">
        <v>45687.0</v>
      </c>
      <c r="D7290" s="188" t="str">
        <f t="shared" si="1"/>
        <v>2025/01</v>
      </c>
      <c r="E7290" s="189"/>
    </row>
    <row r="7291">
      <c r="A7291" s="186" t="s">
        <v>489</v>
      </c>
      <c r="B7291" s="186">
        <v>0.014976</v>
      </c>
      <c r="C7291" s="187">
        <v>45687.0</v>
      </c>
      <c r="D7291" s="188" t="str">
        <f t="shared" si="1"/>
        <v>2025/01</v>
      </c>
      <c r="E7291" s="189"/>
    </row>
    <row r="7292">
      <c r="A7292" s="186" t="s">
        <v>489</v>
      </c>
      <c r="B7292" s="186">
        <v>0.0285732</v>
      </c>
      <c r="C7292" s="187">
        <v>45687.0</v>
      </c>
      <c r="D7292" s="188" t="str">
        <f t="shared" si="1"/>
        <v>2025/01</v>
      </c>
      <c r="E7292" s="189"/>
    </row>
    <row r="7293">
      <c r="A7293" s="186" t="s">
        <v>489</v>
      </c>
      <c r="B7293" s="186">
        <v>1.1375E-4</v>
      </c>
      <c r="C7293" s="187">
        <v>45687.0</v>
      </c>
      <c r="D7293" s="188" t="str">
        <f t="shared" si="1"/>
        <v>2025/01</v>
      </c>
      <c r="E7293" s="189"/>
    </row>
    <row r="7294">
      <c r="A7294" s="186" t="s">
        <v>489</v>
      </c>
      <c r="B7294" s="186">
        <v>0.0096321</v>
      </c>
      <c r="C7294" s="187">
        <v>45687.0</v>
      </c>
      <c r="D7294" s="188" t="str">
        <f t="shared" si="1"/>
        <v>2025/01</v>
      </c>
      <c r="E7294" s="189"/>
    </row>
    <row r="7295">
      <c r="A7295" s="186" t="s">
        <v>489</v>
      </c>
      <c r="B7295" s="186">
        <v>0.0055068</v>
      </c>
      <c r="C7295" s="187">
        <v>45687.0</v>
      </c>
      <c r="D7295" s="188" t="str">
        <f t="shared" si="1"/>
        <v>2025/01</v>
      </c>
      <c r="E7295" s="189"/>
    </row>
    <row r="7296">
      <c r="A7296" s="186" t="s">
        <v>498</v>
      </c>
      <c r="B7296" s="186">
        <v>0.056115</v>
      </c>
      <c r="C7296" s="187">
        <v>45687.0</v>
      </c>
      <c r="D7296" s="188" t="str">
        <f t="shared" si="1"/>
        <v>2025/01</v>
      </c>
      <c r="E7296" s="189"/>
    </row>
    <row r="7297">
      <c r="A7297" s="186" t="s">
        <v>498</v>
      </c>
      <c r="B7297" s="186">
        <v>0.0456</v>
      </c>
      <c r="C7297" s="187">
        <v>45687.0</v>
      </c>
      <c r="D7297" s="188" t="str">
        <f t="shared" si="1"/>
        <v>2025/01</v>
      </c>
      <c r="E7297" s="189"/>
    </row>
    <row r="7298">
      <c r="A7298" s="186" t="s">
        <v>498</v>
      </c>
      <c r="B7298" s="186">
        <v>0.03231255</v>
      </c>
      <c r="C7298" s="187">
        <v>45687.0</v>
      </c>
      <c r="D7298" s="188" t="str">
        <f t="shared" si="1"/>
        <v>2025/01</v>
      </c>
      <c r="E7298" s="189"/>
    </row>
    <row r="7299">
      <c r="A7299" s="186" t="s">
        <v>498</v>
      </c>
      <c r="B7299" s="186">
        <v>0.0208512</v>
      </c>
      <c r="C7299" s="187">
        <v>45687.0</v>
      </c>
      <c r="D7299" s="188" t="str">
        <f t="shared" si="1"/>
        <v>2025/01</v>
      </c>
      <c r="E7299" s="189"/>
    </row>
    <row r="7300">
      <c r="A7300" s="186" t="s">
        <v>498</v>
      </c>
      <c r="B7300" s="186">
        <v>0.0316056</v>
      </c>
      <c r="C7300" s="187">
        <v>45687.0</v>
      </c>
      <c r="D7300" s="188" t="str">
        <f t="shared" si="1"/>
        <v>2025/01</v>
      </c>
      <c r="E7300" s="189"/>
    </row>
    <row r="7301">
      <c r="A7301" s="186" t="s">
        <v>491</v>
      </c>
      <c r="B7301" s="186">
        <v>0.105605</v>
      </c>
      <c r="C7301" s="187">
        <v>45687.0</v>
      </c>
      <c r="D7301" s="188" t="str">
        <f t="shared" si="1"/>
        <v>2025/01</v>
      </c>
      <c r="E7301" s="189"/>
    </row>
    <row r="7302">
      <c r="A7302" s="186" t="s">
        <v>491</v>
      </c>
      <c r="B7302" s="186">
        <v>0.0154</v>
      </c>
      <c r="C7302" s="187">
        <v>45687.0</v>
      </c>
      <c r="D7302" s="188" t="str">
        <f t="shared" si="1"/>
        <v>2025/01</v>
      </c>
      <c r="E7302" s="189"/>
    </row>
    <row r="7303">
      <c r="A7303" s="186" t="s">
        <v>491</v>
      </c>
      <c r="B7303" s="186">
        <v>0.0693912</v>
      </c>
      <c r="C7303" s="187">
        <v>45687.0</v>
      </c>
      <c r="D7303" s="188" t="str">
        <f t="shared" si="1"/>
        <v>2025/01</v>
      </c>
      <c r="E7303" s="189"/>
    </row>
    <row r="7304">
      <c r="A7304" s="186" t="s">
        <v>491</v>
      </c>
      <c r="B7304" s="186">
        <v>0.004656</v>
      </c>
      <c r="C7304" s="187">
        <v>45687.0</v>
      </c>
      <c r="D7304" s="188" t="str">
        <f t="shared" si="1"/>
        <v>2025/01</v>
      </c>
      <c r="E7304" s="189"/>
    </row>
    <row r="7305">
      <c r="A7305" s="186" t="s">
        <v>491</v>
      </c>
      <c r="B7305" s="186">
        <v>0.0115266</v>
      </c>
      <c r="C7305" s="187">
        <v>45687.0</v>
      </c>
      <c r="D7305" s="188" t="str">
        <f t="shared" si="1"/>
        <v>2025/01</v>
      </c>
      <c r="E7305" s="189"/>
    </row>
    <row r="7306">
      <c r="A7306" s="186" t="s">
        <v>487</v>
      </c>
      <c r="B7306" s="186">
        <v>0.02422</v>
      </c>
      <c r="C7306" s="187">
        <v>45688.0</v>
      </c>
      <c r="D7306" s="188" t="str">
        <f t="shared" si="1"/>
        <v>2025/01</v>
      </c>
      <c r="E7306" s="189"/>
    </row>
    <row r="7307">
      <c r="A7307" s="186" t="s">
        <v>487</v>
      </c>
      <c r="B7307" s="186">
        <v>0.00309</v>
      </c>
      <c r="C7307" s="187">
        <v>45688.0</v>
      </c>
      <c r="D7307" s="188" t="str">
        <f t="shared" si="1"/>
        <v>2025/01</v>
      </c>
      <c r="E7307" s="189"/>
    </row>
    <row r="7308">
      <c r="A7308" s="186" t="s">
        <v>487</v>
      </c>
      <c r="B7308" s="186">
        <v>1.068185</v>
      </c>
      <c r="C7308" s="187">
        <v>45688.0</v>
      </c>
      <c r="D7308" s="188" t="str">
        <f t="shared" si="1"/>
        <v>2025/01</v>
      </c>
      <c r="E7308" s="189"/>
    </row>
    <row r="7309">
      <c r="A7309" s="186" t="s">
        <v>487</v>
      </c>
      <c r="B7309" s="186">
        <v>0.29792</v>
      </c>
      <c r="C7309" s="187">
        <v>45688.0</v>
      </c>
      <c r="D7309" s="188" t="str">
        <f t="shared" si="1"/>
        <v>2025/01</v>
      </c>
      <c r="E7309" s="189"/>
    </row>
    <row r="7310">
      <c r="A7310" s="186" t="s">
        <v>487</v>
      </c>
      <c r="B7310" s="186">
        <v>0.30139</v>
      </c>
      <c r="C7310" s="187">
        <v>45688.0</v>
      </c>
      <c r="D7310" s="188" t="str">
        <f t="shared" si="1"/>
        <v>2025/01</v>
      </c>
      <c r="E7310" s="189"/>
    </row>
    <row r="7311">
      <c r="A7311" s="186" t="s">
        <v>487</v>
      </c>
      <c r="B7311" s="186">
        <v>0.9708876</v>
      </c>
      <c r="C7311" s="187">
        <v>45688.0</v>
      </c>
      <c r="D7311" s="188" t="str">
        <f t="shared" si="1"/>
        <v>2025/01</v>
      </c>
      <c r="E7311" s="189"/>
    </row>
    <row r="7312">
      <c r="A7312" s="186" t="s">
        <v>487</v>
      </c>
      <c r="B7312" s="186">
        <v>0.1072128</v>
      </c>
      <c r="C7312" s="187">
        <v>45688.0</v>
      </c>
      <c r="D7312" s="188" t="str">
        <f t="shared" si="1"/>
        <v>2025/01</v>
      </c>
      <c r="E7312" s="189"/>
    </row>
    <row r="7313">
      <c r="A7313" s="186" t="s">
        <v>487</v>
      </c>
      <c r="B7313" s="186">
        <v>0.127776</v>
      </c>
      <c r="C7313" s="187">
        <v>45688.0</v>
      </c>
      <c r="D7313" s="188" t="str">
        <f t="shared" si="1"/>
        <v>2025/01</v>
      </c>
      <c r="E7313" s="189"/>
    </row>
    <row r="7314">
      <c r="A7314" s="186" t="s">
        <v>487</v>
      </c>
      <c r="B7314" s="186">
        <v>0.04008</v>
      </c>
      <c r="C7314" s="187">
        <v>45688.0</v>
      </c>
      <c r="D7314" s="188" t="str">
        <f t="shared" si="1"/>
        <v>2025/01</v>
      </c>
      <c r="E7314" s="189"/>
    </row>
    <row r="7315">
      <c r="A7315" s="186" t="s">
        <v>487</v>
      </c>
      <c r="B7315" s="186">
        <v>0.01164</v>
      </c>
      <c r="C7315" s="187">
        <v>45688.0</v>
      </c>
      <c r="D7315" s="188" t="str">
        <f t="shared" si="1"/>
        <v>2025/01</v>
      </c>
      <c r="E7315" s="189"/>
    </row>
    <row r="7316">
      <c r="A7316" s="186" t="s">
        <v>499</v>
      </c>
      <c r="B7316" s="186">
        <v>12.1702025</v>
      </c>
      <c r="C7316" s="187">
        <v>45688.0</v>
      </c>
      <c r="D7316" s="188" t="str">
        <f t="shared" si="1"/>
        <v>2025/01</v>
      </c>
      <c r="E7316" s="189"/>
    </row>
    <row r="7317">
      <c r="A7317" s="186" t="s">
        <v>499</v>
      </c>
      <c r="B7317" s="186">
        <v>17.5792</v>
      </c>
      <c r="C7317" s="187">
        <v>45688.0</v>
      </c>
      <c r="D7317" s="188" t="str">
        <f t="shared" si="1"/>
        <v>2025/01</v>
      </c>
      <c r="E7317" s="189"/>
    </row>
    <row r="7318">
      <c r="A7318" s="186" t="s">
        <v>499</v>
      </c>
      <c r="B7318" s="186">
        <v>11.11677</v>
      </c>
      <c r="C7318" s="187">
        <v>45688.0</v>
      </c>
      <c r="D7318" s="188" t="str">
        <f t="shared" si="1"/>
        <v>2025/01</v>
      </c>
      <c r="E7318" s="189"/>
    </row>
    <row r="7319">
      <c r="A7319" s="186" t="s">
        <v>499</v>
      </c>
      <c r="B7319" s="186">
        <v>0.008585</v>
      </c>
      <c r="C7319" s="187">
        <v>45688.0</v>
      </c>
      <c r="D7319" s="188" t="str">
        <f t="shared" si="1"/>
        <v>2025/01</v>
      </c>
      <c r="E7319" s="189"/>
    </row>
    <row r="7320">
      <c r="A7320" s="186" t="s">
        <v>499</v>
      </c>
      <c r="B7320" s="186">
        <v>0.0016</v>
      </c>
      <c r="C7320" s="187">
        <v>45688.0</v>
      </c>
      <c r="D7320" s="188" t="str">
        <f t="shared" si="1"/>
        <v>2025/01</v>
      </c>
      <c r="E7320" s="189"/>
    </row>
    <row r="7321">
      <c r="A7321" s="186" t="s">
        <v>499</v>
      </c>
      <c r="B7321" s="186">
        <v>0.03459</v>
      </c>
      <c r="C7321" s="187">
        <v>45688.0</v>
      </c>
      <c r="D7321" s="188" t="str">
        <f t="shared" si="1"/>
        <v>2025/01</v>
      </c>
      <c r="E7321" s="189"/>
    </row>
    <row r="7322">
      <c r="A7322" s="186" t="s">
        <v>499</v>
      </c>
      <c r="B7322" s="186">
        <v>0.0383586</v>
      </c>
      <c r="C7322" s="187">
        <v>45688.0</v>
      </c>
      <c r="D7322" s="188" t="str">
        <f t="shared" si="1"/>
        <v>2025/01</v>
      </c>
      <c r="E7322" s="189"/>
    </row>
    <row r="7323">
      <c r="A7323" s="186" t="s">
        <v>499</v>
      </c>
      <c r="B7323" s="186">
        <v>0.0088602</v>
      </c>
      <c r="C7323" s="187">
        <v>45688.0</v>
      </c>
      <c r="D7323" s="188" t="str">
        <f t="shared" si="1"/>
        <v>2025/01</v>
      </c>
      <c r="E7323" s="189"/>
    </row>
    <row r="7324">
      <c r="A7324" s="186" t="s">
        <v>499</v>
      </c>
      <c r="B7324" s="186">
        <v>0.03739125</v>
      </c>
      <c r="C7324" s="187">
        <v>45688.0</v>
      </c>
      <c r="D7324" s="188" t="str">
        <f t="shared" si="1"/>
        <v>2025/01</v>
      </c>
      <c r="E7324" s="189"/>
    </row>
    <row r="7325">
      <c r="A7325" s="186" t="s">
        <v>499</v>
      </c>
      <c r="B7325" s="186">
        <v>0.1053069</v>
      </c>
      <c r="C7325" s="187">
        <v>45688.0</v>
      </c>
      <c r="D7325" s="188" t="str">
        <f t="shared" si="1"/>
        <v>2025/01</v>
      </c>
      <c r="E7325" s="189"/>
    </row>
    <row r="7326">
      <c r="A7326" s="186" t="s">
        <v>499</v>
      </c>
      <c r="B7326" s="186">
        <v>0.0617796</v>
      </c>
      <c r="C7326" s="187">
        <v>45688.0</v>
      </c>
      <c r="D7326" s="188" t="str">
        <f t="shared" si="1"/>
        <v>2025/01</v>
      </c>
      <c r="E7326" s="189"/>
    </row>
    <row r="7327">
      <c r="A7327" s="186" t="s">
        <v>502</v>
      </c>
      <c r="B7327" s="186">
        <v>1.52979</v>
      </c>
      <c r="C7327" s="187">
        <v>45688.0</v>
      </c>
      <c r="D7327" s="188" t="str">
        <f t="shared" si="1"/>
        <v>2025/01</v>
      </c>
      <c r="E7327" s="189"/>
    </row>
    <row r="7328">
      <c r="A7328" s="186" t="s">
        <v>502</v>
      </c>
      <c r="B7328" s="186">
        <v>0.30384</v>
      </c>
      <c r="C7328" s="187">
        <v>45688.0</v>
      </c>
      <c r="D7328" s="188" t="str">
        <f t="shared" si="1"/>
        <v>2025/01</v>
      </c>
      <c r="E7328" s="189"/>
    </row>
    <row r="7329">
      <c r="A7329" s="186" t="s">
        <v>502</v>
      </c>
      <c r="B7329" s="186">
        <v>0.34702</v>
      </c>
      <c r="C7329" s="187">
        <v>45688.0</v>
      </c>
      <c r="D7329" s="188" t="str">
        <f t="shared" si="1"/>
        <v>2025/01</v>
      </c>
      <c r="E7329" s="189"/>
    </row>
    <row r="7330">
      <c r="A7330" s="186" t="s">
        <v>502</v>
      </c>
      <c r="B7330" s="186">
        <v>0.0410394</v>
      </c>
      <c r="C7330" s="187">
        <v>45688.0</v>
      </c>
      <c r="D7330" s="188" t="str">
        <f t="shared" si="1"/>
        <v>2025/01</v>
      </c>
      <c r="E7330" s="189"/>
    </row>
    <row r="7331">
      <c r="A7331" s="186" t="s">
        <v>502</v>
      </c>
      <c r="B7331" s="186">
        <v>0.0079392</v>
      </c>
      <c r="C7331" s="187">
        <v>45688.0</v>
      </c>
      <c r="D7331" s="188" t="str">
        <f t="shared" si="1"/>
        <v>2025/01</v>
      </c>
      <c r="E7331" s="189"/>
    </row>
    <row r="7332">
      <c r="A7332" s="186" t="s">
        <v>502</v>
      </c>
      <c r="B7332" s="186">
        <v>0.0132546</v>
      </c>
      <c r="C7332" s="187">
        <v>45688.0</v>
      </c>
      <c r="D7332" s="188" t="str">
        <f t="shared" si="1"/>
        <v>2025/01</v>
      </c>
      <c r="E7332" s="189"/>
    </row>
    <row r="7333">
      <c r="A7333" s="186" t="s">
        <v>502</v>
      </c>
      <c r="B7333" s="186">
        <v>0.0139019</v>
      </c>
      <c r="C7333" s="187">
        <v>45688.0</v>
      </c>
      <c r="D7333" s="188" t="str">
        <f t="shared" si="1"/>
        <v>2025/01</v>
      </c>
      <c r="E7333" s="189"/>
    </row>
    <row r="7334">
      <c r="A7334" s="186" t="s">
        <v>502</v>
      </c>
      <c r="B7334" s="186">
        <v>1075.47756</v>
      </c>
      <c r="C7334" s="187">
        <v>45688.0</v>
      </c>
      <c r="D7334" s="188" t="str">
        <f t="shared" si="1"/>
        <v>2025/01</v>
      </c>
      <c r="E7334" s="189"/>
    </row>
    <row r="7335">
      <c r="A7335" s="186" t="s">
        <v>502</v>
      </c>
      <c r="B7335" s="186">
        <v>9.885E-4</v>
      </c>
      <c r="C7335" s="187">
        <v>45688.0</v>
      </c>
      <c r="D7335" s="188" t="str">
        <f t="shared" si="1"/>
        <v>2025/01</v>
      </c>
      <c r="E7335" s="189"/>
    </row>
    <row r="7336">
      <c r="A7336" s="186" t="s">
        <v>502</v>
      </c>
      <c r="B7336" s="186">
        <v>1.884E-4</v>
      </c>
      <c r="C7336" s="187">
        <v>45688.0</v>
      </c>
      <c r="D7336" s="188" t="str">
        <f t="shared" si="1"/>
        <v>2025/01</v>
      </c>
      <c r="E7336" s="189"/>
    </row>
    <row r="7337">
      <c r="A7337" s="186" t="s">
        <v>502</v>
      </c>
      <c r="B7337" s="186">
        <v>1.6059E-4</v>
      </c>
      <c r="C7337" s="187">
        <v>45688.0</v>
      </c>
      <c r="D7337" s="188" t="str">
        <f t="shared" si="1"/>
        <v>2025/01</v>
      </c>
      <c r="E7337" s="189"/>
    </row>
    <row r="7338">
      <c r="A7338" s="186" t="s">
        <v>502</v>
      </c>
      <c r="B7338" s="186">
        <v>3.04</v>
      </c>
      <c r="C7338" s="187">
        <v>45688.0</v>
      </c>
      <c r="D7338" s="188" t="str">
        <f t="shared" si="1"/>
        <v>2025/01</v>
      </c>
      <c r="E7338" s="189"/>
    </row>
    <row r="7339">
      <c r="A7339" s="186" t="s">
        <v>502</v>
      </c>
      <c r="B7339" s="186">
        <v>0.0021445</v>
      </c>
      <c r="C7339" s="187">
        <v>45688.0</v>
      </c>
      <c r="D7339" s="188" t="str">
        <f t="shared" si="1"/>
        <v>2025/01</v>
      </c>
      <c r="E7339" s="189"/>
    </row>
    <row r="7340">
      <c r="A7340" s="186" t="s">
        <v>502</v>
      </c>
      <c r="B7340" s="186">
        <v>1.98E-4</v>
      </c>
      <c r="C7340" s="187">
        <v>45688.0</v>
      </c>
      <c r="D7340" s="188" t="str">
        <f t="shared" si="1"/>
        <v>2025/01</v>
      </c>
      <c r="E7340" s="189"/>
    </row>
    <row r="7341">
      <c r="A7341" s="186" t="s">
        <v>502</v>
      </c>
      <c r="B7341" s="186">
        <v>0.265983</v>
      </c>
      <c r="C7341" s="187">
        <v>45688.0</v>
      </c>
      <c r="D7341" s="188" t="str">
        <f t="shared" si="1"/>
        <v>2025/01</v>
      </c>
      <c r="E7341" s="189"/>
    </row>
    <row r="7342">
      <c r="A7342" s="186" t="s">
        <v>502</v>
      </c>
      <c r="B7342" s="186">
        <v>0.73368</v>
      </c>
      <c r="C7342" s="187">
        <v>45688.0</v>
      </c>
      <c r="D7342" s="188" t="str">
        <f t="shared" si="1"/>
        <v>2025/01</v>
      </c>
      <c r="E7342" s="189"/>
    </row>
    <row r="7343">
      <c r="A7343" s="186" t="s">
        <v>488</v>
      </c>
      <c r="B7343" s="186">
        <v>2.327165</v>
      </c>
      <c r="C7343" s="187">
        <v>45688.0</v>
      </c>
      <c r="D7343" s="188" t="str">
        <f t="shared" si="1"/>
        <v>2025/01</v>
      </c>
      <c r="E7343" s="189"/>
    </row>
    <row r="7344">
      <c r="A7344" s="186" t="s">
        <v>488</v>
      </c>
      <c r="B7344" s="186">
        <v>0.044</v>
      </c>
      <c r="C7344" s="187">
        <v>45688.0</v>
      </c>
      <c r="D7344" s="188" t="str">
        <f t="shared" si="1"/>
        <v>2025/01</v>
      </c>
      <c r="E7344" s="189"/>
    </row>
    <row r="7345">
      <c r="A7345" s="186" t="s">
        <v>488</v>
      </c>
      <c r="B7345" s="186">
        <v>1.60126</v>
      </c>
      <c r="C7345" s="187">
        <v>45688.0</v>
      </c>
      <c r="D7345" s="188" t="str">
        <f t="shared" si="1"/>
        <v>2025/01</v>
      </c>
      <c r="E7345" s="189"/>
    </row>
    <row r="7346">
      <c r="A7346" s="186" t="s">
        <v>488</v>
      </c>
      <c r="B7346" s="186">
        <v>2.45704</v>
      </c>
      <c r="C7346" s="187">
        <v>45688.0</v>
      </c>
      <c r="D7346" s="188" t="str">
        <f t="shared" si="1"/>
        <v>2025/01</v>
      </c>
      <c r="E7346" s="189"/>
    </row>
    <row r="7347">
      <c r="A7347" s="186" t="s">
        <v>488</v>
      </c>
      <c r="B7347" s="186">
        <v>0.60336</v>
      </c>
      <c r="C7347" s="187">
        <v>45688.0</v>
      </c>
      <c r="D7347" s="188" t="str">
        <f t="shared" si="1"/>
        <v>2025/01</v>
      </c>
      <c r="E7347" s="189"/>
    </row>
    <row r="7348">
      <c r="A7348" s="186" t="s">
        <v>488</v>
      </c>
      <c r="B7348" s="186">
        <v>1.20163</v>
      </c>
      <c r="C7348" s="187">
        <v>45688.0</v>
      </c>
      <c r="D7348" s="188" t="str">
        <f t="shared" si="1"/>
        <v>2025/01</v>
      </c>
      <c r="E7348" s="189"/>
    </row>
    <row r="7349">
      <c r="A7349" s="186" t="s">
        <v>488</v>
      </c>
      <c r="B7349" s="186">
        <v>0.02101365</v>
      </c>
      <c r="C7349" s="187">
        <v>45688.0</v>
      </c>
      <c r="D7349" s="188" t="str">
        <f t="shared" si="1"/>
        <v>2025/01</v>
      </c>
      <c r="E7349" s="189"/>
    </row>
    <row r="7350">
      <c r="A7350" s="186" t="s">
        <v>488</v>
      </c>
      <c r="B7350" s="186">
        <v>0.0322752</v>
      </c>
      <c r="C7350" s="187">
        <v>45688.0</v>
      </c>
      <c r="D7350" s="188" t="str">
        <f t="shared" si="1"/>
        <v>2025/01</v>
      </c>
      <c r="E7350" s="189"/>
    </row>
    <row r="7351">
      <c r="A7351" s="186" t="s">
        <v>488</v>
      </c>
      <c r="B7351" s="186">
        <v>0.0207954</v>
      </c>
      <c r="C7351" s="187">
        <v>45688.0</v>
      </c>
      <c r="D7351" s="188" t="str">
        <f t="shared" si="1"/>
        <v>2025/01</v>
      </c>
      <c r="E7351" s="189"/>
    </row>
    <row r="7352">
      <c r="A7352" s="186" t="s">
        <v>488</v>
      </c>
      <c r="B7352" s="186">
        <v>0.97179</v>
      </c>
      <c r="C7352" s="187">
        <v>45688.0</v>
      </c>
      <c r="D7352" s="188" t="str">
        <f t="shared" si="1"/>
        <v>2025/01</v>
      </c>
      <c r="E7352" s="189"/>
    </row>
    <row r="7353">
      <c r="A7353" s="186" t="s">
        <v>488</v>
      </c>
      <c r="B7353" s="186">
        <v>4.85268</v>
      </c>
      <c r="C7353" s="187">
        <v>45688.0</v>
      </c>
      <c r="D7353" s="188" t="str">
        <f t="shared" si="1"/>
        <v>2025/01</v>
      </c>
      <c r="E7353" s="189"/>
    </row>
    <row r="7354">
      <c r="A7354" s="186" t="s">
        <v>489</v>
      </c>
      <c r="B7354" s="186">
        <v>13.629325</v>
      </c>
      <c r="C7354" s="187">
        <v>45688.0</v>
      </c>
      <c r="D7354" s="188" t="str">
        <f t="shared" si="1"/>
        <v>2025/01</v>
      </c>
      <c r="E7354" s="189"/>
    </row>
    <row r="7355">
      <c r="A7355" s="186" t="s">
        <v>489</v>
      </c>
      <c r="B7355" s="186">
        <v>37.56736</v>
      </c>
      <c r="C7355" s="187">
        <v>45688.0</v>
      </c>
      <c r="D7355" s="188" t="str">
        <f t="shared" si="1"/>
        <v>2025/01</v>
      </c>
      <c r="E7355" s="189"/>
    </row>
    <row r="7356">
      <c r="A7356" s="186" t="s">
        <v>489</v>
      </c>
      <c r="B7356" s="186">
        <v>48.36811</v>
      </c>
      <c r="C7356" s="187">
        <v>45688.0</v>
      </c>
      <c r="D7356" s="188" t="str">
        <f t="shared" si="1"/>
        <v>2025/01</v>
      </c>
      <c r="E7356" s="189"/>
    </row>
    <row r="7357">
      <c r="A7357" s="186" t="s">
        <v>489</v>
      </c>
      <c r="B7357" s="186">
        <v>0.07635735</v>
      </c>
      <c r="C7357" s="187">
        <v>45688.0</v>
      </c>
      <c r="D7357" s="188" t="str">
        <f t="shared" si="1"/>
        <v>2025/01</v>
      </c>
      <c r="E7357" s="189"/>
    </row>
    <row r="7358">
      <c r="A7358" s="186" t="s">
        <v>489</v>
      </c>
      <c r="B7358" s="186">
        <v>0.0290208</v>
      </c>
      <c r="C7358" s="187">
        <v>45688.0</v>
      </c>
      <c r="D7358" s="188" t="str">
        <f t="shared" si="1"/>
        <v>2025/01</v>
      </c>
      <c r="E7358" s="189"/>
    </row>
    <row r="7359">
      <c r="A7359" s="186" t="s">
        <v>489</v>
      </c>
      <c r="B7359" s="186">
        <v>0.0431202</v>
      </c>
      <c r="C7359" s="187">
        <v>45688.0</v>
      </c>
      <c r="D7359" s="188" t="str">
        <f t="shared" si="1"/>
        <v>2025/01</v>
      </c>
      <c r="E7359" s="189"/>
    </row>
    <row r="7360">
      <c r="A7360" s="186" t="s">
        <v>489</v>
      </c>
      <c r="B7360" s="186">
        <v>1.0387E-4</v>
      </c>
      <c r="C7360" s="187">
        <v>45688.0</v>
      </c>
      <c r="D7360" s="188" t="str">
        <f t="shared" si="1"/>
        <v>2025/01</v>
      </c>
      <c r="E7360" s="189"/>
    </row>
    <row r="7361">
      <c r="A7361" s="186" t="s">
        <v>489</v>
      </c>
      <c r="B7361" s="186">
        <v>0.0105681</v>
      </c>
      <c r="C7361" s="187">
        <v>45688.0</v>
      </c>
      <c r="D7361" s="188" t="str">
        <f t="shared" si="1"/>
        <v>2025/01</v>
      </c>
      <c r="E7361" s="189"/>
    </row>
    <row r="7362">
      <c r="A7362" s="186" t="s">
        <v>489</v>
      </c>
      <c r="B7362" s="186">
        <v>0.0071952</v>
      </c>
      <c r="C7362" s="187">
        <v>45688.0</v>
      </c>
      <c r="D7362" s="188" t="str">
        <f t="shared" si="1"/>
        <v>2025/01</v>
      </c>
      <c r="E7362" s="189"/>
    </row>
    <row r="7363">
      <c r="A7363" s="186" t="s">
        <v>498</v>
      </c>
      <c r="B7363" s="186">
        <v>0.01795</v>
      </c>
      <c r="C7363" s="187">
        <v>45688.0</v>
      </c>
      <c r="D7363" s="188" t="str">
        <f t="shared" si="1"/>
        <v>2025/01</v>
      </c>
      <c r="E7363" s="189"/>
    </row>
    <row r="7364">
      <c r="A7364" s="186" t="s">
        <v>498</v>
      </c>
      <c r="B7364" s="186">
        <v>0.01252</v>
      </c>
      <c r="C7364" s="187">
        <v>45688.0</v>
      </c>
      <c r="D7364" s="188" t="str">
        <f t="shared" si="1"/>
        <v>2025/01</v>
      </c>
      <c r="E7364" s="189"/>
    </row>
    <row r="7365">
      <c r="A7365" s="186" t="s">
        <v>498</v>
      </c>
      <c r="B7365" s="186">
        <v>0.03751905</v>
      </c>
      <c r="C7365" s="187">
        <v>45688.0</v>
      </c>
      <c r="D7365" s="188" t="str">
        <f t="shared" si="1"/>
        <v>2025/01</v>
      </c>
      <c r="E7365" s="189"/>
    </row>
    <row r="7366">
      <c r="A7366" s="186" t="s">
        <v>498</v>
      </c>
      <c r="B7366" s="186">
        <v>0.0235392</v>
      </c>
      <c r="C7366" s="187">
        <v>45688.0</v>
      </c>
      <c r="D7366" s="188" t="str">
        <f t="shared" si="1"/>
        <v>2025/01</v>
      </c>
      <c r="E7366" s="189"/>
    </row>
    <row r="7367">
      <c r="A7367" s="186" t="s">
        <v>498</v>
      </c>
      <c r="B7367" s="186">
        <v>0.0280596</v>
      </c>
      <c r="C7367" s="187">
        <v>45688.0</v>
      </c>
      <c r="D7367" s="188" t="str">
        <f t="shared" si="1"/>
        <v>2025/01</v>
      </c>
      <c r="E7367" s="189"/>
    </row>
    <row r="7368">
      <c r="A7368" s="186" t="s">
        <v>491</v>
      </c>
      <c r="B7368" s="186">
        <v>0.1049375</v>
      </c>
      <c r="C7368" s="187">
        <v>45688.0</v>
      </c>
      <c r="D7368" s="188" t="str">
        <f t="shared" si="1"/>
        <v>2025/01</v>
      </c>
      <c r="E7368" s="189"/>
    </row>
    <row r="7369">
      <c r="A7369" s="186" t="s">
        <v>491</v>
      </c>
      <c r="B7369" s="186">
        <v>0.01566</v>
      </c>
      <c r="C7369" s="187">
        <v>45688.0</v>
      </c>
      <c r="D7369" s="188" t="str">
        <f t="shared" si="1"/>
        <v>2025/01</v>
      </c>
      <c r="E7369" s="189"/>
    </row>
    <row r="7370">
      <c r="A7370" s="186" t="s">
        <v>491</v>
      </c>
      <c r="B7370" s="186">
        <v>0.07314465</v>
      </c>
      <c r="C7370" s="187">
        <v>45688.0</v>
      </c>
      <c r="D7370" s="188" t="str">
        <f t="shared" si="1"/>
        <v>2025/01</v>
      </c>
      <c r="E7370" s="189"/>
    </row>
    <row r="7371">
      <c r="A7371" s="186" t="s">
        <v>491</v>
      </c>
      <c r="B7371" s="186">
        <v>0.0121092</v>
      </c>
      <c r="C7371" s="187">
        <v>45688.0</v>
      </c>
      <c r="D7371" s="188" t="str">
        <f t="shared" si="1"/>
        <v>2025/01</v>
      </c>
      <c r="E7371" s="189"/>
    </row>
    <row r="7372">
      <c r="A7372" s="186" t="s">
        <v>487</v>
      </c>
      <c r="B7372" s="186">
        <v>0.0231025</v>
      </c>
      <c r="C7372" s="187">
        <v>45689.0</v>
      </c>
      <c r="D7372" s="188" t="str">
        <f t="shared" si="1"/>
        <v>2025/02</v>
      </c>
      <c r="E7372" s="189"/>
    </row>
    <row r="7373">
      <c r="A7373" s="186" t="s">
        <v>487</v>
      </c>
      <c r="B7373" s="186">
        <v>0.00326</v>
      </c>
      <c r="C7373" s="187">
        <v>45689.0</v>
      </c>
      <c r="D7373" s="188" t="str">
        <f t="shared" si="1"/>
        <v>2025/02</v>
      </c>
      <c r="E7373" s="189"/>
    </row>
    <row r="7374">
      <c r="A7374" s="186" t="s">
        <v>487</v>
      </c>
      <c r="B7374" s="186">
        <v>0.501615</v>
      </c>
      <c r="C7374" s="187">
        <v>45689.0</v>
      </c>
      <c r="D7374" s="188" t="str">
        <f t="shared" si="1"/>
        <v>2025/02</v>
      </c>
      <c r="E7374" s="189"/>
    </row>
    <row r="7375">
      <c r="A7375" s="186" t="s">
        <v>487</v>
      </c>
      <c r="B7375" s="186">
        <v>0.21072</v>
      </c>
      <c r="C7375" s="187">
        <v>45689.0</v>
      </c>
      <c r="D7375" s="188" t="str">
        <f t="shared" si="1"/>
        <v>2025/02</v>
      </c>
      <c r="E7375" s="189"/>
    </row>
    <row r="7376">
      <c r="A7376" s="186" t="s">
        <v>487</v>
      </c>
      <c r="B7376" s="186">
        <v>0.11762</v>
      </c>
      <c r="C7376" s="187">
        <v>45689.0</v>
      </c>
      <c r="D7376" s="188" t="str">
        <f t="shared" si="1"/>
        <v>2025/02</v>
      </c>
      <c r="E7376" s="189"/>
    </row>
    <row r="7377">
      <c r="A7377" s="186" t="s">
        <v>487</v>
      </c>
      <c r="B7377" s="186">
        <v>0.3501861</v>
      </c>
      <c r="C7377" s="187">
        <v>45689.0</v>
      </c>
      <c r="D7377" s="188" t="str">
        <f t="shared" si="1"/>
        <v>2025/02</v>
      </c>
      <c r="E7377" s="189"/>
    </row>
    <row r="7378">
      <c r="A7378" s="186" t="s">
        <v>487</v>
      </c>
      <c r="B7378" s="186">
        <v>0.0825408</v>
      </c>
      <c r="C7378" s="187">
        <v>45689.0</v>
      </c>
      <c r="D7378" s="188" t="str">
        <f t="shared" si="1"/>
        <v>2025/02</v>
      </c>
      <c r="E7378" s="189"/>
    </row>
    <row r="7379">
      <c r="A7379" s="186" t="s">
        <v>487</v>
      </c>
      <c r="B7379" s="186">
        <v>0.083535</v>
      </c>
      <c r="C7379" s="187">
        <v>45689.0</v>
      </c>
      <c r="D7379" s="188" t="str">
        <f t="shared" si="1"/>
        <v>2025/02</v>
      </c>
      <c r="E7379" s="189"/>
    </row>
    <row r="7380">
      <c r="A7380" s="186" t="s">
        <v>487</v>
      </c>
      <c r="B7380" s="186">
        <v>0.0203</v>
      </c>
      <c r="C7380" s="187">
        <v>45689.0</v>
      </c>
      <c r="D7380" s="188" t="str">
        <f t="shared" si="1"/>
        <v>2025/02</v>
      </c>
      <c r="E7380" s="189"/>
    </row>
    <row r="7381">
      <c r="A7381" s="186" t="s">
        <v>487</v>
      </c>
      <c r="B7381" s="186">
        <v>0.00504</v>
      </c>
      <c r="C7381" s="187">
        <v>45689.0</v>
      </c>
      <c r="D7381" s="188" t="str">
        <f t="shared" si="1"/>
        <v>2025/02</v>
      </c>
      <c r="E7381" s="189"/>
    </row>
    <row r="7382">
      <c r="A7382" s="186" t="s">
        <v>499</v>
      </c>
      <c r="B7382" s="186">
        <v>7.5800475</v>
      </c>
      <c r="C7382" s="187">
        <v>45689.0</v>
      </c>
      <c r="D7382" s="188" t="str">
        <f t="shared" si="1"/>
        <v>2025/02</v>
      </c>
      <c r="E7382" s="189"/>
    </row>
    <row r="7383">
      <c r="A7383" s="186" t="s">
        <v>499</v>
      </c>
      <c r="B7383" s="186">
        <v>13.48992</v>
      </c>
      <c r="C7383" s="187">
        <v>45689.0</v>
      </c>
      <c r="D7383" s="188" t="str">
        <f t="shared" si="1"/>
        <v>2025/02</v>
      </c>
      <c r="E7383" s="189"/>
    </row>
    <row r="7384">
      <c r="A7384" s="186" t="s">
        <v>499</v>
      </c>
      <c r="B7384" s="186">
        <v>6.90922</v>
      </c>
      <c r="C7384" s="187">
        <v>45689.0</v>
      </c>
      <c r="D7384" s="188" t="str">
        <f t="shared" si="1"/>
        <v>2025/02</v>
      </c>
      <c r="E7384" s="189"/>
    </row>
    <row r="7385">
      <c r="A7385" s="186" t="s">
        <v>499</v>
      </c>
      <c r="B7385" s="186">
        <v>0.02060385</v>
      </c>
      <c r="C7385" s="187">
        <v>45689.0</v>
      </c>
      <c r="D7385" s="188" t="str">
        <f t="shared" si="1"/>
        <v>2025/02</v>
      </c>
      <c r="E7385" s="189"/>
    </row>
    <row r="7386">
      <c r="A7386" s="186" t="s">
        <v>499</v>
      </c>
      <c r="B7386" s="186">
        <v>0.0104922</v>
      </c>
      <c r="C7386" s="187">
        <v>45689.0</v>
      </c>
      <c r="D7386" s="188" t="str">
        <f t="shared" si="1"/>
        <v>2025/02</v>
      </c>
      <c r="E7386" s="189"/>
    </row>
    <row r="7387">
      <c r="A7387" s="186" t="s">
        <v>499</v>
      </c>
      <c r="B7387" s="186">
        <v>0.03713684</v>
      </c>
      <c r="C7387" s="187">
        <v>45689.0</v>
      </c>
      <c r="D7387" s="188" t="str">
        <f t="shared" si="1"/>
        <v>2025/02</v>
      </c>
      <c r="E7387" s="189"/>
    </row>
    <row r="7388">
      <c r="A7388" s="186" t="s">
        <v>499</v>
      </c>
      <c r="B7388" s="186">
        <v>0.0108927</v>
      </c>
      <c r="C7388" s="187">
        <v>45689.0</v>
      </c>
      <c r="D7388" s="188" t="str">
        <f t="shared" si="1"/>
        <v>2025/02</v>
      </c>
      <c r="E7388" s="189"/>
    </row>
    <row r="7389">
      <c r="A7389" s="186" t="s">
        <v>499</v>
      </c>
      <c r="B7389" s="186">
        <v>0.0054468</v>
      </c>
      <c r="C7389" s="187">
        <v>45689.0</v>
      </c>
      <c r="D7389" s="188" t="str">
        <f t="shared" si="1"/>
        <v>2025/02</v>
      </c>
      <c r="E7389" s="189"/>
    </row>
    <row r="7390">
      <c r="A7390" s="186" t="s">
        <v>502</v>
      </c>
      <c r="B7390" s="186">
        <v>0.0754025</v>
      </c>
      <c r="C7390" s="187">
        <v>45689.0</v>
      </c>
      <c r="D7390" s="188" t="str">
        <f t="shared" si="1"/>
        <v>2025/02</v>
      </c>
      <c r="E7390" s="189"/>
    </row>
    <row r="7391">
      <c r="A7391" s="186" t="s">
        <v>502</v>
      </c>
      <c r="B7391" s="186">
        <v>0.14608</v>
      </c>
      <c r="C7391" s="187">
        <v>45689.0</v>
      </c>
      <c r="D7391" s="188" t="str">
        <f t="shared" si="1"/>
        <v>2025/02</v>
      </c>
      <c r="E7391" s="189"/>
    </row>
    <row r="7392">
      <c r="A7392" s="186" t="s">
        <v>502</v>
      </c>
      <c r="B7392" s="186">
        <v>0.11152</v>
      </c>
      <c r="C7392" s="187">
        <v>45689.0</v>
      </c>
      <c r="D7392" s="188" t="str">
        <f t="shared" si="1"/>
        <v>2025/02</v>
      </c>
      <c r="E7392" s="189"/>
    </row>
    <row r="7393">
      <c r="A7393" s="186" t="s">
        <v>502</v>
      </c>
      <c r="B7393" s="186">
        <v>0.0022392</v>
      </c>
      <c r="C7393" s="187">
        <v>45689.0</v>
      </c>
      <c r="D7393" s="188" t="str">
        <f t="shared" si="1"/>
        <v>2025/02</v>
      </c>
      <c r="E7393" s="189"/>
    </row>
    <row r="7394">
      <c r="A7394" s="186" t="s">
        <v>502</v>
      </c>
      <c r="B7394" s="186">
        <v>6.72E-4</v>
      </c>
      <c r="C7394" s="187">
        <v>45689.0</v>
      </c>
      <c r="D7394" s="188" t="str">
        <f t="shared" si="1"/>
        <v>2025/02</v>
      </c>
      <c r="E7394" s="189"/>
    </row>
    <row r="7395">
      <c r="A7395" s="186" t="s">
        <v>502</v>
      </c>
      <c r="B7395" s="186">
        <v>9.72E-5</v>
      </c>
      <c r="C7395" s="187">
        <v>45689.0</v>
      </c>
      <c r="D7395" s="188" t="str">
        <f t="shared" si="1"/>
        <v>2025/02</v>
      </c>
      <c r="E7395" s="189"/>
    </row>
    <row r="7396">
      <c r="A7396" s="186" t="s">
        <v>502</v>
      </c>
      <c r="B7396" s="186">
        <v>0.00231</v>
      </c>
      <c r="C7396" s="187">
        <v>45689.0</v>
      </c>
      <c r="D7396" s="188" t="str">
        <f t="shared" si="1"/>
        <v>2025/02</v>
      </c>
      <c r="E7396" s="189"/>
    </row>
    <row r="7397">
      <c r="A7397" s="186" t="s">
        <v>502</v>
      </c>
      <c r="B7397" s="186">
        <v>0.19266</v>
      </c>
      <c r="C7397" s="187">
        <v>45689.0</v>
      </c>
      <c r="D7397" s="188" t="str">
        <f t="shared" si="1"/>
        <v>2025/02</v>
      </c>
      <c r="E7397" s="189"/>
    </row>
    <row r="7398">
      <c r="A7398" s="186" t="s">
        <v>502</v>
      </c>
      <c r="B7398" s="186">
        <v>0.034969</v>
      </c>
      <c r="C7398" s="187">
        <v>45689.0</v>
      </c>
      <c r="D7398" s="188" t="str">
        <f t="shared" si="1"/>
        <v>2025/02</v>
      </c>
      <c r="E7398" s="189"/>
    </row>
    <row r="7399">
      <c r="A7399" s="186" t="s">
        <v>502</v>
      </c>
      <c r="B7399" s="186">
        <v>0.0448448</v>
      </c>
      <c r="C7399" s="187">
        <v>45689.0</v>
      </c>
      <c r="D7399" s="188" t="str">
        <f t="shared" si="1"/>
        <v>2025/02</v>
      </c>
      <c r="E7399" s="189"/>
    </row>
    <row r="7400">
      <c r="A7400" s="186" t="s">
        <v>502</v>
      </c>
      <c r="B7400" s="186">
        <v>0.0655204</v>
      </c>
      <c r="C7400" s="187">
        <v>45689.0</v>
      </c>
      <c r="D7400" s="188" t="str">
        <f t="shared" si="1"/>
        <v>2025/02</v>
      </c>
      <c r="E7400" s="189"/>
    </row>
    <row r="7401">
      <c r="A7401" s="186" t="s">
        <v>502</v>
      </c>
      <c r="B7401" s="186">
        <v>0.0098225</v>
      </c>
      <c r="C7401" s="187">
        <v>45689.0</v>
      </c>
      <c r="D7401" s="188" t="str">
        <f t="shared" si="1"/>
        <v>2025/02</v>
      </c>
      <c r="E7401" s="189"/>
    </row>
    <row r="7402">
      <c r="A7402" s="186" t="s">
        <v>502</v>
      </c>
      <c r="B7402" s="186">
        <v>1.3383E-4</v>
      </c>
      <c r="C7402" s="187">
        <v>45689.0</v>
      </c>
      <c r="D7402" s="188" t="str">
        <f t="shared" si="1"/>
        <v>2025/02</v>
      </c>
      <c r="E7402" s="189"/>
    </row>
    <row r="7403">
      <c r="A7403" s="186" t="s">
        <v>502</v>
      </c>
      <c r="B7403" s="186">
        <v>3.08</v>
      </c>
      <c r="C7403" s="187">
        <v>45689.0</v>
      </c>
      <c r="D7403" s="188" t="str">
        <f t="shared" si="1"/>
        <v>2025/02</v>
      </c>
      <c r="E7403" s="189"/>
    </row>
    <row r="7404">
      <c r="A7404" s="186" t="s">
        <v>502</v>
      </c>
      <c r="B7404" s="186">
        <v>0.271356</v>
      </c>
      <c r="C7404" s="187">
        <v>45689.0</v>
      </c>
      <c r="D7404" s="188" t="str">
        <f t="shared" si="1"/>
        <v>2025/02</v>
      </c>
      <c r="E7404" s="189"/>
    </row>
    <row r="7405">
      <c r="A7405" s="186" t="s">
        <v>502</v>
      </c>
      <c r="B7405" s="186">
        <v>0.704132</v>
      </c>
      <c r="C7405" s="187">
        <v>45689.0</v>
      </c>
      <c r="D7405" s="188" t="str">
        <f t="shared" si="1"/>
        <v>2025/02</v>
      </c>
      <c r="E7405" s="189"/>
    </row>
    <row r="7406">
      <c r="A7406" s="186" t="s">
        <v>488</v>
      </c>
      <c r="B7406" s="186">
        <v>0.00291105</v>
      </c>
      <c r="C7406" s="187">
        <v>45689.0</v>
      </c>
      <c r="D7406" s="188" t="str">
        <f t="shared" si="1"/>
        <v>2025/02</v>
      </c>
      <c r="E7406" s="189"/>
    </row>
    <row r="7407">
      <c r="A7407" s="186" t="s">
        <v>488</v>
      </c>
      <c r="B7407" s="186">
        <v>8.64E-5</v>
      </c>
      <c r="C7407" s="187">
        <v>45689.0</v>
      </c>
      <c r="D7407" s="188" t="str">
        <f t="shared" si="1"/>
        <v>2025/02</v>
      </c>
      <c r="E7407" s="189"/>
    </row>
    <row r="7408">
      <c r="A7408" s="186" t="s">
        <v>488</v>
      </c>
      <c r="B7408" s="186">
        <v>0.0011658</v>
      </c>
      <c r="C7408" s="187">
        <v>45689.0</v>
      </c>
      <c r="D7408" s="188" t="str">
        <f t="shared" si="1"/>
        <v>2025/02</v>
      </c>
      <c r="E7408" s="189"/>
    </row>
    <row r="7409">
      <c r="A7409" s="186" t="s">
        <v>489</v>
      </c>
      <c r="B7409" s="186">
        <v>11.10463</v>
      </c>
      <c r="C7409" s="187">
        <v>45689.0</v>
      </c>
      <c r="D7409" s="188" t="str">
        <f t="shared" si="1"/>
        <v>2025/02</v>
      </c>
      <c r="E7409" s="189"/>
    </row>
    <row r="7410">
      <c r="A7410" s="186" t="s">
        <v>489</v>
      </c>
      <c r="B7410" s="186">
        <v>45.80832</v>
      </c>
      <c r="C7410" s="187">
        <v>45689.0</v>
      </c>
      <c r="D7410" s="188" t="str">
        <f t="shared" si="1"/>
        <v>2025/02</v>
      </c>
      <c r="E7410" s="189"/>
    </row>
    <row r="7411">
      <c r="A7411" s="186" t="s">
        <v>489</v>
      </c>
      <c r="B7411" s="186">
        <v>53.12787</v>
      </c>
      <c r="C7411" s="187">
        <v>45689.0</v>
      </c>
      <c r="D7411" s="188" t="str">
        <f t="shared" si="1"/>
        <v>2025/02</v>
      </c>
      <c r="E7411" s="189"/>
    </row>
    <row r="7412">
      <c r="A7412" s="186" t="s">
        <v>489</v>
      </c>
      <c r="B7412" s="186">
        <v>0.020202</v>
      </c>
      <c r="C7412" s="187">
        <v>45689.0</v>
      </c>
      <c r="D7412" s="188" t="str">
        <f t="shared" si="1"/>
        <v>2025/02</v>
      </c>
      <c r="E7412" s="189"/>
    </row>
    <row r="7413">
      <c r="A7413" s="186" t="s">
        <v>489</v>
      </c>
      <c r="B7413" s="186">
        <v>0.0048</v>
      </c>
      <c r="C7413" s="187">
        <v>45689.0</v>
      </c>
      <c r="D7413" s="188" t="str">
        <f t="shared" si="1"/>
        <v>2025/02</v>
      </c>
      <c r="E7413" s="189"/>
    </row>
    <row r="7414">
      <c r="A7414" s="186" t="s">
        <v>489</v>
      </c>
      <c r="B7414" s="186">
        <v>0.0063798</v>
      </c>
      <c r="C7414" s="187">
        <v>45689.0</v>
      </c>
      <c r="D7414" s="188" t="str">
        <f t="shared" si="1"/>
        <v>2025/02</v>
      </c>
      <c r="E7414" s="189"/>
    </row>
    <row r="7415">
      <c r="A7415" s="186" t="s">
        <v>489</v>
      </c>
      <c r="B7415" s="186">
        <v>3.402E-4</v>
      </c>
      <c r="C7415" s="187">
        <v>45689.0</v>
      </c>
      <c r="D7415" s="188" t="str">
        <f t="shared" si="1"/>
        <v>2025/02</v>
      </c>
      <c r="E7415" s="189"/>
    </row>
    <row r="7416">
      <c r="A7416" s="186" t="s">
        <v>489</v>
      </c>
      <c r="B7416" s="186">
        <v>2.304E-4</v>
      </c>
      <c r="C7416" s="187">
        <v>45689.0</v>
      </c>
      <c r="D7416" s="188" t="str">
        <f t="shared" si="1"/>
        <v>2025/02</v>
      </c>
      <c r="E7416" s="189"/>
    </row>
    <row r="7417">
      <c r="A7417" s="186" t="s">
        <v>498</v>
      </c>
      <c r="B7417" s="186">
        <v>0.011315</v>
      </c>
      <c r="C7417" s="187">
        <v>45689.0</v>
      </c>
      <c r="D7417" s="188" t="str">
        <f t="shared" si="1"/>
        <v>2025/02</v>
      </c>
      <c r="E7417" s="189"/>
    </row>
    <row r="7418">
      <c r="A7418" s="186" t="s">
        <v>498</v>
      </c>
      <c r="B7418" s="186">
        <v>0.00805</v>
      </c>
      <c r="C7418" s="187">
        <v>45689.0</v>
      </c>
      <c r="D7418" s="188" t="str">
        <f t="shared" si="1"/>
        <v>2025/02</v>
      </c>
      <c r="E7418" s="189"/>
    </row>
    <row r="7419">
      <c r="A7419" s="186" t="s">
        <v>498</v>
      </c>
      <c r="B7419" s="186">
        <v>0.0024441</v>
      </c>
      <c r="C7419" s="187">
        <v>45689.0</v>
      </c>
      <c r="D7419" s="188" t="str">
        <f t="shared" si="1"/>
        <v>2025/02</v>
      </c>
      <c r="E7419" s="189"/>
    </row>
    <row r="7420">
      <c r="A7420" s="186" t="s">
        <v>498</v>
      </c>
      <c r="B7420" s="186">
        <v>0.0010944</v>
      </c>
      <c r="C7420" s="187">
        <v>45689.0</v>
      </c>
      <c r="D7420" s="188" t="str">
        <f t="shared" si="1"/>
        <v>2025/02</v>
      </c>
      <c r="E7420" s="189"/>
    </row>
    <row r="7421">
      <c r="A7421" s="186" t="s">
        <v>498</v>
      </c>
      <c r="B7421" s="186">
        <v>9.612E-4</v>
      </c>
      <c r="C7421" s="187">
        <v>45689.0</v>
      </c>
      <c r="D7421" s="188" t="str">
        <f t="shared" si="1"/>
        <v>2025/02</v>
      </c>
      <c r="E7421" s="189"/>
    </row>
    <row r="7422">
      <c r="A7422" s="186" t="s">
        <v>491</v>
      </c>
      <c r="B7422" s="186">
        <v>0.1190175</v>
      </c>
      <c r="C7422" s="187">
        <v>45689.0</v>
      </c>
      <c r="D7422" s="188" t="str">
        <f t="shared" si="1"/>
        <v>2025/02</v>
      </c>
      <c r="E7422" s="189"/>
    </row>
    <row r="7423">
      <c r="A7423" s="186" t="s">
        <v>491</v>
      </c>
      <c r="B7423" s="186">
        <v>0.01807</v>
      </c>
      <c r="C7423" s="187">
        <v>45689.0</v>
      </c>
      <c r="D7423" s="188" t="str">
        <f t="shared" si="1"/>
        <v>2025/02</v>
      </c>
      <c r="E7423" s="189"/>
    </row>
    <row r="7424">
      <c r="A7424" s="186" t="s">
        <v>491</v>
      </c>
      <c r="B7424" s="186">
        <v>0.05450895</v>
      </c>
      <c r="C7424" s="187">
        <v>45689.0</v>
      </c>
      <c r="D7424" s="188" t="str">
        <f t="shared" si="1"/>
        <v>2025/02</v>
      </c>
      <c r="E7424" s="189"/>
    </row>
    <row r="7425">
      <c r="A7425" s="186" t="s">
        <v>491</v>
      </c>
      <c r="B7425" s="186">
        <v>0.0085938</v>
      </c>
      <c r="C7425" s="187">
        <v>45689.0</v>
      </c>
      <c r="D7425" s="188" t="str">
        <f t="shared" si="1"/>
        <v>2025/02</v>
      </c>
      <c r="E7425" s="189"/>
    </row>
    <row r="7426">
      <c r="A7426" s="186" t="s">
        <v>487</v>
      </c>
      <c r="B7426" s="186">
        <v>0.0220075</v>
      </c>
      <c r="C7426" s="187">
        <v>45690.0</v>
      </c>
      <c r="D7426" s="188" t="str">
        <f t="shared" si="1"/>
        <v>2025/02</v>
      </c>
      <c r="E7426" s="189"/>
    </row>
    <row r="7427">
      <c r="A7427" s="186" t="s">
        <v>487</v>
      </c>
      <c r="B7427" s="186">
        <v>0.00322</v>
      </c>
      <c r="C7427" s="187">
        <v>45690.0</v>
      </c>
      <c r="D7427" s="188" t="str">
        <f t="shared" si="1"/>
        <v>2025/02</v>
      </c>
      <c r="E7427" s="189"/>
    </row>
    <row r="7428">
      <c r="A7428" s="186" t="s">
        <v>487</v>
      </c>
      <c r="B7428" s="186">
        <v>0.383855</v>
      </c>
      <c r="C7428" s="187">
        <v>45690.0</v>
      </c>
      <c r="D7428" s="188" t="str">
        <f t="shared" si="1"/>
        <v>2025/02</v>
      </c>
      <c r="E7428" s="189"/>
    </row>
    <row r="7429">
      <c r="A7429" s="186" t="s">
        <v>487</v>
      </c>
      <c r="B7429" s="186">
        <v>0.12464</v>
      </c>
      <c r="C7429" s="187">
        <v>45690.0</v>
      </c>
      <c r="D7429" s="188" t="str">
        <f t="shared" si="1"/>
        <v>2025/02</v>
      </c>
      <c r="E7429" s="189"/>
    </row>
    <row r="7430">
      <c r="A7430" s="186" t="s">
        <v>487</v>
      </c>
      <c r="B7430" s="186">
        <v>0.08583</v>
      </c>
      <c r="C7430" s="187">
        <v>45690.0</v>
      </c>
      <c r="D7430" s="188" t="str">
        <f t="shared" si="1"/>
        <v>2025/02</v>
      </c>
      <c r="E7430" s="189"/>
    </row>
    <row r="7431">
      <c r="A7431" s="186" t="s">
        <v>487</v>
      </c>
      <c r="B7431" s="186">
        <v>0.20103615</v>
      </c>
      <c r="C7431" s="187">
        <v>45690.0</v>
      </c>
      <c r="D7431" s="188" t="str">
        <f t="shared" si="1"/>
        <v>2025/02</v>
      </c>
      <c r="E7431" s="189"/>
    </row>
    <row r="7432">
      <c r="A7432" s="186" t="s">
        <v>487</v>
      </c>
      <c r="B7432" s="186">
        <v>0.0286944</v>
      </c>
      <c r="C7432" s="187">
        <v>45690.0</v>
      </c>
      <c r="D7432" s="188" t="str">
        <f t="shared" si="1"/>
        <v>2025/02</v>
      </c>
      <c r="E7432" s="189"/>
    </row>
    <row r="7433">
      <c r="A7433" s="186" t="s">
        <v>487</v>
      </c>
      <c r="B7433" s="186">
        <v>0.0298146</v>
      </c>
      <c r="C7433" s="187">
        <v>45690.0</v>
      </c>
      <c r="D7433" s="188" t="str">
        <f t="shared" si="1"/>
        <v>2025/02</v>
      </c>
      <c r="E7433" s="189"/>
    </row>
    <row r="7434">
      <c r="A7434" s="186" t="s">
        <v>499</v>
      </c>
      <c r="B7434" s="186">
        <v>1.971355</v>
      </c>
      <c r="C7434" s="187">
        <v>45690.0</v>
      </c>
      <c r="D7434" s="188" t="str">
        <f t="shared" si="1"/>
        <v>2025/02</v>
      </c>
      <c r="E7434" s="189"/>
    </row>
    <row r="7435">
      <c r="A7435" s="186" t="s">
        <v>499</v>
      </c>
      <c r="B7435" s="186">
        <v>1.53584</v>
      </c>
      <c r="C7435" s="187">
        <v>45690.0</v>
      </c>
      <c r="D7435" s="188" t="str">
        <f t="shared" si="1"/>
        <v>2025/02</v>
      </c>
      <c r="E7435" s="189"/>
    </row>
    <row r="7436">
      <c r="A7436" s="186" t="s">
        <v>499</v>
      </c>
      <c r="B7436" s="186">
        <v>1.15766</v>
      </c>
      <c r="C7436" s="187">
        <v>45690.0</v>
      </c>
      <c r="D7436" s="188" t="str">
        <f t="shared" si="1"/>
        <v>2025/02</v>
      </c>
      <c r="E7436" s="189"/>
    </row>
    <row r="7437">
      <c r="A7437" s="186" t="s">
        <v>499</v>
      </c>
      <c r="B7437" s="186">
        <v>0.0292557</v>
      </c>
      <c r="C7437" s="187">
        <v>45690.0</v>
      </c>
      <c r="D7437" s="188" t="str">
        <f t="shared" si="1"/>
        <v>2025/02</v>
      </c>
      <c r="E7437" s="189"/>
    </row>
    <row r="7438">
      <c r="A7438" s="186" t="s">
        <v>499</v>
      </c>
      <c r="B7438" s="186">
        <v>0.0157542</v>
      </c>
      <c r="C7438" s="187">
        <v>45690.0</v>
      </c>
      <c r="D7438" s="188" t="str">
        <f t="shared" si="1"/>
        <v>2025/02</v>
      </c>
      <c r="E7438" s="189"/>
    </row>
    <row r="7439">
      <c r="A7439" s="186" t="s">
        <v>499</v>
      </c>
      <c r="B7439" s="186">
        <v>0.03150628</v>
      </c>
      <c r="C7439" s="187">
        <v>45690.0</v>
      </c>
      <c r="D7439" s="188" t="str">
        <f t="shared" si="1"/>
        <v>2025/02</v>
      </c>
      <c r="E7439" s="189"/>
    </row>
    <row r="7440">
      <c r="A7440" s="186" t="s">
        <v>502</v>
      </c>
      <c r="B7440" s="186">
        <v>5.8995E-4</v>
      </c>
      <c r="C7440" s="187">
        <v>45690.0</v>
      </c>
      <c r="D7440" s="188" t="str">
        <f t="shared" si="1"/>
        <v>2025/02</v>
      </c>
      <c r="E7440" s="189"/>
    </row>
    <row r="7441">
      <c r="A7441" s="186" t="s">
        <v>502</v>
      </c>
      <c r="B7441" s="186">
        <v>1.08E-5</v>
      </c>
      <c r="C7441" s="187">
        <v>45690.0</v>
      </c>
      <c r="D7441" s="188" t="str">
        <f t="shared" si="1"/>
        <v>2025/02</v>
      </c>
      <c r="E7441" s="189"/>
    </row>
    <row r="7442">
      <c r="A7442" s="186" t="s">
        <v>502</v>
      </c>
      <c r="B7442" s="186">
        <v>0.00756</v>
      </c>
      <c r="C7442" s="187">
        <v>45690.0</v>
      </c>
      <c r="D7442" s="188" t="str">
        <f t="shared" si="1"/>
        <v>2025/02</v>
      </c>
      <c r="E7442" s="189"/>
    </row>
    <row r="7443">
      <c r="A7443" s="186" t="s">
        <v>502</v>
      </c>
      <c r="B7443" s="186">
        <v>0.1014</v>
      </c>
      <c r="C7443" s="187">
        <v>45690.0</v>
      </c>
      <c r="D7443" s="188" t="str">
        <f t="shared" si="1"/>
        <v>2025/02</v>
      </c>
      <c r="E7443" s="189"/>
    </row>
    <row r="7444">
      <c r="A7444" s="186" t="s">
        <v>502</v>
      </c>
      <c r="B7444" s="186">
        <v>0.0071824</v>
      </c>
      <c r="C7444" s="187">
        <v>45690.0</v>
      </c>
      <c r="D7444" s="188" t="str">
        <f t="shared" si="1"/>
        <v>2025/02</v>
      </c>
      <c r="E7444" s="189"/>
    </row>
    <row r="7445">
      <c r="A7445" s="186" t="s">
        <v>502</v>
      </c>
      <c r="B7445" s="186">
        <v>1.6059E-4</v>
      </c>
      <c r="C7445" s="187">
        <v>45690.0</v>
      </c>
      <c r="D7445" s="188" t="str">
        <f t="shared" si="1"/>
        <v>2025/02</v>
      </c>
      <c r="E7445" s="189"/>
    </row>
    <row r="7446">
      <c r="A7446" s="186" t="s">
        <v>502</v>
      </c>
      <c r="B7446" s="186">
        <v>2.96</v>
      </c>
      <c r="C7446" s="187">
        <v>45690.0</v>
      </c>
      <c r="D7446" s="188" t="str">
        <f t="shared" si="1"/>
        <v>2025/02</v>
      </c>
      <c r="E7446" s="189"/>
    </row>
    <row r="7447">
      <c r="A7447" s="186" t="s">
        <v>502</v>
      </c>
      <c r="B7447" s="186">
        <v>0.260571</v>
      </c>
      <c r="C7447" s="187">
        <v>45690.0</v>
      </c>
      <c r="D7447" s="188" t="str">
        <f t="shared" si="1"/>
        <v>2025/02</v>
      </c>
      <c r="E7447" s="189"/>
    </row>
    <row r="7448">
      <c r="A7448" s="186" t="s">
        <v>502</v>
      </c>
      <c r="B7448" s="186">
        <v>0.708348</v>
      </c>
      <c r="C7448" s="187">
        <v>45690.0</v>
      </c>
      <c r="D7448" s="188" t="str">
        <f t="shared" si="1"/>
        <v>2025/02</v>
      </c>
      <c r="E7448" s="189"/>
    </row>
    <row r="7449">
      <c r="A7449" s="186" t="s">
        <v>488</v>
      </c>
      <c r="B7449" s="186">
        <v>0.0011727</v>
      </c>
      <c r="C7449" s="187">
        <v>45690.0</v>
      </c>
      <c r="D7449" s="188" t="str">
        <f t="shared" si="1"/>
        <v>2025/02</v>
      </c>
      <c r="E7449" s="189"/>
    </row>
    <row r="7450">
      <c r="A7450" s="186" t="s">
        <v>488</v>
      </c>
      <c r="B7450" s="186">
        <v>2.016E-4</v>
      </c>
      <c r="C7450" s="187">
        <v>45690.0</v>
      </c>
      <c r="D7450" s="188" t="str">
        <f t="shared" si="1"/>
        <v>2025/02</v>
      </c>
      <c r="E7450" s="189"/>
    </row>
    <row r="7451">
      <c r="A7451" s="186" t="s">
        <v>488</v>
      </c>
      <c r="B7451" s="186">
        <v>5.586E-4</v>
      </c>
      <c r="C7451" s="187">
        <v>45690.0</v>
      </c>
      <c r="D7451" s="188" t="str">
        <f t="shared" si="1"/>
        <v>2025/02</v>
      </c>
      <c r="E7451" s="189"/>
    </row>
    <row r="7452">
      <c r="A7452" s="186" t="s">
        <v>489</v>
      </c>
      <c r="B7452" s="186">
        <v>10.7426475</v>
      </c>
      <c r="C7452" s="187">
        <v>45690.0</v>
      </c>
      <c r="D7452" s="188" t="str">
        <f t="shared" si="1"/>
        <v>2025/02</v>
      </c>
      <c r="E7452" s="189"/>
    </row>
    <row r="7453">
      <c r="A7453" s="186" t="s">
        <v>489</v>
      </c>
      <c r="B7453" s="186">
        <v>43.87296</v>
      </c>
      <c r="C7453" s="187">
        <v>45690.0</v>
      </c>
      <c r="D7453" s="188" t="str">
        <f t="shared" si="1"/>
        <v>2025/02</v>
      </c>
      <c r="E7453" s="189"/>
    </row>
    <row r="7454">
      <c r="A7454" s="186" t="s">
        <v>489</v>
      </c>
      <c r="B7454" s="186">
        <v>52.43393</v>
      </c>
      <c r="C7454" s="187">
        <v>45690.0</v>
      </c>
      <c r="D7454" s="188" t="str">
        <f t="shared" si="1"/>
        <v>2025/02</v>
      </c>
      <c r="E7454" s="189"/>
    </row>
    <row r="7455">
      <c r="A7455" s="186" t="s">
        <v>489</v>
      </c>
      <c r="B7455" s="186">
        <v>0.0235233</v>
      </c>
      <c r="C7455" s="187">
        <v>45690.0</v>
      </c>
      <c r="D7455" s="188" t="str">
        <f t="shared" si="1"/>
        <v>2025/02</v>
      </c>
      <c r="E7455" s="189"/>
    </row>
    <row r="7456">
      <c r="A7456" s="186" t="s">
        <v>489</v>
      </c>
      <c r="B7456" s="186">
        <v>0.0018816</v>
      </c>
      <c r="C7456" s="187">
        <v>45690.0</v>
      </c>
      <c r="D7456" s="188" t="str">
        <f t="shared" si="1"/>
        <v>2025/02</v>
      </c>
      <c r="E7456" s="189"/>
    </row>
    <row r="7457">
      <c r="A7457" s="186" t="s">
        <v>489</v>
      </c>
      <c r="B7457" s="186">
        <v>0.005712</v>
      </c>
      <c r="C7457" s="187">
        <v>45690.0</v>
      </c>
      <c r="D7457" s="188" t="str">
        <f t="shared" si="1"/>
        <v>2025/02</v>
      </c>
      <c r="E7457" s="189"/>
    </row>
    <row r="7458">
      <c r="A7458" s="186" t="s">
        <v>491</v>
      </c>
      <c r="B7458" s="186">
        <v>0.1220975</v>
      </c>
      <c r="C7458" s="187">
        <v>45690.0</v>
      </c>
      <c r="D7458" s="188" t="str">
        <f t="shared" si="1"/>
        <v>2025/02</v>
      </c>
      <c r="E7458" s="189"/>
    </row>
    <row r="7459">
      <c r="A7459" s="186" t="s">
        <v>491</v>
      </c>
      <c r="B7459" s="186">
        <v>0.01927</v>
      </c>
      <c r="C7459" s="187">
        <v>45690.0</v>
      </c>
      <c r="D7459" s="188" t="str">
        <f t="shared" si="1"/>
        <v>2025/02</v>
      </c>
      <c r="E7459" s="189"/>
    </row>
    <row r="7460">
      <c r="A7460" s="186" t="s">
        <v>491</v>
      </c>
      <c r="B7460" s="186">
        <v>0.06592785</v>
      </c>
      <c r="C7460" s="187">
        <v>45690.0</v>
      </c>
      <c r="D7460" s="188" t="str">
        <f t="shared" si="1"/>
        <v>2025/02</v>
      </c>
      <c r="E7460" s="189"/>
    </row>
    <row r="7461">
      <c r="A7461" s="186" t="s">
        <v>491</v>
      </c>
      <c r="B7461" s="186">
        <v>0.0103212</v>
      </c>
      <c r="C7461" s="187">
        <v>45690.0</v>
      </c>
      <c r="D7461" s="188" t="str">
        <f t="shared" si="1"/>
        <v>2025/02</v>
      </c>
      <c r="E7461" s="189"/>
    </row>
    <row r="7462">
      <c r="A7462" s="186" t="s">
        <v>486</v>
      </c>
      <c r="B7462" s="186">
        <v>0.001045</v>
      </c>
      <c r="C7462" s="187">
        <v>45691.0</v>
      </c>
      <c r="D7462" s="188" t="str">
        <f t="shared" si="1"/>
        <v>2025/02</v>
      </c>
      <c r="E7462" s="189"/>
    </row>
    <row r="7463">
      <c r="A7463" s="186" t="s">
        <v>486</v>
      </c>
      <c r="B7463" s="186">
        <v>5.0E-4</v>
      </c>
      <c r="C7463" s="187">
        <v>45691.0</v>
      </c>
      <c r="D7463" s="188" t="str">
        <f t="shared" si="1"/>
        <v>2025/02</v>
      </c>
      <c r="E7463" s="189"/>
    </row>
    <row r="7464">
      <c r="A7464" s="186" t="s">
        <v>487</v>
      </c>
      <c r="B7464" s="186">
        <v>0.02281</v>
      </c>
      <c r="C7464" s="187">
        <v>45691.0</v>
      </c>
      <c r="D7464" s="188" t="str">
        <f t="shared" si="1"/>
        <v>2025/02</v>
      </c>
      <c r="E7464" s="189"/>
    </row>
    <row r="7465">
      <c r="A7465" s="186" t="s">
        <v>487</v>
      </c>
      <c r="B7465" s="186">
        <v>0.00321</v>
      </c>
      <c r="C7465" s="187">
        <v>45691.0</v>
      </c>
      <c r="D7465" s="188" t="str">
        <f t="shared" si="1"/>
        <v>2025/02</v>
      </c>
      <c r="E7465" s="189"/>
    </row>
    <row r="7466">
      <c r="A7466" s="186" t="s">
        <v>487</v>
      </c>
      <c r="B7466" s="186">
        <v>0.91572</v>
      </c>
      <c r="C7466" s="187">
        <v>45691.0</v>
      </c>
      <c r="D7466" s="188" t="str">
        <f t="shared" si="1"/>
        <v>2025/02</v>
      </c>
      <c r="E7466" s="189"/>
    </row>
    <row r="7467">
      <c r="A7467" s="186" t="s">
        <v>487</v>
      </c>
      <c r="B7467" s="186">
        <v>0.19936</v>
      </c>
      <c r="C7467" s="187">
        <v>45691.0</v>
      </c>
      <c r="D7467" s="188" t="str">
        <f t="shared" si="1"/>
        <v>2025/02</v>
      </c>
      <c r="E7467" s="189"/>
    </row>
    <row r="7468">
      <c r="A7468" s="186" t="s">
        <v>487</v>
      </c>
      <c r="B7468" s="186">
        <v>0.17554</v>
      </c>
      <c r="C7468" s="187">
        <v>45691.0</v>
      </c>
      <c r="D7468" s="188" t="str">
        <f t="shared" si="1"/>
        <v>2025/02</v>
      </c>
      <c r="E7468" s="189"/>
    </row>
    <row r="7469">
      <c r="A7469" s="186" t="s">
        <v>487</v>
      </c>
      <c r="B7469" s="186">
        <v>1.35303495</v>
      </c>
      <c r="C7469" s="187">
        <v>45691.0</v>
      </c>
      <c r="D7469" s="188" t="str">
        <f t="shared" si="1"/>
        <v>2025/02</v>
      </c>
      <c r="E7469" s="189"/>
    </row>
    <row r="7470">
      <c r="A7470" s="186" t="s">
        <v>487</v>
      </c>
      <c r="B7470" s="186">
        <v>0.1269024</v>
      </c>
      <c r="C7470" s="187">
        <v>45691.0</v>
      </c>
      <c r="D7470" s="188" t="str">
        <f t="shared" si="1"/>
        <v>2025/02</v>
      </c>
      <c r="E7470" s="189"/>
    </row>
    <row r="7471">
      <c r="A7471" s="186" t="s">
        <v>487</v>
      </c>
      <c r="B7471" s="186">
        <v>0.1290708</v>
      </c>
      <c r="C7471" s="187">
        <v>45691.0</v>
      </c>
      <c r="D7471" s="188" t="str">
        <f t="shared" si="1"/>
        <v>2025/02</v>
      </c>
      <c r="E7471" s="189"/>
    </row>
    <row r="7472">
      <c r="A7472" s="186" t="s">
        <v>499</v>
      </c>
      <c r="B7472" s="186">
        <v>10.3447325</v>
      </c>
      <c r="C7472" s="187">
        <v>45691.0</v>
      </c>
      <c r="D7472" s="188" t="str">
        <f t="shared" si="1"/>
        <v>2025/02</v>
      </c>
      <c r="E7472" s="189"/>
    </row>
    <row r="7473">
      <c r="A7473" s="186" t="s">
        <v>499</v>
      </c>
      <c r="B7473" s="186">
        <v>11.90416</v>
      </c>
      <c r="C7473" s="187">
        <v>45691.0</v>
      </c>
      <c r="D7473" s="188" t="str">
        <f t="shared" si="1"/>
        <v>2025/02</v>
      </c>
      <c r="E7473" s="189"/>
    </row>
    <row r="7474">
      <c r="A7474" s="186" t="s">
        <v>499</v>
      </c>
      <c r="B7474" s="186">
        <v>8.73699</v>
      </c>
      <c r="C7474" s="187">
        <v>45691.0</v>
      </c>
      <c r="D7474" s="188" t="str">
        <f t="shared" si="1"/>
        <v>2025/02</v>
      </c>
      <c r="E7474" s="189"/>
    </row>
    <row r="7475">
      <c r="A7475" s="186" t="s">
        <v>499</v>
      </c>
      <c r="B7475" s="186">
        <v>0.0318423</v>
      </c>
      <c r="C7475" s="187">
        <v>45691.0</v>
      </c>
      <c r="D7475" s="188" t="str">
        <f t="shared" si="1"/>
        <v>2025/02</v>
      </c>
      <c r="E7475" s="189"/>
    </row>
    <row r="7476">
      <c r="A7476" s="186" t="s">
        <v>499</v>
      </c>
      <c r="B7476" s="186">
        <v>0.001968</v>
      </c>
      <c r="C7476" s="187">
        <v>45691.0</v>
      </c>
      <c r="D7476" s="188" t="str">
        <f t="shared" si="1"/>
        <v>2025/02</v>
      </c>
      <c r="E7476" s="189"/>
    </row>
    <row r="7477">
      <c r="A7477" s="186" t="s">
        <v>499</v>
      </c>
      <c r="B7477" s="186">
        <v>0.0192354</v>
      </c>
      <c r="C7477" s="187">
        <v>45691.0</v>
      </c>
      <c r="D7477" s="188" t="str">
        <f t="shared" si="1"/>
        <v>2025/02</v>
      </c>
      <c r="E7477" s="189"/>
    </row>
    <row r="7478">
      <c r="A7478" s="186" t="s">
        <v>499</v>
      </c>
      <c r="B7478" s="186">
        <v>0.03848013</v>
      </c>
      <c r="C7478" s="187">
        <v>45691.0</v>
      </c>
      <c r="D7478" s="188" t="str">
        <f t="shared" si="1"/>
        <v>2025/02</v>
      </c>
      <c r="E7478" s="189"/>
    </row>
    <row r="7479">
      <c r="A7479" s="186" t="s">
        <v>502</v>
      </c>
      <c r="B7479" s="186">
        <v>0.1305625</v>
      </c>
      <c r="C7479" s="187">
        <v>45691.0</v>
      </c>
      <c r="D7479" s="188" t="str">
        <f t="shared" si="1"/>
        <v>2025/02</v>
      </c>
      <c r="E7479" s="189"/>
    </row>
    <row r="7480">
      <c r="A7480" s="186" t="s">
        <v>502</v>
      </c>
      <c r="B7480" s="186">
        <v>0.03168</v>
      </c>
      <c r="C7480" s="187">
        <v>45691.0</v>
      </c>
      <c r="D7480" s="188" t="str">
        <f t="shared" si="1"/>
        <v>2025/02</v>
      </c>
      <c r="E7480" s="189"/>
    </row>
    <row r="7481">
      <c r="A7481" s="186" t="s">
        <v>502</v>
      </c>
      <c r="B7481" s="186">
        <v>0.03613</v>
      </c>
      <c r="C7481" s="187">
        <v>45691.0</v>
      </c>
      <c r="D7481" s="188" t="str">
        <f t="shared" si="1"/>
        <v>2025/02</v>
      </c>
      <c r="E7481" s="189"/>
    </row>
    <row r="7482">
      <c r="A7482" s="186" t="s">
        <v>502</v>
      </c>
      <c r="B7482" s="186">
        <v>0.6893425</v>
      </c>
      <c r="C7482" s="187">
        <v>45691.0</v>
      </c>
      <c r="D7482" s="188" t="str">
        <f t="shared" si="1"/>
        <v>2025/02</v>
      </c>
      <c r="E7482" s="189"/>
    </row>
    <row r="7483">
      <c r="A7483" s="186" t="s">
        <v>502</v>
      </c>
      <c r="B7483" s="186">
        <v>0.17312</v>
      </c>
      <c r="C7483" s="187">
        <v>45691.0</v>
      </c>
      <c r="D7483" s="188" t="str">
        <f t="shared" si="1"/>
        <v>2025/02</v>
      </c>
      <c r="E7483" s="189"/>
    </row>
    <row r="7484">
      <c r="A7484" s="186" t="s">
        <v>502</v>
      </c>
      <c r="B7484" s="186">
        <v>0.3712</v>
      </c>
      <c r="C7484" s="187">
        <v>45691.0</v>
      </c>
      <c r="D7484" s="188" t="str">
        <f t="shared" si="1"/>
        <v>2025/02</v>
      </c>
      <c r="E7484" s="189"/>
    </row>
    <row r="7485">
      <c r="A7485" s="186" t="s">
        <v>502</v>
      </c>
      <c r="B7485" s="186">
        <v>0.02419245</v>
      </c>
      <c r="C7485" s="187">
        <v>45691.0</v>
      </c>
      <c r="D7485" s="188" t="str">
        <f t="shared" si="1"/>
        <v>2025/02</v>
      </c>
      <c r="E7485" s="189"/>
    </row>
    <row r="7486">
      <c r="A7486" s="186" t="s">
        <v>502</v>
      </c>
      <c r="B7486" s="186">
        <v>0.0089472</v>
      </c>
      <c r="C7486" s="187">
        <v>45691.0</v>
      </c>
      <c r="D7486" s="188" t="str">
        <f t="shared" si="1"/>
        <v>2025/02</v>
      </c>
      <c r="E7486" s="189"/>
    </row>
    <row r="7487">
      <c r="A7487" s="186" t="s">
        <v>502</v>
      </c>
      <c r="B7487" s="186">
        <v>0.0061458</v>
      </c>
      <c r="C7487" s="187">
        <v>45691.0</v>
      </c>
      <c r="D7487" s="188" t="str">
        <f t="shared" si="1"/>
        <v>2025/02</v>
      </c>
      <c r="E7487" s="189"/>
    </row>
    <row r="7488">
      <c r="A7488" s="186" t="s">
        <v>502</v>
      </c>
      <c r="B7488" s="186">
        <v>0.01419</v>
      </c>
      <c r="C7488" s="187">
        <v>45691.0</v>
      </c>
      <c r="D7488" s="188" t="str">
        <f t="shared" si="1"/>
        <v>2025/02</v>
      </c>
      <c r="E7488" s="189"/>
    </row>
    <row r="7489">
      <c r="A7489" s="186" t="s">
        <v>502</v>
      </c>
      <c r="B7489" s="186">
        <v>0.0069696</v>
      </c>
      <c r="C7489" s="187">
        <v>45691.0</v>
      </c>
      <c r="D7489" s="188" t="str">
        <f t="shared" si="1"/>
        <v>2025/02</v>
      </c>
      <c r="E7489" s="189"/>
    </row>
    <row r="7490">
      <c r="A7490" s="186" t="s">
        <v>502</v>
      </c>
      <c r="B7490" s="186">
        <v>0.0122804</v>
      </c>
      <c r="C7490" s="187">
        <v>45691.0</v>
      </c>
      <c r="D7490" s="188" t="str">
        <f t="shared" si="1"/>
        <v>2025/02</v>
      </c>
      <c r="E7490" s="189"/>
    </row>
    <row r="7491">
      <c r="A7491" s="186" t="s">
        <v>502</v>
      </c>
      <c r="B7491" s="186">
        <v>0.0181687</v>
      </c>
      <c r="C7491" s="187">
        <v>45691.0</v>
      </c>
      <c r="D7491" s="188" t="str">
        <f t="shared" si="1"/>
        <v>2025/02</v>
      </c>
      <c r="E7491" s="189"/>
    </row>
    <row r="7492">
      <c r="A7492" s="186" t="s">
        <v>502</v>
      </c>
      <c r="B7492" s="186">
        <v>1.4857E-4</v>
      </c>
      <c r="C7492" s="187">
        <v>45691.0</v>
      </c>
      <c r="D7492" s="188" t="str">
        <f t="shared" si="1"/>
        <v>2025/02</v>
      </c>
      <c r="E7492" s="189"/>
    </row>
    <row r="7493">
      <c r="A7493" s="186" t="s">
        <v>502</v>
      </c>
      <c r="B7493" s="186">
        <v>2.8</v>
      </c>
      <c r="C7493" s="187">
        <v>45691.0</v>
      </c>
      <c r="D7493" s="188" t="str">
        <f t="shared" si="1"/>
        <v>2025/02</v>
      </c>
      <c r="E7493" s="189"/>
    </row>
    <row r="7494">
      <c r="A7494" s="186" t="s">
        <v>502</v>
      </c>
      <c r="B7494" s="186">
        <v>0.263979</v>
      </c>
      <c r="C7494" s="187">
        <v>45691.0</v>
      </c>
      <c r="D7494" s="188" t="str">
        <f t="shared" si="1"/>
        <v>2025/02</v>
      </c>
      <c r="E7494" s="189"/>
    </row>
    <row r="7495">
      <c r="A7495" s="186" t="s">
        <v>502</v>
      </c>
      <c r="B7495" s="186">
        <v>0.73192</v>
      </c>
      <c r="C7495" s="187">
        <v>45691.0</v>
      </c>
      <c r="D7495" s="188" t="str">
        <f t="shared" si="1"/>
        <v>2025/02</v>
      </c>
      <c r="E7495" s="189"/>
    </row>
    <row r="7496">
      <c r="A7496" s="186" t="s">
        <v>488</v>
      </c>
      <c r="B7496" s="186">
        <v>3.6346825</v>
      </c>
      <c r="C7496" s="187">
        <v>45691.0</v>
      </c>
      <c r="D7496" s="188" t="str">
        <f t="shared" si="1"/>
        <v>2025/02</v>
      </c>
      <c r="E7496" s="189"/>
    </row>
    <row r="7497">
      <c r="A7497" s="186" t="s">
        <v>488</v>
      </c>
      <c r="B7497" s="186">
        <v>0.07424</v>
      </c>
      <c r="C7497" s="187">
        <v>45691.0</v>
      </c>
      <c r="D7497" s="188" t="str">
        <f t="shared" si="1"/>
        <v>2025/02</v>
      </c>
      <c r="E7497" s="189"/>
    </row>
    <row r="7498">
      <c r="A7498" s="186" t="s">
        <v>488</v>
      </c>
      <c r="B7498" s="186">
        <v>2.60312</v>
      </c>
      <c r="C7498" s="187">
        <v>45691.0</v>
      </c>
      <c r="D7498" s="188" t="str">
        <f t="shared" si="1"/>
        <v>2025/02</v>
      </c>
      <c r="E7498" s="189"/>
    </row>
    <row r="7499">
      <c r="A7499" s="186" t="s">
        <v>488</v>
      </c>
      <c r="B7499" s="186">
        <v>6.6253025</v>
      </c>
      <c r="C7499" s="187">
        <v>45691.0</v>
      </c>
      <c r="D7499" s="188" t="str">
        <f t="shared" si="1"/>
        <v>2025/02</v>
      </c>
      <c r="E7499" s="189"/>
    </row>
    <row r="7500">
      <c r="A7500" s="186" t="s">
        <v>488</v>
      </c>
      <c r="B7500" s="186">
        <v>1.80736</v>
      </c>
      <c r="C7500" s="187">
        <v>45691.0</v>
      </c>
      <c r="D7500" s="188" t="str">
        <f t="shared" si="1"/>
        <v>2025/02</v>
      </c>
      <c r="E7500" s="189"/>
    </row>
    <row r="7501">
      <c r="A7501" s="186" t="s">
        <v>488</v>
      </c>
      <c r="B7501" s="186">
        <v>7.65957</v>
      </c>
      <c r="C7501" s="187">
        <v>45691.0</v>
      </c>
      <c r="D7501" s="188" t="str">
        <f t="shared" si="1"/>
        <v>2025/02</v>
      </c>
      <c r="E7501" s="189"/>
    </row>
    <row r="7502">
      <c r="A7502" s="186" t="s">
        <v>488</v>
      </c>
      <c r="B7502" s="186">
        <v>3.15459315</v>
      </c>
      <c r="C7502" s="187">
        <v>45691.0</v>
      </c>
      <c r="D7502" s="188" t="str">
        <f t="shared" si="1"/>
        <v>2025/02</v>
      </c>
      <c r="E7502" s="189"/>
    </row>
    <row r="7503">
      <c r="A7503" s="186" t="s">
        <v>488</v>
      </c>
      <c r="B7503" s="186">
        <v>0.0207648</v>
      </c>
      <c r="C7503" s="187">
        <v>45691.0</v>
      </c>
      <c r="D7503" s="188" t="str">
        <f t="shared" si="1"/>
        <v>2025/02</v>
      </c>
      <c r="E7503" s="189"/>
    </row>
    <row r="7504">
      <c r="A7504" s="186" t="s">
        <v>488</v>
      </c>
      <c r="B7504" s="186">
        <v>0.2029386</v>
      </c>
      <c r="C7504" s="187">
        <v>45691.0</v>
      </c>
      <c r="D7504" s="188" t="str">
        <f t="shared" si="1"/>
        <v>2025/02</v>
      </c>
      <c r="E7504" s="189"/>
    </row>
    <row r="7505">
      <c r="A7505" s="186" t="s">
        <v>488</v>
      </c>
      <c r="B7505" s="186">
        <v>0.7071</v>
      </c>
      <c r="C7505" s="187">
        <v>45691.0</v>
      </c>
      <c r="D7505" s="188" t="str">
        <f t="shared" si="1"/>
        <v>2025/02</v>
      </c>
      <c r="E7505" s="189"/>
    </row>
    <row r="7506">
      <c r="A7506" s="186" t="s">
        <v>488</v>
      </c>
      <c r="B7506" s="186">
        <v>4.05342</v>
      </c>
      <c r="C7506" s="187">
        <v>45691.0</v>
      </c>
      <c r="D7506" s="188" t="str">
        <f t="shared" si="1"/>
        <v>2025/02</v>
      </c>
      <c r="E7506" s="189"/>
    </row>
    <row r="7507">
      <c r="A7507" s="186" t="s">
        <v>488</v>
      </c>
      <c r="B7507" s="186">
        <v>0.0590678</v>
      </c>
      <c r="C7507" s="187">
        <v>45691.0</v>
      </c>
      <c r="D7507" s="188" t="str">
        <f t="shared" si="1"/>
        <v>2025/02</v>
      </c>
      <c r="E7507" s="189"/>
    </row>
    <row r="7508">
      <c r="A7508" s="186" t="s">
        <v>488</v>
      </c>
      <c r="B7508" s="186">
        <v>0.009856</v>
      </c>
      <c r="C7508" s="187">
        <v>45691.0</v>
      </c>
      <c r="D7508" s="188" t="str">
        <f t="shared" si="1"/>
        <v>2025/02</v>
      </c>
      <c r="E7508" s="189"/>
    </row>
    <row r="7509">
      <c r="A7509" s="186" t="s">
        <v>488</v>
      </c>
      <c r="B7509" s="186">
        <v>0.66242</v>
      </c>
      <c r="C7509" s="187">
        <v>45691.0</v>
      </c>
      <c r="D7509" s="188" t="str">
        <f t="shared" si="1"/>
        <v>2025/02</v>
      </c>
      <c r="E7509" s="189"/>
    </row>
    <row r="7510">
      <c r="A7510" s="186" t="s">
        <v>489</v>
      </c>
      <c r="B7510" s="186">
        <v>13.4608075</v>
      </c>
      <c r="C7510" s="187">
        <v>45691.0</v>
      </c>
      <c r="D7510" s="188" t="str">
        <f t="shared" si="1"/>
        <v>2025/02</v>
      </c>
      <c r="E7510" s="189"/>
    </row>
    <row r="7511">
      <c r="A7511" s="186" t="s">
        <v>489</v>
      </c>
      <c r="B7511" s="186">
        <v>44.44464</v>
      </c>
      <c r="C7511" s="187">
        <v>45691.0</v>
      </c>
      <c r="D7511" s="188" t="str">
        <f t="shared" si="1"/>
        <v>2025/02</v>
      </c>
      <c r="E7511" s="189"/>
    </row>
    <row r="7512">
      <c r="A7512" s="186" t="s">
        <v>489</v>
      </c>
      <c r="B7512" s="186">
        <v>53.12996</v>
      </c>
      <c r="C7512" s="187">
        <v>45691.0</v>
      </c>
      <c r="D7512" s="188" t="str">
        <f t="shared" si="1"/>
        <v>2025/02</v>
      </c>
      <c r="E7512" s="189"/>
    </row>
    <row r="7513">
      <c r="A7513" s="186" t="s">
        <v>489</v>
      </c>
      <c r="B7513" s="186">
        <v>0.02067615</v>
      </c>
      <c r="C7513" s="187">
        <v>45691.0</v>
      </c>
      <c r="D7513" s="188" t="str">
        <f t="shared" si="1"/>
        <v>2025/02</v>
      </c>
      <c r="E7513" s="189"/>
    </row>
    <row r="7514">
      <c r="A7514" s="186" t="s">
        <v>489</v>
      </c>
      <c r="B7514" s="186">
        <v>0.009024</v>
      </c>
      <c r="C7514" s="187">
        <v>45691.0</v>
      </c>
      <c r="D7514" s="188" t="str">
        <f t="shared" si="1"/>
        <v>2025/02</v>
      </c>
      <c r="E7514" s="189"/>
    </row>
    <row r="7515">
      <c r="A7515" s="186" t="s">
        <v>489</v>
      </c>
      <c r="B7515" s="186">
        <v>0.0085194</v>
      </c>
      <c r="C7515" s="187">
        <v>45691.0</v>
      </c>
      <c r="D7515" s="188" t="str">
        <f t="shared" si="1"/>
        <v>2025/02</v>
      </c>
      <c r="E7515" s="189"/>
    </row>
    <row r="7516">
      <c r="A7516" s="186" t="s">
        <v>489</v>
      </c>
      <c r="B7516" s="186">
        <v>1.0595E-4</v>
      </c>
      <c r="C7516" s="187">
        <v>45691.0</v>
      </c>
      <c r="D7516" s="188" t="str">
        <f t="shared" si="1"/>
        <v>2025/02</v>
      </c>
      <c r="E7516" s="189"/>
    </row>
    <row r="7517">
      <c r="A7517" s="186" t="s">
        <v>498</v>
      </c>
      <c r="B7517" s="186">
        <v>0.0468825</v>
      </c>
      <c r="C7517" s="187">
        <v>45691.0</v>
      </c>
      <c r="D7517" s="188" t="str">
        <f t="shared" si="1"/>
        <v>2025/02</v>
      </c>
      <c r="E7517" s="189"/>
    </row>
    <row r="7518">
      <c r="A7518" s="186" t="s">
        <v>498</v>
      </c>
      <c r="B7518" s="186">
        <v>0.00144</v>
      </c>
      <c r="C7518" s="187">
        <v>45691.0</v>
      </c>
      <c r="D7518" s="188" t="str">
        <f t="shared" si="1"/>
        <v>2025/02</v>
      </c>
      <c r="E7518" s="189"/>
    </row>
    <row r="7519">
      <c r="A7519" s="186" t="s">
        <v>498</v>
      </c>
      <c r="B7519" s="186">
        <v>0.03476</v>
      </c>
      <c r="C7519" s="187">
        <v>45691.0</v>
      </c>
      <c r="D7519" s="188" t="str">
        <f t="shared" si="1"/>
        <v>2025/02</v>
      </c>
      <c r="E7519" s="189"/>
    </row>
    <row r="7520">
      <c r="A7520" s="186" t="s">
        <v>498</v>
      </c>
      <c r="B7520" s="186">
        <v>0.01404675</v>
      </c>
      <c r="C7520" s="187">
        <v>45691.0</v>
      </c>
      <c r="D7520" s="188" t="str">
        <f t="shared" si="1"/>
        <v>2025/02</v>
      </c>
      <c r="E7520" s="189"/>
    </row>
    <row r="7521">
      <c r="A7521" s="186" t="s">
        <v>498</v>
      </c>
      <c r="B7521" s="186">
        <v>0.008544</v>
      </c>
      <c r="C7521" s="187">
        <v>45691.0</v>
      </c>
      <c r="D7521" s="188" t="str">
        <f t="shared" si="1"/>
        <v>2025/02</v>
      </c>
      <c r="E7521" s="189"/>
    </row>
    <row r="7522">
      <c r="A7522" s="186" t="s">
        <v>498</v>
      </c>
      <c r="B7522" s="186">
        <v>0.0086058</v>
      </c>
      <c r="C7522" s="187">
        <v>45691.0</v>
      </c>
      <c r="D7522" s="188" t="str">
        <f t="shared" si="1"/>
        <v>2025/02</v>
      </c>
      <c r="E7522" s="189"/>
    </row>
    <row r="7523">
      <c r="A7523" s="186" t="s">
        <v>491</v>
      </c>
      <c r="B7523" s="186">
        <v>0.0687225</v>
      </c>
      <c r="C7523" s="187">
        <v>45691.0</v>
      </c>
      <c r="D7523" s="188" t="str">
        <f t="shared" si="1"/>
        <v>2025/02</v>
      </c>
      <c r="E7523" s="189"/>
    </row>
    <row r="7524">
      <c r="A7524" s="186" t="s">
        <v>491</v>
      </c>
      <c r="B7524" s="186">
        <v>0.01002</v>
      </c>
      <c r="C7524" s="187">
        <v>45691.0</v>
      </c>
      <c r="D7524" s="188" t="str">
        <f t="shared" si="1"/>
        <v>2025/02</v>
      </c>
      <c r="E7524" s="189"/>
    </row>
    <row r="7525">
      <c r="A7525" s="186" t="s">
        <v>491</v>
      </c>
      <c r="B7525" s="186">
        <v>0.0537162</v>
      </c>
      <c r="C7525" s="187">
        <v>45691.0</v>
      </c>
      <c r="D7525" s="188" t="str">
        <f t="shared" si="1"/>
        <v>2025/02</v>
      </c>
      <c r="E7525" s="189"/>
    </row>
    <row r="7526">
      <c r="A7526" s="186" t="s">
        <v>491</v>
      </c>
      <c r="B7526" s="186">
        <v>0.0084696</v>
      </c>
      <c r="C7526" s="187">
        <v>45691.0</v>
      </c>
      <c r="D7526" s="188" t="str">
        <f t="shared" si="1"/>
        <v>2025/02</v>
      </c>
      <c r="E7526" s="189"/>
    </row>
    <row r="7527">
      <c r="A7527" s="186" t="s">
        <v>487</v>
      </c>
      <c r="B7527" s="186">
        <v>0.1284</v>
      </c>
      <c r="C7527" s="187">
        <v>45692.0</v>
      </c>
      <c r="D7527" s="188" t="str">
        <f t="shared" si="1"/>
        <v>2025/02</v>
      </c>
      <c r="E7527" s="189"/>
    </row>
    <row r="7528">
      <c r="A7528" s="186" t="s">
        <v>487</v>
      </c>
      <c r="B7528" s="186">
        <v>0.00192</v>
      </c>
      <c r="C7528" s="187">
        <v>45692.0</v>
      </c>
      <c r="D7528" s="188" t="str">
        <f t="shared" si="1"/>
        <v>2025/02</v>
      </c>
      <c r="E7528" s="189"/>
    </row>
    <row r="7529">
      <c r="A7529" s="186" t="s">
        <v>487</v>
      </c>
      <c r="B7529" s="186">
        <v>0.01596</v>
      </c>
      <c r="C7529" s="187">
        <v>45692.0</v>
      </c>
      <c r="D7529" s="188" t="str">
        <f t="shared" si="1"/>
        <v>2025/02</v>
      </c>
      <c r="E7529" s="189"/>
    </row>
    <row r="7530">
      <c r="A7530" s="186" t="s">
        <v>487</v>
      </c>
      <c r="B7530" s="186">
        <v>2.3031225</v>
      </c>
      <c r="C7530" s="187">
        <v>45692.0</v>
      </c>
      <c r="D7530" s="188" t="str">
        <f t="shared" si="1"/>
        <v>2025/02</v>
      </c>
      <c r="E7530" s="189"/>
    </row>
    <row r="7531">
      <c r="A7531" s="186" t="s">
        <v>487</v>
      </c>
      <c r="B7531" s="186">
        <v>0.26528</v>
      </c>
      <c r="C7531" s="187">
        <v>45692.0</v>
      </c>
      <c r="D7531" s="188" t="str">
        <f t="shared" si="1"/>
        <v>2025/02</v>
      </c>
      <c r="E7531" s="189"/>
    </row>
    <row r="7532">
      <c r="A7532" s="186" t="s">
        <v>487</v>
      </c>
      <c r="B7532" s="186">
        <v>0.40758</v>
      </c>
      <c r="C7532" s="187">
        <v>45692.0</v>
      </c>
      <c r="D7532" s="188" t="str">
        <f t="shared" si="1"/>
        <v>2025/02</v>
      </c>
      <c r="E7532" s="189"/>
    </row>
    <row r="7533">
      <c r="A7533" s="186" t="s">
        <v>487</v>
      </c>
      <c r="B7533" s="186">
        <v>1.09705455</v>
      </c>
      <c r="C7533" s="187">
        <v>45692.0</v>
      </c>
      <c r="D7533" s="188" t="str">
        <f t="shared" si="1"/>
        <v>2025/02</v>
      </c>
      <c r="E7533" s="189"/>
    </row>
    <row r="7534">
      <c r="A7534" s="186" t="s">
        <v>487</v>
      </c>
      <c r="B7534" s="186">
        <v>0.0733056</v>
      </c>
      <c r="C7534" s="187">
        <v>45692.0</v>
      </c>
      <c r="D7534" s="188" t="str">
        <f t="shared" si="1"/>
        <v>2025/02</v>
      </c>
      <c r="E7534" s="189"/>
    </row>
    <row r="7535">
      <c r="A7535" s="186" t="s">
        <v>487</v>
      </c>
      <c r="B7535" s="186">
        <v>0.1191342</v>
      </c>
      <c r="C7535" s="187">
        <v>45692.0</v>
      </c>
      <c r="D7535" s="188" t="str">
        <f t="shared" si="1"/>
        <v>2025/02</v>
      </c>
      <c r="E7535" s="189"/>
    </row>
    <row r="7536">
      <c r="A7536" s="186" t="s">
        <v>499</v>
      </c>
      <c r="B7536" s="186">
        <v>7.94998</v>
      </c>
      <c r="C7536" s="187">
        <v>45692.0</v>
      </c>
      <c r="D7536" s="188" t="str">
        <f t="shared" si="1"/>
        <v>2025/02</v>
      </c>
      <c r="E7536" s="189"/>
    </row>
    <row r="7537">
      <c r="A7537" s="186" t="s">
        <v>499</v>
      </c>
      <c r="B7537" s="186">
        <v>9.81248</v>
      </c>
      <c r="C7537" s="187">
        <v>45692.0</v>
      </c>
      <c r="D7537" s="188" t="str">
        <f t="shared" si="1"/>
        <v>2025/02</v>
      </c>
      <c r="E7537" s="189"/>
    </row>
    <row r="7538">
      <c r="A7538" s="186" t="s">
        <v>499</v>
      </c>
      <c r="B7538" s="186">
        <v>5.58567</v>
      </c>
      <c r="C7538" s="187">
        <v>45692.0</v>
      </c>
      <c r="D7538" s="188" t="str">
        <f t="shared" si="1"/>
        <v>2025/02</v>
      </c>
      <c r="E7538" s="189"/>
    </row>
    <row r="7539">
      <c r="A7539" s="186" t="s">
        <v>499</v>
      </c>
      <c r="B7539" s="186">
        <v>0.02132505</v>
      </c>
      <c r="C7539" s="187">
        <v>45692.0</v>
      </c>
      <c r="D7539" s="188" t="str">
        <f t="shared" si="1"/>
        <v>2025/02</v>
      </c>
      <c r="E7539" s="189"/>
    </row>
    <row r="7540">
      <c r="A7540" s="186" t="s">
        <v>499</v>
      </c>
      <c r="B7540" s="186">
        <v>0.010941</v>
      </c>
      <c r="C7540" s="187">
        <v>45692.0</v>
      </c>
      <c r="D7540" s="188" t="str">
        <f t="shared" si="1"/>
        <v>2025/02</v>
      </c>
      <c r="E7540" s="189"/>
    </row>
    <row r="7541">
      <c r="A7541" s="186" t="s">
        <v>499</v>
      </c>
      <c r="B7541" s="186">
        <v>0.03636802</v>
      </c>
      <c r="C7541" s="187">
        <v>45692.0</v>
      </c>
      <c r="D7541" s="188" t="str">
        <f t="shared" si="1"/>
        <v>2025/02</v>
      </c>
      <c r="E7541" s="189"/>
    </row>
    <row r="7542">
      <c r="A7542" s="186" t="s">
        <v>502</v>
      </c>
      <c r="B7542" s="186">
        <v>0.368175</v>
      </c>
      <c r="C7542" s="187">
        <v>45692.0</v>
      </c>
      <c r="D7542" s="188" t="str">
        <f t="shared" si="1"/>
        <v>2025/02</v>
      </c>
      <c r="E7542" s="189"/>
    </row>
    <row r="7543">
      <c r="A7543" s="186" t="s">
        <v>502</v>
      </c>
      <c r="B7543" s="186">
        <v>0.3448</v>
      </c>
      <c r="C7543" s="187">
        <v>45692.0</v>
      </c>
      <c r="D7543" s="188" t="str">
        <f t="shared" si="1"/>
        <v>2025/02</v>
      </c>
      <c r="E7543" s="189"/>
    </row>
    <row r="7544">
      <c r="A7544" s="186" t="s">
        <v>502</v>
      </c>
      <c r="B7544" s="186">
        <v>0.44781</v>
      </c>
      <c r="C7544" s="187">
        <v>45692.0</v>
      </c>
      <c r="D7544" s="188" t="str">
        <f t="shared" si="1"/>
        <v>2025/02</v>
      </c>
      <c r="E7544" s="189"/>
    </row>
    <row r="7545">
      <c r="A7545" s="186" t="s">
        <v>502</v>
      </c>
      <c r="B7545" s="186">
        <v>0.0423738</v>
      </c>
      <c r="C7545" s="187">
        <v>45692.0</v>
      </c>
      <c r="D7545" s="188" t="str">
        <f t="shared" si="1"/>
        <v>2025/02</v>
      </c>
      <c r="E7545" s="189"/>
    </row>
    <row r="7546">
      <c r="A7546" s="186" t="s">
        <v>502</v>
      </c>
      <c r="B7546" s="186">
        <v>0.015744</v>
      </c>
      <c r="C7546" s="187">
        <v>45692.0</v>
      </c>
      <c r="D7546" s="188" t="str">
        <f t="shared" si="1"/>
        <v>2025/02</v>
      </c>
      <c r="E7546" s="189"/>
    </row>
    <row r="7547">
      <c r="A7547" s="186" t="s">
        <v>502</v>
      </c>
      <c r="B7547" s="186">
        <v>0.0293658</v>
      </c>
      <c r="C7547" s="187">
        <v>45692.0</v>
      </c>
      <c r="D7547" s="188" t="str">
        <f t="shared" si="1"/>
        <v>2025/02</v>
      </c>
      <c r="E7547" s="189"/>
    </row>
    <row r="7548">
      <c r="A7548" s="186" t="s">
        <v>502</v>
      </c>
      <c r="B7548" s="186">
        <v>0.0176735</v>
      </c>
      <c r="C7548" s="187">
        <v>45692.0</v>
      </c>
      <c r="D7548" s="188" t="str">
        <f t="shared" si="1"/>
        <v>2025/02</v>
      </c>
      <c r="E7548" s="189"/>
    </row>
    <row r="7549">
      <c r="A7549" s="186" t="s">
        <v>502</v>
      </c>
      <c r="B7549" s="186">
        <v>104.07978</v>
      </c>
      <c r="C7549" s="187">
        <v>45692.0</v>
      </c>
      <c r="D7549" s="188" t="str">
        <f t="shared" si="1"/>
        <v>2025/02</v>
      </c>
      <c r="E7549" s="189"/>
    </row>
    <row r="7550">
      <c r="A7550" s="186" t="s">
        <v>502</v>
      </c>
      <c r="B7550" s="186">
        <v>1.551E-4</v>
      </c>
      <c r="C7550" s="187">
        <v>45692.0</v>
      </c>
      <c r="D7550" s="188" t="str">
        <f t="shared" si="1"/>
        <v>2025/02</v>
      </c>
      <c r="E7550" s="189"/>
    </row>
    <row r="7551">
      <c r="A7551" s="186" t="s">
        <v>502</v>
      </c>
      <c r="B7551" s="186">
        <v>2.92</v>
      </c>
      <c r="C7551" s="187">
        <v>45692.0</v>
      </c>
      <c r="D7551" s="188" t="str">
        <f t="shared" si="1"/>
        <v>2025/02</v>
      </c>
      <c r="E7551" s="189"/>
    </row>
    <row r="7552">
      <c r="A7552" s="186" t="s">
        <v>502</v>
      </c>
      <c r="B7552" s="186">
        <v>4.77E-4</v>
      </c>
      <c r="C7552" s="187">
        <v>45692.0</v>
      </c>
      <c r="D7552" s="188" t="str">
        <f t="shared" si="1"/>
        <v>2025/02</v>
      </c>
      <c r="E7552" s="189"/>
    </row>
    <row r="7553">
      <c r="A7553" s="186" t="s">
        <v>502</v>
      </c>
      <c r="B7553" s="186">
        <v>0.002994</v>
      </c>
      <c r="C7553" s="187">
        <v>45692.0</v>
      </c>
      <c r="D7553" s="188" t="str">
        <f t="shared" si="1"/>
        <v>2025/02</v>
      </c>
      <c r="E7553" s="189"/>
    </row>
    <row r="7554">
      <c r="A7554" s="186" t="s">
        <v>502</v>
      </c>
      <c r="B7554" s="186">
        <v>0.274485</v>
      </c>
      <c r="C7554" s="187">
        <v>45692.0</v>
      </c>
      <c r="D7554" s="188" t="str">
        <f t="shared" si="1"/>
        <v>2025/02</v>
      </c>
      <c r="E7554" s="189"/>
    </row>
    <row r="7555">
      <c r="A7555" s="186" t="s">
        <v>502</v>
      </c>
      <c r="B7555" s="186">
        <v>0.734244</v>
      </c>
      <c r="C7555" s="187">
        <v>45692.0</v>
      </c>
      <c r="D7555" s="188" t="str">
        <f t="shared" si="1"/>
        <v>2025/02</v>
      </c>
      <c r="E7555" s="189"/>
    </row>
    <row r="7556">
      <c r="A7556" s="186" t="s">
        <v>488</v>
      </c>
      <c r="B7556" s="186">
        <v>0.0327525</v>
      </c>
      <c r="C7556" s="187">
        <v>45692.0</v>
      </c>
      <c r="D7556" s="188" t="str">
        <f t="shared" si="1"/>
        <v>2025/02</v>
      </c>
      <c r="E7556" s="189"/>
    </row>
    <row r="7557">
      <c r="A7557" s="186" t="s">
        <v>488</v>
      </c>
      <c r="B7557" s="186">
        <v>0.00988</v>
      </c>
      <c r="C7557" s="187">
        <v>45692.0</v>
      </c>
      <c r="D7557" s="188" t="str">
        <f t="shared" si="1"/>
        <v>2025/02</v>
      </c>
      <c r="E7557" s="189"/>
    </row>
    <row r="7558">
      <c r="A7558" s="186" t="s">
        <v>488</v>
      </c>
      <c r="B7558" s="186">
        <v>0.00496</v>
      </c>
      <c r="C7558" s="187">
        <v>45692.0</v>
      </c>
      <c r="D7558" s="188" t="str">
        <f t="shared" si="1"/>
        <v>2025/02</v>
      </c>
      <c r="E7558" s="189"/>
    </row>
    <row r="7559">
      <c r="A7559" s="186" t="s">
        <v>488</v>
      </c>
      <c r="B7559" s="186">
        <v>0.00624</v>
      </c>
      <c r="C7559" s="187">
        <v>45692.0</v>
      </c>
      <c r="D7559" s="188" t="str">
        <f t="shared" si="1"/>
        <v>2025/02</v>
      </c>
      <c r="E7559" s="189"/>
    </row>
    <row r="7560">
      <c r="A7560" s="186" t="s">
        <v>488</v>
      </c>
      <c r="B7560" s="186">
        <v>0.04841</v>
      </c>
      <c r="C7560" s="187">
        <v>45692.0</v>
      </c>
      <c r="D7560" s="188" t="str">
        <f t="shared" si="1"/>
        <v>2025/02</v>
      </c>
      <c r="E7560" s="189"/>
    </row>
    <row r="7561">
      <c r="A7561" s="186" t="s">
        <v>488</v>
      </c>
      <c r="B7561" s="186">
        <v>0.01365</v>
      </c>
      <c r="C7561" s="187">
        <v>45692.0</v>
      </c>
      <c r="D7561" s="188" t="str">
        <f t="shared" si="1"/>
        <v>2025/02</v>
      </c>
      <c r="E7561" s="189"/>
    </row>
    <row r="7562">
      <c r="A7562" s="186" t="s">
        <v>488</v>
      </c>
      <c r="B7562" s="186">
        <v>0.1671999</v>
      </c>
      <c r="C7562" s="187">
        <v>45692.0</v>
      </c>
      <c r="D7562" s="188" t="str">
        <f t="shared" si="1"/>
        <v>2025/02</v>
      </c>
      <c r="E7562" s="189"/>
    </row>
    <row r="7563">
      <c r="A7563" s="186" t="s">
        <v>488</v>
      </c>
      <c r="B7563" s="186">
        <v>9.024E-4</v>
      </c>
      <c r="C7563" s="187">
        <v>45692.0</v>
      </c>
      <c r="D7563" s="188" t="str">
        <f t="shared" si="1"/>
        <v>2025/02</v>
      </c>
      <c r="E7563" s="189"/>
    </row>
    <row r="7564">
      <c r="A7564" s="186" t="s">
        <v>488</v>
      </c>
      <c r="B7564" s="186">
        <v>0.0029622</v>
      </c>
      <c r="C7564" s="187">
        <v>45692.0</v>
      </c>
      <c r="D7564" s="188" t="str">
        <f t="shared" si="1"/>
        <v>2025/02</v>
      </c>
      <c r="E7564" s="189"/>
    </row>
    <row r="7565">
      <c r="A7565" s="186" t="s">
        <v>489</v>
      </c>
      <c r="B7565" s="186">
        <v>15.93782</v>
      </c>
      <c r="C7565" s="187">
        <v>45692.0</v>
      </c>
      <c r="D7565" s="188" t="str">
        <f t="shared" si="1"/>
        <v>2025/02</v>
      </c>
      <c r="E7565" s="189"/>
    </row>
    <row r="7566">
      <c r="A7566" s="186" t="s">
        <v>489</v>
      </c>
      <c r="B7566" s="186">
        <v>42.21968</v>
      </c>
      <c r="C7566" s="187">
        <v>45692.0</v>
      </c>
      <c r="D7566" s="188" t="str">
        <f t="shared" si="1"/>
        <v>2025/02</v>
      </c>
      <c r="E7566" s="189"/>
    </row>
    <row r="7567">
      <c r="A7567" s="186" t="s">
        <v>489</v>
      </c>
      <c r="B7567" s="186">
        <v>52.20751</v>
      </c>
      <c r="C7567" s="187">
        <v>45692.0</v>
      </c>
      <c r="D7567" s="188" t="str">
        <f t="shared" si="1"/>
        <v>2025/02</v>
      </c>
      <c r="E7567" s="189"/>
    </row>
    <row r="7568">
      <c r="A7568" s="186" t="s">
        <v>489</v>
      </c>
      <c r="B7568" s="186">
        <v>0.04405695</v>
      </c>
      <c r="C7568" s="187">
        <v>45692.0</v>
      </c>
      <c r="D7568" s="188" t="str">
        <f t="shared" si="1"/>
        <v>2025/02</v>
      </c>
      <c r="E7568" s="189"/>
    </row>
    <row r="7569">
      <c r="A7569" s="186" t="s">
        <v>489</v>
      </c>
      <c r="B7569" s="186">
        <v>0.012192</v>
      </c>
      <c r="C7569" s="187">
        <v>45692.0</v>
      </c>
      <c r="D7569" s="188" t="str">
        <f t="shared" si="1"/>
        <v>2025/02</v>
      </c>
      <c r="E7569" s="189"/>
    </row>
    <row r="7570">
      <c r="A7570" s="186" t="s">
        <v>489</v>
      </c>
      <c r="B7570" s="186">
        <v>0.0211854</v>
      </c>
      <c r="C7570" s="187">
        <v>45692.0</v>
      </c>
      <c r="D7570" s="188" t="str">
        <f t="shared" si="1"/>
        <v>2025/02</v>
      </c>
      <c r="E7570" s="189"/>
    </row>
    <row r="7571">
      <c r="A7571" s="186" t="s">
        <v>489</v>
      </c>
      <c r="B7571" s="186">
        <v>4.55E-6</v>
      </c>
      <c r="C7571" s="187">
        <v>45692.0</v>
      </c>
      <c r="D7571" s="188" t="str">
        <f t="shared" si="1"/>
        <v>2025/02</v>
      </c>
      <c r="E7571" s="189"/>
    </row>
    <row r="7572">
      <c r="A7572" s="186" t="s">
        <v>498</v>
      </c>
      <c r="B7572" s="186">
        <v>0.021155</v>
      </c>
      <c r="C7572" s="187">
        <v>45692.0</v>
      </c>
      <c r="D7572" s="188" t="str">
        <f t="shared" si="1"/>
        <v>2025/02</v>
      </c>
      <c r="E7572" s="189"/>
    </row>
    <row r="7573">
      <c r="A7573" s="186" t="s">
        <v>498</v>
      </c>
      <c r="B7573" s="186">
        <v>0.01582</v>
      </c>
      <c r="C7573" s="187">
        <v>45692.0</v>
      </c>
      <c r="D7573" s="188" t="str">
        <f t="shared" si="1"/>
        <v>2025/02</v>
      </c>
      <c r="E7573" s="189"/>
    </row>
    <row r="7574">
      <c r="A7574" s="186" t="s">
        <v>498</v>
      </c>
      <c r="B7574" s="186">
        <v>0.0056508</v>
      </c>
      <c r="C7574" s="187">
        <v>45692.0</v>
      </c>
      <c r="D7574" s="188" t="str">
        <f t="shared" si="1"/>
        <v>2025/02</v>
      </c>
      <c r="E7574" s="189"/>
    </row>
    <row r="7575">
      <c r="A7575" s="186" t="s">
        <v>498</v>
      </c>
      <c r="B7575" s="186">
        <v>0.0044736</v>
      </c>
      <c r="C7575" s="187">
        <v>45692.0</v>
      </c>
      <c r="D7575" s="188" t="str">
        <f t="shared" si="1"/>
        <v>2025/02</v>
      </c>
      <c r="E7575" s="189"/>
    </row>
    <row r="7576">
      <c r="A7576" s="186" t="s">
        <v>498</v>
      </c>
      <c r="B7576" s="186">
        <v>0.0042738</v>
      </c>
      <c r="C7576" s="187">
        <v>45692.0</v>
      </c>
      <c r="D7576" s="188" t="str">
        <f t="shared" si="1"/>
        <v>2025/02</v>
      </c>
      <c r="E7576" s="189"/>
    </row>
    <row r="7577">
      <c r="A7577" s="186" t="s">
        <v>491</v>
      </c>
      <c r="B7577" s="186">
        <v>0.0495399</v>
      </c>
      <c r="C7577" s="187">
        <v>45692.0</v>
      </c>
      <c r="D7577" s="188" t="str">
        <f t="shared" si="1"/>
        <v>2025/02</v>
      </c>
      <c r="E7577" s="189"/>
    </row>
    <row r="7578">
      <c r="A7578" s="186" t="s">
        <v>491</v>
      </c>
      <c r="B7578" s="186">
        <v>0.007671</v>
      </c>
      <c r="C7578" s="187">
        <v>45692.0</v>
      </c>
      <c r="D7578" s="188" t="str">
        <f t="shared" si="1"/>
        <v>2025/02</v>
      </c>
      <c r="E7578" s="189"/>
    </row>
    <row r="7579">
      <c r="A7579" s="186" t="s">
        <v>487</v>
      </c>
      <c r="B7579" s="186">
        <v>0.0603625</v>
      </c>
      <c r="C7579" s="187">
        <v>45693.0</v>
      </c>
      <c r="D7579" s="188" t="str">
        <f t="shared" si="1"/>
        <v>2025/02</v>
      </c>
      <c r="E7579" s="189"/>
    </row>
    <row r="7580">
      <c r="A7580" s="186" t="s">
        <v>487</v>
      </c>
      <c r="B7580" s="186">
        <v>0.00192</v>
      </c>
      <c r="C7580" s="187">
        <v>45693.0</v>
      </c>
      <c r="D7580" s="188" t="str">
        <f t="shared" si="1"/>
        <v>2025/02</v>
      </c>
      <c r="E7580" s="189"/>
    </row>
    <row r="7581">
      <c r="A7581" s="186" t="s">
        <v>487</v>
      </c>
      <c r="B7581" s="186">
        <v>0.01244</v>
      </c>
      <c r="C7581" s="187">
        <v>45693.0</v>
      </c>
      <c r="D7581" s="188" t="str">
        <f t="shared" si="1"/>
        <v>2025/02</v>
      </c>
      <c r="E7581" s="189"/>
    </row>
    <row r="7582">
      <c r="A7582" s="186" t="s">
        <v>487</v>
      </c>
      <c r="B7582" s="186">
        <v>1.9672425</v>
      </c>
      <c r="C7582" s="187">
        <v>45693.0</v>
      </c>
      <c r="D7582" s="188" t="str">
        <f t="shared" si="1"/>
        <v>2025/02</v>
      </c>
      <c r="E7582" s="189"/>
    </row>
    <row r="7583">
      <c r="A7583" s="186" t="s">
        <v>487</v>
      </c>
      <c r="B7583" s="186">
        <v>0.10368</v>
      </c>
      <c r="C7583" s="187">
        <v>45693.0</v>
      </c>
      <c r="D7583" s="188" t="str">
        <f t="shared" si="1"/>
        <v>2025/02</v>
      </c>
      <c r="E7583" s="189"/>
    </row>
    <row r="7584">
      <c r="A7584" s="186" t="s">
        <v>487</v>
      </c>
      <c r="B7584" s="186">
        <v>0.23029</v>
      </c>
      <c r="C7584" s="187">
        <v>45693.0</v>
      </c>
      <c r="D7584" s="188" t="str">
        <f t="shared" si="1"/>
        <v>2025/02</v>
      </c>
      <c r="E7584" s="189"/>
    </row>
    <row r="7585">
      <c r="A7585" s="186" t="s">
        <v>487</v>
      </c>
      <c r="B7585" s="186">
        <v>0.7611192</v>
      </c>
      <c r="C7585" s="187">
        <v>45693.0</v>
      </c>
      <c r="D7585" s="188" t="str">
        <f t="shared" si="1"/>
        <v>2025/02</v>
      </c>
      <c r="E7585" s="189"/>
    </row>
    <row r="7586">
      <c r="A7586" s="186" t="s">
        <v>487</v>
      </c>
      <c r="B7586" s="186">
        <v>0.0769728</v>
      </c>
      <c r="C7586" s="187">
        <v>45693.0</v>
      </c>
      <c r="D7586" s="188" t="str">
        <f t="shared" si="1"/>
        <v>2025/02</v>
      </c>
      <c r="E7586" s="189"/>
    </row>
    <row r="7587">
      <c r="A7587" s="186" t="s">
        <v>487</v>
      </c>
      <c r="B7587" s="186">
        <v>0.1018026</v>
      </c>
      <c r="C7587" s="187">
        <v>45693.0</v>
      </c>
      <c r="D7587" s="188" t="str">
        <f t="shared" si="1"/>
        <v>2025/02</v>
      </c>
      <c r="E7587" s="189"/>
    </row>
    <row r="7588">
      <c r="A7588" s="186" t="s">
        <v>499</v>
      </c>
      <c r="B7588" s="186">
        <v>16.824005</v>
      </c>
      <c r="C7588" s="187">
        <v>45693.0</v>
      </c>
      <c r="D7588" s="188" t="str">
        <f t="shared" si="1"/>
        <v>2025/02</v>
      </c>
      <c r="E7588" s="189"/>
    </row>
    <row r="7589">
      <c r="A7589" s="186" t="s">
        <v>499</v>
      </c>
      <c r="B7589" s="186">
        <v>21.48656</v>
      </c>
      <c r="C7589" s="187">
        <v>45693.0</v>
      </c>
      <c r="D7589" s="188" t="str">
        <f t="shared" si="1"/>
        <v>2025/02</v>
      </c>
      <c r="E7589" s="189"/>
    </row>
    <row r="7590">
      <c r="A7590" s="186" t="s">
        <v>499</v>
      </c>
      <c r="B7590" s="186">
        <v>17.4493</v>
      </c>
      <c r="C7590" s="187">
        <v>45693.0</v>
      </c>
      <c r="D7590" s="188" t="str">
        <f t="shared" si="1"/>
        <v>2025/02</v>
      </c>
      <c r="E7590" s="189"/>
    </row>
    <row r="7591">
      <c r="A7591" s="186" t="s">
        <v>499</v>
      </c>
      <c r="B7591" s="186">
        <v>0.038835</v>
      </c>
      <c r="C7591" s="187">
        <v>45693.0</v>
      </c>
      <c r="D7591" s="188" t="str">
        <f t="shared" si="1"/>
        <v>2025/02</v>
      </c>
      <c r="E7591" s="189"/>
    </row>
    <row r="7592">
      <c r="A7592" s="186" t="s">
        <v>499</v>
      </c>
      <c r="B7592" s="186">
        <v>0.02592</v>
      </c>
      <c r="C7592" s="187">
        <v>45693.0</v>
      </c>
      <c r="D7592" s="188" t="str">
        <f t="shared" si="1"/>
        <v>2025/02</v>
      </c>
      <c r="E7592" s="189"/>
    </row>
    <row r="7593">
      <c r="A7593" s="186" t="s">
        <v>499</v>
      </c>
      <c r="B7593" s="186">
        <v>0.04247</v>
      </c>
      <c r="C7593" s="187">
        <v>45693.0</v>
      </c>
      <c r="D7593" s="188" t="str">
        <f t="shared" si="1"/>
        <v>2025/02</v>
      </c>
      <c r="E7593" s="189"/>
    </row>
    <row r="7594">
      <c r="A7594" s="186" t="s">
        <v>499</v>
      </c>
      <c r="B7594" s="186">
        <v>0.04336305</v>
      </c>
      <c r="C7594" s="187">
        <v>45693.0</v>
      </c>
      <c r="D7594" s="188" t="str">
        <f t="shared" si="1"/>
        <v>2025/02</v>
      </c>
      <c r="E7594" s="189"/>
    </row>
    <row r="7595">
      <c r="A7595" s="186" t="s">
        <v>499</v>
      </c>
      <c r="B7595" s="186">
        <v>0.0282768</v>
      </c>
      <c r="C7595" s="187">
        <v>45693.0</v>
      </c>
      <c r="D7595" s="188" t="str">
        <f t="shared" si="1"/>
        <v>2025/02</v>
      </c>
      <c r="E7595" s="189"/>
    </row>
    <row r="7596">
      <c r="A7596" s="186" t="s">
        <v>499</v>
      </c>
      <c r="B7596" s="186">
        <v>0.04277832</v>
      </c>
      <c r="C7596" s="187">
        <v>45693.0</v>
      </c>
      <c r="D7596" s="188" t="str">
        <f t="shared" si="1"/>
        <v>2025/02</v>
      </c>
      <c r="E7596" s="189"/>
    </row>
    <row r="7597">
      <c r="A7597" s="186" t="s">
        <v>499</v>
      </c>
      <c r="B7597" s="186">
        <v>1.2E-4</v>
      </c>
      <c r="C7597" s="187">
        <v>45693.0</v>
      </c>
      <c r="D7597" s="188" t="str">
        <f t="shared" si="1"/>
        <v>2025/02</v>
      </c>
      <c r="E7597" s="189"/>
    </row>
    <row r="7598">
      <c r="A7598" s="186" t="s">
        <v>499</v>
      </c>
      <c r="B7598" s="186">
        <v>7.32E-5</v>
      </c>
      <c r="C7598" s="187">
        <v>45693.0</v>
      </c>
      <c r="D7598" s="188" t="str">
        <f t="shared" si="1"/>
        <v>2025/02</v>
      </c>
      <c r="E7598" s="189"/>
    </row>
    <row r="7599">
      <c r="A7599" s="186" t="s">
        <v>502</v>
      </c>
      <c r="B7599" s="186">
        <v>0.0967525</v>
      </c>
      <c r="C7599" s="187">
        <v>45693.0</v>
      </c>
      <c r="D7599" s="188" t="str">
        <f t="shared" si="1"/>
        <v>2025/02</v>
      </c>
      <c r="E7599" s="189"/>
    </row>
    <row r="7600">
      <c r="A7600" s="186" t="s">
        <v>502</v>
      </c>
      <c r="B7600" s="186">
        <v>0.14992</v>
      </c>
      <c r="C7600" s="187">
        <v>45693.0</v>
      </c>
      <c r="D7600" s="188" t="str">
        <f t="shared" si="1"/>
        <v>2025/02</v>
      </c>
      <c r="E7600" s="189"/>
    </row>
    <row r="7601">
      <c r="A7601" s="186" t="s">
        <v>502</v>
      </c>
      <c r="B7601" s="186">
        <v>0.12993</v>
      </c>
      <c r="C7601" s="187">
        <v>45693.0</v>
      </c>
      <c r="D7601" s="188" t="str">
        <f t="shared" si="1"/>
        <v>2025/02</v>
      </c>
      <c r="E7601" s="189"/>
    </row>
    <row r="7602">
      <c r="A7602" s="186" t="s">
        <v>502</v>
      </c>
      <c r="B7602" s="186">
        <v>1.0448325</v>
      </c>
      <c r="C7602" s="187">
        <v>45693.0</v>
      </c>
      <c r="D7602" s="188" t="str">
        <f t="shared" si="1"/>
        <v>2025/02</v>
      </c>
      <c r="E7602" s="189"/>
    </row>
    <row r="7603">
      <c r="A7603" s="186" t="s">
        <v>502</v>
      </c>
      <c r="B7603" s="186">
        <v>0.19792</v>
      </c>
      <c r="C7603" s="187">
        <v>45693.0</v>
      </c>
      <c r="D7603" s="188" t="str">
        <f t="shared" si="1"/>
        <v>2025/02</v>
      </c>
      <c r="E7603" s="189"/>
    </row>
    <row r="7604">
      <c r="A7604" s="186" t="s">
        <v>502</v>
      </c>
      <c r="B7604" s="186">
        <v>0.66757</v>
      </c>
      <c r="C7604" s="187">
        <v>45693.0</v>
      </c>
      <c r="D7604" s="188" t="str">
        <f t="shared" si="1"/>
        <v>2025/02</v>
      </c>
      <c r="E7604" s="189"/>
    </row>
    <row r="7605">
      <c r="A7605" s="186" t="s">
        <v>502</v>
      </c>
      <c r="B7605" s="186">
        <v>0.0181986</v>
      </c>
      <c r="C7605" s="187">
        <v>45693.0</v>
      </c>
      <c r="D7605" s="188" t="str">
        <f t="shared" si="1"/>
        <v>2025/02</v>
      </c>
      <c r="E7605" s="189"/>
    </row>
    <row r="7606">
      <c r="A7606" s="186" t="s">
        <v>502</v>
      </c>
      <c r="B7606" s="186">
        <v>0.0035232</v>
      </c>
      <c r="C7606" s="187">
        <v>45693.0</v>
      </c>
      <c r="D7606" s="188" t="str">
        <f t="shared" si="1"/>
        <v>2025/02</v>
      </c>
      <c r="E7606" s="189"/>
    </row>
    <row r="7607">
      <c r="A7607" s="186" t="s">
        <v>502</v>
      </c>
      <c r="B7607" s="186">
        <v>0.0230262</v>
      </c>
      <c r="C7607" s="187">
        <v>45693.0</v>
      </c>
      <c r="D7607" s="188" t="str">
        <f t="shared" si="1"/>
        <v>2025/02</v>
      </c>
      <c r="E7607" s="189"/>
    </row>
    <row r="7608">
      <c r="A7608" s="186" t="s">
        <v>502</v>
      </c>
      <c r="B7608" s="186">
        <v>0.0245586</v>
      </c>
      <c r="C7608" s="187">
        <v>45693.0</v>
      </c>
      <c r="D7608" s="188" t="str">
        <f t="shared" si="1"/>
        <v>2025/02</v>
      </c>
      <c r="E7608" s="189"/>
    </row>
    <row r="7609">
      <c r="A7609" s="186" t="s">
        <v>502</v>
      </c>
      <c r="B7609" s="186">
        <v>0.0648824</v>
      </c>
      <c r="C7609" s="187">
        <v>45693.0</v>
      </c>
      <c r="D7609" s="188" t="str">
        <f t="shared" si="1"/>
        <v>2025/02</v>
      </c>
      <c r="E7609" s="189"/>
    </row>
    <row r="7610">
      <c r="A7610" s="186" t="s">
        <v>502</v>
      </c>
      <c r="B7610" s="186">
        <v>0.022162</v>
      </c>
      <c r="C7610" s="187">
        <v>45693.0</v>
      </c>
      <c r="D7610" s="188" t="str">
        <f t="shared" si="1"/>
        <v>2025/02</v>
      </c>
      <c r="E7610" s="189"/>
    </row>
    <row r="7611">
      <c r="A7611" s="186" t="s">
        <v>502</v>
      </c>
      <c r="B7611" s="186">
        <v>23.4825</v>
      </c>
      <c r="C7611" s="187">
        <v>45693.0</v>
      </c>
      <c r="D7611" s="188" t="str">
        <f t="shared" si="1"/>
        <v>2025/02</v>
      </c>
      <c r="E7611" s="189"/>
    </row>
    <row r="7612">
      <c r="A7612" s="186" t="s">
        <v>502</v>
      </c>
      <c r="B7612" s="186">
        <v>0.0048417</v>
      </c>
      <c r="C7612" s="187">
        <v>45693.0</v>
      </c>
      <c r="D7612" s="188" t="str">
        <f t="shared" si="1"/>
        <v>2025/02</v>
      </c>
      <c r="E7612" s="189"/>
    </row>
    <row r="7613">
      <c r="A7613" s="186" t="s">
        <v>502</v>
      </c>
      <c r="B7613" s="186">
        <v>2.388E-4</v>
      </c>
      <c r="C7613" s="187">
        <v>45693.0</v>
      </c>
      <c r="D7613" s="188" t="str">
        <f t="shared" si="1"/>
        <v>2025/02</v>
      </c>
      <c r="E7613" s="189"/>
    </row>
    <row r="7614">
      <c r="A7614" s="186" t="s">
        <v>502</v>
      </c>
      <c r="B7614" s="186">
        <v>1.6059E-4</v>
      </c>
      <c r="C7614" s="187">
        <v>45693.0</v>
      </c>
      <c r="D7614" s="188" t="str">
        <f t="shared" si="1"/>
        <v>2025/02</v>
      </c>
      <c r="E7614" s="189"/>
    </row>
    <row r="7615">
      <c r="A7615" s="186" t="s">
        <v>502</v>
      </c>
      <c r="B7615" s="186">
        <v>3.0</v>
      </c>
      <c r="C7615" s="187">
        <v>45693.0</v>
      </c>
      <c r="D7615" s="188" t="str">
        <f t="shared" si="1"/>
        <v>2025/02</v>
      </c>
      <c r="E7615" s="189"/>
    </row>
    <row r="7616">
      <c r="A7616" s="186" t="s">
        <v>502</v>
      </c>
      <c r="B7616" s="186">
        <v>8.62E-4</v>
      </c>
      <c r="C7616" s="187">
        <v>45693.0</v>
      </c>
      <c r="D7616" s="188" t="str">
        <f t="shared" si="1"/>
        <v>2025/02</v>
      </c>
      <c r="E7616" s="189"/>
    </row>
    <row r="7617">
      <c r="A7617" s="186" t="s">
        <v>502</v>
      </c>
      <c r="B7617" s="186">
        <v>0.0020955</v>
      </c>
      <c r="C7617" s="187">
        <v>45693.0</v>
      </c>
      <c r="D7617" s="188" t="str">
        <f t="shared" si="1"/>
        <v>2025/02</v>
      </c>
      <c r="E7617" s="189"/>
    </row>
    <row r="7618">
      <c r="A7618" s="186" t="s">
        <v>502</v>
      </c>
      <c r="B7618" s="186">
        <v>0.268545</v>
      </c>
      <c r="C7618" s="187">
        <v>45693.0</v>
      </c>
      <c r="D7618" s="188" t="str">
        <f t="shared" si="1"/>
        <v>2025/02</v>
      </c>
      <c r="E7618" s="189"/>
    </row>
    <row r="7619">
      <c r="A7619" s="186" t="s">
        <v>502</v>
      </c>
      <c r="B7619" s="186">
        <v>0.711704</v>
      </c>
      <c r="C7619" s="187">
        <v>45693.0</v>
      </c>
      <c r="D7619" s="188" t="str">
        <f t="shared" si="1"/>
        <v>2025/02</v>
      </c>
      <c r="E7619" s="189"/>
    </row>
    <row r="7620">
      <c r="A7620" s="186" t="s">
        <v>488</v>
      </c>
      <c r="B7620" s="186">
        <v>8.6401425</v>
      </c>
      <c r="C7620" s="187">
        <v>45693.0</v>
      </c>
      <c r="D7620" s="188" t="str">
        <f t="shared" si="1"/>
        <v>2025/02</v>
      </c>
      <c r="E7620" s="189"/>
    </row>
    <row r="7621">
      <c r="A7621" s="186" t="s">
        <v>488</v>
      </c>
      <c r="B7621" s="186">
        <v>0.23312</v>
      </c>
      <c r="C7621" s="187">
        <v>45693.0</v>
      </c>
      <c r="D7621" s="188" t="str">
        <f t="shared" si="1"/>
        <v>2025/02</v>
      </c>
      <c r="E7621" s="189"/>
    </row>
    <row r="7622">
      <c r="A7622" s="186" t="s">
        <v>488</v>
      </c>
      <c r="B7622" s="186">
        <v>6.36449</v>
      </c>
      <c r="C7622" s="187">
        <v>45693.0</v>
      </c>
      <c r="D7622" s="188" t="str">
        <f t="shared" si="1"/>
        <v>2025/02</v>
      </c>
      <c r="E7622" s="189"/>
    </row>
    <row r="7623">
      <c r="A7623" s="186" t="s">
        <v>488</v>
      </c>
      <c r="B7623" s="186">
        <v>8.2611525</v>
      </c>
      <c r="C7623" s="187">
        <v>45693.0</v>
      </c>
      <c r="D7623" s="188" t="str">
        <f t="shared" si="1"/>
        <v>2025/02</v>
      </c>
      <c r="E7623" s="189"/>
    </row>
    <row r="7624">
      <c r="A7624" s="186" t="s">
        <v>488</v>
      </c>
      <c r="B7624" s="186">
        <v>0.61072</v>
      </c>
      <c r="C7624" s="187">
        <v>45693.0</v>
      </c>
      <c r="D7624" s="188" t="str">
        <f t="shared" si="1"/>
        <v>2025/02</v>
      </c>
      <c r="E7624" s="189"/>
    </row>
    <row r="7625">
      <c r="A7625" s="186" t="s">
        <v>488</v>
      </c>
      <c r="B7625" s="186">
        <v>3.88594</v>
      </c>
      <c r="C7625" s="187">
        <v>45693.0</v>
      </c>
      <c r="D7625" s="188" t="str">
        <f t="shared" si="1"/>
        <v>2025/02</v>
      </c>
      <c r="E7625" s="189"/>
    </row>
    <row r="7626">
      <c r="A7626" s="186" t="s">
        <v>488</v>
      </c>
      <c r="B7626" s="186">
        <v>0.007209</v>
      </c>
      <c r="C7626" s="187">
        <v>45693.0</v>
      </c>
      <c r="D7626" s="188" t="str">
        <f t="shared" si="1"/>
        <v>2025/02</v>
      </c>
      <c r="E7626" s="189"/>
    </row>
    <row r="7627">
      <c r="A7627" s="186" t="s">
        <v>488</v>
      </c>
      <c r="B7627" s="186">
        <v>0.0018816</v>
      </c>
      <c r="C7627" s="187">
        <v>45693.0</v>
      </c>
      <c r="D7627" s="188" t="str">
        <f t="shared" si="1"/>
        <v>2025/02</v>
      </c>
      <c r="E7627" s="189"/>
    </row>
    <row r="7628">
      <c r="A7628" s="186" t="s">
        <v>488</v>
      </c>
      <c r="B7628" s="186">
        <v>0.0034692</v>
      </c>
      <c r="C7628" s="187">
        <v>45693.0</v>
      </c>
      <c r="D7628" s="188" t="str">
        <f t="shared" si="1"/>
        <v>2025/02</v>
      </c>
      <c r="E7628" s="189"/>
    </row>
    <row r="7629">
      <c r="A7629" s="186" t="s">
        <v>488</v>
      </c>
      <c r="B7629" s="186">
        <v>1.0981751</v>
      </c>
      <c r="C7629" s="187">
        <v>45693.0</v>
      </c>
      <c r="D7629" s="188" t="str">
        <f t="shared" si="1"/>
        <v>2025/02</v>
      </c>
      <c r="E7629" s="189"/>
    </row>
    <row r="7630">
      <c r="A7630" s="186" t="s">
        <v>488</v>
      </c>
      <c r="B7630" s="186">
        <v>0.0071104</v>
      </c>
      <c r="C7630" s="187">
        <v>45693.0</v>
      </c>
      <c r="D7630" s="188" t="str">
        <f t="shared" si="1"/>
        <v>2025/02</v>
      </c>
      <c r="E7630" s="189"/>
    </row>
    <row r="7631">
      <c r="A7631" s="186" t="s">
        <v>488</v>
      </c>
      <c r="B7631" s="186">
        <v>2.845502</v>
      </c>
      <c r="C7631" s="187">
        <v>45693.0</v>
      </c>
      <c r="D7631" s="188" t="str">
        <f t="shared" si="1"/>
        <v>2025/02</v>
      </c>
      <c r="E7631" s="189"/>
    </row>
    <row r="7632">
      <c r="A7632" s="186" t="s">
        <v>489</v>
      </c>
      <c r="B7632" s="186">
        <v>17.942235</v>
      </c>
      <c r="C7632" s="187">
        <v>45693.0</v>
      </c>
      <c r="D7632" s="188" t="str">
        <f t="shared" si="1"/>
        <v>2025/02</v>
      </c>
      <c r="E7632" s="189"/>
    </row>
    <row r="7633">
      <c r="A7633" s="186" t="s">
        <v>489</v>
      </c>
      <c r="B7633" s="186">
        <v>40.62</v>
      </c>
      <c r="C7633" s="187">
        <v>45693.0</v>
      </c>
      <c r="D7633" s="188" t="str">
        <f t="shared" si="1"/>
        <v>2025/02</v>
      </c>
      <c r="E7633" s="189"/>
    </row>
    <row r="7634">
      <c r="A7634" s="186" t="s">
        <v>489</v>
      </c>
      <c r="B7634" s="186">
        <v>52.2371</v>
      </c>
      <c r="C7634" s="187">
        <v>45693.0</v>
      </c>
      <c r="D7634" s="188" t="str">
        <f t="shared" si="1"/>
        <v>2025/02</v>
      </c>
      <c r="E7634" s="189"/>
    </row>
    <row r="7635">
      <c r="A7635" s="186" t="s">
        <v>489</v>
      </c>
      <c r="B7635" s="186">
        <v>0.21599</v>
      </c>
      <c r="C7635" s="187">
        <v>45693.0</v>
      </c>
      <c r="D7635" s="188" t="str">
        <f t="shared" si="1"/>
        <v>2025/02</v>
      </c>
      <c r="E7635" s="189"/>
    </row>
    <row r="7636">
      <c r="A7636" s="186" t="s">
        <v>489</v>
      </c>
      <c r="B7636" s="186">
        <v>0.064785</v>
      </c>
      <c r="C7636" s="187">
        <v>45693.0</v>
      </c>
      <c r="D7636" s="188" t="str">
        <f t="shared" si="1"/>
        <v>2025/02</v>
      </c>
      <c r="E7636" s="189"/>
    </row>
    <row r="7637">
      <c r="A7637" s="186" t="s">
        <v>489</v>
      </c>
      <c r="B7637" s="186">
        <v>0.0379269</v>
      </c>
      <c r="C7637" s="187">
        <v>45693.0</v>
      </c>
      <c r="D7637" s="188" t="str">
        <f t="shared" si="1"/>
        <v>2025/02</v>
      </c>
      <c r="E7637" s="189"/>
    </row>
    <row r="7638">
      <c r="A7638" s="186" t="s">
        <v>489</v>
      </c>
      <c r="B7638" s="186">
        <v>0.011424</v>
      </c>
      <c r="C7638" s="187">
        <v>45693.0</v>
      </c>
      <c r="D7638" s="188" t="str">
        <f t="shared" si="1"/>
        <v>2025/02</v>
      </c>
      <c r="E7638" s="189"/>
    </row>
    <row r="7639">
      <c r="A7639" s="186" t="s">
        <v>489</v>
      </c>
      <c r="B7639" s="186">
        <v>0.0162168</v>
      </c>
      <c r="C7639" s="187">
        <v>45693.0</v>
      </c>
      <c r="D7639" s="188" t="str">
        <f t="shared" si="1"/>
        <v>2025/02</v>
      </c>
      <c r="E7639" s="189"/>
    </row>
    <row r="7640">
      <c r="A7640" s="186" t="s">
        <v>498</v>
      </c>
      <c r="B7640" s="186">
        <v>0.006605</v>
      </c>
      <c r="C7640" s="187">
        <v>45693.0</v>
      </c>
      <c r="D7640" s="188" t="str">
        <f t="shared" si="1"/>
        <v>2025/02</v>
      </c>
      <c r="E7640" s="189"/>
    </row>
    <row r="7641">
      <c r="A7641" s="186" t="s">
        <v>498</v>
      </c>
      <c r="B7641" s="186">
        <v>0.00494</v>
      </c>
      <c r="C7641" s="187">
        <v>45693.0</v>
      </c>
      <c r="D7641" s="188" t="str">
        <f t="shared" si="1"/>
        <v>2025/02</v>
      </c>
      <c r="E7641" s="189"/>
    </row>
    <row r="7642">
      <c r="A7642" s="186" t="s">
        <v>498</v>
      </c>
      <c r="B7642" s="186">
        <v>0.0073809</v>
      </c>
      <c r="C7642" s="187">
        <v>45693.0</v>
      </c>
      <c r="D7642" s="188" t="str">
        <f t="shared" si="1"/>
        <v>2025/02</v>
      </c>
      <c r="E7642" s="189"/>
    </row>
    <row r="7643">
      <c r="A7643" s="186" t="s">
        <v>498</v>
      </c>
      <c r="B7643" s="186">
        <v>0.0050496</v>
      </c>
      <c r="C7643" s="187">
        <v>45693.0</v>
      </c>
      <c r="D7643" s="188" t="str">
        <f t="shared" si="1"/>
        <v>2025/02</v>
      </c>
      <c r="E7643" s="189"/>
    </row>
    <row r="7644">
      <c r="A7644" s="186" t="s">
        <v>498</v>
      </c>
      <c r="B7644" s="186">
        <v>0.0056208</v>
      </c>
      <c r="C7644" s="187">
        <v>45693.0</v>
      </c>
      <c r="D7644" s="188" t="str">
        <f t="shared" si="1"/>
        <v>2025/02</v>
      </c>
      <c r="E7644" s="189"/>
    </row>
    <row r="7645">
      <c r="A7645" s="186" t="s">
        <v>491</v>
      </c>
      <c r="B7645" s="186">
        <v>0.04293975</v>
      </c>
      <c r="C7645" s="187">
        <v>45693.0</v>
      </c>
      <c r="D7645" s="188" t="str">
        <f t="shared" si="1"/>
        <v>2025/02</v>
      </c>
      <c r="E7645" s="189"/>
    </row>
    <row r="7646">
      <c r="A7646" s="186" t="s">
        <v>491</v>
      </c>
      <c r="B7646" s="186">
        <v>0.0066642</v>
      </c>
      <c r="C7646" s="187">
        <v>45693.0</v>
      </c>
      <c r="D7646" s="188" t="str">
        <f t="shared" si="1"/>
        <v>2025/02</v>
      </c>
      <c r="E7646" s="189"/>
    </row>
    <row r="7647">
      <c r="A7647" s="186" t="s">
        <v>487</v>
      </c>
      <c r="B7647" s="186">
        <v>1.63074</v>
      </c>
      <c r="C7647" s="187">
        <v>45694.0</v>
      </c>
      <c r="D7647" s="188" t="str">
        <f t="shared" si="1"/>
        <v>2025/02</v>
      </c>
      <c r="E7647" s="189"/>
    </row>
    <row r="7648">
      <c r="A7648" s="186" t="s">
        <v>487</v>
      </c>
      <c r="B7648" s="186">
        <v>0.04016</v>
      </c>
      <c r="C7648" s="187">
        <v>45694.0</v>
      </c>
      <c r="D7648" s="188" t="str">
        <f t="shared" si="1"/>
        <v>2025/02</v>
      </c>
      <c r="E7648" s="189"/>
    </row>
    <row r="7649">
      <c r="A7649" s="186" t="s">
        <v>487</v>
      </c>
      <c r="B7649" s="186">
        <v>0.11108</v>
      </c>
      <c r="C7649" s="187">
        <v>45694.0</v>
      </c>
      <c r="D7649" s="188" t="str">
        <f t="shared" si="1"/>
        <v>2025/02</v>
      </c>
      <c r="E7649" s="189"/>
    </row>
    <row r="7650">
      <c r="A7650" s="186" t="s">
        <v>487</v>
      </c>
      <c r="B7650" s="186">
        <v>2.7396425</v>
      </c>
      <c r="C7650" s="187">
        <v>45694.0</v>
      </c>
      <c r="D7650" s="188" t="str">
        <f t="shared" si="1"/>
        <v>2025/02</v>
      </c>
      <c r="E7650" s="189"/>
    </row>
    <row r="7651">
      <c r="A7651" s="186" t="s">
        <v>487</v>
      </c>
      <c r="B7651" s="186">
        <v>0.14384</v>
      </c>
      <c r="C7651" s="187">
        <v>45694.0</v>
      </c>
      <c r="D7651" s="188" t="str">
        <f t="shared" si="1"/>
        <v>2025/02</v>
      </c>
      <c r="E7651" s="189"/>
    </row>
    <row r="7652">
      <c r="A7652" s="186" t="s">
        <v>487</v>
      </c>
      <c r="B7652" s="186">
        <v>0.30022</v>
      </c>
      <c r="C7652" s="187">
        <v>45694.0</v>
      </c>
      <c r="D7652" s="188" t="str">
        <f t="shared" si="1"/>
        <v>2025/02</v>
      </c>
      <c r="E7652" s="189"/>
    </row>
    <row r="7653">
      <c r="A7653" s="186" t="s">
        <v>487</v>
      </c>
      <c r="B7653" s="186">
        <v>0.54378405</v>
      </c>
      <c r="C7653" s="187">
        <v>45694.0</v>
      </c>
      <c r="D7653" s="188" t="str">
        <f t="shared" si="1"/>
        <v>2025/02</v>
      </c>
      <c r="E7653" s="189"/>
    </row>
    <row r="7654">
      <c r="A7654" s="186" t="s">
        <v>487</v>
      </c>
      <c r="B7654" s="186">
        <v>0.0873792</v>
      </c>
      <c r="C7654" s="187">
        <v>45694.0</v>
      </c>
      <c r="D7654" s="188" t="str">
        <f t="shared" si="1"/>
        <v>2025/02</v>
      </c>
      <c r="E7654" s="189"/>
    </row>
    <row r="7655">
      <c r="A7655" s="186" t="s">
        <v>487</v>
      </c>
      <c r="B7655" s="186">
        <v>0.1029036</v>
      </c>
      <c r="C7655" s="187">
        <v>45694.0</v>
      </c>
      <c r="D7655" s="188" t="str">
        <f t="shared" si="1"/>
        <v>2025/02</v>
      </c>
      <c r="E7655" s="189"/>
    </row>
    <row r="7656">
      <c r="A7656" s="186" t="s">
        <v>499</v>
      </c>
      <c r="B7656" s="186">
        <v>14.42491</v>
      </c>
      <c r="C7656" s="187">
        <v>45694.0</v>
      </c>
      <c r="D7656" s="188" t="str">
        <f t="shared" si="1"/>
        <v>2025/02</v>
      </c>
      <c r="E7656" s="189"/>
    </row>
    <row r="7657">
      <c r="A7657" s="186" t="s">
        <v>499</v>
      </c>
      <c r="B7657" s="186">
        <v>16.60288</v>
      </c>
      <c r="C7657" s="187">
        <v>45694.0</v>
      </c>
      <c r="D7657" s="188" t="str">
        <f t="shared" si="1"/>
        <v>2025/02</v>
      </c>
      <c r="E7657" s="189"/>
    </row>
    <row r="7658">
      <c r="A7658" s="186" t="s">
        <v>499</v>
      </c>
      <c r="B7658" s="186">
        <v>13.9309</v>
      </c>
      <c r="C7658" s="187">
        <v>45694.0</v>
      </c>
      <c r="D7658" s="188" t="str">
        <f t="shared" si="1"/>
        <v>2025/02</v>
      </c>
      <c r="E7658" s="189"/>
    </row>
    <row r="7659">
      <c r="A7659" s="186" t="s">
        <v>499</v>
      </c>
      <c r="B7659" s="186">
        <v>0.004215</v>
      </c>
      <c r="C7659" s="187">
        <v>45694.0</v>
      </c>
      <c r="D7659" s="188" t="str">
        <f t="shared" si="1"/>
        <v>2025/02</v>
      </c>
      <c r="E7659" s="189"/>
    </row>
    <row r="7660">
      <c r="A7660" s="186" t="s">
        <v>499</v>
      </c>
      <c r="B7660" s="186">
        <v>0.00651</v>
      </c>
      <c r="C7660" s="187">
        <v>45694.0</v>
      </c>
      <c r="D7660" s="188" t="str">
        <f t="shared" si="1"/>
        <v>2025/02</v>
      </c>
      <c r="E7660" s="189"/>
    </row>
    <row r="7661">
      <c r="A7661" s="186" t="s">
        <v>499</v>
      </c>
      <c r="B7661" s="186">
        <v>0.0398437</v>
      </c>
      <c r="C7661" s="187">
        <v>45694.0</v>
      </c>
      <c r="D7661" s="188" t="str">
        <f t="shared" si="1"/>
        <v>2025/02</v>
      </c>
      <c r="E7661" s="189"/>
    </row>
    <row r="7662">
      <c r="A7662" s="186" t="s">
        <v>499</v>
      </c>
      <c r="B7662" s="186">
        <v>0.0721395</v>
      </c>
      <c r="C7662" s="187">
        <v>45694.0</v>
      </c>
      <c r="D7662" s="188" t="str">
        <f t="shared" si="1"/>
        <v>2025/02</v>
      </c>
      <c r="E7662" s="189"/>
    </row>
    <row r="7663">
      <c r="A7663" s="186" t="s">
        <v>499</v>
      </c>
      <c r="B7663" s="186">
        <v>0.0475164</v>
      </c>
      <c r="C7663" s="187">
        <v>45694.0</v>
      </c>
      <c r="D7663" s="188" t="str">
        <f t="shared" si="1"/>
        <v>2025/02</v>
      </c>
      <c r="E7663" s="189"/>
    </row>
    <row r="7664">
      <c r="A7664" s="186" t="s">
        <v>502</v>
      </c>
      <c r="B7664" s="186">
        <v>0.046505</v>
      </c>
      <c r="C7664" s="187">
        <v>45694.0</v>
      </c>
      <c r="D7664" s="188" t="str">
        <f t="shared" si="1"/>
        <v>2025/02</v>
      </c>
      <c r="E7664" s="189"/>
    </row>
    <row r="7665">
      <c r="A7665" s="186" t="s">
        <v>502</v>
      </c>
      <c r="B7665" s="186">
        <v>0.09224</v>
      </c>
      <c r="C7665" s="187">
        <v>45694.0</v>
      </c>
      <c r="D7665" s="188" t="str">
        <f t="shared" si="1"/>
        <v>2025/02</v>
      </c>
      <c r="E7665" s="189"/>
    </row>
    <row r="7666">
      <c r="A7666" s="186" t="s">
        <v>502</v>
      </c>
      <c r="B7666" s="186">
        <v>0.4707725</v>
      </c>
      <c r="C7666" s="187">
        <v>45694.0</v>
      </c>
      <c r="D7666" s="188" t="str">
        <f t="shared" si="1"/>
        <v>2025/02</v>
      </c>
      <c r="E7666" s="189"/>
    </row>
    <row r="7667">
      <c r="A7667" s="186" t="s">
        <v>502</v>
      </c>
      <c r="B7667" s="186">
        <v>0.4752</v>
      </c>
      <c r="C7667" s="187">
        <v>45694.0</v>
      </c>
      <c r="D7667" s="188" t="str">
        <f t="shared" si="1"/>
        <v>2025/02</v>
      </c>
      <c r="E7667" s="189"/>
    </row>
    <row r="7668">
      <c r="A7668" s="186" t="s">
        <v>502</v>
      </c>
      <c r="B7668" s="186">
        <v>0.21093</v>
      </c>
      <c r="C7668" s="187">
        <v>45694.0</v>
      </c>
      <c r="D7668" s="188" t="str">
        <f t="shared" si="1"/>
        <v>2025/02</v>
      </c>
      <c r="E7668" s="189"/>
    </row>
    <row r="7669">
      <c r="A7669" s="186" t="s">
        <v>502</v>
      </c>
      <c r="B7669" s="186">
        <v>0.02854035</v>
      </c>
      <c r="C7669" s="187">
        <v>45694.0</v>
      </c>
      <c r="D7669" s="188" t="str">
        <f t="shared" si="1"/>
        <v>2025/02</v>
      </c>
      <c r="E7669" s="189"/>
    </row>
    <row r="7670">
      <c r="A7670" s="186" t="s">
        <v>502</v>
      </c>
      <c r="B7670" s="186">
        <v>0.0133728</v>
      </c>
      <c r="C7670" s="187">
        <v>45694.0</v>
      </c>
      <c r="D7670" s="188" t="str">
        <f t="shared" si="1"/>
        <v>2025/02</v>
      </c>
      <c r="E7670" s="189"/>
    </row>
    <row r="7671">
      <c r="A7671" s="186" t="s">
        <v>502</v>
      </c>
      <c r="B7671" s="186">
        <v>0.03132</v>
      </c>
      <c r="C7671" s="187">
        <v>45694.0</v>
      </c>
      <c r="D7671" s="188" t="str">
        <f t="shared" si="1"/>
        <v>2025/02</v>
      </c>
      <c r="E7671" s="189"/>
    </row>
    <row r="7672">
      <c r="A7672" s="186" t="s">
        <v>502</v>
      </c>
      <c r="B7672" s="186">
        <v>0.0143391</v>
      </c>
      <c r="C7672" s="187">
        <v>45694.0</v>
      </c>
      <c r="D7672" s="188" t="str">
        <f t="shared" si="1"/>
        <v>2025/02</v>
      </c>
      <c r="E7672" s="189"/>
    </row>
    <row r="7673">
      <c r="A7673" s="186" t="s">
        <v>502</v>
      </c>
      <c r="B7673" s="186">
        <v>210.96096</v>
      </c>
      <c r="C7673" s="187">
        <v>45694.0</v>
      </c>
      <c r="D7673" s="188" t="str">
        <f t="shared" si="1"/>
        <v>2025/02</v>
      </c>
      <c r="E7673" s="189"/>
    </row>
    <row r="7674">
      <c r="A7674" s="186" t="s">
        <v>502</v>
      </c>
      <c r="B7674" s="186">
        <v>0.1362831</v>
      </c>
      <c r="C7674" s="187">
        <v>45694.0</v>
      </c>
      <c r="D7674" s="188" t="str">
        <f t="shared" si="1"/>
        <v>2025/02</v>
      </c>
      <c r="E7674" s="189"/>
    </row>
    <row r="7675">
      <c r="A7675" s="186" t="s">
        <v>502</v>
      </c>
      <c r="B7675" s="186">
        <v>0.0066648</v>
      </c>
      <c r="C7675" s="187">
        <v>45694.0</v>
      </c>
      <c r="D7675" s="188" t="str">
        <f t="shared" si="1"/>
        <v>2025/02</v>
      </c>
      <c r="E7675" s="189"/>
    </row>
    <row r="7676">
      <c r="A7676" s="186" t="s">
        <v>502</v>
      </c>
      <c r="B7676" s="186">
        <v>1.6059E-4</v>
      </c>
      <c r="C7676" s="187">
        <v>45694.0</v>
      </c>
      <c r="D7676" s="188" t="str">
        <f t="shared" si="1"/>
        <v>2025/02</v>
      </c>
      <c r="E7676" s="189"/>
    </row>
    <row r="7677">
      <c r="A7677" s="186" t="s">
        <v>502</v>
      </c>
      <c r="B7677" s="186">
        <v>2.64</v>
      </c>
      <c r="C7677" s="187">
        <v>45694.0</v>
      </c>
      <c r="D7677" s="188" t="str">
        <f t="shared" si="1"/>
        <v>2025/02</v>
      </c>
      <c r="E7677" s="189"/>
    </row>
    <row r="7678">
      <c r="A7678" s="186" t="s">
        <v>502</v>
      </c>
      <c r="B7678" s="186">
        <v>0.273132</v>
      </c>
      <c r="C7678" s="187">
        <v>45694.0</v>
      </c>
      <c r="D7678" s="188" t="str">
        <f t="shared" si="1"/>
        <v>2025/02</v>
      </c>
      <c r="E7678" s="189"/>
    </row>
    <row r="7679">
      <c r="A7679" s="186" t="s">
        <v>502</v>
      </c>
      <c r="B7679" s="186">
        <v>0.715532</v>
      </c>
      <c r="C7679" s="187">
        <v>45694.0</v>
      </c>
      <c r="D7679" s="188" t="str">
        <f t="shared" si="1"/>
        <v>2025/02</v>
      </c>
      <c r="E7679" s="189"/>
    </row>
    <row r="7680">
      <c r="A7680" s="186" t="s">
        <v>488</v>
      </c>
      <c r="B7680" s="186">
        <v>7.3057525</v>
      </c>
      <c r="C7680" s="187">
        <v>45694.0</v>
      </c>
      <c r="D7680" s="188" t="str">
        <f t="shared" si="1"/>
        <v>2025/02</v>
      </c>
      <c r="E7680" s="189"/>
    </row>
    <row r="7681">
      <c r="A7681" s="186" t="s">
        <v>488</v>
      </c>
      <c r="B7681" s="186">
        <v>0.22816</v>
      </c>
      <c r="C7681" s="187">
        <v>45694.0</v>
      </c>
      <c r="D7681" s="188" t="str">
        <f t="shared" si="1"/>
        <v>2025/02</v>
      </c>
      <c r="E7681" s="189"/>
    </row>
    <row r="7682">
      <c r="A7682" s="186" t="s">
        <v>488</v>
      </c>
      <c r="B7682" s="186">
        <v>5.22201</v>
      </c>
      <c r="C7682" s="187">
        <v>45694.0</v>
      </c>
      <c r="D7682" s="188" t="str">
        <f t="shared" si="1"/>
        <v>2025/02</v>
      </c>
      <c r="E7682" s="189"/>
    </row>
    <row r="7683">
      <c r="A7683" s="186" t="s">
        <v>488</v>
      </c>
      <c r="B7683" s="186">
        <v>8.310415</v>
      </c>
      <c r="C7683" s="187">
        <v>45694.0</v>
      </c>
      <c r="D7683" s="188" t="str">
        <f t="shared" si="1"/>
        <v>2025/02</v>
      </c>
      <c r="E7683" s="189"/>
    </row>
    <row r="7684">
      <c r="A7684" s="186" t="s">
        <v>488</v>
      </c>
      <c r="B7684" s="186">
        <v>0.51696</v>
      </c>
      <c r="C7684" s="187">
        <v>45694.0</v>
      </c>
      <c r="D7684" s="188" t="str">
        <f t="shared" si="1"/>
        <v>2025/02</v>
      </c>
      <c r="E7684" s="189"/>
    </row>
    <row r="7685">
      <c r="A7685" s="186" t="s">
        <v>488</v>
      </c>
      <c r="B7685" s="186">
        <v>3.53446</v>
      </c>
      <c r="C7685" s="187">
        <v>45694.0</v>
      </c>
      <c r="D7685" s="188" t="str">
        <f t="shared" si="1"/>
        <v>2025/02</v>
      </c>
      <c r="E7685" s="189"/>
    </row>
    <row r="7686">
      <c r="A7686" s="186" t="s">
        <v>488</v>
      </c>
      <c r="B7686" s="186">
        <v>0.01554285</v>
      </c>
      <c r="C7686" s="187">
        <v>45694.0</v>
      </c>
      <c r="D7686" s="188" t="str">
        <f t="shared" si="1"/>
        <v>2025/02</v>
      </c>
      <c r="E7686" s="189"/>
    </row>
    <row r="7687">
      <c r="A7687" s="186" t="s">
        <v>488</v>
      </c>
      <c r="B7687" s="186">
        <v>0.00528</v>
      </c>
      <c r="C7687" s="187">
        <v>45694.0</v>
      </c>
      <c r="D7687" s="188" t="str">
        <f t="shared" si="1"/>
        <v>2025/02</v>
      </c>
      <c r="E7687" s="189"/>
    </row>
    <row r="7688">
      <c r="A7688" s="186" t="s">
        <v>488</v>
      </c>
      <c r="B7688" s="186">
        <v>0.0100386</v>
      </c>
      <c r="C7688" s="187">
        <v>45694.0</v>
      </c>
      <c r="D7688" s="188" t="str">
        <f t="shared" si="1"/>
        <v>2025/02</v>
      </c>
      <c r="E7688" s="189"/>
    </row>
    <row r="7689">
      <c r="A7689" s="186" t="s">
        <v>488</v>
      </c>
      <c r="B7689" s="186">
        <v>0.1744798</v>
      </c>
      <c r="C7689" s="187">
        <v>45694.0</v>
      </c>
      <c r="D7689" s="188" t="str">
        <f t="shared" si="1"/>
        <v>2025/02</v>
      </c>
      <c r="E7689" s="189"/>
    </row>
    <row r="7690">
      <c r="A7690" s="186" t="s">
        <v>488</v>
      </c>
      <c r="B7690" s="186">
        <v>0.0029568</v>
      </c>
      <c r="C7690" s="187">
        <v>45694.0</v>
      </c>
      <c r="D7690" s="188" t="str">
        <f t="shared" si="1"/>
        <v>2025/02</v>
      </c>
      <c r="E7690" s="189"/>
    </row>
    <row r="7691">
      <c r="A7691" s="186" t="s">
        <v>488</v>
      </c>
      <c r="B7691" s="186">
        <v>1.4071596</v>
      </c>
      <c r="C7691" s="187">
        <v>45694.0</v>
      </c>
      <c r="D7691" s="188" t="str">
        <f t="shared" si="1"/>
        <v>2025/02</v>
      </c>
      <c r="E7691" s="189"/>
    </row>
    <row r="7692">
      <c r="A7692" s="186" t="s">
        <v>489</v>
      </c>
      <c r="B7692" s="186">
        <v>31.100195</v>
      </c>
      <c r="C7692" s="187">
        <v>45694.0</v>
      </c>
      <c r="D7692" s="188" t="str">
        <f t="shared" si="1"/>
        <v>2025/02</v>
      </c>
      <c r="E7692" s="189"/>
    </row>
    <row r="7693">
      <c r="A7693" s="186" t="s">
        <v>489</v>
      </c>
      <c r="B7693" s="186">
        <v>37.32544</v>
      </c>
      <c r="C7693" s="187">
        <v>45694.0</v>
      </c>
      <c r="D7693" s="188" t="str">
        <f t="shared" si="1"/>
        <v>2025/02</v>
      </c>
      <c r="E7693" s="189"/>
    </row>
    <row r="7694">
      <c r="A7694" s="186" t="s">
        <v>489</v>
      </c>
      <c r="B7694" s="186">
        <v>48.04595</v>
      </c>
      <c r="C7694" s="187">
        <v>45694.0</v>
      </c>
      <c r="D7694" s="188" t="str">
        <f t="shared" si="1"/>
        <v>2025/02</v>
      </c>
      <c r="E7694" s="189"/>
    </row>
    <row r="7695">
      <c r="A7695" s="186" t="s">
        <v>489</v>
      </c>
      <c r="B7695" s="186">
        <v>0.0413013</v>
      </c>
      <c r="C7695" s="187">
        <v>45694.0</v>
      </c>
      <c r="D7695" s="188" t="str">
        <f t="shared" si="1"/>
        <v>2025/02</v>
      </c>
      <c r="E7695" s="189"/>
    </row>
    <row r="7696">
      <c r="A7696" s="186" t="s">
        <v>489</v>
      </c>
      <c r="B7696" s="186">
        <v>0.0155136</v>
      </c>
      <c r="C7696" s="187">
        <v>45694.0</v>
      </c>
      <c r="D7696" s="188" t="str">
        <f t="shared" si="1"/>
        <v>2025/02</v>
      </c>
      <c r="E7696" s="189"/>
    </row>
    <row r="7697">
      <c r="A7697" s="186" t="s">
        <v>489</v>
      </c>
      <c r="B7697" s="186">
        <v>0.019074</v>
      </c>
      <c r="C7697" s="187">
        <v>45694.0</v>
      </c>
      <c r="D7697" s="188" t="str">
        <f t="shared" si="1"/>
        <v>2025/02</v>
      </c>
      <c r="E7697" s="189"/>
    </row>
    <row r="7698">
      <c r="A7698" s="186" t="s">
        <v>489</v>
      </c>
      <c r="B7698" s="186">
        <v>5.122E-5</v>
      </c>
      <c r="C7698" s="187">
        <v>45694.0</v>
      </c>
      <c r="D7698" s="188" t="str">
        <f t="shared" si="1"/>
        <v>2025/02</v>
      </c>
      <c r="E7698" s="189"/>
    </row>
    <row r="7699">
      <c r="A7699" s="186" t="s">
        <v>489</v>
      </c>
      <c r="B7699" s="186">
        <v>0.0052671</v>
      </c>
      <c r="C7699" s="187">
        <v>45694.0</v>
      </c>
      <c r="D7699" s="188" t="str">
        <f t="shared" si="1"/>
        <v>2025/02</v>
      </c>
      <c r="E7699" s="189"/>
    </row>
    <row r="7700">
      <c r="A7700" s="186" t="s">
        <v>489</v>
      </c>
      <c r="B7700" s="186">
        <v>0.003612</v>
      </c>
      <c r="C7700" s="187">
        <v>45694.0</v>
      </c>
      <c r="D7700" s="188" t="str">
        <f t="shared" si="1"/>
        <v>2025/02</v>
      </c>
      <c r="E7700" s="189"/>
    </row>
    <row r="7701">
      <c r="A7701" s="186" t="s">
        <v>498</v>
      </c>
      <c r="B7701" s="186">
        <v>0.1382425</v>
      </c>
      <c r="C7701" s="187">
        <v>45694.0</v>
      </c>
      <c r="D7701" s="188" t="str">
        <f t="shared" si="1"/>
        <v>2025/02</v>
      </c>
      <c r="E7701" s="189"/>
    </row>
    <row r="7702">
      <c r="A7702" s="186" t="s">
        <v>498</v>
      </c>
      <c r="B7702" s="186">
        <v>0.10483</v>
      </c>
      <c r="C7702" s="187">
        <v>45694.0</v>
      </c>
      <c r="D7702" s="188" t="str">
        <f t="shared" si="1"/>
        <v>2025/02</v>
      </c>
      <c r="E7702" s="189"/>
    </row>
    <row r="7703">
      <c r="A7703" s="186" t="s">
        <v>498</v>
      </c>
      <c r="B7703" s="186">
        <v>0.0126534</v>
      </c>
      <c r="C7703" s="187">
        <v>45694.0</v>
      </c>
      <c r="D7703" s="188" t="str">
        <f t="shared" si="1"/>
        <v>2025/02</v>
      </c>
      <c r="E7703" s="189"/>
    </row>
    <row r="7704">
      <c r="A7704" s="186" t="s">
        <v>498</v>
      </c>
      <c r="B7704" s="186">
        <v>0.0059136</v>
      </c>
      <c r="C7704" s="187">
        <v>45694.0</v>
      </c>
      <c r="D7704" s="188" t="str">
        <f t="shared" si="1"/>
        <v>2025/02</v>
      </c>
      <c r="E7704" s="189"/>
    </row>
    <row r="7705">
      <c r="A7705" s="186" t="s">
        <v>498</v>
      </c>
      <c r="B7705" s="186">
        <v>0.0106674</v>
      </c>
      <c r="C7705" s="187">
        <v>45694.0</v>
      </c>
      <c r="D7705" s="188" t="str">
        <f t="shared" si="1"/>
        <v>2025/02</v>
      </c>
      <c r="E7705" s="189"/>
    </row>
    <row r="7706">
      <c r="A7706" s="186" t="s">
        <v>491</v>
      </c>
      <c r="B7706" s="186">
        <v>0.2476975</v>
      </c>
      <c r="C7706" s="187">
        <v>45694.0</v>
      </c>
      <c r="D7706" s="188" t="str">
        <f t="shared" si="1"/>
        <v>2025/02</v>
      </c>
      <c r="E7706" s="189"/>
    </row>
    <row r="7707">
      <c r="A7707" s="186" t="s">
        <v>491</v>
      </c>
      <c r="B7707" s="186">
        <v>0.02905</v>
      </c>
      <c r="C7707" s="187">
        <v>45694.0</v>
      </c>
      <c r="D7707" s="188" t="str">
        <f t="shared" si="1"/>
        <v>2025/02</v>
      </c>
      <c r="E7707" s="189"/>
    </row>
    <row r="7708">
      <c r="A7708" s="186" t="s">
        <v>491</v>
      </c>
      <c r="B7708" s="186">
        <v>0.1887645</v>
      </c>
      <c r="C7708" s="187">
        <v>45694.0</v>
      </c>
      <c r="D7708" s="188" t="str">
        <f t="shared" si="1"/>
        <v>2025/02</v>
      </c>
      <c r="E7708" s="189"/>
    </row>
    <row r="7709">
      <c r="A7709" s="186" t="s">
        <v>491</v>
      </c>
      <c r="B7709" s="186">
        <v>0.0016416</v>
      </c>
      <c r="C7709" s="187">
        <v>45694.0</v>
      </c>
      <c r="D7709" s="188" t="str">
        <f t="shared" si="1"/>
        <v>2025/02</v>
      </c>
      <c r="E7709" s="189"/>
    </row>
    <row r="7710">
      <c r="A7710" s="186" t="s">
        <v>491</v>
      </c>
      <c r="B7710" s="186">
        <v>0.0610992</v>
      </c>
      <c r="C7710" s="187">
        <v>45694.0</v>
      </c>
      <c r="D7710" s="188" t="str">
        <f t="shared" si="1"/>
        <v>2025/02</v>
      </c>
      <c r="E7710" s="189"/>
    </row>
    <row r="7711">
      <c r="A7711" s="186" t="s">
        <v>487</v>
      </c>
      <c r="B7711" s="186">
        <v>0.9428275</v>
      </c>
      <c r="C7711" s="187">
        <v>45695.0</v>
      </c>
      <c r="D7711" s="188" t="str">
        <f t="shared" si="1"/>
        <v>2025/02</v>
      </c>
      <c r="E7711" s="189"/>
    </row>
    <row r="7712">
      <c r="A7712" s="186" t="s">
        <v>487</v>
      </c>
      <c r="B7712" s="186">
        <v>0.06848</v>
      </c>
      <c r="C7712" s="187">
        <v>45695.0</v>
      </c>
      <c r="D7712" s="188" t="str">
        <f t="shared" si="1"/>
        <v>2025/02</v>
      </c>
      <c r="E7712" s="189"/>
    </row>
    <row r="7713">
      <c r="A7713" s="186" t="s">
        <v>487</v>
      </c>
      <c r="B7713" s="186">
        <v>0.17593</v>
      </c>
      <c r="C7713" s="187">
        <v>45695.0</v>
      </c>
      <c r="D7713" s="188" t="str">
        <f t="shared" si="1"/>
        <v>2025/02</v>
      </c>
      <c r="E7713" s="189"/>
    </row>
    <row r="7714">
      <c r="A7714" s="186" t="s">
        <v>487</v>
      </c>
      <c r="B7714" s="186">
        <v>1.357035</v>
      </c>
      <c r="C7714" s="187">
        <v>45695.0</v>
      </c>
      <c r="D7714" s="188" t="str">
        <f t="shared" si="1"/>
        <v>2025/02</v>
      </c>
      <c r="E7714" s="189"/>
    </row>
    <row r="7715">
      <c r="A7715" s="186" t="s">
        <v>487</v>
      </c>
      <c r="B7715" s="186">
        <v>0.11792</v>
      </c>
      <c r="C7715" s="187">
        <v>45695.0</v>
      </c>
      <c r="D7715" s="188" t="str">
        <f t="shared" si="1"/>
        <v>2025/02</v>
      </c>
      <c r="E7715" s="189"/>
    </row>
    <row r="7716">
      <c r="A7716" s="186" t="s">
        <v>487</v>
      </c>
      <c r="B7716" s="186">
        <v>0.21295</v>
      </c>
      <c r="C7716" s="187">
        <v>45695.0</v>
      </c>
      <c r="D7716" s="188" t="str">
        <f t="shared" si="1"/>
        <v>2025/02</v>
      </c>
      <c r="E7716" s="189"/>
    </row>
    <row r="7717">
      <c r="A7717" s="186" t="s">
        <v>487</v>
      </c>
      <c r="B7717" s="186">
        <v>0.4673145</v>
      </c>
      <c r="C7717" s="187">
        <v>45695.0</v>
      </c>
      <c r="D7717" s="188" t="str">
        <f t="shared" si="1"/>
        <v>2025/02</v>
      </c>
      <c r="E7717" s="189"/>
    </row>
    <row r="7718">
      <c r="A7718" s="186" t="s">
        <v>487</v>
      </c>
      <c r="B7718" s="186">
        <v>0.0709248</v>
      </c>
      <c r="C7718" s="187">
        <v>45695.0</v>
      </c>
      <c r="D7718" s="188" t="str">
        <f t="shared" si="1"/>
        <v>2025/02</v>
      </c>
      <c r="E7718" s="189"/>
    </row>
    <row r="7719">
      <c r="A7719" s="186" t="s">
        <v>487</v>
      </c>
      <c r="B7719" s="186">
        <v>0.0843624</v>
      </c>
      <c r="C7719" s="187">
        <v>45695.0</v>
      </c>
      <c r="D7719" s="188" t="str">
        <f t="shared" si="1"/>
        <v>2025/02</v>
      </c>
      <c r="E7719" s="189"/>
    </row>
    <row r="7720">
      <c r="A7720" s="186" t="s">
        <v>499</v>
      </c>
      <c r="B7720" s="186">
        <v>15.13342</v>
      </c>
      <c r="C7720" s="187">
        <v>45695.0</v>
      </c>
      <c r="D7720" s="188" t="str">
        <f t="shared" si="1"/>
        <v>2025/02</v>
      </c>
      <c r="E7720" s="189"/>
    </row>
    <row r="7721">
      <c r="A7721" s="186" t="s">
        <v>499</v>
      </c>
      <c r="B7721" s="186">
        <v>20.39696</v>
      </c>
      <c r="C7721" s="187">
        <v>45695.0</v>
      </c>
      <c r="D7721" s="188" t="str">
        <f t="shared" si="1"/>
        <v>2025/02</v>
      </c>
      <c r="E7721" s="189"/>
    </row>
    <row r="7722">
      <c r="A7722" s="186" t="s">
        <v>499</v>
      </c>
      <c r="B7722" s="186">
        <v>15.72574</v>
      </c>
      <c r="C7722" s="187">
        <v>45695.0</v>
      </c>
      <c r="D7722" s="188" t="str">
        <f t="shared" si="1"/>
        <v>2025/02</v>
      </c>
      <c r="E7722" s="189"/>
    </row>
    <row r="7723">
      <c r="A7723" s="186" t="s">
        <v>499</v>
      </c>
      <c r="B7723" s="186">
        <v>0.0089775</v>
      </c>
      <c r="C7723" s="187">
        <v>45695.0</v>
      </c>
      <c r="D7723" s="188" t="str">
        <f t="shared" si="1"/>
        <v>2025/02</v>
      </c>
      <c r="E7723" s="189"/>
    </row>
    <row r="7724">
      <c r="A7724" s="186" t="s">
        <v>499</v>
      </c>
      <c r="B7724" s="186">
        <v>0.0136</v>
      </c>
      <c r="C7724" s="187">
        <v>45695.0</v>
      </c>
      <c r="D7724" s="188" t="str">
        <f t="shared" si="1"/>
        <v>2025/02</v>
      </c>
      <c r="E7724" s="189"/>
    </row>
    <row r="7725">
      <c r="A7725" s="186" t="s">
        <v>499</v>
      </c>
      <c r="B7725" s="186">
        <v>0.03972</v>
      </c>
      <c r="C7725" s="187">
        <v>45695.0</v>
      </c>
      <c r="D7725" s="188" t="str">
        <f t="shared" si="1"/>
        <v>2025/02</v>
      </c>
      <c r="E7725" s="189"/>
    </row>
    <row r="7726">
      <c r="A7726" s="186" t="s">
        <v>499</v>
      </c>
      <c r="B7726" s="186">
        <v>0.00185985</v>
      </c>
      <c r="C7726" s="187">
        <v>45695.0</v>
      </c>
      <c r="D7726" s="188" t="str">
        <f t="shared" si="1"/>
        <v>2025/02</v>
      </c>
      <c r="E7726" s="189"/>
    </row>
    <row r="7727">
      <c r="A7727" s="186" t="s">
        <v>499</v>
      </c>
      <c r="B7727" s="186">
        <v>7.038E-4</v>
      </c>
      <c r="C7727" s="187">
        <v>45695.0</v>
      </c>
      <c r="D7727" s="188" t="str">
        <f t="shared" si="1"/>
        <v>2025/02</v>
      </c>
      <c r="E7727" s="189"/>
    </row>
    <row r="7728">
      <c r="A7728" s="186" t="s">
        <v>499</v>
      </c>
      <c r="B7728" s="186">
        <v>0.04069754</v>
      </c>
      <c r="C7728" s="187">
        <v>45695.0</v>
      </c>
      <c r="D7728" s="188" t="str">
        <f t="shared" si="1"/>
        <v>2025/02</v>
      </c>
      <c r="E7728" s="189"/>
    </row>
    <row r="7729">
      <c r="A7729" s="186" t="s">
        <v>499</v>
      </c>
      <c r="B7729" s="186">
        <v>0.043308</v>
      </c>
      <c r="C7729" s="187">
        <v>45695.0</v>
      </c>
      <c r="D7729" s="188" t="str">
        <f t="shared" si="1"/>
        <v>2025/02</v>
      </c>
      <c r="E7729" s="189"/>
    </row>
    <row r="7730">
      <c r="A7730" s="186" t="s">
        <v>499</v>
      </c>
      <c r="B7730" s="186">
        <v>0.023592</v>
      </c>
      <c r="C7730" s="187">
        <v>45695.0</v>
      </c>
      <c r="D7730" s="188" t="str">
        <f t="shared" si="1"/>
        <v>2025/02</v>
      </c>
      <c r="E7730" s="189"/>
    </row>
    <row r="7731">
      <c r="A7731" s="186" t="s">
        <v>511</v>
      </c>
      <c r="B7731" s="186">
        <v>2.55E-6</v>
      </c>
      <c r="C7731" s="187">
        <v>45695.0</v>
      </c>
      <c r="D7731" s="188" t="str">
        <f t="shared" si="1"/>
        <v>2025/02</v>
      </c>
      <c r="E7731" s="189"/>
    </row>
    <row r="7732">
      <c r="A7732" s="186" t="s">
        <v>511</v>
      </c>
      <c r="B7732" s="190">
        <v>6.0E-7</v>
      </c>
      <c r="C7732" s="187">
        <v>45695.0</v>
      </c>
      <c r="D7732" s="188" t="str">
        <f t="shared" si="1"/>
        <v>2025/02</v>
      </c>
      <c r="E7732" s="189"/>
    </row>
    <row r="7733">
      <c r="A7733" s="186" t="s">
        <v>511</v>
      </c>
      <c r="B7733" s="186">
        <v>1.23E-5</v>
      </c>
      <c r="C7733" s="187">
        <v>45695.0</v>
      </c>
      <c r="D7733" s="188" t="str">
        <f t="shared" si="1"/>
        <v>2025/02</v>
      </c>
      <c r="E7733" s="189"/>
    </row>
    <row r="7734">
      <c r="A7734" s="186" t="s">
        <v>511</v>
      </c>
      <c r="B7734" s="186">
        <v>1.44E-5</v>
      </c>
      <c r="C7734" s="187">
        <v>45695.0</v>
      </c>
      <c r="D7734" s="188" t="str">
        <f t="shared" si="1"/>
        <v>2025/02</v>
      </c>
      <c r="E7734" s="189"/>
    </row>
    <row r="7735">
      <c r="A7735" s="186" t="s">
        <v>502</v>
      </c>
      <c r="B7735" s="186">
        <v>0.044175</v>
      </c>
      <c r="C7735" s="187">
        <v>45695.0</v>
      </c>
      <c r="D7735" s="188" t="str">
        <f t="shared" si="1"/>
        <v>2025/02</v>
      </c>
      <c r="E7735" s="189"/>
    </row>
    <row r="7736">
      <c r="A7736" s="186" t="s">
        <v>502</v>
      </c>
      <c r="B7736" s="186">
        <v>0.00992</v>
      </c>
      <c r="C7736" s="187">
        <v>45695.0</v>
      </c>
      <c r="D7736" s="188" t="str">
        <f t="shared" si="1"/>
        <v>2025/02</v>
      </c>
      <c r="E7736" s="189"/>
    </row>
    <row r="7737">
      <c r="A7737" s="186" t="s">
        <v>502</v>
      </c>
      <c r="B7737" s="186">
        <v>0.10847</v>
      </c>
      <c r="C7737" s="187">
        <v>45695.0</v>
      </c>
      <c r="D7737" s="188" t="str">
        <f t="shared" si="1"/>
        <v>2025/02</v>
      </c>
      <c r="E7737" s="189"/>
    </row>
    <row r="7738">
      <c r="A7738" s="186" t="s">
        <v>502</v>
      </c>
      <c r="B7738" s="186">
        <v>0.694935</v>
      </c>
      <c r="C7738" s="187">
        <v>45695.0</v>
      </c>
      <c r="D7738" s="188" t="str">
        <f t="shared" si="1"/>
        <v>2025/02</v>
      </c>
      <c r="E7738" s="189"/>
    </row>
    <row r="7739">
      <c r="A7739" s="186" t="s">
        <v>502</v>
      </c>
      <c r="B7739" s="186">
        <v>0.1704</v>
      </c>
      <c r="C7739" s="187">
        <v>45695.0</v>
      </c>
      <c r="D7739" s="188" t="str">
        <f t="shared" si="1"/>
        <v>2025/02</v>
      </c>
      <c r="E7739" s="189"/>
    </row>
    <row r="7740">
      <c r="A7740" s="186" t="s">
        <v>502</v>
      </c>
      <c r="B7740" s="186">
        <v>0.21882</v>
      </c>
      <c r="C7740" s="187">
        <v>45695.0</v>
      </c>
      <c r="D7740" s="188" t="str">
        <f t="shared" si="1"/>
        <v>2025/02</v>
      </c>
      <c r="E7740" s="189"/>
    </row>
    <row r="7741">
      <c r="A7741" s="186" t="s">
        <v>502</v>
      </c>
      <c r="B7741" s="186">
        <v>0.00858375</v>
      </c>
      <c r="C7741" s="187">
        <v>45695.0</v>
      </c>
      <c r="D7741" s="188" t="str">
        <f t="shared" si="1"/>
        <v>2025/02</v>
      </c>
      <c r="E7741" s="189"/>
    </row>
    <row r="7742">
      <c r="A7742" s="186" t="s">
        <v>502</v>
      </c>
      <c r="B7742" s="186">
        <v>0.0024192</v>
      </c>
      <c r="C7742" s="187">
        <v>45695.0</v>
      </c>
      <c r="D7742" s="188" t="str">
        <f t="shared" si="1"/>
        <v>2025/02</v>
      </c>
      <c r="E7742" s="189"/>
    </row>
    <row r="7743">
      <c r="A7743" s="186" t="s">
        <v>502</v>
      </c>
      <c r="B7743" s="186">
        <v>0.0015126</v>
      </c>
      <c r="C7743" s="187">
        <v>45695.0</v>
      </c>
      <c r="D7743" s="188" t="str">
        <f t="shared" si="1"/>
        <v>2025/02</v>
      </c>
      <c r="E7743" s="189"/>
    </row>
    <row r="7744">
      <c r="A7744" s="186" t="s">
        <v>502</v>
      </c>
      <c r="B7744" s="186">
        <v>0.0147186</v>
      </c>
      <c r="C7744" s="187">
        <v>45695.0</v>
      </c>
      <c r="D7744" s="188" t="str">
        <f t="shared" si="1"/>
        <v>2025/02</v>
      </c>
      <c r="E7744" s="189"/>
    </row>
    <row r="7745">
      <c r="A7745" s="186" t="s">
        <v>502</v>
      </c>
      <c r="B7745" s="186">
        <v>47.02131</v>
      </c>
      <c r="C7745" s="187">
        <v>45695.0</v>
      </c>
      <c r="D7745" s="188" t="str">
        <f t="shared" si="1"/>
        <v>2025/02</v>
      </c>
      <c r="E7745" s="189"/>
    </row>
    <row r="7746">
      <c r="A7746" s="186" t="s">
        <v>502</v>
      </c>
      <c r="B7746" s="186">
        <v>0.1050444</v>
      </c>
      <c r="C7746" s="187">
        <v>45695.0</v>
      </c>
      <c r="D7746" s="188" t="str">
        <f t="shared" si="1"/>
        <v>2025/02</v>
      </c>
      <c r="E7746" s="189"/>
    </row>
    <row r="7747">
      <c r="A7747" s="186" t="s">
        <v>502</v>
      </c>
      <c r="B7747" s="186">
        <v>0.0053568</v>
      </c>
      <c r="C7747" s="187">
        <v>45695.0</v>
      </c>
      <c r="D7747" s="188" t="str">
        <f t="shared" si="1"/>
        <v>2025/02</v>
      </c>
      <c r="E7747" s="189"/>
    </row>
    <row r="7748">
      <c r="A7748" s="186" t="s">
        <v>502</v>
      </c>
      <c r="B7748" s="186">
        <v>1.6059E-4</v>
      </c>
      <c r="C7748" s="187">
        <v>45695.0</v>
      </c>
      <c r="D7748" s="188" t="str">
        <f t="shared" si="1"/>
        <v>2025/02</v>
      </c>
      <c r="E7748" s="189"/>
    </row>
    <row r="7749">
      <c r="A7749" s="186" t="s">
        <v>502</v>
      </c>
      <c r="B7749" s="186">
        <v>2.68</v>
      </c>
      <c r="C7749" s="187">
        <v>45695.0</v>
      </c>
      <c r="D7749" s="188" t="str">
        <f t="shared" si="1"/>
        <v>2025/02</v>
      </c>
      <c r="E7749" s="189"/>
    </row>
    <row r="7750">
      <c r="A7750" s="186" t="s">
        <v>502</v>
      </c>
      <c r="B7750" s="186">
        <v>1.21897</v>
      </c>
      <c r="C7750" s="187">
        <v>45695.0</v>
      </c>
      <c r="D7750" s="188" t="str">
        <f t="shared" si="1"/>
        <v>2025/02</v>
      </c>
      <c r="E7750" s="189"/>
    </row>
    <row r="7751">
      <c r="A7751" s="186" t="s">
        <v>502</v>
      </c>
      <c r="B7751" s="186">
        <v>0.66822</v>
      </c>
      <c r="C7751" s="187">
        <v>45695.0</v>
      </c>
      <c r="D7751" s="188" t="str">
        <f t="shared" si="1"/>
        <v>2025/02</v>
      </c>
      <c r="E7751" s="189"/>
    </row>
    <row r="7752">
      <c r="A7752" s="186" t="s">
        <v>502</v>
      </c>
      <c r="B7752" s="186">
        <v>0.243693</v>
      </c>
      <c r="C7752" s="187">
        <v>45695.0</v>
      </c>
      <c r="D7752" s="188" t="str">
        <f t="shared" si="1"/>
        <v>2025/02</v>
      </c>
      <c r="E7752" s="189"/>
    </row>
    <row r="7753">
      <c r="A7753" s="186" t="s">
        <v>502</v>
      </c>
      <c r="B7753" s="186">
        <v>0.678872</v>
      </c>
      <c r="C7753" s="187">
        <v>45695.0</v>
      </c>
      <c r="D7753" s="188" t="str">
        <f t="shared" si="1"/>
        <v>2025/02</v>
      </c>
      <c r="E7753" s="189"/>
    </row>
    <row r="7754">
      <c r="A7754" s="186" t="s">
        <v>488</v>
      </c>
      <c r="B7754" s="186">
        <v>0.75786</v>
      </c>
      <c r="C7754" s="187">
        <v>45695.0</v>
      </c>
      <c r="D7754" s="188" t="str">
        <f t="shared" si="1"/>
        <v>2025/02</v>
      </c>
      <c r="E7754" s="189"/>
    </row>
    <row r="7755">
      <c r="A7755" s="186" t="s">
        <v>488</v>
      </c>
      <c r="B7755" s="186">
        <v>0.01664</v>
      </c>
      <c r="C7755" s="187">
        <v>45695.0</v>
      </c>
      <c r="D7755" s="188" t="str">
        <f t="shared" si="1"/>
        <v>2025/02</v>
      </c>
      <c r="E7755" s="189"/>
    </row>
    <row r="7756">
      <c r="A7756" s="186" t="s">
        <v>488</v>
      </c>
      <c r="B7756" s="186">
        <v>0.52833</v>
      </c>
      <c r="C7756" s="187">
        <v>45695.0</v>
      </c>
      <c r="D7756" s="188" t="str">
        <f t="shared" si="1"/>
        <v>2025/02</v>
      </c>
      <c r="E7756" s="189"/>
    </row>
    <row r="7757">
      <c r="A7757" s="186" t="s">
        <v>488</v>
      </c>
      <c r="B7757" s="186">
        <v>0.8523475</v>
      </c>
      <c r="C7757" s="187">
        <v>45695.0</v>
      </c>
      <c r="D7757" s="188" t="str">
        <f t="shared" si="1"/>
        <v>2025/02</v>
      </c>
      <c r="E7757" s="189"/>
    </row>
    <row r="7758">
      <c r="A7758" s="186" t="s">
        <v>488</v>
      </c>
      <c r="B7758" s="186">
        <v>0.02944</v>
      </c>
      <c r="C7758" s="187">
        <v>45695.0</v>
      </c>
      <c r="D7758" s="188" t="str">
        <f t="shared" si="1"/>
        <v>2025/02</v>
      </c>
      <c r="E7758" s="189"/>
    </row>
    <row r="7759">
      <c r="A7759" s="186" t="s">
        <v>488</v>
      </c>
      <c r="B7759" s="186">
        <v>0.53717</v>
      </c>
      <c r="C7759" s="187">
        <v>45695.0</v>
      </c>
      <c r="D7759" s="188" t="str">
        <f t="shared" si="1"/>
        <v>2025/02</v>
      </c>
      <c r="E7759" s="189"/>
    </row>
    <row r="7760">
      <c r="A7760" s="186" t="s">
        <v>488</v>
      </c>
      <c r="B7760" s="186">
        <v>0.00494325</v>
      </c>
      <c r="C7760" s="187">
        <v>45695.0</v>
      </c>
      <c r="D7760" s="188" t="str">
        <f t="shared" si="1"/>
        <v>2025/02</v>
      </c>
      <c r="E7760" s="189"/>
    </row>
    <row r="7761">
      <c r="A7761" s="186" t="s">
        <v>488</v>
      </c>
      <c r="B7761" s="186">
        <v>5.76E-4</v>
      </c>
      <c r="C7761" s="187">
        <v>45695.0</v>
      </c>
      <c r="D7761" s="188" t="str">
        <f t="shared" si="1"/>
        <v>2025/02</v>
      </c>
      <c r="E7761" s="189"/>
    </row>
    <row r="7762">
      <c r="A7762" s="186" t="s">
        <v>488</v>
      </c>
      <c r="B7762" s="186">
        <v>0.0048894</v>
      </c>
      <c r="C7762" s="187">
        <v>45695.0</v>
      </c>
      <c r="D7762" s="188" t="str">
        <f t="shared" si="1"/>
        <v>2025/02</v>
      </c>
      <c r="E7762" s="189"/>
    </row>
    <row r="7763">
      <c r="A7763" s="186" t="s">
        <v>488</v>
      </c>
      <c r="B7763" s="186">
        <v>0.0355806</v>
      </c>
      <c r="C7763" s="187">
        <v>45695.0</v>
      </c>
      <c r="D7763" s="188" t="str">
        <f t="shared" si="1"/>
        <v>2025/02</v>
      </c>
      <c r="E7763" s="189"/>
    </row>
    <row r="7764">
      <c r="A7764" s="186" t="s">
        <v>488</v>
      </c>
      <c r="B7764" s="186">
        <v>0.0029568</v>
      </c>
      <c r="C7764" s="187">
        <v>45695.0</v>
      </c>
      <c r="D7764" s="188" t="str">
        <f t="shared" si="1"/>
        <v>2025/02</v>
      </c>
      <c r="E7764" s="189"/>
    </row>
    <row r="7765">
      <c r="A7765" s="186" t="s">
        <v>488</v>
      </c>
      <c r="B7765" s="186">
        <v>0.3592644</v>
      </c>
      <c r="C7765" s="187">
        <v>45695.0</v>
      </c>
      <c r="D7765" s="188" t="str">
        <f t="shared" si="1"/>
        <v>2025/02</v>
      </c>
      <c r="E7765" s="189"/>
    </row>
    <row r="7766">
      <c r="A7766" s="186" t="s">
        <v>489</v>
      </c>
      <c r="B7766" s="186">
        <v>23.6999825</v>
      </c>
      <c r="C7766" s="187">
        <v>45695.0</v>
      </c>
      <c r="D7766" s="188" t="str">
        <f t="shared" si="1"/>
        <v>2025/02</v>
      </c>
      <c r="E7766" s="189"/>
    </row>
    <row r="7767">
      <c r="A7767" s="186" t="s">
        <v>489</v>
      </c>
      <c r="B7767" s="186">
        <v>36.81328</v>
      </c>
      <c r="C7767" s="187">
        <v>45695.0</v>
      </c>
      <c r="D7767" s="188" t="str">
        <f t="shared" si="1"/>
        <v>2025/02</v>
      </c>
      <c r="E7767" s="189"/>
    </row>
    <row r="7768">
      <c r="A7768" s="186" t="s">
        <v>489</v>
      </c>
      <c r="B7768" s="186">
        <v>41.40571</v>
      </c>
      <c r="C7768" s="187">
        <v>45695.0</v>
      </c>
      <c r="D7768" s="188" t="str">
        <f t="shared" si="1"/>
        <v>2025/02</v>
      </c>
      <c r="E7768" s="189"/>
    </row>
    <row r="7769">
      <c r="A7769" s="186" t="s">
        <v>489</v>
      </c>
      <c r="B7769" s="186">
        <v>0.0366015</v>
      </c>
      <c r="C7769" s="187">
        <v>45695.0</v>
      </c>
      <c r="D7769" s="188" t="str">
        <f t="shared" si="1"/>
        <v>2025/02</v>
      </c>
      <c r="E7769" s="189"/>
    </row>
    <row r="7770">
      <c r="A7770" s="186" t="s">
        <v>489</v>
      </c>
      <c r="B7770" s="186">
        <v>0.0100032</v>
      </c>
      <c r="C7770" s="187">
        <v>45695.0</v>
      </c>
      <c r="D7770" s="188" t="str">
        <f t="shared" si="1"/>
        <v>2025/02</v>
      </c>
      <c r="E7770" s="189"/>
    </row>
    <row r="7771">
      <c r="A7771" s="186" t="s">
        <v>489</v>
      </c>
      <c r="B7771" s="186">
        <v>0.0161046</v>
      </c>
      <c r="C7771" s="187">
        <v>45695.0</v>
      </c>
      <c r="D7771" s="188" t="str">
        <f t="shared" si="1"/>
        <v>2025/02</v>
      </c>
      <c r="E7771" s="189"/>
    </row>
    <row r="7772">
      <c r="A7772" s="186" t="s">
        <v>489</v>
      </c>
      <c r="B7772" s="186">
        <v>1.521E-5</v>
      </c>
      <c r="C7772" s="187">
        <v>45695.0</v>
      </c>
      <c r="D7772" s="188" t="str">
        <f t="shared" si="1"/>
        <v>2025/02</v>
      </c>
      <c r="E7772" s="189"/>
    </row>
    <row r="7773">
      <c r="A7773" s="186" t="s">
        <v>489</v>
      </c>
      <c r="B7773" s="186">
        <v>0.0033078</v>
      </c>
      <c r="C7773" s="187">
        <v>45695.0</v>
      </c>
      <c r="D7773" s="188" t="str">
        <f t="shared" si="1"/>
        <v>2025/02</v>
      </c>
      <c r="E7773" s="189"/>
    </row>
    <row r="7774">
      <c r="A7774" s="186" t="s">
        <v>489</v>
      </c>
      <c r="B7774" s="186">
        <v>0.001992</v>
      </c>
      <c r="C7774" s="187">
        <v>45695.0</v>
      </c>
      <c r="D7774" s="188" t="str">
        <f t="shared" si="1"/>
        <v>2025/02</v>
      </c>
      <c r="E7774" s="189"/>
    </row>
    <row r="7775">
      <c r="A7775" s="186" t="s">
        <v>498</v>
      </c>
      <c r="B7775" s="186">
        <v>0.0361925</v>
      </c>
      <c r="C7775" s="187">
        <v>45695.0</v>
      </c>
      <c r="D7775" s="188" t="str">
        <f t="shared" si="1"/>
        <v>2025/02</v>
      </c>
      <c r="E7775" s="189"/>
    </row>
    <row r="7776">
      <c r="A7776" s="186" t="s">
        <v>498</v>
      </c>
      <c r="B7776" s="186">
        <v>0.00432</v>
      </c>
      <c r="C7776" s="187">
        <v>45695.0</v>
      </c>
      <c r="D7776" s="188" t="str">
        <f t="shared" si="1"/>
        <v>2025/02</v>
      </c>
      <c r="E7776" s="189"/>
    </row>
    <row r="7777">
      <c r="A7777" s="186" t="s">
        <v>498</v>
      </c>
      <c r="B7777" s="186">
        <v>0.03544</v>
      </c>
      <c r="C7777" s="187">
        <v>45695.0</v>
      </c>
      <c r="D7777" s="188" t="str">
        <f t="shared" si="1"/>
        <v>2025/02</v>
      </c>
      <c r="E7777" s="189"/>
    </row>
    <row r="7778">
      <c r="A7778" s="186" t="s">
        <v>498</v>
      </c>
      <c r="B7778" s="186">
        <v>0.0121701</v>
      </c>
      <c r="C7778" s="187">
        <v>45695.0</v>
      </c>
      <c r="D7778" s="188" t="str">
        <f t="shared" si="1"/>
        <v>2025/02</v>
      </c>
      <c r="E7778" s="189"/>
    </row>
    <row r="7779">
      <c r="A7779" s="186" t="s">
        <v>498</v>
      </c>
      <c r="B7779" s="186">
        <v>0.011424</v>
      </c>
      <c r="C7779" s="187">
        <v>45695.0</v>
      </c>
      <c r="D7779" s="188" t="str">
        <f t="shared" si="1"/>
        <v>2025/02</v>
      </c>
      <c r="E7779" s="189"/>
    </row>
    <row r="7780">
      <c r="A7780" s="186" t="s">
        <v>498</v>
      </c>
      <c r="B7780" s="186">
        <v>0.0123414</v>
      </c>
      <c r="C7780" s="187">
        <v>45695.0</v>
      </c>
      <c r="D7780" s="188" t="str">
        <f t="shared" si="1"/>
        <v>2025/02</v>
      </c>
      <c r="E7780" s="189"/>
    </row>
    <row r="7781">
      <c r="A7781" s="186" t="s">
        <v>491</v>
      </c>
      <c r="B7781" s="186">
        <v>0.04712</v>
      </c>
      <c r="C7781" s="187">
        <v>45695.0</v>
      </c>
      <c r="D7781" s="188" t="str">
        <f t="shared" si="1"/>
        <v>2025/02</v>
      </c>
      <c r="E7781" s="189"/>
    </row>
    <row r="7782">
      <c r="A7782" s="186" t="s">
        <v>491</v>
      </c>
      <c r="B7782" s="186">
        <v>0.00563</v>
      </c>
      <c r="C7782" s="187">
        <v>45695.0</v>
      </c>
      <c r="D7782" s="188" t="str">
        <f t="shared" si="1"/>
        <v>2025/02</v>
      </c>
      <c r="E7782" s="189"/>
    </row>
    <row r="7783">
      <c r="A7783" s="186" t="s">
        <v>491</v>
      </c>
      <c r="B7783" s="186">
        <v>0.10991415</v>
      </c>
      <c r="C7783" s="187">
        <v>45695.0</v>
      </c>
      <c r="D7783" s="188" t="str">
        <f t="shared" si="1"/>
        <v>2025/02</v>
      </c>
      <c r="E7783" s="189"/>
    </row>
    <row r="7784">
      <c r="A7784" s="186" t="s">
        <v>491</v>
      </c>
      <c r="B7784" s="186">
        <v>9.504E-4</v>
      </c>
      <c r="C7784" s="187">
        <v>45695.0</v>
      </c>
      <c r="D7784" s="188" t="str">
        <f t="shared" si="1"/>
        <v>2025/02</v>
      </c>
      <c r="E7784" s="189"/>
    </row>
    <row r="7785">
      <c r="A7785" s="186" t="s">
        <v>491</v>
      </c>
      <c r="B7785" s="186">
        <v>0.0311142</v>
      </c>
      <c r="C7785" s="187">
        <v>45695.0</v>
      </c>
      <c r="D7785" s="188" t="str">
        <f t="shared" si="1"/>
        <v>2025/02</v>
      </c>
      <c r="E7785" s="189"/>
    </row>
    <row r="7786">
      <c r="A7786" s="186" t="s">
        <v>487</v>
      </c>
      <c r="B7786" s="186">
        <v>0.382215</v>
      </c>
      <c r="C7786" s="187">
        <v>45696.0</v>
      </c>
      <c r="D7786" s="188" t="str">
        <f t="shared" si="1"/>
        <v>2025/02</v>
      </c>
      <c r="E7786" s="189"/>
    </row>
    <row r="7787">
      <c r="A7787" s="186" t="s">
        <v>487</v>
      </c>
      <c r="B7787" s="186">
        <v>0.03952</v>
      </c>
      <c r="C7787" s="187">
        <v>45696.0</v>
      </c>
      <c r="D7787" s="188" t="str">
        <f t="shared" si="1"/>
        <v>2025/02</v>
      </c>
      <c r="E7787" s="189"/>
    </row>
    <row r="7788">
      <c r="A7788" s="186" t="s">
        <v>487</v>
      </c>
      <c r="B7788" s="186">
        <v>0.10591</v>
      </c>
      <c r="C7788" s="187">
        <v>45696.0</v>
      </c>
      <c r="D7788" s="188" t="str">
        <f t="shared" si="1"/>
        <v>2025/02</v>
      </c>
      <c r="E7788" s="189"/>
    </row>
    <row r="7789">
      <c r="A7789" s="186" t="s">
        <v>487</v>
      </c>
      <c r="B7789" s="186">
        <v>0.1622275</v>
      </c>
      <c r="C7789" s="187">
        <v>45696.0</v>
      </c>
      <c r="D7789" s="188" t="str">
        <f t="shared" si="1"/>
        <v>2025/02</v>
      </c>
      <c r="E7789" s="189"/>
    </row>
    <row r="7790">
      <c r="A7790" s="186" t="s">
        <v>487</v>
      </c>
      <c r="B7790" s="186">
        <v>0.03008</v>
      </c>
      <c r="C7790" s="187">
        <v>45696.0</v>
      </c>
      <c r="D7790" s="188" t="str">
        <f t="shared" si="1"/>
        <v>2025/02</v>
      </c>
      <c r="E7790" s="189"/>
    </row>
    <row r="7791">
      <c r="A7791" s="186" t="s">
        <v>487</v>
      </c>
      <c r="B7791" s="186">
        <v>0.03778</v>
      </c>
      <c r="C7791" s="187">
        <v>45696.0</v>
      </c>
      <c r="D7791" s="188" t="str">
        <f t="shared" si="1"/>
        <v>2025/02</v>
      </c>
      <c r="E7791" s="189"/>
    </row>
    <row r="7792">
      <c r="A7792" s="186" t="s">
        <v>487</v>
      </c>
      <c r="B7792" s="186">
        <v>0.47554065</v>
      </c>
      <c r="C7792" s="187">
        <v>45696.0</v>
      </c>
      <c r="D7792" s="188" t="str">
        <f t="shared" si="1"/>
        <v>2025/02</v>
      </c>
      <c r="E7792" s="189"/>
    </row>
    <row r="7793">
      <c r="A7793" s="186" t="s">
        <v>487</v>
      </c>
      <c r="B7793" s="186">
        <v>0.0321696</v>
      </c>
      <c r="C7793" s="187">
        <v>45696.0</v>
      </c>
      <c r="D7793" s="188" t="str">
        <f t="shared" si="1"/>
        <v>2025/02</v>
      </c>
      <c r="E7793" s="189"/>
    </row>
    <row r="7794">
      <c r="A7794" s="186" t="s">
        <v>487</v>
      </c>
      <c r="B7794" s="186">
        <v>0.0501954</v>
      </c>
      <c r="C7794" s="187">
        <v>45696.0</v>
      </c>
      <c r="D7794" s="188" t="str">
        <f t="shared" si="1"/>
        <v>2025/02</v>
      </c>
      <c r="E7794" s="189"/>
    </row>
    <row r="7795">
      <c r="A7795" s="186" t="s">
        <v>499</v>
      </c>
      <c r="B7795" s="186">
        <v>6.8394675</v>
      </c>
      <c r="C7795" s="187">
        <v>45696.0</v>
      </c>
      <c r="D7795" s="188" t="str">
        <f t="shared" si="1"/>
        <v>2025/02</v>
      </c>
      <c r="E7795" s="189"/>
    </row>
    <row r="7796">
      <c r="A7796" s="186" t="s">
        <v>499</v>
      </c>
      <c r="B7796" s="186">
        <v>9.57648</v>
      </c>
      <c r="C7796" s="187">
        <v>45696.0</v>
      </c>
      <c r="D7796" s="188" t="str">
        <f t="shared" si="1"/>
        <v>2025/02</v>
      </c>
      <c r="E7796" s="189"/>
    </row>
    <row r="7797">
      <c r="A7797" s="186" t="s">
        <v>499</v>
      </c>
      <c r="B7797" s="186">
        <v>5.14709</v>
      </c>
      <c r="C7797" s="187">
        <v>45696.0</v>
      </c>
      <c r="D7797" s="188" t="str">
        <f t="shared" si="1"/>
        <v>2025/02</v>
      </c>
      <c r="E7797" s="189"/>
    </row>
    <row r="7798">
      <c r="A7798" s="186" t="s">
        <v>499</v>
      </c>
      <c r="B7798" s="186">
        <v>0.00671437</v>
      </c>
      <c r="C7798" s="187">
        <v>45696.0</v>
      </c>
      <c r="D7798" s="188" t="str">
        <f t="shared" si="1"/>
        <v>2025/02</v>
      </c>
      <c r="E7798" s="189"/>
    </row>
    <row r="7799">
      <c r="A7799" s="186" t="s">
        <v>499</v>
      </c>
      <c r="B7799" s="186">
        <v>0.0391239</v>
      </c>
      <c r="C7799" s="187">
        <v>45696.0</v>
      </c>
      <c r="D7799" s="188" t="str">
        <f t="shared" si="1"/>
        <v>2025/02</v>
      </c>
      <c r="E7799" s="189"/>
    </row>
    <row r="7800">
      <c r="A7800" s="186" t="s">
        <v>499</v>
      </c>
      <c r="B7800" s="186">
        <v>0.0201312</v>
      </c>
      <c r="C7800" s="187">
        <v>45696.0</v>
      </c>
      <c r="D7800" s="188" t="str">
        <f t="shared" si="1"/>
        <v>2025/02</v>
      </c>
      <c r="E7800" s="189"/>
    </row>
    <row r="7801">
      <c r="A7801" s="186" t="s">
        <v>502</v>
      </c>
      <c r="B7801" s="186">
        <v>0.014715</v>
      </c>
      <c r="C7801" s="187">
        <v>45696.0</v>
      </c>
      <c r="D7801" s="188" t="str">
        <f t="shared" si="1"/>
        <v>2025/02</v>
      </c>
      <c r="E7801" s="189"/>
    </row>
    <row r="7802">
      <c r="A7802" s="186" t="s">
        <v>502</v>
      </c>
      <c r="B7802" s="186">
        <v>0.00176</v>
      </c>
      <c r="C7802" s="187">
        <v>45696.0</v>
      </c>
      <c r="D7802" s="188" t="str">
        <f t="shared" si="1"/>
        <v>2025/02</v>
      </c>
      <c r="E7802" s="189"/>
    </row>
    <row r="7803">
      <c r="A7803" s="186" t="s">
        <v>502</v>
      </c>
      <c r="B7803" s="186">
        <v>0.00687</v>
      </c>
      <c r="C7803" s="187">
        <v>45696.0</v>
      </c>
      <c r="D7803" s="188" t="str">
        <f t="shared" si="1"/>
        <v>2025/02</v>
      </c>
      <c r="E7803" s="189"/>
    </row>
    <row r="7804">
      <c r="A7804" s="186" t="s">
        <v>502</v>
      </c>
      <c r="B7804" s="186">
        <v>0.00152775</v>
      </c>
      <c r="C7804" s="187">
        <v>45696.0</v>
      </c>
      <c r="D7804" s="188" t="str">
        <f t="shared" si="1"/>
        <v>2025/02</v>
      </c>
      <c r="E7804" s="189"/>
    </row>
    <row r="7805">
      <c r="A7805" s="186" t="s">
        <v>502</v>
      </c>
      <c r="B7805" s="186">
        <v>1.344E-4</v>
      </c>
      <c r="C7805" s="187">
        <v>45696.0</v>
      </c>
      <c r="D7805" s="188" t="str">
        <f t="shared" si="1"/>
        <v>2025/02</v>
      </c>
      <c r="E7805" s="189"/>
    </row>
    <row r="7806">
      <c r="A7806" s="186" t="s">
        <v>502</v>
      </c>
      <c r="B7806" s="186">
        <v>5.46E-5</v>
      </c>
      <c r="C7806" s="187">
        <v>45696.0</v>
      </c>
      <c r="D7806" s="188" t="str">
        <f t="shared" si="1"/>
        <v>2025/02</v>
      </c>
      <c r="E7806" s="189"/>
    </row>
    <row r="7807">
      <c r="A7807" s="186" t="s">
        <v>502</v>
      </c>
      <c r="B7807" s="186">
        <v>0.0081689</v>
      </c>
      <c r="C7807" s="187">
        <v>45696.0</v>
      </c>
      <c r="D7807" s="188" t="str">
        <f t="shared" si="1"/>
        <v>2025/02</v>
      </c>
      <c r="E7807" s="189"/>
    </row>
    <row r="7808">
      <c r="A7808" s="186" t="s">
        <v>502</v>
      </c>
      <c r="B7808" s="186">
        <v>0.0590184</v>
      </c>
      <c r="C7808" s="187">
        <v>45696.0</v>
      </c>
      <c r="D7808" s="188" t="str">
        <f t="shared" si="1"/>
        <v>2025/02</v>
      </c>
      <c r="E7808" s="189"/>
    </row>
    <row r="7809">
      <c r="A7809" s="186" t="s">
        <v>502</v>
      </c>
      <c r="B7809" s="186">
        <v>0.0028272</v>
      </c>
      <c r="C7809" s="187">
        <v>45696.0</v>
      </c>
      <c r="D7809" s="188" t="str">
        <f t="shared" si="1"/>
        <v>2025/02</v>
      </c>
      <c r="E7809" s="189"/>
    </row>
    <row r="7810">
      <c r="A7810" s="186" t="s">
        <v>502</v>
      </c>
      <c r="B7810" s="186">
        <v>1.539E-4</v>
      </c>
      <c r="C7810" s="187">
        <v>45696.0</v>
      </c>
      <c r="D7810" s="188" t="str">
        <f t="shared" si="1"/>
        <v>2025/02</v>
      </c>
      <c r="E7810" s="189"/>
    </row>
    <row r="7811">
      <c r="A7811" s="186" t="s">
        <v>502</v>
      </c>
      <c r="B7811" s="186">
        <v>2.96</v>
      </c>
      <c r="C7811" s="187">
        <v>45696.0</v>
      </c>
      <c r="D7811" s="188" t="str">
        <f t="shared" si="1"/>
        <v>2025/02</v>
      </c>
      <c r="E7811" s="189"/>
    </row>
    <row r="7812">
      <c r="A7812" s="186" t="s">
        <v>502</v>
      </c>
      <c r="B7812" s="186">
        <v>0.292044</v>
      </c>
      <c r="C7812" s="187">
        <v>45696.0</v>
      </c>
      <c r="D7812" s="188" t="str">
        <f t="shared" si="1"/>
        <v>2025/02</v>
      </c>
      <c r="E7812" s="189"/>
    </row>
    <row r="7813">
      <c r="A7813" s="186" t="s">
        <v>502</v>
      </c>
      <c r="B7813" s="186">
        <v>0.697112</v>
      </c>
      <c r="C7813" s="187">
        <v>45696.0</v>
      </c>
      <c r="D7813" s="188" t="str">
        <f t="shared" si="1"/>
        <v>2025/02</v>
      </c>
      <c r="E7813" s="189"/>
    </row>
    <row r="7814">
      <c r="A7814" s="186" t="s">
        <v>489</v>
      </c>
      <c r="B7814" s="186">
        <v>0.22978</v>
      </c>
      <c r="C7814" s="187">
        <v>45696.0</v>
      </c>
      <c r="D7814" s="188" t="str">
        <f t="shared" si="1"/>
        <v>2025/02</v>
      </c>
      <c r="E7814" s="189"/>
    </row>
    <row r="7815">
      <c r="A7815" s="186" t="s">
        <v>489</v>
      </c>
      <c r="B7815" s="186">
        <v>0.41216</v>
      </c>
      <c r="C7815" s="187">
        <v>45696.0</v>
      </c>
      <c r="D7815" s="188" t="str">
        <f t="shared" si="1"/>
        <v>2025/02</v>
      </c>
      <c r="E7815" s="189"/>
    </row>
    <row r="7816">
      <c r="A7816" s="186" t="s">
        <v>489</v>
      </c>
      <c r="B7816" s="186">
        <v>0.16302</v>
      </c>
      <c r="C7816" s="187">
        <v>45696.0</v>
      </c>
      <c r="D7816" s="188" t="str">
        <f t="shared" si="1"/>
        <v>2025/02</v>
      </c>
      <c r="E7816" s="189"/>
    </row>
    <row r="7817">
      <c r="A7817" s="186" t="s">
        <v>489</v>
      </c>
      <c r="B7817" s="186">
        <v>0.022011</v>
      </c>
      <c r="C7817" s="187">
        <v>45696.0</v>
      </c>
      <c r="D7817" s="188" t="str">
        <f t="shared" si="1"/>
        <v>2025/02</v>
      </c>
      <c r="E7817" s="189"/>
    </row>
    <row r="7818">
      <c r="A7818" s="186" t="s">
        <v>489</v>
      </c>
      <c r="B7818" s="186">
        <v>0.0022656</v>
      </c>
      <c r="C7818" s="187">
        <v>45696.0</v>
      </c>
      <c r="D7818" s="188" t="str">
        <f t="shared" si="1"/>
        <v>2025/02</v>
      </c>
      <c r="E7818" s="189"/>
    </row>
    <row r="7819">
      <c r="A7819" s="186" t="s">
        <v>489</v>
      </c>
      <c r="B7819" s="186">
        <v>0.0054288</v>
      </c>
      <c r="C7819" s="187">
        <v>45696.0</v>
      </c>
      <c r="D7819" s="188" t="str">
        <f t="shared" si="1"/>
        <v>2025/02</v>
      </c>
      <c r="E7819" s="189"/>
    </row>
    <row r="7820">
      <c r="A7820" s="186" t="s">
        <v>489</v>
      </c>
      <c r="B7820" s="186">
        <v>0.0018144</v>
      </c>
      <c r="C7820" s="187">
        <v>45696.0</v>
      </c>
      <c r="D7820" s="188" t="str">
        <f t="shared" si="1"/>
        <v>2025/02</v>
      </c>
      <c r="E7820" s="189"/>
    </row>
    <row r="7821">
      <c r="A7821" s="186" t="s">
        <v>489</v>
      </c>
      <c r="B7821" s="186">
        <v>0.0012288</v>
      </c>
      <c r="C7821" s="187">
        <v>45696.0</v>
      </c>
      <c r="D7821" s="188" t="str">
        <f t="shared" si="1"/>
        <v>2025/02</v>
      </c>
      <c r="E7821" s="189"/>
    </row>
    <row r="7822">
      <c r="A7822" s="186" t="s">
        <v>498</v>
      </c>
      <c r="B7822" s="186">
        <v>0.0021775</v>
      </c>
      <c r="C7822" s="187">
        <v>45696.0</v>
      </c>
      <c r="D7822" s="188" t="str">
        <f t="shared" si="1"/>
        <v>2025/02</v>
      </c>
      <c r="E7822" s="189"/>
    </row>
    <row r="7823">
      <c r="A7823" s="186" t="s">
        <v>498</v>
      </c>
      <c r="B7823" s="186">
        <v>9.5E-4</v>
      </c>
      <c r="C7823" s="187">
        <v>45696.0</v>
      </c>
      <c r="D7823" s="188" t="str">
        <f t="shared" si="1"/>
        <v>2025/02</v>
      </c>
      <c r="E7823" s="189"/>
    </row>
    <row r="7824">
      <c r="A7824" s="186" t="s">
        <v>491</v>
      </c>
      <c r="B7824" s="186">
        <v>0.0844101</v>
      </c>
      <c r="C7824" s="187">
        <v>45696.0</v>
      </c>
      <c r="D7824" s="188" t="str">
        <f t="shared" si="1"/>
        <v>2025/02</v>
      </c>
      <c r="E7824" s="189"/>
    </row>
    <row r="7825">
      <c r="A7825" s="186" t="s">
        <v>491</v>
      </c>
      <c r="B7825" s="186">
        <v>0.022614</v>
      </c>
      <c r="C7825" s="187">
        <v>45696.0</v>
      </c>
      <c r="D7825" s="188" t="str">
        <f t="shared" si="1"/>
        <v>2025/02</v>
      </c>
      <c r="E7825" s="189"/>
    </row>
    <row r="7826">
      <c r="A7826" s="186" t="s">
        <v>487</v>
      </c>
      <c r="B7826" s="186">
        <v>0.0181025</v>
      </c>
      <c r="C7826" s="187">
        <v>45697.0</v>
      </c>
      <c r="D7826" s="188" t="str">
        <f t="shared" si="1"/>
        <v>2025/02</v>
      </c>
      <c r="E7826" s="189"/>
    </row>
    <row r="7827">
      <c r="A7827" s="186" t="s">
        <v>487</v>
      </c>
      <c r="B7827" s="186">
        <v>0.00335</v>
      </c>
      <c r="C7827" s="187">
        <v>45697.0</v>
      </c>
      <c r="D7827" s="188" t="str">
        <f t="shared" si="1"/>
        <v>2025/02</v>
      </c>
      <c r="E7827" s="189"/>
    </row>
    <row r="7828">
      <c r="A7828" s="186" t="s">
        <v>487</v>
      </c>
      <c r="B7828" s="186">
        <v>0.1559875</v>
      </c>
      <c r="C7828" s="187">
        <v>45697.0</v>
      </c>
      <c r="D7828" s="188" t="str">
        <f t="shared" si="1"/>
        <v>2025/02</v>
      </c>
      <c r="E7828" s="189"/>
    </row>
    <row r="7829">
      <c r="A7829" s="186" t="s">
        <v>487</v>
      </c>
      <c r="B7829" s="186">
        <v>0.02048</v>
      </c>
      <c r="C7829" s="187">
        <v>45697.0</v>
      </c>
      <c r="D7829" s="188" t="str">
        <f t="shared" si="1"/>
        <v>2025/02</v>
      </c>
      <c r="E7829" s="189"/>
    </row>
    <row r="7830">
      <c r="A7830" s="186" t="s">
        <v>487</v>
      </c>
      <c r="B7830" s="186">
        <v>0.03471</v>
      </c>
      <c r="C7830" s="187">
        <v>45697.0</v>
      </c>
      <c r="D7830" s="188" t="str">
        <f t="shared" si="1"/>
        <v>2025/02</v>
      </c>
      <c r="E7830" s="189"/>
    </row>
    <row r="7831">
      <c r="A7831" s="186" t="s">
        <v>487</v>
      </c>
      <c r="B7831" s="186">
        <v>0.3286752</v>
      </c>
      <c r="C7831" s="187">
        <v>45697.0</v>
      </c>
      <c r="D7831" s="188" t="str">
        <f t="shared" si="1"/>
        <v>2025/02</v>
      </c>
      <c r="E7831" s="189"/>
    </row>
    <row r="7832">
      <c r="A7832" s="186" t="s">
        <v>487</v>
      </c>
      <c r="B7832" s="186">
        <v>0.0405024</v>
      </c>
      <c r="C7832" s="187">
        <v>45697.0</v>
      </c>
      <c r="D7832" s="188" t="str">
        <f t="shared" si="1"/>
        <v>2025/02</v>
      </c>
      <c r="E7832" s="189"/>
    </row>
    <row r="7833">
      <c r="A7833" s="186" t="s">
        <v>487</v>
      </c>
      <c r="B7833" s="186">
        <v>0.0529662</v>
      </c>
      <c r="C7833" s="187">
        <v>45697.0</v>
      </c>
      <c r="D7833" s="188" t="str">
        <f t="shared" si="1"/>
        <v>2025/02</v>
      </c>
      <c r="E7833" s="189"/>
    </row>
    <row r="7834">
      <c r="A7834" s="186" t="s">
        <v>499</v>
      </c>
      <c r="B7834" s="186">
        <v>4.8136825</v>
      </c>
      <c r="C7834" s="187">
        <v>45697.0</v>
      </c>
      <c r="D7834" s="188" t="str">
        <f t="shared" si="1"/>
        <v>2025/02</v>
      </c>
      <c r="E7834" s="189"/>
    </row>
    <row r="7835">
      <c r="A7835" s="186" t="s">
        <v>499</v>
      </c>
      <c r="B7835" s="186">
        <v>5.40416</v>
      </c>
      <c r="C7835" s="187">
        <v>45697.0</v>
      </c>
      <c r="D7835" s="188" t="str">
        <f t="shared" si="1"/>
        <v>2025/02</v>
      </c>
      <c r="E7835" s="189"/>
    </row>
    <row r="7836">
      <c r="A7836" s="186" t="s">
        <v>499</v>
      </c>
      <c r="B7836" s="186">
        <v>3.24723</v>
      </c>
      <c r="C7836" s="187">
        <v>45697.0</v>
      </c>
      <c r="D7836" s="188" t="str">
        <f t="shared" si="1"/>
        <v>2025/02</v>
      </c>
      <c r="E7836" s="189"/>
    </row>
    <row r="7837">
      <c r="A7837" s="186" t="s">
        <v>499</v>
      </c>
      <c r="B7837" s="186">
        <v>0.00658995</v>
      </c>
      <c r="C7837" s="187">
        <v>45697.0</v>
      </c>
      <c r="D7837" s="188" t="str">
        <f t="shared" si="1"/>
        <v>2025/02</v>
      </c>
      <c r="E7837" s="189"/>
    </row>
    <row r="7838">
      <c r="A7838" s="186" t="s">
        <v>499</v>
      </c>
      <c r="B7838" s="186">
        <v>0.0034914</v>
      </c>
      <c r="C7838" s="187">
        <v>45697.0</v>
      </c>
      <c r="D7838" s="188" t="str">
        <f t="shared" si="1"/>
        <v>2025/02</v>
      </c>
      <c r="E7838" s="189"/>
    </row>
    <row r="7839">
      <c r="A7839" s="186" t="s">
        <v>499</v>
      </c>
      <c r="B7839" s="186">
        <v>0.01589289</v>
      </c>
      <c r="C7839" s="187">
        <v>45697.0</v>
      </c>
      <c r="D7839" s="188" t="str">
        <f t="shared" si="1"/>
        <v>2025/02</v>
      </c>
      <c r="E7839" s="189"/>
    </row>
    <row r="7840">
      <c r="A7840" s="186" t="s">
        <v>499</v>
      </c>
      <c r="B7840" s="186">
        <v>0.0213207</v>
      </c>
      <c r="C7840" s="187">
        <v>45697.0</v>
      </c>
      <c r="D7840" s="188" t="str">
        <f t="shared" si="1"/>
        <v>2025/02</v>
      </c>
      <c r="E7840" s="189"/>
    </row>
    <row r="7841">
      <c r="A7841" s="186" t="s">
        <v>499</v>
      </c>
      <c r="B7841" s="186">
        <v>0.0113748</v>
      </c>
      <c r="C7841" s="187">
        <v>45697.0</v>
      </c>
      <c r="D7841" s="188" t="str">
        <f t="shared" si="1"/>
        <v>2025/02</v>
      </c>
      <c r="E7841" s="189"/>
    </row>
    <row r="7842">
      <c r="A7842" s="186" t="s">
        <v>502</v>
      </c>
      <c r="B7842" s="186">
        <v>0.0051675</v>
      </c>
      <c r="C7842" s="187">
        <v>45697.0</v>
      </c>
      <c r="D7842" s="188" t="str">
        <f t="shared" si="1"/>
        <v>2025/02</v>
      </c>
      <c r="E7842" s="189"/>
    </row>
    <row r="7843">
      <c r="A7843" s="186" t="s">
        <v>502</v>
      </c>
      <c r="B7843" s="186">
        <v>0.00876</v>
      </c>
      <c r="C7843" s="187">
        <v>45697.0</v>
      </c>
      <c r="D7843" s="188" t="str">
        <f t="shared" si="1"/>
        <v>2025/02</v>
      </c>
      <c r="E7843" s="189"/>
    </row>
    <row r="7844">
      <c r="A7844" s="186" t="s">
        <v>502</v>
      </c>
      <c r="B7844" s="186">
        <v>0.087195</v>
      </c>
      <c r="C7844" s="187">
        <v>45697.0</v>
      </c>
      <c r="D7844" s="188" t="str">
        <f t="shared" si="1"/>
        <v>2025/02</v>
      </c>
      <c r="E7844" s="189"/>
    </row>
    <row r="7845">
      <c r="A7845" s="186" t="s">
        <v>502</v>
      </c>
      <c r="B7845" s="186">
        <v>0.0248</v>
      </c>
      <c r="C7845" s="187">
        <v>45697.0</v>
      </c>
      <c r="D7845" s="188" t="str">
        <f t="shared" si="1"/>
        <v>2025/02</v>
      </c>
      <c r="E7845" s="189"/>
    </row>
    <row r="7846">
      <c r="A7846" s="186" t="s">
        <v>502</v>
      </c>
      <c r="B7846" s="186">
        <v>0.01905</v>
      </c>
      <c r="C7846" s="187">
        <v>45697.0</v>
      </c>
      <c r="D7846" s="188" t="str">
        <f t="shared" si="1"/>
        <v>2025/02</v>
      </c>
      <c r="E7846" s="189"/>
    </row>
    <row r="7847">
      <c r="A7847" s="186" t="s">
        <v>502</v>
      </c>
      <c r="B7847" s="186">
        <v>0.0036426</v>
      </c>
      <c r="C7847" s="187">
        <v>45697.0</v>
      </c>
      <c r="D7847" s="188" t="str">
        <f t="shared" si="1"/>
        <v>2025/02</v>
      </c>
      <c r="E7847" s="189"/>
    </row>
    <row r="7848">
      <c r="A7848" s="186" t="s">
        <v>502</v>
      </c>
      <c r="B7848" s="186">
        <v>0.0014784</v>
      </c>
      <c r="C7848" s="187">
        <v>45697.0</v>
      </c>
      <c r="D7848" s="188" t="str">
        <f t="shared" si="1"/>
        <v>2025/02</v>
      </c>
      <c r="E7848" s="189"/>
    </row>
    <row r="7849">
      <c r="A7849" s="186" t="s">
        <v>502</v>
      </c>
      <c r="B7849" s="186">
        <v>2.472E-4</v>
      </c>
      <c r="C7849" s="187">
        <v>45697.0</v>
      </c>
      <c r="D7849" s="188" t="str">
        <f t="shared" si="1"/>
        <v>2025/02</v>
      </c>
      <c r="E7849" s="189"/>
    </row>
    <row r="7850">
      <c r="A7850" s="186" t="s">
        <v>502</v>
      </c>
      <c r="B7850" s="186">
        <v>0.0067559</v>
      </c>
      <c r="C7850" s="187">
        <v>45697.0</v>
      </c>
      <c r="D7850" s="188" t="str">
        <f t="shared" si="1"/>
        <v>2025/02</v>
      </c>
      <c r="E7850" s="189"/>
    </row>
    <row r="7851">
      <c r="A7851" s="186" t="s">
        <v>502</v>
      </c>
      <c r="B7851" s="186">
        <v>1.6059E-4</v>
      </c>
      <c r="C7851" s="187">
        <v>45697.0</v>
      </c>
      <c r="D7851" s="188" t="str">
        <f t="shared" si="1"/>
        <v>2025/02</v>
      </c>
      <c r="E7851" s="189"/>
    </row>
    <row r="7852">
      <c r="A7852" s="186" t="s">
        <v>502</v>
      </c>
      <c r="B7852" s="186">
        <v>2.92</v>
      </c>
      <c r="C7852" s="187">
        <v>45697.0</v>
      </c>
      <c r="D7852" s="188" t="str">
        <f t="shared" si="1"/>
        <v>2025/02</v>
      </c>
      <c r="E7852" s="189"/>
    </row>
    <row r="7853">
      <c r="A7853" s="186" t="s">
        <v>502</v>
      </c>
      <c r="B7853" s="186">
        <v>0.258012</v>
      </c>
      <c r="C7853" s="187">
        <v>45697.0</v>
      </c>
      <c r="D7853" s="188" t="str">
        <f t="shared" si="1"/>
        <v>2025/02</v>
      </c>
      <c r="E7853" s="189"/>
    </row>
    <row r="7854">
      <c r="A7854" s="186" t="s">
        <v>502</v>
      </c>
      <c r="B7854" s="186">
        <v>0.70252</v>
      </c>
      <c r="C7854" s="187">
        <v>45697.0</v>
      </c>
      <c r="D7854" s="188" t="str">
        <f t="shared" si="1"/>
        <v>2025/02</v>
      </c>
      <c r="E7854" s="189"/>
    </row>
    <row r="7855">
      <c r="A7855" s="186" t="s">
        <v>489</v>
      </c>
      <c r="B7855" s="186">
        <v>0.35828</v>
      </c>
      <c r="C7855" s="187">
        <v>45697.0</v>
      </c>
      <c r="D7855" s="188" t="str">
        <f t="shared" si="1"/>
        <v>2025/02</v>
      </c>
      <c r="E7855" s="189"/>
    </row>
    <row r="7856">
      <c r="A7856" s="186" t="s">
        <v>489</v>
      </c>
      <c r="B7856" s="186">
        <v>0.3112</v>
      </c>
      <c r="C7856" s="187">
        <v>45697.0</v>
      </c>
      <c r="D7856" s="188" t="str">
        <f t="shared" si="1"/>
        <v>2025/02</v>
      </c>
      <c r="E7856" s="189"/>
    </row>
    <row r="7857">
      <c r="A7857" s="186" t="s">
        <v>489</v>
      </c>
      <c r="B7857" s="186">
        <v>0.14224</v>
      </c>
      <c r="C7857" s="187">
        <v>45697.0</v>
      </c>
      <c r="D7857" s="188" t="str">
        <f t="shared" si="1"/>
        <v>2025/02</v>
      </c>
      <c r="E7857" s="189"/>
    </row>
    <row r="7858">
      <c r="A7858" s="186" t="s">
        <v>489</v>
      </c>
      <c r="B7858" s="186">
        <v>0.0216318</v>
      </c>
      <c r="C7858" s="187">
        <v>45697.0</v>
      </c>
      <c r="D7858" s="188" t="str">
        <f t="shared" si="1"/>
        <v>2025/02</v>
      </c>
      <c r="E7858" s="189"/>
    </row>
    <row r="7859">
      <c r="A7859" s="186" t="s">
        <v>489</v>
      </c>
      <c r="B7859" s="186">
        <v>0.0025536</v>
      </c>
      <c r="C7859" s="187">
        <v>45697.0</v>
      </c>
      <c r="D7859" s="188" t="str">
        <f t="shared" si="1"/>
        <v>2025/02</v>
      </c>
      <c r="E7859" s="189"/>
    </row>
    <row r="7860">
      <c r="A7860" s="186" t="s">
        <v>489</v>
      </c>
      <c r="B7860" s="186">
        <v>0.0054108</v>
      </c>
      <c r="C7860" s="187">
        <v>45697.0</v>
      </c>
      <c r="D7860" s="188" t="str">
        <f t="shared" si="1"/>
        <v>2025/02</v>
      </c>
      <c r="E7860" s="189"/>
    </row>
    <row r="7861">
      <c r="A7861" s="186" t="s">
        <v>489</v>
      </c>
      <c r="B7861" s="186">
        <v>0.0010773</v>
      </c>
      <c r="C7861" s="187">
        <v>45697.0</v>
      </c>
      <c r="D7861" s="188" t="str">
        <f t="shared" si="1"/>
        <v>2025/02</v>
      </c>
      <c r="E7861" s="189"/>
    </row>
    <row r="7862">
      <c r="A7862" s="186" t="s">
        <v>489</v>
      </c>
      <c r="B7862" s="186">
        <v>7.296E-4</v>
      </c>
      <c r="C7862" s="187">
        <v>45697.0</v>
      </c>
      <c r="D7862" s="188" t="str">
        <f t="shared" si="1"/>
        <v>2025/02</v>
      </c>
      <c r="E7862" s="189"/>
    </row>
    <row r="7863">
      <c r="A7863" s="186" t="s">
        <v>498</v>
      </c>
      <c r="B7863" s="186">
        <v>0.0081575</v>
      </c>
      <c r="C7863" s="187">
        <v>45697.0</v>
      </c>
      <c r="D7863" s="188" t="str">
        <f t="shared" si="1"/>
        <v>2025/02</v>
      </c>
      <c r="E7863" s="189"/>
    </row>
    <row r="7864">
      <c r="A7864" s="186" t="s">
        <v>498</v>
      </c>
      <c r="B7864" s="186">
        <v>0.00475</v>
      </c>
      <c r="C7864" s="187">
        <v>45697.0</v>
      </c>
      <c r="D7864" s="188" t="str">
        <f t="shared" si="1"/>
        <v>2025/02</v>
      </c>
      <c r="E7864" s="189"/>
    </row>
    <row r="7865">
      <c r="A7865" s="186" t="s">
        <v>498</v>
      </c>
      <c r="B7865" s="186">
        <v>0.00410295</v>
      </c>
      <c r="C7865" s="187">
        <v>45697.0</v>
      </c>
      <c r="D7865" s="188" t="str">
        <f t="shared" si="1"/>
        <v>2025/02</v>
      </c>
      <c r="E7865" s="189"/>
    </row>
    <row r="7866">
      <c r="A7866" s="186" t="s">
        <v>498</v>
      </c>
      <c r="B7866" s="186">
        <v>0.0024768</v>
      </c>
      <c r="C7866" s="187">
        <v>45697.0</v>
      </c>
      <c r="D7866" s="188" t="str">
        <f t="shared" si="1"/>
        <v>2025/02</v>
      </c>
      <c r="E7866" s="189"/>
    </row>
    <row r="7867">
      <c r="A7867" s="186" t="s">
        <v>498</v>
      </c>
      <c r="B7867" s="186">
        <v>0.0020868</v>
      </c>
      <c r="C7867" s="187">
        <v>45697.0</v>
      </c>
      <c r="D7867" s="188" t="str">
        <f t="shared" si="1"/>
        <v>2025/02</v>
      </c>
      <c r="E7867" s="189"/>
    </row>
    <row r="7868">
      <c r="A7868" s="186" t="s">
        <v>491</v>
      </c>
      <c r="B7868" s="186">
        <v>0.10026555</v>
      </c>
      <c r="C7868" s="187">
        <v>45697.0</v>
      </c>
      <c r="D7868" s="188" t="str">
        <f t="shared" si="1"/>
        <v>2025/02</v>
      </c>
      <c r="E7868" s="189"/>
    </row>
    <row r="7869">
      <c r="A7869" s="186" t="s">
        <v>491</v>
      </c>
      <c r="B7869" s="186">
        <v>0.0212424</v>
      </c>
      <c r="C7869" s="187">
        <v>45697.0</v>
      </c>
      <c r="D7869" s="188" t="str">
        <f t="shared" si="1"/>
        <v>2025/02</v>
      </c>
      <c r="E7869" s="189"/>
    </row>
    <row r="7870">
      <c r="A7870" s="186" t="s">
        <v>487</v>
      </c>
      <c r="B7870" s="186">
        <v>2.82341</v>
      </c>
      <c r="C7870" s="187">
        <v>45698.0</v>
      </c>
      <c r="D7870" s="188" t="str">
        <f t="shared" si="1"/>
        <v>2025/02</v>
      </c>
      <c r="E7870" s="189"/>
    </row>
    <row r="7871">
      <c r="A7871" s="186" t="s">
        <v>487</v>
      </c>
      <c r="B7871" s="186">
        <v>0.42384</v>
      </c>
      <c r="C7871" s="187">
        <v>45698.0</v>
      </c>
      <c r="D7871" s="188" t="str">
        <f t="shared" si="1"/>
        <v>2025/02</v>
      </c>
      <c r="E7871" s="189"/>
    </row>
    <row r="7872">
      <c r="A7872" s="186" t="s">
        <v>487</v>
      </c>
      <c r="B7872" s="186">
        <v>0.91331</v>
      </c>
      <c r="C7872" s="187">
        <v>45698.0</v>
      </c>
      <c r="D7872" s="188" t="str">
        <f t="shared" si="1"/>
        <v>2025/02</v>
      </c>
      <c r="E7872" s="189"/>
    </row>
    <row r="7873">
      <c r="A7873" s="186" t="s">
        <v>487</v>
      </c>
      <c r="B7873" s="186">
        <v>1.2963425</v>
      </c>
      <c r="C7873" s="187">
        <v>45698.0</v>
      </c>
      <c r="D7873" s="188" t="str">
        <f t="shared" si="1"/>
        <v>2025/02</v>
      </c>
      <c r="E7873" s="189"/>
    </row>
    <row r="7874">
      <c r="A7874" s="186" t="s">
        <v>487</v>
      </c>
      <c r="B7874" s="186">
        <v>0.17072</v>
      </c>
      <c r="C7874" s="187">
        <v>45698.0</v>
      </c>
      <c r="D7874" s="188" t="str">
        <f t="shared" si="1"/>
        <v>2025/02</v>
      </c>
      <c r="E7874" s="189"/>
    </row>
    <row r="7875">
      <c r="A7875" s="186" t="s">
        <v>487</v>
      </c>
      <c r="B7875" s="186">
        <v>0.26017</v>
      </c>
      <c r="C7875" s="187">
        <v>45698.0</v>
      </c>
      <c r="D7875" s="188" t="str">
        <f t="shared" si="1"/>
        <v>2025/02</v>
      </c>
      <c r="E7875" s="189"/>
    </row>
    <row r="7876">
      <c r="A7876" s="186" t="s">
        <v>487</v>
      </c>
      <c r="B7876" s="186">
        <v>1.5171201</v>
      </c>
      <c r="C7876" s="187">
        <v>45698.0</v>
      </c>
      <c r="D7876" s="188" t="str">
        <f t="shared" si="1"/>
        <v>2025/02</v>
      </c>
      <c r="E7876" s="189"/>
    </row>
    <row r="7877">
      <c r="A7877" s="186" t="s">
        <v>487</v>
      </c>
      <c r="B7877" s="186">
        <v>0.110064</v>
      </c>
      <c r="C7877" s="187">
        <v>45698.0</v>
      </c>
      <c r="D7877" s="188" t="str">
        <f t="shared" si="1"/>
        <v>2025/02</v>
      </c>
      <c r="E7877" s="189"/>
    </row>
    <row r="7878">
      <c r="A7878" s="186" t="s">
        <v>487</v>
      </c>
      <c r="B7878" s="186">
        <v>0.1547958</v>
      </c>
      <c r="C7878" s="187">
        <v>45698.0</v>
      </c>
      <c r="D7878" s="188" t="str">
        <f t="shared" si="1"/>
        <v>2025/02</v>
      </c>
      <c r="E7878" s="189"/>
    </row>
    <row r="7879">
      <c r="A7879" s="186" t="s">
        <v>499</v>
      </c>
      <c r="B7879" s="186">
        <v>7.532585</v>
      </c>
      <c r="C7879" s="187">
        <v>45698.0</v>
      </c>
      <c r="D7879" s="188" t="str">
        <f t="shared" si="1"/>
        <v>2025/02</v>
      </c>
      <c r="E7879" s="189"/>
    </row>
    <row r="7880">
      <c r="A7880" s="186" t="s">
        <v>499</v>
      </c>
      <c r="B7880" s="186">
        <v>7.27632</v>
      </c>
      <c r="C7880" s="187">
        <v>45698.0</v>
      </c>
      <c r="D7880" s="188" t="str">
        <f t="shared" si="1"/>
        <v>2025/02</v>
      </c>
      <c r="E7880" s="189"/>
    </row>
    <row r="7881">
      <c r="A7881" s="186" t="s">
        <v>499</v>
      </c>
      <c r="B7881" s="186">
        <v>5.32783</v>
      </c>
      <c r="C7881" s="187">
        <v>45698.0</v>
      </c>
      <c r="D7881" s="188" t="str">
        <f t="shared" si="1"/>
        <v>2025/02</v>
      </c>
      <c r="E7881" s="189"/>
    </row>
    <row r="7882">
      <c r="A7882" s="186" t="s">
        <v>499</v>
      </c>
      <c r="B7882" s="186">
        <v>0.02257395</v>
      </c>
      <c r="C7882" s="187">
        <v>45698.0</v>
      </c>
      <c r="D7882" s="188" t="str">
        <f t="shared" si="1"/>
        <v>2025/02</v>
      </c>
      <c r="E7882" s="189"/>
    </row>
    <row r="7883">
      <c r="A7883" s="186" t="s">
        <v>499</v>
      </c>
      <c r="B7883" s="186">
        <v>0.0133302</v>
      </c>
      <c r="C7883" s="187">
        <v>45698.0</v>
      </c>
      <c r="D7883" s="188" t="str">
        <f t="shared" si="1"/>
        <v>2025/02</v>
      </c>
      <c r="E7883" s="189"/>
    </row>
    <row r="7884">
      <c r="A7884" s="186" t="s">
        <v>499</v>
      </c>
      <c r="B7884" s="186">
        <v>0.14509612</v>
      </c>
      <c r="C7884" s="187">
        <v>45698.0</v>
      </c>
      <c r="D7884" s="188" t="str">
        <f t="shared" si="1"/>
        <v>2025/02</v>
      </c>
      <c r="E7884" s="189"/>
    </row>
    <row r="7885">
      <c r="A7885" s="186" t="s">
        <v>499</v>
      </c>
      <c r="B7885" s="186">
        <v>6.258E-4</v>
      </c>
      <c r="C7885" s="187">
        <v>45698.0</v>
      </c>
      <c r="D7885" s="188" t="str">
        <f t="shared" si="1"/>
        <v>2025/02</v>
      </c>
      <c r="E7885" s="189"/>
    </row>
    <row r="7886">
      <c r="A7886" s="186" t="s">
        <v>499</v>
      </c>
      <c r="B7886" s="186">
        <v>2.748E-4</v>
      </c>
      <c r="C7886" s="187">
        <v>45698.0</v>
      </c>
      <c r="D7886" s="188" t="str">
        <f t="shared" si="1"/>
        <v>2025/02</v>
      </c>
      <c r="E7886" s="189"/>
    </row>
    <row r="7887">
      <c r="A7887" s="186" t="s">
        <v>502</v>
      </c>
      <c r="B7887" s="186">
        <v>0.0522925</v>
      </c>
      <c r="C7887" s="187">
        <v>45698.0</v>
      </c>
      <c r="D7887" s="188" t="str">
        <f t="shared" si="1"/>
        <v>2025/02</v>
      </c>
      <c r="E7887" s="189"/>
    </row>
    <row r="7888">
      <c r="A7888" s="186" t="s">
        <v>502</v>
      </c>
      <c r="B7888" s="186">
        <v>0.00496</v>
      </c>
      <c r="C7888" s="187">
        <v>45698.0</v>
      </c>
      <c r="D7888" s="188" t="str">
        <f t="shared" si="1"/>
        <v>2025/02</v>
      </c>
      <c r="E7888" s="189"/>
    </row>
    <row r="7889">
      <c r="A7889" s="186" t="s">
        <v>502</v>
      </c>
      <c r="B7889" s="186">
        <v>0.04239</v>
      </c>
      <c r="C7889" s="187">
        <v>45698.0</v>
      </c>
      <c r="D7889" s="188" t="str">
        <f t="shared" si="1"/>
        <v>2025/02</v>
      </c>
      <c r="E7889" s="189"/>
    </row>
    <row r="7890">
      <c r="A7890" s="186" t="s">
        <v>502</v>
      </c>
      <c r="B7890" s="186">
        <v>0.5411175</v>
      </c>
      <c r="C7890" s="187">
        <v>45698.0</v>
      </c>
      <c r="D7890" s="188" t="str">
        <f t="shared" si="1"/>
        <v>2025/02</v>
      </c>
      <c r="E7890" s="189"/>
    </row>
    <row r="7891">
      <c r="A7891" s="186" t="s">
        <v>502</v>
      </c>
      <c r="B7891" s="186">
        <v>0.2256</v>
      </c>
      <c r="C7891" s="187">
        <v>45698.0</v>
      </c>
      <c r="D7891" s="188" t="str">
        <f t="shared" si="1"/>
        <v>2025/02</v>
      </c>
      <c r="E7891" s="189"/>
    </row>
    <row r="7892">
      <c r="A7892" s="186" t="s">
        <v>502</v>
      </c>
      <c r="B7892" s="186">
        <v>0.42904</v>
      </c>
      <c r="C7892" s="187">
        <v>45698.0</v>
      </c>
      <c r="D7892" s="188" t="str">
        <f t="shared" si="1"/>
        <v>2025/02</v>
      </c>
      <c r="E7892" s="189"/>
    </row>
    <row r="7893">
      <c r="A7893" s="186" t="s">
        <v>502</v>
      </c>
      <c r="B7893" s="186">
        <v>0.0269943</v>
      </c>
      <c r="C7893" s="187">
        <v>45698.0</v>
      </c>
      <c r="D7893" s="188" t="str">
        <f t="shared" si="1"/>
        <v>2025/02</v>
      </c>
      <c r="E7893" s="189"/>
    </row>
    <row r="7894">
      <c r="A7894" s="186" t="s">
        <v>502</v>
      </c>
      <c r="B7894" s="186">
        <v>0.0083616</v>
      </c>
      <c r="C7894" s="187">
        <v>45698.0</v>
      </c>
      <c r="D7894" s="188" t="str">
        <f t="shared" si="1"/>
        <v>2025/02</v>
      </c>
      <c r="E7894" s="189"/>
    </row>
    <row r="7895">
      <c r="A7895" s="186" t="s">
        <v>502</v>
      </c>
      <c r="B7895" s="186">
        <v>0.0069018</v>
      </c>
      <c r="C7895" s="187">
        <v>45698.0</v>
      </c>
      <c r="D7895" s="188" t="str">
        <f t="shared" si="1"/>
        <v>2025/02</v>
      </c>
      <c r="E7895" s="189"/>
    </row>
    <row r="7896">
      <c r="A7896" s="186" t="s">
        <v>502</v>
      </c>
      <c r="B7896" s="186">
        <v>0.0135223</v>
      </c>
      <c r="C7896" s="187">
        <v>45698.0</v>
      </c>
      <c r="D7896" s="188" t="str">
        <f t="shared" si="1"/>
        <v>2025/02</v>
      </c>
      <c r="E7896" s="189"/>
    </row>
    <row r="7897">
      <c r="A7897" s="186" t="s">
        <v>502</v>
      </c>
      <c r="B7897" s="186">
        <v>0.0024867</v>
      </c>
      <c r="C7897" s="187">
        <v>45698.0</v>
      </c>
      <c r="D7897" s="188" t="str">
        <f t="shared" si="1"/>
        <v>2025/02</v>
      </c>
      <c r="E7897" s="189"/>
    </row>
    <row r="7898">
      <c r="A7898" s="186" t="s">
        <v>502</v>
      </c>
      <c r="B7898" s="186">
        <v>1.392E-4</v>
      </c>
      <c r="C7898" s="187">
        <v>45698.0</v>
      </c>
      <c r="D7898" s="188" t="str">
        <f t="shared" si="1"/>
        <v>2025/02</v>
      </c>
      <c r="E7898" s="189"/>
    </row>
    <row r="7899">
      <c r="A7899" s="186" t="s">
        <v>502</v>
      </c>
      <c r="B7899" s="186">
        <v>1.6059E-4</v>
      </c>
      <c r="C7899" s="187">
        <v>45698.0</v>
      </c>
      <c r="D7899" s="188" t="str">
        <f t="shared" si="1"/>
        <v>2025/02</v>
      </c>
      <c r="E7899" s="189"/>
    </row>
    <row r="7900">
      <c r="A7900" s="186" t="s">
        <v>502</v>
      </c>
      <c r="B7900" s="186">
        <v>1.76</v>
      </c>
      <c r="C7900" s="187">
        <v>45698.0</v>
      </c>
      <c r="D7900" s="188" t="str">
        <f t="shared" si="1"/>
        <v>2025/02</v>
      </c>
      <c r="E7900" s="189"/>
    </row>
    <row r="7901">
      <c r="A7901" s="186" t="s">
        <v>502</v>
      </c>
      <c r="B7901" s="186">
        <v>0.163566</v>
      </c>
      <c r="C7901" s="187">
        <v>45698.0</v>
      </c>
      <c r="D7901" s="188" t="str">
        <f t="shared" si="1"/>
        <v>2025/02</v>
      </c>
      <c r="E7901" s="189"/>
    </row>
    <row r="7902">
      <c r="A7902" s="186" t="s">
        <v>502</v>
      </c>
      <c r="B7902" s="186">
        <v>0.458888</v>
      </c>
      <c r="C7902" s="187">
        <v>45698.0</v>
      </c>
      <c r="D7902" s="188" t="str">
        <f t="shared" si="1"/>
        <v>2025/02</v>
      </c>
      <c r="E7902" s="189"/>
    </row>
    <row r="7903">
      <c r="A7903" s="186" t="s">
        <v>488</v>
      </c>
      <c r="B7903" s="186">
        <v>2.83431</v>
      </c>
      <c r="C7903" s="187">
        <v>45698.0</v>
      </c>
      <c r="D7903" s="188" t="str">
        <f t="shared" si="1"/>
        <v>2025/02</v>
      </c>
      <c r="E7903" s="189"/>
    </row>
    <row r="7904">
      <c r="A7904" s="186" t="s">
        <v>488</v>
      </c>
      <c r="B7904" s="186">
        <v>0.10896</v>
      </c>
      <c r="C7904" s="187">
        <v>45698.0</v>
      </c>
      <c r="D7904" s="188" t="str">
        <f t="shared" si="1"/>
        <v>2025/02</v>
      </c>
      <c r="E7904" s="189"/>
    </row>
    <row r="7905">
      <c r="A7905" s="186" t="s">
        <v>488</v>
      </c>
      <c r="B7905" s="186">
        <v>2.07038</v>
      </c>
      <c r="C7905" s="187">
        <v>45698.0</v>
      </c>
      <c r="D7905" s="188" t="str">
        <f t="shared" si="1"/>
        <v>2025/02</v>
      </c>
      <c r="E7905" s="189"/>
    </row>
    <row r="7906">
      <c r="A7906" s="186" t="s">
        <v>488</v>
      </c>
      <c r="B7906" s="186">
        <v>2.8465325</v>
      </c>
      <c r="C7906" s="187">
        <v>45698.0</v>
      </c>
      <c r="D7906" s="188" t="str">
        <f t="shared" si="1"/>
        <v>2025/02</v>
      </c>
      <c r="E7906" s="189"/>
    </row>
    <row r="7907">
      <c r="A7907" s="186" t="s">
        <v>488</v>
      </c>
      <c r="B7907" s="186">
        <v>0.18608</v>
      </c>
      <c r="C7907" s="187">
        <v>45698.0</v>
      </c>
      <c r="D7907" s="188" t="str">
        <f t="shared" si="1"/>
        <v>2025/02</v>
      </c>
      <c r="E7907" s="189"/>
    </row>
    <row r="7908">
      <c r="A7908" s="186" t="s">
        <v>488</v>
      </c>
      <c r="B7908" s="186">
        <v>1.35292</v>
      </c>
      <c r="C7908" s="187">
        <v>45698.0</v>
      </c>
      <c r="D7908" s="188" t="str">
        <f t="shared" si="1"/>
        <v>2025/02</v>
      </c>
      <c r="E7908" s="189"/>
    </row>
    <row r="7909">
      <c r="A7909" s="186" t="s">
        <v>488</v>
      </c>
      <c r="B7909" s="186">
        <v>0.0067362</v>
      </c>
      <c r="C7909" s="187">
        <v>45698.0</v>
      </c>
      <c r="D7909" s="188" t="str">
        <f t="shared" si="1"/>
        <v>2025/02</v>
      </c>
      <c r="E7909" s="189"/>
    </row>
    <row r="7910">
      <c r="A7910" s="186" t="s">
        <v>488</v>
      </c>
      <c r="B7910" s="186">
        <v>4.416E-4</v>
      </c>
      <c r="C7910" s="187">
        <v>45698.0</v>
      </c>
      <c r="D7910" s="188" t="str">
        <f t="shared" si="1"/>
        <v>2025/02</v>
      </c>
      <c r="E7910" s="189"/>
    </row>
    <row r="7911">
      <c r="A7911" s="186" t="s">
        <v>488</v>
      </c>
      <c r="B7911" s="186">
        <v>0.0019314</v>
      </c>
      <c r="C7911" s="187">
        <v>45698.0</v>
      </c>
      <c r="D7911" s="188" t="str">
        <f t="shared" si="1"/>
        <v>2025/02</v>
      </c>
      <c r="E7911" s="189"/>
    </row>
    <row r="7912">
      <c r="A7912" s="186" t="s">
        <v>488</v>
      </c>
      <c r="B7912" s="186">
        <v>0.1012693</v>
      </c>
      <c r="C7912" s="187">
        <v>45698.0</v>
      </c>
      <c r="D7912" s="188" t="str">
        <f t="shared" si="1"/>
        <v>2025/02</v>
      </c>
      <c r="E7912" s="189"/>
    </row>
    <row r="7913">
      <c r="A7913" s="186" t="s">
        <v>488</v>
      </c>
      <c r="B7913" s="186">
        <v>0.2608012</v>
      </c>
      <c r="C7913" s="187">
        <v>45698.0</v>
      </c>
      <c r="D7913" s="188" t="str">
        <f t="shared" si="1"/>
        <v>2025/02</v>
      </c>
      <c r="E7913" s="189"/>
    </row>
    <row r="7914">
      <c r="A7914" s="186" t="s">
        <v>489</v>
      </c>
      <c r="B7914" s="186">
        <v>42.554745</v>
      </c>
      <c r="C7914" s="187">
        <v>45698.0</v>
      </c>
      <c r="D7914" s="188" t="str">
        <f t="shared" si="1"/>
        <v>2025/02</v>
      </c>
      <c r="E7914" s="189"/>
    </row>
    <row r="7915">
      <c r="A7915" s="186" t="s">
        <v>489</v>
      </c>
      <c r="B7915" s="186">
        <v>4.5648</v>
      </c>
      <c r="C7915" s="187">
        <v>45698.0</v>
      </c>
      <c r="D7915" s="188" t="str">
        <f t="shared" si="1"/>
        <v>2025/02</v>
      </c>
      <c r="E7915" s="189"/>
    </row>
    <row r="7916">
      <c r="A7916" s="186" t="s">
        <v>489</v>
      </c>
      <c r="B7916" s="186">
        <v>46.95776</v>
      </c>
      <c r="C7916" s="187">
        <v>45698.0</v>
      </c>
      <c r="D7916" s="188" t="str">
        <f t="shared" si="1"/>
        <v>2025/02</v>
      </c>
      <c r="E7916" s="189"/>
    </row>
    <row r="7917">
      <c r="A7917" s="186" t="s">
        <v>489</v>
      </c>
      <c r="B7917" s="186">
        <v>0.325215</v>
      </c>
      <c r="C7917" s="187">
        <v>45698.0</v>
      </c>
      <c r="D7917" s="188" t="str">
        <f t="shared" si="1"/>
        <v>2025/02</v>
      </c>
      <c r="E7917" s="189"/>
    </row>
    <row r="7918">
      <c r="A7918" s="186" t="s">
        <v>489</v>
      </c>
      <c r="B7918" s="186">
        <v>0.02841</v>
      </c>
      <c r="C7918" s="187">
        <v>45698.0</v>
      </c>
      <c r="D7918" s="188" t="str">
        <f t="shared" si="1"/>
        <v>2025/02</v>
      </c>
      <c r="E7918" s="189"/>
    </row>
    <row r="7919">
      <c r="A7919" s="186" t="s">
        <v>489</v>
      </c>
      <c r="B7919" s="186">
        <v>0.337355</v>
      </c>
      <c r="C7919" s="187">
        <v>45698.0</v>
      </c>
      <c r="D7919" s="188" t="str">
        <f t="shared" si="1"/>
        <v>2025/02</v>
      </c>
      <c r="E7919" s="189"/>
    </row>
    <row r="7920">
      <c r="A7920" s="186" t="s">
        <v>489</v>
      </c>
      <c r="B7920" s="186">
        <v>0.117255</v>
      </c>
      <c r="C7920" s="187">
        <v>45698.0</v>
      </c>
      <c r="D7920" s="188" t="str">
        <f t="shared" si="1"/>
        <v>2025/02</v>
      </c>
      <c r="E7920" s="189"/>
    </row>
    <row r="7921">
      <c r="A7921" s="186" t="s">
        <v>489</v>
      </c>
      <c r="B7921" s="186">
        <v>0.1627044</v>
      </c>
      <c r="C7921" s="187">
        <v>45698.0</v>
      </c>
      <c r="D7921" s="188" t="str">
        <f t="shared" si="1"/>
        <v>2025/02</v>
      </c>
      <c r="E7921" s="189"/>
    </row>
    <row r="7922">
      <c r="A7922" s="186" t="s">
        <v>489</v>
      </c>
      <c r="B7922" s="186">
        <v>0.0654528</v>
      </c>
      <c r="C7922" s="187">
        <v>45698.0</v>
      </c>
      <c r="D7922" s="188" t="str">
        <f t="shared" si="1"/>
        <v>2025/02</v>
      </c>
      <c r="E7922" s="189"/>
    </row>
    <row r="7923">
      <c r="A7923" s="186" t="s">
        <v>489</v>
      </c>
      <c r="B7923" s="186">
        <v>0.1420398</v>
      </c>
      <c r="C7923" s="187">
        <v>45698.0</v>
      </c>
      <c r="D7923" s="188" t="str">
        <f t="shared" si="1"/>
        <v>2025/02</v>
      </c>
      <c r="E7923" s="189"/>
    </row>
    <row r="7924">
      <c r="A7924" s="186" t="s">
        <v>498</v>
      </c>
      <c r="B7924" s="186">
        <v>0.0558675</v>
      </c>
      <c r="C7924" s="187">
        <v>45698.0</v>
      </c>
      <c r="D7924" s="188" t="str">
        <f t="shared" si="1"/>
        <v>2025/02</v>
      </c>
      <c r="E7924" s="189"/>
    </row>
    <row r="7925">
      <c r="A7925" s="186" t="s">
        <v>498</v>
      </c>
      <c r="B7925" s="186">
        <v>0.04334</v>
      </c>
      <c r="C7925" s="187">
        <v>45698.0</v>
      </c>
      <c r="D7925" s="188" t="str">
        <f t="shared" si="1"/>
        <v>2025/02</v>
      </c>
      <c r="E7925" s="189"/>
    </row>
    <row r="7926">
      <c r="A7926" s="186" t="s">
        <v>498</v>
      </c>
      <c r="B7926" s="186">
        <v>0.025371</v>
      </c>
      <c r="C7926" s="187">
        <v>45698.0</v>
      </c>
      <c r="D7926" s="188" t="str">
        <f t="shared" si="1"/>
        <v>2025/02</v>
      </c>
      <c r="E7926" s="189"/>
    </row>
    <row r="7927">
      <c r="A7927" s="186" t="s">
        <v>498</v>
      </c>
      <c r="B7927" s="186">
        <v>0.0162624</v>
      </c>
      <c r="C7927" s="187">
        <v>45698.0</v>
      </c>
      <c r="D7927" s="188" t="str">
        <f t="shared" si="1"/>
        <v>2025/02</v>
      </c>
      <c r="E7927" s="189"/>
    </row>
    <row r="7928">
      <c r="A7928" s="186" t="s">
        <v>498</v>
      </c>
      <c r="B7928" s="186">
        <v>0.0154428</v>
      </c>
      <c r="C7928" s="187">
        <v>45698.0</v>
      </c>
      <c r="D7928" s="188" t="str">
        <f t="shared" si="1"/>
        <v>2025/02</v>
      </c>
      <c r="E7928" s="189"/>
    </row>
    <row r="7929">
      <c r="A7929" s="186" t="s">
        <v>491</v>
      </c>
      <c r="B7929" s="186">
        <v>0.1082031</v>
      </c>
      <c r="C7929" s="187">
        <v>45698.0</v>
      </c>
      <c r="D7929" s="188" t="str">
        <f t="shared" si="1"/>
        <v>2025/02</v>
      </c>
      <c r="E7929" s="189"/>
    </row>
    <row r="7930">
      <c r="A7930" s="186" t="s">
        <v>491</v>
      </c>
      <c r="B7930" s="186">
        <v>0.0278856</v>
      </c>
      <c r="C7930" s="187">
        <v>45698.0</v>
      </c>
      <c r="D7930" s="188" t="str">
        <f t="shared" si="1"/>
        <v>2025/02</v>
      </c>
      <c r="E7930" s="189"/>
    </row>
    <row r="7931">
      <c r="A7931" s="186" t="s">
        <v>487</v>
      </c>
      <c r="B7931" s="186">
        <v>3.755205</v>
      </c>
      <c r="C7931" s="187">
        <v>45699.0</v>
      </c>
      <c r="D7931" s="188" t="str">
        <f t="shared" si="1"/>
        <v>2025/02</v>
      </c>
      <c r="E7931" s="189"/>
    </row>
    <row r="7932">
      <c r="A7932" s="186" t="s">
        <v>487</v>
      </c>
      <c r="B7932" s="186">
        <v>0.472</v>
      </c>
      <c r="C7932" s="187">
        <v>45699.0</v>
      </c>
      <c r="D7932" s="188" t="str">
        <f t="shared" si="1"/>
        <v>2025/02</v>
      </c>
      <c r="E7932" s="189"/>
    </row>
    <row r="7933">
      <c r="A7933" s="186" t="s">
        <v>487</v>
      </c>
      <c r="B7933" s="186">
        <v>1.11097</v>
      </c>
      <c r="C7933" s="187">
        <v>45699.0</v>
      </c>
      <c r="D7933" s="188" t="str">
        <f t="shared" si="1"/>
        <v>2025/02</v>
      </c>
      <c r="E7933" s="189"/>
    </row>
    <row r="7934">
      <c r="A7934" s="186" t="s">
        <v>487</v>
      </c>
      <c r="B7934" s="186">
        <v>1.9249125</v>
      </c>
      <c r="C7934" s="187">
        <v>45699.0</v>
      </c>
      <c r="D7934" s="188" t="str">
        <f t="shared" si="1"/>
        <v>2025/02</v>
      </c>
      <c r="E7934" s="189"/>
    </row>
    <row r="7935">
      <c r="A7935" s="186" t="s">
        <v>487</v>
      </c>
      <c r="B7935" s="186">
        <v>0.21744</v>
      </c>
      <c r="C7935" s="187">
        <v>45699.0</v>
      </c>
      <c r="D7935" s="188" t="str">
        <f t="shared" si="1"/>
        <v>2025/02</v>
      </c>
      <c r="E7935" s="189"/>
    </row>
    <row r="7936">
      <c r="A7936" s="186" t="s">
        <v>487</v>
      </c>
      <c r="B7936" s="186">
        <v>0.2743</v>
      </c>
      <c r="C7936" s="187">
        <v>45699.0</v>
      </c>
      <c r="D7936" s="188" t="str">
        <f t="shared" si="1"/>
        <v>2025/02</v>
      </c>
      <c r="E7936" s="189"/>
    </row>
    <row r="7937">
      <c r="A7937" s="186" t="s">
        <v>487</v>
      </c>
      <c r="B7937" s="186">
        <v>0.8929947</v>
      </c>
      <c r="C7937" s="187">
        <v>45699.0</v>
      </c>
      <c r="D7937" s="188" t="str">
        <f t="shared" si="1"/>
        <v>2025/02</v>
      </c>
      <c r="E7937" s="189"/>
    </row>
    <row r="7938">
      <c r="A7938" s="186" t="s">
        <v>487</v>
      </c>
      <c r="B7938" s="186">
        <v>0.1466976</v>
      </c>
      <c r="C7938" s="187">
        <v>45699.0</v>
      </c>
      <c r="D7938" s="188" t="str">
        <f t="shared" si="1"/>
        <v>2025/02</v>
      </c>
      <c r="E7938" s="189"/>
    </row>
    <row r="7939">
      <c r="A7939" s="186" t="s">
        <v>487</v>
      </c>
      <c r="B7939" s="186">
        <v>0.1746216</v>
      </c>
      <c r="C7939" s="187">
        <v>45699.0</v>
      </c>
      <c r="D7939" s="188" t="str">
        <f t="shared" si="1"/>
        <v>2025/02</v>
      </c>
      <c r="E7939" s="189"/>
    </row>
    <row r="7940">
      <c r="A7940" s="186" t="s">
        <v>499</v>
      </c>
      <c r="B7940" s="186">
        <v>15.71013</v>
      </c>
      <c r="C7940" s="187">
        <v>45699.0</v>
      </c>
      <c r="D7940" s="188" t="str">
        <f t="shared" si="1"/>
        <v>2025/02</v>
      </c>
      <c r="E7940" s="189"/>
    </row>
    <row r="7941">
      <c r="A7941" s="186" t="s">
        <v>499</v>
      </c>
      <c r="B7941" s="186">
        <v>19.02544</v>
      </c>
      <c r="C7941" s="187">
        <v>45699.0</v>
      </c>
      <c r="D7941" s="188" t="str">
        <f t="shared" si="1"/>
        <v>2025/02</v>
      </c>
      <c r="E7941" s="189"/>
    </row>
    <row r="7942">
      <c r="A7942" s="186" t="s">
        <v>499</v>
      </c>
      <c r="B7942" s="186">
        <v>17.32171</v>
      </c>
      <c r="C7942" s="187">
        <v>45699.0</v>
      </c>
      <c r="D7942" s="188" t="str">
        <f t="shared" si="1"/>
        <v>2025/02</v>
      </c>
      <c r="E7942" s="189"/>
    </row>
    <row r="7943">
      <c r="A7943" s="186" t="s">
        <v>499</v>
      </c>
      <c r="B7943" s="186">
        <v>0.004005</v>
      </c>
      <c r="C7943" s="187">
        <v>45699.0</v>
      </c>
      <c r="D7943" s="188" t="str">
        <f t="shared" si="1"/>
        <v>2025/02</v>
      </c>
      <c r="E7943" s="189"/>
    </row>
    <row r="7944">
      <c r="A7944" s="186" t="s">
        <v>499</v>
      </c>
      <c r="B7944" s="186">
        <v>0.01251</v>
      </c>
      <c r="C7944" s="187">
        <v>45699.0</v>
      </c>
      <c r="D7944" s="188" t="str">
        <f t="shared" si="1"/>
        <v>2025/02</v>
      </c>
      <c r="E7944" s="189"/>
    </row>
    <row r="7945">
      <c r="A7945" s="186" t="s">
        <v>499</v>
      </c>
      <c r="B7945" s="186">
        <v>0.0238926</v>
      </c>
      <c r="C7945" s="187">
        <v>45699.0</v>
      </c>
      <c r="D7945" s="188" t="str">
        <f t="shared" si="1"/>
        <v>2025/02</v>
      </c>
      <c r="E7945" s="189"/>
    </row>
    <row r="7946">
      <c r="A7946" s="186" t="s">
        <v>499</v>
      </c>
      <c r="B7946" s="186">
        <v>0.0539328</v>
      </c>
      <c r="C7946" s="187">
        <v>45699.0</v>
      </c>
      <c r="D7946" s="188" t="str">
        <f t="shared" si="1"/>
        <v>2025/02</v>
      </c>
      <c r="E7946" s="189"/>
    </row>
    <row r="7947">
      <c r="A7947" s="186" t="s">
        <v>499</v>
      </c>
      <c r="B7947" s="186">
        <v>0.019797</v>
      </c>
      <c r="C7947" s="187">
        <v>45699.0</v>
      </c>
      <c r="D7947" s="188" t="str">
        <f t="shared" si="1"/>
        <v>2025/02</v>
      </c>
      <c r="E7947" s="189"/>
    </row>
    <row r="7948">
      <c r="A7948" s="186" t="s">
        <v>499</v>
      </c>
      <c r="B7948" s="186">
        <v>0.10686247</v>
      </c>
      <c r="C7948" s="187">
        <v>45699.0</v>
      </c>
      <c r="D7948" s="188" t="str">
        <f t="shared" si="1"/>
        <v>2025/02</v>
      </c>
      <c r="E7948" s="189"/>
    </row>
    <row r="7949">
      <c r="A7949" s="186" t="s">
        <v>499</v>
      </c>
      <c r="B7949" s="186">
        <v>0.1286145</v>
      </c>
      <c r="C7949" s="187">
        <v>45699.0</v>
      </c>
      <c r="D7949" s="188" t="str">
        <f t="shared" si="1"/>
        <v>2025/02</v>
      </c>
      <c r="E7949" s="189"/>
    </row>
    <row r="7950">
      <c r="A7950" s="186" t="s">
        <v>499</v>
      </c>
      <c r="B7950" s="186">
        <v>0.086802</v>
      </c>
      <c r="C7950" s="187">
        <v>45699.0</v>
      </c>
      <c r="D7950" s="188" t="str">
        <f t="shared" si="1"/>
        <v>2025/02</v>
      </c>
      <c r="E7950" s="189"/>
    </row>
    <row r="7951">
      <c r="A7951" s="186" t="s">
        <v>502</v>
      </c>
      <c r="B7951" s="186">
        <v>0.4255225</v>
      </c>
      <c r="C7951" s="187">
        <v>45699.0</v>
      </c>
      <c r="D7951" s="188" t="str">
        <f t="shared" si="1"/>
        <v>2025/02</v>
      </c>
      <c r="E7951" s="189"/>
    </row>
    <row r="7952">
      <c r="A7952" s="186" t="s">
        <v>502</v>
      </c>
      <c r="B7952" s="186">
        <v>0.044</v>
      </c>
      <c r="C7952" s="187">
        <v>45699.0</v>
      </c>
      <c r="D7952" s="188" t="str">
        <f t="shared" si="1"/>
        <v>2025/02</v>
      </c>
      <c r="E7952" s="189"/>
    </row>
    <row r="7953">
      <c r="A7953" s="186" t="s">
        <v>502</v>
      </c>
      <c r="B7953" s="186">
        <v>0.19144</v>
      </c>
      <c r="C7953" s="187">
        <v>45699.0</v>
      </c>
      <c r="D7953" s="188" t="str">
        <f t="shared" si="1"/>
        <v>2025/02</v>
      </c>
      <c r="E7953" s="189"/>
    </row>
    <row r="7954">
      <c r="A7954" s="186" t="s">
        <v>502</v>
      </c>
      <c r="B7954" s="186">
        <v>1.0630725</v>
      </c>
      <c r="C7954" s="187">
        <v>45699.0</v>
      </c>
      <c r="D7954" s="188" t="str">
        <f t="shared" si="1"/>
        <v>2025/02</v>
      </c>
      <c r="E7954" s="189"/>
    </row>
    <row r="7955">
      <c r="A7955" s="186" t="s">
        <v>502</v>
      </c>
      <c r="B7955" s="186">
        <v>0.1968</v>
      </c>
      <c r="C7955" s="187">
        <v>45699.0</v>
      </c>
      <c r="D7955" s="188" t="str">
        <f t="shared" si="1"/>
        <v>2025/02</v>
      </c>
      <c r="E7955" s="189"/>
    </row>
    <row r="7956">
      <c r="A7956" s="186" t="s">
        <v>502</v>
      </c>
      <c r="B7956" s="186">
        <v>0.27047</v>
      </c>
      <c r="C7956" s="187">
        <v>45699.0</v>
      </c>
      <c r="D7956" s="188" t="str">
        <f t="shared" si="1"/>
        <v>2025/02</v>
      </c>
      <c r="E7956" s="189"/>
    </row>
    <row r="7957">
      <c r="A7957" s="186" t="s">
        <v>502</v>
      </c>
      <c r="B7957" s="186">
        <v>0.04628445</v>
      </c>
      <c r="C7957" s="187">
        <v>45699.0</v>
      </c>
      <c r="D7957" s="188" t="str">
        <f t="shared" si="1"/>
        <v>2025/02</v>
      </c>
      <c r="E7957" s="189"/>
    </row>
    <row r="7958">
      <c r="A7958" s="186" t="s">
        <v>502</v>
      </c>
      <c r="B7958" s="186">
        <v>0.0161184</v>
      </c>
      <c r="C7958" s="187">
        <v>45699.0</v>
      </c>
      <c r="D7958" s="188" t="str">
        <f t="shared" si="1"/>
        <v>2025/02</v>
      </c>
      <c r="E7958" s="189"/>
    </row>
    <row r="7959">
      <c r="A7959" s="186" t="s">
        <v>502</v>
      </c>
      <c r="B7959" s="186">
        <v>0.019755</v>
      </c>
      <c r="C7959" s="187">
        <v>45699.0</v>
      </c>
      <c r="D7959" s="188" t="str">
        <f t="shared" si="1"/>
        <v>2025/02</v>
      </c>
      <c r="E7959" s="189"/>
    </row>
    <row r="7960">
      <c r="A7960" s="186" t="s">
        <v>502</v>
      </c>
      <c r="B7960" s="186">
        <v>0.024982</v>
      </c>
      <c r="C7960" s="187">
        <v>45699.0</v>
      </c>
      <c r="D7960" s="188" t="str">
        <f t="shared" si="1"/>
        <v>2025/02</v>
      </c>
      <c r="E7960" s="189"/>
    </row>
    <row r="7961">
      <c r="A7961" s="186" t="s">
        <v>502</v>
      </c>
      <c r="B7961" s="186">
        <v>0.0317184</v>
      </c>
      <c r="C7961" s="187">
        <v>45699.0</v>
      </c>
      <c r="D7961" s="188" t="str">
        <f t="shared" si="1"/>
        <v>2025/02</v>
      </c>
      <c r="E7961" s="189"/>
    </row>
    <row r="7962">
      <c r="A7962" s="186" t="s">
        <v>502</v>
      </c>
      <c r="B7962" s="186">
        <v>0.0015972</v>
      </c>
      <c r="C7962" s="187">
        <v>45699.0</v>
      </c>
      <c r="D7962" s="188" t="str">
        <f t="shared" si="1"/>
        <v>2025/02</v>
      </c>
      <c r="E7962" s="189"/>
    </row>
    <row r="7963">
      <c r="A7963" s="186" t="s">
        <v>502</v>
      </c>
      <c r="B7963" s="186">
        <v>1.2045E-4</v>
      </c>
      <c r="C7963" s="187">
        <v>45699.0</v>
      </c>
      <c r="D7963" s="188" t="str">
        <f t="shared" si="1"/>
        <v>2025/02</v>
      </c>
      <c r="E7963" s="189"/>
    </row>
    <row r="7964">
      <c r="A7964" s="186" t="s">
        <v>502</v>
      </c>
      <c r="B7964" s="186">
        <v>2.6</v>
      </c>
      <c r="C7964" s="187">
        <v>45699.0</v>
      </c>
      <c r="D7964" s="188" t="str">
        <f t="shared" si="1"/>
        <v>2025/02</v>
      </c>
      <c r="E7964" s="189"/>
    </row>
    <row r="7965">
      <c r="A7965" s="186" t="s">
        <v>502</v>
      </c>
      <c r="B7965" s="186">
        <v>0.254481</v>
      </c>
      <c r="C7965" s="187">
        <v>45699.0</v>
      </c>
      <c r="D7965" s="188" t="str">
        <f t="shared" si="1"/>
        <v>2025/02</v>
      </c>
      <c r="E7965" s="189"/>
    </row>
    <row r="7966">
      <c r="A7966" s="186" t="s">
        <v>502</v>
      </c>
      <c r="B7966" s="186">
        <v>0.686964</v>
      </c>
      <c r="C7966" s="187">
        <v>45699.0</v>
      </c>
      <c r="D7966" s="188" t="str">
        <f t="shared" si="1"/>
        <v>2025/02</v>
      </c>
      <c r="E7966" s="189"/>
    </row>
    <row r="7967">
      <c r="A7967" s="186" t="s">
        <v>488</v>
      </c>
      <c r="B7967" s="186">
        <v>10.012475</v>
      </c>
      <c r="C7967" s="187">
        <v>45699.0</v>
      </c>
      <c r="D7967" s="188" t="str">
        <f t="shared" si="1"/>
        <v>2025/02</v>
      </c>
      <c r="E7967" s="189"/>
    </row>
    <row r="7968">
      <c r="A7968" s="186" t="s">
        <v>488</v>
      </c>
      <c r="B7968" s="186">
        <v>0.26944</v>
      </c>
      <c r="C7968" s="187">
        <v>45699.0</v>
      </c>
      <c r="D7968" s="188" t="str">
        <f t="shared" si="1"/>
        <v>2025/02</v>
      </c>
      <c r="E7968" s="189"/>
    </row>
    <row r="7969">
      <c r="A7969" s="186" t="s">
        <v>488</v>
      </c>
      <c r="B7969" s="186">
        <v>7.33678</v>
      </c>
      <c r="C7969" s="187">
        <v>45699.0</v>
      </c>
      <c r="D7969" s="188" t="str">
        <f t="shared" si="1"/>
        <v>2025/02</v>
      </c>
      <c r="E7969" s="189"/>
    </row>
    <row r="7970">
      <c r="A7970" s="186" t="s">
        <v>488</v>
      </c>
      <c r="B7970" s="186">
        <v>11.7860175</v>
      </c>
      <c r="C7970" s="187">
        <v>45699.0</v>
      </c>
      <c r="D7970" s="188" t="str">
        <f t="shared" si="1"/>
        <v>2025/02</v>
      </c>
      <c r="E7970" s="189"/>
    </row>
    <row r="7971">
      <c r="A7971" s="186" t="s">
        <v>488</v>
      </c>
      <c r="B7971" s="186">
        <v>0.60768</v>
      </c>
      <c r="C7971" s="187">
        <v>45699.0</v>
      </c>
      <c r="D7971" s="188" t="str">
        <f t="shared" si="1"/>
        <v>2025/02</v>
      </c>
      <c r="E7971" s="189"/>
    </row>
    <row r="7972">
      <c r="A7972" s="186" t="s">
        <v>488</v>
      </c>
      <c r="B7972" s="186">
        <v>5.43663</v>
      </c>
      <c r="C7972" s="187">
        <v>45699.0</v>
      </c>
      <c r="D7972" s="188" t="str">
        <f t="shared" si="1"/>
        <v>2025/02</v>
      </c>
      <c r="E7972" s="189"/>
    </row>
    <row r="7973">
      <c r="A7973" s="186" t="s">
        <v>488</v>
      </c>
      <c r="B7973" s="186">
        <v>0.0528723</v>
      </c>
      <c r="C7973" s="187">
        <v>45699.0</v>
      </c>
      <c r="D7973" s="188" t="str">
        <f t="shared" si="1"/>
        <v>2025/02</v>
      </c>
      <c r="E7973" s="189"/>
    </row>
    <row r="7974">
      <c r="A7974" s="186" t="s">
        <v>488</v>
      </c>
      <c r="B7974" s="186">
        <v>0.0026016</v>
      </c>
      <c r="C7974" s="187">
        <v>45699.0</v>
      </c>
      <c r="D7974" s="188" t="str">
        <f t="shared" si="1"/>
        <v>2025/02</v>
      </c>
      <c r="E7974" s="189"/>
    </row>
    <row r="7975">
      <c r="A7975" s="186" t="s">
        <v>488</v>
      </c>
      <c r="B7975" s="186">
        <v>0.0084294</v>
      </c>
      <c r="C7975" s="187">
        <v>45699.0</v>
      </c>
      <c r="D7975" s="188" t="str">
        <f t="shared" si="1"/>
        <v>2025/02</v>
      </c>
      <c r="E7975" s="189"/>
    </row>
    <row r="7976">
      <c r="A7976" s="186" t="s">
        <v>488</v>
      </c>
      <c r="B7976" s="186">
        <v>0.2267155</v>
      </c>
      <c r="C7976" s="187">
        <v>45699.0</v>
      </c>
      <c r="D7976" s="188" t="str">
        <f t="shared" si="1"/>
        <v>2025/02</v>
      </c>
      <c r="E7976" s="189"/>
    </row>
    <row r="7977">
      <c r="A7977" s="186" t="s">
        <v>488</v>
      </c>
      <c r="B7977" s="186">
        <v>1.5910708</v>
      </c>
      <c r="C7977" s="187">
        <v>45699.0</v>
      </c>
      <c r="D7977" s="188" t="str">
        <f t="shared" si="1"/>
        <v>2025/02</v>
      </c>
      <c r="E7977" s="189"/>
    </row>
    <row r="7978">
      <c r="A7978" s="186" t="s">
        <v>489</v>
      </c>
      <c r="B7978" s="186">
        <v>60.7351325</v>
      </c>
      <c r="C7978" s="187">
        <v>45699.0</v>
      </c>
      <c r="D7978" s="188" t="str">
        <f t="shared" si="1"/>
        <v>2025/02</v>
      </c>
      <c r="E7978" s="189"/>
    </row>
    <row r="7979">
      <c r="A7979" s="186" t="s">
        <v>489</v>
      </c>
      <c r="B7979" s="186">
        <v>96.55584</v>
      </c>
      <c r="C7979" s="187">
        <v>45699.0</v>
      </c>
      <c r="D7979" s="188" t="str">
        <f t="shared" si="1"/>
        <v>2025/02</v>
      </c>
      <c r="E7979" s="189"/>
    </row>
    <row r="7980">
      <c r="A7980" s="186" t="s">
        <v>489</v>
      </c>
      <c r="B7980" s="186">
        <v>131.26036</v>
      </c>
      <c r="C7980" s="187">
        <v>45699.0</v>
      </c>
      <c r="D7980" s="188" t="str">
        <f t="shared" si="1"/>
        <v>2025/02</v>
      </c>
      <c r="E7980" s="189"/>
    </row>
    <row r="7981">
      <c r="A7981" s="186" t="s">
        <v>489</v>
      </c>
      <c r="B7981" s="186">
        <v>0.0300789</v>
      </c>
      <c r="C7981" s="187">
        <v>45699.0</v>
      </c>
      <c r="D7981" s="188" t="str">
        <f t="shared" si="1"/>
        <v>2025/02</v>
      </c>
      <c r="E7981" s="189"/>
    </row>
    <row r="7982">
      <c r="A7982" s="186" t="s">
        <v>489</v>
      </c>
      <c r="B7982" s="186">
        <v>0.0137088</v>
      </c>
      <c r="C7982" s="187">
        <v>45699.0</v>
      </c>
      <c r="D7982" s="188" t="str">
        <f t="shared" si="1"/>
        <v>2025/02</v>
      </c>
      <c r="E7982" s="189"/>
    </row>
    <row r="7983">
      <c r="A7983" s="186" t="s">
        <v>489</v>
      </c>
      <c r="B7983" s="186">
        <v>0.0145908</v>
      </c>
      <c r="C7983" s="187">
        <v>45699.0</v>
      </c>
      <c r="D7983" s="188" t="str">
        <f t="shared" si="1"/>
        <v>2025/02</v>
      </c>
      <c r="E7983" s="189"/>
    </row>
    <row r="7984">
      <c r="A7984" s="186" t="s">
        <v>489</v>
      </c>
      <c r="B7984" s="186">
        <v>0.0040497</v>
      </c>
      <c r="C7984" s="187">
        <v>45699.0</v>
      </c>
      <c r="D7984" s="188" t="str">
        <f t="shared" si="1"/>
        <v>2025/02</v>
      </c>
      <c r="E7984" s="189"/>
    </row>
    <row r="7985">
      <c r="A7985" s="186" t="s">
        <v>489</v>
      </c>
      <c r="B7985" s="186">
        <v>0.0029616</v>
      </c>
      <c r="C7985" s="187">
        <v>45699.0</v>
      </c>
      <c r="D7985" s="188" t="str">
        <f t="shared" si="1"/>
        <v>2025/02</v>
      </c>
      <c r="E7985" s="189"/>
    </row>
    <row r="7986">
      <c r="A7986" s="186" t="s">
        <v>498</v>
      </c>
      <c r="B7986" s="186">
        <v>0.0763025</v>
      </c>
      <c r="C7986" s="187">
        <v>45699.0</v>
      </c>
      <c r="D7986" s="188" t="str">
        <f t="shared" si="1"/>
        <v>2025/02</v>
      </c>
      <c r="E7986" s="189"/>
    </row>
    <row r="7987">
      <c r="A7987" s="186" t="s">
        <v>498</v>
      </c>
      <c r="B7987" s="186">
        <v>0.0016</v>
      </c>
      <c r="C7987" s="187">
        <v>45699.0</v>
      </c>
      <c r="D7987" s="188" t="str">
        <f t="shared" si="1"/>
        <v>2025/02</v>
      </c>
      <c r="E7987" s="189"/>
    </row>
    <row r="7988">
      <c r="A7988" s="186" t="s">
        <v>498</v>
      </c>
      <c r="B7988" s="186">
        <v>0.05819</v>
      </c>
      <c r="C7988" s="187">
        <v>45699.0</v>
      </c>
      <c r="D7988" s="188" t="str">
        <f t="shared" si="1"/>
        <v>2025/02</v>
      </c>
      <c r="E7988" s="189"/>
    </row>
    <row r="7989">
      <c r="A7989" s="186" t="s">
        <v>498</v>
      </c>
      <c r="B7989" s="186">
        <v>0.03592185</v>
      </c>
      <c r="C7989" s="187">
        <v>45699.0</v>
      </c>
      <c r="D7989" s="188" t="str">
        <f t="shared" si="1"/>
        <v>2025/02</v>
      </c>
      <c r="E7989" s="189"/>
    </row>
    <row r="7990">
      <c r="A7990" s="186" t="s">
        <v>498</v>
      </c>
      <c r="B7990" s="186">
        <v>0.0230976</v>
      </c>
      <c r="C7990" s="187">
        <v>45699.0</v>
      </c>
      <c r="D7990" s="188" t="str">
        <f t="shared" si="1"/>
        <v>2025/02</v>
      </c>
      <c r="E7990" s="189"/>
    </row>
    <row r="7991">
      <c r="A7991" s="186" t="s">
        <v>498</v>
      </c>
      <c r="B7991" s="186">
        <v>0.0278052</v>
      </c>
      <c r="C7991" s="187">
        <v>45699.0</v>
      </c>
      <c r="D7991" s="188" t="str">
        <f t="shared" si="1"/>
        <v>2025/02</v>
      </c>
      <c r="E7991" s="189"/>
    </row>
    <row r="7992">
      <c r="A7992" s="186" t="s">
        <v>491</v>
      </c>
      <c r="B7992" s="186">
        <v>0.08394555</v>
      </c>
      <c r="C7992" s="187">
        <v>45699.0</v>
      </c>
      <c r="D7992" s="188" t="str">
        <f t="shared" si="1"/>
        <v>2025/02</v>
      </c>
      <c r="E7992" s="189"/>
    </row>
    <row r="7993">
      <c r="A7993" s="186" t="s">
        <v>491</v>
      </c>
      <c r="B7993" s="186">
        <v>0.0189498</v>
      </c>
      <c r="C7993" s="187">
        <v>45699.0</v>
      </c>
      <c r="D7993" s="188" t="str">
        <f t="shared" si="1"/>
        <v>2025/02</v>
      </c>
      <c r="E7993" s="189"/>
    </row>
    <row r="7994">
      <c r="A7994" s="186" t="s">
        <v>487</v>
      </c>
      <c r="B7994" s="186">
        <v>1.41188</v>
      </c>
      <c r="C7994" s="187">
        <v>45700.0</v>
      </c>
      <c r="D7994" s="188" t="str">
        <f t="shared" si="1"/>
        <v>2025/02</v>
      </c>
      <c r="E7994" s="189"/>
    </row>
    <row r="7995">
      <c r="A7995" s="186" t="s">
        <v>487</v>
      </c>
      <c r="B7995" s="186">
        <v>0.17648</v>
      </c>
      <c r="C7995" s="187">
        <v>45700.0</v>
      </c>
      <c r="D7995" s="188" t="str">
        <f t="shared" si="1"/>
        <v>2025/02</v>
      </c>
      <c r="E7995" s="189"/>
    </row>
    <row r="7996">
      <c r="A7996" s="186" t="s">
        <v>487</v>
      </c>
      <c r="B7996" s="186">
        <v>0.36958</v>
      </c>
      <c r="C7996" s="187">
        <v>45700.0</v>
      </c>
      <c r="D7996" s="188" t="str">
        <f t="shared" si="1"/>
        <v>2025/02</v>
      </c>
      <c r="E7996" s="189"/>
    </row>
    <row r="7997">
      <c r="A7997" s="186" t="s">
        <v>487</v>
      </c>
      <c r="B7997" s="186">
        <v>0.714675</v>
      </c>
      <c r="C7997" s="187">
        <v>45700.0</v>
      </c>
      <c r="D7997" s="188" t="str">
        <f t="shared" si="1"/>
        <v>2025/02</v>
      </c>
      <c r="E7997" s="189"/>
    </row>
    <row r="7998">
      <c r="A7998" s="186" t="s">
        <v>487</v>
      </c>
      <c r="B7998" s="186">
        <v>0.23936</v>
      </c>
      <c r="C7998" s="187">
        <v>45700.0</v>
      </c>
      <c r="D7998" s="188" t="str">
        <f t="shared" si="1"/>
        <v>2025/02</v>
      </c>
      <c r="E7998" s="189"/>
    </row>
    <row r="7999">
      <c r="A7999" s="186" t="s">
        <v>487</v>
      </c>
      <c r="B7999" s="186">
        <v>0.20945</v>
      </c>
      <c r="C7999" s="187">
        <v>45700.0</v>
      </c>
      <c r="D7999" s="188" t="str">
        <f t="shared" si="1"/>
        <v>2025/02</v>
      </c>
      <c r="E7999" s="189"/>
    </row>
    <row r="8000">
      <c r="A8000" s="186" t="s">
        <v>487</v>
      </c>
      <c r="B8000" s="186">
        <v>0.45958395</v>
      </c>
      <c r="C8000" s="187">
        <v>45700.0</v>
      </c>
      <c r="D8000" s="188" t="str">
        <f t="shared" si="1"/>
        <v>2025/02</v>
      </c>
      <c r="E8000" s="189"/>
    </row>
    <row r="8001">
      <c r="A8001" s="186" t="s">
        <v>487</v>
      </c>
      <c r="B8001" s="186">
        <v>0.0427392</v>
      </c>
      <c r="C8001" s="187">
        <v>45700.0</v>
      </c>
      <c r="D8001" s="188" t="str">
        <f t="shared" si="1"/>
        <v>2025/02</v>
      </c>
      <c r="E8001" s="189"/>
    </row>
    <row r="8002">
      <c r="A8002" s="186" t="s">
        <v>487</v>
      </c>
      <c r="B8002" s="186">
        <v>0.0701154</v>
      </c>
      <c r="C8002" s="187">
        <v>45700.0</v>
      </c>
      <c r="D8002" s="188" t="str">
        <f t="shared" si="1"/>
        <v>2025/02</v>
      </c>
      <c r="E8002" s="189"/>
    </row>
    <row r="8003">
      <c r="A8003" s="186" t="s">
        <v>499</v>
      </c>
      <c r="B8003" s="186">
        <v>16.6419325</v>
      </c>
      <c r="C8003" s="187">
        <v>45700.0</v>
      </c>
      <c r="D8003" s="188" t="str">
        <f t="shared" si="1"/>
        <v>2025/02</v>
      </c>
      <c r="E8003" s="189"/>
    </row>
    <row r="8004">
      <c r="A8004" s="186" t="s">
        <v>499</v>
      </c>
      <c r="B8004" s="186">
        <v>22.91392</v>
      </c>
      <c r="C8004" s="187">
        <v>45700.0</v>
      </c>
      <c r="D8004" s="188" t="str">
        <f t="shared" si="1"/>
        <v>2025/02</v>
      </c>
      <c r="E8004" s="189"/>
    </row>
    <row r="8005">
      <c r="A8005" s="186" t="s">
        <v>499</v>
      </c>
      <c r="B8005" s="186">
        <v>20.61993</v>
      </c>
      <c r="C8005" s="187">
        <v>45700.0</v>
      </c>
      <c r="D8005" s="188" t="str">
        <f t="shared" si="1"/>
        <v>2025/02</v>
      </c>
      <c r="E8005" s="189"/>
    </row>
    <row r="8006">
      <c r="A8006" s="186" t="s">
        <v>499</v>
      </c>
      <c r="B8006" s="186">
        <v>0.01277094</v>
      </c>
      <c r="C8006" s="187">
        <v>45700.0</v>
      </c>
      <c r="D8006" s="188" t="str">
        <f t="shared" si="1"/>
        <v>2025/02</v>
      </c>
      <c r="E8006" s="189"/>
    </row>
    <row r="8007">
      <c r="A8007" s="186" t="s">
        <v>499</v>
      </c>
      <c r="B8007" s="186">
        <v>0.0923025</v>
      </c>
      <c r="C8007" s="187">
        <v>45700.0</v>
      </c>
      <c r="D8007" s="188" t="str">
        <f t="shared" si="1"/>
        <v>2025/02</v>
      </c>
      <c r="E8007" s="189"/>
    </row>
    <row r="8008">
      <c r="A8008" s="186" t="s">
        <v>499</v>
      </c>
      <c r="B8008" s="186">
        <v>0.0662724</v>
      </c>
      <c r="C8008" s="187">
        <v>45700.0</v>
      </c>
      <c r="D8008" s="188" t="str">
        <f t="shared" si="1"/>
        <v>2025/02</v>
      </c>
      <c r="E8008" s="189"/>
    </row>
    <row r="8009">
      <c r="A8009" s="186" t="s">
        <v>502</v>
      </c>
      <c r="B8009" s="186">
        <v>0.1061625</v>
      </c>
      <c r="C8009" s="187">
        <v>45700.0</v>
      </c>
      <c r="D8009" s="188" t="str">
        <f t="shared" si="1"/>
        <v>2025/02</v>
      </c>
      <c r="E8009" s="189"/>
    </row>
    <row r="8010">
      <c r="A8010" s="186" t="s">
        <v>502</v>
      </c>
      <c r="B8010" s="186">
        <v>0.04384</v>
      </c>
      <c r="C8010" s="187">
        <v>45700.0</v>
      </c>
      <c r="D8010" s="188" t="str">
        <f t="shared" si="1"/>
        <v>2025/02</v>
      </c>
      <c r="E8010" s="189"/>
    </row>
    <row r="8011">
      <c r="A8011" s="186" t="s">
        <v>502</v>
      </c>
      <c r="B8011" s="186">
        <v>0.25263</v>
      </c>
      <c r="C8011" s="187">
        <v>45700.0</v>
      </c>
      <c r="D8011" s="188" t="str">
        <f t="shared" si="1"/>
        <v>2025/02</v>
      </c>
      <c r="E8011" s="189"/>
    </row>
    <row r="8012">
      <c r="A8012" s="186" t="s">
        <v>502</v>
      </c>
      <c r="B8012" s="186">
        <v>0.0155675</v>
      </c>
      <c r="C8012" s="187">
        <v>45700.0</v>
      </c>
      <c r="D8012" s="188" t="str">
        <f t="shared" si="1"/>
        <v>2025/02</v>
      </c>
      <c r="E8012" s="189"/>
    </row>
    <row r="8013">
      <c r="A8013" s="186" t="s">
        <v>502</v>
      </c>
      <c r="B8013" s="186">
        <v>0.01786</v>
      </c>
      <c r="C8013" s="187">
        <v>45700.0</v>
      </c>
      <c r="D8013" s="188" t="str">
        <f t="shared" si="1"/>
        <v>2025/02</v>
      </c>
      <c r="E8013" s="189"/>
    </row>
    <row r="8014">
      <c r="A8014" s="186" t="s">
        <v>502</v>
      </c>
      <c r="B8014" s="186">
        <v>0.00538095</v>
      </c>
      <c r="C8014" s="187">
        <v>45700.0</v>
      </c>
      <c r="D8014" s="188" t="str">
        <f t="shared" si="1"/>
        <v>2025/02</v>
      </c>
      <c r="E8014" s="189"/>
    </row>
    <row r="8015">
      <c r="A8015" s="186" t="s">
        <v>502</v>
      </c>
      <c r="B8015" s="186">
        <v>0.0037728</v>
      </c>
      <c r="C8015" s="187">
        <v>45700.0</v>
      </c>
      <c r="D8015" s="188" t="str">
        <f t="shared" si="1"/>
        <v>2025/02</v>
      </c>
      <c r="E8015" s="189"/>
    </row>
    <row r="8016">
      <c r="A8016" s="186" t="s">
        <v>502</v>
      </c>
      <c r="B8016" s="186">
        <v>0.0035124</v>
      </c>
      <c r="C8016" s="187">
        <v>45700.0</v>
      </c>
      <c r="D8016" s="188" t="str">
        <f t="shared" si="1"/>
        <v>2025/02</v>
      </c>
      <c r="E8016" s="189"/>
    </row>
    <row r="8017">
      <c r="A8017" s="186" t="s">
        <v>502</v>
      </c>
      <c r="B8017" s="186">
        <v>0.0075995</v>
      </c>
      <c r="C8017" s="187">
        <v>45700.0</v>
      </c>
      <c r="D8017" s="188" t="str">
        <f t="shared" si="1"/>
        <v>2025/02</v>
      </c>
      <c r="E8017" s="189"/>
    </row>
    <row r="8018">
      <c r="A8018" s="186" t="s">
        <v>502</v>
      </c>
      <c r="B8018" s="186">
        <v>2.92</v>
      </c>
      <c r="C8018" s="187">
        <v>45700.0</v>
      </c>
      <c r="D8018" s="188" t="str">
        <f t="shared" si="1"/>
        <v>2025/02</v>
      </c>
      <c r="E8018" s="189"/>
    </row>
    <row r="8019">
      <c r="A8019" s="186" t="s">
        <v>502</v>
      </c>
      <c r="B8019" s="186">
        <v>0.09457</v>
      </c>
      <c r="C8019" s="187">
        <v>45700.0</v>
      </c>
      <c r="D8019" s="188" t="str">
        <f t="shared" si="1"/>
        <v>2025/02</v>
      </c>
      <c r="E8019" s="189"/>
    </row>
    <row r="8020">
      <c r="A8020" s="186" t="s">
        <v>502</v>
      </c>
      <c r="B8020" s="186">
        <v>0.12798</v>
      </c>
      <c r="C8020" s="187">
        <v>45700.0</v>
      </c>
      <c r="D8020" s="188" t="str">
        <f t="shared" si="1"/>
        <v>2025/02</v>
      </c>
      <c r="E8020" s="189"/>
    </row>
    <row r="8021">
      <c r="A8021" s="186" t="s">
        <v>502</v>
      </c>
      <c r="B8021" s="186">
        <v>0.259488</v>
      </c>
      <c r="C8021" s="187">
        <v>45700.0</v>
      </c>
      <c r="D8021" s="188" t="str">
        <f t="shared" si="1"/>
        <v>2025/02</v>
      </c>
      <c r="E8021" s="189"/>
    </row>
    <row r="8022">
      <c r="A8022" s="186" t="s">
        <v>502</v>
      </c>
      <c r="B8022" s="186">
        <v>0.674884</v>
      </c>
      <c r="C8022" s="187">
        <v>45700.0</v>
      </c>
      <c r="D8022" s="188" t="str">
        <f t="shared" si="1"/>
        <v>2025/02</v>
      </c>
      <c r="E8022" s="189"/>
    </row>
    <row r="8023">
      <c r="A8023" s="186" t="s">
        <v>488</v>
      </c>
      <c r="B8023" s="186">
        <v>12.4462075</v>
      </c>
      <c r="C8023" s="187">
        <v>45700.0</v>
      </c>
      <c r="D8023" s="188" t="str">
        <f t="shared" si="1"/>
        <v>2025/02</v>
      </c>
      <c r="E8023" s="189"/>
    </row>
    <row r="8024">
      <c r="A8024" s="186" t="s">
        <v>488</v>
      </c>
      <c r="B8024" s="186">
        <v>0.6304</v>
      </c>
      <c r="C8024" s="187">
        <v>45700.0</v>
      </c>
      <c r="D8024" s="188" t="str">
        <f t="shared" si="1"/>
        <v>2025/02</v>
      </c>
      <c r="E8024" s="189"/>
    </row>
    <row r="8025">
      <c r="A8025" s="186" t="s">
        <v>488</v>
      </c>
      <c r="B8025" s="186">
        <v>9.45991</v>
      </c>
      <c r="C8025" s="187">
        <v>45700.0</v>
      </c>
      <c r="D8025" s="188" t="str">
        <f t="shared" si="1"/>
        <v>2025/02</v>
      </c>
      <c r="E8025" s="189"/>
    </row>
    <row r="8026">
      <c r="A8026" s="186" t="s">
        <v>488</v>
      </c>
      <c r="B8026" s="186">
        <v>15.3152725</v>
      </c>
      <c r="C8026" s="187">
        <v>45700.0</v>
      </c>
      <c r="D8026" s="188" t="str">
        <f t="shared" si="1"/>
        <v>2025/02</v>
      </c>
      <c r="E8026" s="189"/>
    </row>
    <row r="8027">
      <c r="A8027" s="186" t="s">
        <v>488</v>
      </c>
      <c r="B8027" s="186">
        <v>2.82256</v>
      </c>
      <c r="C8027" s="187">
        <v>45700.0</v>
      </c>
      <c r="D8027" s="188" t="str">
        <f t="shared" si="1"/>
        <v>2025/02</v>
      </c>
      <c r="E8027" s="189"/>
    </row>
    <row r="8028">
      <c r="A8028" s="186" t="s">
        <v>488</v>
      </c>
      <c r="B8028" s="186">
        <v>6.42543</v>
      </c>
      <c r="C8028" s="187">
        <v>45700.0</v>
      </c>
      <c r="D8028" s="188" t="str">
        <f t="shared" si="1"/>
        <v>2025/02</v>
      </c>
      <c r="E8028" s="189"/>
    </row>
    <row r="8029">
      <c r="A8029" s="186" t="s">
        <v>488</v>
      </c>
      <c r="B8029" s="186">
        <v>1.884E-4</v>
      </c>
      <c r="C8029" s="187">
        <v>45700.0</v>
      </c>
      <c r="D8029" s="188" t="str">
        <f t="shared" si="1"/>
        <v>2025/02</v>
      </c>
      <c r="E8029" s="189"/>
    </row>
    <row r="8030">
      <c r="A8030" s="186" t="s">
        <v>488</v>
      </c>
      <c r="B8030" s="186">
        <v>2.16E-5</v>
      </c>
      <c r="C8030" s="187">
        <v>45700.0</v>
      </c>
      <c r="D8030" s="188" t="str">
        <f t="shared" si="1"/>
        <v>2025/02</v>
      </c>
      <c r="E8030" s="189"/>
    </row>
    <row r="8031">
      <c r="A8031" s="186" t="s">
        <v>488</v>
      </c>
      <c r="B8031" s="186">
        <v>0.2846228</v>
      </c>
      <c r="C8031" s="187">
        <v>45700.0</v>
      </c>
      <c r="D8031" s="188" t="str">
        <f t="shared" si="1"/>
        <v>2025/02</v>
      </c>
      <c r="E8031" s="189"/>
    </row>
    <row r="8032">
      <c r="A8032" s="186" t="s">
        <v>488</v>
      </c>
      <c r="B8032" s="186">
        <v>1.6541184</v>
      </c>
      <c r="C8032" s="187">
        <v>45700.0</v>
      </c>
      <c r="D8032" s="188" t="str">
        <f t="shared" si="1"/>
        <v>2025/02</v>
      </c>
      <c r="E8032" s="189"/>
    </row>
    <row r="8033">
      <c r="A8033" s="186" t="s">
        <v>489</v>
      </c>
      <c r="B8033" s="186">
        <v>0.4687725</v>
      </c>
      <c r="C8033" s="187">
        <v>45700.0</v>
      </c>
      <c r="D8033" s="188" t="str">
        <f t="shared" si="1"/>
        <v>2025/02</v>
      </c>
      <c r="E8033" s="189"/>
    </row>
    <row r="8034">
      <c r="A8034" s="186" t="s">
        <v>489</v>
      </c>
      <c r="B8034" s="186">
        <v>0.58128</v>
      </c>
      <c r="C8034" s="187">
        <v>45700.0</v>
      </c>
      <c r="D8034" s="188" t="str">
        <f t="shared" si="1"/>
        <v>2025/02</v>
      </c>
      <c r="E8034" s="189"/>
    </row>
    <row r="8035">
      <c r="A8035" s="186" t="s">
        <v>489</v>
      </c>
      <c r="B8035" s="186">
        <v>0.38278</v>
      </c>
      <c r="C8035" s="187">
        <v>45700.0</v>
      </c>
      <c r="D8035" s="188" t="str">
        <f t="shared" si="1"/>
        <v>2025/02</v>
      </c>
      <c r="E8035" s="189"/>
    </row>
    <row r="8036">
      <c r="A8036" s="186" t="s">
        <v>489</v>
      </c>
      <c r="B8036" s="186">
        <v>0.0394419</v>
      </c>
      <c r="C8036" s="187">
        <v>45700.0</v>
      </c>
      <c r="D8036" s="188" t="str">
        <f t="shared" si="1"/>
        <v>2025/02</v>
      </c>
      <c r="E8036" s="189"/>
    </row>
    <row r="8037">
      <c r="A8037" s="186" t="s">
        <v>489</v>
      </c>
      <c r="B8037" s="186">
        <v>0.0094656</v>
      </c>
      <c r="C8037" s="187">
        <v>45700.0</v>
      </c>
      <c r="D8037" s="188" t="str">
        <f t="shared" si="1"/>
        <v>2025/02</v>
      </c>
      <c r="E8037" s="189"/>
    </row>
    <row r="8038">
      <c r="A8038" s="186" t="s">
        <v>489</v>
      </c>
      <c r="B8038" s="186">
        <v>0.0169482</v>
      </c>
      <c r="C8038" s="187">
        <v>45700.0</v>
      </c>
      <c r="D8038" s="188" t="str">
        <f t="shared" si="1"/>
        <v>2025/02</v>
      </c>
      <c r="E8038" s="189"/>
    </row>
    <row r="8039">
      <c r="A8039" s="186" t="s">
        <v>489</v>
      </c>
      <c r="B8039" s="186">
        <v>0.0041331</v>
      </c>
      <c r="C8039" s="187">
        <v>45700.0</v>
      </c>
      <c r="D8039" s="188" t="str">
        <f t="shared" si="1"/>
        <v>2025/02</v>
      </c>
      <c r="E8039" s="189"/>
    </row>
    <row r="8040">
      <c r="A8040" s="186" t="s">
        <v>489</v>
      </c>
      <c r="B8040" s="186">
        <v>0.0035736</v>
      </c>
      <c r="C8040" s="187">
        <v>45700.0</v>
      </c>
      <c r="D8040" s="188" t="str">
        <f t="shared" si="1"/>
        <v>2025/02</v>
      </c>
      <c r="E8040" s="189"/>
    </row>
    <row r="8041">
      <c r="A8041" s="186" t="s">
        <v>498</v>
      </c>
      <c r="B8041" s="186">
        <v>0.0080425</v>
      </c>
      <c r="C8041" s="187">
        <v>45700.0</v>
      </c>
      <c r="D8041" s="188" t="str">
        <f t="shared" si="1"/>
        <v>2025/02</v>
      </c>
      <c r="E8041" s="189"/>
    </row>
    <row r="8042">
      <c r="A8042" s="186" t="s">
        <v>498</v>
      </c>
      <c r="B8042" s="186">
        <v>0.00426</v>
      </c>
      <c r="C8042" s="187">
        <v>45700.0</v>
      </c>
      <c r="D8042" s="188" t="str">
        <f t="shared" si="1"/>
        <v>2025/02</v>
      </c>
      <c r="E8042" s="189"/>
    </row>
    <row r="8043">
      <c r="A8043" s="186" t="s">
        <v>491</v>
      </c>
      <c r="B8043" s="186">
        <v>0.0582705</v>
      </c>
      <c r="C8043" s="187">
        <v>45700.0</v>
      </c>
      <c r="D8043" s="188" t="str">
        <f t="shared" si="1"/>
        <v>2025/02</v>
      </c>
      <c r="E8043" s="189"/>
    </row>
    <row r="8044">
      <c r="A8044" s="186" t="s">
        <v>491</v>
      </c>
      <c r="B8044" s="186">
        <v>0.0100908</v>
      </c>
      <c r="C8044" s="187">
        <v>45700.0</v>
      </c>
      <c r="D8044" s="188" t="str">
        <f t="shared" si="1"/>
        <v>2025/02</v>
      </c>
      <c r="E8044" s="189"/>
    </row>
    <row r="8045">
      <c r="A8045" s="186" t="s">
        <v>487</v>
      </c>
      <c r="B8045" s="186">
        <v>1.2134125</v>
      </c>
      <c r="C8045" s="187">
        <v>45701.0</v>
      </c>
      <c r="D8045" s="188" t="str">
        <f t="shared" si="1"/>
        <v>2025/02</v>
      </c>
      <c r="E8045" s="189"/>
    </row>
    <row r="8046">
      <c r="A8046" s="186" t="s">
        <v>487</v>
      </c>
      <c r="B8046" s="186">
        <v>0.1496</v>
      </c>
      <c r="C8046" s="187">
        <v>45701.0</v>
      </c>
      <c r="D8046" s="188" t="str">
        <f t="shared" si="1"/>
        <v>2025/02</v>
      </c>
      <c r="E8046" s="189"/>
    </row>
    <row r="8047">
      <c r="A8047" s="186" t="s">
        <v>487</v>
      </c>
      <c r="B8047" s="186">
        <v>0.36747</v>
      </c>
      <c r="C8047" s="187">
        <v>45701.0</v>
      </c>
      <c r="D8047" s="188" t="str">
        <f t="shared" si="1"/>
        <v>2025/02</v>
      </c>
      <c r="E8047" s="189"/>
    </row>
    <row r="8048">
      <c r="A8048" s="186" t="s">
        <v>487</v>
      </c>
      <c r="B8048" s="186">
        <v>1.466645</v>
      </c>
      <c r="C8048" s="187">
        <v>45701.0</v>
      </c>
      <c r="D8048" s="188" t="str">
        <f t="shared" si="1"/>
        <v>2025/02</v>
      </c>
      <c r="E8048" s="189"/>
    </row>
    <row r="8049">
      <c r="A8049" s="186" t="s">
        <v>487</v>
      </c>
      <c r="B8049" s="186">
        <v>0.5216</v>
      </c>
      <c r="C8049" s="187">
        <v>45701.0</v>
      </c>
      <c r="D8049" s="188" t="str">
        <f t="shared" si="1"/>
        <v>2025/02</v>
      </c>
      <c r="E8049" s="189"/>
    </row>
    <row r="8050">
      <c r="A8050" s="186" t="s">
        <v>487</v>
      </c>
      <c r="B8050" s="186">
        <v>0.48563</v>
      </c>
      <c r="C8050" s="187">
        <v>45701.0</v>
      </c>
      <c r="D8050" s="188" t="str">
        <f t="shared" si="1"/>
        <v>2025/02</v>
      </c>
      <c r="E8050" s="189"/>
    </row>
    <row r="8051">
      <c r="A8051" s="186" t="s">
        <v>487</v>
      </c>
      <c r="B8051" s="186">
        <v>0.8277585</v>
      </c>
      <c r="C8051" s="187">
        <v>45701.0</v>
      </c>
      <c r="D8051" s="188" t="str">
        <f t="shared" si="1"/>
        <v>2025/02</v>
      </c>
      <c r="E8051" s="189"/>
    </row>
    <row r="8052">
      <c r="A8052" s="186" t="s">
        <v>487</v>
      </c>
      <c r="B8052" s="186">
        <v>0.1009344</v>
      </c>
      <c r="C8052" s="187">
        <v>45701.0</v>
      </c>
      <c r="D8052" s="188" t="str">
        <f t="shared" si="1"/>
        <v>2025/02</v>
      </c>
      <c r="E8052" s="189"/>
    </row>
    <row r="8053">
      <c r="A8053" s="186" t="s">
        <v>487</v>
      </c>
      <c r="B8053" s="186">
        <v>0.1263354</v>
      </c>
      <c r="C8053" s="187">
        <v>45701.0</v>
      </c>
      <c r="D8053" s="188" t="str">
        <f t="shared" si="1"/>
        <v>2025/02</v>
      </c>
      <c r="E8053" s="189"/>
    </row>
    <row r="8054">
      <c r="A8054" s="186" t="s">
        <v>499</v>
      </c>
      <c r="B8054" s="186">
        <v>12.1685</v>
      </c>
      <c r="C8054" s="187">
        <v>45701.0</v>
      </c>
      <c r="D8054" s="188" t="str">
        <f t="shared" si="1"/>
        <v>2025/02</v>
      </c>
      <c r="E8054" s="189"/>
    </row>
    <row r="8055">
      <c r="A8055" s="186" t="s">
        <v>499</v>
      </c>
      <c r="B8055" s="186">
        <v>13.46608</v>
      </c>
      <c r="C8055" s="187">
        <v>45701.0</v>
      </c>
      <c r="D8055" s="188" t="str">
        <f t="shared" si="1"/>
        <v>2025/02</v>
      </c>
      <c r="E8055" s="189"/>
    </row>
    <row r="8056">
      <c r="A8056" s="186" t="s">
        <v>499</v>
      </c>
      <c r="B8056" s="186">
        <v>11.25134</v>
      </c>
      <c r="C8056" s="187">
        <v>45701.0</v>
      </c>
      <c r="D8056" s="188" t="str">
        <f t="shared" si="1"/>
        <v>2025/02</v>
      </c>
      <c r="E8056" s="189"/>
    </row>
    <row r="8057">
      <c r="A8057" s="186" t="s">
        <v>499</v>
      </c>
      <c r="B8057" s="186">
        <v>0.0038</v>
      </c>
      <c r="C8057" s="187">
        <v>45701.0</v>
      </c>
      <c r="D8057" s="188" t="str">
        <f t="shared" si="1"/>
        <v>2025/02</v>
      </c>
      <c r="E8057" s="189"/>
    </row>
    <row r="8058">
      <c r="A8058" s="186" t="s">
        <v>499</v>
      </c>
      <c r="B8058" s="186">
        <v>0.01578</v>
      </c>
      <c r="C8058" s="187">
        <v>45701.0</v>
      </c>
      <c r="D8058" s="188" t="str">
        <f t="shared" si="1"/>
        <v>2025/02</v>
      </c>
      <c r="E8058" s="189"/>
    </row>
    <row r="8059">
      <c r="A8059" s="186" t="s">
        <v>499</v>
      </c>
      <c r="B8059" s="186">
        <v>0.1129431</v>
      </c>
      <c r="C8059" s="187">
        <v>45701.0</v>
      </c>
      <c r="D8059" s="188" t="str">
        <f t="shared" si="1"/>
        <v>2025/02</v>
      </c>
      <c r="E8059" s="189"/>
    </row>
    <row r="8060">
      <c r="A8060" s="186" t="s">
        <v>499</v>
      </c>
      <c r="B8060" s="186">
        <v>0.182304</v>
      </c>
      <c r="C8060" s="187">
        <v>45701.0</v>
      </c>
      <c r="D8060" s="188" t="str">
        <f t="shared" si="1"/>
        <v>2025/02</v>
      </c>
      <c r="E8060" s="189"/>
    </row>
    <row r="8061">
      <c r="A8061" s="186" t="s">
        <v>499</v>
      </c>
      <c r="B8061" s="186">
        <v>0.069288</v>
      </c>
      <c r="C8061" s="187">
        <v>45701.0</v>
      </c>
      <c r="D8061" s="188" t="str">
        <f t="shared" si="1"/>
        <v>2025/02</v>
      </c>
      <c r="E8061" s="189"/>
    </row>
    <row r="8062">
      <c r="A8062" s="186" t="s">
        <v>499</v>
      </c>
      <c r="B8062" s="186">
        <v>0.00719771</v>
      </c>
      <c r="C8062" s="187">
        <v>45701.0</v>
      </c>
      <c r="D8062" s="188" t="str">
        <f t="shared" si="1"/>
        <v>2025/02</v>
      </c>
      <c r="E8062" s="189"/>
    </row>
    <row r="8063">
      <c r="A8063" s="186" t="s">
        <v>499</v>
      </c>
      <c r="B8063" s="186">
        <v>0.0747276</v>
      </c>
      <c r="C8063" s="187">
        <v>45701.0</v>
      </c>
      <c r="D8063" s="188" t="str">
        <f t="shared" si="1"/>
        <v>2025/02</v>
      </c>
      <c r="E8063" s="189"/>
    </row>
    <row r="8064">
      <c r="A8064" s="186" t="s">
        <v>499</v>
      </c>
      <c r="B8064" s="186">
        <v>0.0476268</v>
      </c>
      <c r="C8064" s="187">
        <v>45701.0</v>
      </c>
      <c r="D8064" s="188" t="str">
        <f t="shared" si="1"/>
        <v>2025/02</v>
      </c>
      <c r="E8064" s="189"/>
    </row>
    <row r="8065">
      <c r="A8065" s="186" t="s">
        <v>511</v>
      </c>
      <c r="B8065" s="186">
        <v>1.1552352</v>
      </c>
      <c r="C8065" s="187">
        <v>45701.0</v>
      </c>
      <c r="D8065" s="188" t="str">
        <f t="shared" si="1"/>
        <v>2025/02</v>
      </c>
      <c r="E8065" s="189"/>
    </row>
    <row r="8066">
      <c r="A8066" s="186" t="s">
        <v>511</v>
      </c>
      <c r="B8066" s="186">
        <v>0.0646032</v>
      </c>
      <c r="C8066" s="187">
        <v>45701.0</v>
      </c>
      <c r="D8066" s="188" t="str">
        <f t="shared" si="1"/>
        <v>2025/02</v>
      </c>
      <c r="E8066" s="189"/>
    </row>
    <row r="8067">
      <c r="A8067" s="186" t="s">
        <v>509</v>
      </c>
      <c r="B8067" s="186">
        <v>0.00598425</v>
      </c>
      <c r="C8067" s="187">
        <v>45701.0</v>
      </c>
      <c r="D8067" s="188" t="str">
        <f t="shared" si="1"/>
        <v>2025/02</v>
      </c>
      <c r="E8067" s="189"/>
    </row>
    <row r="8068">
      <c r="A8068" s="186" t="s">
        <v>509</v>
      </c>
      <c r="B8068" s="186">
        <v>0.0078174</v>
      </c>
      <c r="C8068" s="187">
        <v>45701.0</v>
      </c>
      <c r="D8068" s="188" t="str">
        <f t="shared" si="1"/>
        <v>2025/02</v>
      </c>
      <c r="E8068" s="189"/>
    </row>
    <row r="8069">
      <c r="A8069" s="186" t="s">
        <v>502</v>
      </c>
      <c r="B8069" s="186">
        <v>0.5488075</v>
      </c>
      <c r="C8069" s="187">
        <v>45701.0</v>
      </c>
      <c r="D8069" s="188" t="str">
        <f t="shared" si="1"/>
        <v>2025/02</v>
      </c>
      <c r="E8069" s="189"/>
    </row>
    <row r="8070">
      <c r="A8070" s="186" t="s">
        <v>502</v>
      </c>
      <c r="B8070" s="186">
        <v>0.90736</v>
      </c>
      <c r="C8070" s="187">
        <v>45701.0</v>
      </c>
      <c r="D8070" s="188" t="str">
        <f t="shared" si="1"/>
        <v>2025/02</v>
      </c>
      <c r="E8070" s="189"/>
    </row>
    <row r="8071">
      <c r="A8071" s="186" t="s">
        <v>502</v>
      </c>
      <c r="B8071" s="186">
        <v>0.41406</v>
      </c>
      <c r="C8071" s="187">
        <v>45701.0</v>
      </c>
      <c r="D8071" s="188" t="str">
        <f t="shared" si="1"/>
        <v>2025/02</v>
      </c>
      <c r="E8071" s="189"/>
    </row>
    <row r="8072">
      <c r="A8072" s="186" t="s">
        <v>502</v>
      </c>
      <c r="B8072" s="186">
        <v>0.5705175</v>
      </c>
      <c r="C8072" s="187">
        <v>45701.0</v>
      </c>
      <c r="D8072" s="188" t="str">
        <f t="shared" si="1"/>
        <v>2025/02</v>
      </c>
      <c r="E8072" s="189"/>
    </row>
    <row r="8073">
      <c r="A8073" s="186" t="s">
        <v>502</v>
      </c>
      <c r="B8073" s="186">
        <v>0.096</v>
      </c>
      <c r="C8073" s="187">
        <v>45701.0</v>
      </c>
      <c r="D8073" s="188" t="str">
        <f t="shared" si="1"/>
        <v>2025/02</v>
      </c>
      <c r="E8073" s="189"/>
    </row>
    <row r="8074">
      <c r="A8074" s="186" t="s">
        <v>502</v>
      </c>
      <c r="B8074" s="186">
        <v>0.06026</v>
      </c>
      <c r="C8074" s="187">
        <v>45701.0</v>
      </c>
      <c r="D8074" s="188" t="str">
        <f t="shared" si="1"/>
        <v>2025/02</v>
      </c>
      <c r="E8074" s="189"/>
    </row>
    <row r="8075">
      <c r="A8075" s="186" t="s">
        <v>502</v>
      </c>
      <c r="B8075" s="186">
        <v>0.01652505</v>
      </c>
      <c r="C8075" s="187">
        <v>45701.0</v>
      </c>
      <c r="D8075" s="188" t="str">
        <f t="shared" si="1"/>
        <v>2025/02</v>
      </c>
      <c r="E8075" s="189"/>
    </row>
    <row r="8076">
      <c r="A8076" s="186" t="s">
        <v>502</v>
      </c>
      <c r="B8076" s="186">
        <v>0.018288</v>
      </c>
      <c r="C8076" s="187">
        <v>45701.0</v>
      </c>
      <c r="D8076" s="188" t="str">
        <f t="shared" si="1"/>
        <v>2025/02</v>
      </c>
      <c r="E8076" s="189"/>
    </row>
    <row r="8077">
      <c r="A8077" s="186" t="s">
        <v>502</v>
      </c>
      <c r="B8077" s="186">
        <v>0.0022884</v>
      </c>
      <c r="C8077" s="187">
        <v>45701.0</v>
      </c>
      <c r="D8077" s="188" t="str">
        <f t="shared" si="1"/>
        <v>2025/02</v>
      </c>
      <c r="E8077" s="189"/>
    </row>
    <row r="8078">
      <c r="A8078" s="186" t="s">
        <v>502</v>
      </c>
      <c r="B8078" s="186">
        <v>0.0112282</v>
      </c>
      <c r="C8078" s="187">
        <v>45701.0</v>
      </c>
      <c r="D8078" s="188" t="str">
        <f t="shared" si="1"/>
        <v>2025/02</v>
      </c>
      <c r="E8078" s="189"/>
    </row>
    <row r="8079">
      <c r="A8079" s="186" t="s">
        <v>502</v>
      </c>
      <c r="B8079" s="186">
        <v>0.0386031</v>
      </c>
      <c r="C8079" s="187">
        <v>45701.0</v>
      </c>
      <c r="D8079" s="188" t="str">
        <f t="shared" si="1"/>
        <v>2025/02</v>
      </c>
      <c r="E8079" s="189"/>
    </row>
    <row r="8080">
      <c r="A8080" s="186" t="s">
        <v>502</v>
      </c>
      <c r="B8080" s="186">
        <v>0.00183</v>
      </c>
      <c r="C8080" s="187">
        <v>45701.0</v>
      </c>
      <c r="D8080" s="188" t="str">
        <f t="shared" si="1"/>
        <v>2025/02</v>
      </c>
      <c r="E8080" s="189"/>
    </row>
    <row r="8081">
      <c r="A8081" s="186" t="s">
        <v>502</v>
      </c>
      <c r="B8081" s="186">
        <v>2.96</v>
      </c>
      <c r="C8081" s="187">
        <v>45701.0</v>
      </c>
      <c r="D8081" s="188" t="str">
        <f t="shared" si="1"/>
        <v>2025/02</v>
      </c>
      <c r="E8081" s="189"/>
    </row>
    <row r="8082">
      <c r="A8082" s="186" t="s">
        <v>502</v>
      </c>
      <c r="B8082" s="186">
        <v>6.0E-4</v>
      </c>
      <c r="C8082" s="187">
        <v>45701.0</v>
      </c>
      <c r="D8082" s="188" t="str">
        <f t="shared" si="1"/>
        <v>2025/02</v>
      </c>
      <c r="E8082" s="189"/>
    </row>
    <row r="8083">
      <c r="A8083" s="186" t="s">
        <v>502</v>
      </c>
      <c r="B8083" s="186">
        <v>0.00168</v>
      </c>
      <c r="C8083" s="187">
        <v>45701.0</v>
      </c>
      <c r="D8083" s="188" t="str">
        <f t="shared" si="1"/>
        <v>2025/02</v>
      </c>
      <c r="E8083" s="189"/>
    </row>
    <row r="8084">
      <c r="A8084" s="186" t="s">
        <v>502</v>
      </c>
      <c r="B8084" s="186">
        <v>0.255567</v>
      </c>
      <c r="C8084" s="187">
        <v>45701.0</v>
      </c>
      <c r="D8084" s="188" t="str">
        <f t="shared" si="1"/>
        <v>2025/02</v>
      </c>
      <c r="E8084" s="189"/>
    </row>
    <row r="8085">
      <c r="A8085" s="186" t="s">
        <v>502</v>
      </c>
      <c r="B8085" s="186">
        <v>0.715196</v>
      </c>
      <c r="C8085" s="187">
        <v>45701.0</v>
      </c>
      <c r="D8085" s="188" t="str">
        <f t="shared" si="1"/>
        <v>2025/02</v>
      </c>
      <c r="E8085" s="189"/>
    </row>
    <row r="8086">
      <c r="A8086" s="186" t="s">
        <v>488</v>
      </c>
      <c r="B8086" s="186">
        <v>5.270085</v>
      </c>
      <c r="C8086" s="187">
        <v>45701.0</v>
      </c>
      <c r="D8086" s="188" t="str">
        <f t="shared" si="1"/>
        <v>2025/02</v>
      </c>
      <c r="E8086" s="189"/>
    </row>
    <row r="8087">
      <c r="A8087" s="186" t="s">
        <v>488</v>
      </c>
      <c r="B8087" s="186">
        <v>0.09312</v>
      </c>
      <c r="C8087" s="187">
        <v>45701.0</v>
      </c>
      <c r="D8087" s="188" t="str">
        <f t="shared" si="1"/>
        <v>2025/02</v>
      </c>
      <c r="E8087" s="189"/>
    </row>
    <row r="8088">
      <c r="A8088" s="186" t="s">
        <v>488</v>
      </c>
      <c r="B8088" s="186">
        <v>3.65531</v>
      </c>
      <c r="C8088" s="187">
        <v>45701.0</v>
      </c>
      <c r="D8088" s="188" t="str">
        <f t="shared" si="1"/>
        <v>2025/02</v>
      </c>
      <c r="E8088" s="189"/>
    </row>
    <row r="8089">
      <c r="A8089" s="186" t="s">
        <v>488</v>
      </c>
      <c r="B8089" s="186">
        <v>5.3476975</v>
      </c>
      <c r="C8089" s="187">
        <v>45701.0</v>
      </c>
      <c r="D8089" s="188" t="str">
        <f t="shared" si="1"/>
        <v>2025/02</v>
      </c>
      <c r="E8089" s="189"/>
    </row>
    <row r="8090">
      <c r="A8090" s="186" t="s">
        <v>488</v>
      </c>
      <c r="B8090" s="186">
        <v>0.24512</v>
      </c>
      <c r="C8090" s="187">
        <v>45701.0</v>
      </c>
      <c r="D8090" s="188" t="str">
        <f t="shared" si="1"/>
        <v>2025/02</v>
      </c>
      <c r="E8090" s="189"/>
    </row>
    <row r="8091">
      <c r="A8091" s="186" t="s">
        <v>488</v>
      </c>
      <c r="B8091" s="186">
        <v>2.6643</v>
      </c>
      <c r="C8091" s="187">
        <v>45701.0</v>
      </c>
      <c r="D8091" s="188" t="str">
        <f t="shared" si="1"/>
        <v>2025/02</v>
      </c>
      <c r="E8091" s="189"/>
    </row>
    <row r="8092">
      <c r="A8092" s="186" t="s">
        <v>488</v>
      </c>
      <c r="B8092" s="186">
        <v>0.0082953</v>
      </c>
      <c r="C8092" s="187">
        <v>45701.0</v>
      </c>
      <c r="D8092" s="188" t="str">
        <f t="shared" si="1"/>
        <v>2025/02</v>
      </c>
      <c r="E8092" s="189"/>
    </row>
    <row r="8093">
      <c r="A8093" s="186" t="s">
        <v>488</v>
      </c>
      <c r="B8093" s="186">
        <v>9.6E-5</v>
      </c>
      <c r="C8093" s="187">
        <v>45701.0</v>
      </c>
      <c r="D8093" s="188" t="str">
        <f t="shared" si="1"/>
        <v>2025/02</v>
      </c>
      <c r="E8093" s="189"/>
    </row>
    <row r="8094">
      <c r="A8094" s="186" t="s">
        <v>488</v>
      </c>
      <c r="B8094" s="186">
        <v>0.016344</v>
      </c>
      <c r="C8094" s="187">
        <v>45701.0</v>
      </c>
      <c r="D8094" s="188" t="str">
        <f t="shared" si="1"/>
        <v>2025/02</v>
      </c>
      <c r="E8094" s="189"/>
    </row>
    <row r="8095">
      <c r="A8095" s="186" t="s">
        <v>488</v>
      </c>
      <c r="B8095" s="186">
        <v>0.030555</v>
      </c>
      <c r="C8095" s="187">
        <v>45701.0</v>
      </c>
      <c r="D8095" s="188" t="str">
        <f t="shared" si="1"/>
        <v>2025/02</v>
      </c>
      <c r="E8095" s="189"/>
    </row>
    <row r="8096">
      <c r="A8096" s="186" t="s">
        <v>488</v>
      </c>
      <c r="B8096" s="186">
        <v>0.54684</v>
      </c>
      <c r="C8096" s="187">
        <v>45701.0</v>
      </c>
      <c r="D8096" s="188" t="str">
        <f t="shared" si="1"/>
        <v>2025/02</v>
      </c>
      <c r="E8096" s="189"/>
    </row>
    <row r="8097">
      <c r="A8097" s="186" t="s">
        <v>488</v>
      </c>
      <c r="B8097" s="186">
        <v>0.1838441</v>
      </c>
      <c r="C8097" s="187">
        <v>45701.0</v>
      </c>
      <c r="D8097" s="188" t="str">
        <f t="shared" si="1"/>
        <v>2025/02</v>
      </c>
      <c r="E8097" s="189"/>
    </row>
    <row r="8098">
      <c r="A8098" s="186" t="s">
        <v>488</v>
      </c>
      <c r="B8098" s="186">
        <v>0.0372416</v>
      </c>
      <c r="C8098" s="187">
        <v>45701.0</v>
      </c>
      <c r="D8098" s="188" t="str">
        <f t="shared" si="1"/>
        <v>2025/02</v>
      </c>
      <c r="E8098" s="189"/>
    </row>
    <row r="8099">
      <c r="A8099" s="186" t="s">
        <v>488</v>
      </c>
      <c r="B8099" s="186">
        <v>1.754852</v>
      </c>
      <c r="C8099" s="187">
        <v>45701.0</v>
      </c>
      <c r="D8099" s="188" t="str">
        <f t="shared" si="1"/>
        <v>2025/02</v>
      </c>
      <c r="E8099" s="189"/>
    </row>
    <row r="8100">
      <c r="A8100" s="186" t="s">
        <v>489</v>
      </c>
      <c r="B8100" s="186">
        <v>0.540095</v>
      </c>
      <c r="C8100" s="187">
        <v>45701.0</v>
      </c>
      <c r="D8100" s="188" t="str">
        <f t="shared" si="1"/>
        <v>2025/02</v>
      </c>
      <c r="E8100" s="189"/>
    </row>
    <row r="8101">
      <c r="A8101" s="186" t="s">
        <v>489</v>
      </c>
      <c r="B8101" s="186">
        <v>0.79472</v>
      </c>
      <c r="C8101" s="187">
        <v>45701.0</v>
      </c>
      <c r="D8101" s="188" t="str">
        <f t="shared" si="1"/>
        <v>2025/02</v>
      </c>
      <c r="E8101" s="189"/>
    </row>
    <row r="8102">
      <c r="A8102" s="186" t="s">
        <v>489</v>
      </c>
      <c r="B8102" s="186">
        <v>0.41977</v>
      </c>
      <c r="C8102" s="187">
        <v>45701.0</v>
      </c>
      <c r="D8102" s="188" t="str">
        <f t="shared" si="1"/>
        <v>2025/02</v>
      </c>
      <c r="E8102" s="189"/>
    </row>
    <row r="8103">
      <c r="A8103" s="186" t="s">
        <v>489</v>
      </c>
      <c r="B8103" s="186">
        <v>0.0213765</v>
      </c>
      <c r="C8103" s="187">
        <v>45701.0</v>
      </c>
      <c r="D8103" s="188" t="str">
        <f t="shared" si="1"/>
        <v>2025/02</v>
      </c>
      <c r="E8103" s="189"/>
    </row>
    <row r="8104">
      <c r="A8104" s="186" t="s">
        <v>489</v>
      </c>
      <c r="B8104" s="186">
        <v>0.0059712</v>
      </c>
      <c r="C8104" s="187">
        <v>45701.0</v>
      </c>
      <c r="D8104" s="188" t="str">
        <f t="shared" si="1"/>
        <v>2025/02</v>
      </c>
      <c r="E8104" s="189"/>
    </row>
    <row r="8105">
      <c r="A8105" s="186" t="s">
        <v>489</v>
      </c>
      <c r="B8105" s="186">
        <v>0.0089706</v>
      </c>
      <c r="C8105" s="187">
        <v>45701.0</v>
      </c>
      <c r="D8105" s="188" t="str">
        <f t="shared" si="1"/>
        <v>2025/02</v>
      </c>
      <c r="E8105" s="189"/>
    </row>
    <row r="8106">
      <c r="A8106" s="186" t="s">
        <v>489</v>
      </c>
      <c r="B8106" s="186">
        <v>1.8421E-4</v>
      </c>
      <c r="C8106" s="187">
        <v>45701.0</v>
      </c>
      <c r="D8106" s="188" t="str">
        <f t="shared" si="1"/>
        <v>2025/02</v>
      </c>
      <c r="E8106" s="189"/>
    </row>
    <row r="8107">
      <c r="A8107" s="186" t="s">
        <v>489</v>
      </c>
      <c r="B8107" s="186">
        <v>0.0089877</v>
      </c>
      <c r="C8107" s="187">
        <v>45701.0</v>
      </c>
      <c r="D8107" s="188" t="str">
        <f t="shared" si="1"/>
        <v>2025/02</v>
      </c>
      <c r="E8107" s="189"/>
    </row>
    <row r="8108">
      <c r="A8108" s="186" t="s">
        <v>489</v>
      </c>
      <c r="B8108" s="186">
        <v>0.0046476</v>
      </c>
      <c r="C8108" s="187">
        <v>45701.0</v>
      </c>
      <c r="D8108" s="188" t="str">
        <f t="shared" si="1"/>
        <v>2025/02</v>
      </c>
      <c r="E8108" s="189"/>
    </row>
    <row r="8109">
      <c r="A8109" s="186" t="s">
        <v>498</v>
      </c>
      <c r="B8109" s="186">
        <v>0.30539</v>
      </c>
      <c r="C8109" s="187">
        <v>45701.0</v>
      </c>
      <c r="D8109" s="188" t="str">
        <f t="shared" si="1"/>
        <v>2025/02</v>
      </c>
      <c r="E8109" s="189"/>
    </row>
    <row r="8110">
      <c r="A8110" s="186" t="s">
        <v>498</v>
      </c>
      <c r="B8110" s="186">
        <v>0.0064</v>
      </c>
      <c r="C8110" s="187">
        <v>45701.0</v>
      </c>
      <c r="D8110" s="188" t="str">
        <f t="shared" si="1"/>
        <v>2025/02</v>
      </c>
      <c r="E8110" s="189"/>
    </row>
    <row r="8111">
      <c r="A8111" s="186" t="s">
        <v>498</v>
      </c>
      <c r="B8111" s="186">
        <v>0.24301</v>
      </c>
      <c r="C8111" s="187">
        <v>45701.0</v>
      </c>
      <c r="D8111" s="188" t="str">
        <f t="shared" si="1"/>
        <v>2025/02</v>
      </c>
      <c r="E8111" s="189"/>
    </row>
    <row r="8112">
      <c r="A8112" s="186" t="s">
        <v>498</v>
      </c>
      <c r="B8112" s="186">
        <v>0.0102429</v>
      </c>
      <c r="C8112" s="187">
        <v>45701.0</v>
      </c>
      <c r="D8112" s="188" t="str">
        <f t="shared" si="1"/>
        <v>2025/02</v>
      </c>
      <c r="E8112" s="189"/>
    </row>
    <row r="8113">
      <c r="A8113" s="186" t="s">
        <v>498</v>
      </c>
      <c r="B8113" s="186">
        <v>0.0036672</v>
      </c>
      <c r="C8113" s="187">
        <v>45701.0</v>
      </c>
      <c r="D8113" s="188" t="str">
        <f t="shared" si="1"/>
        <v>2025/02</v>
      </c>
      <c r="E8113" s="189"/>
    </row>
    <row r="8114">
      <c r="A8114" s="186" t="s">
        <v>498</v>
      </c>
      <c r="B8114" s="186">
        <v>0.004494</v>
      </c>
      <c r="C8114" s="187">
        <v>45701.0</v>
      </c>
      <c r="D8114" s="188" t="str">
        <f t="shared" si="1"/>
        <v>2025/02</v>
      </c>
      <c r="E8114" s="189"/>
    </row>
    <row r="8115">
      <c r="A8115" s="186" t="s">
        <v>491</v>
      </c>
      <c r="B8115" s="186">
        <v>0.13093</v>
      </c>
      <c r="C8115" s="187">
        <v>45701.0</v>
      </c>
      <c r="D8115" s="188" t="str">
        <f t="shared" si="1"/>
        <v>2025/02</v>
      </c>
      <c r="E8115" s="189"/>
    </row>
    <row r="8116">
      <c r="A8116" s="186" t="s">
        <v>491</v>
      </c>
      <c r="B8116" s="186">
        <v>0.00929</v>
      </c>
      <c r="C8116" s="187">
        <v>45701.0</v>
      </c>
      <c r="D8116" s="188" t="str">
        <f t="shared" si="1"/>
        <v>2025/02</v>
      </c>
      <c r="E8116" s="189"/>
    </row>
    <row r="8117">
      <c r="A8117" s="186" t="s">
        <v>491</v>
      </c>
      <c r="B8117" s="186">
        <v>0.05213025</v>
      </c>
      <c r="C8117" s="187">
        <v>45701.0</v>
      </c>
      <c r="D8117" s="188" t="str">
        <f t="shared" si="1"/>
        <v>2025/02</v>
      </c>
      <c r="E8117" s="189"/>
    </row>
    <row r="8118">
      <c r="A8118" s="186" t="s">
        <v>491</v>
      </c>
      <c r="B8118" s="186">
        <v>0.0093966</v>
      </c>
      <c r="C8118" s="187">
        <v>45701.0</v>
      </c>
      <c r="D8118" s="188" t="str">
        <f t="shared" si="1"/>
        <v>2025/02</v>
      </c>
      <c r="E8118" s="189"/>
    </row>
    <row r="8119">
      <c r="A8119" s="186" t="s">
        <v>487</v>
      </c>
      <c r="B8119" s="186">
        <v>1.707445</v>
      </c>
      <c r="C8119" s="187">
        <v>45702.0</v>
      </c>
      <c r="D8119" s="188" t="str">
        <f t="shared" si="1"/>
        <v>2025/02</v>
      </c>
      <c r="E8119" s="189"/>
    </row>
    <row r="8120">
      <c r="A8120" s="186" t="s">
        <v>487</v>
      </c>
      <c r="B8120" s="186">
        <v>0.05552</v>
      </c>
      <c r="C8120" s="187">
        <v>45702.0</v>
      </c>
      <c r="D8120" s="188" t="str">
        <f t="shared" si="1"/>
        <v>2025/02</v>
      </c>
      <c r="E8120" s="189"/>
    </row>
    <row r="8121">
      <c r="A8121" s="186" t="s">
        <v>487</v>
      </c>
      <c r="B8121" s="186">
        <v>0.12085</v>
      </c>
      <c r="C8121" s="187">
        <v>45702.0</v>
      </c>
      <c r="D8121" s="188" t="str">
        <f t="shared" si="1"/>
        <v>2025/02</v>
      </c>
      <c r="E8121" s="189"/>
    </row>
    <row r="8122">
      <c r="A8122" s="186" t="s">
        <v>487</v>
      </c>
      <c r="B8122" s="186">
        <v>7.564585</v>
      </c>
      <c r="C8122" s="187">
        <v>45702.0</v>
      </c>
      <c r="D8122" s="188" t="str">
        <f t="shared" si="1"/>
        <v>2025/02</v>
      </c>
      <c r="E8122" s="189"/>
    </row>
    <row r="8123">
      <c r="A8123" s="186" t="s">
        <v>487</v>
      </c>
      <c r="B8123" s="186">
        <v>1.1184</v>
      </c>
      <c r="C8123" s="187">
        <v>45702.0</v>
      </c>
      <c r="D8123" s="188" t="str">
        <f t="shared" si="1"/>
        <v>2025/02</v>
      </c>
      <c r="E8123" s="189"/>
    </row>
    <row r="8124">
      <c r="A8124" s="186" t="s">
        <v>487</v>
      </c>
      <c r="B8124" s="186">
        <v>1.50047</v>
      </c>
      <c r="C8124" s="187">
        <v>45702.0</v>
      </c>
      <c r="D8124" s="188" t="str">
        <f t="shared" si="1"/>
        <v>2025/02</v>
      </c>
      <c r="E8124" s="189"/>
    </row>
    <row r="8125">
      <c r="A8125" s="186" t="s">
        <v>487</v>
      </c>
      <c r="B8125" s="186">
        <v>1.07339265</v>
      </c>
      <c r="C8125" s="187">
        <v>45702.0</v>
      </c>
      <c r="D8125" s="188" t="str">
        <f t="shared" si="1"/>
        <v>2025/02</v>
      </c>
      <c r="E8125" s="189"/>
    </row>
    <row r="8126">
      <c r="A8126" s="186" t="s">
        <v>487</v>
      </c>
      <c r="B8126" s="186">
        <v>0.1146432</v>
      </c>
      <c r="C8126" s="187">
        <v>45702.0</v>
      </c>
      <c r="D8126" s="188" t="str">
        <f t="shared" si="1"/>
        <v>2025/02</v>
      </c>
      <c r="E8126" s="189"/>
    </row>
    <row r="8127">
      <c r="A8127" s="186" t="s">
        <v>487</v>
      </c>
      <c r="B8127" s="186">
        <v>0.1499634</v>
      </c>
      <c r="C8127" s="187">
        <v>45702.0</v>
      </c>
      <c r="D8127" s="188" t="str">
        <f t="shared" si="1"/>
        <v>2025/02</v>
      </c>
      <c r="E8127" s="189"/>
    </row>
    <row r="8128">
      <c r="A8128" s="186" t="s">
        <v>499</v>
      </c>
      <c r="B8128" s="186">
        <v>5.49634</v>
      </c>
      <c r="C8128" s="187">
        <v>45702.0</v>
      </c>
      <c r="D8128" s="188" t="str">
        <f t="shared" si="1"/>
        <v>2025/02</v>
      </c>
      <c r="E8128" s="189"/>
    </row>
    <row r="8129">
      <c r="A8129" s="186" t="s">
        <v>499</v>
      </c>
      <c r="B8129" s="186">
        <v>7.21872</v>
      </c>
      <c r="C8129" s="187">
        <v>45702.0</v>
      </c>
      <c r="D8129" s="188" t="str">
        <f t="shared" si="1"/>
        <v>2025/02</v>
      </c>
      <c r="E8129" s="189"/>
    </row>
    <row r="8130">
      <c r="A8130" s="186" t="s">
        <v>499</v>
      </c>
      <c r="B8130" s="186">
        <v>3.70638</v>
      </c>
      <c r="C8130" s="187">
        <v>45702.0</v>
      </c>
      <c r="D8130" s="188" t="str">
        <f t="shared" si="1"/>
        <v>2025/02</v>
      </c>
      <c r="E8130" s="189"/>
    </row>
    <row r="8131">
      <c r="A8131" s="186" t="s">
        <v>499</v>
      </c>
      <c r="B8131" s="186">
        <v>0.0039725</v>
      </c>
      <c r="C8131" s="187">
        <v>45702.0</v>
      </c>
      <c r="D8131" s="188" t="str">
        <f t="shared" si="1"/>
        <v>2025/02</v>
      </c>
      <c r="E8131" s="189"/>
    </row>
    <row r="8132">
      <c r="A8132" s="186" t="s">
        <v>499</v>
      </c>
      <c r="B8132" s="186">
        <v>0.03528</v>
      </c>
      <c r="C8132" s="187">
        <v>45702.0</v>
      </c>
      <c r="D8132" s="188" t="str">
        <f t="shared" si="1"/>
        <v>2025/02</v>
      </c>
      <c r="E8132" s="189"/>
    </row>
    <row r="8133">
      <c r="A8133" s="186" t="s">
        <v>499</v>
      </c>
      <c r="B8133" s="186">
        <v>0.0273852</v>
      </c>
      <c r="C8133" s="187">
        <v>45702.0</v>
      </c>
      <c r="D8133" s="188" t="str">
        <f t="shared" si="1"/>
        <v>2025/02</v>
      </c>
      <c r="E8133" s="189"/>
    </row>
    <row r="8134">
      <c r="A8134" s="186" t="s">
        <v>499</v>
      </c>
      <c r="B8134" s="186">
        <v>0.051168</v>
      </c>
      <c r="C8134" s="187">
        <v>45702.0</v>
      </c>
      <c r="D8134" s="188" t="str">
        <f t="shared" si="1"/>
        <v>2025/02</v>
      </c>
      <c r="E8134" s="189"/>
    </row>
    <row r="8135">
      <c r="A8135" s="186" t="s">
        <v>499</v>
      </c>
      <c r="B8135" s="186">
        <v>0.0152772</v>
      </c>
      <c r="C8135" s="187">
        <v>45702.0</v>
      </c>
      <c r="D8135" s="188" t="str">
        <f t="shared" si="1"/>
        <v>2025/02</v>
      </c>
      <c r="E8135" s="189"/>
    </row>
    <row r="8136">
      <c r="A8136" s="186" t="s">
        <v>499</v>
      </c>
      <c r="B8136" s="186">
        <v>0.00352521</v>
      </c>
      <c r="C8136" s="187">
        <v>45702.0</v>
      </c>
      <c r="D8136" s="188" t="str">
        <f t="shared" si="1"/>
        <v>2025/02</v>
      </c>
      <c r="E8136" s="189"/>
    </row>
    <row r="8137">
      <c r="A8137" s="186" t="s">
        <v>499</v>
      </c>
      <c r="B8137" s="186">
        <v>0.028938</v>
      </c>
      <c r="C8137" s="187">
        <v>45702.0</v>
      </c>
      <c r="D8137" s="188" t="str">
        <f t="shared" si="1"/>
        <v>2025/02</v>
      </c>
      <c r="E8137" s="189"/>
    </row>
    <row r="8138">
      <c r="A8138" s="186" t="s">
        <v>499</v>
      </c>
      <c r="B8138" s="186">
        <v>0.0149916</v>
      </c>
      <c r="C8138" s="187">
        <v>45702.0</v>
      </c>
      <c r="D8138" s="188" t="str">
        <f t="shared" si="1"/>
        <v>2025/02</v>
      </c>
      <c r="E8138" s="189"/>
    </row>
    <row r="8139">
      <c r="A8139" s="186" t="s">
        <v>511</v>
      </c>
      <c r="B8139" s="186">
        <v>0.6070851</v>
      </c>
      <c r="C8139" s="187">
        <v>45702.0</v>
      </c>
      <c r="D8139" s="188" t="str">
        <f t="shared" si="1"/>
        <v>2025/02</v>
      </c>
      <c r="E8139" s="189"/>
    </row>
    <row r="8140">
      <c r="A8140" s="186" t="s">
        <v>511</v>
      </c>
      <c r="B8140" s="186">
        <v>0.0303252</v>
      </c>
      <c r="C8140" s="187">
        <v>45702.0</v>
      </c>
      <c r="D8140" s="188" t="str">
        <f t="shared" si="1"/>
        <v>2025/02</v>
      </c>
      <c r="E8140" s="189"/>
    </row>
    <row r="8141">
      <c r="A8141" s="186" t="s">
        <v>502</v>
      </c>
      <c r="B8141" s="186">
        <v>2.1386725</v>
      </c>
      <c r="C8141" s="187">
        <v>45702.0</v>
      </c>
      <c r="D8141" s="188" t="str">
        <f t="shared" si="1"/>
        <v>2025/02</v>
      </c>
      <c r="E8141" s="189"/>
    </row>
    <row r="8142">
      <c r="A8142" s="186" t="s">
        <v>502</v>
      </c>
      <c r="B8142" s="186">
        <v>0.64896</v>
      </c>
      <c r="C8142" s="187">
        <v>45702.0</v>
      </c>
      <c r="D8142" s="188" t="str">
        <f t="shared" si="1"/>
        <v>2025/02</v>
      </c>
      <c r="E8142" s="189"/>
    </row>
    <row r="8143">
      <c r="A8143" s="186" t="s">
        <v>502</v>
      </c>
      <c r="B8143" s="186">
        <v>0.55722</v>
      </c>
      <c r="C8143" s="187">
        <v>45702.0</v>
      </c>
      <c r="D8143" s="188" t="str">
        <f t="shared" si="1"/>
        <v>2025/02</v>
      </c>
      <c r="E8143" s="189"/>
    </row>
    <row r="8144">
      <c r="A8144" s="186" t="s">
        <v>502</v>
      </c>
      <c r="B8144" s="186">
        <v>0.04269525</v>
      </c>
      <c r="C8144" s="187">
        <v>45702.0</v>
      </c>
      <c r="D8144" s="188" t="str">
        <f t="shared" si="1"/>
        <v>2025/02</v>
      </c>
      <c r="E8144" s="189"/>
    </row>
    <row r="8145">
      <c r="A8145" s="186" t="s">
        <v>502</v>
      </c>
      <c r="B8145" s="186">
        <v>0.1088832</v>
      </c>
      <c r="C8145" s="187">
        <v>45702.0</v>
      </c>
      <c r="D8145" s="188" t="str">
        <f t="shared" si="1"/>
        <v>2025/02</v>
      </c>
      <c r="E8145" s="189"/>
    </row>
    <row r="8146">
      <c r="A8146" s="186" t="s">
        <v>502</v>
      </c>
      <c r="B8146" s="186">
        <v>0.0090552</v>
      </c>
      <c r="C8146" s="187">
        <v>45702.0</v>
      </c>
      <c r="D8146" s="188" t="str">
        <f t="shared" si="1"/>
        <v>2025/02</v>
      </c>
      <c r="E8146" s="189"/>
    </row>
    <row r="8147">
      <c r="A8147" s="186" t="s">
        <v>502</v>
      </c>
      <c r="B8147" s="186">
        <v>0.0110604</v>
      </c>
      <c r="C8147" s="187">
        <v>45702.0</v>
      </c>
      <c r="D8147" s="188" t="str">
        <f t="shared" si="1"/>
        <v>2025/02</v>
      </c>
      <c r="E8147" s="189"/>
    </row>
    <row r="8148">
      <c r="A8148" s="186" t="s">
        <v>502</v>
      </c>
      <c r="B8148" s="186">
        <v>9.31359</v>
      </c>
      <c r="C8148" s="187">
        <v>45702.0</v>
      </c>
      <c r="D8148" s="188" t="str">
        <f t="shared" si="1"/>
        <v>2025/02</v>
      </c>
      <c r="E8148" s="189"/>
    </row>
    <row r="8149">
      <c r="A8149" s="186" t="s">
        <v>502</v>
      </c>
      <c r="B8149" s="186">
        <v>0.031863</v>
      </c>
      <c r="C8149" s="187">
        <v>45702.0</v>
      </c>
      <c r="D8149" s="188" t="str">
        <f t="shared" si="1"/>
        <v>2025/02</v>
      </c>
      <c r="E8149" s="189"/>
    </row>
    <row r="8150">
      <c r="A8150" s="186" t="s">
        <v>502</v>
      </c>
      <c r="B8150" s="186">
        <v>0.001434</v>
      </c>
      <c r="C8150" s="187">
        <v>45702.0</v>
      </c>
      <c r="D8150" s="188" t="str">
        <f t="shared" si="1"/>
        <v>2025/02</v>
      </c>
      <c r="E8150" s="189"/>
    </row>
    <row r="8151">
      <c r="A8151" s="186" t="s">
        <v>502</v>
      </c>
      <c r="B8151" s="186">
        <v>3.2</v>
      </c>
      <c r="C8151" s="187">
        <v>45702.0</v>
      </c>
      <c r="D8151" s="188" t="str">
        <f t="shared" si="1"/>
        <v>2025/02</v>
      </c>
      <c r="E8151" s="189"/>
    </row>
    <row r="8152">
      <c r="A8152" s="186" t="s">
        <v>502</v>
      </c>
      <c r="B8152" s="186">
        <v>0.265764</v>
      </c>
      <c r="C8152" s="187">
        <v>45702.0</v>
      </c>
      <c r="D8152" s="188" t="str">
        <f t="shared" si="1"/>
        <v>2025/02</v>
      </c>
      <c r="E8152" s="189"/>
    </row>
    <row r="8153">
      <c r="A8153" s="186" t="s">
        <v>502</v>
      </c>
      <c r="B8153" s="186">
        <v>0.810792</v>
      </c>
      <c r="C8153" s="187">
        <v>45702.0</v>
      </c>
      <c r="D8153" s="188" t="str">
        <f t="shared" si="1"/>
        <v>2025/02</v>
      </c>
      <c r="E8153" s="189"/>
    </row>
    <row r="8154">
      <c r="A8154" s="186" t="s">
        <v>488</v>
      </c>
      <c r="B8154" s="186">
        <v>2.5857625</v>
      </c>
      <c r="C8154" s="187">
        <v>45702.0</v>
      </c>
      <c r="D8154" s="188" t="str">
        <f t="shared" si="1"/>
        <v>2025/02</v>
      </c>
      <c r="E8154" s="189"/>
    </row>
    <row r="8155">
      <c r="A8155" s="186" t="s">
        <v>488</v>
      </c>
      <c r="B8155" s="186">
        <v>3.95744</v>
      </c>
      <c r="C8155" s="187">
        <v>45702.0</v>
      </c>
      <c r="D8155" s="188" t="str">
        <f t="shared" si="1"/>
        <v>2025/02</v>
      </c>
      <c r="E8155" s="189"/>
    </row>
    <row r="8156">
      <c r="A8156" s="186" t="s">
        <v>488</v>
      </c>
      <c r="B8156" s="186">
        <v>2.12554</v>
      </c>
      <c r="C8156" s="187">
        <v>45702.0</v>
      </c>
      <c r="D8156" s="188" t="str">
        <f t="shared" si="1"/>
        <v>2025/02</v>
      </c>
      <c r="E8156" s="189"/>
    </row>
    <row r="8157">
      <c r="A8157" s="186" t="s">
        <v>488</v>
      </c>
      <c r="B8157" s="186">
        <v>0.0224884</v>
      </c>
      <c r="C8157" s="187">
        <v>45702.0</v>
      </c>
      <c r="D8157" s="188" t="str">
        <f t="shared" si="1"/>
        <v>2025/02</v>
      </c>
      <c r="E8157" s="189"/>
    </row>
    <row r="8158">
      <c r="A8158" s="186" t="s">
        <v>488</v>
      </c>
      <c r="B8158" s="186">
        <v>0.006688</v>
      </c>
      <c r="C8158" s="187">
        <v>45702.0</v>
      </c>
      <c r="D8158" s="188" t="str">
        <f t="shared" si="1"/>
        <v>2025/02</v>
      </c>
      <c r="E8158" s="189"/>
    </row>
    <row r="8159">
      <c r="A8159" s="186" t="s">
        <v>488</v>
      </c>
      <c r="B8159" s="186">
        <v>0.1158652</v>
      </c>
      <c r="C8159" s="187">
        <v>45702.0</v>
      </c>
      <c r="D8159" s="188" t="str">
        <f t="shared" si="1"/>
        <v>2025/02</v>
      </c>
      <c r="E8159" s="189"/>
    </row>
    <row r="8160">
      <c r="A8160" s="186" t="s">
        <v>489</v>
      </c>
      <c r="B8160" s="186">
        <v>2.1673875</v>
      </c>
      <c r="C8160" s="187">
        <v>45702.0</v>
      </c>
      <c r="D8160" s="188" t="str">
        <f t="shared" si="1"/>
        <v>2025/02</v>
      </c>
      <c r="E8160" s="189"/>
    </row>
    <row r="8161">
      <c r="A8161" s="186" t="s">
        <v>489</v>
      </c>
      <c r="B8161" s="186">
        <v>2.87632</v>
      </c>
      <c r="C8161" s="187">
        <v>45702.0</v>
      </c>
      <c r="D8161" s="188" t="str">
        <f t="shared" si="1"/>
        <v>2025/02</v>
      </c>
      <c r="E8161" s="189"/>
    </row>
    <row r="8162">
      <c r="A8162" s="186" t="s">
        <v>489</v>
      </c>
      <c r="B8162" s="186">
        <v>2.52363</v>
      </c>
      <c r="C8162" s="187">
        <v>45702.0</v>
      </c>
      <c r="D8162" s="188" t="str">
        <f t="shared" si="1"/>
        <v>2025/02</v>
      </c>
      <c r="E8162" s="189"/>
    </row>
    <row r="8163">
      <c r="A8163" s="186" t="s">
        <v>489</v>
      </c>
      <c r="B8163" s="186">
        <v>0.0114</v>
      </c>
      <c r="C8163" s="187">
        <v>45702.0</v>
      </c>
      <c r="D8163" s="188" t="str">
        <f t="shared" si="1"/>
        <v>2025/02</v>
      </c>
      <c r="E8163" s="189"/>
    </row>
    <row r="8164">
      <c r="A8164" s="186" t="s">
        <v>489</v>
      </c>
      <c r="B8164" s="186">
        <v>0.00176</v>
      </c>
      <c r="C8164" s="187">
        <v>45702.0</v>
      </c>
      <c r="D8164" s="188" t="str">
        <f t="shared" si="1"/>
        <v>2025/02</v>
      </c>
      <c r="E8164" s="189"/>
    </row>
    <row r="8165">
      <c r="A8165" s="186" t="s">
        <v>489</v>
      </c>
      <c r="B8165" s="186">
        <v>0.05863</v>
      </c>
      <c r="C8165" s="187">
        <v>45702.0</v>
      </c>
      <c r="D8165" s="188" t="str">
        <f t="shared" si="1"/>
        <v>2025/02</v>
      </c>
      <c r="E8165" s="189"/>
    </row>
    <row r="8166">
      <c r="A8166" s="186" t="s">
        <v>489</v>
      </c>
      <c r="B8166" s="186">
        <v>0.06392355</v>
      </c>
      <c r="C8166" s="187">
        <v>45702.0</v>
      </c>
      <c r="D8166" s="188" t="str">
        <f t="shared" si="1"/>
        <v>2025/02</v>
      </c>
      <c r="E8166" s="189"/>
    </row>
    <row r="8167">
      <c r="A8167" s="186" t="s">
        <v>489</v>
      </c>
      <c r="B8167" s="186">
        <v>0.0166656</v>
      </c>
      <c r="C8167" s="187">
        <v>45702.0</v>
      </c>
      <c r="D8167" s="188" t="str">
        <f t="shared" si="1"/>
        <v>2025/02</v>
      </c>
      <c r="E8167" s="189"/>
    </row>
    <row r="8168">
      <c r="A8168" s="186" t="s">
        <v>489</v>
      </c>
      <c r="B8168" s="186">
        <v>0.023874</v>
      </c>
      <c r="C8168" s="187">
        <v>45702.0</v>
      </c>
      <c r="D8168" s="188" t="str">
        <f t="shared" si="1"/>
        <v>2025/02</v>
      </c>
      <c r="E8168" s="189"/>
    </row>
    <row r="8169">
      <c r="A8169" s="186" t="s">
        <v>489</v>
      </c>
      <c r="B8169" s="186">
        <v>0.00123071</v>
      </c>
      <c r="C8169" s="187">
        <v>45702.0</v>
      </c>
      <c r="D8169" s="188" t="str">
        <f t="shared" si="1"/>
        <v>2025/02</v>
      </c>
      <c r="E8169" s="189"/>
    </row>
    <row r="8170">
      <c r="A8170" s="186" t="s">
        <v>489</v>
      </c>
      <c r="B8170" s="186">
        <v>0.0147069</v>
      </c>
      <c r="C8170" s="187">
        <v>45702.0</v>
      </c>
      <c r="D8170" s="188" t="str">
        <f t="shared" si="1"/>
        <v>2025/02</v>
      </c>
      <c r="E8170" s="189"/>
    </row>
    <row r="8171">
      <c r="A8171" s="186" t="s">
        <v>489</v>
      </c>
      <c r="B8171" s="186">
        <v>0.0130596</v>
      </c>
      <c r="C8171" s="187">
        <v>45702.0</v>
      </c>
      <c r="D8171" s="188" t="str">
        <f t="shared" si="1"/>
        <v>2025/02</v>
      </c>
      <c r="E8171" s="189"/>
    </row>
    <row r="8172">
      <c r="A8172" s="186" t="s">
        <v>498</v>
      </c>
      <c r="B8172" s="186">
        <v>0.431905</v>
      </c>
      <c r="C8172" s="187">
        <v>45702.0</v>
      </c>
      <c r="D8172" s="188" t="str">
        <f t="shared" si="1"/>
        <v>2025/02</v>
      </c>
      <c r="E8172" s="189"/>
    </row>
    <row r="8173">
      <c r="A8173" s="186" t="s">
        <v>498</v>
      </c>
      <c r="B8173" s="186">
        <v>0.04144</v>
      </c>
      <c r="C8173" s="187">
        <v>45702.0</v>
      </c>
      <c r="D8173" s="188" t="str">
        <f t="shared" si="1"/>
        <v>2025/02</v>
      </c>
      <c r="E8173" s="189"/>
    </row>
    <row r="8174">
      <c r="A8174" s="186" t="s">
        <v>498</v>
      </c>
      <c r="B8174" s="186">
        <v>0.38231</v>
      </c>
      <c r="C8174" s="187">
        <v>45702.0</v>
      </c>
      <c r="D8174" s="188" t="str">
        <f t="shared" si="1"/>
        <v>2025/02</v>
      </c>
      <c r="E8174" s="189"/>
    </row>
    <row r="8175">
      <c r="A8175" s="186" t="s">
        <v>498</v>
      </c>
      <c r="B8175" s="186">
        <v>0.04969755</v>
      </c>
      <c r="C8175" s="187">
        <v>45702.0</v>
      </c>
      <c r="D8175" s="188" t="str">
        <f t="shared" si="1"/>
        <v>2025/02</v>
      </c>
      <c r="E8175" s="189"/>
    </row>
    <row r="8176">
      <c r="A8176" s="186" t="s">
        <v>498</v>
      </c>
      <c r="B8176" s="186">
        <v>0.0205248</v>
      </c>
      <c r="C8176" s="187">
        <v>45702.0</v>
      </c>
      <c r="D8176" s="188" t="str">
        <f t="shared" si="1"/>
        <v>2025/02</v>
      </c>
      <c r="E8176" s="189"/>
    </row>
    <row r="8177">
      <c r="A8177" s="186" t="s">
        <v>498</v>
      </c>
      <c r="B8177" s="186">
        <v>0.0272184</v>
      </c>
      <c r="C8177" s="187">
        <v>45702.0</v>
      </c>
      <c r="D8177" s="188" t="str">
        <f t="shared" si="1"/>
        <v>2025/02</v>
      </c>
      <c r="E8177" s="189"/>
    </row>
    <row r="8178">
      <c r="A8178" s="186" t="s">
        <v>491</v>
      </c>
      <c r="B8178" s="186">
        <v>0.0555175</v>
      </c>
      <c r="C8178" s="187">
        <v>45702.0</v>
      </c>
      <c r="D8178" s="188" t="str">
        <f t="shared" si="1"/>
        <v>2025/02</v>
      </c>
      <c r="E8178" s="189"/>
    </row>
    <row r="8179">
      <c r="A8179" s="186" t="s">
        <v>491</v>
      </c>
      <c r="B8179" s="186">
        <v>0.00458</v>
      </c>
      <c r="C8179" s="187">
        <v>45702.0</v>
      </c>
      <c r="D8179" s="188" t="str">
        <f t="shared" si="1"/>
        <v>2025/02</v>
      </c>
      <c r="E8179" s="189"/>
    </row>
    <row r="8180">
      <c r="A8180" s="186" t="s">
        <v>491</v>
      </c>
      <c r="B8180" s="186">
        <v>0.1232409</v>
      </c>
      <c r="C8180" s="187">
        <v>45702.0</v>
      </c>
      <c r="D8180" s="188" t="str">
        <f t="shared" si="1"/>
        <v>2025/02</v>
      </c>
      <c r="E8180" s="189"/>
    </row>
    <row r="8181">
      <c r="A8181" s="186" t="s">
        <v>491</v>
      </c>
      <c r="B8181" s="186">
        <v>0.0199308</v>
      </c>
      <c r="C8181" s="187">
        <v>45702.0</v>
      </c>
      <c r="D8181" s="188" t="str">
        <f t="shared" si="1"/>
        <v>2025/02</v>
      </c>
      <c r="E8181" s="189"/>
    </row>
    <row r="8182">
      <c r="A8182" s="186" t="s">
        <v>487</v>
      </c>
      <c r="B8182" s="186">
        <v>10.4994725</v>
      </c>
      <c r="C8182" s="187">
        <v>45703.0</v>
      </c>
      <c r="D8182" s="188" t="str">
        <f t="shared" si="1"/>
        <v>2025/02</v>
      </c>
      <c r="E8182" s="189"/>
    </row>
    <row r="8183">
      <c r="A8183" s="186" t="s">
        <v>487</v>
      </c>
      <c r="B8183" s="186">
        <v>0.2624</v>
      </c>
      <c r="C8183" s="187">
        <v>45703.0</v>
      </c>
      <c r="D8183" s="188" t="str">
        <f t="shared" si="1"/>
        <v>2025/02</v>
      </c>
      <c r="E8183" s="189"/>
    </row>
    <row r="8184">
      <c r="A8184" s="186" t="s">
        <v>487</v>
      </c>
      <c r="B8184" s="186">
        <v>0.65145</v>
      </c>
      <c r="C8184" s="187">
        <v>45703.0</v>
      </c>
      <c r="D8184" s="188" t="str">
        <f t="shared" si="1"/>
        <v>2025/02</v>
      </c>
      <c r="E8184" s="189"/>
    </row>
    <row r="8185">
      <c r="A8185" s="186" t="s">
        <v>487</v>
      </c>
      <c r="B8185" s="186">
        <v>0.7471</v>
      </c>
      <c r="C8185" s="187">
        <v>45703.0</v>
      </c>
      <c r="D8185" s="188" t="str">
        <f t="shared" si="1"/>
        <v>2025/02</v>
      </c>
      <c r="E8185" s="189"/>
    </row>
    <row r="8186">
      <c r="A8186" s="186" t="s">
        <v>487</v>
      </c>
      <c r="B8186" s="186">
        <v>0.20208</v>
      </c>
      <c r="C8186" s="187">
        <v>45703.0</v>
      </c>
      <c r="D8186" s="188" t="str">
        <f t="shared" si="1"/>
        <v>2025/02</v>
      </c>
      <c r="E8186" s="189"/>
    </row>
    <row r="8187">
      <c r="A8187" s="186" t="s">
        <v>487</v>
      </c>
      <c r="B8187" s="186">
        <v>0.21019</v>
      </c>
      <c r="C8187" s="187">
        <v>45703.0</v>
      </c>
      <c r="D8187" s="188" t="str">
        <f t="shared" si="1"/>
        <v>2025/02</v>
      </c>
      <c r="E8187" s="189"/>
    </row>
    <row r="8188">
      <c r="A8188" s="186" t="s">
        <v>487</v>
      </c>
      <c r="B8188" s="186">
        <v>0.77257875</v>
      </c>
      <c r="C8188" s="187">
        <v>45703.0</v>
      </c>
      <c r="D8188" s="188" t="str">
        <f t="shared" si="1"/>
        <v>2025/02</v>
      </c>
      <c r="E8188" s="189"/>
    </row>
    <row r="8189">
      <c r="A8189" s="186" t="s">
        <v>487</v>
      </c>
      <c r="B8189" s="186">
        <v>0.110496</v>
      </c>
      <c r="C8189" s="187">
        <v>45703.0</v>
      </c>
      <c r="D8189" s="188" t="str">
        <f t="shared" si="1"/>
        <v>2025/02</v>
      </c>
      <c r="E8189" s="189"/>
    </row>
    <row r="8190">
      <c r="A8190" s="186" t="s">
        <v>487</v>
      </c>
      <c r="B8190" s="186">
        <v>0.135168</v>
      </c>
      <c r="C8190" s="187">
        <v>45703.0</v>
      </c>
      <c r="D8190" s="188" t="str">
        <f t="shared" si="1"/>
        <v>2025/02</v>
      </c>
      <c r="E8190" s="189"/>
    </row>
    <row r="8191">
      <c r="A8191" s="186" t="s">
        <v>499</v>
      </c>
      <c r="B8191" s="186">
        <v>5.63052</v>
      </c>
      <c r="C8191" s="187">
        <v>45703.0</v>
      </c>
      <c r="D8191" s="188" t="str">
        <f t="shared" si="1"/>
        <v>2025/02</v>
      </c>
      <c r="E8191" s="189"/>
    </row>
    <row r="8192">
      <c r="A8192" s="186" t="s">
        <v>499</v>
      </c>
      <c r="B8192" s="186">
        <v>7.37536</v>
      </c>
      <c r="C8192" s="187">
        <v>45703.0</v>
      </c>
      <c r="D8192" s="188" t="str">
        <f t="shared" si="1"/>
        <v>2025/02</v>
      </c>
      <c r="E8192" s="189"/>
    </row>
    <row r="8193">
      <c r="A8193" s="186" t="s">
        <v>499</v>
      </c>
      <c r="B8193" s="186">
        <v>4.04886</v>
      </c>
      <c r="C8193" s="187">
        <v>45703.0</v>
      </c>
      <c r="D8193" s="188" t="str">
        <f t="shared" si="1"/>
        <v>2025/02</v>
      </c>
      <c r="E8193" s="189"/>
    </row>
    <row r="8194">
      <c r="A8194" s="186" t="s">
        <v>499</v>
      </c>
      <c r="B8194" s="186">
        <v>0.0228783</v>
      </c>
      <c r="C8194" s="187">
        <v>45703.0</v>
      </c>
      <c r="D8194" s="188" t="str">
        <f t="shared" si="1"/>
        <v>2025/02</v>
      </c>
      <c r="E8194" s="189"/>
    </row>
    <row r="8195">
      <c r="A8195" s="186" t="s">
        <v>499</v>
      </c>
      <c r="B8195" s="186">
        <v>0.0507648</v>
      </c>
      <c r="C8195" s="187">
        <v>45703.0</v>
      </c>
      <c r="D8195" s="188" t="str">
        <f t="shared" si="1"/>
        <v>2025/02</v>
      </c>
      <c r="E8195" s="189"/>
    </row>
    <row r="8196">
      <c r="A8196" s="186" t="s">
        <v>499</v>
      </c>
      <c r="B8196" s="186">
        <v>0.0146184</v>
      </c>
      <c r="C8196" s="187">
        <v>45703.0</v>
      </c>
      <c r="D8196" s="188" t="str">
        <f t="shared" si="1"/>
        <v>2025/02</v>
      </c>
      <c r="E8196" s="189"/>
    </row>
    <row r="8197">
      <c r="A8197" s="186" t="s">
        <v>499</v>
      </c>
      <c r="B8197" s="186">
        <v>0.00370487</v>
      </c>
      <c r="C8197" s="187">
        <v>45703.0</v>
      </c>
      <c r="D8197" s="188" t="str">
        <f t="shared" si="1"/>
        <v>2025/02</v>
      </c>
      <c r="E8197" s="189"/>
    </row>
    <row r="8198">
      <c r="A8198" s="186" t="s">
        <v>499</v>
      </c>
      <c r="B8198" s="186">
        <v>0.0326889</v>
      </c>
      <c r="C8198" s="187">
        <v>45703.0</v>
      </c>
      <c r="D8198" s="188" t="str">
        <f t="shared" si="1"/>
        <v>2025/02</v>
      </c>
      <c r="E8198" s="189"/>
    </row>
    <row r="8199">
      <c r="A8199" s="186" t="s">
        <v>499</v>
      </c>
      <c r="B8199" s="186">
        <v>0.017208</v>
      </c>
      <c r="C8199" s="187">
        <v>45703.0</v>
      </c>
      <c r="D8199" s="188" t="str">
        <f t="shared" si="1"/>
        <v>2025/02</v>
      </c>
      <c r="E8199" s="189"/>
    </row>
    <row r="8200">
      <c r="A8200" s="186" t="s">
        <v>502</v>
      </c>
      <c r="B8200" s="186">
        <v>3.23472</v>
      </c>
      <c r="C8200" s="187">
        <v>45703.0</v>
      </c>
      <c r="D8200" s="188" t="str">
        <f t="shared" si="1"/>
        <v>2025/02</v>
      </c>
      <c r="E8200" s="189"/>
    </row>
    <row r="8201">
      <c r="A8201" s="186" t="s">
        <v>502</v>
      </c>
      <c r="B8201" s="186">
        <v>1.02048</v>
      </c>
      <c r="C8201" s="187">
        <v>45703.0</v>
      </c>
      <c r="D8201" s="188" t="str">
        <f t="shared" si="1"/>
        <v>2025/02</v>
      </c>
      <c r="E8201" s="189"/>
    </row>
    <row r="8202">
      <c r="A8202" s="186" t="s">
        <v>502</v>
      </c>
      <c r="B8202" s="186">
        <v>0.43277</v>
      </c>
      <c r="C8202" s="187">
        <v>45703.0</v>
      </c>
      <c r="D8202" s="188" t="str">
        <f t="shared" si="1"/>
        <v>2025/02</v>
      </c>
      <c r="E8202" s="189"/>
    </row>
    <row r="8203">
      <c r="A8203" s="186" t="s">
        <v>502</v>
      </c>
      <c r="B8203" s="186">
        <v>0.01268505</v>
      </c>
      <c r="C8203" s="187">
        <v>45703.0</v>
      </c>
      <c r="D8203" s="188" t="str">
        <f t="shared" si="1"/>
        <v>2025/02</v>
      </c>
      <c r="E8203" s="189"/>
    </row>
    <row r="8204">
      <c r="A8204" s="186" t="s">
        <v>502</v>
      </c>
      <c r="B8204" s="186">
        <v>0.0131712</v>
      </c>
      <c r="C8204" s="187">
        <v>45703.0</v>
      </c>
      <c r="D8204" s="188" t="str">
        <f t="shared" si="1"/>
        <v>2025/02</v>
      </c>
      <c r="E8204" s="189"/>
    </row>
    <row r="8205">
      <c r="A8205" s="186" t="s">
        <v>502</v>
      </c>
      <c r="B8205" s="186">
        <v>0.0011604</v>
      </c>
      <c r="C8205" s="187">
        <v>45703.0</v>
      </c>
      <c r="D8205" s="188" t="str">
        <f t="shared" si="1"/>
        <v>2025/02</v>
      </c>
      <c r="E8205" s="189"/>
    </row>
    <row r="8206">
      <c r="A8206" s="186" t="s">
        <v>502</v>
      </c>
      <c r="B8206" s="186">
        <v>0.0078513</v>
      </c>
      <c r="C8206" s="187">
        <v>45703.0</v>
      </c>
      <c r="D8206" s="188" t="str">
        <f t="shared" si="1"/>
        <v>2025/02</v>
      </c>
      <c r="E8206" s="189"/>
    </row>
    <row r="8207">
      <c r="A8207" s="186" t="s">
        <v>502</v>
      </c>
      <c r="B8207" s="186">
        <v>3.32</v>
      </c>
      <c r="C8207" s="187">
        <v>45703.0</v>
      </c>
      <c r="D8207" s="188" t="str">
        <f t="shared" si="1"/>
        <v>2025/02</v>
      </c>
      <c r="E8207" s="189"/>
    </row>
    <row r="8208">
      <c r="A8208" s="186" t="s">
        <v>502</v>
      </c>
      <c r="B8208" s="186">
        <v>0.34572</v>
      </c>
      <c r="C8208" s="187">
        <v>45703.0</v>
      </c>
      <c r="D8208" s="188" t="str">
        <f t="shared" si="1"/>
        <v>2025/02</v>
      </c>
      <c r="E8208" s="189"/>
    </row>
    <row r="8209">
      <c r="A8209" s="186" t="s">
        <v>502</v>
      </c>
      <c r="B8209" s="186">
        <v>0.35256</v>
      </c>
      <c r="C8209" s="187">
        <v>45703.0</v>
      </c>
      <c r="D8209" s="188" t="str">
        <f t="shared" si="1"/>
        <v>2025/02</v>
      </c>
      <c r="E8209" s="189"/>
    </row>
    <row r="8210">
      <c r="A8210" s="186" t="s">
        <v>502</v>
      </c>
      <c r="B8210" s="186">
        <v>0.277512</v>
      </c>
      <c r="C8210" s="187">
        <v>45703.0</v>
      </c>
      <c r="D8210" s="188" t="str">
        <f t="shared" si="1"/>
        <v>2025/02</v>
      </c>
      <c r="E8210" s="189"/>
    </row>
    <row r="8211">
      <c r="A8211" s="186" t="s">
        <v>502</v>
      </c>
      <c r="B8211" s="186">
        <v>0.797748</v>
      </c>
      <c r="C8211" s="187">
        <v>45703.0</v>
      </c>
      <c r="D8211" s="188" t="str">
        <f t="shared" si="1"/>
        <v>2025/02</v>
      </c>
      <c r="E8211" s="189"/>
    </row>
    <row r="8212">
      <c r="A8212" s="186" t="s">
        <v>488</v>
      </c>
      <c r="B8212" s="186">
        <v>0.008025</v>
      </c>
      <c r="C8212" s="187">
        <v>45703.0</v>
      </c>
      <c r="D8212" s="188" t="str">
        <f t="shared" si="1"/>
        <v>2025/02</v>
      </c>
      <c r="E8212" s="189"/>
    </row>
    <row r="8213">
      <c r="A8213" s="186" t="s">
        <v>488</v>
      </c>
      <c r="B8213" s="186">
        <v>0.0012288</v>
      </c>
      <c r="C8213" s="187">
        <v>45703.0</v>
      </c>
      <c r="D8213" s="188" t="str">
        <f t="shared" si="1"/>
        <v>2025/02</v>
      </c>
      <c r="E8213" s="189"/>
    </row>
    <row r="8214">
      <c r="A8214" s="186" t="s">
        <v>488</v>
      </c>
      <c r="B8214" s="186">
        <v>0.003093</v>
      </c>
      <c r="C8214" s="187">
        <v>45703.0</v>
      </c>
      <c r="D8214" s="188" t="str">
        <f t="shared" si="1"/>
        <v>2025/02</v>
      </c>
      <c r="E8214" s="189"/>
    </row>
    <row r="8215">
      <c r="A8215" s="186" t="s">
        <v>489</v>
      </c>
      <c r="B8215" s="186">
        <v>1.5470725</v>
      </c>
      <c r="C8215" s="187">
        <v>45703.0</v>
      </c>
      <c r="D8215" s="188" t="str">
        <f t="shared" si="1"/>
        <v>2025/02</v>
      </c>
      <c r="E8215" s="189"/>
    </row>
    <row r="8216">
      <c r="A8216" s="186" t="s">
        <v>489</v>
      </c>
      <c r="B8216" s="186">
        <v>1.6256</v>
      </c>
      <c r="C8216" s="187">
        <v>45703.0</v>
      </c>
      <c r="D8216" s="188" t="str">
        <f t="shared" si="1"/>
        <v>2025/02</v>
      </c>
      <c r="E8216" s="189"/>
    </row>
    <row r="8217">
      <c r="A8217" s="186" t="s">
        <v>489</v>
      </c>
      <c r="B8217" s="186">
        <v>1.74909</v>
      </c>
      <c r="C8217" s="187">
        <v>45703.0</v>
      </c>
      <c r="D8217" s="188" t="str">
        <f t="shared" si="1"/>
        <v>2025/02</v>
      </c>
      <c r="E8217" s="189"/>
    </row>
    <row r="8218">
      <c r="A8218" s="186" t="s">
        <v>489</v>
      </c>
      <c r="B8218" s="186">
        <v>0.05794035</v>
      </c>
      <c r="C8218" s="187">
        <v>45703.0</v>
      </c>
      <c r="D8218" s="188" t="str">
        <f t="shared" si="1"/>
        <v>2025/02</v>
      </c>
      <c r="E8218" s="189"/>
    </row>
    <row r="8219">
      <c r="A8219" s="186" t="s">
        <v>489</v>
      </c>
      <c r="B8219" s="186">
        <v>0.01632</v>
      </c>
      <c r="C8219" s="187">
        <v>45703.0</v>
      </c>
      <c r="D8219" s="188" t="str">
        <f t="shared" si="1"/>
        <v>2025/02</v>
      </c>
      <c r="E8219" s="189"/>
    </row>
    <row r="8220">
      <c r="A8220" s="186" t="s">
        <v>489</v>
      </c>
      <c r="B8220" s="186">
        <v>0.0236184</v>
      </c>
      <c r="C8220" s="187">
        <v>45703.0</v>
      </c>
      <c r="D8220" s="188" t="str">
        <f t="shared" si="1"/>
        <v>2025/02</v>
      </c>
      <c r="E8220" s="189"/>
    </row>
    <row r="8221">
      <c r="A8221" s="186" t="s">
        <v>489</v>
      </c>
      <c r="B8221" s="186">
        <v>0.0056487</v>
      </c>
      <c r="C8221" s="187">
        <v>45703.0</v>
      </c>
      <c r="D8221" s="188" t="str">
        <f t="shared" si="1"/>
        <v>2025/02</v>
      </c>
      <c r="E8221" s="189"/>
    </row>
    <row r="8222">
      <c r="A8222" s="186" t="s">
        <v>489</v>
      </c>
      <c r="B8222" s="186">
        <v>0.0039684</v>
      </c>
      <c r="C8222" s="187">
        <v>45703.0</v>
      </c>
      <c r="D8222" s="188" t="str">
        <f t="shared" si="1"/>
        <v>2025/02</v>
      </c>
      <c r="E8222" s="189"/>
    </row>
    <row r="8223">
      <c r="A8223" s="186" t="s">
        <v>498</v>
      </c>
      <c r="B8223" s="186">
        <v>0.0409425</v>
      </c>
      <c r="C8223" s="187">
        <v>45703.0</v>
      </c>
      <c r="D8223" s="188" t="str">
        <f t="shared" si="1"/>
        <v>2025/02</v>
      </c>
      <c r="E8223" s="189"/>
    </row>
    <row r="8224">
      <c r="A8224" s="186" t="s">
        <v>498</v>
      </c>
      <c r="B8224" s="186">
        <v>0.03215</v>
      </c>
      <c r="C8224" s="187">
        <v>45703.0</v>
      </c>
      <c r="D8224" s="188" t="str">
        <f t="shared" si="1"/>
        <v>2025/02</v>
      </c>
      <c r="E8224" s="189"/>
    </row>
    <row r="8225">
      <c r="A8225" s="186" t="s">
        <v>498</v>
      </c>
      <c r="B8225" s="186">
        <v>0.0056592</v>
      </c>
      <c r="C8225" s="187">
        <v>45703.0</v>
      </c>
      <c r="D8225" s="188" t="str">
        <f t="shared" si="1"/>
        <v>2025/02</v>
      </c>
      <c r="E8225" s="189"/>
    </row>
    <row r="8226">
      <c r="A8226" s="186" t="s">
        <v>498</v>
      </c>
      <c r="B8226" s="186">
        <v>0.0025728</v>
      </c>
      <c r="C8226" s="187">
        <v>45703.0</v>
      </c>
      <c r="D8226" s="188" t="str">
        <f t="shared" si="1"/>
        <v>2025/02</v>
      </c>
      <c r="E8226" s="189"/>
    </row>
    <row r="8227">
      <c r="A8227" s="186" t="s">
        <v>498</v>
      </c>
      <c r="B8227" s="186">
        <v>0.0026958</v>
      </c>
      <c r="C8227" s="187">
        <v>45703.0</v>
      </c>
      <c r="D8227" s="188" t="str">
        <f t="shared" si="1"/>
        <v>2025/02</v>
      </c>
      <c r="E8227" s="189"/>
    </row>
    <row r="8228">
      <c r="A8228" s="186" t="s">
        <v>491</v>
      </c>
      <c r="B8228" s="186">
        <v>0.0442362</v>
      </c>
      <c r="C8228" s="187">
        <v>45703.0</v>
      </c>
      <c r="D8228" s="188" t="str">
        <f t="shared" si="1"/>
        <v>2025/02</v>
      </c>
      <c r="E8228" s="189"/>
    </row>
    <row r="8229">
      <c r="A8229" s="186" t="s">
        <v>491</v>
      </c>
      <c r="B8229" s="186">
        <v>0.0065118</v>
      </c>
      <c r="C8229" s="187">
        <v>45703.0</v>
      </c>
      <c r="D8229" s="188" t="str">
        <f t="shared" si="1"/>
        <v>2025/02</v>
      </c>
      <c r="E8229" s="189"/>
    </row>
    <row r="8230">
      <c r="A8230" s="186" t="s">
        <v>486</v>
      </c>
      <c r="B8230" s="186">
        <v>5.0E-4</v>
      </c>
      <c r="C8230" s="187">
        <v>45704.0</v>
      </c>
      <c r="D8230" s="188" t="str">
        <f t="shared" si="1"/>
        <v>2025/02</v>
      </c>
      <c r="E8230" s="189"/>
    </row>
    <row r="8231">
      <c r="A8231" s="186" t="s">
        <v>487</v>
      </c>
      <c r="B8231" s="186">
        <v>4.703565</v>
      </c>
      <c r="C8231" s="187">
        <v>45704.0</v>
      </c>
      <c r="D8231" s="188" t="str">
        <f t="shared" si="1"/>
        <v>2025/02</v>
      </c>
      <c r="E8231" s="189"/>
    </row>
    <row r="8232">
      <c r="A8232" s="186" t="s">
        <v>487</v>
      </c>
      <c r="B8232" s="186">
        <v>0.07552</v>
      </c>
      <c r="C8232" s="187">
        <v>45704.0</v>
      </c>
      <c r="D8232" s="188" t="str">
        <f t="shared" si="1"/>
        <v>2025/02</v>
      </c>
      <c r="E8232" s="189"/>
    </row>
    <row r="8233">
      <c r="A8233" s="186" t="s">
        <v>487</v>
      </c>
      <c r="B8233" s="186">
        <v>0.26374</v>
      </c>
      <c r="C8233" s="187">
        <v>45704.0</v>
      </c>
      <c r="D8233" s="188" t="str">
        <f t="shared" si="1"/>
        <v>2025/02</v>
      </c>
      <c r="E8233" s="189"/>
    </row>
    <row r="8234">
      <c r="A8234" s="186" t="s">
        <v>487</v>
      </c>
      <c r="B8234" s="186">
        <v>0.7178425</v>
      </c>
      <c r="C8234" s="187">
        <v>45704.0</v>
      </c>
      <c r="D8234" s="188" t="str">
        <f t="shared" si="1"/>
        <v>2025/02</v>
      </c>
      <c r="E8234" s="189"/>
    </row>
    <row r="8235">
      <c r="A8235" s="186" t="s">
        <v>487</v>
      </c>
      <c r="B8235" s="186">
        <v>0.0928</v>
      </c>
      <c r="C8235" s="187">
        <v>45704.0</v>
      </c>
      <c r="D8235" s="188" t="str">
        <f t="shared" si="1"/>
        <v>2025/02</v>
      </c>
      <c r="E8235" s="189"/>
    </row>
    <row r="8236">
      <c r="A8236" s="186" t="s">
        <v>487</v>
      </c>
      <c r="B8236" s="186">
        <v>0.15737</v>
      </c>
      <c r="C8236" s="187">
        <v>45704.0</v>
      </c>
      <c r="D8236" s="188" t="str">
        <f t="shared" si="1"/>
        <v>2025/02</v>
      </c>
      <c r="E8236" s="189"/>
    </row>
    <row r="8237">
      <c r="A8237" s="186" t="s">
        <v>487</v>
      </c>
      <c r="B8237" s="186">
        <v>0.4332234</v>
      </c>
      <c r="C8237" s="187">
        <v>45704.0</v>
      </c>
      <c r="D8237" s="188" t="str">
        <f t="shared" si="1"/>
        <v>2025/02</v>
      </c>
      <c r="E8237" s="189"/>
    </row>
    <row r="8238">
      <c r="A8238" s="186" t="s">
        <v>487</v>
      </c>
      <c r="B8238" s="186">
        <v>0.0606912</v>
      </c>
      <c r="C8238" s="187">
        <v>45704.0</v>
      </c>
      <c r="D8238" s="188" t="str">
        <f t="shared" si="1"/>
        <v>2025/02</v>
      </c>
      <c r="E8238" s="189"/>
    </row>
    <row r="8239">
      <c r="A8239" s="186" t="s">
        <v>487</v>
      </c>
      <c r="B8239" s="186">
        <v>0.0935118</v>
      </c>
      <c r="C8239" s="187">
        <v>45704.0</v>
      </c>
      <c r="D8239" s="188" t="str">
        <f t="shared" si="1"/>
        <v>2025/02</v>
      </c>
      <c r="E8239" s="189"/>
    </row>
    <row r="8240">
      <c r="A8240" s="186" t="s">
        <v>499</v>
      </c>
      <c r="B8240" s="186">
        <v>5.8525125</v>
      </c>
      <c r="C8240" s="187">
        <v>45704.0</v>
      </c>
      <c r="D8240" s="188" t="str">
        <f t="shared" si="1"/>
        <v>2025/02</v>
      </c>
      <c r="E8240" s="189"/>
    </row>
    <row r="8241">
      <c r="A8241" s="186" t="s">
        <v>499</v>
      </c>
      <c r="B8241" s="186">
        <v>7.98576</v>
      </c>
      <c r="C8241" s="187">
        <v>45704.0</v>
      </c>
      <c r="D8241" s="188" t="str">
        <f t="shared" si="1"/>
        <v>2025/02</v>
      </c>
      <c r="E8241" s="189"/>
    </row>
    <row r="8242">
      <c r="A8242" s="186" t="s">
        <v>499</v>
      </c>
      <c r="B8242" s="186">
        <v>4.2289</v>
      </c>
      <c r="C8242" s="187">
        <v>45704.0</v>
      </c>
      <c r="D8242" s="188" t="str">
        <f t="shared" si="1"/>
        <v>2025/02</v>
      </c>
      <c r="E8242" s="189"/>
    </row>
    <row r="8243">
      <c r="A8243" s="186" t="s">
        <v>499</v>
      </c>
      <c r="B8243" s="186">
        <v>0.00106</v>
      </c>
      <c r="C8243" s="187">
        <v>45704.0</v>
      </c>
      <c r="D8243" s="188" t="str">
        <f t="shared" si="1"/>
        <v>2025/02</v>
      </c>
      <c r="E8243" s="189"/>
    </row>
    <row r="8244">
      <c r="A8244" s="186" t="s">
        <v>499</v>
      </c>
      <c r="B8244" s="186">
        <v>0.00623</v>
      </c>
      <c r="C8244" s="187">
        <v>45704.0</v>
      </c>
      <c r="D8244" s="188" t="str">
        <f t="shared" si="1"/>
        <v>2025/02</v>
      </c>
      <c r="E8244" s="189"/>
    </row>
    <row r="8245">
      <c r="A8245" s="186" t="s">
        <v>499</v>
      </c>
      <c r="B8245" s="186">
        <v>0.00387088</v>
      </c>
      <c r="C8245" s="187">
        <v>45704.0</v>
      </c>
      <c r="D8245" s="188" t="str">
        <f t="shared" si="1"/>
        <v>2025/02</v>
      </c>
      <c r="E8245" s="189"/>
    </row>
    <row r="8246">
      <c r="A8246" s="186" t="s">
        <v>499</v>
      </c>
      <c r="B8246" s="186">
        <v>0.0372714</v>
      </c>
      <c r="C8246" s="187">
        <v>45704.0</v>
      </c>
      <c r="D8246" s="188" t="str">
        <f t="shared" si="1"/>
        <v>2025/02</v>
      </c>
      <c r="E8246" s="189"/>
    </row>
    <row r="8247">
      <c r="A8247" s="186" t="s">
        <v>499</v>
      </c>
      <c r="B8247" s="186">
        <v>0.0187176</v>
      </c>
      <c r="C8247" s="187">
        <v>45704.0</v>
      </c>
      <c r="D8247" s="188" t="str">
        <f t="shared" si="1"/>
        <v>2025/02</v>
      </c>
      <c r="E8247" s="189"/>
    </row>
    <row r="8248">
      <c r="A8248" s="186" t="s">
        <v>502</v>
      </c>
      <c r="B8248" s="186">
        <v>2.5891725</v>
      </c>
      <c r="C8248" s="187">
        <v>45704.0</v>
      </c>
      <c r="D8248" s="188" t="str">
        <f t="shared" si="1"/>
        <v>2025/02</v>
      </c>
      <c r="E8248" s="189"/>
    </row>
    <row r="8249">
      <c r="A8249" s="186" t="s">
        <v>502</v>
      </c>
      <c r="B8249" s="186">
        <v>1.896</v>
      </c>
      <c r="C8249" s="187">
        <v>45704.0</v>
      </c>
      <c r="D8249" s="188" t="str">
        <f t="shared" si="1"/>
        <v>2025/02</v>
      </c>
      <c r="E8249" s="189"/>
    </row>
    <row r="8250">
      <c r="A8250" s="186" t="s">
        <v>502</v>
      </c>
      <c r="B8250" s="186">
        <v>0.93986</v>
      </c>
      <c r="C8250" s="187">
        <v>45704.0</v>
      </c>
      <c r="D8250" s="188" t="str">
        <f t="shared" si="1"/>
        <v>2025/02</v>
      </c>
      <c r="E8250" s="189"/>
    </row>
    <row r="8251">
      <c r="A8251" s="186" t="s">
        <v>502</v>
      </c>
      <c r="B8251" s="186">
        <v>0.0091341</v>
      </c>
      <c r="C8251" s="187">
        <v>45704.0</v>
      </c>
      <c r="D8251" s="188" t="str">
        <f t="shared" si="1"/>
        <v>2025/02</v>
      </c>
      <c r="E8251" s="189"/>
    </row>
    <row r="8252">
      <c r="A8252" s="186" t="s">
        <v>502</v>
      </c>
      <c r="B8252" s="186">
        <v>0.0034944</v>
      </c>
      <c r="C8252" s="187">
        <v>45704.0</v>
      </c>
      <c r="D8252" s="188" t="str">
        <f t="shared" si="1"/>
        <v>2025/02</v>
      </c>
      <c r="E8252" s="189"/>
    </row>
    <row r="8253">
      <c r="A8253" s="186" t="s">
        <v>502</v>
      </c>
      <c r="B8253" s="186">
        <v>0.0011826</v>
      </c>
      <c r="C8253" s="187">
        <v>45704.0</v>
      </c>
      <c r="D8253" s="188" t="str">
        <f t="shared" si="1"/>
        <v>2025/02</v>
      </c>
      <c r="E8253" s="189"/>
    </row>
    <row r="8254">
      <c r="A8254" s="186" t="s">
        <v>502</v>
      </c>
      <c r="B8254" s="186">
        <v>0.0083308</v>
      </c>
      <c r="C8254" s="187">
        <v>45704.0</v>
      </c>
      <c r="D8254" s="188" t="str">
        <f t="shared" si="1"/>
        <v>2025/02</v>
      </c>
      <c r="E8254" s="189"/>
    </row>
    <row r="8255">
      <c r="A8255" s="186" t="s">
        <v>502</v>
      </c>
      <c r="B8255" s="186">
        <v>0.0168</v>
      </c>
      <c r="C8255" s="187">
        <v>45704.0</v>
      </c>
      <c r="D8255" s="188" t="str">
        <f t="shared" si="1"/>
        <v>2025/02</v>
      </c>
      <c r="E8255" s="189"/>
    </row>
    <row r="8256">
      <c r="A8256" s="186" t="s">
        <v>502</v>
      </c>
      <c r="B8256" s="186">
        <v>0.0212</v>
      </c>
      <c r="C8256" s="187">
        <v>45704.0</v>
      </c>
      <c r="D8256" s="188" t="str">
        <f t="shared" si="1"/>
        <v>2025/02</v>
      </c>
      <c r="E8256" s="189"/>
    </row>
    <row r="8257">
      <c r="A8257" s="186" t="s">
        <v>502</v>
      </c>
      <c r="B8257" s="186">
        <v>0.002085</v>
      </c>
      <c r="C8257" s="187">
        <v>45704.0</v>
      </c>
      <c r="D8257" s="188" t="str">
        <f t="shared" si="1"/>
        <v>2025/02</v>
      </c>
      <c r="E8257" s="189"/>
    </row>
    <row r="8258">
      <c r="A8258" s="186" t="s">
        <v>502</v>
      </c>
      <c r="B8258" s="186">
        <v>6.4E-4</v>
      </c>
      <c r="C8258" s="187">
        <v>45704.0</v>
      </c>
      <c r="D8258" s="188" t="str">
        <f t="shared" si="1"/>
        <v>2025/02</v>
      </c>
      <c r="E8258" s="189"/>
    </row>
    <row r="8259">
      <c r="A8259" s="186" t="s">
        <v>502</v>
      </c>
      <c r="B8259" s="186">
        <v>0.0021</v>
      </c>
      <c r="C8259" s="187">
        <v>45704.0</v>
      </c>
      <c r="D8259" s="188" t="str">
        <f t="shared" si="1"/>
        <v>2025/02</v>
      </c>
      <c r="E8259" s="189"/>
    </row>
    <row r="8260">
      <c r="A8260" s="186" t="s">
        <v>502</v>
      </c>
      <c r="B8260" s="186">
        <v>2.96</v>
      </c>
      <c r="C8260" s="187">
        <v>45704.0</v>
      </c>
      <c r="D8260" s="188" t="str">
        <f t="shared" si="1"/>
        <v>2025/02</v>
      </c>
      <c r="E8260" s="189"/>
    </row>
    <row r="8261">
      <c r="A8261" s="186" t="s">
        <v>502</v>
      </c>
      <c r="B8261" s="186">
        <v>0.261366</v>
      </c>
      <c r="C8261" s="187">
        <v>45704.0</v>
      </c>
      <c r="D8261" s="188" t="str">
        <f t="shared" si="1"/>
        <v>2025/02</v>
      </c>
      <c r="E8261" s="189"/>
    </row>
    <row r="8262">
      <c r="A8262" s="186" t="s">
        <v>502</v>
      </c>
      <c r="B8262" s="186">
        <v>0.682316</v>
      </c>
      <c r="C8262" s="187">
        <v>45704.0</v>
      </c>
      <c r="D8262" s="188" t="str">
        <f t="shared" si="1"/>
        <v>2025/02</v>
      </c>
      <c r="E8262" s="189"/>
    </row>
    <row r="8263">
      <c r="A8263" s="186" t="s">
        <v>488</v>
      </c>
      <c r="B8263" s="186">
        <v>0.0037899</v>
      </c>
      <c r="C8263" s="187">
        <v>45704.0</v>
      </c>
      <c r="D8263" s="188" t="str">
        <f t="shared" si="1"/>
        <v>2025/02</v>
      </c>
      <c r="E8263" s="189"/>
    </row>
    <row r="8264">
      <c r="A8264" s="186" t="s">
        <v>488</v>
      </c>
      <c r="B8264" s="186">
        <v>0.0016128</v>
      </c>
      <c r="C8264" s="187">
        <v>45704.0</v>
      </c>
      <c r="D8264" s="188" t="str">
        <f t="shared" si="1"/>
        <v>2025/02</v>
      </c>
      <c r="E8264" s="189"/>
    </row>
    <row r="8265">
      <c r="A8265" s="186" t="s">
        <v>488</v>
      </c>
      <c r="B8265" s="186">
        <v>0.006153</v>
      </c>
      <c r="C8265" s="187">
        <v>45704.0</v>
      </c>
      <c r="D8265" s="188" t="str">
        <f t="shared" si="1"/>
        <v>2025/02</v>
      </c>
      <c r="E8265" s="189"/>
    </row>
    <row r="8266">
      <c r="A8266" s="186" t="s">
        <v>489</v>
      </c>
      <c r="B8266" s="186">
        <v>1.3016275</v>
      </c>
      <c r="C8266" s="187">
        <v>45704.0</v>
      </c>
      <c r="D8266" s="188" t="str">
        <f t="shared" si="1"/>
        <v>2025/02</v>
      </c>
      <c r="E8266" s="189"/>
    </row>
    <row r="8267">
      <c r="A8267" s="186" t="s">
        <v>489</v>
      </c>
      <c r="B8267" s="186">
        <v>1.50784</v>
      </c>
      <c r="C8267" s="187">
        <v>45704.0</v>
      </c>
      <c r="D8267" s="188" t="str">
        <f t="shared" si="1"/>
        <v>2025/02</v>
      </c>
      <c r="E8267" s="189"/>
    </row>
    <row r="8268">
      <c r="A8268" s="186" t="s">
        <v>489</v>
      </c>
      <c r="B8268" s="186">
        <v>1.47328</v>
      </c>
      <c r="C8268" s="187">
        <v>45704.0</v>
      </c>
      <c r="D8268" s="188" t="str">
        <f t="shared" si="1"/>
        <v>2025/02</v>
      </c>
      <c r="E8268" s="189"/>
    </row>
    <row r="8269">
      <c r="A8269" s="186" t="s">
        <v>489</v>
      </c>
      <c r="B8269" s="186">
        <v>0.04619865</v>
      </c>
      <c r="C8269" s="187">
        <v>45704.0</v>
      </c>
      <c r="D8269" s="188" t="str">
        <f t="shared" si="1"/>
        <v>2025/02</v>
      </c>
      <c r="E8269" s="189"/>
    </row>
    <row r="8270">
      <c r="A8270" s="186" t="s">
        <v>489</v>
      </c>
      <c r="B8270" s="186">
        <v>0.0131328</v>
      </c>
      <c r="C8270" s="187">
        <v>45704.0</v>
      </c>
      <c r="D8270" s="188" t="str">
        <f t="shared" si="1"/>
        <v>2025/02</v>
      </c>
      <c r="E8270" s="189"/>
    </row>
    <row r="8271">
      <c r="A8271" s="186" t="s">
        <v>489</v>
      </c>
      <c r="B8271" s="186">
        <v>0.0180924</v>
      </c>
      <c r="C8271" s="187">
        <v>45704.0</v>
      </c>
      <c r="D8271" s="188" t="str">
        <f t="shared" si="1"/>
        <v>2025/02</v>
      </c>
      <c r="E8271" s="189"/>
    </row>
    <row r="8272">
      <c r="A8272" s="186" t="s">
        <v>489</v>
      </c>
      <c r="B8272" s="186">
        <v>6.5E-6</v>
      </c>
      <c r="C8272" s="187">
        <v>45704.0</v>
      </c>
      <c r="D8272" s="188" t="str">
        <f t="shared" si="1"/>
        <v>2025/02</v>
      </c>
      <c r="E8272" s="189"/>
    </row>
    <row r="8273">
      <c r="A8273" s="186" t="s">
        <v>489</v>
      </c>
      <c r="B8273" s="186">
        <v>0.0053841</v>
      </c>
      <c r="C8273" s="187">
        <v>45704.0</v>
      </c>
      <c r="D8273" s="188" t="str">
        <f t="shared" si="1"/>
        <v>2025/02</v>
      </c>
      <c r="E8273" s="189"/>
    </row>
    <row r="8274">
      <c r="A8274" s="186" t="s">
        <v>489</v>
      </c>
      <c r="B8274" s="186">
        <v>0.00333</v>
      </c>
      <c r="C8274" s="187">
        <v>45704.0</v>
      </c>
      <c r="D8274" s="188" t="str">
        <f t="shared" si="1"/>
        <v>2025/02</v>
      </c>
      <c r="E8274" s="189"/>
    </row>
    <row r="8275">
      <c r="A8275" s="186" t="s">
        <v>498</v>
      </c>
      <c r="B8275" s="186">
        <v>0.00846</v>
      </c>
      <c r="C8275" s="187">
        <v>45704.0</v>
      </c>
      <c r="D8275" s="188" t="str">
        <f t="shared" si="1"/>
        <v>2025/02</v>
      </c>
      <c r="E8275" s="189"/>
    </row>
    <row r="8276">
      <c r="A8276" s="186" t="s">
        <v>498</v>
      </c>
      <c r="B8276" s="186">
        <v>0.00646</v>
      </c>
      <c r="C8276" s="187">
        <v>45704.0</v>
      </c>
      <c r="D8276" s="188" t="str">
        <f t="shared" si="1"/>
        <v>2025/02</v>
      </c>
      <c r="E8276" s="189"/>
    </row>
    <row r="8277">
      <c r="A8277" s="186" t="s">
        <v>498</v>
      </c>
      <c r="B8277" s="186">
        <v>7.5885E-4</v>
      </c>
      <c r="C8277" s="187">
        <v>45704.0</v>
      </c>
      <c r="D8277" s="188" t="str">
        <f t="shared" si="1"/>
        <v>2025/02</v>
      </c>
      <c r="E8277" s="189"/>
    </row>
    <row r="8278">
      <c r="A8278" s="186" t="s">
        <v>498</v>
      </c>
      <c r="B8278" s="186">
        <v>2.88E-4</v>
      </c>
      <c r="C8278" s="187">
        <v>45704.0</v>
      </c>
      <c r="D8278" s="188" t="str">
        <f t="shared" si="1"/>
        <v>2025/02</v>
      </c>
      <c r="E8278" s="189"/>
    </row>
    <row r="8279">
      <c r="A8279" s="186" t="s">
        <v>498</v>
      </c>
      <c r="B8279" s="186">
        <v>3.132E-4</v>
      </c>
      <c r="C8279" s="187">
        <v>45704.0</v>
      </c>
      <c r="D8279" s="188" t="str">
        <f t="shared" si="1"/>
        <v>2025/02</v>
      </c>
      <c r="E8279" s="189"/>
    </row>
    <row r="8280">
      <c r="A8280" s="186" t="s">
        <v>491</v>
      </c>
      <c r="B8280" s="186">
        <v>0.04879125</v>
      </c>
      <c r="C8280" s="187">
        <v>45704.0</v>
      </c>
      <c r="D8280" s="188" t="str">
        <f t="shared" si="1"/>
        <v>2025/02</v>
      </c>
      <c r="E8280" s="189"/>
    </row>
    <row r="8281">
      <c r="A8281" s="186" t="s">
        <v>491</v>
      </c>
      <c r="B8281" s="186">
        <v>0.0070542</v>
      </c>
      <c r="C8281" s="187">
        <v>45704.0</v>
      </c>
      <c r="D8281" s="188" t="str">
        <f t="shared" si="1"/>
        <v>2025/02</v>
      </c>
      <c r="E8281" s="189"/>
    </row>
    <row r="8282">
      <c r="A8282" s="186" t="s">
        <v>487</v>
      </c>
      <c r="B8282" s="186">
        <v>1.9732525</v>
      </c>
      <c r="C8282" s="187">
        <v>45705.0</v>
      </c>
      <c r="D8282" s="188" t="str">
        <f t="shared" si="1"/>
        <v>2025/02</v>
      </c>
      <c r="E8282" s="189"/>
    </row>
    <row r="8283">
      <c r="A8283" s="186" t="s">
        <v>487</v>
      </c>
      <c r="B8283" s="186">
        <v>0.02896</v>
      </c>
      <c r="C8283" s="187">
        <v>45705.0</v>
      </c>
      <c r="D8283" s="188" t="str">
        <f t="shared" si="1"/>
        <v>2025/02</v>
      </c>
      <c r="E8283" s="189"/>
    </row>
    <row r="8284">
      <c r="A8284" s="186" t="s">
        <v>487</v>
      </c>
      <c r="B8284" s="186">
        <v>0.10515</v>
      </c>
      <c r="C8284" s="187">
        <v>45705.0</v>
      </c>
      <c r="D8284" s="188" t="str">
        <f t="shared" si="1"/>
        <v>2025/02</v>
      </c>
      <c r="E8284" s="189"/>
    </row>
    <row r="8285">
      <c r="A8285" s="186" t="s">
        <v>487</v>
      </c>
      <c r="B8285" s="186">
        <v>1.519585</v>
      </c>
      <c r="C8285" s="187">
        <v>45705.0</v>
      </c>
      <c r="D8285" s="188" t="str">
        <f t="shared" si="1"/>
        <v>2025/02</v>
      </c>
      <c r="E8285" s="189"/>
    </row>
    <row r="8286">
      <c r="A8286" s="186" t="s">
        <v>487</v>
      </c>
      <c r="B8286" s="186">
        <v>0.34928</v>
      </c>
      <c r="C8286" s="187">
        <v>45705.0</v>
      </c>
      <c r="D8286" s="188" t="str">
        <f t="shared" si="1"/>
        <v>2025/02</v>
      </c>
      <c r="E8286" s="189"/>
    </row>
    <row r="8287">
      <c r="A8287" s="186" t="s">
        <v>487</v>
      </c>
      <c r="B8287" s="186">
        <v>0.33437</v>
      </c>
      <c r="C8287" s="187">
        <v>45705.0</v>
      </c>
      <c r="D8287" s="188" t="str">
        <f t="shared" si="1"/>
        <v>2025/02</v>
      </c>
      <c r="E8287" s="189"/>
    </row>
    <row r="8288">
      <c r="A8288" s="186" t="s">
        <v>487</v>
      </c>
      <c r="B8288" s="186">
        <v>0.72794835</v>
      </c>
      <c r="C8288" s="187">
        <v>45705.0</v>
      </c>
      <c r="D8288" s="188" t="str">
        <f t="shared" si="1"/>
        <v>2025/02</v>
      </c>
      <c r="E8288" s="189"/>
    </row>
    <row r="8289">
      <c r="A8289" s="186" t="s">
        <v>487</v>
      </c>
      <c r="B8289" s="186">
        <v>0.089232</v>
      </c>
      <c r="C8289" s="187">
        <v>45705.0</v>
      </c>
      <c r="D8289" s="188" t="str">
        <f t="shared" si="1"/>
        <v>2025/02</v>
      </c>
      <c r="E8289" s="189"/>
    </row>
    <row r="8290">
      <c r="A8290" s="186" t="s">
        <v>487</v>
      </c>
      <c r="B8290" s="186">
        <v>0.1282854</v>
      </c>
      <c r="C8290" s="187">
        <v>45705.0</v>
      </c>
      <c r="D8290" s="188" t="str">
        <f t="shared" si="1"/>
        <v>2025/02</v>
      </c>
      <c r="E8290" s="189"/>
    </row>
    <row r="8291">
      <c r="A8291" s="186" t="s">
        <v>499</v>
      </c>
      <c r="B8291" s="186">
        <v>6.4447825</v>
      </c>
      <c r="C8291" s="187">
        <v>45705.0</v>
      </c>
      <c r="D8291" s="188" t="str">
        <f t="shared" si="1"/>
        <v>2025/02</v>
      </c>
      <c r="E8291" s="189"/>
    </row>
    <row r="8292">
      <c r="A8292" s="186" t="s">
        <v>499</v>
      </c>
      <c r="B8292" s="186">
        <v>7.91088</v>
      </c>
      <c r="C8292" s="187">
        <v>45705.0</v>
      </c>
      <c r="D8292" s="188" t="str">
        <f t="shared" si="1"/>
        <v>2025/02</v>
      </c>
      <c r="E8292" s="189"/>
    </row>
    <row r="8293">
      <c r="A8293" s="186" t="s">
        <v>499</v>
      </c>
      <c r="B8293" s="186">
        <v>4.49999</v>
      </c>
      <c r="C8293" s="187">
        <v>45705.0</v>
      </c>
      <c r="D8293" s="188" t="str">
        <f t="shared" si="1"/>
        <v>2025/02</v>
      </c>
      <c r="E8293" s="189"/>
    </row>
    <row r="8294">
      <c r="A8294" s="186" t="s">
        <v>499</v>
      </c>
      <c r="B8294" s="186">
        <v>0.077865</v>
      </c>
      <c r="C8294" s="187">
        <v>45705.0</v>
      </c>
      <c r="D8294" s="188" t="str">
        <f t="shared" si="1"/>
        <v>2025/02</v>
      </c>
      <c r="E8294" s="189"/>
    </row>
    <row r="8295">
      <c r="A8295" s="186" t="s">
        <v>499</v>
      </c>
      <c r="B8295" s="186">
        <v>0.468</v>
      </c>
      <c r="C8295" s="187">
        <v>45705.0</v>
      </c>
      <c r="D8295" s="188" t="str">
        <f t="shared" si="1"/>
        <v>2025/02</v>
      </c>
      <c r="E8295" s="189"/>
    </row>
    <row r="8296">
      <c r="A8296" s="186" t="s">
        <v>499</v>
      </c>
      <c r="B8296" s="186">
        <v>0.06974</v>
      </c>
      <c r="C8296" s="187">
        <v>45705.0</v>
      </c>
      <c r="D8296" s="188" t="str">
        <f t="shared" si="1"/>
        <v>2025/02</v>
      </c>
      <c r="E8296" s="189"/>
    </row>
    <row r="8297">
      <c r="A8297" s="186" t="s">
        <v>499</v>
      </c>
      <c r="B8297" s="186">
        <v>0.07333005</v>
      </c>
      <c r="C8297" s="187">
        <v>45705.0</v>
      </c>
      <c r="D8297" s="188" t="str">
        <f t="shared" si="1"/>
        <v>2025/02</v>
      </c>
      <c r="E8297" s="189"/>
    </row>
    <row r="8298">
      <c r="A8298" s="186" t="s">
        <v>499</v>
      </c>
      <c r="B8298" s="186">
        <v>0.0545184</v>
      </c>
      <c r="C8298" s="187">
        <v>45705.0</v>
      </c>
      <c r="D8298" s="188" t="str">
        <f t="shared" si="1"/>
        <v>2025/02</v>
      </c>
      <c r="E8298" s="189"/>
    </row>
    <row r="8299">
      <c r="A8299" s="186" t="s">
        <v>499</v>
      </c>
      <c r="B8299" s="186">
        <v>0.0121518</v>
      </c>
      <c r="C8299" s="187">
        <v>45705.0</v>
      </c>
      <c r="D8299" s="188" t="str">
        <f t="shared" si="1"/>
        <v>2025/02</v>
      </c>
      <c r="E8299" s="189"/>
    </row>
    <row r="8300">
      <c r="A8300" s="186" t="s">
        <v>499</v>
      </c>
      <c r="B8300" s="186">
        <v>0.00448513</v>
      </c>
      <c r="C8300" s="187">
        <v>45705.0</v>
      </c>
      <c r="D8300" s="188" t="str">
        <f t="shared" si="1"/>
        <v>2025/02</v>
      </c>
      <c r="E8300" s="189"/>
    </row>
    <row r="8301">
      <c r="A8301" s="186" t="s">
        <v>499</v>
      </c>
      <c r="B8301" s="186">
        <v>0.1233042</v>
      </c>
      <c r="C8301" s="187">
        <v>45705.0</v>
      </c>
      <c r="D8301" s="188" t="str">
        <f t="shared" si="1"/>
        <v>2025/02</v>
      </c>
      <c r="E8301" s="189"/>
    </row>
    <row r="8302">
      <c r="A8302" s="186" t="s">
        <v>499</v>
      </c>
      <c r="B8302" s="186">
        <v>0.0104064</v>
      </c>
      <c r="C8302" s="187">
        <v>45705.0</v>
      </c>
      <c r="D8302" s="188" t="str">
        <f t="shared" si="1"/>
        <v>2025/02</v>
      </c>
      <c r="E8302" s="189"/>
    </row>
    <row r="8303">
      <c r="A8303" s="186" t="s">
        <v>499</v>
      </c>
      <c r="B8303" s="186">
        <v>0.06357</v>
      </c>
      <c r="C8303" s="187">
        <v>45705.0</v>
      </c>
      <c r="D8303" s="188" t="str">
        <f t="shared" si="1"/>
        <v>2025/02</v>
      </c>
      <c r="E8303" s="189"/>
    </row>
    <row r="8304">
      <c r="A8304" s="186" t="s">
        <v>511</v>
      </c>
      <c r="B8304" s="186">
        <v>0.4662858</v>
      </c>
      <c r="C8304" s="187">
        <v>45705.0</v>
      </c>
      <c r="D8304" s="188" t="str">
        <f t="shared" si="1"/>
        <v>2025/02</v>
      </c>
      <c r="E8304" s="189"/>
    </row>
    <row r="8305">
      <c r="A8305" s="186" t="s">
        <v>511</v>
      </c>
      <c r="B8305" s="186">
        <v>0.0241404</v>
      </c>
      <c r="C8305" s="187">
        <v>45705.0</v>
      </c>
      <c r="D8305" s="188" t="str">
        <f t="shared" si="1"/>
        <v>2025/02</v>
      </c>
      <c r="E8305" s="189"/>
    </row>
    <row r="8306">
      <c r="A8306" s="186" t="s">
        <v>502</v>
      </c>
      <c r="B8306" s="186">
        <v>0.3109</v>
      </c>
      <c r="C8306" s="187">
        <v>45705.0</v>
      </c>
      <c r="D8306" s="188" t="str">
        <f t="shared" si="1"/>
        <v>2025/02</v>
      </c>
      <c r="E8306" s="189"/>
    </row>
    <row r="8307">
      <c r="A8307" s="186" t="s">
        <v>502</v>
      </c>
      <c r="B8307" s="186">
        <v>0.19888</v>
      </c>
      <c r="C8307" s="187">
        <v>45705.0</v>
      </c>
      <c r="D8307" s="188" t="str">
        <f t="shared" si="1"/>
        <v>2025/02</v>
      </c>
      <c r="E8307" s="189"/>
    </row>
    <row r="8308">
      <c r="A8308" s="186" t="s">
        <v>502</v>
      </c>
      <c r="B8308" s="186">
        <v>0.52415</v>
      </c>
      <c r="C8308" s="187">
        <v>45705.0</v>
      </c>
      <c r="D8308" s="188" t="str">
        <f t="shared" si="1"/>
        <v>2025/02</v>
      </c>
      <c r="E8308" s="189"/>
    </row>
    <row r="8309">
      <c r="A8309" s="186" t="s">
        <v>502</v>
      </c>
      <c r="B8309" s="186">
        <v>0.01741125</v>
      </c>
      <c r="C8309" s="187">
        <v>45705.0</v>
      </c>
      <c r="D8309" s="188" t="str">
        <f t="shared" si="1"/>
        <v>2025/02</v>
      </c>
      <c r="E8309" s="189"/>
    </row>
    <row r="8310">
      <c r="A8310" s="186" t="s">
        <v>502</v>
      </c>
      <c r="B8310" s="186">
        <v>0.0246432</v>
      </c>
      <c r="C8310" s="187">
        <v>45705.0</v>
      </c>
      <c r="D8310" s="188" t="str">
        <f t="shared" si="1"/>
        <v>2025/02</v>
      </c>
      <c r="E8310" s="189"/>
    </row>
    <row r="8311">
      <c r="A8311" s="186" t="s">
        <v>502</v>
      </c>
      <c r="B8311" s="186">
        <v>0.0031866</v>
      </c>
      <c r="C8311" s="187">
        <v>45705.0</v>
      </c>
      <c r="D8311" s="188" t="str">
        <f t="shared" si="1"/>
        <v>2025/02</v>
      </c>
      <c r="E8311" s="189"/>
    </row>
    <row r="8312">
      <c r="A8312" s="186" t="s">
        <v>502</v>
      </c>
      <c r="B8312" s="186">
        <v>0.016312</v>
      </c>
      <c r="C8312" s="187">
        <v>45705.0</v>
      </c>
      <c r="D8312" s="188" t="str">
        <f t="shared" si="1"/>
        <v>2025/02</v>
      </c>
      <c r="E8312" s="189"/>
    </row>
    <row r="8313">
      <c r="A8313" s="186" t="s">
        <v>502</v>
      </c>
      <c r="B8313" s="186">
        <v>23.4825</v>
      </c>
      <c r="C8313" s="187">
        <v>45705.0</v>
      </c>
      <c r="D8313" s="188" t="str">
        <f t="shared" si="1"/>
        <v>2025/02</v>
      </c>
      <c r="E8313" s="189"/>
    </row>
    <row r="8314">
      <c r="A8314" s="186" t="s">
        <v>502</v>
      </c>
      <c r="B8314" s="186">
        <v>0.0039912</v>
      </c>
      <c r="C8314" s="187">
        <v>45705.0</v>
      </c>
      <c r="D8314" s="188" t="str">
        <f t="shared" si="1"/>
        <v>2025/02</v>
      </c>
      <c r="E8314" s="189"/>
    </row>
    <row r="8315">
      <c r="A8315" s="186" t="s">
        <v>502</v>
      </c>
      <c r="B8315" s="186">
        <v>2.316E-4</v>
      </c>
      <c r="C8315" s="187">
        <v>45705.0</v>
      </c>
      <c r="D8315" s="188" t="str">
        <f t="shared" si="1"/>
        <v>2025/02</v>
      </c>
      <c r="E8315" s="189"/>
    </row>
    <row r="8316">
      <c r="A8316" s="186" t="s">
        <v>502</v>
      </c>
      <c r="B8316" s="186">
        <v>3.0</v>
      </c>
      <c r="C8316" s="187">
        <v>45705.0</v>
      </c>
      <c r="D8316" s="188" t="str">
        <f t="shared" si="1"/>
        <v>2025/02</v>
      </c>
      <c r="E8316" s="189"/>
    </row>
    <row r="8317">
      <c r="A8317" s="186" t="s">
        <v>502</v>
      </c>
      <c r="B8317" s="186">
        <v>0.00126</v>
      </c>
      <c r="C8317" s="187">
        <v>45705.0</v>
      </c>
      <c r="D8317" s="188" t="str">
        <f t="shared" si="1"/>
        <v>2025/02</v>
      </c>
      <c r="E8317" s="189"/>
    </row>
    <row r="8318">
      <c r="A8318" s="186" t="s">
        <v>502</v>
      </c>
      <c r="B8318" s="186">
        <v>0.00345</v>
      </c>
      <c r="C8318" s="187">
        <v>45705.0</v>
      </c>
      <c r="D8318" s="188" t="str">
        <f t="shared" si="1"/>
        <v>2025/02</v>
      </c>
      <c r="E8318" s="189"/>
    </row>
    <row r="8319">
      <c r="A8319" s="186" t="s">
        <v>502</v>
      </c>
      <c r="B8319" s="186">
        <v>0.0021695</v>
      </c>
      <c r="C8319" s="187">
        <v>45705.0</v>
      </c>
      <c r="D8319" s="188" t="str">
        <f t="shared" si="1"/>
        <v>2025/02</v>
      </c>
      <c r="E8319" s="189"/>
    </row>
    <row r="8320">
      <c r="A8320" s="186" t="s">
        <v>502</v>
      </c>
      <c r="B8320" s="186">
        <v>3.885E-4</v>
      </c>
      <c r="C8320" s="187">
        <v>45705.0</v>
      </c>
      <c r="D8320" s="188" t="str">
        <f t="shared" si="1"/>
        <v>2025/02</v>
      </c>
      <c r="E8320" s="189"/>
    </row>
    <row r="8321">
      <c r="A8321" s="186" t="s">
        <v>502</v>
      </c>
      <c r="B8321" s="186">
        <v>0.250986</v>
      </c>
      <c r="C8321" s="187">
        <v>45705.0</v>
      </c>
      <c r="D8321" s="188" t="str">
        <f t="shared" si="1"/>
        <v>2025/02</v>
      </c>
      <c r="E8321" s="189"/>
    </row>
    <row r="8322">
      <c r="A8322" s="186" t="s">
        <v>502</v>
      </c>
      <c r="B8322" s="186">
        <v>0.681316</v>
      </c>
      <c r="C8322" s="187">
        <v>45705.0</v>
      </c>
      <c r="D8322" s="188" t="str">
        <f t="shared" si="1"/>
        <v>2025/02</v>
      </c>
      <c r="E8322" s="189"/>
    </row>
    <row r="8323">
      <c r="A8323" s="186" t="s">
        <v>488</v>
      </c>
      <c r="B8323" s="186">
        <v>4.4255575</v>
      </c>
      <c r="C8323" s="187">
        <v>45705.0</v>
      </c>
      <c r="D8323" s="188" t="str">
        <f t="shared" si="1"/>
        <v>2025/02</v>
      </c>
      <c r="E8323" s="189"/>
    </row>
    <row r="8324">
      <c r="A8324" s="186" t="s">
        <v>488</v>
      </c>
      <c r="B8324" s="186">
        <v>5.32272</v>
      </c>
      <c r="C8324" s="187">
        <v>45705.0</v>
      </c>
      <c r="D8324" s="188" t="str">
        <f t="shared" si="1"/>
        <v>2025/02</v>
      </c>
      <c r="E8324" s="189"/>
    </row>
    <row r="8325">
      <c r="A8325" s="186" t="s">
        <v>488</v>
      </c>
      <c r="B8325" s="186">
        <v>2.74827</v>
      </c>
      <c r="C8325" s="187">
        <v>45705.0</v>
      </c>
      <c r="D8325" s="188" t="str">
        <f t="shared" si="1"/>
        <v>2025/02</v>
      </c>
      <c r="E8325" s="189"/>
    </row>
    <row r="8326">
      <c r="A8326" s="186" t="s">
        <v>488</v>
      </c>
      <c r="B8326" s="186">
        <v>0.00712545</v>
      </c>
      <c r="C8326" s="187">
        <v>45705.0</v>
      </c>
      <c r="D8326" s="188" t="str">
        <f t="shared" si="1"/>
        <v>2025/02</v>
      </c>
      <c r="E8326" s="189"/>
    </row>
    <row r="8327">
      <c r="A8327" s="186" t="s">
        <v>488</v>
      </c>
      <c r="B8327" s="186">
        <v>6.624E-4</v>
      </c>
      <c r="C8327" s="187">
        <v>45705.0</v>
      </c>
      <c r="D8327" s="188" t="str">
        <f t="shared" si="1"/>
        <v>2025/02</v>
      </c>
      <c r="E8327" s="189"/>
    </row>
    <row r="8328">
      <c r="A8328" s="186" t="s">
        <v>488</v>
      </c>
      <c r="B8328" s="186">
        <v>0.0165144</v>
      </c>
      <c r="C8328" s="187">
        <v>45705.0</v>
      </c>
      <c r="D8328" s="188" t="str">
        <f t="shared" si="1"/>
        <v>2025/02</v>
      </c>
      <c r="E8328" s="189"/>
    </row>
    <row r="8329">
      <c r="A8329" s="186" t="s">
        <v>488</v>
      </c>
      <c r="B8329" s="186">
        <v>0.0817311</v>
      </c>
      <c r="C8329" s="187">
        <v>45705.0</v>
      </c>
      <c r="D8329" s="188" t="str">
        <f t="shared" si="1"/>
        <v>2025/02</v>
      </c>
      <c r="E8329" s="189"/>
    </row>
    <row r="8330">
      <c r="A8330" s="186" t="s">
        <v>488</v>
      </c>
      <c r="B8330" s="186">
        <v>0.0382976</v>
      </c>
      <c r="C8330" s="187">
        <v>45705.0</v>
      </c>
      <c r="D8330" s="188" t="str">
        <f t="shared" si="1"/>
        <v>2025/02</v>
      </c>
      <c r="E8330" s="189"/>
    </row>
    <row r="8331">
      <c r="A8331" s="186" t="s">
        <v>488</v>
      </c>
      <c r="B8331" s="186">
        <v>0.2152084</v>
      </c>
      <c r="C8331" s="187">
        <v>45705.0</v>
      </c>
      <c r="D8331" s="188" t="str">
        <f t="shared" si="1"/>
        <v>2025/02</v>
      </c>
      <c r="E8331" s="189"/>
    </row>
    <row r="8332">
      <c r="A8332" s="186" t="s">
        <v>489</v>
      </c>
      <c r="B8332" s="186">
        <v>3.3897475</v>
      </c>
      <c r="C8332" s="187">
        <v>45705.0</v>
      </c>
      <c r="D8332" s="188" t="str">
        <f t="shared" si="1"/>
        <v>2025/02</v>
      </c>
      <c r="E8332" s="189"/>
    </row>
    <row r="8333">
      <c r="A8333" s="186" t="s">
        <v>489</v>
      </c>
      <c r="B8333" s="186">
        <v>3.22128</v>
      </c>
      <c r="C8333" s="187">
        <v>45705.0</v>
      </c>
      <c r="D8333" s="188" t="str">
        <f t="shared" si="1"/>
        <v>2025/02</v>
      </c>
      <c r="E8333" s="189"/>
    </row>
    <row r="8334">
      <c r="A8334" s="186" t="s">
        <v>489</v>
      </c>
      <c r="B8334" s="186">
        <v>2.59968</v>
      </c>
      <c r="C8334" s="187">
        <v>45705.0</v>
      </c>
      <c r="D8334" s="188" t="str">
        <f t="shared" si="1"/>
        <v>2025/02</v>
      </c>
      <c r="E8334" s="189"/>
    </row>
    <row r="8335">
      <c r="A8335" s="186" t="s">
        <v>489</v>
      </c>
      <c r="B8335" s="186">
        <v>0.0795732</v>
      </c>
      <c r="C8335" s="187">
        <v>45705.0</v>
      </c>
      <c r="D8335" s="188" t="str">
        <f t="shared" si="1"/>
        <v>2025/02</v>
      </c>
      <c r="E8335" s="189"/>
    </row>
    <row r="8336">
      <c r="A8336" s="186" t="s">
        <v>489</v>
      </c>
      <c r="B8336" s="186">
        <v>0.0096384</v>
      </c>
      <c r="C8336" s="187">
        <v>45705.0</v>
      </c>
      <c r="D8336" s="188" t="str">
        <f t="shared" si="1"/>
        <v>2025/02</v>
      </c>
      <c r="E8336" s="189"/>
    </row>
    <row r="8337">
      <c r="A8337" s="186" t="s">
        <v>489</v>
      </c>
      <c r="B8337" s="186">
        <v>0.0704262</v>
      </c>
      <c r="C8337" s="187">
        <v>45705.0</v>
      </c>
      <c r="D8337" s="188" t="str">
        <f t="shared" si="1"/>
        <v>2025/02</v>
      </c>
      <c r="E8337" s="189"/>
    </row>
    <row r="8338">
      <c r="A8338" s="186" t="s">
        <v>489</v>
      </c>
      <c r="B8338" s="186">
        <v>1.3988E-4</v>
      </c>
      <c r="C8338" s="187">
        <v>45705.0</v>
      </c>
      <c r="D8338" s="188" t="str">
        <f t="shared" si="1"/>
        <v>2025/02</v>
      </c>
      <c r="E8338" s="189"/>
    </row>
    <row r="8339">
      <c r="A8339" s="186" t="s">
        <v>489</v>
      </c>
      <c r="B8339" s="186">
        <v>0.0161235</v>
      </c>
      <c r="C8339" s="187">
        <v>45705.0</v>
      </c>
      <c r="D8339" s="188" t="str">
        <f t="shared" si="1"/>
        <v>2025/02</v>
      </c>
      <c r="E8339" s="189"/>
    </row>
    <row r="8340">
      <c r="A8340" s="186" t="s">
        <v>489</v>
      </c>
      <c r="B8340" s="186">
        <v>0.0118932</v>
      </c>
      <c r="C8340" s="187">
        <v>45705.0</v>
      </c>
      <c r="D8340" s="188" t="str">
        <f t="shared" si="1"/>
        <v>2025/02</v>
      </c>
      <c r="E8340" s="189"/>
    </row>
    <row r="8341">
      <c r="A8341" s="186" t="s">
        <v>498</v>
      </c>
      <c r="B8341" s="186">
        <v>0.0739825</v>
      </c>
      <c r="C8341" s="187">
        <v>45705.0</v>
      </c>
      <c r="D8341" s="188" t="str">
        <f t="shared" si="1"/>
        <v>2025/02</v>
      </c>
      <c r="E8341" s="189"/>
    </row>
    <row r="8342">
      <c r="A8342" s="186" t="s">
        <v>498</v>
      </c>
      <c r="B8342" s="186">
        <v>0.05674</v>
      </c>
      <c r="C8342" s="187">
        <v>45705.0</v>
      </c>
      <c r="D8342" s="188" t="str">
        <f t="shared" si="1"/>
        <v>2025/02</v>
      </c>
      <c r="E8342" s="189"/>
    </row>
    <row r="8343">
      <c r="A8343" s="186" t="s">
        <v>498</v>
      </c>
      <c r="B8343" s="186">
        <v>0.0080142</v>
      </c>
      <c r="C8343" s="187">
        <v>45705.0</v>
      </c>
      <c r="D8343" s="188" t="str">
        <f t="shared" si="1"/>
        <v>2025/02</v>
      </c>
      <c r="E8343" s="189"/>
    </row>
    <row r="8344">
      <c r="A8344" s="186" t="s">
        <v>498</v>
      </c>
      <c r="B8344" s="186">
        <v>0.0041472</v>
      </c>
      <c r="C8344" s="187">
        <v>45705.0</v>
      </c>
      <c r="D8344" s="188" t="str">
        <f t="shared" si="1"/>
        <v>2025/02</v>
      </c>
      <c r="E8344" s="189"/>
    </row>
    <row r="8345">
      <c r="A8345" s="186" t="s">
        <v>498</v>
      </c>
      <c r="B8345" s="186">
        <v>0.004557</v>
      </c>
      <c r="C8345" s="187">
        <v>45705.0</v>
      </c>
      <c r="D8345" s="188" t="str">
        <f t="shared" si="1"/>
        <v>2025/02</v>
      </c>
      <c r="E8345" s="189"/>
    </row>
    <row r="8346">
      <c r="A8346" s="186" t="s">
        <v>491</v>
      </c>
      <c r="B8346" s="186">
        <v>0.04169205</v>
      </c>
      <c r="C8346" s="187">
        <v>45705.0</v>
      </c>
      <c r="D8346" s="188" t="str">
        <f t="shared" si="1"/>
        <v>2025/02</v>
      </c>
      <c r="E8346" s="189"/>
    </row>
    <row r="8347">
      <c r="A8347" s="186" t="s">
        <v>491</v>
      </c>
      <c r="B8347" s="186">
        <v>0.006078</v>
      </c>
      <c r="C8347" s="187">
        <v>45705.0</v>
      </c>
      <c r="D8347" s="188" t="str">
        <f t="shared" si="1"/>
        <v>2025/02</v>
      </c>
      <c r="E8347" s="189"/>
    </row>
    <row r="8348">
      <c r="A8348" s="186" t="s">
        <v>487</v>
      </c>
      <c r="B8348" s="186">
        <v>0.547485</v>
      </c>
      <c r="C8348" s="187">
        <v>45706.0</v>
      </c>
      <c r="D8348" s="188" t="str">
        <f t="shared" si="1"/>
        <v>2025/02</v>
      </c>
      <c r="E8348" s="189"/>
    </row>
    <row r="8349">
      <c r="A8349" s="186" t="s">
        <v>487</v>
      </c>
      <c r="B8349" s="186">
        <v>0.11376</v>
      </c>
      <c r="C8349" s="187">
        <v>45706.0</v>
      </c>
      <c r="D8349" s="188" t="str">
        <f t="shared" si="1"/>
        <v>2025/02</v>
      </c>
      <c r="E8349" s="189"/>
    </row>
    <row r="8350">
      <c r="A8350" s="186" t="s">
        <v>487</v>
      </c>
      <c r="B8350" s="186">
        <v>0.14403</v>
      </c>
      <c r="C8350" s="187">
        <v>45706.0</v>
      </c>
      <c r="D8350" s="188" t="str">
        <f t="shared" si="1"/>
        <v>2025/02</v>
      </c>
      <c r="E8350" s="189"/>
    </row>
    <row r="8351">
      <c r="A8351" s="186" t="s">
        <v>487</v>
      </c>
      <c r="B8351" s="186">
        <v>1.3458246</v>
      </c>
      <c r="C8351" s="187">
        <v>45706.0</v>
      </c>
      <c r="D8351" s="188" t="str">
        <f t="shared" si="1"/>
        <v>2025/02</v>
      </c>
      <c r="E8351" s="189"/>
    </row>
    <row r="8352">
      <c r="A8352" s="186" t="s">
        <v>487</v>
      </c>
      <c r="B8352" s="186">
        <v>0.067056</v>
      </c>
      <c r="C8352" s="187">
        <v>45706.0</v>
      </c>
      <c r="D8352" s="188" t="str">
        <f t="shared" si="1"/>
        <v>2025/02</v>
      </c>
      <c r="E8352" s="189"/>
    </row>
    <row r="8353">
      <c r="A8353" s="186" t="s">
        <v>487</v>
      </c>
      <c r="B8353" s="186">
        <v>0.0668982</v>
      </c>
      <c r="C8353" s="187">
        <v>45706.0</v>
      </c>
      <c r="D8353" s="188" t="str">
        <f t="shared" si="1"/>
        <v>2025/02</v>
      </c>
      <c r="E8353" s="189"/>
    </row>
    <row r="8354">
      <c r="A8354" s="186" t="s">
        <v>499</v>
      </c>
      <c r="B8354" s="186">
        <v>7.5590475</v>
      </c>
      <c r="C8354" s="187">
        <v>45706.0</v>
      </c>
      <c r="D8354" s="188" t="str">
        <f t="shared" si="1"/>
        <v>2025/02</v>
      </c>
      <c r="E8354" s="189"/>
    </row>
    <row r="8355">
      <c r="A8355" s="186" t="s">
        <v>499</v>
      </c>
      <c r="B8355" s="186">
        <v>8.86176</v>
      </c>
      <c r="C8355" s="187">
        <v>45706.0</v>
      </c>
      <c r="D8355" s="188" t="str">
        <f t="shared" si="1"/>
        <v>2025/02</v>
      </c>
      <c r="E8355" s="189"/>
    </row>
    <row r="8356">
      <c r="A8356" s="186" t="s">
        <v>499</v>
      </c>
      <c r="B8356" s="186">
        <v>5.1959</v>
      </c>
      <c r="C8356" s="187">
        <v>45706.0</v>
      </c>
      <c r="D8356" s="188" t="str">
        <f t="shared" si="1"/>
        <v>2025/02</v>
      </c>
      <c r="E8356" s="189"/>
    </row>
    <row r="8357">
      <c r="A8357" s="186" t="s">
        <v>499</v>
      </c>
      <c r="B8357" s="186">
        <v>0.01597305</v>
      </c>
      <c r="C8357" s="187">
        <v>45706.0</v>
      </c>
      <c r="D8357" s="188" t="str">
        <f t="shared" si="1"/>
        <v>2025/02</v>
      </c>
      <c r="E8357" s="189"/>
    </row>
    <row r="8358">
      <c r="A8358" s="186" t="s">
        <v>499</v>
      </c>
      <c r="B8358" s="186">
        <v>0.0044604</v>
      </c>
      <c r="C8358" s="187">
        <v>45706.0</v>
      </c>
      <c r="D8358" s="188" t="str">
        <f t="shared" si="1"/>
        <v>2025/02</v>
      </c>
      <c r="E8358" s="189"/>
    </row>
    <row r="8359">
      <c r="A8359" s="186" t="s">
        <v>499</v>
      </c>
      <c r="B8359" s="186">
        <v>0.02348632</v>
      </c>
      <c r="C8359" s="187">
        <v>45706.0</v>
      </c>
      <c r="D8359" s="188" t="str">
        <f t="shared" si="1"/>
        <v>2025/02</v>
      </c>
      <c r="E8359" s="189"/>
    </row>
    <row r="8360">
      <c r="A8360" s="186" t="s">
        <v>499</v>
      </c>
      <c r="B8360" s="186">
        <v>0.0413658</v>
      </c>
      <c r="C8360" s="187">
        <v>45706.0</v>
      </c>
      <c r="D8360" s="188" t="str">
        <f t="shared" si="1"/>
        <v>2025/02</v>
      </c>
      <c r="E8360" s="189"/>
    </row>
    <row r="8361">
      <c r="A8361" s="186" t="s">
        <v>499</v>
      </c>
      <c r="B8361" s="186">
        <v>0.0217368</v>
      </c>
      <c r="C8361" s="187">
        <v>45706.0</v>
      </c>
      <c r="D8361" s="188" t="str">
        <f t="shared" si="1"/>
        <v>2025/02</v>
      </c>
      <c r="E8361" s="189"/>
    </row>
    <row r="8362">
      <c r="A8362" s="186" t="s">
        <v>511</v>
      </c>
      <c r="B8362" s="186">
        <v>0.5545899</v>
      </c>
      <c r="C8362" s="187">
        <v>45706.0</v>
      </c>
      <c r="D8362" s="188" t="str">
        <f t="shared" si="1"/>
        <v>2025/02</v>
      </c>
      <c r="E8362" s="189"/>
    </row>
    <row r="8363">
      <c r="A8363" s="186" t="s">
        <v>511</v>
      </c>
      <c r="B8363" s="186">
        <v>0.0296772</v>
      </c>
      <c r="C8363" s="187">
        <v>45706.0</v>
      </c>
      <c r="D8363" s="188" t="str">
        <f t="shared" si="1"/>
        <v>2025/02</v>
      </c>
      <c r="E8363" s="189"/>
    </row>
    <row r="8364">
      <c r="A8364" s="186" t="s">
        <v>502</v>
      </c>
      <c r="B8364" s="186">
        <v>1.8210775</v>
      </c>
      <c r="C8364" s="187">
        <v>45706.0</v>
      </c>
      <c r="D8364" s="188" t="str">
        <f t="shared" si="1"/>
        <v>2025/02</v>
      </c>
      <c r="E8364" s="189"/>
    </row>
    <row r="8365">
      <c r="A8365" s="186" t="s">
        <v>502</v>
      </c>
      <c r="B8365" s="186">
        <v>0.10864</v>
      </c>
      <c r="C8365" s="187">
        <v>45706.0</v>
      </c>
      <c r="D8365" s="188" t="str">
        <f t="shared" si="1"/>
        <v>2025/02</v>
      </c>
      <c r="E8365" s="189"/>
    </row>
    <row r="8366">
      <c r="A8366" s="186" t="s">
        <v>502</v>
      </c>
      <c r="B8366" s="186">
        <v>0.48424</v>
      </c>
      <c r="C8366" s="187">
        <v>45706.0</v>
      </c>
      <c r="D8366" s="188" t="str">
        <f t="shared" si="1"/>
        <v>2025/02</v>
      </c>
      <c r="E8366" s="189"/>
    </row>
    <row r="8367">
      <c r="A8367" s="186" t="s">
        <v>502</v>
      </c>
      <c r="B8367" s="186">
        <v>0.3879925</v>
      </c>
      <c r="C8367" s="187">
        <v>45706.0</v>
      </c>
      <c r="D8367" s="188" t="str">
        <f t="shared" si="1"/>
        <v>2025/02</v>
      </c>
      <c r="E8367" s="189"/>
    </row>
    <row r="8368">
      <c r="A8368" s="186" t="s">
        <v>502</v>
      </c>
      <c r="B8368" s="186">
        <v>0.11744</v>
      </c>
      <c r="C8368" s="187">
        <v>45706.0</v>
      </c>
      <c r="D8368" s="188" t="str">
        <f t="shared" si="1"/>
        <v>2025/02</v>
      </c>
      <c r="E8368" s="189"/>
    </row>
    <row r="8369">
      <c r="A8369" s="186" t="s">
        <v>502</v>
      </c>
      <c r="B8369" s="186">
        <v>0.44804</v>
      </c>
      <c r="C8369" s="187">
        <v>45706.0</v>
      </c>
      <c r="D8369" s="188" t="str">
        <f t="shared" si="1"/>
        <v>2025/02</v>
      </c>
      <c r="E8369" s="189"/>
    </row>
    <row r="8370">
      <c r="A8370" s="186" t="s">
        <v>502</v>
      </c>
      <c r="B8370" s="186">
        <v>0.02558685</v>
      </c>
      <c r="C8370" s="187">
        <v>45706.0</v>
      </c>
      <c r="D8370" s="188" t="str">
        <f t="shared" si="1"/>
        <v>2025/02</v>
      </c>
      <c r="E8370" s="189"/>
    </row>
    <row r="8371">
      <c r="A8371" s="186" t="s">
        <v>502</v>
      </c>
      <c r="B8371" s="186">
        <v>0.008784</v>
      </c>
      <c r="C8371" s="187">
        <v>45706.0</v>
      </c>
      <c r="D8371" s="188" t="str">
        <f t="shared" si="1"/>
        <v>2025/02</v>
      </c>
      <c r="E8371" s="189"/>
    </row>
    <row r="8372">
      <c r="A8372" s="186" t="s">
        <v>502</v>
      </c>
      <c r="B8372" s="186">
        <v>0.0103266</v>
      </c>
      <c r="C8372" s="187">
        <v>45706.0</v>
      </c>
      <c r="D8372" s="188" t="str">
        <f t="shared" si="1"/>
        <v>2025/02</v>
      </c>
      <c r="E8372" s="189"/>
    </row>
    <row r="8373">
      <c r="A8373" s="186" t="s">
        <v>502</v>
      </c>
      <c r="B8373" s="186">
        <v>0.0140334</v>
      </c>
      <c r="C8373" s="187">
        <v>45706.0</v>
      </c>
      <c r="D8373" s="188" t="str">
        <f t="shared" si="1"/>
        <v>2025/02</v>
      </c>
      <c r="E8373" s="189"/>
    </row>
    <row r="8374">
      <c r="A8374" s="186" t="s">
        <v>502</v>
      </c>
      <c r="B8374" s="186">
        <v>29.66343</v>
      </c>
      <c r="C8374" s="187">
        <v>45706.0</v>
      </c>
      <c r="D8374" s="188" t="str">
        <f t="shared" si="1"/>
        <v>2025/02</v>
      </c>
      <c r="E8374" s="189"/>
    </row>
    <row r="8375">
      <c r="A8375" s="186" t="s">
        <v>502</v>
      </c>
      <c r="B8375" s="186">
        <v>0.0855486</v>
      </c>
      <c r="C8375" s="187">
        <v>45706.0</v>
      </c>
      <c r="D8375" s="188" t="str">
        <f t="shared" si="1"/>
        <v>2025/02</v>
      </c>
      <c r="E8375" s="189"/>
    </row>
    <row r="8376">
      <c r="A8376" s="186" t="s">
        <v>502</v>
      </c>
      <c r="B8376" s="186">
        <v>0.0041952</v>
      </c>
      <c r="C8376" s="187">
        <v>45706.0</v>
      </c>
      <c r="D8376" s="188" t="str">
        <f t="shared" si="1"/>
        <v>2025/02</v>
      </c>
      <c r="E8376" s="189"/>
    </row>
    <row r="8377">
      <c r="A8377" s="186" t="s">
        <v>502</v>
      </c>
      <c r="B8377" s="186">
        <v>3.12</v>
      </c>
      <c r="C8377" s="187">
        <v>45706.0</v>
      </c>
      <c r="D8377" s="188" t="str">
        <f t="shared" si="1"/>
        <v>2025/02</v>
      </c>
      <c r="E8377" s="189"/>
    </row>
    <row r="8378">
      <c r="A8378" s="186" t="s">
        <v>502</v>
      </c>
      <c r="B8378" s="186">
        <v>0.0022835</v>
      </c>
      <c r="C8378" s="187">
        <v>45706.0</v>
      </c>
      <c r="D8378" s="188" t="str">
        <f t="shared" si="1"/>
        <v>2025/02</v>
      </c>
      <c r="E8378" s="189"/>
    </row>
    <row r="8379">
      <c r="A8379" s="186" t="s">
        <v>502</v>
      </c>
      <c r="B8379" s="186">
        <v>4.455E-4</v>
      </c>
      <c r="C8379" s="187">
        <v>45706.0</v>
      </c>
      <c r="D8379" s="188" t="str">
        <f t="shared" si="1"/>
        <v>2025/02</v>
      </c>
      <c r="E8379" s="189"/>
    </row>
    <row r="8380">
      <c r="A8380" s="186" t="s">
        <v>502</v>
      </c>
      <c r="B8380" s="186">
        <v>0.262905</v>
      </c>
      <c r="C8380" s="187">
        <v>45706.0</v>
      </c>
      <c r="D8380" s="188" t="str">
        <f t="shared" si="1"/>
        <v>2025/02</v>
      </c>
      <c r="E8380" s="189"/>
    </row>
    <row r="8381">
      <c r="A8381" s="186" t="s">
        <v>502</v>
      </c>
      <c r="B8381" s="186">
        <v>0.795952</v>
      </c>
      <c r="C8381" s="187">
        <v>45706.0</v>
      </c>
      <c r="D8381" s="188" t="str">
        <f t="shared" si="1"/>
        <v>2025/02</v>
      </c>
      <c r="E8381" s="189"/>
    </row>
    <row r="8382">
      <c r="A8382" s="186" t="s">
        <v>488</v>
      </c>
      <c r="B8382" s="186">
        <v>0.8946625</v>
      </c>
      <c r="C8382" s="187">
        <v>45706.0</v>
      </c>
      <c r="D8382" s="188" t="str">
        <f t="shared" si="1"/>
        <v>2025/02</v>
      </c>
      <c r="E8382" s="189"/>
    </row>
    <row r="8383">
      <c r="A8383" s="186" t="s">
        <v>488</v>
      </c>
      <c r="B8383" s="186">
        <v>0.32576</v>
      </c>
      <c r="C8383" s="187">
        <v>45706.0</v>
      </c>
      <c r="D8383" s="188" t="str">
        <f t="shared" si="1"/>
        <v>2025/02</v>
      </c>
      <c r="E8383" s="189"/>
    </row>
    <row r="8384">
      <c r="A8384" s="186" t="s">
        <v>488</v>
      </c>
      <c r="B8384" s="186">
        <v>0.42145</v>
      </c>
      <c r="C8384" s="187">
        <v>45706.0</v>
      </c>
      <c r="D8384" s="188" t="str">
        <f t="shared" si="1"/>
        <v>2025/02</v>
      </c>
      <c r="E8384" s="189"/>
    </row>
    <row r="8385">
      <c r="A8385" s="186" t="s">
        <v>488</v>
      </c>
      <c r="B8385" s="186">
        <v>5.423985</v>
      </c>
      <c r="C8385" s="187">
        <v>45706.0</v>
      </c>
      <c r="D8385" s="188" t="str">
        <f t="shared" si="1"/>
        <v>2025/02</v>
      </c>
      <c r="E8385" s="189"/>
    </row>
    <row r="8386">
      <c r="A8386" s="186" t="s">
        <v>488</v>
      </c>
      <c r="B8386" s="186">
        <v>12.59968</v>
      </c>
      <c r="C8386" s="187">
        <v>45706.0</v>
      </c>
      <c r="D8386" s="188" t="str">
        <f t="shared" si="1"/>
        <v>2025/02</v>
      </c>
      <c r="E8386" s="189"/>
    </row>
    <row r="8387">
      <c r="A8387" s="186" t="s">
        <v>488</v>
      </c>
      <c r="B8387" s="186">
        <v>2.53587</v>
      </c>
      <c r="C8387" s="187">
        <v>45706.0</v>
      </c>
      <c r="D8387" s="188" t="str">
        <f t="shared" si="1"/>
        <v>2025/02</v>
      </c>
      <c r="E8387" s="189"/>
    </row>
    <row r="8388">
      <c r="A8388" s="186" t="s">
        <v>488</v>
      </c>
      <c r="B8388" s="186">
        <v>0.00298005</v>
      </c>
      <c r="C8388" s="187">
        <v>45706.0</v>
      </c>
      <c r="D8388" s="188" t="str">
        <f t="shared" si="1"/>
        <v>2025/02</v>
      </c>
      <c r="E8388" s="189"/>
    </row>
    <row r="8389">
      <c r="A8389" s="186" t="s">
        <v>488</v>
      </c>
      <c r="B8389" s="186">
        <v>0.0072732</v>
      </c>
      <c r="C8389" s="187">
        <v>45706.0</v>
      </c>
      <c r="D8389" s="188" t="str">
        <f t="shared" si="1"/>
        <v>2025/02</v>
      </c>
      <c r="E8389" s="189"/>
    </row>
    <row r="8390">
      <c r="A8390" s="186" t="s">
        <v>488</v>
      </c>
      <c r="B8390" s="186">
        <v>0.1790272</v>
      </c>
      <c r="C8390" s="187">
        <v>45706.0</v>
      </c>
      <c r="D8390" s="188" t="str">
        <f t="shared" si="1"/>
        <v>2025/02</v>
      </c>
      <c r="E8390" s="189"/>
    </row>
    <row r="8391">
      <c r="A8391" s="186" t="s">
        <v>488</v>
      </c>
      <c r="B8391" s="186">
        <v>0.14608</v>
      </c>
      <c r="C8391" s="187">
        <v>45706.0</v>
      </c>
      <c r="D8391" s="188" t="str">
        <f t="shared" si="1"/>
        <v>2025/02</v>
      </c>
      <c r="E8391" s="189"/>
    </row>
    <row r="8392">
      <c r="A8392" s="186" t="s">
        <v>488</v>
      </c>
      <c r="B8392" s="186">
        <v>1.6453008</v>
      </c>
      <c r="C8392" s="187">
        <v>45706.0</v>
      </c>
      <c r="D8392" s="188" t="str">
        <f t="shared" si="1"/>
        <v>2025/02</v>
      </c>
      <c r="E8392" s="189"/>
    </row>
    <row r="8393">
      <c r="A8393" s="186" t="s">
        <v>489</v>
      </c>
      <c r="B8393" s="186">
        <v>12.1106225</v>
      </c>
      <c r="C8393" s="187">
        <v>45706.0</v>
      </c>
      <c r="D8393" s="188" t="str">
        <f t="shared" si="1"/>
        <v>2025/02</v>
      </c>
      <c r="E8393" s="189"/>
    </row>
    <row r="8394">
      <c r="A8394" s="186" t="s">
        <v>489</v>
      </c>
      <c r="B8394" s="186">
        <v>26.05232</v>
      </c>
      <c r="C8394" s="187">
        <v>45706.0</v>
      </c>
      <c r="D8394" s="188" t="str">
        <f t="shared" si="1"/>
        <v>2025/02</v>
      </c>
      <c r="E8394" s="189"/>
    </row>
    <row r="8395">
      <c r="A8395" s="186" t="s">
        <v>489</v>
      </c>
      <c r="B8395" s="186">
        <v>21.38715</v>
      </c>
      <c r="C8395" s="187">
        <v>45706.0</v>
      </c>
      <c r="D8395" s="188" t="str">
        <f t="shared" si="1"/>
        <v>2025/02</v>
      </c>
      <c r="E8395" s="189"/>
    </row>
    <row r="8396">
      <c r="A8396" s="186" t="s">
        <v>489</v>
      </c>
      <c r="B8396" s="186">
        <v>0.46603</v>
      </c>
      <c r="C8396" s="187">
        <v>45706.0</v>
      </c>
      <c r="D8396" s="188" t="str">
        <f t="shared" si="1"/>
        <v>2025/02</v>
      </c>
      <c r="E8396" s="189"/>
    </row>
    <row r="8397">
      <c r="A8397" s="186" t="s">
        <v>489</v>
      </c>
      <c r="B8397" s="186">
        <v>0.18801</v>
      </c>
      <c r="C8397" s="187">
        <v>45706.0</v>
      </c>
      <c r="D8397" s="188" t="str">
        <f t="shared" si="1"/>
        <v>2025/02</v>
      </c>
      <c r="E8397" s="189"/>
    </row>
    <row r="8398">
      <c r="A8398" s="186" t="s">
        <v>489</v>
      </c>
      <c r="B8398" s="186">
        <v>0.585459</v>
      </c>
      <c r="C8398" s="187">
        <v>45706.0</v>
      </c>
      <c r="D8398" s="188" t="str">
        <f t="shared" si="1"/>
        <v>2025/02</v>
      </c>
      <c r="E8398" s="189"/>
    </row>
    <row r="8399">
      <c r="A8399" s="186" t="s">
        <v>489</v>
      </c>
      <c r="B8399" s="186">
        <v>0.0086016</v>
      </c>
      <c r="C8399" s="187">
        <v>45706.0</v>
      </c>
      <c r="D8399" s="188" t="str">
        <f t="shared" si="1"/>
        <v>2025/02</v>
      </c>
      <c r="E8399" s="189"/>
    </row>
    <row r="8400">
      <c r="A8400" s="186" t="s">
        <v>489</v>
      </c>
      <c r="B8400" s="186">
        <v>0.133542</v>
      </c>
      <c r="C8400" s="187">
        <v>45706.0</v>
      </c>
      <c r="D8400" s="188" t="str">
        <f t="shared" si="1"/>
        <v>2025/02</v>
      </c>
      <c r="E8400" s="189"/>
    </row>
    <row r="8401">
      <c r="A8401" s="186" t="s">
        <v>489</v>
      </c>
      <c r="B8401" s="186">
        <v>6.06615</v>
      </c>
      <c r="C8401" s="187">
        <v>45706.0</v>
      </c>
      <c r="D8401" s="188" t="str">
        <f t="shared" si="1"/>
        <v>2025/02</v>
      </c>
      <c r="E8401" s="189"/>
    </row>
    <row r="8402">
      <c r="A8402" s="186" t="s">
        <v>489</v>
      </c>
      <c r="B8402" s="186">
        <v>0.1315617</v>
      </c>
      <c r="C8402" s="187">
        <v>45706.0</v>
      </c>
      <c r="D8402" s="188" t="str">
        <f t="shared" si="1"/>
        <v>2025/02</v>
      </c>
      <c r="E8402" s="189"/>
    </row>
    <row r="8403">
      <c r="A8403" s="186" t="s">
        <v>489</v>
      </c>
      <c r="B8403" s="186">
        <v>0.1268016</v>
      </c>
      <c r="C8403" s="187">
        <v>45706.0</v>
      </c>
      <c r="D8403" s="188" t="str">
        <f t="shared" si="1"/>
        <v>2025/02</v>
      </c>
      <c r="E8403" s="189"/>
    </row>
    <row r="8404">
      <c r="A8404" s="186" t="s">
        <v>498</v>
      </c>
      <c r="B8404" s="186">
        <v>0.0341625</v>
      </c>
      <c r="C8404" s="187">
        <v>45706.0</v>
      </c>
      <c r="D8404" s="188" t="str">
        <f t="shared" si="1"/>
        <v>2025/02</v>
      </c>
      <c r="E8404" s="189"/>
    </row>
    <row r="8405">
      <c r="A8405" s="186" t="s">
        <v>498</v>
      </c>
      <c r="B8405" s="186">
        <v>0.0244</v>
      </c>
      <c r="C8405" s="187">
        <v>45706.0</v>
      </c>
      <c r="D8405" s="188" t="str">
        <f t="shared" si="1"/>
        <v>2025/02</v>
      </c>
      <c r="E8405" s="189"/>
    </row>
    <row r="8406">
      <c r="A8406" s="186" t="s">
        <v>498</v>
      </c>
      <c r="B8406" s="186">
        <v>0.01579935</v>
      </c>
      <c r="C8406" s="187">
        <v>45706.0</v>
      </c>
      <c r="D8406" s="188" t="str">
        <f t="shared" si="1"/>
        <v>2025/02</v>
      </c>
      <c r="E8406" s="189"/>
    </row>
    <row r="8407">
      <c r="A8407" s="186" t="s">
        <v>498</v>
      </c>
      <c r="B8407" s="186">
        <v>0.007152</v>
      </c>
      <c r="C8407" s="187">
        <v>45706.0</v>
      </c>
      <c r="D8407" s="188" t="str">
        <f t="shared" si="1"/>
        <v>2025/02</v>
      </c>
      <c r="E8407" s="189"/>
    </row>
    <row r="8408">
      <c r="A8408" s="186" t="s">
        <v>498</v>
      </c>
      <c r="B8408" s="186">
        <v>0.0115536</v>
      </c>
      <c r="C8408" s="187">
        <v>45706.0</v>
      </c>
      <c r="D8408" s="188" t="str">
        <f t="shared" si="1"/>
        <v>2025/02</v>
      </c>
      <c r="E8408" s="189"/>
    </row>
    <row r="8409">
      <c r="A8409" s="186" t="s">
        <v>491</v>
      </c>
      <c r="B8409" s="186">
        <v>0.21377745</v>
      </c>
      <c r="C8409" s="187">
        <v>45706.0</v>
      </c>
      <c r="D8409" s="188" t="str">
        <f t="shared" si="1"/>
        <v>2025/02</v>
      </c>
      <c r="E8409" s="189"/>
    </row>
    <row r="8410">
      <c r="A8410" s="186" t="s">
        <v>491</v>
      </c>
      <c r="B8410" s="186">
        <v>0.0677028</v>
      </c>
      <c r="C8410" s="187">
        <v>45706.0</v>
      </c>
      <c r="D8410" s="188" t="str">
        <f t="shared" si="1"/>
        <v>2025/02</v>
      </c>
      <c r="E8410" s="189"/>
    </row>
    <row r="8411">
      <c r="A8411" s="186" t="s">
        <v>487</v>
      </c>
      <c r="B8411" s="186">
        <v>0.26808</v>
      </c>
      <c r="C8411" s="187">
        <v>45707.0</v>
      </c>
      <c r="D8411" s="188" t="str">
        <f t="shared" si="1"/>
        <v>2025/02</v>
      </c>
      <c r="E8411" s="189"/>
    </row>
    <row r="8412">
      <c r="A8412" s="186" t="s">
        <v>487</v>
      </c>
      <c r="B8412" s="186">
        <v>0.02272</v>
      </c>
      <c r="C8412" s="187">
        <v>45707.0</v>
      </c>
      <c r="D8412" s="188" t="str">
        <f t="shared" si="1"/>
        <v>2025/02</v>
      </c>
      <c r="E8412" s="189"/>
    </row>
    <row r="8413">
      <c r="A8413" s="186" t="s">
        <v>487</v>
      </c>
      <c r="B8413" s="186">
        <v>0.03473</v>
      </c>
      <c r="C8413" s="187">
        <v>45707.0</v>
      </c>
      <c r="D8413" s="188" t="str">
        <f t="shared" si="1"/>
        <v>2025/02</v>
      </c>
      <c r="E8413" s="189"/>
    </row>
    <row r="8414">
      <c r="A8414" s="186" t="s">
        <v>487</v>
      </c>
      <c r="B8414" s="186">
        <v>0.1104228</v>
      </c>
      <c r="C8414" s="187">
        <v>45707.0</v>
      </c>
      <c r="D8414" s="188" t="str">
        <f t="shared" si="1"/>
        <v>2025/02</v>
      </c>
      <c r="E8414" s="189"/>
    </row>
    <row r="8415">
      <c r="A8415" s="186" t="s">
        <v>487</v>
      </c>
      <c r="B8415" s="186">
        <v>0.0390624</v>
      </c>
      <c r="C8415" s="187">
        <v>45707.0</v>
      </c>
      <c r="D8415" s="188" t="str">
        <f t="shared" si="1"/>
        <v>2025/02</v>
      </c>
      <c r="E8415" s="189"/>
    </row>
    <row r="8416">
      <c r="A8416" s="186" t="s">
        <v>487</v>
      </c>
      <c r="B8416" s="186">
        <v>0.009258</v>
      </c>
      <c r="C8416" s="187">
        <v>45707.0</v>
      </c>
      <c r="D8416" s="188" t="str">
        <f t="shared" si="1"/>
        <v>2025/02</v>
      </c>
      <c r="E8416" s="189"/>
    </row>
    <row r="8417">
      <c r="A8417" s="186" t="s">
        <v>499</v>
      </c>
      <c r="B8417" s="186">
        <v>7.769655</v>
      </c>
      <c r="C8417" s="187">
        <v>45707.0</v>
      </c>
      <c r="D8417" s="188" t="str">
        <f t="shared" si="1"/>
        <v>2025/02</v>
      </c>
      <c r="E8417" s="189"/>
    </row>
    <row r="8418">
      <c r="A8418" s="186" t="s">
        <v>499</v>
      </c>
      <c r="B8418" s="186">
        <v>9.31552</v>
      </c>
      <c r="C8418" s="187">
        <v>45707.0</v>
      </c>
      <c r="D8418" s="188" t="str">
        <f t="shared" si="1"/>
        <v>2025/02</v>
      </c>
      <c r="E8418" s="189"/>
    </row>
    <row r="8419">
      <c r="A8419" s="186" t="s">
        <v>499</v>
      </c>
      <c r="B8419" s="186">
        <v>5.57573</v>
      </c>
      <c r="C8419" s="187">
        <v>45707.0</v>
      </c>
      <c r="D8419" s="188" t="str">
        <f t="shared" si="1"/>
        <v>2025/02</v>
      </c>
      <c r="E8419" s="189"/>
    </row>
    <row r="8420">
      <c r="A8420" s="186" t="s">
        <v>499</v>
      </c>
      <c r="B8420" s="186">
        <v>0.0193232</v>
      </c>
      <c r="C8420" s="187">
        <v>45707.0</v>
      </c>
      <c r="D8420" s="188" t="str">
        <f t="shared" si="1"/>
        <v>2025/02</v>
      </c>
      <c r="E8420" s="189"/>
    </row>
    <row r="8421">
      <c r="A8421" s="186" t="s">
        <v>499</v>
      </c>
      <c r="B8421" s="186">
        <v>0.0439269</v>
      </c>
      <c r="C8421" s="187">
        <v>45707.0</v>
      </c>
      <c r="D8421" s="188" t="str">
        <f t="shared" si="1"/>
        <v>2025/02</v>
      </c>
      <c r="E8421" s="189"/>
    </row>
    <row r="8422">
      <c r="A8422" s="186" t="s">
        <v>499</v>
      </c>
      <c r="B8422" s="186">
        <v>0.022806</v>
      </c>
      <c r="C8422" s="187">
        <v>45707.0</v>
      </c>
      <c r="D8422" s="188" t="str">
        <f t="shared" si="1"/>
        <v>2025/02</v>
      </c>
      <c r="E8422" s="189"/>
    </row>
    <row r="8423">
      <c r="A8423" s="186" t="s">
        <v>511</v>
      </c>
      <c r="B8423" s="186">
        <v>0.4147737</v>
      </c>
      <c r="C8423" s="187">
        <v>45707.0</v>
      </c>
      <c r="D8423" s="188" t="str">
        <f t="shared" si="1"/>
        <v>2025/02</v>
      </c>
      <c r="E8423" s="189"/>
    </row>
    <row r="8424">
      <c r="A8424" s="186" t="s">
        <v>511</v>
      </c>
      <c r="B8424" s="186">
        <v>0.0284148</v>
      </c>
      <c r="C8424" s="187">
        <v>45707.0</v>
      </c>
      <c r="D8424" s="188" t="str">
        <f t="shared" si="1"/>
        <v>2025/02</v>
      </c>
      <c r="E8424" s="189"/>
    </row>
    <row r="8425">
      <c r="A8425" s="186" t="s">
        <v>502</v>
      </c>
      <c r="B8425" s="186">
        <v>2.1808675</v>
      </c>
      <c r="C8425" s="187">
        <v>45707.0</v>
      </c>
      <c r="D8425" s="188" t="str">
        <f t="shared" si="1"/>
        <v>2025/02</v>
      </c>
      <c r="E8425" s="189"/>
    </row>
    <row r="8426">
      <c r="A8426" s="186" t="s">
        <v>502</v>
      </c>
      <c r="B8426" s="186">
        <v>0.27024</v>
      </c>
      <c r="C8426" s="187">
        <v>45707.0</v>
      </c>
      <c r="D8426" s="188" t="str">
        <f t="shared" si="1"/>
        <v>2025/02</v>
      </c>
      <c r="E8426" s="189"/>
    </row>
    <row r="8427">
      <c r="A8427" s="186" t="s">
        <v>502</v>
      </c>
      <c r="B8427" s="186">
        <v>0.28825</v>
      </c>
      <c r="C8427" s="187">
        <v>45707.0</v>
      </c>
      <c r="D8427" s="188" t="str">
        <f t="shared" si="1"/>
        <v>2025/02</v>
      </c>
      <c r="E8427" s="189"/>
    </row>
    <row r="8428">
      <c r="A8428" s="186" t="s">
        <v>502</v>
      </c>
      <c r="B8428" s="186">
        <v>4.1631025</v>
      </c>
      <c r="C8428" s="187">
        <v>45707.0</v>
      </c>
      <c r="D8428" s="188" t="str">
        <f t="shared" si="1"/>
        <v>2025/02</v>
      </c>
      <c r="E8428" s="189"/>
    </row>
    <row r="8429">
      <c r="A8429" s="186" t="s">
        <v>502</v>
      </c>
      <c r="B8429" s="186">
        <v>2.11728</v>
      </c>
      <c r="C8429" s="187">
        <v>45707.0</v>
      </c>
      <c r="D8429" s="188" t="str">
        <f t="shared" si="1"/>
        <v>2025/02</v>
      </c>
      <c r="E8429" s="189"/>
    </row>
    <row r="8430">
      <c r="A8430" s="186" t="s">
        <v>502</v>
      </c>
      <c r="B8430" s="186">
        <v>2.55847</v>
      </c>
      <c r="C8430" s="187">
        <v>45707.0</v>
      </c>
      <c r="D8430" s="188" t="str">
        <f t="shared" si="1"/>
        <v>2025/02</v>
      </c>
      <c r="E8430" s="189"/>
    </row>
    <row r="8431">
      <c r="A8431" s="186" t="s">
        <v>502</v>
      </c>
      <c r="B8431" s="186">
        <v>0.032679</v>
      </c>
      <c r="C8431" s="187">
        <v>45707.0</v>
      </c>
      <c r="D8431" s="188" t="str">
        <f t="shared" si="1"/>
        <v>2025/02</v>
      </c>
      <c r="E8431" s="189"/>
    </row>
    <row r="8432">
      <c r="A8432" s="186" t="s">
        <v>502</v>
      </c>
      <c r="B8432" s="186">
        <v>0.0138432</v>
      </c>
      <c r="C8432" s="187">
        <v>45707.0</v>
      </c>
      <c r="D8432" s="188" t="str">
        <f t="shared" si="1"/>
        <v>2025/02</v>
      </c>
      <c r="E8432" s="189"/>
    </row>
    <row r="8433">
      <c r="A8433" s="186" t="s">
        <v>502</v>
      </c>
      <c r="B8433" s="186">
        <v>0.0160992</v>
      </c>
      <c r="C8433" s="187">
        <v>45707.0</v>
      </c>
      <c r="D8433" s="188" t="str">
        <f t="shared" si="1"/>
        <v>2025/02</v>
      </c>
      <c r="E8433" s="189"/>
    </row>
    <row r="8434">
      <c r="A8434" s="186" t="s">
        <v>502</v>
      </c>
      <c r="B8434" s="186">
        <v>0.4339401</v>
      </c>
      <c r="C8434" s="187">
        <v>45707.0</v>
      </c>
      <c r="D8434" s="188" t="str">
        <f t="shared" si="1"/>
        <v>2025/02</v>
      </c>
      <c r="E8434" s="189"/>
    </row>
    <row r="8435">
      <c r="A8435" s="186" t="s">
        <v>502</v>
      </c>
      <c r="B8435" s="186">
        <v>0.1673408</v>
      </c>
      <c r="C8435" s="187">
        <v>45707.0</v>
      </c>
      <c r="D8435" s="188" t="str">
        <f t="shared" si="1"/>
        <v>2025/02</v>
      </c>
      <c r="E8435" s="189"/>
    </row>
    <row r="8436">
      <c r="A8436" s="186" t="s">
        <v>502</v>
      </c>
      <c r="B8436" s="186">
        <v>0.5744156</v>
      </c>
      <c r="C8436" s="187">
        <v>45707.0</v>
      </c>
      <c r="D8436" s="188" t="str">
        <f t="shared" si="1"/>
        <v>2025/02</v>
      </c>
      <c r="E8436" s="189"/>
    </row>
    <row r="8437">
      <c r="A8437" s="186" t="s">
        <v>502</v>
      </c>
      <c r="B8437" s="186">
        <v>0.0122262</v>
      </c>
      <c r="C8437" s="187">
        <v>45707.0</v>
      </c>
      <c r="D8437" s="188" t="str">
        <f t="shared" si="1"/>
        <v>2025/02</v>
      </c>
      <c r="E8437" s="189"/>
    </row>
    <row r="8438">
      <c r="A8438" s="186" t="s">
        <v>502</v>
      </c>
      <c r="B8438" s="186">
        <v>6.24339</v>
      </c>
      <c r="C8438" s="187">
        <v>45707.0</v>
      </c>
      <c r="D8438" s="188" t="str">
        <f t="shared" si="1"/>
        <v>2025/02</v>
      </c>
      <c r="E8438" s="189"/>
    </row>
    <row r="8439">
      <c r="A8439" s="186" t="s">
        <v>502</v>
      </c>
      <c r="B8439" s="186">
        <v>0.1407531</v>
      </c>
      <c r="C8439" s="187">
        <v>45707.0</v>
      </c>
      <c r="D8439" s="188" t="str">
        <f t="shared" si="1"/>
        <v>2025/02</v>
      </c>
      <c r="E8439" s="189"/>
    </row>
    <row r="8440">
      <c r="A8440" s="186" t="s">
        <v>502</v>
      </c>
      <c r="B8440" s="186">
        <v>0.0070104</v>
      </c>
      <c r="C8440" s="187">
        <v>45707.0</v>
      </c>
      <c r="D8440" s="188" t="str">
        <f t="shared" si="1"/>
        <v>2025/02</v>
      </c>
      <c r="E8440" s="189"/>
    </row>
    <row r="8441">
      <c r="A8441" s="186" t="s">
        <v>502</v>
      </c>
      <c r="B8441" s="186">
        <v>3.12</v>
      </c>
      <c r="C8441" s="187">
        <v>45707.0</v>
      </c>
      <c r="D8441" s="188" t="str">
        <f t="shared" si="1"/>
        <v>2025/02</v>
      </c>
      <c r="E8441" s="189"/>
    </row>
    <row r="8442">
      <c r="A8442" s="186" t="s">
        <v>502</v>
      </c>
      <c r="B8442" s="186">
        <v>2.6E-4</v>
      </c>
      <c r="C8442" s="187">
        <v>45707.0</v>
      </c>
      <c r="D8442" s="188" t="str">
        <f t="shared" si="1"/>
        <v>2025/02</v>
      </c>
      <c r="E8442" s="189"/>
    </row>
    <row r="8443">
      <c r="A8443" s="186" t="s">
        <v>502</v>
      </c>
      <c r="B8443" s="186">
        <v>0.00768</v>
      </c>
      <c r="C8443" s="187">
        <v>45707.0</v>
      </c>
      <c r="D8443" s="188" t="str">
        <f t="shared" si="1"/>
        <v>2025/02</v>
      </c>
      <c r="E8443" s="189"/>
    </row>
    <row r="8444">
      <c r="A8444" s="186" t="s">
        <v>502</v>
      </c>
      <c r="B8444" s="186">
        <v>0.256458</v>
      </c>
      <c r="C8444" s="187">
        <v>45707.0</v>
      </c>
      <c r="D8444" s="188" t="str">
        <f t="shared" si="1"/>
        <v>2025/02</v>
      </c>
      <c r="E8444" s="189"/>
    </row>
    <row r="8445">
      <c r="A8445" s="186" t="s">
        <v>502</v>
      </c>
      <c r="B8445" s="186">
        <v>0.725776</v>
      </c>
      <c r="C8445" s="187">
        <v>45707.0</v>
      </c>
      <c r="D8445" s="188" t="str">
        <f t="shared" si="1"/>
        <v>2025/02</v>
      </c>
      <c r="E8445" s="189"/>
    </row>
    <row r="8446">
      <c r="A8446" s="186" t="s">
        <v>488</v>
      </c>
      <c r="B8446" s="186">
        <v>1.1949</v>
      </c>
      <c r="C8446" s="187">
        <v>45707.0</v>
      </c>
      <c r="D8446" s="188" t="str">
        <f t="shared" si="1"/>
        <v>2025/02</v>
      </c>
      <c r="E8446" s="189"/>
    </row>
    <row r="8447">
      <c r="A8447" s="186" t="s">
        <v>488</v>
      </c>
      <c r="B8447" s="186">
        <v>0.62032</v>
      </c>
      <c r="C8447" s="187">
        <v>45707.0</v>
      </c>
      <c r="D8447" s="188" t="str">
        <f t="shared" si="1"/>
        <v>2025/02</v>
      </c>
      <c r="E8447" s="189"/>
    </row>
    <row r="8448">
      <c r="A8448" s="186" t="s">
        <v>488</v>
      </c>
      <c r="B8448" s="186">
        <v>0.5067</v>
      </c>
      <c r="C8448" s="187">
        <v>45707.0</v>
      </c>
      <c r="D8448" s="188" t="str">
        <f t="shared" si="1"/>
        <v>2025/02</v>
      </c>
      <c r="E8448" s="189"/>
    </row>
    <row r="8449">
      <c r="A8449" s="186" t="s">
        <v>488</v>
      </c>
      <c r="B8449" s="186">
        <v>0.126685</v>
      </c>
      <c r="C8449" s="187">
        <v>45707.0</v>
      </c>
      <c r="D8449" s="188" t="str">
        <f t="shared" si="1"/>
        <v>2025/02</v>
      </c>
      <c r="E8449" s="189"/>
    </row>
    <row r="8450">
      <c r="A8450" s="186" t="s">
        <v>488</v>
      </c>
      <c r="B8450" s="186">
        <v>0.0536</v>
      </c>
      <c r="C8450" s="187">
        <v>45707.0</v>
      </c>
      <c r="D8450" s="188" t="str">
        <f t="shared" si="1"/>
        <v>2025/02</v>
      </c>
      <c r="E8450" s="189"/>
    </row>
    <row r="8451">
      <c r="A8451" s="186" t="s">
        <v>488</v>
      </c>
      <c r="B8451" s="186">
        <v>0.28703</v>
      </c>
      <c r="C8451" s="187">
        <v>45707.0</v>
      </c>
      <c r="D8451" s="188" t="str">
        <f t="shared" si="1"/>
        <v>2025/02</v>
      </c>
      <c r="E8451" s="189"/>
    </row>
    <row r="8452">
      <c r="A8452" s="186" t="s">
        <v>488</v>
      </c>
      <c r="B8452" s="186">
        <v>0.0123798</v>
      </c>
      <c r="C8452" s="187">
        <v>45707.0</v>
      </c>
      <c r="D8452" s="188" t="str">
        <f t="shared" si="1"/>
        <v>2025/02</v>
      </c>
      <c r="E8452" s="189"/>
    </row>
    <row r="8453">
      <c r="A8453" s="186" t="s">
        <v>488</v>
      </c>
      <c r="B8453" s="186">
        <v>2.208E-4</v>
      </c>
      <c r="C8453" s="187">
        <v>45707.0</v>
      </c>
      <c r="D8453" s="188" t="str">
        <f t="shared" si="1"/>
        <v>2025/02</v>
      </c>
      <c r="E8453" s="189"/>
    </row>
    <row r="8454">
      <c r="A8454" s="186" t="s">
        <v>488</v>
      </c>
      <c r="B8454" s="186">
        <v>0.005952</v>
      </c>
      <c r="C8454" s="187">
        <v>45707.0</v>
      </c>
      <c r="D8454" s="188" t="str">
        <f t="shared" si="1"/>
        <v>2025/02</v>
      </c>
      <c r="E8454" s="189"/>
    </row>
    <row r="8455">
      <c r="A8455" s="186" t="s">
        <v>488</v>
      </c>
      <c r="B8455" s="186">
        <v>0.004635</v>
      </c>
      <c r="C8455" s="187">
        <v>45707.0</v>
      </c>
      <c r="D8455" s="188" t="str">
        <f t="shared" si="1"/>
        <v>2025/02</v>
      </c>
      <c r="E8455" s="189"/>
    </row>
    <row r="8456">
      <c r="A8456" s="186" t="s">
        <v>488</v>
      </c>
      <c r="B8456" s="186">
        <v>0.19344</v>
      </c>
      <c r="C8456" s="187">
        <v>45707.0</v>
      </c>
      <c r="D8456" s="188" t="str">
        <f t="shared" si="1"/>
        <v>2025/02</v>
      </c>
      <c r="E8456" s="189"/>
    </row>
    <row r="8457">
      <c r="A8457" s="186" t="s">
        <v>488</v>
      </c>
      <c r="B8457" s="186">
        <v>0.1447446</v>
      </c>
      <c r="C8457" s="187">
        <v>45707.0</v>
      </c>
      <c r="D8457" s="188" t="str">
        <f t="shared" si="1"/>
        <v>2025/02</v>
      </c>
      <c r="E8457" s="189"/>
    </row>
    <row r="8458">
      <c r="A8458" s="186" t="s">
        <v>488</v>
      </c>
      <c r="B8458" s="186">
        <v>1.0539496</v>
      </c>
      <c r="C8458" s="187">
        <v>45707.0</v>
      </c>
      <c r="D8458" s="188" t="str">
        <f t="shared" si="1"/>
        <v>2025/02</v>
      </c>
      <c r="E8458" s="189"/>
    </row>
    <row r="8459">
      <c r="A8459" s="186" t="s">
        <v>489</v>
      </c>
      <c r="B8459" s="186">
        <v>11.8685625</v>
      </c>
      <c r="C8459" s="187">
        <v>45707.0</v>
      </c>
      <c r="D8459" s="188" t="str">
        <f t="shared" si="1"/>
        <v>2025/02</v>
      </c>
      <c r="E8459" s="189"/>
    </row>
    <row r="8460">
      <c r="A8460" s="186" t="s">
        <v>489</v>
      </c>
      <c r="B8460" s="186">
        <v>21.82928</v>
      </c>
      <c r="C8460" s="187">
        <v>45707.0</v>
      </c>
      <c r="D8460" s="188" t="str">
        <f t="shared" si="1"/>
        <v>2025/02</v>
      </c>
      <c r="E8460" s="189"/>
    </row>
    <row r="8461">
      <c r="A8461" s="186" t="s">
        <v>489</v>
      </c>
      <c r="B8461" s="186">
        <v>16.68564</v>
      </c>
      <c r="C8461" s="187">
        <v>45707.0</v>
      </c>
      <c r="D8461" s="188" t="str">
        <f t="shared" si="1"/>
        <v>2025/02</v>
      </c>
      <c r="E8461" s="189"/>
    </row>
    <row r="8462">
      <c r="A8462" s="186" t="s">
        <v>489</v>
      </c>
      <c r="B8462" s="186">
        <v>0.412335</v>
      </c>
      <c r="C8462" s="187">
        <v>45707.0</v>
      </c>
      <c r="D8462" s="188" t="str">
        <f t="shared" si="1"/>
        <v>2025/02</v>
      </c>
      <c r="E8462" s="189"/>
    </row>
    <row r="8463">
      <c r="A8463" s="186" t="s">
        <v>489</v>
      </c>
      <c r="B8463" s="186">
        <v>0.03131</v>
      </c>
      <c r="C8463" s="187">
        <v>45707.0</v>
      </c>
      <c r="D8463" s="188" t="str">
        <f t="shared" si="1"/>
        <v>2025/02</v>
      </c>
      <c r="E8463" s="189"/>
    </row>
    <row r="8464">
      <c r="A8464" s="186" t="s">
        <v>489</v>
      </c>
      <c r="B8464" s="186">
        <v>4.309735</v>
      </c>
      <c r="C8464" s="187">
        <v>45707.0</v>
      </c>
      <c r="D8464" s="188" t="str">
        <f t="shared" si="1"/>
        <v>2025/02</v>
      </c>
      <c r="E8464" s="189"/>
    </row>
    <row r="8465">
      <c r="A8465" s="186" t="s">
        <v>489</v>
      </c>
      <c r="B8465" s="186">
        <v>1.48131</v>
      </c>
      <c r="C8465" s="187">
        <v>45707.0</v>
      </c>
      <c r="D8465" s="188" t="str">
        <f t="shared" si="1"/>
        <v>2025/02</v>
      </c>
      <c r="E8465" s="189"/>
    </row>
    <row r="8466">
      <c r="A8466" s="186" t="s">
        <v>489</v>
      </c>
      <c r="B8466" s="186">
        <v>0.45288585</v>
      </c>
      <c r="C8466" s="187">
        <v>45707.0</v>
      </c>
      <c r="D8466" s="188" t="str">
        <f t="shared" si="1"/>
        <v>2025/02</v>
      </c>
      <c r="E8466" s="189"/>
    </row>
    <row r="8467">
      <c r="A8467" s="186" t="s">
        <v>489</v>
      </c>
      <c r="B8467" s="186">
        <v>0.0288384</v>
      </c>
      <c r="C8467" s="187">
        <v>45707.0</v>
      </c>
      <c r="D8467" s="188" t="str">
        <f t="shared" si="1"/>
        <v>2025/02</v>
      </c>
      <c r="E8467" s="189"/>
    </row>
    <row r="8468">
      <c r="A8468" s="186" t="s">
        <v>489</v>
      </c>
      <c r="B8468" s="186">
        <v>0.2175174</v>
      </c>
      <c r="C8468" s="187">
        <v>45707.0</v>
      </c>
      <c r="D8468" s="188" t="str">
        <f t="shared" si="1"/>
        <v>2025/02</v>
      </c>
      <c r="E8468" s="189"/>
    </row>
    <row r="8469">
      <c r="A8469" s="186" t="s">
        <v>489</v>
      </c>
      <c r="B8469" s="186">
        <v>0.1933149</v>
      </c>
      <c r="C8469" s="187">
        <v>45707.0</v>
      </c>
      <c r="D8469" s="188" t="str">
        <f t="shared" si="1"/>
        <v>2025/02</v>
      </c>
      <c r="E8469" s="189"/>
    </row>
    <row r="8470">
      <c r="A8470" s="186" t="s">
        <v>489</v>
      </c>
      <c r="B8470" s="186">
        <v>0.1657344</v>
      </c>
      <c r="C8470" s="187">
        <v>45707.0</v>
      </c>
      <c r="D8470" s="188" t="str">
        <f t="shared" si="1"/>
        <v>2025/02</v>
      </c>
      <c r="E8470" s="189"/>
    </row>
    <row r="8471">
      <c r="A8471" s="186" t="s">
        <v>498</v>
      </c>
      <c r="B8471" s="186">
        <v>0.057505</v>
      </c>
      <c r="C8471" s="187">
        <v>45707.0</v>
      </c>
      <c r="D8471" s="188" t="str">
        <f t="shared" si="1"/>
        <v>2025/02</v>
      </c>
      <c r="E8471" s="189"/>
    </row>
    <row r="8472">
      <c r="A8472" s="186" t="s">
        <v>498</v>
      </c>
      <c r="B8472" s="186">
        <v>0.04002</v>
      </c>
      <c r="C8472" s="187">
        <v>45707.0</v>
      </c>
      <c r="D8472" s="188" t="str">
        <f t="shared" si="1"/>
        <v>2025/02</v>
      </c>
      <c r="E8472" s="189"/>
    </row>
    <row r="8473">
      <c r="A8473" s="186" t="s">
        <v>498</v>
      </c>
      <c r="B8473" s="186">
        <v>0.02005185</v>
      </c>
      <c r="C8473" s="187">
        <v>45707.0</v>
      </c>
      <c r="D8473" s="188" t="str">
        <f t="shared" si="1"/>
        <v>2025/02</v>
      </c>
      <c r="E8473" s="189"/>
    </row>
    <row r="8474">
      <c r="A8474" s="186" t="s">
        <v>498</v>
      </c>
      <c r="B8474" s="186">
        <v>0.0043392</v>
      </c>
      <c r="C8474" s="187">
        <v>45707.0</v>
      </c>
      <c r="D8474" s="188" t="str">
        <f t="shared" si="1"/>
        <v>2025/02</v>
      </c>
      <c r="E8474" s="189"/>
    </row>
    <row r="8475">
      <c r="A8475" s="186" t="s">
        <v>498</v>
      </c>
      <c r="B8475" s="186">
        <v>0.009948</v>
      </c>
      <c r="C8475" s="187">
        <v>45707.0</v>
      </c>
      <c r="D8475" s="188" t="str">
        <f t="shared" si="1"/>
        <v>2025/02</v>
      </c>
      <c r="E8475" s="189"/>
    </row>
    <row r="8476">
      <c r="A8476" s="186" t="s">
        <v>491</v>
      </c>
      <c r="B8476" s="186">
        <v>0.0468219</v>
      </c>
      <c r="C8476" s="187">
        <v>45707.0</v>
      </c>
      <c r="D8476" s="188" t="str">
        <f t="shared" si="1"/>
        <v>2025/02</v>
      </c>
      <c r="E8476" s="189"/>
    </row>
    <row r="8477">
      <c r="A8477" s="186" t="s">
        <v>491</v>
      </c>
      <c r="B8477" s="186">
        <v>0.0109734</v>
      </c>
      <c r="C8477" s="187">
        <v>45707.0</v>
      </c>
      <c r="D8477" s="188" t="str">
        <f t="shared" si="1"/>
        <v>2025/02</v>
      </c>
      <c r="E8477" s="189"/>
    </row>
    <row r="8478">
      <c r="A8478" s="186" t="s">
        <v>487</v>
      </c>
      <c r="B8478" s="186">
        <v>0.0251706</v>
      </c>
      <c r="C8478" s="187">
        <v>45708.0</v>
      </c>
      <c r="D8478" s="188" t="str">
        <f t="shared" si="1"/>
        <v>2025/02</v>
      </c>
      <c r="E8478" s="189"/>
    </row>
    <row r="8479">
      <c r="A8479" s="186" t="s">
        <v>487</v>
      </c>
      <c r="B8479" s="186">
        <v>0.0256128</v>
      </c>
      <c r="C8479" s="187">
        <v>45708.0</v>
      </c>
      <c r="D8479" s="188" t="str">
        <f t="shared" si="1"/>
        <v>2025/02</v>
      </c>
      <c r="E8479" s="189"/>
    </row>
    <row r="8480">
      <c r="A8480" s="186" t="s">
        <v>487</v>
      </c>
      <c r="B8480" s="186">
        <v>0.0014172</v>
      </c>
      <c r="C8480" s="187">
        <v>45708.0</v>
      </c>
      <c r="D8480" s="188" t="str">
        <f t="shared" si="1"/>
        <v>2025/02</v>
      </c>
      <c r="E8480" s="189"/>
    </row>
    <row r="8481">
      <c r="A8481" s="186" t="s">
        <v>499</v>
      </c>
      <c r="B8481" s="186">
        <v>14.9647075</v>
      </c>
      <c r="C8481" s="187">
        <v>45708.0</v>
      </c>
      <c r="D8481" s="188" t="str">
        <f t="shared" si="1"/>
        <v>2025/02</v>
      </c>
      <c r="E8481" s="189"/>
    </row>
    <row r="8482">
      <c r="A8482" s="186" t="s">
        <v>499</v>
      </c>
      <c r="B8482" s="186">
        <v>17.79744</v>
      </c>
      <c r="C8482" s="187">
        <v>45708.0</v>
      </c>
      <c r="D8482" s="188" t="str">
        <f t="shared" si="1"/>
        <v>2025/02</v>
      </c>
      <c r="E8482" s="189"/>
    </row>
    <row r="8483">
      <c r="A8483" s="186" t="s">
        <v>499</v>
      </c>
      <c r="B8483" s="186">
        <v>11.90335</v>
      </c>
      <c r="C8483" s="187">
        <v>45708.0</v>
      </c>
      <c r="D8483" s="188" t="str">
        <f t="shared" si="1"/>
        <v>2025/02</v>
      </c>
      <c r="E8483" s="189"/>
    </row>
    <row r="8484">
      <c r="A8484" s="186" t="s">
        <v>499</v>
      </c>
      <c r="B8484" s="186">
        <v>0.01589432</v>
      </c>
      <c r="C8484" s="187">
        <v>45708.0</v>
      </c>
      <c r="D8484" s="188" t="str">
        <f t="shared" si="1"/>
        <v>2025/02</v>
      </c>
      <c r="E8484" s="189"/>
    </row>
    <row r="8485">
      <c r="A8485" s="186" t="s">
        <v>499</v>
      </c>
      <c r="B8485" s="186">
        <v>0.1114545</v>
      </c>
      <c r="C8485" s="187">
        <v>45708.0</v>
      </c>
      <c r="D8485" s="188" t="str">
        <f t="shared" si="1"/>
        <v>2025/02</v>
      </c>
      <c r="E8485" s="189"/>
    </row>
    <row r="8486">
      <c r="A8486" s="186" t="s">
        <v>499</v>
      </c>
      <c r="B8486" s="186">
        <v>0.0751188</v>
      </c>
      <c r="C8486" s="187">
        <v>45708.0</v>
      </c>
      <c r="D8486" s="188" t="str">
        <f t="shared" si="1"/>
        <v>2025/02</v>
      </c>
      <c r="E8486" s="189"/>
    </row>
    <row r="8487">
      <c r="A8487" s="186" t="s">
        <v>511</v>
      </c>
      <c r="B8487" s="186">
        <v>0.9681282</v>
      </c>
      <c r="C8487" s="187">
        <v>45708.0</v>
      </c>
      <c r="D8487" s="188" t="str">
        <f t="shared" si="1"/>
        <v>2025/02</v>
      </c>
      <c r="E8487" s="189"/>
    </row>
    <row r="8488">
      <c r="A8488" s="186" t="s">
        <v>511</v>
      </c>
      <c r="B8488" s="186">
        <v>0.0663432</v>
      </c>
      <c r="C8488" s="187">
        <v>45708.0</v>
      </c>
      <c r="D8488" s="188" t="str">
        <f t="shared" si="1"/>
        <v>2025/02</v>
      </c>
      <c r="E8488" s="189"/>
    </row>
    <row r="8489">
      <c r="A8489" s="186" t="s">
        <v>502</v>
      </c>
      <c r="B8489" s="186">
        <v>2.77119</v>
      </c>
      <c r="C8489" s="187">
        <v>45708.0</v>
      </c>
      <c r="D8489" s="188" t="str">
        <f t="shared" si="1"/>
        <v>2025/02</v>
      </c>
      <c r="E8489" s="189"/>
    </row>
    <row r="8490">
      <c r="A8490" s="186" t="s">
        <v>502</v>
      </c>
      <c r="B8490" s="186">
        <v>0.21584</v>
      </c>
      <c r="C8490" s="187">
        <v>45708.0</v>
      </c>
      <c r="D8490" s="188" t="str">
        <f t="shared" si="1"/>
        <v>2025/02</v>
      </c>
      <c r="E8490" s="189"/>
    </row>
    <row r="8491">
      <c r="A8491" s="186" t="s">
        <v>502</v>
      </c>
      <c r="B8491" s="186">
        <v>0.23963</v>
      </c>
      <c r="C8491" s="187">
        <v>45708.0</v>
      </c>
      <c r="D8491" s="188" t="str">
        <f t="shared" si="1"/>
        <v>2025/02</v>
      </c>
      <c r="E8491" s="189"/>
    </row>
    <row r="8492">
      <c r="A8492" s="186" t="s">
        <v>502</v>
      </c>
      <c r="B8492" s="186">
        <v>1.1842775</v>
      </c>
      <c r="C8492" s="187">
        <v>45708.0</v>
      </c>
      <c r="D8492" s="188" t="str">
        <f t="shared" si="1"/>
        <v>2025/02</v>
      </c>
      <c r="E8492" s="189"/>
    </row>
    <row r="8493">
      <c r="A8493" s="186" t="s">
        <v>502</v>
      </c>
      <c r="B8493" s="186">
        <v>0.39424</v>
      </c>
      <c r="C8493" s="187">
        <v>45708.0</v>
      </c>
      <c r="D8493" s="188" t="str">
        <f t="shared" si="1"/>
        <v>2025/02</v>
      </c>
      <c r="E8493" s="189"/>
    </row>
    <row r="8494">
      <c r="A8494" s="186" t="s">
        <v>502</v>
      </c>
      <c r="B8494" s="186">
        <v>0.71628</v>
      </c>
      <c r="C8494" s="187">
        <v>45708.0</v>
      </c>
      <c r="D8494" s="188" t="str">
        <f t="shared" si="1"/>
        <v>2025/02</v>
      </c>
      <c r="E8494" s="189"/>
    </row>
    <row r="8495">
      <c r="A8495" s="186" t="s">
        <v>502</v>
      </c>
      <c r="B8495" s="186">
        <v>0.0439056</v>
      </c>
      <c r="C8495" s="187">
        <v>45708.0</v>
      </c>
      <c r="D8495" s="188" t="str">
        <f t="shared" si="1"/>
        <v>2025/02</v>
      </c>
      <c r="E8495" s="189"/>
    </row>
    <row r="8496">
      <c r="A8496" s="186" t="s">
        <v>502</v>
      </c>
      <c r="B8496" s="186">
        <v>0.0236352</v>
      </c>
      <c r="C8496" s="187">
        <v>45708.0</v>
      </c>
      <c r="D8496" s="188" t="str">
        <f t="shared" si="1"/>
        <v>2025/02</v>
      </c>
      <c r="E8496" s="189"/>
    </row>
    <row r="8497">
      <c r="A8497" s="186" t="s">
        <v>502</v>
      </c>
      <c r="B8497" s="186">
        <v>0.0229656</v>
      </c>
      <c r="C8497" s="187">
        <v>45708.0</v>
      </c>
      <c r="D8497" s="188" t="str">
        <f t="shared" si="1"/>
        <v>2025/02</v>
      </c>
      <c r="E8497" s="189"/>
    </row>
    <row r="8498">
      <c r="A8498" s="186" t="s">
        <v>502</v>
      </c>
      <c r="B8498" s="186">
        <v>0.5353029</v>
      </c>
      <c r="C8498" s="187">
        <v>45708.0</v>
      </c>
      <c r="D8498" s="188" t="str">
        <f t="shared" si="1"/>
        <v>2025/02</v>
      </c>
      <c r="E8498" s="189"/>
    </row>
    <row r="8499">
      <c r="A8499" s="186" t="s">
        <v>502</v>
      </c>
      <c r="B8499" s="186">
        <v>0.286528</v>
      </c>
      <c r="C8499" s="187">
        <v>45708.0</v>
      </c>
      <c r="D8499" s="188" t="str">
        <f t="shared" si="1"/>
        <v>2025/02</v>
      </c>
      <c r="E8499" s="189"/>
    </row>
    <row r="8500">
      <c r="A8500" s="186" t="s">
        <v>502</v>
      </c>
      <c r="B8500" s="186">
        <v>1.0429672</v>
      </c>
      <c r="C8500" s="187">
        <v>45708.0</v>
      </c>
      <c r="D8500" s="188" t="str">
        <f t="shared" si="1"/>
        <v>2025/02</v>
      </c>
      <c r="E8500" s="189"/>
    </row>
    <row r="8501">
      <c r="A8501" s="186" t="s">
        <v>502</v>
      </c>
      <c r="B8501" s="186">
        <v>0.0152886</v>
      </c>
      <c r="C8501" s="187">
        <v>45708.0</v>
      </c>
      <c r="D8501" s="188" t="str">
        <f t="shared" si="1"/>
        <v>2025/02</v>
      </c>
      <c r="E8501" s="189"/>
    </row>
    <row r="8502">
      <c r="A8502" s="186" t="s">
        <v>502</v>
      </c>
      <c r="B8502" s="186">
        <v>17.27937</v>
      </c>
      <c r="C8502" s="187">
        <v>45708.0</v>
      </c>
      <c r="D8502" s="188" t="str">
        <f t="shared" si="1"/>
        <v>2025/02</v>
      </c>
      <c r="E8502" s="189"/>
    </row>
    <row r="8503">
      <c r="A8503" s="186" t="s">
        <v>502</v>
      </c>
      <c r="B8503" s="186">
        <v>0.0974352</v>
      </c>
      <c r="C8503" s="187">
        <v>45708.0</v>
      </c>
      <c r="D8503" s="188" t="str">
        <f t="shared" si="1"/>
        <v>2025/02</v>
      </c>
      <c r="E8503" s="189"/>
    </row>
    <row r="8504">
      <c r="A8504" s="186" t="s">
        <v>502</v>
      </c>
      <c r="B8504" s="186">
        <v>0.005076</v>
      </c>
      <c r="C8504" s="187">
        <v>45708.0</v>
      </c>
      <c r="D8504" s="188" t="str">
        <f t="shared" si="1"/>
        <v>2025/02</v>
      </c>
      <c r="E8504" s="189"/>
    </row>
    <row r="8505">
      <c r="A8505" s="186" t="s">
        <v>502</v>
      </c>
      <c r="B8505" s="186">
        <v>2.84</v>
      </c>
      <c r="C8505" s="187">
        <v>45708.0</v>
      </c>
      <c r="D8505" s="188" t="str">
        <f t="shared" si="1"/>
        <v>2025/02</v>
      </c>
      <c r="E8505" s="189"/>
    </row>
    <row r="8506">
      <c r="A8506" s="186" t="s">
        <v>502</v>
      </c>
      <c r="B8506" s="186">
        <v>0.252687</v>
      </c>
      <c r="C8506" s="187">
        <v>45708.0</v>
      </c>
      <c r="D8506" s="188" t="str">
        <f t="shared" si="1"/>
        <v>2025/02</v>
      </c>
      <c r="E8506" s="189"/>
    </row>
    <row r="8507">
      <c r="A8507" s="186" t="s">
        <v>502</v>
      </c>
      <c r="B8507" s="186">
        <v>0.765016</v>
      </c>
      <c r="C8507" s="187">
        <v>45708.0</v>
      </c>
      <c r="D8507" s="188" t="str">
        <f t="shared" si="1"/>
        <v>2025/02</v>
      </c>
      <c r="E8507" s="189"/>
    </row>
    <row r="8508">
      <c r="A8508" s="186" t="s">
        <v>488</v>
      </c>
      <c r="B8508" s="186">
        <v>0.0900625</v>
      </c>
      <c r="C8508" s="187">
        <v>45708.0</v>
      </c>
      <c r="D8508" s="188" t="str">
        <f t="shared" si="1"/>
        <v>2025/02</v>
      </c>
      <c r="E8508" s="189"/>
    </row>
    <row r="8509">
      <c r="A8509" s="186" t="s">
        <v>488</v>
      </c>
      <c r="B8509" s="186">
        <v>0.04416</v>
      </c>
      <c r="C8509" s="187">
        <v>45708.0</v>
      </c>
      <c r="D8509" s="188" t="str">
        <f t="shared" si="1"/>
        <v>2025/02</v>
      </c>
      <c r="E8509" s="189"/>
    </row>
    <row r="8510">
      <c r="A8510" s="186" t="s">
        <v>488</v>
      </c>
      <c r="B8510" s="186">
        <v>0.13347</v>
      </c>
      <c r="C8510" s="187">
        <v>45708.0</v>
      </c>
      <c r="D8510" s="188" t="str">
        <f t="shared" si="1"/>
        <v>2025/02</v>
      </c>
      <c r="E8510" s="189"/>
    </row>
    <row r="8511">
      <c r="A8511" s="186" t="s">
        <v>488</v>
      </c>
      <c r="B8511" s="186">
        <v>0.0407886</v>
      </c>
      <c r="C8511" s="187">
        <v>45708.0</v>
      </c>
      <c r="D8511" s="188" t="str">
        <f t="shared" si="1"/>
        <v>2025/02</v>
      </c>
      <c r="E8511" s="189"/>
    </row>
    <row r="8512">
      <c r="A8512" s="186" t="s">
        <v>488</v>
      </c>
      <c r="B8512" s="186">
        <v>0.035097</v>
      </c>
      <c r="C8512" s="187">
        <v>45708.0</v>
      </c>
      <c r="D8512" s="188" t="str">
        <f t="shared" si="1"/>
        <v>2025/02</v>
      </c>
      <c r="E8512" s="189"/>
    </row>
    <row r="8513">
      <c r="A8513" s="186" t="s">
        <v>488</v>
      </c>
      <c r="B8513" s="186">
        <v>1.3818266</v>
      </c>
      <c r="C8513" s="187">
        <v>45708.0</v>
      </c>
      <c r="D8513" s="188" t="str">
        <f t="shared" si="1"/>
        <v>2025/02</v>
      </c>
      <c r="E8513" s="189"/>
    </row>
    <row r="8514">
      <c r="A8514" s="186" t="s">
        <v>488</v>
      </c>
      <c r="B8514" s="186">
        <v>0.0248512</v>
      </c>
      <c r="C8514" s="187">
        <v>45708.0</v>
      </c>
      <c r="D8514" s="188" t="str">
        <f t="shared" si="1"/>
        <v>2025/02</v>
      </c>
      <c r="E8514" s="189"/>
    </row>
    <row r="8515">
      <c r="A8515" s="186" t="s">
        <v>488</v>
      </c>
      <c r="B8515" s="186">
        <v>5.2592364</v>
      </c>
      <c r="C8515" s="187">
        <v>45708.0</v>
      </c>
      <c r="D8515" s="188" t="str">
        <f t="shared" si="1"/>
        <v>2025/02</v>
      </c>
      <c r="E8515" s="189"/>
    </row>
    <row r="8516">
      <c r="A8516" s="186" t="s">
        <v>488</v>
      </c>
      <c r="B8516" s="186">
        <v>37.91223</v>
      </c>
      <c r="C8516" s="187">
        <v>45708.0</v>
      </c>
      <c r="D8516" s="188" t="str">
        <f t="shared" si="1"/>
        <v>2025/02</v>
      </c>
      <c r="E8516" s="189"/>
    </row>
    <row r="8517">
      <c r="A8517" s="186" t="s">
        <v>488</v>
      </c>
      <c r="B8517" s="186">
        <v>0.0098235</v>
      </c>
      <c r="C8517" s="187">
        <v>45708.0</v>
      </c>
      <c r="D8517" s="188" t="str">
        <f t="shared" si="1"/>
        <v>2025/02</v>
      </c>
      <c r="E8517" s="189"/>
    </row>
    <row r="8518">
      <c r="A8518" s="186" t="s">
        <v>488</v>
      </c>
      <c r="B8518" s="186">
        <v>0.00132</v>
      </c>
      <c r="C8518" s="187">
        <v>45708.0</v>
      </c>
      <c r="D8518" s="188" t="str">
        <f t="shared" si="1"/>
        <v>2025/02</v>
      </c>
      <c r="E8518" s="189"/>
    </row>
    <row r="8519">
      <c r="A8519" s="186" t="s">
        <v>489</v>
      </c>
      <c r="B8519" s="186">
        <v>10.04927</v>
      </c>
      <c r="C8519" s="187">
        <v>45708.0</v>
      </c>
      <c r="D8519" s="188" t="str">
        <f t="shared" si="1"/>
        <v>2025/02</v>
      </c>
      <c r="E8519" s="189"/>
    </row>
    <row r="8520">
      <c r="A8520" s="186" t="s">
        <v>489</v>
      </c>
      <c r="B8520" s="186">
        <v>10.6984</v>
      </c>
      <c r="C8520" s="187">
        <v>45708.0</v>
      </c>
      <c r="D8520" s="188" t="str">
        <f t="shared" si="1"/>
        <v>2025/02</v>
      </c>
      <c r="E8520" s="189"/>
    </row>
    <row r="8521">
      <c r="A8521" s="186" t="s">
        <v>489</v>
      </c>
      <c r="B8521" s="186">
        <v>9.56795</v>
      </c>
      <c r="C8521" s="187">
        <v>45708.0</v>
      </c>
      <c r="D8521" s="188" t="str">
        <f t="shared" si="1"/>
        <v>2025/02</v>
      </c>
      <c r="E8521" s="189"/>
    </row>
    <row r="8522">
      <c r="A8522" s="186" t="s">
        <v>489</v>
      </c>
      <c r="B8522" s="186">
        <v>0.9108725</v>
      </c>
      <c r="C8522" s="187">
        <v>45708.0</v>
      </c>
      <c r="D8522" s="188" t="str">
        <f t="shared" si="1"/>
        <v>2025/02</v>
      </c>
      <c r="E8522" s="189"/>
    </row>
    <row r="8523">
      <c r="A8523" s="186" t="s">
        <v>489</v>
      </c>
      <c r="B8523" s="186">
        <v>0.07551</v>
      </c>
      <c r="C8523" s="187">
        <v>45708.0</v>
      </c>
      <c r="D8523" s="188" t="str">
        <f t="shared" si="1"/>
        <v>2025/02</v>
      </c>
      <c r="E8523" s="189"/>
    </row>
    <row r="8524">
      <c r="A8524" s="186" t="s">
        <v>489</v>
      </c>
      <c r="B8524" s="186">
        <v>1.099955</v>
      </c>
      <c r="C8524" s="187">
        <v>45708.0</v>
      </c>
      <c r="D8524" s="188" t="str">
        <f t="shared" si="1"/>
        <v>2025/02</v>
      </c>
      <c r="E8524" s="189"/>
    </row>
    <row r="8525">
      <c r="A8525" s="186" t="s">
        <v>489</v>
      </c>
      <c r="B8525" s="186">
        <v>0.52647</v>
      </c>
      <c r="C8525" s="187">
        <v>45708.0</v>
      </c>
      <c r="D8525" s="188" t="str">
        <f t="shared" si="1"/>
        <v>2025/02</v>
      </c>
      <c r="E8525" s="189"/>
    </row>
    <row r="8526">
      <c r="A8526" s="186" t="s">
        <v>489</v>
      </c>
      <c r="B8526" s="186">
        <v>0.2294193</v>
      </c>
      <c r="C8526" s="187">
        <v>45708.0</v>
      </c>
      <c r="D8526" s="188" t="str">
        <f t="shared" si="1"/>
        <v>2025/02</v>
      </c>
      <c r="E8526" s="189"/>
    </row>
    <row r="8527">
      <c r="A8527" s="186" t="s">
        <v>489</v>
      </c>
      <c r="B8527" s="186">
        <v>0.0013248</v>
      </c>
      <c r="C8527" s="187">
        <v>45708.0</v>
      </c>
      <c r="D8527" s="188" t="str">
        <f t="shared" si="1"/>
        <v>2025/02</v>
      </c>
      <c r="E8527" s="189"/>
    </row>
    <row r="8528">
      <c r="A8528" s="186" t="s">
        <v>489</v>
      </c>
      <c r="B8528" s="186">
        <v>0.0689526</v>
      </c>
      <c r="C8528" s="187">
        <v>45708.0</v>
      </c>
      <c r="D8528" s="188" t="str">
        <f t="shared" si="1"/>
        <v>2025/02</v>
      </c>
      <c r="E8528" s="189"/>
    </row>
    <row r="8529">
      <c r="A8529" s="186" t="s">
        <v>489</v>
      </c>
      <c r="B8529" s="186">
        <v>0.060672</v>
      </c>
      <c r="C8529" s="187">
        <v>45708.0</v>
      </c>
      <c r="D8529" s="188" t="str">
        <f t="shared" si="1"/>
        <v>2025/02</v>
      </c>
      <c r="E8529" s="189"/>
    </row>
    <row r="8530">
      <c r="A8530" s="186" t="s">
        <v>489</v>
      </c>
      <c r="B8530" s="186">
        <v>0.0394824</v>
      </c>
      <c r="C8530" s="187">
        <v>45708.0</v>
      </c>
      <c r="D8530" s="188" t="str">
        <f t="shared" si="1"/>
        <v>2025/02</v>
      </c>
      <c r="E8530" s="189"/>
    </row>
    <row r="8531">
      <c r="A8531" s="186" t="s">
        <v>498</v>
      </c>
      <c r="B8531" s="186">
        <v>0.0602675</v>
      </c>
      <c r="C8531" s="187">
        <v>45708.0</v>
      </c>
      <c r="D8531" s="188" t="str">
        <f t="shared" si="1"/>
        <v>2025/02</v>
      </c>
      <c r="E8531" s="189"/>
    </row>
    <row r="8532">
      <c r="A8532" s="186" t="s">
        <v>498</v>
      </c>
      <c r="B8532" s="186">
        <v>0.04773</v>
      </c>
      <c r="C8532" s="187">
        <v>45708.0</v>
      </c>
      <c r="D8532" s="188" t="str">
        <f t="shared" si="1"/>
        <v>2025/02</v>
      </c>
      <c r="E8532" s="189"/>
    </row>
    <row r="8533">
      <c r="A8533" s="186" t="s">
        <v>498</v>
      </c>
      <c r="B8533" s="186">
        <v>0.06433995</v>
      </c>
      <c r="C8533" s="187">
        <v>45708.0</v>
      </c>
      <c r="D8533" s="188" t="str">
        <f t="shared" si="1"/>
        <v>2025/02</v>
      </c>
      <c r="E8533" s="189"/>
    </row>
    <row r="8534">
      <c r="A8534" s="186" t="s">
        <v>498</v>
      </c>
      <c r="B8534" s="186">
        <v>0.0230976</v>
      </c>
      <c r="C8534" s="187">
        <v>45708.0</v>
      </c>
      <c r="D8534" s="188" t="str">
        <f t="shared" si="1"/>
        <v>2025/02</v>
      </c>
      <c r="E8534" s="189"/>
    </row>
    <row r="8535">
      <c r="A8535" s="186" t="s">
        <v>498</v>
      </c>
      <c r="B8535" s="186">
        <v>0.0325848</v>
      </c>
      <c r="C8535" s="187">
        <v>45708.0</v>
      </c>
      <c r="D8535" s="188" t="str">
        <f t="shared" si="1"/>
        <v>2025/02</v>
      </c>
      <c r="E8535" s="189"/>
    </row>
    <row r="8536">
      <c r="A8536" s="186" t="s">
        <v>491</v>
      </c>
      <c r="B8536" s="186">
        <v>0.049545</v>
      </c>
      <c r="C8536" s="187">
        <v>45708.0</v>
      </c>
      <c r="D8536" s="188" t="str">
        <f t="shared" si="1"/>
        <v>2025/02</v>
      </c>
      <c r="E8536" s="189"/>
    </row>
    <row r="8537">
      <c r="A8537" s="186" t="s">
        <v>491</v>
      </c>
      <c r="B8537" s="186">
        <v>0.0092622</v>
      </c>
      <c r="C8537" s="187">
        <v>45708.0</v>
      </c>
      <c r="D8537" s="188" t="str">
        <f t="shared" si="1"/>
        <v>2025/02</v>
      </c>
      <c r="E8537" s="189"/>
    </row>
    <row r="8538">
      <c r="A8538" s="186" t="s">
        <v>487</v>
      </c>
      <c r="B8538" s="186">
        <v>0.04764135</v>
      </c>
      <c r="C8538" s="187">
        <v>45709.0</v>
      </c>
      <c r="D8538" s="188" t="str">
        <f t="shared" si="1"/>
        <v>2025/02</v>
      </c>
      <c r="E8538" s="189"/>
    </row>
    <row r="8539">
      <c r="A8539" s="186" t="s">
        <v>487</v>
      </c>
      <c r="B8539" s="186">
        <v>0.0229056</v>
      </c>
      <c r="C8539" s="187">
        <v>45709.0</v>
      </c>
      <c r="D8539" s="188" t="str">
        <f t="shared" si="1"/>
        <v>2025/02</v>
      </c>
      <c r="E8539" s="189"/>
    </row>
    <row r="8540">
      <c r="A8540" s="186" t="s">
        <v>487</v>
      </c>
      <c r="B8540" s="186">
        <v>0.0028062</v>
      </c>
      <c r="C8540" s="187">
        <v>45709.0</v>
      </c>
      <c r="D8540" s="188" t="str">
        <f t="shared" si="1"/>
        <v>2025/02</v>
      </c>
      <c r="E8540" s="189"/>
    </row>
    <row r="8541">
      <c r="A8541" s="186" t="s">
        <v>499</v>
      </c>
      <c r="B8541" s="186">
        <v>14.8249525</v>
      </c>
      <c r="C8541" s="187">
        <v>45709.0</v>
      </c>
      <c r="D8541" s="188" t="str">
        <f t="shared" si="1"/>
        <v>2025/02</v>
      </c>
      <c r="E8541" s="189"/>
    </row>
    <row r="8542">
      <c r="A8542" s="186" t="s">
        <v>499</v>
      </c>
      <c r="B8542" s="186">
        <v>17.23264</v>
      </c>
      <c r="C8542" s="187">
        <v>45709.0</v>
      </c>
      <c r="D8542" s="188" t="str">
        <f t="shared" si="1"/>
        <v>2025/02</v>
      </c>
      <c r="E8542" s="189"/>
    </row>
    <row r="8543">
      <c r="A8543" s="186" t="s">
        <v>499</v>
      </c>
      <c r="B8543" s="186">
        <v>11.89477</v>
      </c>
      <c r="C8543" s="187">
        <v>45709.0</v>
      </c>
      <c r="D8543" s="188" t="str">
        <f t="shared" si="1"/>
        <v>2025/02</v>
      </c>
      <c r="E8543" s="189"/>
    </row>
    <row r="8544">
      <c r="A8544" s="186" t="s">
        <v>499</v>
      </c>
      <c r="B8544" s="186">
        <v>0.01796197</v>
      </c>
      <c r="C8544" s="187">
        <v>45709.0</v>
      </c>
      <c r="D8544" s="188" t="str">
        <f t="shared" si="1"/>
        <v>2025/02</v>
      </c>
      <c r="E8544" s="189"/>
    </row>
    <row r="8545">
      <c r="A8545" s="186" t="s">
        <v>499</v>
      </c>
      <c r="B8545" s="186">
        <v>0.1204146</v>
      </c>
      <c r="C8545" s="187">
        <v>45709.0</v>
      </c>
      <c r="D8545" s="188" t="str">
        <f t="shared" si="1"/>
        <v>2025/02</v>
      </c>
      <c r="E8545" s="189"/>
    </row>
    <row r="8546">
      <c r="A8546" s="186" t="s">
        <v>499</v>
      </c>
      <c r="B8546" s="186">
        <v>0.0856824</v>
      </c>
      <c r="C8546" s="187">
        <v>45709.0</v>
      </c>
      <c r="D8546" s="188" t="str">
        <f t="shared" si="1"/>
        <v>2025/02</v>
      </c>
      <c r="E8546" s="189"/>
    </row>
    <row r="8547">
      <c r="A8547" s="186" t="s">
        <v>511</v>
      </c>
      <c r="B8547" s="186">
        <v>0.855915</v>
      </c>
      <c r="C8547" s="187">
        <v>45709.0</v>
      </c>
      <c r="D8547" s="188" t="str">
        <f t="shared" si="1"/>
        <v>2025/02</v>
      </c>
      <c r="E8547" s="189"/>
    </row>
    <row r="8548">
      <c r="A8548" s="186" t="s">
        <v>511</v>
      </c>
      <c r="B8548" s="186">
        <v>0.0576072</v>
      </c>
      <c r="C8548" s="187">
        <v>45709.0</v>
      </c>
      <c r="D8548" s="188" t="str">
        <f t="shared" si="1"/>
        <v>2025/02</v>
      </c>
      <c r="E8548" s="189"/>
    </row>
    <row r="8549">
      <c r="A8549" s="186" t="s">
        <v>502</v>
      </c>
      <c r="B8549" s="186">
        <v>0.7797575</v>
      </c>
      <c r="C8549" s="187">
        <v>45709.0</v>
      </c>
      <c r="D8549" s="188" t="str">
        <f t="shared" si="1"/>
        <v>2025/02</v>
      </c>
      <c r="E8549" s="189"/>
    </row>
    <row r="8550">
      <c r="A8550" s="186" t="s">
        <v>502</v>
      </c>
      <c r="B8550" s="186">
        <v>0.05472</v>
      </c>
      <c r="C8550" s="187">
        <v>45709.0</v>
      </c>
      <c r="D8550" s="188" t="str">
        <f t="shared" si="1"/>
        <v>2025/02</v>
      </c>
      <c r="E8550" s="189"/>
    </row>
    <row r="8551">
      <c r="A8551" s="186" t="s">
        <v>502</v>
      </c>
      <c r="B8551" s="186">
        <v>0.07225</v>
      </c>
      <c r="C8551" s="187">
        <v>45709.0</v>
      </c>
      <c r="D8551" s="188" t="str">
        <f t="shared" si="1"/>
        <v>2025/02</v>
      </c>
      <c r="E8551" s="189"/>
    </row>
    <row r="8552">
      <c r="A8552" s="186" t="s">
        <v>502</v>
      </c>
      <c r="B8552" s="186">
        <v>0.625705</v>
      </c>
      <c r="C8552" s="187">
        <v>45709.0</v>
      </c>
      <c r="D8552" s="188" t="str">
        <f t="shared" si="1"/>
        <v>2025/02</v>
      </c>
      <c r="E8552" s="189"/>
    </row>
    <row r="8553">
      <c r="A8553" s="186" t="s">
        <v>502</v>
      </c>
      <c r="B8553" s="186">
        <v>0.37328</v>
      </c>
      <c r="C8553" s="187">
        <v>45709.0</v>
      </c>
      <c r="D8553" s="188" t="str">
        <f t="shared" si="1"/>
        <v>2025/02</v>
      </c>
      <c r="E8553" s="189"/>
    </row>
    <row r="8554">
      <c r="A8554" s="186" t="s">
        <v>502</v>
      </c>
      <c r="B8554" s="186">
        <v>0.49865</v>
      </c>
      <c r="C8554" s="187">
        <v>45709.0</v>
      </c>
      <c r="D8554" s="188" t="str">
        <f t="shared" si="1"/>
        <v>2025/02</v>
      </c>
      <c r="E8554" s="189"/>
    </row>
    <row r="8555">
      <c r="A8555" s="186" t="s">
        <v>502</v>
      </c>
      <c r="B8555" s="186">
        <v>0.0392637</v>
      </c>
      <c r="C8555" s="187">
        <v>45709.0</v>
      </c>
      <c r="D8555" s="188" t="str">
        <f t="shared" si="1"/>
        <v>2025/02</v>
      </c>
      <c r="E8555" s="189"/>
    </row>
    <row r="8556">
      <c r="A8556" s="186" t="s">
        <v>502</v>
      </c>
      <c r="B8556" s="186">
        <v>0.0146112</v>
      </c>
      <c r="C8556" s="187">
        <v>45709.0</v>
      </c>
      <c r="D8556" s="188" t="str">
        <f t="shared" si="1"/>
        <v>2025/02</v>
      </c>
      <c r="E8556" s="189"/>
    </row>
    <row r="8557">
      <c r="A8557" s="186" t="s">
        <v>502</v>
      </c>
      <c r="B8557" s="186">
        <v>0.0213276</v>
      </c>
      <c r="C8557" s="187">
        <v>45709.0</v>
      </c>
      <c r="D8557" s="188" t="str">
        <f t="shared" si="1"/>
        <v>2025/02</v>
      </c>
      <c r="E8557" s="189"/>
    </row>
    <row r="8558">
      <c r="A8558" s="186" t="s">
        <v>502</v>
      </c>
      <c r="B8558" s="186">
        <v>0.01296</v>
      </c>
      <c r="C8558" s="187">
        <v>45709.0</v>
      </c>
      <c r="D8558" s="188" t="str">
        <f t="shared" si="1"/>
        <v>2025/02</v>
      </c>
      <c r="E8558" s="189"/>
    </row>
    <row r="8559">
      <c r="A8559" s="186" t="s">
        <v>502</v>
      </c>
      <c r="B8559" s="186">
        <v>0.1413</v>
      </c>
      <c r="C8559" s="187">
        <v>45709.0</v>
      </c>
      <c r="D8559" s="188" t="str">
        <f t="shared" si="1"/>
        <v>2025/02</v>
      </c>
      <c r="E8559" s="189"/>
    </row>
    <row r="8560">
      <c r="A8560" s="186" t="s">
        <v>502</v>
      </c>
      <c r="B8560" s="186">
        <v>0.0143406</v>
      </c>
      <c r="C8560" s="187">
        <v>45709.0</v>
      </c>
      <c r="D8560" s="188" t="str">
        <f t="shared" si="1"/>
        <v>2025/02</v>
      </c>
      <c r="E8560" s="189"/>
    </row>
    <row r="8561">
      <c r="A8561" s="186" t="s">
        <v>502</v>
      </c>
      <c r="B8561" s="186">
        <v>27.13104</v>
      </c>
      <c r="C8561" s="187">
        <v>45709.0</v>
      </c>
      <c r="D8561" s="188" t="str">
        <f t="shared" si="1"/>
        <v>2025/02</v>
      </c>
      <c r="E8561" s="189"/>
    </row>
    <row r="8562">
      <c r="A8562" s="186" t="s">
        <v>502</v>
      </c>
      <c r="B8562" s="186">
        <v>0.1058847</v>
      </c>
      <c r="C8562" s="187">
        <v>45709.0</v>
      </c>
      <c r="D8562" s="188" t="str">
        <f t="shared" si="1"/>
        <v>2025/02</v>
      </c>
      <c r="E8562" s="189"/>
    </row>
    <row r="8563">
      <c r="A8563" s="186" t="s">
        <v>502</v>
      </c>
      <c r="B8563" s="186">
        <v>0.0054024</v>
      </c>
      <c r="C8563" s="187">
        <v>45709.0</v>
      </c>
      <c r="D8563" s="188" t="str">
        <f t="shared" si="1"/>
        <v>2025/02</v>
      </c>
      <c r="E8563" s="189"/>
    </row>
    <row r="8564">
      <c r="A8564" s="186" t="s">
        <v>502</v>
      </c>
      <c r="B8564" s="186">
        <v>3.04</v>
      </c>
      <c r="C8564" s="187">
        <v>45709.0</v>
      </c>
      <c r="D8564" s="188" t="str">
        <f t="shared" si="1"/>
        <v>2025/02</v>
      </c>
      <c r="E8564" s="189"/>
    </row>
    <row r="8565">
      <c r="A8565" s="186" t="s">
        <v>502</v>
      </c>
      <c r="B8565" s="186">
        <v>0.00474</v>
      </c>
      <c r="C8565" s="187">
        <v>45709.0</v>
      </c>
      <c r="D8565" s="188" t="str">
        <f t="shared" si="1"/>
        <v>2025/02</v>
      </c>
      <c r="E8565" s="189"/>
    </row>
    <row r="8566">
      <c r="A8566" s="186" t="s">
        <v>502</v>
      </c>
      <c r="B8566" s="186">
        <v>0.00135</v>
      </c>
      <c r="C8566" s="187">
        <v>45709.0</v>
      </c>
      <c r="D8566" s="188" t="str">
        <f t="shared" si="1"/>
        <v>2025/02</v>
      </c>
      <c r="E8566" s="189"/>
    </row>
    <row r="8567">
      <c r="A8567" s="186" t="s">
        <v>502</v>
      </c>
      <c r="B8567" s="186">
        <v>0.252801</v>
      </c>
      <c r="C8567" s="187">
        <v>45709.0</v>
      </c>
      <c r="D8567" s="188" t="str">
        <f t="shared" si="1"/>
        <v>2025/02</v>
      </c>
      <c r="E8567" s="189"/>
    </row>
    <row r="8568">
      <c r="A8568" s="186" t="s">
        <v>502</v>
      </c>
      <c r="B8568" s="186">
        <v>0.64702</v>
      </c>
      <c r="C8568" s="187">
        <v>45709.0</v>
      </c>
      <c r="D8568" s="188" t="str">
        <f t="shared" si="1"/>
        <v>2025/02</v>
      </c>
      <c r="E8568" s="189"/>
    </row>
    <row r="8569">
      <c r="A8569" s="186" t="s">
        <v>488</v>
      </c>
      <c r="B8569" s="186">
        <v>0.0176875</v>
      </c>
      <c r="C8569" s="187">
        <v>45709.0</v>
      </c>
      <c r="D8569" s="188" t="str">
        <f t="shared" si="1"/>
        <v>2025/02</v>
      </c>
      <c r="E8569" s="189"/>
    </row>
    <row r="8570">
      <c r="A8570" s="186" t="s">
        <v>488</v>
      </c>
      <c r="B8570" s="186">
        <v>0.0088</v>
      </c>
      <c r="C8570" s="187">
        <v>45709.0</v>
      </c>
      <c r="D8570" s="188" t="str">
        <f t="shared" si="1"/>
        <v>2025/02</v>
      </c>
      <c r="E8570" s="189"/>
    </row>
    <row r="8571">
      <c r="A8571" s="186" t="s">
        <v>488</v>
      </c>
      <c r="B8571" s="186">
        <v>0.03892</v>
      </c>
      <c r="C8571" s="187">
        <v>45709.0</v>
      </c>
      <c r="D8571" s="188" t="str">
        <f t="shared" si="1"/>
        <v>2025/02</v>
      </c>
      <c r="E8571" s="189"/>
    </row>
    <row r="8572">
      <c r="A8572" s="186" t="s">
        <v>488</v>
      </c>
      <c r="B8572" s="186">
        <v>0.0783657</v>
      </c>
      <c r="C8572" s="187">
        <v>45709.0</v>
      </c>
      <c r="D8572" s="188" t="str">
        <f t="shared" si="1"/>
        <v>2025/02</v>
      </c>
      <c r="E8572" s="189"/>
    </row>
    <row r="8573">
      <c r="A8573" s="186" t="s">
        <v>488</v>
      </c>
      <c r="B8573" s="186">
        <v>2.304E-4</v>
      </c>
      <c r="C8573" s="187">
        <v>45709.0</v>
      </c>
      <c r="D8573" s="188" t="str">
        <f t="shared" si="1"/>
        <v>2025/02</v>
      </c>
      <c r="E8573" s="189"/>
    </row>
    <row r="8574">
      <c r="A8574" s="186" t="s">
        <v>488</v>
      </c>
      <c r="B8574" s="186">
        <v>0.0124086</v>
      </c>
      <c r="C8574" s="187">
        <v>45709.0</v>
      </c>
      <c r="D8574" s="188" t="str">
        <f t="shared" si="1"/>
        <v>2025/02</v>
      </c>
      <c r="E8574" s="189"/>
    </row>
    <row r="8575">
      <c r="A8575" s="186" t="s">
        <v>488</v>
      </c>
      <c r="B8575" s="186">
        <v>3.8711222</v>
      </c>
      <c r="C8575" s="187">
        <v>45709.0</v>
      </c>
      <c r="D8575" s="188" t="str">
        <f t="shared" si="1"/>
        <v>2025/02</v>
      </c>
      <c r="E8575" s="189"/>
    </row>
    <row r="8576">
      <c r="A8576" s="186" t="s">
        <v>488</v>
      </c>
      <c r="B8576" s="186">
        <v>0.2002176</v>
      </c>
      <c r="C8576" s="187">
        <v>45709.0</v>
      </c>
      <c r="D8576" s="188" t="str">
        <f t="shared" si="1"/>
        <v>2025/02</v>
      </c>
      <c r="E8576" s="189"/>
    </row>
    <row r="8577">
      <c r="A8577" s="186" t="s">
        <v>488</v>
      </c>
      <c r="B8577" s="186">
        <v>10.523128</v>
      </c>
      <c r="C8577" s="187">
        <v>45709.0</v>
      </c>
      <c r="D8577" s="188" t="str">
        <f t="shared" si="1"/>
        <v>2025/02</v>
      </c>
      <c r="E8577" s="189"/>
    </row>
    <row r="8578">
      <c r="A8578" s="186" t="s">
        <v>488</v>
      </c>
      <c r="B8578" s="186">
        <v>38.434887</v>
      </c>
      <c r="C8578" s="187">
        <v>45709.0</v>
      </c>
      <c r="D8578" s="188" t="str">
        <f t="shared" si="1"/>
        <v>2025/02</v>
      </c>
      <c r="E8578" s="189"/>
    </row>
    <row r="8579">
      <c r="A8579" s="186" t="s">
        <v>488</v>
      </c>
      <c r="B8579" s="186">
        <v>0.0871203</v>
      </c>
      <c r="C8579" s="187">
        <v>45709.0</v>
      </c>
      <c r="D8579" s="188" t="str">
        <f t="shared" si="1"/>
        <v>2025/02</v>
      </c>
      <c r="E8579" s="189"/>
    </row>
    <row r="8580">
      <c r="A8580" s="186" t="s">
        <v>488</v>
      </c>
      <c r="B8580" s="186">
        <v>0.0253824</v>
      </c>
      <c r="C8580" s="187">
        <v>45709.0</v>
      </c>
      <c r="D8580" s="188" t="str">
        <f t="shared" si="1"/>
        <v>2025/02</v>
      </c>
      <c r="E8580" s="189"/>
    </row>
    <row r="8581">
      <c r="A8581" s="186" t="s">
        <v>488</v>
      </c>
      <c r="B8581" s="186">
        <v>0.0105588</v>
      </c>
      <c r="C8581" s="187">
        <v>45709.0</v>
      </c>
      <c r="D8581" s="188" t="str">
        <f t="shared" si="1"/>
        <v>2025/02</v>
      </c>
      <c r="E8581" s="189"/>
    </row>
    <row r="8582">
      <c r="A8582" s="186" t="s">
        <v>489</v>
      </c>
      <c r="B8582" s="186">
        <v>16.90499</v>
      </c>
      <c r="C8582" s="187">
        <v>45709.0</v>
      </c>
      <c r="D8582" s="188" t="str">
        <f t="shared" si="1"/>
        <v>2025/02</v>
      </c>
      <c r="E8582" s="189"/>
    </row>
    <row r="8583">
      <c r="A8583" s="186" t="s">
        <v>489</v>
      </c>
      <c r="B8583" s="186">
        <v>11.12288</v>
      </c>
      <c r="C8583" s="187">
        <v>45709.0</v>
      </c>
      <c r="D8583" s="188" t="str">
        <f t="shared" si="1"/>
        <v>2025/02</v>
      </c>
      <c r="E8583" s="189"/>
    </row>
    <row r="8584">
      <c r="A8584" s="186" t="s">
        <v>489</v>
      </c>
      <c r="B8584" s="186">
        <v>12.09123</v>
      </c>
      <c r="C8584" s="187">
        <v>45709.0</v>
      </c>
      <c r="D8584" s="188" t="str">
        <f t="shared" si="1"/>
        <v>2025/02</v>
      </c>
      <c r="E8584" s="189"/>
    </row>
    <row r="8585">
      <c r="A8585" s="186" t="s">
        <v>489</v>
      </c>
      <c r="B8585" s="186">
        <v>0.780085</v>
      </c>
      <c r="C8585" s="187">
        <v>45709.0</v>
      </c>
      <c r="D8585" s="188" t="str">
        <f t="shared" si="1"/>
        <v>2025/02</v>
      </c>
      <c r="E8585" s="189"/>
    </row>
    <row r="8586">
      <c r="A8586" s="186" t="s">
        <v>489</v>
      </c>
      <c r="B8586" s="186">
        <v>0.09712</v>
      </c>
      <c r="C8586" s="187">
        <v>45709.0</v>
      </c>
      <c r="D8586" s="188" t="str">
        <f t="shared" si="1"/>
        <v>2025/02</v>
      </c>
      <c r="E8586" s="189"/>
    </row>
    <row r="8587">
      <c r="A8587" s="186" t="s">
        <v>489</v>
      </c>
      <c r="B8587" s="186">
        <v>0.91138</v>
      </c>
      <c r="C8587" s="187">
        <v>45709.0</v>
      </c>
      <c r="D8587" s="188" t="str">
        <f t="shared" si="1"/>
        <v>2025/02</v>
      </c>
      <c r="E8587" s="189"/>
    </row>
    <row r="8588">
      <c r="A8588" s="186" t="s">
        <v>489</v>
      </c>
      <c r="B8588" s="186">
        <v>0.25362</v>
      </c>
      <c r="C8588" s="187">
        <v>45709.0</v>
      </c>
      <c r="D8588" s="188" t="str">
        <f t="shared" si="1"/>
        <v>2025/02</v>
      </c>
      <c r="E8588" s="189"/>
    </row>
    <row r="8589">
      <c r="A8589" s="186" t="s">
        <v>489</v>
      </c>
      <c r="B8589" s="186">
        <v>0.30948975</v>
      </c>
      <c r="C8589" s="187">
        <v>45709.0</v>
      </c>
      <c r="D8589" s="188" t="str">
        <f t="shared" si="1"/>
        <v>2025/02</v>
      </c>
      <c r="E8589" s="189"/>
    </row>
    <row r="8590">
      <c r="A8590" s="186" t="s">
        <v>489</v>
      </c>
      <c r="B8590" s="186">
        <v>0.0131136</v>
      </c>
      <c r="C8590" s="187">
        <v>45709.0</v>
      </c>
      <c r="D8590" s="188" t="str">
        <f t="shared" si="1"/>
        <v>2025/02</v>
      </c>
      <c r="E8590" s="189"/>
    </row>
    <row r="8591">
      <c r="A8591" s="186" t="s">
        <v>489</v>
      </c>
      <c r="B8591" s="186">
        <v>0.1212624</v>
      </c>
      <c r="C8591" s="187">
        <v>45709.0</v>
      </c>
      <c r="D8591" s="188" t="str">
        <f t="shared" si="1"/>
        <v>2025/02</v>
      </c>
      <c r="E8591" s="189"/>
    </row>
    <row r="8592">
      <c r="A8592" s="186" t="s">
        <v>489</v>
      </c>
      <c r="B8592" s="186">
        <v>4.03E-6</v>
      </c>
      <c r="C8592" s="187">
        <v>45709.0</v>
      </c>
      <c r="D8592" s="188" t="str">
        <f t="shared" si="1"/>
        <v>2025/02</v>
      </c>
      <c r="E8592" s="189"/>
    </row>
    <row r="8593">
      <c r="A8593" s="186" t="s">
        <v>489</v>
      </c>
      <c r="B8593" s="186">
        <v>0.0694416</v>
      </c>
      <c r="C8593" s="187">
        <v>45709.0</v>
      </c>
      <c r="D8593" s="188" t="str">
        <f t="shared" si="1"/>
        <v>2025/02</v>
      </c>
      <c r="E8593" s="189"/>
    </row>
    <row r="8594">
      <c r="A8594" s="186" t="s">
        <v>489</v>
      </c>
      <c r="B8594" s="186">
        <v>0.045426</v>
      </c>
      <c r="C8594" s="187">
        <v>45709.0</v>
      </c>
      <c r="D8594" s="188" t="str">
        <f t="shared" si="1"/>
        <v>2025/02</v>
      </c>
      <c r="E8594" s="189"/>
    </row>
    <row r="8595">
      <c r="A8595" s="186" t="s">
        <v>498</v>
      </c>
      <c r="B8595" s="186">
        <v>0.1267975</v>
      </c>
      <c r="C8595" s="187">
        <v>45709.0</v>
      </c>
      <c r="D8595" s="188" t="str">
        <f t="shared" si="1"/>
        <v>2025/02</v>
      </c>
      <c r="E8595" s="189"/>
    </row>
    <row r="8596">
      <c r="A8596" s="186" t="s">
        <v>498</v>
      </c>
      <c r="B8596" s="186">
        <v>0.14976</v>
      </c>
      <c r="C8596" s="187">
        <v>45709.0</v>
      </c>
      <c r="D8596" s="188" t="str">
        <f t="shared" si="1"/>
        <v>2025/02</v>
      </c>
      <c r="E8596" s="189"/>
    </row>
    <row r="8597">
      <c r="A8597" s="186" t="s">
        <v>498</v>
      </c>
      <c r="B8597" s="186">
        <v>0.10623</v>
      </c>
      <c r="C8597" s="187">
        <v>45709.0</v>
      </c>
      <c r="D8597" s="188" t="str">
        <f t="shared" si="1"/>
        <v>2025/02</v>
      </c>
      <c r="E8597" s="189"/>
    </row>
    <row r="8598">
      <c r="A8598" s="186" t="s">
        <v>498</v>
      </c>
      <c r="B8598" s="186">
        <v>0.0178125</v>
      </c>
      <c r="C8598" s="187">
        <v>45709.0</v>
      </c>
      <c r="D8598" s="188" t="str">
        <f t="shared" si="1"/>
        <v>2025/02</v>
      </c>
      <c r="E8598" s="189"/>
    </row>
    <row r="8599">
      <c r="A8599" s="186" t="s">
        <v>498</v>
      </c>
      <c r="B8599" s="186">
        <v>0.0071232</v>
      </c>
      <c r="C8599" s="187">
        <v>45709.0</v>
      </c>
      <c r="D8599" s="188" t="str">
        <f t="shared" si="1"/>
        <v>2025/02</v>
      </c>
      <c r="E8599" s="189"/>
    </row>
    <row r="8600">
      <c r="A8600" s="186" t="s">
        <v>498</v>
      </c>
      <c r="B8600" s="186">
        <v>0.0111798</v>
      </c>
      <c r="C8600" s="187">
        <v>45709.0</v>
      </c>
      <c r="D8600" s="188" t="str">
        <f t="shared" si="1"/>
        <v>2025/02</v>
      </c>
      <c r="E8600" s="189"/>
    </row>
    <row r="8601">
      <c r="A8601" s="186" t="s">
        <v>491</v>
      </c>
      <c r="B8601" s="186">
        <v>0.0271875</v>
      </c>
      <c r="C8601" s="187">
        <v>45709.0</v>
      </c>
      <c r="D8601" s="188" t="str">
        <f t="shared" si="1"/>
        <v>2025/02</v>
      </c>
      <c r="E8601" s="189"/>
    </row>
    <row r="8602">
      <c r="A8602" s="186" t="s">
        <v>491</v>
      </c>
      <c r="B8602" s="186">
        <v>0.00512</v>
      </c>
      <c r="C8602" s="187">
        <v>45709.0</v>
      </c>
      <c r="D8602" s="188" t="str">
        <f t="shared" si="1"/>
        <v>2025/02</v>
      </c>
      <c r="E8602" s="189"/>
    </row>
    <row r="8603">
      <c r="A8603" s="186" t="s">
        <v>491</v>
      </c>
      <c r="B8603" s="186">
        <v>0.00677</v>
      </c>
      <c r="C8603" s="187">
        <v>45709.0</v>
      </c>
      <c r="D8603" s="188" t="str">
        <f t="shared" si="1"/>
        <v>2025/02</v>
      </c>
      <c r="E8603" s="189"/>
    </row>
    <row r="8604">
      <c r="A8604" s="186" t="s">
        <v>491</v>
      </c>
      <c r="B8604" s="186">
        <v>0.14229705</v>
      </c>
      <c r="C8604" s="187">
        <v>45709.0</v>
      </c>
      <c r="D8604" s="188" t="str">
        <f t="shared" si="1"/>
        <v>2025/02</v>
      </c>
      <c r="E8604" s="189"/>
    </row>
    <row r="8605">
      <c r="A8605" s="186" t="s">
        <v>491</v>
      </c>
      <c r="B8605" s="186">
        <v>0.0014016</v>
      </c>
      <c r="C8605" s="187">
        <v>45709.0</v>
      </c>
      <c r="D8605" s="188" t="str">
        <f t="shared" si="1"/>
        <v>2025/02</v>
      </c>
      <c r="E8605" s="189"/>
    </row>
    <row r="8606">
      <c r="A8606" s="186" t="s">
        <v>491</v>
      </c>
      <c r="B8606" s="186">
        <v>0.0328164</v>
      </c>
      <c r="C8606" s="187">
        <v>45709.0</v>
      </c>
      <c r="D8606" s="188" t="str">
        <f t="shared" si="1"/>
        <v>2025/02</v>
      </c>
      <c r="E8606" s="189"/>
    </row>
    <row r="8607">
      <c r="A8607" s="186" t="s">
        <v>487</v>
      </c>
      <c r="B8607" s="186">
        <v>0.24137085</v>
      </c>
      <c r="C8607" s="187">
        <v>45710.0</v>
      </c>
      <c r="D8607" s="188" t="str">
        <f t="shared" si="1"/>
        <v>2025/02</v>
      </c>
      <c r="E8607" s="189"/>
    </row>
    <row r="8608">
      <c r="A8608" s="186" t="s">
        <v>487</v>
      </c>
      <c r="B8608" s="186">
        <v>0.2254944</v>
      </c>
      <c r="C8608" s="187">
        <v>45710.0</v>
      </c>
      <c r="D8608" s="188" t="str">
        <f t="shared" si="1"/>
        <v>2025/02</v>
      </c>
      <c r="E8608" s="189"/>
    </row>
    <row r="8609">
      <c r="A8609" s="186" t="s">
        <v>487</v>
      </c>
      <c r="B8609" s="186">
        <v>0.0208218</v>
      </c>
      <c r="C8609" s="187">
        <v>45710.0</v>
      </c>
      <c r="D8609" s="188" t="str">
        <f t="shared" si="1"/>
        <v>2025/02</v>
      </c>
      <c r="E8609" s="189"/>
    </row>
    <row r="8610">
      <c r="A8610" s="186" t="s">
        <v>499</v>
      </c>
      <c r="B8610" s="186">
        <v>6.82637</v>
      </c>
      <c r="C8610" s="187">
        <v>45710.0</v>
      </c>
      <c r="D8610" s="188" t="str">
        <f t="shared" si="1"/>
        <v>2025/02</v>
      </c>
      <c r="E8610" s="189"/>
    </row>
    <row r="8611">
      <c r="A8611" s="186" t="s">
        <v>499</v>
      </c>
      <c r="B8611" s="186">
        <v>9.23744</v>
      </c>
      <c r="C8611" s="187">
        <v>45710.0</v>
      </c>
      <c r="D8611" s="188" t="str">
        <f t="shared" si="1"/>
        <v>2025/02</v>
      </c>
      <c r="E8611" s="189"/>
    </row>
    <row r="8612">
      <c r="A8612" s="186" t="s">
        <v>499</v>
      </c>
      <c r="B8612" s="186">
        <v>3.93143</v>
      </c>
      <c r="C8612" s="187">
        <v>45710.0</v>
      </c>
      <c r="D8612" s="188" t="str">
        <f t="shared" si="1"/>
        <v>2025/02</v>
      </c>
      <c r="E8612" s="189"/>
    </row>
    <row r="8613">
      <c r="A8613" s="186" t="s">
        <v>499</v>
      </c>
      <c r="B8613" s="186">
        <v>0.00416754</v>
      </c>
      <c r="C8613" s="187">
        <v>45710.0</v>
      </c>
      <c r="D8613" s="188" t="str">
        <f t="shared" si="1"/>
        <v>2025/02</v>
      </c>
      <c r="E8613" s="189"/>
    </row>
    <row r="8614">
      <c r="A8614" s="186" t="s">
        <v>499</v>
      </c>
      <c r="B8614" s="186">
        <v>0.0591546</v>
      </c>
      <c r="C8614" s="187">
        <v>45710.0</v>
      </c>
      <c r="D8614" s="188" t="str">
        <f t="shared" si="1"/>
        <v>2025/02</v>
      </c>
      <c r="E8614" s="189"/>
    </row>
    <row r="8615">
      <c r="A8615" s="186" t="s">
        <v>499</v>
      </c>
      <c r="B8615" s="186">
        <v>0.0303768</v>
      </c>
      <c r="C8615" s="187">
        <v>45710.0</v>
      </c>
      <c r="D8615" s="188" t="str">
        <f t="shared" si="1"/>
        <v>2025/02</v>
      </c>
      <c r="E8615" s="189"/>
    </row>
    <row r="8616">
      <c r="A8616" s="186" t="s">
        <v>511</v>
      </c>
      <c r="B8616" s="186">
        <v>0.2134704</v>
      </c>
      <c r="C8616" s="187">
        <v>45710.0</v>
      </c>
      <c r="D8616" s="188" t="str">
        <f t="shared" si="1"/>
        <v>2025/02</v>
      </c>
      <c r="E8616" s="189"/>
    </row>
    <row r="8617">
      <c r="A8617" s="186" t="s">
        <v>511</v>
      </c>
      <c r="B8617" s="186">
        <v>0.0140556</v>
      </c>
      <c r="C8617" s="187">
        <v>45710.0</v>
      </c>
      <c r="D8617" s="188" t="str">
        <f t="shared" si="1"/>
        <v>2025/02</v>
      </c>
      <c r="E8617" s="189"/>
    </row>
    <row r="8618">
      <c r="A8618" s="186" t="s">
        <v>502</v>
      </c>
      <c r="B8618" s="186">
        <v>0.0073974</v>
      </c>
      <c r="C8618" s="187">
        <v>45710.0</v>
      </c>
      <c r="D8618" s="188" t="str">
        <f t="shared" si="1"/>
        <v>2025/02</v>
      </c>
      <c r="E8618" s="189"/>
    </row>
    <row r="8619">
      <c r="A8619" s="186" t="s">
        <v>502</v>
      </c>
      <c r="B8619" s="186">
        <v>0.0028224</v>
      </c>
      <c r="C8619" s="187">
        <v>45710.0</v>
      </c>
      <c r="D8619" s="188" t="str">
        <f t="shared" si="1"/>
        <v>2025/02</v>
      </c>
      <c r="E8619" s="189"/>
    </row>
    <row r="8620">
      <c r="A8620" s="186" t="s">
        <v>502</v>
      </c>
      <c r="B8620" s="186">
        <v>0.0012534</v>
      </c>
      <c r="C8620" s="187">
        <v>45710.0</v>
      </c>
      <c r="D8620" s="188" t="str">
        <f t="shared" si="1"/>
        <v>2025/02</v>
      </c>
      <c r="E8620" s="189"/>
    </row>
    <row r="8621">
      <c r="A8621" s="186" t="s">
        <v>502</v>
      </c>
      <c r="B8621" s="186">
        <v>0.0096549</v>
      </c>
      <c r="C8621" s="187">
        <v>45710.0</v>
      </c>
      <c r="D8621" s="188" t="str">
        <f t="shared" si="1"/>
        <v>2025/02</v>
      </c>
      <c r="E8621" s="189"/>
    </row>
    <row r="8622">
      <c r="A8622" s="186" t="s">
        <v>502</v>
      </c>
      <c r="B8622" s="186">
        <v>0.1206729</v>
      </c>
      <c r="C8622" s="187">
        <v>45710.0</v>
      </c>
      <c r="D8622" s="188" t="str">
        <f t="shared" si="1"/>
        <v>2025/02</v>
      </c>
      <c r="E8622" s="189"/>
    </row>
    <row r="8623">
      <c r="A8623" s="186" t="s">
        <v>502</v>
      </c>
      <c r="B8623" s="186">
        <v>0.0065412</v>
      </c>
      <c r="C8623" s="187">
        <v>45710.0</v>
      </c>
      <c r="D8623" s="188" t="str">
        <f t="shared" si="1"/>
        <v>2025/02</v>
      </c>
      <c r="E8623" s="189"/>
    </row>
    <row r="8624">
      <c r="A8624" s="186" t="s">
        <v>502</v>
      </c>
      <c r="B8624" s="186">
        <v>2.6</v>
      </c>
      <c r="C8624" s="187">
        <v>45710.0</v>
      </c>
      <c r="D8624" s="188" t="str">
        <f t="shared" si="1"/>
        <v>2025/02</v>
      </c>
      <c r="E8624" s="189"/>
    </row>
    <row r="8625">
      <c r="A8625" s="186" t="s">
        <v>502</v>
      </c>
      <c r="B8625" s="186">
        <v>0.249216</v>
      </c>
      <c r="C8625" s="187">
        <v>45710.0</v>
      </c>
      <c r="D8625" s="188" t="str">
        <f t="shared" si="1"/>
        <v>2025/02</v>
      </c>
      <c r="E8625" s="189"/>
    </row>
    <row r="8626">
      <c r="A8626" s="186" t="s">
        <v>502</v>
      </c>
      <c r="B8626" s="186">
        <v>0.699912</v>
      </c>
      <c r="C8626" s="187">
        <v>45710.0</v>
      </c>
      <c r="D8626" s="188" t="str">
        <f t="shared" si="1"/>
        <v>2025/02</v>
      </c>
      <c r="E8626" s="189"/>
    </row>
    <row r="8627">
      <c r="A8627" s="186" t="s">
        <v>488</v>
      </c>
      <c r="B8627" s="186">
        <v>0.024155</v>
      </c>
      <c r="C8627" s="187">
        <v>45710.0</v>
      </c>
      <c r="D8627" s="188" t="str">
        <f t="shared" si="1"/>
        <v>2025/02</v>
      </c>
      <c r="E8627" s="189"/>
    </row>
    <row r="8628">
      <c r="A8628" s="186" t="s">
        <v>488</v>
      </c>
      <c r="B8628" s="186">
        <v>0.00726</v>
      </c>
      <c r="C8628" s="187">
        <v>45710.0</v>
      </c>
      <c r="D8628" s="188" t="str">
        <f t="shared" si="1"/>
        <v>2025/02</v>
      </c>
      <c r="E8628" s="189"/>
    </row>
    <row r="8629">
      <c r="A8629" s="186" t="s">
        <v>488</v>
      </c>
      <c r="B8629" s="186">
        <v>0.0030925</v>
      </c>
      <c r="C8629" s="187">
        <v>45710.0</v>
      </c>
      <c r="D8629" s="188" t="str">
        <f t="shared" si="1"/>
        <v>2025/02</v>
      </c>
      <c r="E8629" s="189"/>
    </row>
    <row r="8630">
      <c r="A8630" s="186" t="s">
        <v>488</v>
      </c>
      <c r="B8630" s="186">
        <v>0.00254</v>
      </c>
      <c r="C8630" s="187">
        <v>45710.0</v>
      </c>
      <c r="D8630" s="188" t="str">
        <f t="shared" si="1"/>
        <v>2025/02</v>
      </c>
      <c r="E8630" s="189"/>
    </row>
    <row r="8631">
      <c r="A8631" s="186" t="s">
        <v>488</v>
      </c>
      <c r="B8631" s="186">
        <v>1.83E-5</v>
      </c>
      <c r="C8631" s="187">
        <v>45710.0</v>
      </c>
      <c r="D8631" s="188" t="str">
        <f t="shared" si="1"/>
        <v>2025/02</v>
      </c>
      <c r="E8631" s="189"/>
    </row>
    <row r="8632">
      <c r="A8632" s="186" t="s">
        <v>488</v>
      </c>
      <c r="B8632" s="186">
        <v>4.38E-5</v>
      </c>
      <c r="C8632" s="187">
        <v>45710.0</v>
      </c>
      <c r="D8632" s="188" t="str">
        <f t="shared" si="1"/>
        <v>2025/02</v>
      </c>
      <c r="E8632" s="189"/>
    </row>
    <row r="8633">
      <c r="A8633" s="186" t="s">
        <v>488</v>
      </c>
      <c r="B8633" s="186">
        <v>0.002325</v>
      </c>
      <c r="C8633" s="187">
        <v>45710.0</v>
      </c>
      <c r="D8633" s="188" t="str">
        <f t="shared" si="1"/>
        <v>2025/02</v>
      </c>
      <c r="E8633" s="189"/>
    </row>
    <row r="8634">
      <c r="A8634" s="186" t="s">
        <v>488</v>
      </c>
      <c r="B8634" s="186">
        <v>0.09234</v>
      </c>
      <c r="C8634" s="187">
        <v>45710.0</v>
      </c>
      <c r="D8634" s="188" t="str">
        <f t="shared" si="1"/>
        <v>2025/02</v>
      </c>
      <c r="E8634" s="189"/>
    </row>
    <row r="8635">
      <c r="A8635" s="186" t="s">
        <v>488</v>
      </c>
      <c r="B8635" s="186">
        <v>0.013354</v>
      </c>
      <c r="C8635" s="187">
        <v>45710.0</v>
      </c>
      <c r="D8635" s="188" t="str">
        <f t="shared" si="1"/>
        <v>2025/02</v>
      </c>
      <c r="E8635" s="189"/>
    </row>
    <row r="8636">
      <c r="A8636" s="186" t="s">
        <v>488</v>
      </c>
      <c r="B8636" s="186">
        <v>0.3582436</v>
      </c>
      <c r="C8636" s="187">
        <v>45710.0</v>
      </c>
      <c r="D8636" s="188" t="str">
        <f t="shared" si="1"/>
        <v>2025/02</v>
      </c>
      <c r="E8636" s="189"/>
    </row>
    <row r="8637">
      <c r="A8637" s="186" t="s">
        <v>489</v>
      </c>
      <c r="B8637" s="186">
        <v>4.21176</v>
      </c>
      <c r="C8637" s="187">
        <v>45710.0</v>
      </c>
      <c r="D8637" s="188" t="str">
        <f t="shared" si="1"/>
        <v>2025/02</v>
      </c>
      <c r="E8637" s="189"/>
    </row>
    <row r="8638">
      <c r="A8638" s="186" t="s">
        <v>489</v>
      </c>
      <c r="B8638" s="186">
        <v>1.57456</v>
      </c>
      <c r="C8638" s="187">
        <v>45710.0</v>
      </c>
      <c r="D8638" s="188" t="str">
        <f t="shared" si="1"/>
        <v>2025/02</v>
      </c>
      <c r="E8638" s="189"/>
    </row>
    <row r="8639">
      <c r="A8639" s="186" t="s">
        <v>489</v>
      </c>
      <c r="B8639" s="186">
        <v>2.02885</v>
      </c>
      <c r="C8639" s="187">
        <v>45710.0</v>
      </c>
      <c r="D8639" s="188" t="str">
        <f t="shared" si="1"/>
        <v>2025/02</v>
      </c>
      <c r="E8639" s="189"/>
    </row>
    <row r="8640">
      <c r="A8640" s="186" t="s">
        <v>489</v>
      </c>
      <c r="B8640" s="186">
        <v>0.03092625</v>
      </c>
      <c r="C8640" s="187">
        <v>45710.0</v>
      </c>
      <c r="D8640" s="188" t="str">
        <f t="shared" si="1"/>
        <v>2025/02</v>
      </c>
      <c r="E8640" s="189"/>
    </row>
    <row r="8641">
      <c r="A8641" s="186" t="s">
        <v>489</v>
      </c>
      <c r="B8641" s="186">
        <v>0.0088074</v>
      </c>
      <c r="C8641" s="187">
        <v>45710.0</v>
      </c>
      <c r="D8641" s="188" t="str">
        <f t="shared" si="1"/>
        <v>2025/02</v>
      </c>
      <c r="E8641" s="189"/>
    </row>
    <row r="8642">
      <c r="A8642" s="186" t="s">
        <v>489</v>
      </c>
      <c r="B8642" s="186">
        <v>0.0101487</v>
      </c>
      <c r="C8642" s="187">
        <v>45710.0</v>
      </c>
      <c r="D8642" s="188" t="str">
        <f t="shared" si="1"/>
        <v>2025/02</v>
      </c>
      <c r="E8642" s="189"/>
    </row>
    <row r="8643">
      <c r="A8643" s="186" t="s">
        <v>489</v>
      </c>
      <c r="B8643" s="186">
        <v>0.0066024</v>
      </c>
      <c r="C8643" s="187">
        <v>45710.0</v>
      </c>
      <c r="D8643" s="188" t="str">
        <f t="shared" si="1"/>
        <v>2025/02</v>
      </c>
      <c r="E8643" s="189"/>
    </row>
    <row r="8644">
      <c r="A8644" s="186" t="s">
        <v>498</v>
      </c>
      <c r="B8644" s="186">
        <v>0.011325</v>
      </c>
      <c r="C8644" s="187">
        <v>45710.0</v>
      </c>
      <c r="D8644" s="188" t="str">
        <f t="shared" si="1"/>
        <v>2025/02</v>
      </c>
      <c r="E8644" s="189"/>
    </row>
    <row r="8645">
      <c r="A8645" s="186" t="s">
        <v>498</v>
      </c>
      <c r="B8645" s="186">
        <v>0.00883</v>
      </c>
      <c r="C8645" s="187">
        <v>45710.0</v>
      </c>
      <c r="D8645" s="188" t="str">
        <f t="shared" si="1"/>
        <v>2025/02</v>
      </c>
      <c r="E8645" s="189"/>
    </row>
    <row r="8646">
      <c r="A8646" s="186" t="s">
        <v>498</v>
      </c>
      <c r="B8646" s="186">
        <v>0.00152715</v>
      </c>
      <c r="C8646" s="187">
        <v>45710.0</v>
      </c>
      <c r="D8646" s="188" t="str">
        <f t="shared" si="1"/>
        <v>2025/02</v>
      </c>
      <c r="E8646" s="189"/>
    </row>
    <row r="8647">
      <c r="A8647" s="186" t="s">
        <v>498</v>
      </c>
      <c r="B8647" s="186">
        <v>3.774E-4</v>
      </c>
      <c r="C8647" s="187">
        <v>45710.0</v>
      </c>
      <c r="D8647" s="188" t="str">
        <f t="shared" si="1"/>
        <v>2025/02</v>
      </c>
      <c r="E8647" s="189"/>
    </row>
    <row r="8648">
      <c r="A8648" s="186" t="s">
        <v>491</v>
      </c>
      <c r="B8648" s="186">
        <v>0.0608745</v>
      </c>
      <c r="C8648" s="187">
        <v>45710.0</v>
      </c>
      <c r="D8648" s="188" t="str">
        <f t="shared" si="1"/>
        <v>2025/02</v>
      </c>
      <c r="E8648" s="189"/>
    </row>
    <row r="8649">
      <c r="A8649" s="186" t="s">
        <v>491</v>
      </c>
      <c r="B8649" s="186">
        <v>0.008979</v>
      </c>
      <c r="C8649" s="187">
        <v>45710.0</v>
      </c>
      <c r="D8649" s="188" t="str">
        <f t="shared" si="1"/>
        <v>2025/02</v>
      </c>
      <c r="E8649" s="189"/>
    </row>
    <row r="8650">
      <c r="A8650" s="186" t="s">
        <v>487</v>
      </c>
      <c r="B8650" s="186">
        <v>0.07573995</v>
      </c>
      <c r="C8650" s="187">
        <v>45711.0</v>
      </c>
      <c r="D8650" s="188" t="str">
        <f t="shared" si="1"/>
        <v>2025/02</v>
      </c>
      <c r="E8650" s="189"/>
    </row>
    <row r="8651">
      <c r="A8651" s="186" t="s">
        <v>487</v>
      </c>
      <c r="B8651" s="186">
        <v>0.0693408</v>
      </c>
      <c r="C8651" s="187">
        <v>45711.0</v>
      </c>
      <c r="D8651" s="188" t="str">
        <f t="shared" si="1"/>
        <v>2025/02</v>
      </c>
      <c r="E8651" s="189"/>
    </row>
    <row r="8652">
      <c r="A8652" s="186" t="s">
        <v>487</v>
      </c>
      <c r="B8652" s="186">
        <v>0.001896</v>
      </c>
      <c r="C8652" s="187">
        <v>45711.0</v>
      </c>
      <c r="D8652" s="188" t="str">
        <f t="shared" si="1"/>
        <v>2025/02</v>
      </c>
      <c r="E8652" s="189"/>
    </row>
    <row r="8653">
      <c r="A8653" s="186" t="s">
        <v>499</v>
      </c>
      <c r="B8653" s="186">
        <v>9.9953475</v>
      </c>
      <c r="C8653" s="187">
        <v>45711.0</v>
      </c>
      <c r="D8653" s="188" t="str">
        <f t="shared" si="1"/>
        <v>2025/02</v>
      </c>
      <c r="E8653" s="189"/>
    </row>
    <row r="8654">
      <c r="A8654" s="186" t="s">
        <v>499</v>
      </c>
      <c r="B8654" s="186">
        <v>13.84144</v>
      </c>
      <c r="C8654" s="187">
        <v>45711.0</v>
      </c>
      <c r="D8654" s="188" t="str">
        <f t="shared" si="1"/>
        <v>2025/02</v>
      </c>
      <c r="E8654" s="189"/>
    </row>
    <row r="8655">
      <c r="A8655" s="186" t="s">
        <v>499</v>
      </c>
      <c r="B8655" s="186">
        <v>7.12949</v>
      </c>
      <c r="C8655" s="187">
        <v>45711.0</v>
      </c>
      <c r="D8655" s="188" t="str">
        <f t="shared" si="1"/>
        <v>2025/02</v>
      </c>
      <c r="E8655" s="189"/>
    </row>
    <row r="8656">
      <c r="A8656" s="186" t="s">
        <v>499</v>
      </c>
      <c r="B8656" s="186">
        <v>0.00583167</v>
      </c>
      <c r="C8656" s="187">
        <v>45711.0</v>
      </c>
      <c r="D8656" s="188" t="str">
        <f t="shared" si="1"/>
        <v>2025/02</v>
      </c>
      <c r="E8656" s="189"/>
    </row>
    <row r="8657">
      <c r="A8657" s="186" t="s">
        <v>499</v>
      </c>
      <c r="B8657" s="186">
        <v>0.089859</v>
      </c>
      <c r="C8657" s="187">
        <v>45711.0</v>
      </c>
      <c r="D8657" s="188" t="str">
        <f t="shared" si="1"/>
        <v>2025/02</v>
      </c>
      <c r="E8657" s="189"/>
    </row>
    <row r="8658">
      <c r="A8658" s="186" t="s">
        <v>499</v>
      </c>
      <c r="B8658" s="186">
        <v>0.0505692</v>
      </c>
      <c r="C8658" s="187">
        <v>45711.0</v>
      </c>
      <c r="D8658" s="188" t="str">
        <f t="shared" si="1"/>
        <v>2025/02</v>
      </c>
      <c r="E8658" s="189"/>
    </row>
    <row r="8659">
      <c r="A8659" s="186" t="s">
        <v>502</v>
      </c>
      <c r="B8659" s="186">
        <v>0.01371</v>
      </c>
      <c r="C8659" s="187">
        <v>45711.0</v>
      </c>
      <c r="D8659" s="188" t="str">
        <f t="shared" si="1"/>
        <v>2025/02</v>
      </c>
      <c r="E8659" s="189"/>
    </row>
    <row r="8660">
      <c r="A8660" s="186" t="s">
        <v>502</v>
      </c>
      <c r="B8660" s="186">
        <v>0.00869</v>
      </c>
      <c r="C8660" s="187">
        <v>45711.0</v>
      </c>
      <c r="D8660" s="188" t="str">
        <f t="shared" si="1"/>
        <v>2025/02</v>
      </c>
      <c r="E8660" s="189"/>
    </row>
    <row r="8661">
      <c r="A8661" s="186" t="s">
        <v>502</v>
      </c>
      <c r="B8661" s="186">
        <v>0.00517335</v>
      </c>
      <c r="C8661" s="187">
        <v>45711.0</v>
      </c>
      <c r="D8661" s="188" t="str">
        <f t="shared" si="1"/>
        <v>2025/02</v>
      </c>
      <c r="E8661" s="189"/>
    </row>
    <row r="8662">
      <c r="A8662" s="186" t="s">
        <v>502</v>
      </c>
      <c r="B8662" s="186">
        <v>0.0044352</v>
      </c>
      <c r="C8662" s="187">
        <v>45711.0</v>
      </c>
      <c r="D8662" s="188" t="str">
        <f t="shared" si="1"/>
        <v>2025/02</v>
      </c>
      <c r="E8662" s="189"/>
    </row>
    <row r="8663">
      <c r="A8663" s="186" t="s">
        <v>502</v>
      </c>
      <c r="B8663" s="186">
        <v>4.014E-4</v>
      </c>
      <c r="C8663" s="187">
        <v>45711.0</v>
      </c>
      <c r="D8663" s="188" t="str">
        <f t="shared" si="1"/>
        <v>2025/02</v>
      </c>
      <c r="E8663" s="189"/>
    </row>
    <row r="8664">
      <c r="A8664" s="186" t="s">
        <v>502</v>
      </c>
      <c r="B8664" s="186">
        <v>0.0059104</v>
      </c>
      <c r="C8664" s="187">
        <v>45711.0</v>
      </c>
      <c r="D8664" s="188" t="str">
        <f t="shared" si="1"/>
        <v>2025/02</v>
      </c>
      <c r="E8664" s="189"/>
    </row>
    <row r="8665">
      <c r="A8665" s="186" t="s">
        <v>502</v>
      </c>
      <c r="B8665" s="186">
        <v>0.056418</v>
      </c>
      <c r="C8665" s="187">
        <v>45711.0</v>
      </c>
      <c r="D8665" s="188" t="str">
        <f t="shared" si="1"/>
        <v>2025/02</v>
      </c>
      <c r="E8665" s="189"/>
    </row>
    <row r="8666">
      <c r="A8666" s="186" t="s">
        <v>502</v>
      </c>
      <c r="B8666" s="186">
        <v>0.0028668</v>
      </c>
      <c r="C8666" s="187">
        <v>45711.0</v>
      </c>
      <c r="D8666" s="188" t="str">
        <f t="shared" si="1"/>
        <v>2025/02</v>
      </c>
      <c r="E8666" s="189"/>
    </row>
    <row r="8667">
      <c r="A8667" s="186" t="s">
        <v>502</v>
      </c>
      <c r="B8667" s="186">
        <v>2.88</v>
      </c>
      <c r="C8667" s="187">
        <v>45711.0</v>
      </c>
      <c r="D8667" s="188" t="str">
        <f t="shared" si="1"/>
        <v>2025/02</v>
      </c>
      <c r="E8667" s="189"/>
    </row>
    <row r="8668">
      <c r="A8668" s="186" t="s">
        <v>502</v>
      </c>
      <c r="B8668" s="186">
        <v>0.253614</v>
      </c>
      <c r="C8668" s="187">
        <v>45711.0</v>
      </c>
      <c r="D8668" s="188" t="str">
        <f t="shared" si="1"/>
        <v>2025/02</v>
      </c>
      <c r="E8668" s="189"/>
    </row>
    <row r="8669">
      <c r="A8669" s="186" t="s">
        <v>502</v>
      </c>
      <c r="B8669" s="186">
        <v>0.796156</v>
      </c>
      <c r="C8669" s="187">
        <v>45711.0</v>
      </c>
      <c r="D8669" s="188" t="str">
        <f t="shared" si="1"/>
        <v>2025/02</v>
      </c>
      <c r="E8669" s="189"/>
    </row>
    <row r="8670">
      <c r="A8670" s="186" t="s">
        <v>488</v>
      </c>
      <c r="B8670" s="186">
        <v>0.0026075</v>
      </c>
      <c r="C8670" s="187">
        <v>45711.0</v>
      </c>
      <c r="D8670" s="188" t="str">
        <f t="shared" si="1"/>
        <v>2025/02</v>
      </c>
      <c r="E8670" s="189"/>
    </row>
    <row r="8671">
      <c r="A8671" s="186" t="s">
        <v>488</v>
      </c>
      <c r="B8671" s="186">
        <v>0.03392</v>
      </c>
      <c r="C8671" s="187">
        <v>45711.0</v>
      </c>
      <c r="D8671" s="188" t="str">
        <f t="shared" si="1"/>
        <v>2025/02</v>
      </c>
      <c r="E8671" s="189"/>
    </row>
    <row r="8672">
      <c r="A8672" s="186" t="s">
        <v>488</v>
      </c>
      <c r="B8672" s="186">
        <v>0.0024541</v>
      </c>
      <c r="C8672" s="187">
        <v>45711.0</v>
      </c>
      <c r="D8672" s="188" t="str">
        <f t="shared" si="1"/>
        <v>2025/02</v>
      </c>
      <c r="E8672" s="189"/>
    </row>
    <row r="8673">
      <c r="A8673" s="186" t="s">
        <v>488</v>
      </c>
      <c r="B8673" s="186">
        <v>0.1370424</v>
      </c>
      <c r="C8673" s="187">
        <v>45711.0</v>
      </c>
      <c r="D8673" s="188" t="str">
        <f t="shared" si="1"/>
        <v>2025/02</v>
      </c>
      <c r="E8673" s="189"/>
    </row>
    <row r="8674">
      <c r="A8674" s="186" t="s">
        <v>489</v>
      </c>
      <c r="B8674" s="186">
        <v>3.6767275</v>
      </c>
      <c r="C8674" s="187">
        <v>45711.0</v>
      </c>
      <c r="D8674" s="188" t="str">
        <f t="shared" si="1"/>
        <v>2025/02</v>
      </c>
      <c r="E8674" s="189"/>
    </row>
    <row r="8675">
      <c r="A8675" s="186" t="s">
        <v>489</v>
      </c>
      <c r="B8675" s="186">
        <v>0.50032</v>
      </c>
      <c r="C8675" s="187">
        <v>45711.0</v>
      </c>
      <c r="D8675" s="188" t="str">
        <f t="shared" si="1"/>
        <v>2025/02</v>
      </c>
      <c r="E8675" s="189"/>
    </row>
    <row r="8676">
      <c r="A8676" s="186" t="s">
        <v>489</v>
      </c>
      <c r="B8676" s="186">
        <v>1.22641</v>
      </c>
      <c r="C8676" s="187">
        <v>45711.0</v>
      </c>
      <c r="D8676" s="188" t="str">
        <f t="shared" si="1"/>
        <v>2025/02</v>
      </c>
      <c r="E8676" s="189"/>
    </row>
    <row r="8677">
      <c r="A8677" s="186" t="s">
        <v>489</v>
      </c>
      <c r="B8677" s="186">
        <v>0.25996</v>
      </c>
      <c r="C8677" s="187">
        <v>45711.0</v>
      </c>
      <c r="D8677" s="188" t="str">
        <f t="shared" si="1"/>
        <v>2025/02</v>
      </c>
      <c r="E8677" s="189"/>
    </row>
    <row r="8678">
      <c r="A8678" s="186" t="s">
        <v>489</v>
      </c>
      <c r="B8678" s="186">
        <v>0.01502</v>
      </c>
      <c r="C8678" s="187">
        <v>45711.0</v>
      </c>
      <c r="D8678" s="188" t="str">
        <f t="shared" si="1"/>
        <v>2025/02</v>
      </c>
      <c r="E8678" s="189"/>
    </row>
    <row r="8679">
      <c r="A8679" s="186" t="s">
        <v>489</v>
      </c>
      <c r="B8679" s="186">
        <v>0.0036993</v>
      </c>
      <c r="C8679" s="187">
        <v>45711.0</v>
      </c>
      <c r="D8679" s="188" t="str">
        <f t="shared" si="1"/>
        <v>2025/02</v>
      </c>
      <c r="E8679" s="189"/>
    </row>
    <row r="8680">
      <c r="A8680" s="186" t="s">
        <v>489</v>
      </c>
      <c r="B8680" s="186">
        <v>0.0022848</v>
      </c>
      <c r="C8680" s="187">
        <v>45711.0</v>
      </c>
      <c r="D8680" s="188" t="str">
        <f t="shared" si="1"/>
        <v>2025/02</v>
      </c>
      <c r="E8680" s="189"/>
    </row>
    <row r="8681">
      <c r="A8681" s="186" t="s">
        <v>498</v>
      </c>
      <c r="B8681" s="186">
        <v>0.010355</v>
      </c>
      <c r="C8681" s="187">
        <v>45711.0</v>
      </c>
      <c r="D8681" s="188" t="str">
        <f t="shared" si="1"/>
        <v>2025/02</v>
      </c>
      <c r="E8681" s="189"/>
    </row>
    <row r="8682">
      <c r="A8682" s="186" t="s">
        <v>498</v>
      </c>
      <c r="B8682" s="186">
        <v>0.00739</v>
      </c>
      <c r="C8682" s="187">
        <v>45711.0</v>
      </c>
      <c r="D8682" s="188" t="str">
        <f t="shared" si="1"/>
        <v>2025/02</v>
      </c>
      <c r="E8682" s="189"/>
    </row>
    <row r="8683">
      <c r="A8683" s="186" t="s">
        <v>498</v>
      </c>
      <c r="B8683" s="186">
        <v>0.0026706</v>
      </c>
      <c r="C8683" s="187">
        <v>45711.0</v>
      </c>
      <c r="D8683" s="188" t="str">
        <f t="shared" si="1"/>
        <v>2025/02</v>
      </c>
      <c r="E8683" s="189"/>
    </row>
    <row r="8684">
      <c r="A8684" s="186" t="s">
        <v>498</v>
      </c>
      <c r="B8684" s="186">
        <v>8.244E-4</v>
      </c>
      <c r="C8684" s="187">
        <v>45711.0</v>
      </c>
      <c r="D8684" s="188" t="str">
        <f t="shared" si="1"/>
        <v>2025/02</v>
      </c>
      <c r="E8684" s="189"/>
    </row>
    <row r="8685">
      <c r="A8685" s="186" t="s">
        <v>491</v>
      </c>
      <c r="B8685" s="186">
        <v>0.0554334</v>
      </c>
      <c r="C8685" s="187">
        <v>45711.0</v>
      </c>
      <c r="D8685" s="188" t="str">
        <f t="shared" si="1"/>
        <v>2025/02</v>
      </c>
      <c r="E8685" s="189"/>
    </row>
    <row r="8686">
      <c r="A8686" s="186" t="s">
        <v>491</v>
      </c>
      <c r="B8686" s="186">
        <v>0.008118</v>
      </c>
      <c r="C8686" s="187">
        <v>45711.0</v>
      </c>
      <c r="D8686" s="188" t="str">
        <f t="shared" si="1"/>
        <v>2025/02</v>
      </c>
      <c r="E8686" s="189"/>
    </row>
    <row r="8687">
      <c r="A8687" s="186" t="s">
        <v>487</v>
      </c>
      <c r="B8687" s="186">
        <v>0.06568935</v>
      </c>
      <c r="C8687" s="187">
        <v>45712.0</v>
      </c>
      <c r="D8687" s="188" t="str">
        <f t="shared" si="1"/>
        <v>2025/02</v>
      </c>
      <c r="E8687" s="189"/>
    </row>
    <row r="8688">
      <c r="A8688" s="186" t="s">
        <v>487</v>
      </c>
      <c r="B8688" s="186">
        <v>0.1123584</v>
      </c>
      <c r="C8688" s="187">
        <v>45712.0</v>
      </c>
      <c r="D8688" s="188" t="str">
        <f t="shared" si="1"/>
        <v>2025/02</v>
      </c>
      <c r="E8688" s="189"/>
    </row>
    <row r="8689">
      <c r="A8689" s="186" t="s">
        <v>487</v>
      </c>
      <c r="B8689" s="186">
        <v>0.0027108</v>
      </c>
      <c r="C8689" s="187">
        <v>45712.0</v>
      </c>
      <c r="D8689" s="188" t="str">
        <f t="shared" si="1"/>
        <v>2025/02</v>
      </c>
      <c r="E8689" s="189"/>
    </row>
    <row r="8690">
      <c r="A8690" s="186" t="s">
        <v>499</v>
      </c>
      <c r="B8690" s="186">
        <v>13.7873375</v>
      </c>
      <c r="C8690" s="187">
        <v>45712.0</v>
      </c>
      <c r="D8690" s="188" t="str">
        <f t="shared" si="1"/>
        <v>2025/02</v>
      </c>
      <c r="E8690" s="189"/>
    </row>
    <row r="8691">
      <c r="A8691" s="186" t="s">
        <v>499</v>
      </c>
      <c r="B8691" s="186">
        <v>15.73568</v>
      </c>
      <c r="C8691" s="187">
        <v>45712.0</v>
      </c>
      <c r="D8691" s="188" t="str">
        <f t="shared" si="1"/>
        <v>2025/02</v>
      </c>
      <c r="E8691" s="189"/>
    </row>
    <row r="8692">
      <c r="A8692" s="186" t="s">
        <v>499</v>
      </c>
      <c r="B8692" s="186">
        <v>10.3652</v>
      </c>
      <c r="C8692" s="187">
        <v>45712.0</v>
      </c>
      <c r="D8692" s="188" t="str">
        <f t="shared" si="1"/>
        <v>2025/02</v>
      </c>
      <c r="E8692" s="189"/>
    </row>
    <row r="8693">
      <c r="A8693" s="186" t="s">
        <v>499</v>
      </c>
      <c r="B8693" s="186">
        <v>0.7032625</v>
      </c>
      <c r="C8693" s="187">
        <v>45712.0</v>
      </c>
      <c r="D8693" s="188" t="str">
        <f t="shared" si="1"/>
        <v>2025/02</v>
      </c>
      <c r="E8693" s="189"/>
    </row>
    <row r="8694">
      <c r="A8694" s="186" t="s">
        <v>499</v>
      </c>
      <c r="B8694" s="186">
        <v>0.00288</v>
      </c>
      <c r="C8694" s="187">
        <v>45712.0</v>
      </c>
      <c r="D8694" s="188" t="str">
        <f t="shared" si="1"/>
        <v>2025/02</v>
      </c>
      <c r="E8694" s="189"/>
    </row>
    <row r="8695">
      <c r="A8695" s="186" t="s">
        <v>499</v>
      </c>
      <c r="B8695" s="186">
        <v>0.14512</v>
      </c>
      <c r="C8695" s="187">
        <v>45712.0</v>
      </c>
      <c r="D8695" s="188" t="str">
        <f t="shared" si="1"/>
        <v>2025/02</v>
      </c>
      <c r="E8695" s="189"/>
    </row>
    <row r="8696">
      <c r="A8696" s="186" t="s">
        <v>499</v>
      </c>
      <c r="B8696" s="186">
        <v>0.15926055</v>
      </c>
      <c r="C8696" s="187">
        <v>45712.0</v>
      </c>
      <c r="D8696" s="188" t="str">
        <f t="shared" si="1"/>
        <v>2025/02</v>
      </c>
      <c r="E8696" s="189"/>
    </row>
    <row r="8697">
      <c r="A8697" s="186" t="s">
        <v>499</v>
      </c>
      <c r="B8697" s="186">
        <v>0.0439296</v>
      </c>
      <c r="C8697" s="187">
        <v>45712.0</v>
      </c>
      <c r="D8697" s="188" t="str">
        <f t="shared" si="1"/>
        <v>2025/02</v>
      </c>
      <c r="E8697" s="189"/>
    </row>
    <row r="8698">
      <c r="A8698" s="186" t="s">
        <v>499</v>
      </c>
      <c r="B8698" s="186">
        <v>0.0371934</v>
      </c>
      <c r="C8698" s="187">
        <v>45712.0</v>
      </c>
      <c r="D8698" s="188" t="str">
        <f t="shared" si="1"/>
        <v>2025/02</v>
      </c>
      <c r="E8698" s="189"/>
    </row>
    <row r="8699">
      <c r="A8699" s="186" t="s">
        <v>499</v>
      </c>
      <c r="B8699" s="186">
        <v>0.01176318</v>
      </c>
      <c r="C8699" s="187">
        <v>45712.0</v>
      </c>
      <c r="D8699" s="188" t="str">
        <f t="shared" si="1"/>
        <v>2025/02</v>
      </c>
      <c r="E8699" s="189"/>
    </row>
    <row r="8700">
      <c r="A8700" s="186" t="s">
        <v>499</v>
      </c>
      <c r="B8700" s="186">
        <v>0.1752531</v>
      </c>
      <c r="C8700" s="187">
        <v>45712.0</v>
      </c>
      <c r="D8700" s="188" t="str">
        <f t="shared" si="1"/>
        <v>2025/02</v>
      </c>
      <c r="E8700" s="189"/>
    </row>
    <row r="8701">
      <c r="A8701" s="186" t="s">
        <v>499</v>
      </c>
      <c r="B8701" s="186">
        <v>0.1401768</v>
      </c>
      <c r="C8701" s="187">
        <v>45712.0</v>
      </c>
      <c r="D8701" s="188" t="str">
        <f t="shared" si="1"/>
        <v>2025/02</v>
      </c>
      <c r="E8701" s="189"/>
    </row>
    <row r="8702">
      <c r="A8702" s="186" t="s">
        <v>511</v>
      </c>
      <c r="B8702" s="186">
        <v>0.534297</v>
      </c>
      <c r="C8702" s="187">
        <v>45712.0</v>
      </c>
      <c r="D8702" s="188" t="str">
        <f t="shared" si="1"/>
        <v>2025/02</v>
      </c>
      <c r="E8702" s="189"/>
    </row>
    <row r="8703">
      <c r="A8703" s="186" t="s">
        <v>511</v>
      </c>
      <c r="B8703" s="186">
        <v>0.0321792</v>
      </c>
      <c r="C8703" s="187">
        <v>45712.0</v>
      </c>
      <c r="D8703" s="188" t="str">
        <f t="shared" si="1"/>
        <v>2025/02</v>
      </c>
      <c r="E8703" s="189"/>
    </row>
    <row r="8704">
      <c r="A8704" s="186" t="s">
        <v>509</v>
      </c>
      <c r="B8704" s="186">
        <v>0.0027663</v>
      </c>
      <c r="C8704" s="187">
        <v>45712.0</v>
      </c>
      <c r="D8704" s="188" t="str">
        <f t="shared" si="1"/>
        <v>2025/02</v>
      </c>
      <c r="E8704" s="189"/>
    </row>
    <row r="8705">
      <c r="A8705" s="186" t="s">
        <v>509</v>
      </c>
      <c r="B8705" s="186">
        <v>8.916E-4</v>
      </c>
      <c r="C8705" s="187">
        <v>45712.0</v>
      </c>
      <c r="D8705" s="188" t="str">
        <f t="shared" si="1"/>
        <v>2025/02</v>
      </c>
      <c r="E8705" s="189"/>
    </row>
    <row r="8706">
      <c r="A8706" s="186" t="s">
        <v>502</v>
      </c>
      <c r="B8706" s="186">
        <v>1.9800725</v>
      </c>
      <c r="C8706" s="187">
        <v>45712.0</v>
      </c>
      <c r="D8706" s="188" t="str">
        <f t="shared" si="1"/>
        <v>2025/02</v>
      </c>
      <c r="E8706" s="189"/>
    </row>
    <row r="8707">
      <c r="A8707" s="186" t="s">
        <v>502</v>
      </c>
      <c r="B8707" s="186">
        <v>0.1592</v>
      </c>
      <c r="C8707" s="187">
        <v>45712.0</v>
      </c>
      <c r="D8707" s="188" t="str">
        <f t="shared" si="1"/>
        <v>2025/02</v>
      </c>
      <c r="E8707" s="189"/>
    </row>
    <row r="8708">
      <c r="A8708" s="186" t="s">
        <v>502</v>
      </c>
      <c r="B8708" s="186">
        <v>0.06622</v>
      </c>
      <c r="C8708" s="187">
        <v>45712.0</v>
      </c>
      <c r="D8708" s="188" t="str">
        <f t="shared" si="1"/>
        <v>2025/02</v>
      </c>
      <c r="E8708" s="189"/>
    </row>
    <row r="8709">
      <c r="A8709" s="186" t="s">
        <v>502</v>
      </c>
      <c r="B8709" s="186">
        <v>0.4505775</v>
      </c>
      <c r="C8709" s="187">
        <v>45712.0</v>
      </c>
      <c r="D8709" s="188" t="str">
        <f t="shared" si="1"/>
        <v>2025/02</v>
      </c>
      <c r="E8709" s="189"/>
    </row>
    <row r="8710">
      <c r="A8710" s="186" t="s">
        <v>502</v>
      </c>
      <c r="B8710" s="186">
        <v>0.05648</v>
      </c>
      <c r="C8710" s="187">
        <v>45712.0</v>
      </c>
      <c r="D8710" s="188" t="str">
        <f t="shared" si="1"/>
        <v>2025/02</v>
      </c>
      <c r="E8710" s="189"/>
    </row>
    <row r="8711">
      <c r="A8711" s="186" t="s">
        <v>502</v>
      </c>
      <c r="B8711" s="186">
        <v>0.53675</v>
      </c>
      <c r="C8711" s="187">
        <v>45712.0</v>
      </c>
      <c r="D8711" s="188" t="str">
        <f t="shared" si="1"/>
        <v>2025/02</v>
      </c>
      <c r="E8711" s="189"/>
    </row>
    <row r="8712">
      <c r="A8712" s="186" t="s">
        <v>502</v>
      </c>
      <c r="B8712" s="186">
        <v>0.1113129</v>
      </c>
      <c r="C8712" s="187">
        <v>45712.0</v>
      </c>
      <c r="D8712" s="188" t="str">
        <f t="shared" si="1"/>
        <v>2025/02</v>
      </c>
      <c r="E8712" s="189"/>
    </row>
    <row r="8713">
      <c r="A8713" s="186" t="s">
        <v>502</v>
      </c>
      <c r="B8713" s="186">
        <v>0.0228768</v>
      </c>
      <c r="C8713" s="187">
        <v>45712.0</v>
      </c>
      <c r="D8713" s="188" t="str">
        <f t="shared" si="1"/>
        <v>2025/02</v>
      </c>
      <c r="E8713" s="189"/>
    </row>
    <row r="8714">
      <c r="A8714" s="186" t="s">
        <v>502</v>
      </c>
      <c r="B8714" s="186">
        <v>0.0120186</v>
      </c>
      <c r="C8714" s="187">
        <v>45712.0</v>
      </c>
      <c r="D8714" s="188" t="str">
        <f t="shared" si="1"/>
        <v>2025/02</v>
      </c>
      <c r="E8714" s="189"/>
    </row>
    <row r="8715">
      <c r="A8715" s="186" t="s">
        <v>502</v>
      </c>
      <c r="B8715" s="186">
        <v>0.0101796</v>
      </c>
      <c r="C8715" s="187">
        <v>45712.0</v>
      </c>
      <c r="D8715" s="188" t="str">
        <f t="shared" si="1"/>
        <v>2025/02</v>
      </c>
      <c r="E8715" s="189"/>
    </row>
    <row r="8716">
      <c r="A8716" s="186" t="s">
        <v>502</v>
      </c>
      <c r="B8716" s="186">
        <v>0.2341599</v>
      </c>
      <c r="C8716" s="187">
        <v>45712.0</v>
      </c>
      <c r="D8716" s="188" t="str">
        <f t="shared" si="1"/>
        <v>2025/02</v>
      </c>
      <c r="E8716" s="189"/>
    </row>
    <row r="8717">
      <c r="A8717" s="186" t="s">
        <v>502</v>
      </c>
      <c r="B8717" s="186">
        <v>0.0140844</v>
      </c>
      <c r="C8717" s="187">
        <v>45712.0</v>
      </c>
      <c r="D8717" s="188" t="str">
        <f t="shared" si="1"/>
        <v>2025/02</v>
      </c>
      <c r="E8717" s="189"/>
    </row>
    <row r="8718">
      <c r="A8718" s="186" t="s">
        <v>502</v>
      </c>
      <c r="B8718" s="186">
        <v>2.88</v>
      </c>
      <c r="C8718" s="187">
        <v>45712.0</v>
      </c>
      <c r="D8718" s="188" t="str">
        <f t="shared" si="1"/>
        <v>2025/02</v>
      </c>
      <c r="E8718" s="189"/>
    </row>
    <row r="8719">
      <c r="A8719" s="186" t="s">
        <v>502</v>
      </c>
      <c r="B8719" s="186">
        <v>3.515E-4</v>
      </c>
      <c r="C8719" s="187">
        <v>45712.0</v>
      </c>
      <c r="D8719" s="188" t="str">
        <f t="shared" si="1"/>
        <v>2025/02</v>
      </c>
      <c r="E8719" s="189"/>
    </row>
    <row r="8720">
      <c r="A8720" s="186" t="s">
        <v>502</v>
      </c>
      <c r="B8720" s="186">
        <v>2.4E-5</v>
      </c>
      <c r="C8720" s="187">
        <v>45712.0</v>
      </c>
      <c r="D8720" s="188" t="str">
        <f t="shared" si="1"/>
        <v>2025/02</v>
      </c>
      <c r="E8720" s="189"/>
    </row>
    <row r="8721">
      <c r="A8721" s="186" t="s">
        <v>502</v>
      </c>
      <c r="B8721" s="186">
        <v>0.257037</v>
      </c>
      <c r="C8721" s="187">
        <v>45712.0</v>
      </c>
      <c r="D8721" s="188" t="str">
        <f t="shared" si="1"/>
        <v>2025/02</v>
      </c>
      <c r="E8721" s="189"/>
    </row>
    <row r="8722">
      <c r="A8722" s="186" t="s">
        <v>502</v>
      </c>
      <c r="B8722" s="186">
        <v>0.684972</v>
      </c>
      <c r="C8722" s="187">
        <v>45712.0</v>
      </c>
      <c r="D8722" s="188" t="str">
        <f t="shared" si="1"/>
        <v>2025/02</v>
      </c>
      <c r="E8722" s="189"/>
    </row>
    <row r="8723">
      <c r="A8723" s="186" t="s">
        <v>488</v>
      </c>
      <c r="B8723" s="186">
        <v>5.9634725</v>
      </c>
      <c r="C8723" s="187">
        <v>45712.0</v>
      </c>
      <c r="D8723" s="188" t="str">
        <f t="shared" si="1"/>
        <v>2025/02</v>
      </c>
      <c r="E8723" s="189"/>
    </row>
    <row r="8724">
      <c r="A8724" s="186" t="s">
        <v>488</v>
      </c>
      <c r="B8724" s="186">
        <v>0.3424</v>
      </c>
      <c r="C8724" s="187">
        <v>45712.0</v>
      </c>
      <c r="D8724" s="188" t="str">
        <f t="shared" si="1"/>
        <v>2025/02</v>
      </c>
      <c r="E8724" s="189"/>
    </row>
    <row r="8725">
      <c r="A8725" s="186" t="s">
        <v>488</v>
      </c>
      <c r="B8725" s="186">
        <v>4.9794</v>
      </c>
      <c r="C8725" s="187">
        <v>45712.0</v>
      </c>
      <c r="D8725" s="188" t="str">
        <f t="shared" si="1"/>
        <v>2025/02</v>
      </c>
      <c r="E8725" s="189"/>
    </row>
    <row r="8726">
      <c r="A8726" s="186" t="s">
        <v>488</v>
      </c>
      <c r="B8726" s="186">
        <v>7.512595</v>
      </c>
      <c r="C8726" s="187">
        <v>45712.0</v>
      </c>
      <c r="D8726" s="188" t="str">
        <f t="shared" si="1"/>
        <v>2025/02</v>
      </c>
      <c r="E8726" s="189"/>
    </row>
    <row r="8727">
      <c r="A8727" s="186" t="s">
        <v>488</v>
      </c>
      <c r="B8727" s="186">
        <v>1.48928</v>
      </c>
      <c r="C8727" s="187">
        <v>45712.0</v>
      </c>
      <c r="D8727" s="188" t="str">
        <f t="shared" si="1"/>
        <v>2025/02</v>
      </c>
      <c r="E8727" s="189"/>
    </row>
    <row r="8728">
      <c r="A8728" s="186" t="s">
        <v>488</v>
      </c>
      <c r="B8728" s="186">
        <v>5.1758</v>
      </c>
      <c r="C8728" s="187">
        <v>45712.0</v>
      </c>
      <c r="D8728" s="188" t="str">
        <f t="shared" si="1"/>
        <v>2025/02</v>
      </c>
      <c r="E8728" s="189"/>
    </row>
    <row r="8729">
      <c r="A8729" s="186" t="s">
        <v>488</v>
      </c>
      <c r="B8729" s="186">
        <v>0.02030355</v>
      </c>
      <c r="C8729" s="187">
        <v>45712.0</v>
      </c>
      <c r="D8729" s="188" t="str">
        <f t="shared" si="1"/>
        <v>2025/02</v>
      </c>
      <c r="E8729" s="189"/>
    </row>
    <row r="8730">
      <c r="A8730" s="186" t="s">
        <v>488</v>
      </c>
      <c r="B8730" s="186">
        <v>0.0043722</v>
      </c>
      <c r="C8730" s="187">
        <v>45712.0</v>
      </c>
      <c r="D8730" s="188" t="str">
        <f t="shared" si="1"/>
        <v>2025/02</v>
      </c>
      <c r="E8730" s="189"/>
    </row>
    <row r="8731">
      <c r="A8731" s="186" t="s">
        <v>488</v>
      </c>
      <c r="B8731" s="186">
        <v>2.0816455</v>
      </c>
      <c r="C8731" s="187">
        <v>45712.0</v>
      </c>
      <c r="D8731" s="188" t="str">
        <f t="shared" si="1"/>
        <v>2025/02</v>
      </c>
      <c r="E8731" s="189"/>
    </row>
    <row r="8732">
      <c r="A8732" s="186" t="s">
        <v>488</v>
      </c>
      <c r="B8732" s="186">
        <v>0.1484032</v>
      </c>
      <c r="C8732" s="187">
        <v>45712.0</v>
      </c>
      <c r="D8732" s="188" t="str">
        <f t="shared" si="1"/>
        <v>2025/02</v>
      </c>
      <c r="E8732" s="189"/>
    </row>
    <row r="8733">
      <c r="A8733" s="186" t="s">
        <v>488</v>
      </c>
      <c r="B8733" s="186">
        <v>4.8526016</v>
      </c>
      <c r="C8733" s="187">
        <v>45712.0</v>
      </c>
      <c r="D8733" s="188" t="str">
        <f t="shared" si="1"/>
        <v>2025/02</v>
      </c>
      <c r="E8733" s="189"/>
    </row>
    <row r="8734">
      <c r="A8734" s="186" t="s">
        <v>488</v>
      </c>
      <c r="B8734" s="186">
        <v>83.544813</v>
      </c>
      <c r="C8734" s="187">
        <v>45712.0</v>
      </c>
      <c r="D8734" s="188" t="str">
        <f t="shared" si="1"/>
        <v>2025/02</v>
      </c>
      <c r="E8734" s="189"/>
    </row>
    <row r="8735">
      <c r="A8735" s="186" t="s">
        <v>488</v>
      </c>
      <c r="B8735" s="186">
        <v>0.0868704</v>
      </c>
      <c r="C8735" s="187">
        <v>45712.0</v>
      </c>
      <c r="D8735" s="188" t="str">
        <f t="shared" si="1"/>
        <v>2025/02</v>
      </c>
      <c r="E8735" s="189"/>
    </row>
    <row r="8736">
      <c r="A8736" s="186" t="s">
        <v>488</v>
      </c>
      <c r="B8736" s="186">
        <v>0.023136</v>
      </c>
      <c r="C8736" s="187">
        <v>45712.0</v>
      </c>
      <c r="D8736" s="188" t="str">
        <f t="shared" si="1"/>
        <v>2025/02</v>
      </c>
      <c r="E8736" s="189"/>
    </row>
    <row r="8737">
      <c r="A8737" s="186" t="s">
        <v>488</v>
      </c>
      <c r="B8737" s="186">
        <v>0.0095952</v>
      </c>
      <c r="C8737" s="187">
        <v>45712.0</v>
      </c>
      <c r="D8737" s="188" t="str">
        <f t="shared" si="1"/>
        <v>2025/02</v>
      </c>
      <c r="E8737" s="189"/>
    </row>
    <row r="8738">
      <c r="A8738" s="186" t="s">
        <v>489</v>
      </c>
      <c r="B8738" s="186">
        <v>6.31839</v>
      </c>
      <c r="C8738" s="187">
        <v>45712.0</v>
      </c>
      <c r="D8738" s="188" t="str">
        <f t="shared" si="1"/>
        <v>2025/02</v>
      </c>
      <c r="E8738" s="189"/>
    </row>
    <row r="8739">
      <c r="A8739" s="186" t="s">
        <v>489</v>
      </c>
      <c r="B8739" s="186">
        <v>4.46624</v>
      </c>
      <c r="C8739" s="187">
        <v>45712.0</v>
      </c>
      <c r="D8739" s="188" t="str">
        <f t="shared" si="1"/>
        <v>2025/02</v>
      </c>
      <c r="E8739" s="189"/>
    </row>
    <row r="8740">
      <c r="A8740" s="186" t="s">
        <v>489</v>
      </c>
      <c r="B8740" s="186">
        <v>4.52072</v>
      </c>
      <c r="C8740" s="187">
        <v>45712.0</v>
      </c>
      <c r="D8740" s="188" t="str">
        <f t="shared" si="1"/>
        <v>2025/02</v>
      </c>
      <c r="E8740" s="189"/>
    </row>
    <row r="8741">
      <c r="A8741" s="186" t="s">
        <v>489</v>
      </c>
      <c r="B8741" s="186">
        <v>0.0813325</v>
      </c>
      <c r="C8741" s="187">
        <v>45712.0</v>
      </c>
      <c r="D8741" s="188" t="str">
        <f t="shared" si="1"/>
        <v>2025/02</v>
      </c>
      <c r="E8741" s="189"/>
    </row>
    <row r="8742">
      <c r="A8742" s="186" t="s">
        <v>489</v>
      </c>
      <c r="B8742" s="186">
        <v>0.01182</v>
      </c>
      <c r="C8742" s="187">
        <v>45712.0</v>
      </c>
      <c r="D8742" s="188" t="str">
        <f t="shared" si="1"/>
        <v>2025/02</v>
      </c>
      <c r="E8742" s="189"/>
    </row>
    <row r="8743">
      <c r="A8743" s="186" t="s">
        <v>489</v>
      </c>
      <c r="B8743" s="186">
        <v>0.84155</v>
      </c>
      <c r="C8743" s="187">
        <v>45712.0</v>
      </c>
      <c r="D8743" s="188" t="str">
        <f t="shared" si="1"/>
        <v>2025/02</v>
      </c>
      <c r="E8743" s="189"/>
    </row>
    <row r="8744">
      <c r="A8744" s="186" t="s">
        <v>489</v>
      </c>
      <c r="B8744" s="186">
        <v>0.40563</v>
      </c>
      <c r="C8744" s="187">
        <v>45712.0</v>
      </c>
      <c r="D8744" s="188" t="str">
        <f t="shared" si="1"/>
        <v>2025/02</v>
      </c>
      <c r="E8744" s="189"/>
    </row>
    <row r="8745">
      <c r="A8745" s="186" t="s">
        <v>489</v>
      </c>
      <c r="B8745" s="186">
        <v>0.1565103</v>
      </c>
      <c r="C8745" s="187">
        <v>45712.0</v>
      </c>
      <c r="D8745" s="188" t="str">
        <f t="shared" si="1"/>
        <v>2025/02</v>
      </c>
      <c r="E8745" s="189"/>
    </row>
    <row r="8746">
      <c r="A8746" s="186" t="s">
        <v>489</v>
      </c>
      <c r="B8746" s="186">
        <v>0.0134592</v>
      </c>
      <c r="C8746" s="187">
        <v>45712.0</v>
      </c>
      <c r="D8746" s="188" t="str">
        <f t="shared" si="1"/>
        <v>2025/02</v>
      </c>
      <c r="E8746" s="189"/>
    </row>
    <row r="8747">
      <c r="A8747" s="186" t="s">
        <v>489</v>
      </c>
      <c r="B8747" s="186">
        <v>0.0793206</v>
      </c>
      <c r="C8747" s="187">
        <v>45712.0</v>
      </c>
      <c r="D8747" s="188" t="str">
        <f t="shared" si="1"/>
        <v>2025/02</v>
      </c>
      <c r="E8747" s="189"/>
    </row>
    <row r="8748">
      <c r="A8748" s="186" t="s">
        <v>489</v>
      </c>
      <c r="B8748" s="186">
        <v>6.37E-6</v>
      </c>
      <c r="C8748" s="187">
        <v>45712.0</v>
      </c>
      <c r="D8748" s="188" t="str">
        <f t="shared" si="1"/>
        <v>2025/02</v>
      </c>
      <c r="E8748" s="189"/>
    </row>
    <row r="8749">
      <c r="A8749" s="186" t="s">
        <v>489</v>
      </c>
      <c r="B8749" s="186">
        <v>0.0250623</v>
      </c>
      <c r="C8749" s="187">
        <v>45712.0</v>
      </c>
      <c r="D8749" s="188" t="str">
        <f t="shared" si="1"/>
        <v>2025/02</v>
      </c>
      <c r="E8749" s="189"/>
    </row>
    <row r="8750">
      <c r="A8750" s="186" t="s">
        <v>489</v>
      </c>
      <c r="B8750" s="186">
        <v>0.0169368</v>
      </c>
      <c r="C8750" s="187">
        <v>45712.0</v>
      </c>
      <c r="D8750" s="188" t="str">
        <f t="shared" si="1"/>
        <v>2025/02</v>
      </c>
      <c r="E8750" s="189"/>
    </row>
    <row r="8751">
      <c r="A8751" s="186" t="s">
        <v>498</v>
      </c>
      <c r="B8751" s="186">
        <v>0.0539</v>
      </c>
      <c r="C8751" s="187">
        <v>45712.0</v>
      </c>
      <c r="D8751" s="188" t="str">
        <f t="shared" si="1"/>
        <v>2025/02</v>
      </c>
      <c r="E8751" s="189"/>
    </row>
    <row r="8752">
      <c r="A8752" s="186" t="s">
        <v>498</v>
      </c>
      <c r="B8752" s="186">
        <v>0.04253</v>
      </c>
      <c r="C8752" s="187">
        <v>45712.0</v>
      </c>
      <c r="D8752" s="188" t="str">
        <f t="shared" si="1"/>
        <v>2025/02</v>
      </c>
      <c r="E8752" s="189"/>
    </row>
    <row r="8753">
      <c r="A8753" s="186" t="s">
        <v>498</v>
      </c>
      <c r="B8753" s="186">
        <v>0.00512415</v>
      </c>
      <c r="C8753" s="187">
        <v>45712.0</v>
      </c>
      <c r="D8753" s="188" t="str">
        <f t="shared" si="1"/>
        <v>2025/02</v>
      </c>
      <c r="E8753" s="189"/>
    </row>
    <row r="8754">
      <c r="A8754" s="186" t="s">
        <v>498</v>
      </c>
      <c r="B8754" s="186">
        <v>5.568E-4</v>
      </c>
      <c r="C8754" s="187">
        <v>45712.0</v>
      </c>
      <c r="D8754" s="188" t="str">
        <f t="shared" si="1"/>
        <v>2025/02</v>
      </c>
      <c r="E8754" s="189"/>
    </row>
    <row r="8755">
      <c r="A8755" s="186" t="s">
        <v>498</v>
      </c>
      <c r="B8755" s="186">
        <v>0.0018564</v>
      </c>
      <c r="C8755" s="187">
        <v>45712.0</v>
      </c>
      <c r="D8755" s="188" t="str">
        <f t="shared" si="1"/>
        <v>2025/02</v>
      </c>
      <c r="E8755" s="189"/>
    </row>
    <row r="8756">
      <c r="A8756" s="186" t="s">
        <v>491</v>
      </c>
      <c r="B8756" s="186">
        <v>4.6E-4</v>
      </c>
      <c r="C8756" s="187">
        <v>45712.0</v>
      </c>
      <c r="D8756" s="188" t="str">
        <f t="shared" si="1"/>
        <v>2025/02</v>
      </c>
      <c r="E8756" s="189"/>
    </row>
    <row r="8757">
      <c r="A8757" s="186" t="s">
        <v>491</v>
      </c>
      <c r="B8757" s="186">
        <v>9.2E-4</v>
      </c>
      <c r="C8757" s="187">
        <v>45712.0</v>
      </c>
      <c r="D8757" s="188" t="str">
        <f t="shared" si="1"/>
        <v>2025/02</v>
      </c>
      <c r="E8757" s="189"/>
    </row>
    <row r="8758">
      <c r="A8758" s="186" t="s">
        <v>491</v>
      </c>
      <c r="B8758" s="186">
        <v>0.04775205</v>
      </c>
      <c r="C8758" s="187">
        <v>45712.0</v>
      </c>
      <c r="D8758" s="188" t="str">
        <f t="shared" si="1"/>
        <v>2025/02</v>
      </c>
      <c r="E8758" s="189"/>
    </row>
    <row r="8759">
      <c r="A8759" s="186" t="s">
        <v>491</v>
      </c>
      <c r="B8759" s="186">
        <v>0.0010656</v>
      </c>
      <c r="C8759" s="187">
        <v>45712.0</v>
      </c>
      <c r="D8759" s="188" t="str">
        <f t="shared" si="1"/>
        <v>2025/02</v>
      </c>
      <c r="E8759" s="189"/>
    </row>
    <row r="8760">
      <c r="A8760" s="186" t="s">
        <v>491</v>
      </c>
      <c r="B8760" s="186">
        <v>0.0080832</v>
      </c>
      <c r="C8760" s="187">
        <v>45712.0</v>
      </c>
      <c r="D8760" s="188" t="str">
        <f t="shared" si="1"/>
        <v>2025/02</v>
      </c>
      <c r="E8760" s="189"/>
    </row>
    <row r="8761">
      <c r="A8761" s="186" t="s">
        <v>487</v>
      </c>
      <c r="B8761" s="186">
        <v>0.04252035</v>
      </c>
      <c r="C8761" s="187">
        <v>45713.0</v>
      </c>
      <c r="D8761" s="188" t="str">
        <f t="shared" si="1"/>
        <v>2025/02</v>
      </c>
      <c r="E8761" s="189"/>
    </row>
    <row r="8762">
      <c r="A8762" s="186" t="s">
        <v>487</v>
      </c>
      <c r="B8762" s="186">
        <v>0.0326688</v>
      </c>
      <c r="C8762" s="187">
        <v>45713.0</v>
      </c>
      <c r="D8762" s="188" t="str">
        <f t="shared" si="1"/>
        <v>2025/02</v>
      </c>
      <c r="E8762" s="189"/>
    </row>
    <row r="8763">
      <c r="A8763" s="186" t="s">
        <v>487</v>
      </c>
      <c r="B8763" s="186">
        <v>0.0017526</v>
      </c>
      <c r="C8763" s="187">
        <v>45713.0</v>
      </c>
      <c r="D8763" s="188" t="str">
        <f t="shared" si="1"/>
        <v>2025/02</v>
      </c>
      <c r="E8763" s="189"/>
    </row>
    <row r="8764">
      <c r="A8764" s="186" t="s">
        <v>499</v>
      </c>
      <c r="B8764" s="186">
        <v>8.0702275</v>
      </c>
      <c r="C8764" s="187">
        <v>45713.0</v>
      </c>
      <c r="D8764" s="188" t="str">
        <f t="shared" si="1"/>
        <v>2025/02</v>
      </c>
      <c r="E8764" s="189"/>
    </row>
    <row r="8765">
      <c r="A8765" s="186" t="s">
        <v>499</v>
      </c>
      <c r="B8765" s="186">
        <v>9.93504</v>
      </c>
      <c r="C8765" s="187">
        <v>45713.0</v>
      </c>
      <c r="D8765" s="188" t="str">
        <f t="shared" si="1"/>
        <v>2025/02</v>
      </c>
      <c r="E8765" s="189"/>
    </row>
    <row r="8766">
      <c r="A8766" s="186" t="s">
        <v>499</v>
      </c>
      <c r="B8766" s="186">
        <v>4.51923</v>
      </c>
      <c r="C8766" s="187">
        <v>45713.0</v>
      </c>
      <c r="D8766" s="188" t="str">
        <f t="shared" si="1"/>
        <v>2025/02</v>
      </c>
      <c r="E8766" s="189"/>
    </row>
    <row r="8767">
      <c r="A8767" s="186" t="s">
        <v>499</v>
      </c>
      <c r="B8767" s="186">
        <v>0.5283075</v>
      </c>
      <c r="C8767" s="187">
        <v>45713.0</v>
      </c>
      <c r="D8767" s="188" t="str">
        <f t="shared" si="1"/>
        <v>2025/02</v>
      </c>
      <c r="E8767" s="189"/>
    </row>
    <row r="8768">
      <c r="A8768" s="186" t="s">
        <v>499</v>
      </c>
      <c r="B8768" s="186">
        <v>0.14049</v>
      </c>
      <c r="C8768" s="187">
        <v>45713.0</v>
      </c>
      <c r="D8768" s="188" t="str">
        <f t="shared" si="1"/>
        <v>2025/02</v>
      </c>
      <c r="E8768" s="189"/>
    </row>
    <row r="8769">
      <c r="A8769" s="186" t="s">
        <v>499</v>
      </c>
      <c r="B8769" s="186">
        <v>0.14405505</v>
      </c>
      <c r="C8769" s="187">
        <v>45713.0</v>
      </c>
      <c r="D8769" s="188" t="str">
        <f t="shared" si="1"/>
        <v>2025/02</v>
      </c>
      <c r="E8769" s="189"/>
    </row>
    <row r="8770">
      <c r="A8770" s="186" t="s">
        <v>499</v>
      </c>
      <c r="B8770" s="186">
        <v>0.313344</v>
      </c>
      <c r="C8770" s="187">
        <v>45713.0</v>
      </c>
      <c r="D8770" s="188" t="str">
        <f t="shared" si="1"/>
        <v>2025/02</v>
      </c>
      <c r="E8770" s="189"/>
    </row>
    <row r="8771">
      <c r="A8771" s="186" t="s">
        <v>499</v>
      </c>
      <c r="B8771" s="186">
        <v>0.095883</v>
      </c>
      <c r="C8771" s="187">
        <v>45713.0</v>
      </c>
      <c r="D8771" s="188" t="str">
        <f t="shared" si="1"/>
        <v>2025/02</v>
      </c>
      <c r="E8771" s="189"/>
    </row>
    <row r="8772">
      <c r="A8772" s="186" t="s">
        <v>499</v>
      </c>
      <c r="B8772" s="186">
        <v>0.01964105</v>
      </c>
      <c r="C8772" s="187">
        <v>45713.0</v>
      </c>
      <c r="D8772" s="188" t="str">
        <f t="shared" si="1"/>
        <v>2025/02</v>
      </c>
      <c r="E8772" s="189"/>
    </row>
    <row r="8773">
      <c r="A8773" s="186" t="s">
        <v>499</v>
      </c>
      <c r="B8773" s="186">
        <v>0.136926</v>
      </c>
      <c r="C8773" s="187">
        <v>45713.0</v>
      </c>
      <c r="D8773" s="188" t="str">
        <f t="shared" si="1"/>
        <v>2025/02</v>
      </c>
      <c r="E8773" s="189"/>
    </row>
    <row r="8774">
      <c r="A8774" s="186" t="s">
        <v>499</v>
      </c>
      <c r="B8774" s="186">
        <v>0.1018464</v>
      </c>
      <c r="C8774" s="187">
        <v>45713.0</v>
      </c>
      <c r="D8774" s="188" t="str">
        <f t="shared" si="1"/>
        <v>2025/02</v>
      </c>
      <c r="E8774" s="189"/>
    </row>
    <row r="8775">
      <c r="A8775" s="186" t="s">
        <v>511</v>
      </c>
      <c r="B8775" s="186">
        <v>1.066677</v>
      </c>
      <c r="C8775" s="187">
        <v>45713.0</v>
      </c>
      <c r="D8775" s="188" t="str">
        <f t="shared" si="1"/>
        <v>2025/02</v>
      </c>
      <c r="E8775" s="189"/>
    </row>
    <row r="8776">
      <c r="A8776" s="186" t="s">
        <v>511</v>
      </c>
      <c r="B8776" s="186">
        <v>0.0702588</v>
      </c>
      <c r="C8776" s="187">
        <v>45713.0</v>
      </c>
      <c r="D8776" s="188" t="str">
        <f t="shared" si="1"/>
        <v>2025/02</v>
      </c>
      <c r="E8776" s="189"/>
    </row>
    <row r="8777">
      <c r="A8777" s="186" t="s">
        <v>509</v>
      </c>
      <c r="B8777" s="186">
        <v>9.33E-5</v>
      </c>
      <c r="C8777" s="187">
        <v>45713.0</v>
      </c>
      <c r="D8777" s="188" t="str">
        <f t="shared" si="1"/>
        <v>2025/02</v>
      </c>
      <c r="E8777" s="189"/>
    </row>
    <row r="8778">
      <c r="A8778" s="186" t="s">
        <v>509</v>
      </c>
      <c r="B8778" s="186">
        <v>4.62E-5</v>
      </c>
      <c r="C8778" s="187">
        <v>45713.0</v>
      </c>
      <c r="D8778" s="188" t="str">
        <f t="shared" si="1"/>
        <v>2025/02</v>
      </c>
      <c r="E8778" s="189"/>
    </row>
    <row r="8779">
      <c r="A8779" s="186" t="s">
        <v>502</v>
      </c>
      <c r="B8779" s="186">
        <v>0.460685</v>
      </c>
      <c r="C8779" s="187">
        <v>45713.0</v>
      </c>
      <c r="D8779" s="188" t="str">
        <f t="shared" si="1"/>
        <v>2025/02</v>
      </c>
      <c r="E8779" s="189"/>
    </row>
    <row r="8780">
      <c r="A8780" s="186" t="s">
        <v>502</v>
      </c>
      <c r="B8780" s="186">
        <v>0.18176</v>
      </c>
      <c r="C8780" s="187">
        <v>45713.0</v>
      </c>
      <c r="D8780" s="188" t="str">
        <f t="shared" si="1"/>
        <v>2025/02</v>
      </c>
      <c r="E8780" s="189"/>
    </row>
    <row r="8781">
      <c r="A8781" s="186" t="s">
        <v>502</v>
      </c>
      <c r="B8781" s="186">
        <v>0.38364</v>
      </c>
      <c r="C8781" s="187">
        <v>45713.0</v>
      </c>
      <c r="D8781" s="188" t="str">
        <f t="shared" si="1"/>
        <v>2025/02</v>
      </c>
      <c r="E8781" s="189"/>
    </row>
    <row r="8782">
      <c r="A8782" s="186" t="s">
        <v>502</v>
      </c>
      <c r="B8782" s="186">
        <v>0.0968451</v>
      </c>
      <c r="C8782" s="187">
        <v>45713.0</v>
      </c>
      <c r="D8782" s="188" t="str">
        <f t="shared" si="1"/>
        <v>2025/02</v>
      </c>
      <c r="E8782" s="189"/>
    </row>
    <row r="8783">
      <c r="A8783" s="186" t="s">
        <v>502</v>
      </c>
      <c r="B8783" s="186">
        <v>0.0322176</v>
      </c>
      <c r="C8783" s="187">
        <v>45713.0</v>
      </c>
      <c r="D8783" s="188" t="str">
        <f t="shared" si="1"/>
        <v>2025/02</v>
      </c>
      <c r="E8783" s="189"/>
    </row>
    <row r="8784">
      <c r="A8784" s="186" t="s">
        <v>502</v>
      </c>
      <c r="B8784" s="186">
        <v>0.0071088</v>
      </c>
      <c r="C8784" s="187">
        <v>45713.0</v>
      </c>
      <c r="D8784" s="188" t="str">
        <f t="shared" si="1"/>
        <v>2025/02</v>
      </c>
      <c r="E8784" s="189"/>
    </row>
    <row r="8785">
      <c r="A8785" s="186" t="s">
        <v>502</v>
      </c>
      <c r="B8785" s="186">
        <v>0.0158991</v>
      </c>
      <c r="C8785" s="187">
        <v>45713.0</v>
      </c>
      <c r="D8785" s="188" t="str">
        <f t="shared" si="1"/>
        <v>2025/02</v>
      </c>
      <c r="E8785" s="189"/>
    </row>
    <row r="8786">
      <c r="A8786" s="186" t="s">
        <v>502</v>
      </c>
      <c r="B8786" s="186">
        <v>0.01797</v>
      </c>
      <c r="C8786" s="187">
        <v>45713.0</v>
      </c>
      <c r="D8786" s="188" t="str">
        <f t="shared" si="1"/>
        <v>2025/02</v>
      </c>
      <c r="E8786" s="189"/>
    </row>
    <row r="8787">
      <c r="A8787" s="186" t="s">
        <v>502</v>
      </c>
      <c r="B8787" s="186">
        <v>0.1216539</v>
      </c>
      <c r="C8787" s="187">
        <v>45713.0</v>
      </c>
      <c r="D8787" s="188" t="str">
        <f t="shared" si="1"/>
        <v>2025/02</v>
      </c>
      <c r="E8787" s="189"/>
    </row>
    <row r="8788">
      <c r="A8788" s="186" t="s">
        <v>502</v>
      </c>
      <c r="B8788" s="186">
        <v>0.0061632</v>
      </c>
      <c r="C8788" s="187">
        <v>45713.0</v>
      </c>
      <c r="D8788" s="188" t="str">
        <f t="shared" si="1"/>
        <v>2025/02</v>
      </c>
      <c r="E8788" s="189"/>
    </row>
    <row r="8789">
      <c r="A8789" s="186" t="s">
        <v>502</v>
      </c>
      <c r="B8789" s="186">
        <v>2.72</v>
      </c>
      <c r="C8789" s="187">
        <v>45713.0</v>
      </c>
      <c r="D8789" s="188" t="str">
        <f t="shared" si="1"/>
        <v>2025/02</v>
      </c>
      <c r="E8789" s="189"/>
    </row>
    <row r="8790">
      <c r="A8790" s="186" t="s">
        <v>502</v>
      </c>
      <c r="B8790" s="186">
        <v>0.25419</v>
      </c>
      <c r="C8790" s="187">
        <v>45713.0</v>
      </c>
      <c r="D8790" s="188" t="str">
        <f t="shared" si="1"/>
        <v>2025/02</v>
      </c>
      <c r="E8790" s="189"/>
    </row>
    <row r="8791">
      <c r="A8791" s="186" t="s">
        <v>502</v>
      </c>
      <c r="B8791" s="186">
        <v>0.79536</v>
      </c>
      <c r="C8791" s="187">
        <v>45713.0</v>
      </c>
      <c r="D8791" s="188" t="str">
        <f t="shared" si="1"/>
        <v>2025/02</v>
      </c>
      <c r="E8791" s="189"/>
    </row>
    <row r="8792">
      <c r="A8792" s="186" t="s">
        <v>488</v>
      </c>
      <c r="B8792" s="186">
        <v>0.440795</v>
      </c>
      <c r="C8792" s="187">
        <v>45713.0</v>
      </c>
      <c r="D8792" s="188" t="str">
        <f t="shared" si="1"/>
        <v>2025/02</v>
      </c>
      <c r="E8792" s="189"/>
    </row>
    <row r="8793">
      <c r="A8793" s="186" t="s">
        <v>488</v>
      </c>
      <c r="B8793" s="186">
        <v>0.01152</v>
      </c>
      <c r="C8793" s="187">
        <v>45713.0</v>
      </c>
      <c r="D8793" s="188" t="str">
        <f t="shared" si="1"/>
        <v>2025/02</v>
      </c>
      <c r="E8793" s="189"/>
    </row>
    <row r="8794">
      <c r="A8794" s="186" t="s">
        <v>488</v>
      </c>
      <c r="B8794" s="186">
        <v>0.37783</v>
      </c>
      <c r="C8794" s="187">
        <v>45713.0</v>
      </c>
      <c r="D8794" s="188" t="str">
        <f t="shared" si="1"/>
        <v>2025/02</v>
      </c>
      <c r="E8794" s="189"/>
    </row>
    <row r="8795">
      <c r="A8795" s="186" t="s">
        <v>488</v>
      </c>
      <c r="B8795" s="186">
        <v>0.432535</v>
      </c>
      <c r="C8795" s="187">
        <v>45713.0</v>
      </c>
      <c r="D8795" s="188" t="str">
        <f t="shared" si="1"/>
        <v>2025/02</v>
      </c>
      <c r="E8795" s="189"/>
    </row>
    <row r="8796">
      <c r="A8796" s="186" t="s">
        <v>488</v>
      </c>
      <c r="B8796" s="186">
        <v>0.00624</v>
      </c>
      <c r="C8796" s="187">
        <v>45713.0</v>
      </c>
      <c r="D8796" s="188" t="str">
        <f t="shared" si="1"/>
        <v>2025/02</v>
      </c>
      <c r="E8796" s="189"/>
    </row>
    <row r="8797">
      <c r="A8797" s="186" t="s">
        <v>488</v>
      </c>
      <c r="B8797" s="186">
        <v>0.6681</v>
      </c>
      <c r="C8797" s="187">
        <v>45713.0</v>
      </c>
      <c r="D8797" s="188" t="str">
        <f t="shared" si="1"/>
        <v>2025/02</v>
      </c>
      <c r="E8797" s="189"/>
    </row>
    <row r="8798">
      <c r="A8798" s="186" t="s">
        <v>488</v>
      </c>
      <c r="B8798" s="186">
        <v>0.0083163</v>
      </c>
      <c r="C8798" s="187">
        <v>45713.0</v>
      </c>
      <c r="D8798" s="188" t="str">
        <f t="shared" si="1"/>
        <v>2025/02</v>
      </c>
      <c r="E8798" s="189"/>
    </row>
    <row r="8799">
      <c r="A8799" s="186" t="s">
        <v>488</v>
      </c>
      <c r="B8799" s="186">
        <v>0.0014208</v>
      </c>
      <c r="C8799" s="187">
        <v>45713.0</v>
      </c>
      <c r="D8799" s="188" t="str">
        <f t="shared" si="1"/>
        <v>2025/02</v>
      </c>
      <c r="E8799" s="189"/>
    </row>
    <row r="8800">
      <c r="A8800" s="186" t="s">
        <v>488</v>
      </c>
      <c r="B8800" s="186">
        <v>0.004923</v>
      </c>
      <c r="C8800" s="187">
        <v>45713.0</v>
      </c>
      <c r="D8800" s="188" t="str">
        <f t="shared" si="1"/>
        <v>2025/02</v>
      </c>
      <c r="E8800" s="189"/>
    </row>
    <row r="8801">
      <c r="A8801" s="186" t="s">
        <v>488</v>
      </c>
      <c r="B8801" s="186">
        <v>0.01776</v>
      </c>
      <c r="C8801" s="187">
        <v>45713.0</v>
      </c>
      <c r="D8801" s="188" t="str">
        <f t="shared" si="1"/>
        <v>2025/02</v>
      </c>
      <c r="E8801" s="189"/>
    </row>
    <row r="8802">
      <c r="A8802" s="186" t="s">
        <v>488</v>
      </c>
      <c r="B8802" s="186">
        <v>0.03264</v>
      </c>
      <c r="C8802" s="187">
        <v>45713.0</v>
      </c>
      <c r="D8802" s="188" t="str">
        <f t="shared" si="1"/>
        <v>2025/02</v>
      </c>
      <c r="E8802" s="189"/>
    </row>
    <row r="8803">
      <c r="A8803" s="186" t="s">
        <v>488</v>
      </c>
      <c r="B8803" s="186">
        <v>0.93942</v>
      </c>
      <c r="C8803" s="187">
        <v>45713.0</v>
      </c>
      <c r="D8803" s="188" t="str">
        <f t="shared" si="1"/>
        <v>2025/02</v>
      </c>
      <c r="E8803" s="189"/>
    </row>
    <row r="8804">
      <c r="A8804" s="186" t="s">
        <v>488</v>
      </c>
      <c r="B8804" s="186">
        <v>0.1892649</v>
      </c>
      <c r="C8804" s="187">
        <v>45713.0</v>
      </c>
      <c r="D8804" s="188" t="str">
        <f t="shared" si="1"/>
        <v>2025/02</v>
      </c>
      <c r="E8804" s="189"/>
    </row>
    <row r="8805">
      <c r="A8805" s="186" t="s">
        <v>488</v>
      </c>
      <c r="B8805" s="186">
        <v>0.0224576</v>
      </c>
      <c r="C8805" s="187">
        <v>45713.0</v>
      </c>
      <c r="D8805" s="188" t="str">
        <f t="shared" si="1"/>
        <v>2025/02</v>
      </c>
      <c r="E8805" s="189"/>
    </row>
    <row r="8806">
      <c r="A8806" s="186" t="s">
        <v>488</v>
      </c>
      <c r="B8806" s="186">
        <v>0.6100072</v>
      </c>
      <c r="C8806" s="187">
        <v>45713.0</v>
      </c>
      <c r="D8806" s="188" t="str">
        <f t="shared" si="1"/>
        <v>2025/02</v>
      </c>
      <c r="E8806" s="189"/>
    </row>
    <row r="8807">
      <c r="A8807" s="186" t="s">
        <v>488</v>
      </c>
      <c r="B8807" s="186">
        <v>0.2410656</v>
      </c>
      <c r="C8807" s="187">
        <v>45713.0</v>
      </c>
      <c r="D8807" s="188" t="str">
        <f t="shared" si="1"/>
        <v>2025/02</v>
      </c>
      <c r="E8807" s="189"/>
    </row>
    <row r="8808">
      <c r="A8808" s="186" t="s">
        <v>488</v>
      </c>
      <c r="B8808" s="186">
        <v>0.0791808</v>
      </c>
      <c r="C8808" s="187">
        <v>45713.0</v>
      </c>
      <c r="D8808" s="188" t="str">
        <f t="shared" si="1"/>
        <v>2025/02</v>
      </c>
      <c r="E8808" s="189"/>
    </row>
    <row r="8809">
      <c r="A8809" s="186" t="s">
        <v>488</v>
      </c>
      <c r="B8809" s="186">
        <v>0.0295188</v>
      </c>
      <c r="C8809" s="187">
        <v>45713.0</v>
      </c>
      <c r="D8809" s="188" t="str">
        <f t="shared" si="1"/>
        <v>2025/02</v>
      </c>
      <c r="E8809" s="189"/>
    </row>
    <row r="8810">
      <c r="A8810" s="186" t="s">
        <v>488</v>
      </c>
      <c r="B8810" s="186">
        <v>0.01108</v>
      </c>
      <c r="C8810" s="187">
        <v>45713.0</v>
      </c>
      <c r="D8810" s="188" t="str">
        <f t="shared" si="1"/>
        <v>2025/02</v>
      </c>
      <c r="E8810" s="189"/>
    </row>
    <row r="8811">
      <c r="A8811" s="186" t="s">
        <v>488</v>
      </c>
      <c r="B8811" s="186">
        <v>0.00112</v>
      </c>
      <c r="C8811" s="187">
        <v>45713.0</v>
      </c>
      <c r="D8811" s="188" t="str">
        <f t="shared" si="1"/>
        <v>2025/02</v>
      </c>
      <c r="E8811" s="189"/>
    </row>
    <row r="8812">
      <c r="A8812" s="186" t="s">
        <v>488</v>
      </c>
      <c r="B8812" s="186">
        <v>0.2092</v>
      </c>
      <c r="C8812" s="187">
        <v>45713.0</v>
      </c>
      <c r="D8812" s="188" t="str">
        <f t="shared" si="1"/>
        <v>2025/02</v>
      </c>
      <c r="E8812" s="189"/>
    </row>
    <row r="8813">
      <c r="A8813" s="186" t="s">
        <v>488</v>
      </c>
      <c r="B8813" s="186">
        <v>0.0929</v>
      </c>
      <c r="C8813" s="187">
        <v>45713.0</v>
      </c>
      <c r="D8813" s="188" t="str">
        <f t="shared" si="1"/>
        <v>2025/02</v>
      </c>
      <c r="E8813" s="189"/>
    </row>
    <row r="8814">
      <c r="A8814" s="186" t="s">
        <v>488</v>
      </c>
      <c r="B8814" s="186">
        <v>0.10768</v>
      </c>
      <c r="C8814" s="187">
        <v>45713.0</v>
      </c>
      <c r="D8814" s="188" t="str">
        <f t="shared" si="1"/>
        <v>2025/02</v>
      </c>
      <c r="E8814" s="189"/>
    </row>
    <row r="8815">
      <c r="A8815" s="186" t="s">
        <v>488</v>
      </c>
      <c r="B8815" s="186">
        <v>0.01292</v>
      </c>
      <c r="C8815" s="187">
        <v>45713.0</v>
      </c>
      <c r="D8815" s="188" t="str">
        <f t="shared" si="1"/>
        <v>2025/02</v>
      </c>
      <c r="E8815" s="189"/>
    </row>
    <row r="8816">
      <c r="A8816" s="186" t="s">
        <v>488</v>
      </c>
      <c r="B8816" s="186">
        <v>0.0027</v>
      </c>
      <c r="C8816" s="187">
        <v>45713.0</v>
      </c>
      <c r="D8816" s="188" t="str">
        <f t="shared" si="1"/>
        <v>2025/02</v>
      </c>
      <c r="E8816" s="189"/>
    </row>
    <row r="8817">
      <c r="A8817" s="186" t="s">
        <v>489</v>
      </c>
      <c r="B8817" s="186">
        <v>4.375875</v>
      </c>
      <c r="C8817" s="187">
        <v>45713.0</v>
      </c>
      <c r="D8817" s="188" t="str">
        <f t="shared" si="1"/>
        <v>2025/02</v>
      </c>
      <c r="E8817" s="189"/>
    </row>
    <row r="8818">
      <c r="A8818" s="186" t="s">
        <v>489</v>
      </c>
      <c r="B8818" s="186">
        <v>0.3864</v>
      </c>
      <c r="C8818" s="187">
        <v>45713.0</v>
      </c>
      <c r="D8818" s="188" t="str">
        <f t="shared" si="1"/>
        <v>2025/02</v>
      </c>
      <c r="E8818" s="189"/>
    </row>
    <row r="8819">
      <c r="A8819" s="186" t="s">
        <v>489</v>
      </c>
      <c r="B8819" s="186">
        <v>1.67315</v>
      </c>
      <c r="C8819" s="187">
        <v>45713.0</v>
      </c>
      <c r="D8819" s="188" t="str">
        <f t="shared" si="1"/>
        <v>2025/02</v>
      </c>
      <c r="E8819" s="189"/>
    </row>
    <row r="8820">
      <c r="A8820" s="186" t="s">
        <v>489</v>
      </c>
      <c r="B8820" s="186">
        <v>1.32176</v>
      </c>
      <c r="C8820" s="187">
        <v>45713.0</v>
      </c>
      <c r="D8820" s="188" t="str">
        <f t="shared" si="1"/>
        <v>2025/02</v>
      </c>
      <c r="E8820" s="189"/>
    </row>
    <row r="8821">
      <c r="A8821" s="186" t="s">
        <v>489</v>
      </c>
      <c r="B8821" s="186">
        <v>0.499815</v>
      </c>
      <c r="C8821" s="187">
        <v>45713.0</v>
      </c>
      <c r="D8821" s="188" t="str">
        <f t="shared" si="1"/>
        <v>2025/02</v>
      </c>
      <c r="E8821" s="189"/>
    </row>
    <row r="8822">
      <c r="A8822" s="186" t="s">
        <v>489</v>
      </c>
      <c r="B8822" s="186">
        <v>2.7165E-4</v>
      </c>
      <c r="C8822" s="187">
        <v>45713.0</v>
      </c>
      <c r="D8822" s="188" t="str">
        <f t="shared" si="1"/>
        <v>2025/02</v>
      </c>
      <c r="E8822" s="189"/>
    </row>
    <row r="8823">
      <c r="A8823" s="186" t="s">
        <v>489</v>
      </c>
      <c r="B8823" s="186">
        <v>3.24E-5</v>
      </c>
      <c r="C8823" s="187">
        <v>45713.0</v>
      </c>
      <c r="D8823" s="188" t="str">
        <f t="shared" si="1"/>
        <v>2025/02</v>
      </c>
      <c r="E8823" s="189"/>
    </row>
    <row r="8824">
      <c r="A8824" s="186" t="s">
        <v>489</v>
      </c>
      <c r="B8824" s="186">
        <v>0.003867</v>
      </c>
      <c r="C8824" s="187">
        <v>45713.0</v>
      </c>
      <c r="D8824" s="188" t="str">
        <f t="shared" si="1"/>
        <v>2025/02</v>
      </c>
      <c r="E8824" s="189"/>
    </row>
    <row r="8825">
      <c r="A8825" s="186" t="s">
        <v>489</v>
      </c>
      <c r="B8825" s="186">
        <v>0.00288</v>
      </c>
      <c r="C8825" s="187">
        <v>45713.0</v>
      </c>
      <c r="D8825" s="188" t="str">
        <f t="shared" si="1"/>
        <v>2025/02</v>
      </c>
      <c r="E8825" s="189"/>
    </row>
    <row r="8826">
      <c r="A8826" s="186" t="s">
        <v>497</v>
      </c>
      <c r="B8826" s="186">
        <v>0.003665</v>
      </c>
      <c r="C8826" s="187">
        <v>45713.0</v>
      </c>
      <c r="D8826" s="188" t="str">
        <f t="shared" si="1"/>
        <v>2025/02</v>
      </c>
      <c r="E8826" s="189"/>
    </row>
    <row r="8827">
      <c r="A8827" s="186" t="s">
        <v>497</v>
      </c>
      <c r="B8827" s="186">
        <v>0.00939</v>
      </c>
      <c r="C8827" s="187">
        <v>45713.0</v>
      </c>
      <c r="D8827" s="188" t="str">
        <f t="shared" si="1"/>
        <v>2025/02</v>
      </c>
      <c r="E8827" s="189"/>
    </row>
    <row r="8828">
      <c r="A8828" s="186" t="s">
        <v>498</v>
      </c>
      <c r="B8828" s="186">
        <v>0.0974175</v>
      </c>
      <c r="C8828" s="187">
        <v>45713.0</v>
      </c>
      <c r="D8828" s="188" t="str">
        <f t="shared" si="1"/>
        <v>2025/02</v>
      </c>
      <c r="E8828" s="189"/>
    </row>
    <row r="8829">
      <c r="A8829" s="186" t="s">
        <v>498</v>
      </c>
      <c r="B8829" s="186">
        <v>0.0032</v>
      </c>
      <c r="C8829" s="187">
        <v>45713.0</v>
      </c>
      <c r="D8829" s="188" t="str">
        <f t="shared" si="1"/>
        <v>2025/02</v>
      </c>
      <c r="E8829" s="189"/>
    </row>
    <row r="8830">
      <c r="A8830" s="186" t="s">
        <v>498</v>
      </c>
      <c r="B8830" s="186">
        <v>0.07492</v>
      </c>
      <c r="C8830" s="187">
        <v>45713.0</v>
      </c>
      <c r="D8830" s="188" t="str">
        <f t="shared" si="1"/>
        <v>2025/02</v>
      </c>
      <c r="E8830" s="189"/>
    </row>
    <row r="8831">
      <c r="A8831" s="186" t="s">
        <v>498</v>
      </c>
      <c r="B8831" s="186">
        <v>0.01597095</v>
      </c>
      <c r="C8831" s="187">
        <v>45713.0</v>
      </c>
      <c r="D8831" s="188" t="str">
        <f t="shared" si="1"/>
        <v>2025/02</v>
      </c>
      <c r="E8831" s="189"/>
    </row>
    <row r="8832">
      <c r="A8832" s="186" t="s">
        <v>498</v>
      </c>
      <c r="B8832" s="186">
        <v>0.0043392</v>
      </c>
      <c r="C8832" s="187">
        <v>45713.0</v>
      </c>
      <c r="D8832" s="188" t="str">
        <f t="shared" si="1"/>
        <v>2025/02</v>
      </c>
      <c r="E8832" s="189"/>
    </row>
    <row r="8833">
      <c r="A8833" s="186" t="s">
        <v>498</v>
      </c>
      <c r="B8833" s="186">
        <v>0.0058824</v>
      </c>
      <c r="C8833" s="187">
        <v>45713.0</v>
      </c>
      <c r="D8833" s="188" t="str">
        <f t="shared" si="1"/>
        <v>2025/02</v>
      </c>
      <c r="E8833" s="189"/>
    </row>
    <row r="8834">
      <c r="A8834" s="186" t="s">
        <v>491</v>
      </c>
      <c r="B8834" s="186">
        <v>0.04197</v>
      </c>
      <c r="C8834" s="187">
        <v>45713.0</v>
      </c>
      <c r="D8834" s="188" t="str">
        <f t="shared" si="1"/>
        <v>2025/02</v>
      </c>
      <c r="E8834" s="189"/>
    </row>
    <row r="8835">
      <c r="A8835" s="186" t="s">
        <v>491</v>
      </c>
      <c r="B8835" s="186">
        <v>0.0072954</v>
      </c>
      <c r="C8835" s="187">
        <v>45713.0</v>
      </c>
      <c r="D8835" s="188" t="str">
        <f t="shared" si="1"/>
        <v>2025/02</v>
      </c>
      <c r="E8835" s="189"/>
    </row>
    <row r="8836">
      <c r="A8836" s="186" t="s">
        <v>487</v>
      </c>
      <c r="B8836" s="186">
        <v>0.36341265</v>
      </c>
      <c r="C8836" s="187">
        <v>45714.0</v>
      </c>
      <c r="D8836" s="188" t="str">
        <f t="shared" si="1"/>
        <v>2025/02</v>
      </c>
      <c r="E8836" s="189"/>
    </row>
    <row r="8837">
      <c r="A8837" s="186" t="s">
        <v>487</v>
      </c>
      <c r="B8837" s="186">
        <v>0.0739488</v>
      </c>
      <c r="C8837" s="187">
        <v>45714.0</v>
      </c>
      <c r="D8837" s="188" t="str">
        <f t="shared" si="1"/>
        <v>2025/02</v>
      </c>
      <c r="E8837" s="189"/>
    </row>
    <row r="8838">
      <c r="A8838" s="186" t="s">
        <v>487</v>
      </c>
      <c r="B8838" s="186">
        <v>0.0192546</v>
      </c>
      <c r="C8838" s="187">
        <v>45714.0</v>
      </c>
      <c r="D8838" s="188" t="str">
        <f t="shared" si="1"/>
        <v>2025/02</v>
      </c>
      <c r="E8838" s="189"/>
    </row>
    <row r="8839">
      <c r="A8839" s="186" t="s">
        <v>499</v>
      </c>
      <c r="B8839" s="186">
        <v>6.81032</v>
      </c>
      <c r="C8839" s="187">
        <v>45714.0</v>
      </c>
      <c r="D8839" s="188" t="str">
        <f t="shared" si="1"/>
        <v>2025/02</v>
      </c>
      <c r="E8839" s="189"/>
    </row>
    <row r="8840">
      <c r="A8840" s="186" t="s">
        <v>499</v>
      </c>
      <c r="B8840" s="186">
        <v>7.86576</v>
      </c>
      <c r="C8840" s="187">
        <v>45714.0</v>
      </c>
      <c r="D8840" s="188" t="str">
        <f t="shared" si="1"/>
        <v>2025/02</v>
      </c>
      <c r="E8840" s="189"/>
    </row>
    <row r="8841">
      <c r="A8841" s="186" t="s">
        <v>499</v>
      </c>
      <c r="B8841" s="186">
        <v>3.45273</v>
      </c>
      <c r="C8841" s="187">
        <v>45714.0</v>
      </c>
      <c r="D8841" s="188" t="str">
        <f t="shared" si="1"/>
        <v>2025/02</v>
      </c>
      <c r="E8841" s="189"/>
    </row>
    <row r="8842">
      <c r="A8842" s="186" t="s">
        <v>499</v>
      </c>
      <c r="B8842" s="186">
        <v>0.6411225</v>
      </c>
      <c r="C8842" s="187">
        <v>45714.0</v>
      </c>
      <c r="D8842" s="188" t="str">
        <f t="shared" si="1"/>
        <v>2025/02</v>
      </c>
      <c r="E8842" s="189"/>
    </row>
    <row r="8843">
      <c r="A8843" s="186" t="s">
        <v>499</v>
      </c>
      <c r="B8843" s="186">
        <v>0.00432</v>
      </c>
      <c r="C8843" s="187">
        <v>45714.0</v>
      </c>
      <c r="D8843" s="188" t="str">
        <f t="shared" si="1"/>
        <v>2025/02</v>
      </c>
      <c r="E8843" s="189"/>
    </row>
    <row r="8844">
      <c r="A8844" s="186" t="s">
        <v>499</v>
      </c>
      <c r="B8844" s="186">
        <v>0.17652</v>
      </c>
      <c r="C8844" s="187">
        <v>45714.0</v>
      </c>
      <c r="D8844" s="188" t="str">
        <f t="shared" si="1"/>
        <v>2025/02</v>
      </c>
      <c r="E8844" s="189"/>
    </row>
    <row r="8845">
      <c r="A8845" s="186" t="s">
        <v>499</v>
      </c>
      <c r="B8845" s="186">
        <v>0.06501</v>
      </c>
      <c r="C8845" s="187">
        <v>45714.0</v>
      </c>
      <c r="D8845" s="188" t="str">
        <f t="shared" si="1"/>
        <v>2025/02</v>
      </c>
      <c r="E8845" s="189"/>
    </row>
    <row r="8846">
      <c r="A8846" s="186" t="s">
        <v>499</v>
      </c>
      <c r="B8846" s="186">
        <v>1.248E-4</v>
      </c>
      <c r="C8846" s="187">
        <v>45714.0</v>
      </c>
      <c r="D8846" s="188" t="str">
        <f t="shared" si="1"/>
        <v>2025/02</v>
      </c>
      <c r="E8846" s="189"/>
    </row>
    <row r="8847">
      <c r="A8847" s="186" t="s">
        <v>499</v>
      </c>
      <c r="B8847" s="186">
        <v>0.0200532</v>
      </c>
      <c r="C8847" s="187">
        <v>45714.0</v>
      </c>
      <c r="D8847" s="188" t="str">
        <f t="shared" si="1"/>
        <v>2025/02</v>
      </c>
      <c r="E8847" s="189"/>
    </row>
    <row r="8848">
      <c r="A8848" s="186" t="s">
        <v>499</v>
      </c>
      <c r="B8848" s="186">
        <v>0.02138721</v>
      </c>
      <c r="C8848" s="187">
        <v>45714.0</v>
      </c>
      <c r="D8848" s="188" t="str">
        <f t="shared" si="1"/>
        <v>2025/02</v>
      </c>
      <c r="E8848" s="189"/>
    </row>
    <row r="8849">
      <c r="A8849" s="186" t="s">
        <v>499</v>
      </c>
      <c r="B8849" s="186">
        <v>0.0511908</v>
      </c>
      <c r="C8849" s="187">
        <v>45714.0</v>
      </c>
      <c r="D8849" s="188" t="str">
        <f t="shared" si="1"/>
        <v>2025/02</v>
      </c>
      <c r="E8849" s="189"/>
    </row>
    <row r="8850">
      <c r="A8850" s="186" t="s">
        <v>499</v>
      </c>
      <c r="B8850" s="186">
        <v>0.0261624</v>
      </c>
      <c r="C8850" s="187">
        <v>45714.0</v>
      </c>
      <c r="D8850" s="188" t="str">
        <f t="shared" si="1"/>
        <v>2025/02</v>
      </c>
      <c r="E8850" s="189"/>
    </row>
    <row r="8851">
      <c r="A8851" s="186" t="s">
        <v>511</v>
      </c>
      <c r="B8851" s="186">
        <v>1.6892823</v>
      </c>
      <c r="C8851" s="187">
        <v>45714.0</v>
      </c>
      <c r="D8851" s="188" t="str">
        <f t="shared" si="1"/>
        <v>2025/02</v>
      </c>
      <c r="E8851" s="189"/>
    </row>
    <row r="8852">
      <c r="A8852" s="186" t="s">
        <v>511</v>
      </c>
      <c r="B8852" s="186">
        <v>0.0876696</v>
      </c>
      <c r="C8852" s="187">
        <v>45714.0</v>
      </c>
      <c r="D8852" s="188" t="str">
        <f t="shared" si="1"/>
        <v>2025/02</v>
      </c>
      <c r="E8852" s="189"/>
    </row>
    <row r="8853">
      <c r="A8853" s="186" t="s">
        <v>502</v>
      </c>
      <c r="B8853" s="186">
        <v>0.505515</v>
      </c>
      <c r="C8853" s="187">
        <v>45714.0</v>
      </c>
      <c r="D8853" s="188" t="str">
        <f t="shared" si="1"/>
        <v>2025/02</v>
      </c>
      <c r="E8853" s="189"/>
    </row>
    <row r="8854">
      <c r="A8854" s="186" t="s">
        <v>502</v>
      </c>
      <c r="B8854" s="186">
        <v>0.06864</v>
      </c>
      <c r="C8854" s="187">
        <v>45714.0</v>
      </c>
      <c r="D8854" s="188" t="str">
        <f t="shared" si="1"/>
        <v>2025/02</v>
      </c>
      <c r="E8854" s="189"/>
    </row>
    <row r="8855">
      <c r="A8855" s="186" t="s">
        <v>502</v>
      </c>
      <c r="B8855" s="186">
        <v>0.23554</v>
      </c>
      <c r="C8855" s="187">
        <v>45714.0</v>
      </c>
      <c r="D8855" s="188" t="str">
        <f t="shared" si="1"/>
        <v>2025/02</v>
      </c>
      <c r="E8855" s="189"/>
    </row>
    <row r="8856">
      <c r="A8856" s="186" t="s">
        <v>502</v>
      </c>
      <c r="B8856" s="186">
        <v>0.37334505</v>
      </c>
      <c r="C8856" s="187">
        <v>45714.0</v>
      </c>
      <c r="D8856" s="188" t="str">
        <f t="shared" si="1"/>
        <v>2025/02</v>
      </c>
      <c r="E8856" s="189"/>
    </row>
    <row r="8857">
      <c r="A8857" s="186" t="s">
        <v>502</v>
      </c>
      <c r="B8857" s="186">
        <v>0.0380544</v>
      </c>
      <c r="C8857" s="187">
        <v>45714.0</v>
      </c>
      <c r="D8857" s="188" t="str">
        <f t="shared" si="1"/>
        <v>2025/02</v>
      </c>
      <c r="E8857" s="189"/>
    </row>
    <row r="8858">
      <c r="A8858" s="186" t="s">
        <v>502</v>
      </c>
      <c r="B8858" s="186">
        <v>0.0278358</v>
      </c>
      <c r="C8858" s="187">
        <v>45714.0</v>
      </c>
      <c r="D8858" s="188" t="str">
        <f t="shared" si="1"/>
        <v>2025/02</v>
      </c>
      <c r="E8858" s="189"/>
    </row>
    <row r="8859">
      <c r="A8859" s="186" t="s">
        <v>502</v>
      </c>
      <c r="B8859" s="186">
        <v>0.0164681</v>
      </c>
      <c r="C8859" s="187">
        <v>45714.0</v>
      </c>
      <c r="D8859" s="188" t="str">
        <f t="shared" si="1"/>
        <v>2025/02</v>
      </c>
      <c r="E8859" s="189"/>
    </row>
    <row r="8860">
      <c r="A8860" s="186" t="s">
        <v>502</v>
      </c>
      <c r="B8860" s="186">
        <v>0.1106025</v>
      </c>
      <c r="C8860" s="187">
        <v>45714.0</v>
      </c>
      <c r="D8860" s="188" t="str">
        <f t="shared" si="1"/>
        <v>2025/02</v>
      </c>
      <c r="E8860" s="189"/>
    </row>
    <row r="8861">
      <c r="A8861" s="186" t="s">
        <v>502</v>
      </c>
      <c r="B8861" s="186">
        <v>0.00579</v>
      </c>
      <c r="C8861" s="187">
        <v>45714.0</v>
      </c>
      <c r="D8861" s="188" t="str">
        <f t="shared" si="1"/>
        <v>2025/02</v>
      </c>
      <c r="E8861" s="189"/>
    </row>
    <row r="8862">
      <c r="A8862" s="186" t="s">
        <v>502</v>
      </c>
      <c r="B8862" s="186">
        <v>2.96</v>
      </c>
      <c r="C8862" s="187">
        <v>45714.0</v>
      </c>
      <c r="D8862" s="188" t="str">
        <f t="shared" si="1"/>
        <v>2025/02</v>
      </c>
      <c r="E8862" s="189"/>
    </row>
    <row r="8863">
      <c r="A8863" s="186" t="s">
        <v>502</v>
      </c>
      <c r="B8863" s="186">
        <v>0.263451</v>
      </c>
      <c r="C8863" s="187">
        <v>45714.0</v>
      </c>
      <c r="D8863" s="188" t="str">
        <f t="shared" si="1"/>
        <v>2025/02</v>
      </c>
      <c r="E8863" s="189"/>
    </row>
    <row r="8864">
      <c r="A8864" s="186" t="s">
        <v>502</v>
      </c>
      <c r="B8864" s="186">
        <v>0.76528</v>
      </c>
      <c r="C8864" s="187">
        <v>45714.0</v>
      </c>
      <c r="D8864" s="188" t="str">
        <f t="shared" si="1"/>
        <v>2025/02</v>
      </c>
      <c r="E8864" s="189"/>
    </row>
    <row r="8865">
      <c r="A8865" s="186" t="s">
        <v>488</v>
      </c>
      <c r="B8865" s="186">
        <v>0.0176</v>
      </c>
      <c r="C8865" s="187">
        <v>45714.0</v>
      </c>
      <c r="D8865" s="188" t="str">
        <f t="shared" si="1"/>
        <v>2025/02</v>
      </c>
      <c r="E8865" s="189"/>
    </row>
    <row r="8866">
      <c r="A8866" s="186" t="s">
        <v>488</v>
      </c>
      <c r="B8866" s="186">
        <v>0.00826</v>
      </c>
      <c r="C8866" s="187">
        <v>45714.0</v>
      </c>
      <c r="D8866" s="188" t="str">
        <f t="shared" si="1"/>
        <v>2025/02</v>
      </c>
      <c r="E8866" s="189"/>
    </row>
    <row r="8867">
      <c r="A8867" s="186" t="s">
        <v>488</v>
      </c>
      <c r="B8867" s="186">
        <v>0.36215</v>
      </c>
      <c r="C8867" s="187">
        <v>45714.0</v>
      </c>
      <c r="D8867" s="188" t="str">
        <f t="shared" si="1"/>
        <v>2025/02</v>
      </c>
      <c r="E8867" s="189"/>
    </row>
    <row r="8868">
      <c r="A8868" s="186" t="s">
        <v>488</v>
      </c>
      <c r="B8868" s="186">
        <v>0.436</v>
      </c>
      <c r="C8868" s="187">
        <v>45714.0</v>
      </c>
      <c r="D8868" s="188" t="str">
        <f t="shared" si="1"/>
        <v>2025/02</v>
      </c>
      <c r="E8868" s="189"/>
    </row>
    <row r="8869">
      <c r="A8869" s="186" t="s">
        <v>488</v>
      </c>
      <c r="B8869" s="186">
        <v>2.02009</v>
      </c>
      <c r="C8869" s="187">
        <v>45714.0</v>
      </c>
      <c r="D8869" s="188" t="str">
        <f t="shared" si="1"/>
        <v>2025/02</v>
      </c>
      <c r="E8869" s="189"/>
    </row>
    <row r="8870">
      <c r="A8870" s="186" t="s">
        <v>488</v>
      </c>
      <c r="B8870" s="186">
        <v>0.00304</v>
      </c>
      <c r="C8870" s="187">
        <v>45714.0</v>
      </c>
      <c r="D8870" s="188" t="str">
        <f t="shared" si="1"/>
        <v>2025/02</v>
      </c>
      <c r="E8870" s="189"/>
    </row>
    <row r="8871">
      <c r="A8871" s="186" t="s">
        <v>488</v>
      </c>
      <c r="B8871" s="186">
        <v>0.02904</v>
      </c>
      <c r="C8871" s="187">
        <v>45714.0</v>
      </c>
      <c r="D8871" s="188" t="str">
        <f t="shared" si="1"/>
        <v>2025/02</v>
      </c>
      <c r="E8871" s="189"/>
    </row>
    <row r="8872">
      <c r="A8872" s="186" t="s">
        <v>488</v>
      </c>
      <c r="B8872" s="186">
        <v>0.0153875</v>
      </c>
      <c r="C8872" s="187">
        <v>45714.0</v>
      </c>
      <c r="D8872" s="188" t="str">
        <f t="shared" si="1"/>
        <v>2025/02</v>
      </c>
      <c r="E8872" s="189"/>
    </row>
    <row r="8873">
      <c r="A8873" s="186" t="s">
        <v>488</v>
      </c>
      <c r="B8873" s="186">
        <v>9.6E-4</v>
      </c>
      <c r="C8873" s="187">
        <v>45714.0</v>
      </c>
      <c r="D8873" s="188" t="str">
        <f t="shared" si="1"/>
        <v>2025/02</v>
      </c>
      <c r="E8873" s="189"/>
    </row>
    <row r="8874">
      <c r="A8874" s="186" t="s">
        <v>488</v>
      </c>
      <c r="B8874" s="186">
        <v>0.0010317</v>
      </c>
      <c r="C8874" s="187">
        <v>45714.0</v>
      </c>
      <c r="D8874" s="188" t="str">
        <f t="shared" si="1"/>
        <v>2025/02</v>
      </c>
      <c r="E8874" s="189"/>
    </row>
    <row r="8875">
      <c r="A8875" s="186" t="s">
        <v>488</v>
      </c>
      <c r="B8875" s="186">
        <v>4.878E-4</v>
      </c>
      <c r="C8875" s="187">
        <v>45714.0</v>
      </c>
      <c r="D8875" s="188" t="str">
        <f t="shared" si="1"/>
        <v>2025/02</v>
      </c>
      <c r="E8875" s="189"/>
    </row>
    <row r="8876">
      <c r="A8876" s="186" t="s">
        <v>488</v>
      </c>
      <c r="B8876" s="186">
        <v>2.39775</v>
      </c>
      <c r="C8876" s="187">
        <v>45714.0</v>
      </c>
      <c r="D8876" s="188" t="str">
        <f t="shared" si="1"/>
        <v>2025/02</v>
      </c>
      <c r="E8876" s="189"/>
    </row>
    <row r="8877">
      <c r="A8877" s="186" t="s">
        <v>488</v>
      </c>
      <c r="B8877" s="186">
        <v>0.51954</v>
      </c>
      <c r="C8877" s="187">
        <v>45714.0</v>
      </c>
      <c r="D8877" s="188" t="str">
        <f t="shared" si="1"/>
        <v>2025/02</v>
      </c>
      <c r="E8877" s="189"/>
    </row>
    <row r="8878">
      <c r="A8878" s="186" t="s">
        <v>488</v>
      </c>
      <c r="B8878" s="186">
        <v>0.10034565</v>
      </c>
      <c r="C8878" s="187">
        <v>45714.0</v>
      </c>
      <c r="D8878" s="188" t="str">
        <f t="shared" si="1"/>
        <v>2025/02</v>
      </c>
      <c r="E8878" s="189"/>
    </row>
    <row r="8879">
      <c r="A8879" s="186" t="s">
        <v>488</v>
      </c>
      <c r="B8879" s="186">
        <v>0.004767</v>
      </c>
      <c r="C8879" s="187">
        <v>45714.0</v>
      </c>
      <c r="D8879" s="188" t="str">
        <f t="shared" si="1"/>
        <v>2025/02</v>
      </c>
      <c r="E8879" s="189"/>
    </row>
    <row r="8880">
      <c r="A8880" s="186" t="s">
        <v>488</v>
      </c>
      <c r="B8880" s="186">
        <v>0.25362</v>
      </c>
      <c r="C8880" s="187">
        <v>45714.0</v>
      </c>
      <c r="D8880" s="188" t="str">
        <f t="shared" si="1"/>
        <v>2025/02</v>
      </c>
      <c r="E8880" s="189"/>
    </row>
    <row r="8881">
      <c r="A8881" s="186" t="s">
        <v>488</v>
      </c>
      <c r="B8881" s="186">
        <v>0.01536</v>
      </c>
      <c r="C8881" s="187">
        <v>45714.0</v>
      </c>
      <c r="D8881" s="188" t="str">
        <f t="shared" si="1"/>
        <v>2025/02</v>
      </c>
      <c r="E8881" s="189"/>
    </row>
    <row r="8882">
      <c r="A8882" s="186" t="s">
        <v>488</v>
      </c>
      <c r="B8882" s="186">
        <v>0.8322</v>
      </c>
      <c r="C8882" s="187">
        <v>45714.0</v>
      </c>
      <c r="D8882" s="188" t="str">
        <f t="shared" si="1"/>
        <v>2025/02</v>
      </c>
      <c r="E8882" s="189"/>
    </row>
    <row r="8883">
      <c r="A8883" s="186" t="s">
        <v>488</v>
      </c>
      <c r="B8883" s="186">
        <v>0.5488527</v>
      </c>
      <c r="C8883" s="187">
        <v>45714.0</v>
      </c>
      <c r="D8883" s="188" t="str">
        <f t="shared" si="1"/>
        <v>2025/02</v>
      </c>
      <c r="E8883" s="189"/>
    </row>
    <row r="8884">
      <c r="A8884" s="186" t="s">
        <v>488</v>
      </c>
      <c r="B8884" s="186">
        <v>0.0392832</v>
      </c>
      <c r="C8884" s="187">
        <v>45714.0</v>
      </c>
      <c r="D8884" s="188" t="str">
        <f t="shared" si="1"/>
        <v>2025/02</v>
      </c>
      <c r="E8884" s="189"/>
    </row>
    <row r="8885">
      <c r="A8885" s="186" t="s">
        <v>488</v>
      </c>
      <c r="B8885" s="186">
        <v>2.1337272</v>
      </c>
      <c r="C8885" s="187">
        <v>45714.0</v>
      </c>
      <c r="D8885" s="188" t="str">
        <f t="shared" si="1"/>
        <v>2025/02</v>
      </c>
      <c r="E8885" s="189"/>
    </row>
    <row r="8886">
      <c r="A8886" s="186" t="s">
        <v>488</v>
      </c>
      <c r="B8886" s="186">
        <v>83.513259</v>
      </c>
      <c r="C8886" s="187">
        <v>45714.0</v>
      </c>
      <c r="D8886" s="188" t="str">
        <f t="shared" si="1"/>
        <v>2025/02</v>
      </c>
      <c r="E8886" s="189"/>
    </row>
    <row r="8887">
      <c r="A8887" s="186" t="s">
        <v>488</v>
      </c>
      <c r="B8887" s="186">
        <v>0.0865455</v>
      </c>
      <c r="C8887" s="187">
        <v>45714.0</v>
      </c>
      <c r="D8887" s="188" t="str">
        <f t="shared" si="1"/>
        <v>2025/02</v>
      </c>
      <c r="E8887" s="189"/>
    </row>
    <row r="8888">
      <c r="A8888" s="186" t="s">
        <v>488</v>
      </c>
      <c r="B8888" s="186">
        <v>0.0246528</v>
      </c>
      <c r="C8888" s="187">
        <v>45714.0</v>
      </c>
      <c r="D8888" s="188" t="str">
        <f t="shared" si="1"/>
        <v>2025/02</v>
      </c>
      <c r="E8888" s="189"/>
    </row>
    <row r="8889">
      <c r="A8889" s="186" t="s">
        <v>488</v>
      </c>
      <c r="B8889" s="186">
        <v>0.0075504</v>
      </c>
      <c r="C8889" s="187">
        <v>45714.0</v>
      </c>
      <c r="D8889" s="188" t="str">
        <f t="shared" si="1"/>
        <v>2025/02</v>
      </c>
      <c r="E8889" s="189"/>
    </row>
    <row r="8890">
      <c r="A8890" s="186" t="s">
        <v>488</v>
      </c>
      <c r="B8890" s="186">
        <v>0.03452</v>
      </c>
      <c r="C8890" s="187">
        <v>45714.0</v>
      </c>
      <c r="D8890" s="188" t="str">
        <f t="shared" si="1"/>
        <v>2025/02</v>
      </c>
      <c r="E8890" s="189"/>
    </row>
    <row r="8891">
      <c r="A8891" s="186" t="s">
        <v>488</v>
      </c>
      <c r="B8891" s="186">
        <v>0.00224</v>
      </c>
      <c r="C8891" s="187">
        <v>45714.0</v>
      </c>
      <c r="D8891" s="188" t="str">
        <f t="shared" si="1"/>
        <v>2025/02</v>
      </c>
      <c r="E8891" s="189"/>
    </row>
    <row r="8892">
      <c r="A8892" s="186" t="s">
        <v>488</v>
      </c>
      <c r="B8892" s="186">
        <v>0.25</v>
      </c>
      <c r="C8892" s="187">
        <v>45714.0</v>
      </c>
      <c r="D8892" s="188" t="str">
        <f t="shared" si="1"/>
        <v>2025/02</v>
      </c>
      <c r="E8892" s="189"/>
    </row>
    <row r="8893">
      <c r="A8893" s="186" t="s">
        <v>488</v>
      </c>
      <c r="B8893" s="186">
        <v>0.15616</v>
      </c>
      <c r="C8893" s="187">
        <v>45714.0</v>
      </c>
      <c r="D8893" s="188" t="str">
        <f t="shared" si="1"/>
        <v>2025/02</v>
      </c>
      <c r="E8893" s="189"/>
    </row>
    <row r="8894">
      <c r="A8894" s="186" t="s">
        <v>488</v>
      </c>
      <c r="B8894" s="186">
        <v>0.1536</v>
      </c>
      <c r="C8894" s="187">
        <v>45714.0</v>
      </c>
      <c r="D8894" s="188" t="str">
        <f t="shared" si="1"/>
        <v>2025/02</v>
      </c>
      <c r="E8894" s="189"/>
    </row>
    <row r="8895">
      <c r="A8895" s="186" t="s">
        <v>488</v>
      </c>
      <c r="B8895" s="186">
        <v>0.01824</v>
      </c>
      <c r="C8895" s="187">
        <v>45714.0</v>
      </c>
      <c r="D8895" s="188" t="str">
        <f t="shared" si="1"/>
        <v>2025/02</v>
      </c>
      <c r="E8895" s="189"/>
    </row>
    <row r="8896">
      <c r="A8896" s="186" t="s">
        <v>488</v>
      </c>
      <c r="B8896" s="186">
        <v>0.00404</v>
      </c>
      <c r="C8896" s="187">
        <v>45714.0</v>
      </c>
      <c r="D8896" s="188" t="str">
        <f t="shared" si="1"/>
        <v>2025/02</v>
      </c>
      <c r="E8896" s="189"/>
    </row>
    <row r="8897">
      <c r="A8897" s="186" t="s">
        <v>488</v>
      </c>
      <c r="B8897" s="186">
        <v>9.6E-5</v>
      </c>
      <c r="C8897" s="187">
        <v>45714.0</v>
      </c>
      <c r="D8897" s="188" t="str">
        <f t="shared" si="1"/>
        <v>2025/02</v>
      </c>
      <c r="E8897" s="189"/>
    </row>
    <row r="8898">
      <c r="A8898" s="186" t="s">
        <v>488</v>
      </c>
      <c r="B8898" s="186">
        <v>0.08052</v>
      </c>
      <c r="C8898" s="187">
        <v>45714.0</v>
      </c>
      <c r="D8898" s="188" t="str">
        <f t="shared" si="1"/>
        <v>2025/02</v>
      </c>
      <c r="E8898" s="189"/>
    </row>
    <row r="8899">
      <c r="A8899" s="186" t="s">
        <v>488</v>
      </c>
      <c r="B8899" s="186">
        <v>0.018516</v>
      </c>
      <c r="C8899" s="187">
        <v>45714.0</v>
      </c>
      <c r="D8899" s="188" t="str">
        <f t="shared" si="1"/>
        <v>2025/02</v>
      </c>
      <c r="E8899" s="189"/>
    </row>
    <row r="8900">
      <c r="A8900" s="186" t="s">
        <v>488</v>
      </c>
      <c r="B8900" s="186">
        <v>0.0148032</v>
      </c>
      <c r="C8900" s="187">
        <v>45714.0</v>
      </c>
      <c r="D8900" s="188" t="str">
        <f t="shared" si="1"/>
        <v>2025/02</v>
      </c>
      <c r="E8900" s="189"/>
    </row>
    <row r="8901">
      <c r="A8901" s="186" t="s">
        <v>488</v>
      </c>
      <c r="B8901" s="186">
        <v>0.0028296</v>
      </c>
      <c r="C8901" s="187">
        <v>45714.0</v>
      </c>
      <c r="D8901" s="188" t="str">
        <f t="shared" si="1"/>
        <v>2025/02</v>
      </c>
      <c r="E8901" s="189"/>
    </row>
    <row r="8902">
      <c r="A8902" s="186" t="s">
        <v>488</v>
      </c>
      <c r="B8902" s="186">
        <v>0.0086</v>
      </c>
      <c r="C8902" s="187">
        <v>45714.0</v>
      </c>
      <c r="D8902" s="188" t="str">
        <f t="shared" si="1"/>
        <v>2025/02</v>
      </c>
      <c r="E8902" s="189"/>
    </row>
    <row r="8903">
      <c r="A8903" s="186" t="s">
        <v>489</v>
      </c>
      <c r="B8903" s="186">
        <v>8.80654</v>
      </c>
      <c r="C8903" s="187">
        <v>45714.0</v>
      </c>
      <c r="D8903" s="188" t="str">
        <f t="shared" si="1"/>
        <v>2025/02</v>
      </c>
      <c r="E8903" s="189"/>
    </row>
    <row r="8904">
      <c r="A8904" s="186" t="s">
        <v>489</v>
      </c>
      <c r="B8904" s="186">
        <v>25.932</v>
      </c>
      <c r="C8904" s="187">
        <v>45714.0</v>
      </c>
      <c r="D8904" s="188" t="str">
        <f t="shared" si="1"/>
        <v>2025/02</v>
      </c>
      <c r="E8904" s="189"/>
    </row>
    <row r="8905">
      <c r="A8905" s="186" t="s">
        <v>489</v>
      </c>
      <c r="B8905" s="186">
        <v>22.59168</v>
      </c>
      <c r="C8905" s="187">
        <v>45714.0</v>
      </c>
      <c r="D8905" s="188" t="str">
        <f t="shared" si="1"/>
        <v>2025/02</v>
      </c>
      <c r="E8905" s="189"/>
    </row>
    <row r="8906">
      <c r="A8906" s="186" t="s">
        <v>489</v>
      </c>
      <c r="B8906" s="186">
        <v>0.0214</v>
      </c>
      <c r="C8906" s="187">
        <v>45714.0</v>
      </c>
      <c r="D8906" s="188" t="str">
        <f t="shared" si="1"/>
        <v>2025/02</v>
      </c>
      <c r="E8906" s="189"/>
    </row>
    <row r="8907">
      <c r="A8907" s="186" t="s">
        <v>489</v>
      </c>
      <c r="B8907" s="186">
        <v>0.0068</v>
      </c>
      <c r="C8907" s="187">
        <v>45714.0</v>
      </c>
      <c r="D8907" s="188" t="str">
        <f t="shared" si="1"/>
        <v>2025/02</v>
      </c>
      <c r="E8907" s="189"/>
    </row>
    <row r="8908">
      <c r="A8908" s="186" t="s">
        <v>489</v>
      </c>
      <c r="B8908" s="186">
        <v>0.172125</v>
      </c>
      <c r="C8908" s="187">
        <v>45714.0</v>
      </c>
      <c r="D8908" s="188" t="str">
        <f t="shared" si="1"/>
        <v>2025/02</v>
      </c>
      <c r="E8908" s="189"/>
    </row>
    <row r="8909">
      <c r="A8909" s="186" t="s">
        <v>489</v>
      </c>
      <c r="B8909" s="186">
        <v>0.074805</v>
      </c>
      <c r="C8909" s="187">
        <v>45714.0</v>
      </c>
      <c r="D8909" s="188" t="str">
        <f t="shared" si="1"/>
        <v>2025/02</v>
      </c>
      <c r="E8909" s="189"/>
    </row>
    <row r="8910">
      <c r="A8910" s="186" t="s">
        <v>489</v>
      </c>
      <c r="B8910" s="186">
        <v>0.71086935</v>
      </c>
      <c r="C8910" s="187">
        <v>45714.0</v>
      </c>
      <c r="D8910" s="188" t="str">
        <f t="shared" si="1"/>
        <v>2025/02</v>
      </c>
      <c r="E8910" s="189"/>
    </row>
    <row r="8911">
      <c r="A8911" s="186" t="s">
        <v>489</v>
      </c>
      <c r="B8911" s="186">
        <v>0.2699712</v>
      </c>
      <c r="C8911" s="187">
        <v>45714.0</v>
      </c>
      <c r="D8911" s="188" t="str">
        <f t="shared" si="1"/>
        <v>2025/02</v>
      </c>
      <c r="E8911" s="189"/>
    </row>
    <row r="8912">
      <c r="A8912" s="186" t="s">
        <v>489</v>
      </c>
      <c r="B8912" s="186">
        <v>0.2612358</v>
      </c>
      <c r="C8912" s="187">
        <v>45714.0</v>
      </c>
      <c r="D8912" s="188" t="str">
        <f t="shared" si="1"/>
        <v>2025/02</v>
      </c>
      <c r="E8912" s="189"/>
    </row>
    <row r="8913">
      <c r="A8913" s="186" t="s">
        <v>489</v>
      </c>
      <c r="B8913" s="186">
        <v>0.1539198</v>
      </c>
      <c r="C8913" s="187">
        <v>45714.0</v>
      </c>
      <c r="D8913" s="188" t="str">
        <f t="shared" si="1"/>
        <v>2025/02</v>
      </c>
      <c r="E8913" s="189"/>
    </row>
    <row r="8914">
      <c r="A8914" s="186" t="s">
        <v>489</v>
      </c>
      <c r="B8914" s="186">
        <v>0.108852</v>
      </c>
      <c r="C8914" s="187">
        <v>45714.0</v>
      </c>
      <c r="D8914" s="188" t="str">
        <f t="shared" si="1"/>
        <v>2025/02</v>
      </c>
      <c r="E8914" s="189"/>
    </row>
    <row r="8915">
      <c r="A8915" s="186" t="s">
        <v>497</v>
      </c>
      <c r="B8915" s="186">
        <v>0.0036825</v>
      </c>
      <c r="C8915" s="187">
        <v>45714.0</v>
      </c>
      <c r="D8915" s="188" t="str">
        <f t="shared" si="1"/>
        <v>2025/02</v>
      </c>
      <c r="E8915" s="189"/>
    </row>
    <row r="8916">
      <c r="A8916" s="186" t="s">
        <v>497</v>
      </c>
      <c r="B8916" s="186">
        <v>0.02121</v>
      </c>
      <c r="C8916" s="187">
        <v>45714.0</v>
      </c>
      <c r="D8916" s="188" t="str">
        <f t="shared" si="1"/>
        <v>2025/02</v>
      </c>
      <c r="E8916" s="189"/>
    </row>
    <row r="8917">
      <c r="A8917" s="186" t="s">
        <v>497</v>
      </c>
      <c r="B8917" s="186">
        <v>4.2315E-4</v>
      </c>
      <c r="C8917" s="187">
        <v>45714.0</v>
      </c>
      <c r="D8917" s="188" t="str">
        <f t="shared" si="1"/>
        <v>2025/02</v>
      </c>
      <c r="E8917" s="189"/>
    </row>
    <row r="8918">
      <c r="A8918" s="186" t="s">
        <v>497</v>
      </c>
      <c r="B8918" s="186">
        <v>4.74E-5</v>
      </c>
      <c r="C8918" s="187">
        <v>45714.0</v>
      </c>
      <c r="D8918" s="188" t="str">
        <f t="shared" si="1"/>
        <v>2025/02</v>
      </c>
      <c r="E8918" s="189"/>
    </row>
    <row r="8919">
      <c r="A8919" s="186" t="s">
        <v>498</v>
      </c>
      <c r="B8919" s="186">
        <v>0.12779</v>
      </c>
      <c r="C8919" s="187">
        <v>45714.0</v>
      </c>
      <c r="D8919" s="188" t="str">
        <f t="shared" si="1"/>
        <v>2025/02</v>
      </c>
      <c r="E8919" s="189"/>
    </row>
    <row r="8920">
      <c r="A8920" s="186" t="s">
        <v>498</v>
      </c>
      <c r="B8920" s="186">
        <v>0.08605</v>
      </c>
      <c r="C8920" s="187">
        <v>45714.0</v>
      </c>
      <c r="D8920" s="188" t="str">
        <f t="shared" si="1"/>
        <v>2025/02</v>
      </c>
      <c r="E8920" s="189"/>
    </row>
    <row r="8921">
      <c r="A8921" s="186" t="s">
        <v>498</v>
      </c>
      <c r="B8921" s="186">
        <v>0.014988</v>
      </c>
      <c r="C8921" s="187">
        <v>45714.0</v>
      </c>
      <c r="D8921" s="188" t="str">
        <f t="shared" si="1"/>
        <v>2025/02</v>
      </c>
      <c r="E8921" s="189"/>
    </row>
    <row r="8922">
      <c r="A8922" s="186" t="s">
        <v>498</v>
      </c>
      <c r="B8922" s="186">
        <v>0.0012192</v>
      </c>
      <c r="C8922" s="187">
        <v>45714.0</v>
      </c>
      <c r="D8922" s="188" t="str">
        <f t="shared" si="1"/>
        <v>2025/02</v>
      </c>
      <c r="E8922" s="189"/>
    </row>
    <row r="8923">
      <c r="A8923" s="186" t="s">
        <v>498</v>
      </c>
      <c r="B8923" s="186">
        <v>0.0037836</v>
      </c>
      <c r="C8923" s="187">
        <v>45714.0</v>
      </c>
      <c r="D8923" s="188" t="str">
        <f t="shared" si="1"/>
        <v>2025/02</v>
      </c>
      <c r="E8923" s="189"/>
    </row>
    <row r="8924">
      <c r="A8924" s="186" t="s">
        <v>491</v>
      </c>
      <c r="B8924" s="186">
        <v>0.04389855</v>
      </c>
      <c r="C8924" s="187">
        <v>45714.0</v>
      </c>
      <c r="D8924" s="188" t="str">
        <f t="shared" si="1"/>
        <v>2025/02</v>
      </c>
      <c r="E8924" s="189"/>
    </row>
    <row r="8925">
      <c r="A8925" s="186" t="s">
        <v>491</v>
      </c>
      <c r="B8925" s="186">
        <v>0.0065712</v>
      </c>
      <c r="C8925" s="187">
        <v>45714.0</v>
      </c>
      <c r="D8925" s="188" t="str">
        <f t="shared" si="1"/>
        <v>2025/02</v>
      </c>
      <c r="E8925" s="189"/>
    </row>
    <row r="8926">
      <c r="A8926" s="186" t="s">
        <v>487</v>
      </c>
      <c r="B8926" s="186">
        <v>0.27141345</v>
      </c>
      <c r="C8926" s="187">
        <v>45715.0</v>
      </c>
      <c r="D8926" s="188" t="str">
        <f t="shared" si="1"/>
        <v>2025/02</v>
      </c>
      <c r="E8926" s="189"/>
    </row>
    <row r="8927">
      <c r="A8927" s="186" t="s">
        <v>487</v>
      </c>
      <c r="B8927" s="186">
        <v>0.069792</v>
      </c>
      <c r="C8927" s="187">
        <v>45715.0</v>
      </c>
      <c r="D8927" s="188" t="str">
        <f t="shared" si="1"/>
        <v>2025/02</v>
      </c>
      <c r="E8927" s="189"/>
    </row>
    <row r="8928">
      <c r="A8928" s="186" t="s">
        <v>487</v>
      </c>
      <c r="B8928" s="186">
        <v>0.0152532</v>
      </c>
      <c r="C8928" s="187">
        <v>45715.0</v>
      </c>
      <c r="D8928" s="188" t="str">
        <f t="shared" si="1"/>
        <v>2025/02</v>
      </c>
      <c r="E8928" s="189"/>
    </row>
    <row r="8929">
      <c r="A8929" s="186" t="s">
        <v>499</v>
      </c>
      <c r="B8929" s="186">
        <v>10.96267</v>
      </c>
      <c r="C8929" s="187">
        <v>45715.0</v>
      </c>
      <c r="D8929" s="188" t="str">
        <f t="shared" si="1"/>
        <v>2025/02</v>
      </c>
      <c r="E8929" s="189"/>
    </row>
    <row r="8930">
      <c r="A8930" s="186" t="s">
        <v>499</v>
      </c>
      <c r="B8930" s="186">
        <v>14.80288</v>
      </c>
      <c r="C8930" s="187">
        <v>45715.0</v>
      </c>
      <c r="D8930" s="188" t="str">
        <f t="shared" si="1"/>
        <v>2025/02</v>
      </c>
      <c r="E8930" s="189"/>
    </row>
    <row r="8931">
      <c r="A8931" s="186" t="s">
        <v>499</v>
      </c>
      <c r="B8931" s="186">
        <v>9.13437</v>
      </c>
      <c r="C8931" s="187">
        <v>45715.0</v>
      </c>
      <c r="D8931" s="188" t="str">
        <f t="shared" si="1"/>
        <v>2025/02</v>
      </c>
      <c r="E8931" s="189"/>
    </row>
    <row r="8932">
      <c r="A8932" s="186" t="s">
        <v>499</v>
      </c>
      <c r="B8932" s="186">
        <v>0.1120347</v>
      </c>
      <c r="C8932" s="187">
        <v>45715.0</v>
      </c>
      <c r="D8932" s="188" t="str">
        <f t="shared" si="1"/>
        <v>2025/02</v>
      </c>
      <c r="E8932" s="189"/>
    </row>
    <row r="8933">
      <c r="A8933" s="186" t="s">
        <v>499</v>
      </c>
      <c r="B8933" s="186">
        <v>0.057024</v>
      </c>
      <c r="C8933" s="187">
        <v>45715.0</v>
      </c>
      <c r="D8933" s="188" t="str">
        <f t="shared" si="1"/>
        <v>2025/02</v>
      </c>
      <c r="E8933" s="189"/>
    </row>
    <row r="8934">
      <c r="A8934" s="186" t="s">
        <v>499</v>
      </c>
      <c r="B8934" s="186">
        <v>0.0297522</v>
      </c>
      <c r="C8934" s="187">
        <v>45715.0</v>
      </c>
      <c r="D8934" s="188" t="str">
        <f t="shared" si="1"/>
        <v>2025/02</v>
      </c>
      <c r="E8934" s="189"/>
    </row>
    <row r="8935">
      <c r="A8935" s="186" t="s">
        <v>499</v>
      </c>
      <c r="B8935" s="186">
        <v>0.03443739</v>
      </c>
      <c r="C8935" s="187">
        <v>45715.0</v>
      </c>
      <c r="D8935" s="188" t="str">
        <f t="shared" si="1"/>
        <v>2025/02</v>
      </c>
      <c r="E8935" s="189"/>
    </row>
    <row r="8936">
      <c r="A8936" s="186" t="s">
        <v>499</v>
      </c>
      <c r="B8936" s="186">
        <v>0.0984561</v>
      </c>
      <c r="C8936" s="187">
        <v>45715.0</v>
      </c>
      <c r="D8936" s="188" t="str">
        <f t="shared" si="1"/>
        <v>2025/02</v>
      </c>
      <c r="E8936" s="189"/>
    </row>
    <row r="8937">
      <c r="A8937" s="186" t="s">
        <v>499</v>
      </c>
      <c r="B8937" s="186">
        <v>0.058938</v>
      </c>
      <c r="C8937" s="187">
        <v>45715.0</v>
      </c>
      <c r="D8937" s="188" t="str">
        <f t="shared" si="1"/>
        <v>2025/02</v>
      </c>
      <c r="E8937" s="189"/>
    </row>
    <row r="8938">
      <c r="A8938" s="186" t="s">
        <v>511</v>
      </c>
      <c r="B8938" s="186">
        <v>2.3520177</v>
      </c>
      <c r="C8938" s="187">
        <v>45715.0</v>
      </c>
      <c r="D8938" s="188" t="str">
        <f t="shared" si="1"/>
        <v>2025/02</v>
      </c>
      <c r="E8938" s="189"/>
    </row>
    <row r="8939">
      <c r="A8939" s="186" t="s">
        <v>511</v>
      </c>
      <c r="B8939" s="186">
        <v>0.153606</v>
      </c>
      <c r="C8939" s="187">
        <v>45715.0</v>
      </c>
      <c r="D8939" s="188" t="str">
        <f t="shared" si="1"/>
        <v>2025/02</v>
      </c>
      <c r="E8939" s="189"/>
    </row>
    <row r="8940">
      <c r="A8940" s="186" t="s">
        <v>502</v>
      </c>
      <c r="B8940" s="186">
        <v>0.2134225</v>
      </c>
      <c r="C8940" s="187">
        <v>45715.0</v>
      </c>
      <c r="D8940" s="188" t="str">
        <f t="shared" si="1"/>
        <v>2025/02</v>
      </c>
      <c r="E8940" s="189"/>
    </row>
    <row r="8941">
      <c r="A8941" s="186" t="s">
        <v>502</v>
      </c>
      <c r="B8941" s="186">
        <v>0.004</v>
      </c>
      <c r="C8941" s="187">
        <v>45715.0</v>
      </c>
      <c r="D8941" s="188" t="str">
        <f t="shared" si="1"/>
        <v>2025/02</v>
      </c>
      <c r="E8941" s="189"/>
    </row>
    <row r="8942">
      <c r="A8942" s="186" t="s">
        <v>502</v>
      </c>
      <c r="B8942" s="186">
        <v>0.22052</v>
      </c>
      <c r="C8942" s="187">
        <v>45715.0</v>
      </c>
      <c r="D8942" s="188" t="str">
        <f t="shared" si="1"/>
        <v>2025/02</v>
      </c>
      <c r="E8942" s="189"/>
    </row>
    <row r="8943">
      <c r="A8943" s="186" t="s">
        <v>502</v>
      </c>
      <c r="B8943" s="186">
        <v>0.0232977</v>
      </c>
      <c r="C8943" s="187">
        <v>45715.0</v>
      </c>
      <c r="D8943" s="188" t="str">
        <f t="shared" si="1"/>
        <v>2025/02</v>
      </c>
      <c r="E8943" s="189"/>
    </row>
    <row r="8944">
      <c r="A8944" s="186" t="s">
        <v>502</v>
      </c>
      <c r="B8944" s="186">
        <v>0.0198912</v>
      </c>
      <c r="C8944" s="187">
        <v>45715.0</v>
      </c>
      <c r="D8944" s="188" t="str">
        <f t="shared" si="1"/>
        <v>2025/02</v>
      </c>
      <c r="E8944" s="189"/>
    </row>
    <row r="8945">
      <c r="A8945" s="186" t="s">
        <v>502</v>
      </c>
      <c r="B8945" s="186">
        <v>0.004569</v>
      </c>
      <c r="C8945" s="187">
        <v>45715.0</v>
      </c>
      <c r="D8945" s="188" t="str">
        <f t="shared" si="1"/>
        <v>2025/02</v>
      </c>
      <c r="E8945" s="189"/>
    </row>
    <row r="8946">
      <c r="A8946" s="186" t="s">
        <v>502</v>
      </c>
      <c r="B8946" s="186">
        <v>0.0127193</v>
      </c>
      <c r="C8946" s="187">
        <v>45715.0</v>
      </c>
      <c r="D8946" s="188" t="str">
        <f t="shared" si="1"/>
        <v>2025/02</v>
      </c>
      <c r="E8946" s="189"/>
    </row>
    <row r="8947">
      <c r="A8947" s="186" t="s">
        <v>502</v>
      </c>
      <c r="B8947" s="186">
        <v>18.56088</v>
      </c>
      <c r="C8947" s="187">
        <v>45715.0</v>
      </c>
      <c r="D8947" s="188" t="str">
        <f t="shared" si="1"/>
        <v>2025/02</v>
      </c>
      <c r="E8947" s="189"/>
    </row>
    <row r="8948">
      <c r="A8948" s="186" t="s">
        <v>502</v>
      </c>
      <c r="B8948" s="186">
        <v>0.0938901</v>
      </c>
      <c r="C8948" s="187">
        <v>45715.0</v>
      </c>
      <c r="D8948" s="188" t="str">
        <f t="shared" si="1"/>
        <v>2025/02</v>
      </c>
      <c r="E8948" s="189"/>
    </row>
    <row r="8949">
      <c r="A8949" s="186" t="s">
        <v>502</v>
      </c>
      <c r="B8949" s="186">
        <v>0.004788</v>
      </c>
      <c r="C8949" s="187">
        <v>45715.0</v>
      </c>
      <c r="D8949" s="188" t="str">
        <f t="shared" si="1"/>
        <v>2025/02</v>
      </c>
      <c r="E8949" s="189"/>
    </row>
    <row r="8950">
      <c r="A8950" s="186" t="s">
        <v>502</v>
      </c>
      <c r="B8950" s="186">
        <v>5.08</v>
      </c>
      <c r="C8950" s="187">
        <v>45715.0</v>
      </c>
      <c r="D8950" s="188" t="str">
        <f t="shared" si="1"/>
        <v>2025/02</v>
      </c>
      <c r="E8950" s="189"/>
    </row>
    <row r="8951">
      <c r="A8951" s="186" t="s">
        <v>502</v>
      </c>
      <c r="B8951" s="186">
        <v>0.400446</v>
      </c>
      <c r="C8951" s="187">
        <v>45715.0</v>
      </c>
      <c r="D8951" s="188" t="str">
        <f t="shared" si="1"/>
        <v>2025/02</v>
      </c>
      <c r="E8951" s="189"/>
    </row>
    <row r="8952">
      <c r="A8952" s="186" t="s">
        <v>502</v>
      </c>
      <c r="B8952" s="186">
        <v>0.868676</v>
      </c>
      <c r="C8952" s="187">
        <v>45715.0</v>
      </c>
      <c r="D8952" s="188" t="str">
        <f t="shared" si="1"/>
        <v>2025/02</v>
      </c>
      <c r="E8952" s="189"/>
    </row>
    <row r="8953">
      <c r="A8953" s="186" t="s">
        <v>488</v>
      </c>
      <c r="B8953" s="186">
        <v>1.056045</v>
      </c>
      <c r="C8953" s="187">
        <v>45715.0</v>
      </c>
      <c r="D8953" s="188" t="str">
        <f t="shared" si="1"/>
        <v>2025/02</v>
      </c>
      <c r="E8953" s="189"/>
    </row>
    <row r="8954">
      <c r="A8954" s="186" t="s">
        <v>488</v>
      </c>
      <c r="B8954" s="186">
        <v>0.11216</v>
      </c>
      <c r="C8954" s="187">
        <v>45715.0</v>
      </c>
      <c r="D8954" s="188" t="str">
        <f t="shared" si="1"/>
        <v>2025/02</v>
      </c>
      <c r="E8954" s="189"/>
    </row>
    <row r="8955">
      <c r="A8955" s="186" t="s">
        <v>488</v>
      </c>
      <c r="B8955" s="186">
        <v>0.93411</v>
      </c>
      <c r="C8955" s="187">
        <v>45715.0</v>
      </c>
      <c r="D8955" s="188" t="str">
        <f t="shared" si="1"/>
        <v>2025/02</v>
      </c>
      <c r="E8955" s="189"/>
    </row>
    <row r="8956">
      <c r="A8956" s="186" t="s">
        <v>488</v>
      </c>
      <c r="B8956" s="186">
        <v>0.1488625</v>
      </c>
      <c r="C8956" s="187">
        <v>45715.0</v>
      </c>
      <c r="D8956" s="188" t="str">
        <f t="shared" si="1"/>
        <v>2025/02</v>
      </c>
      <c r="E8956" s="189"/>
    </row>
    <row r="8957">
      <c r="A8957" s="186" t="s">
        <v>488</v>
      </c>
      <c r="B8957" s="186">
        <v>0.03168</v>
      </c>
      <c r="C8957" s="187">
        <v>45715.0</v>
      </c>
      <c r="D8957" s="188" t="str">
        <f t="shared" si="1"/>
        <v>2025/02</v>
      </c>
      <c r="E8957" s="189"/>
    </row>
    <row r="8958">
      <c r="A8958" s="186" t="s">
        <v>488</v>
      </c>
      <c r="B8958" s="186">
        <v>0.17981</v>
      </c>
      <c r="C8958" s="187">
        <v>45715.0</v>
      </c>
      <c r="D8958" s="188" t="str">
        <f t="shared" si="1"/>
        <v>2025/02</v>
      </c>
      <c r="E8958" s="189"/>
    </row>
    <row r="8959">
      <c r="A8959" s="186" t="s">
        <v>488</v>
      </c>
      <c r="B8959" s="186">
        <v>0.5166</v>
      </c>
      <c r="C8959" s="187">
        <v>45715.0</v>
      </c>
      <c r="D8959" s="188" t="str">
        <f t="shared" si="1"/>
        <v>2025/02</v>
      </c>
      <c r="E8959" s="189"/>
    </row>
    <row r="8960">
      <c r="A8960" s="186" t="s">
        <v>488</v>
      </c>
      <c r="B8960" s="186">
        <v>0.13728</v>
      </c>
      <c r="C8960" s="187">
        <v>45715.0</v>
      </c>
      <c r="D8960" s="188" t="str">
        <f t="shared" si="1"/>
        <v>2025/02</v>
      </c>
      <c r="E8960" s="189"/>
    </row>
    <row r="8961">
      <c r="A8961" s="186" t="s">
        <v>488</v>
      </c>
      <c r="B8961" s="186">
        <v>2.64714</v>
      </c>
      <c r="C8961" s="187">
        <v>45715.0</v>
      </c>
      <c r="D8961" s="188" t="str">
        <f t="shared" si="1"/>
        <v>2025/02</v>
      </c>
      <c r="E8961" s="189"/>
    </row>
    <row r="8962">
      <c r="A8962" s="186" t="s">
        <v>488</v>
      </c>
      <c r="B8962" s="186">
        <v>0.3326829</v>
      </c>
      <c r="C8962" s="187">
        <v>45715.0</v>
      </c>
      <c r="D8962" s="188" t="str">
        <f t="shared" si="1"/>
        <v>2025/02</v>
      </c>
      <c r="E8962" s="189"/>
    </row>
    <row r="8963">
      <c r="A8963" s="186" t="s">
        <v>488</v>
      </c>
      <c r="B8963" s="186">
        <v>0.0877184</v>
      </c>
      <c r="C8963" s="187">
        <v>45715.0</v>
      </c>
      <c r="D8963" s="188" t="str">
        <f t="shared" si="1"/>
        <v>2025/02</v>
      </c>
      <c r="E8963" s="189"/>
    </row>
    <row r="8964">
      <c r="A8964" s="186" t="s">
        <v>488</v>
      </c>
      <c r="B8964" s="186">
        <v>0.968242</v>
      </c>
      <c r="C8964" s="187">
        <v>45715.0</v>
      </c>
      <c r="D8964" s="188" t="str">
        <f t="shared" si="1"/>
        <v>2025/02</v>
      </c>
      <c r="E8964" s="189"/>
    </row>
    <row r="8965">
      <c r="A8965" s="186" t="s">
        <v>488</v>
      </c>
      <c r="B8965" s="186">
        <v>0.3544143</v>
      </c>
      <c r="C8965" s="187">
        <v>45715.0</v>
      </c>
      <c r="D8965" s="188" t="str">
        <f t="shared" si="1"/>
        <v>2025/02</v>
      </c>
      <c r="E8965" s="189"/>
    </row>
    <row r="8966">
      <c r="A8966" s="186" t="s">
        <v>488</v>
      </c>
      <c r="B8966" s="186">
        <v>0.0991488</v>
      </c>
      <c r="C8966" s="187">
        <v>45715.0</v>
      </c>
      <c r="D8966" s="188" t="str">
        <f t="shared" si="1"/>
        <v>2025/02</v>
      </c>
      <c r="E8966" s="189"/>
    </row>
    <row r="8967">
      <c r="A8967" s="186" t="s">
        <v>488</v>
      </c>
      <c r="B8967" s="186">
        <v>0.036516</v>
      </c>
      <c r="C8967" s="187">
        <v>45715.0</v>
      </c>
      <c r="D8967" s="188" t="str">
        <f t="shared" si="1"/>
        <v>2025/02</v>
      </c>
      <c r="E8967" s="189"/>
    </row>
    <row r="8968">
      <c r="A8968" s="186" t="s">
        <v>489</v>
      </c>
      <c r="B8968" s="186">
        <v>7.5814275</v>
      </c>
      <c r="C8968" s="187">
        <v>45715.0</v>
      </c>
      <c r="D8968" s="188" t="str">
        <f t="shared" si="1"/>
        <v>2025/02</v>
      </c>
      <c r="E8968" s="189"/>
    </row>
    <row r="8969">
      <c r="A8969" s="186" t="s">
        <v>489</v>
      </c>
      <c r="B8969" s="186">
        <v>37.8512</v>
      </c>
      <c r="C8969" s="187">
        <v>45715.0</v>
      </c>
      <c r="D8969" s="188" t="str">
        <f t="shared" si="1"/>
        <v>2025/02</v>
      </c>
      <c r="E8969" s="189"/>
    </row>
    <row r="8970">
      <c r="A8970" s="186" t="s">
        <v>489</v>
      </c>
      <c r="B8970" s="186">
        <v>31.37954</v>
      </c>
      <c r="C8970" s="187">
        <v>45715.0</v>
      </c>
      <c r="D8970" s="188" t="str">
        <f t="shared" si="1"/>
        <v>2025/02</v>
      </c>
      <c r="E8970" s="189"/>
    </row>
    <row r="8971">
      <c r="A8971" s="186" t="s">
        <v>489</v>
      </c>
      <c r="B8971" s="186">
        <v>0.01154</v>
      </c>
      <c r="C8971" s="187">
        <v>45715.0</v>
      </c>
      <c r="D8971" s="188" t="str">
        <f t="shared" si="1"/>
        <v>2025/02</v>
      </c>
      <c r="E8971" s="189"/>
    </row>
    <row r="8972">
      <c r="A8972" s="186" t="s">
        <v>489</v>
      </c>
      <c r="B8972" s="186">
        <v>0.00192</v>
      </c>
      <c r="C8972" s="187">
        <v>45715.0</v>
      </c>
      <c r="D8972" s="188" t="str">
        <f t="shared" si="1"/>
        <v>2025/02</v>
      </c>
      <c r="E8972" s="189"/>
    </row>
    <row r="8973">
      <c r="A8973" s="186" t="s">
        <v>489</v>
      </c>
      <c r="B8973" s="186">
        <v>0.01145</v>
      </c>
      <c r="C8973" s="187">
        <v>45715.0</v>
      </c>
      <c r="D8973" s="188" t="str">
        <f t="shared" si="1"/>
        <v>2025/02</v>
      </c>
      <c r="E8973" s="189"/>
    </row>
    <row r="8974">
      <c r="A8974" s="186" t="s">
        <v>489</v>
      </c>
      <c r="B8974" s="186">
        <v>0.052405</v>
      </c>
      <c r="C8974" s="187">
        <v>45715.0</v>
      </c>
      <c r="D8974" s="188" t="str">
        <f t="shared" si="1"/>
        <v>2025/02</v>
      </c>
      <c r="E8974" s="189"/>
    </row>
    <row r="8975">
      <c r="A8975" s="186" t="s">
        <v>489</v>
      </c>
      <c r="B8975" s="186">
        <v>0.029265</v>
      </c>
      <c r="C8975" s="187">
        <v>45715.0</v>
      </c>
      <c r="D8975" s="188" t="str">
        <f t="shared" si="1"/>
        <v>2025/02</v>
      </c>
      <c r="E8975" s="189"/>
    </row>
    <row r="8976">
      <c r="A8976" s="186" t="s">
        <v>489</v>
      </c>
      <c r="B8976" s="186">
        <v>1.45142415</v>
      </c>
      <c r="C8976" s="187">
        <v>45715.0</v>
      </c>
      <c r="D8976" s="188" t="str">
        <f t="shared" si="1"/>
        <v>2025/02</v>
      </c>
      <c r="E8976" s="189"/>
    </row>
    <row r="8977">
      <c r="A8977" s="186" t="s">
        <v>489</v>
      </c>
      <c r="B8977" s="186">
        <v>0.4351296</v>
      </c>
      <c r="C8977" s="187">
        <v>45715.0</v>
      </c>
      <c r="D8977" s="188" t="str">
        <f t="shared" si="1"/>
        <v>2025/02</v>
      </c>
      <c r="E8977" s="189"/>
    </row>
    <row r="8978">
      <c r="A8978" s="186" t="s">
        <v>489</v>
      </c>
      <c r="B8978" s="186">
        <v>0.5740914</v>
      </c>
      <c r="C8978" s="187">
        <v>45715.0</v>
      </c>
      <c r="D8978" s="188" t="str">
        <f t="shared" si="1"/>
        <v>2025/02</v>
      </c>
      <c r="E8978" s="189"/>
    </row>
    <row r="8979">
      <c r="A8979" s="186" t="s">
        <v>489</v>
      </c>
      <c r="B8979" s="186">
        <v>0.2182158</v>
      </c>
      <c r="C8979" s="187">
        <v>45715.0</v>
      </c>
      <c r="D8979" s="188" t="str">
        <f t="shared" si="1"/>
        <v>2025/02</v>
      </c>
      <c r="E8979" s="189"/>
    </row>
    <row r="8980">
      <c r="A8980" s="186" t="s">
        <v>489</v>
      </c>
      <c r="B8980" s="186">
        <v>0.1583292</v>
      </c>
      <c r="C8980" s="187">
        <v>45715.0</v>
      </c>
      <c r="D8980" s="188" t="str">
        <f t="shared" si="1"/>
        <v>2025/02</v>
      </c>
      <c r="E8980" s="189"/>
    </row>
    <row r="8981">
      <c r="A8981" s="186" t="s">
        <v>497</v>
      </c>
      <c r="B8981" s="186">
        <v>0.001225</v>
      </c>
      <c r="C8981" s="187">
        <v>45715.0</v>
      </c>
      <c r="D8981" s="188" t="str">
        <f t="shared" si="1"/>
        <v>2025/02</v>
      </c>
      <c r="E8981" s="189"/>
    </row>
    <row r="8982">
      <c r="A8982" s="186" t="s">
        <v>497</v>
      </c>
      <c r="B8982" s="186">
        <v>0.00366</v>
      </c>
      <c r="C8982" s="187">
        <v>45715.0</v>
      </c>
      <c r="D8982" s="188" t="str">
        <f t="shared" si="1"/>
        <v>2025/02</v>
      </c>
      <c r="E8982" s="189"/>
    </row>
    <row r="8983">
      <c r="A8983" s="186" t="s">
        <v>497</v>
      </c>
      <c r="B8983" s="186">
        <v>1.185E-5</v>
      </c>
      <c r="C8983" s="187">
        <v>45715.0</v>
      </c>
      <c r="D8983" s="188" t="str">
        <f t="shared" si="1"/>
        <v>2025/02</v>
      </c>
      <c r="E8983" s="189"/>
    </row>
    <row r="8984">
      <c r="A8984" s="186" t="s">
        <v>497</v>
      </c>
      <c r="B8984" s="186">
        <v>2.76E-5</v>
      </c>
      <c r="C8984" s="187">
        <v>45715.0</v>
      </c>
      <c r="D8984" s="188" t="str">
        <f t="shared" si="1"/>
        <v>2025/02</v>
      </c>
      <c r="E8984" s="189"/>
    </row>
    <row r="8985">
      <c r="A8985" s="186" t="s">
        <v>498</v>
      </c>
      <c r="B8985" s="186">
        <v>0.0688025</v>
      </c>
      <c r="C8985" s="187">
        <v>45715.0</v>
      </c>
      <c r="D8985" s="188" t="str">
        <f t="shared" si="1"/>
        <v>2025/02</v>
      </c>
      <c r="E8985" s="189"/>
    </row>
    <row r="8986">
      <c r="A8986" s="186" t="s">
        <v>498</v>
      </c>
      <c r="B8986" s="186">
        <v>0.04954</v>
      </c>
      <c r="C8986" s="187">
        <v>45715.0</v>
      </c>
      <c r="D8986" s="188" t="str">
        <f t="shared" si="1"/>
        <v>2025/02</v>
      </c>
      <c r="E8986" s="189"/>
    </row>
    <row r="8987">
      <c r="A8987" s="186" t="s">
        <v>498</v>
      </c>
      <c r="B8987" s="186">
        <v>0.01359705</v>
      </c>
      <c r="C8987" s="187">
        <v>45715.0</v>
      </c>
      <c r="D8987" s="188" t="str">
        <f t="shared" si="1"/>
        <v>2025/02</v>
      </c>
      <c r="E8987" s="189"/>
    </row>
    <row r="8988">
      <c r="A8988" s="186" t="s">
        <v>498</v>
      </c>
      <c r="B8988" s="186">
        <v>0.0022272</v>
      </c>
      <c r="C8988" s="187">
        <v>45715.0</v>
      </c>
      <c r="D8988" s="188" t="str">
        <f t="shared" si="1"/>
        <v>2025/02</v>
      </c>
      <c r="E8988" s="189"/>
    </row>
    <row r="8989">
      <c r="A8989" s="186" t="s">
        <v>498</v>
      </c>
      <c r="B8989" s="186">
        <v>0.0141204</v>
      </c>
      <c r="C8989" s="187">
        <v>45715.0</v>
      </c>
      <c r="D8989" s="188" t="str">
        <f t="shared" si="1"/>
        <v>2025/02</v>
      </c>
      <c r="E8989" s="189"/>
    </row>
    <row r="8990">
      <c r="A8990" s="186" t="s">
        <v>491</v>
      </c>
      <c r="B8990" s="186">
        <v>0.6281025</v>
      </c>
      <c r="C8990" s="187">
        <v>45715.0</v>
      </c>
      <c r="D8990" s="188" t="str">
        <f t="shared" si="1"/>
        <v>2025/02</v>
      </c>
      <c r="E8990" s="189"/>
    </row>
    <row r="8991">
      <c r="A8991" s="186" t="s">
        <v>491</v>
      </c>
      <c r="B8991" s="186">
        <v>0.1584</v>
      </c>
      <c r="C8991" s="187">
        <v>45715.0</v>
      </c>
      <c r="D8991" s="188" t="str">
        <f t="shared" si="1"/>
        <v>2025/02</v>
      </c>
      <c r="E8991" s="189"/>
    </row>
    <row r="8992">
      <c r="A8992" s="186" t="s">
        <v>491</v>
      </c>
      <c r="B8992" s="186">
        <v>2.5103</v>
      </c>
      <c r="C8992" s="187">
        <v>45715.0</v>
      </c>
      <c r="D8992" s="188" t="str">
        <f t="shared" si="1"/>
        <v>2025/02</v>
      </c>
      <c r="E8992" s="189"/>
    </row>
    <row r="8993">
      <c r="A8993" s="186" t="s">
        <v>491</v>
      </c>
      <c r="B8993" s="186">
        <v>0.046509</v>
      </c>
      <c r="C8993" s="187">
        <v>45715.0</v>
      </c>
      <c r="D8993" s="188" t="str">
        <f t="shared" si="1"/>
        <v>2025/02</v>
      </c>
      <c r="E8993" s="189"/>
    </row>
    <row r="8994">
      <c r="A8994" s="186" t="s">
        <v>491</v>
      </c>
      <c r="B8994" s="186">
        <v>0.006687</v>
      </c>
      <c r="C8994" s="187">
        <v>45715.0</v>
      </c>
      <c r="D8994" s="188" t="str">
        <f t="shared" si="1"/>
        <v>2025/02</v>
      </c>
      <c r="E8994" s="189"/>
    </row>
    <row r="8995">
      <c r="A8995" s="186" t="s">
        <v>487</v>
      </c>
      <c r="B8995" s="186">
        <v>0.0024825</v>
      </c>
      <c r="C8995" s="187">
        <v>45716.0</v>
      </c>
      <c r="D8995" s="188" t="str">
        <f t="shared" si="1"/>
        <v>2025/02</v>
      </c>
      <c r="E8995" s="189"/>
    </row>
    <row r="8996">
      <c r="A8996" s="186" t="s">
        <v>487</v>
      </c>
      <c r="B8996" s="186">
        <v>0.00161</v>
      </c>
      <c r="C8996" s="187">
        <v>45716.0</v>
      </c>
      <c r="D8996" s="188" t="str">
        <f t="shared" si="1"/>
        <v>2025/02</v>
      </c>
      <c r="E8996" s="189"/>
    </row>
    <row r="8997">
      <c r="A8997" s="186" t="s">
        <v>487</v>
      </c>
      <c r="B8997" s="186">
        <v>0.60930225</v>
      </c>
      <c r="C8997" s="187">
        <v>45716.0</v>
      </c>
      <c r="D8997" s="188" t="str">
        <f t="shared" si="1"/>
        <v>2025/02</v>
      </c>
      <c r="E8997" s="189"/>
    </row>
    <row r="8998">
      <c r="A8998" s="186" t="s">
        <v>487</v>
      </c>
      <c r="B8998" s="186">
        <v>0.013824</v>
      </c>
      <c r="C8998" s="187">
        <v>45716.0</v>
      </c>
      <c r="D8998" s="188" t="str">
        <f t="shared" si="1"/>
        <v>2025/02</v>
      </c>
      <c r="E8998" s="189"/>
    </row>
    <row r="8999">
      <c r="A8999" s="186" t="s">
        <v>487</v>
      </c>
      <c r="B8999" s="186">
        <v>0.0234264</v>
      </c>
      <c r="C8999" s="187">
        <v>45716.0</v>
      </c>
      <c r="D8999" s="188" t="str">
        <f t="shared" si="1"/>
        <v>2025/02</v>
      </c>
      <c r="E8999" s="189"/>
    </row>
    <row r="9000">
      <c r="A9000" s="186" t="s">
        <v>499</v>
      </c>
      <c r="B9000" s="186">
        <v>8.1653725</v>
      </c>
      <c r="C9000" s="187">
        <v>45716.0</v>
      </c>
      <c r="D9000" s="188" t="str">
        <f t="shared" si="1"/>
        <v>2025/02</v>
      </c>
      <c r="E9000" s="189"/>
    </row>
    <row r="9001">
      <c r="A9001" s="186" t="s">
        <v>499</v>
      </c>
      <c r="B9001" s="186">
        <v>9.11872</v>
      </c>
      <c r="C9001" s="187">
        <v>45716.0</v>
      </c>
      <c r="D9001" s="188" t="str">
        <f t="shared" si="1"/>
        <v>2025/02</v>
      </c>
      <c r="E9001" s="189"/>
    </row>
    <row r="9002">
      <c r="A9002" s="186" t="s">
        <v>499</v>
      </c>
      <c r="B9002" s="186">
        <v>4.9305</v>
      </c>
      <c r="C9002" s="187">
        <v>45716.0</v>
      </c>
      <c r="D9002" s="188" t="str">
        <f t="shared" si="1"/>
        <v>2025/02</v>
      </c>
      <c r="E9002" s="189"/>
    </row>
    <row r="9003">
      <c r="A9003" s="186" t="s">
        <v>499</v>
      </c>
      <c r="B9003" s="186">
        <v>0.1368741</v>
      </c>
      <c r="C9003" s="187">
        <v>45716.0</v>
      </c>
      <c r="D9003" s="188" t="str">
        <f t="shared" si="1"/>
        <v>2025/02</v>
      </c>
      <c r="E9003" s="189"/>
    </row>
    <row r="9004">
      <c r="A9004" s="186" t="s">
        <v>499</v>
      </c>
      <c r="B9004" s="186">
        <v>0.0661056</v>
      </c>
      <c r="C9004" s="187">
        <v>45716.0</v>
      </c>
      <c r="D9004" s="188" t="str">
        <f t="shared" si="1"/>
        <v>2025/02</v>
      </c>
      <c r="E9004" s="189"/>
    </row>
    <row r="9005">
      <c r="A9005" s="186" t="s">
        <v>499</v>
      </c>
      <c r="B9005" s="186">
        <v>0.0297078</v>
      </c>
      <c r="C9005" s="187">
        <v>45716.0</v>
      </c>
      <c r="D9005" s="188" t="str">
        <f t="shared" si="1"/>
        <v>2025/02</v>
      </c>
      <c r="E9005" s="189"/>
    </row>
    <row r="9006">
      <c r="A9006" s="186" t="s">
        <v>499</v>
      </c>
      <c r="B9006" s="186">
        <v>0.03271892</v>
      </c>
      <c r="C9006" s="187">
        <v>45716.0</v>
      </c>
      <c r="D9006" s="188" t="str">
        <f t="shared" si="1"/>
        <v>2025/02</v>
      </c>
      <c r="E9006" s="189"/>
    </row>
    <row r="9007">
      <c r="A9007" s="186" t="s">
        <v>499</v>
      </c>
      <c r="B9007" s="186">
        <v>0.0625455</v>
      </c>
      <c r="C9007" s="187">
        <v>45716.0</v>
      </c>
      <c r="D9007" s="188" t="str">
        <f t="shared" si="1"/>
        <v>2025/02</v>
      </c>
      <c r="E9007" s="189"/>
    </row>
    <row r="9008">
      <c r="A9008" s="186" t="s">
        <v>499</v>
      </c>
      <c r="B9008" s="186">
        <v>0.0359304</v>
      </c>
      <c r="C9008" s="187">
        <v>45716.0</v>
      </c>
      <c r="D9008" s="188" t="str">
        <f t="shared" si="1"/>
        <v>2025/02</v>
      </c>
      <c r="E9008" s="189"/>
    </row>
    <row r="9009">
      <c r="A9009" s="186" t="s">
        <v>511</v>
      </c>
      <c r="B9009" s="186">
        <v>2.387064</v>
      </c>
      <c r="C9009" s="187">
        <v>45716.0</v>
      </c>
      <c r="D9009" s="188" t="str">
        <f t="shared" si="1"/>
        <v>2025/02</v>
      </c>
      <c r="E9009" s="189"/>
    </row>
    <row r="9010">
      <c r="A9010" s="186" t="s">
        <v>511</v>
      </c>
      <c r="B9010" s="186">
        <v>0.1560468</v>
      </c>
      <c r="C9010" s="187">
        <v>45716.0</v>
      </c>
      <c r="D9010" s="188" t="str">
        <f t="shared" si="1"/>
        <v>2025/02</v>
      </c>
      <c r="E9010" s="189"/>
    </row>
    <row r="9011">
      <c r="A9011" s="186" t="s">
        <v>502</v>
      </c>
      <c r="B9011" s="186">
        <v>0.65144</v>
      </c>
      <c r="C9011" s="187">
        <v>45716.0</v>
      </c>
      <c r="D9011" s="188" t="str">
        <f t="shared" si="1"/>
        <v>2025/02</v>
      </c>
      <c r="E9011" s="189"/>
    </row>
    <row r="9012">
      <c r="A9012" s="186" t="s">
        <v>502</v>
      </c>
      <c r="B9012" s="186">
        <v>0.35312</v>
      </c>
      <c r="C9012" s="187">
        <v>45716.0</v>
      </c>
      <c r="D9012" s="188" t="str">
        <f t="shared" si="1"/>
        <v>2025/02</v>
      </c>
      <c r="E9012" s="189"/>
    </row>
    <row r="9013">
      <c r="A9013" s="186" t="s">
        <v>502</v>
      </c>
      <c r="B9013" s="186">
        <v>0.31942</v>
      </c>
      <c r="C9013" s="187">
        <v>45716.0</v>
      </c>
      <c r="D9013" s="188" t="str">
        <f t="shared" si="1"/>
        <v>2025/02</v>
      </c>
      <c r="E9013" s="189"/>
    </row>
    <row r="9014">
      <c r="A9014" s="186" t="s">
        <v>502</v>
      </c>
      <c r="B9014" s="186">
        <v>0.04252575</v>
      </c>
      <c r="C9014" s="187">
        <v>45716.0</v>
      </c>
      <c r="D9014" s="188" t="str">
        <f t="shared" si="1"/>
        <v>2025/02</v>
      </c>
      <c r="E9014" s="189"/>
    </row>
    <row r="9015">
      <c r="A9015" s="186" t="s">
        <v>502</v>
      </c>
      <c r="B9015" s="186">
        <v>0.0023712</v>
      </c>
      <c r="C9015" s="187">
        <v>45716.0</v>
      </c>
      <c r="D9015" s="188" t="str">
        <f t="shared" si="1"/>
        <v>2025/02</v>
      </c>
      <c r="E9015" s="189"/>
    </row>
    <row r="9016">
      <c r="A9016" s="186" t="s">
        <v>502</v>
      </c>
      <c r="B9016" s="186">
        <v>0.0119664</v>
      </c>
      <c r="C9016" s="187">
        <v>45716.0</v>
      </c>
      <c r="D9016" s="188" t="str">
        <f t="shared" si="1"/>
        <v>2025/02</v>
      </c>
      <c r="E9016" s="189"/>
    </row>
    <row r="9017">
      <c r="A9017" s="186" t="s">
        <v>502</v>
      </c>
      <c r="B9017" s="186">
        <v>0.07455</v>
      </c>
      <c r="C9017" s="187">
        <v>45716.0</v>
      </c>
      <c r="D9017" s="188" t="str">
        <f t="shared" si="1"/>
        <v>2025/02</v>
      </c>
      <c r="E9017" s="189"/>
    </row>
    <row r="9018">
      <c r="A9018" s="186" t="s">
        <v>502</v>
      </c>
      <c r="B9018" s="186">
        <v>0.04875</v>
      </c>
      <c r="C9018" s="187">
        <v>45716.0</v>
      </c>
      <c r="D9018" s="188" t="str">
        <f t="shared" si="1"/>
        <v>2025/02</v>
      </c>
      <c r="E9018" s="189"/>
    </row>
    <row r="9019">
      <c r="A9019" s="186" t="s">
        <v>502</v>
      </c>
      <c r="B9019" s="186">
        <v>0.0010252</v>
      </c>
      <c r="C9019" s="187">
        <v>45716.0</v>
      </c>
      <c r="D9019" s="188" t="str">
        <f t="shared" si="1"/>
        <v>2025/02</v>
      </c>
      <c r="E9019" s="189"/>
    </row>
    <row r="9020">
      <c r="A9020" s="186" t="s">
        <v>502</v>
      </c>
      <c r="B9020" s="186">
        <v>8.888E-4</v>
      </c>
      <c r="C9020" s="187">
        <v>45716.0</v>
      </c>
      <c r="D9020" s="188" t="str">
        <f t="shared" si="1"/>
        <v>2025/02</v>
      </c>
      <c r="E9020" s="189"/>
    </row>
    <row r="9021">
      <c r="A9021" s="186" t="s">
        <v>502</v>
      </c>
      <c r="B9021" s="186">
        <v>0.0109157</v>
      </c>
      <c r="C9021" s="187">
        <v>45716.0</v>
      </c>
      <c r="D9021" s="188" t="str">
        <f t="shared" si="1"/>
        <v>2025/02</v>
      </c>
      <c r="E9021" s="189"/>
    </row>
    <row r="9022">
      <c r="A9022" s="186" t="s">
        <v>502</v>
      </c>
      <c r="B9022" s="186">
        <v>28.28994</v>
      </c>
      <c r="C9022" s="187">
        <v>45716.0</v>
      </c>
      <c r="D9022" s="188" t="str">
        <f t="shared" si="1"/>
        <v>2025/02</v>
      </c>
      <c r="E9022" s="189"/>
    </row>
    <row r="9023">
      <c r="A9023" s="186" t="s">
        <v>502</v>
      </c>
      <c r="B9023" s="186">
        <v>0.134784</v>
      </c>
      <c r="C9023" s="187">
        <v>45716.0</v>
      </c>
      <c r="D9023" s="188" t="str">
        <f t="shared" si="1"/>
        <v>2025/02</v>
      </c>
      <c r="E9023" s="189"/>
    </row>
    <row r="9024">
      <c r="A9024" s="186" t="s">
        <v>502</v>
      </c>
      <c r="B9024" s="186">
        <v>3.072E-4</v>
      </c>
      <c r="C9024" s="187">
        <v>45716.0</v>
      </c>
      <c r="D9024" s="188" t="str">
        <f t="shared" si="1"/>
        <v>2025/02</v>
      </c>
      <c r="E9024" s="189"/>
    </row>
    <row r="9025">
      <c r="A9025" s="186" t="s">
        <v>502</v>
      </c>
      <c r="B9025" s="186">
        <v>0.0067344</v>
      </c>
      <c r="C9025" s="187">
        <v>45716.0</v>
      </c>
      <c r="D9025" s="188" t="str">
        <f t="shared" si="1"/>
        <v>2025/02</v>
      </c>
      <c r="E9025" s="189"/>
    </row>
    <row r="9026">
      <c r="A9026" s="186" t="s">
        <v>502</v>
      </c>
      <c r="B9026" s="186">
        <v>3.04</v>
      </c>
      <c r="C9026" s="187">
        <v>45716.0</v>
      </c>
      <c r="D9026" s="188" t="str">
        <f t="shared" si="1"/>
        <v>2025/02</v>
      </c>
      <c r="E9026" s="189"/>
    </row>
    <row r="9027">
      <c r="A9027" s="186" t="s">
        <v>502</v>
      </c>
      <c r="B9027" s="186">
        <v>0.268065</v>
      </c>
      <c r="C9027" s="187">
        <v>45716.0</v>
      </c>
      <c r="D9027" s="188" t="str">
        <f t="shared" si="1"/>
        <v>2025/02</v>
      </c>
      <c r="E9027" s="189"/>
    </row>
    <row r="9028">
      <c r="A9028" s="186" t="s">
        <v>502</v>
      </c>
      <c r="B9028" s="186">
        <v>0.769552</v>
      </c>
      <c r="C9028" s="187">
        <v>45716.0</v>
      </c>
      <c r="D9028" s="188" t="str">
        <f t="shared" si="1"/>
        <v>2025/02</v>
      </c>
      <c r="E9028" s="189"/>
    </row>
    <row r="9029">
      <c r="A9029" s="186" t="s">
        <v>488</v>
      </c>
      <c r="B9029" s="186">
        <v>1.5446</v>
      </c>
      <c r="C9029" s="187">
        <v>45716.0</v>
      </c>
      <c r="D9029" s="188" t="str">
        <f t="shared" si="1"/>
        <v>2025/02</v>
      </c>
      <c r="E9029" s="189"/>
    </row>
    <row r="9030">
      <c r="A9030" s="186" t="s">
        <v>488</v>
      </c>
      <c r="B9030" s="186">
        <v>0.07312</v>
      </c>
      <c r="C9030" s="187">
        <v>45716.0</v>
      </c>
      <c r="D9030" s="188" t="str">
        <f t="shared" si="1"/>
        <v>2025/02</v>
      </c>
      <c r="E9030" s="189"/>
    </row>
    <row r="9031">
      <c r="A9031" s="186" t="s">
        <v>488</v>
      </c>
      <c r="B9031" s="186">
        <v>1.65687</v>
      </c>
      <c r="C9031" s="187">
        <v>45716.0</v>
      </c>
      <c r="D9031" s="188" t="str">
        <f t="shared" si="1"/>
        <v>2025/02</v>
      </c>
      <c r="E9031" s="189"/>
    </row>
    <row r="9032">
      <c r="A9032" s="186" t="s">
        <v>488</v>
      </c>
      <c r="B9032" s="186">
        <v>0.3140675</v>
      </c>
      <c r="C9032" s="187">
        <v>45716.0</v>
      </c>
      <c r="D9032" s="188" t="str">
        <f t="shared" si="1"/>
        <v>2025/02</v>
      </c>
      <c r="E9032" s="189"/>
    </row>
    <row r="9033">
      <c r="A9033" s="186" t="s">
        <v>488</v>
      </c>
      <c r="B9033" s="186">
        <v>0.15728</v>
      </c>
      <c r="C9033" s="187">
        <v>45716.0</v>
      </c>
      <c r="D9033" s="188" t="str">
        <f t="shared" si="1"/>
        <v>2025/02</v>
      </c>
      <c r="E9033" s="189"/>
    </row>
    <row r="9034">
      <c r="A9034" s="186" t="s">
        <v>488</v>
      </c>
      <c r="B9034" s="186">
        <v>0.09846</v>
      </c>
      <c r="C9034" s="187">
        <v>45716.0</v>
      </c>
      <c r="D9034" s="188" t="str">
        <f t="shared" si="1"/>
        <v>2025/02</v>
      </c>
      <c r="E9034" s="189"/>
    </row>
    <row r="9035">
      <c r="A9035" s="186" t="s">
        <v>488</v>
      </c>
      <c r="B9035" s="186">
        <v>0.01172625</v>
      </c>
      <c r="C9035" s="187">
        <v>45716.0</v>
      </c>
      <c r="D9035" s="188" t="str">
        <f t="shared" si="1"/>
        <v>2025/02</v>
      </c>
      <c r="E9035" s="189"/>
    </row>
    <row r="9036">
      <c r="A9036" s="186" t="s">
        <v>488</v>
      </c>
      <c r="B9036" s="186">
        <v>0.0308154</v>
      </c>
      <c r="C9036" s="187">
        <v>45716.0</v>
      </c>
      <c r="D9036" s="188" t="str">
        <f t="shared" si="1"/>
        <v>2025/02</v>
      </c>
      <c r="E9036" s="189"/>
    </row>
    <row r="9037">
      <c r="A9037" s="186" t="s">
        <v>488</v>
      </c>
      <c r="B9037" s="186">
        <v>0.6129</v>
      </c>
      <c r="C9037" s="187">
        <v>45716.0</v>
      </c>
      <c r="D9037" s="188" t="str">
        <f t="shared" si="1"/>
        <v>2025/02</v>
      </c>
      <c r="E9037" s="189"/>
    </row>
    <row r="9038">
      <c r="A9038" s="186" t="s">
        <v>488</v>
      </c>
      <c r="B9038" s="186">
        <v>0.2247</v>
      </c>
      <c r="C9038" s="187">
        <v>45716.0</v>
      </c>
      <c r="D9038" s="188" t="str">
        <f t="shared" si="1"/>
        <v>2025/02</v>
      </c>
      <c r="E9038" s="189"/>
    </row>
    <row r="9039">
      <c r="A9039" s="186" t="s">
        <v>488</v>
      </c>
      <c r="B9039" s="186">
        <v>0.74931</v>
      </c>
      <c r="C9039" s="187">
        <v>45716.0</v>
      </c>
      <c r="D9039" s="188" t="str">
        <f t="shared" si="1"/>
        <v>2025/02</v>
      </c>
      <c r="E9039" s="189"/>
    </row>
    <row r="9040">
      <c r="A9040" s="186" t="s">
        <v>488</v>
      </c>
      <c r="B9040" s="186">
        <v>0.024</v>
      </c>
      <c r="C9040" s="187">
        <v>45716.0</v>
      </c>
      <c r="D9040" s="188" t="str">
        <f t="shared" si="1"/>
        <v>2025/02</v>
      </c>
      <c r="E9040" s="189"/>
    </row>
    <row r="9041">
      <c r="A9041" s="186" t="s">
        <v>488</v>
      </c>
      <c r="B9041" s="186">
        <v>1.51236</v>
      </c>
      <c r="C9041" s="187">
        <v>45716.0</v>
      </c>
      <c r="D9041" s="188" t="str">
        <f t="shared" si="1"/>
        <v>2025/02</v>
      </c>
      <c r="E9041" s="189"/>
    </row>
    <row r="9042">
      <c r="A9042" s="186" t="s">
        <v>488</v>
      </c>
      <c r="B9042" s="186">
        <v>0.5059967</v>
      </c>
      <c r="C9042" s="187">
        <v>45716.0</v>
      </c>
      <c r="D9042" s="188" t="str">
        <f t="shared" si="1"/>
        <v>2025/02</v>
      </c>
      <c r="E9042" s="189"/>
    </row>
    <row r="9043">
      <c r="A9043" s="186" t="s">
        <v>488</v>
      </c>
      <c r="B9043" s="186">
        <v>0.2112704</v>
      </c>
      <c r="C9043" s="187">
        <v>45716.0</v>
      </c>
      <c r="D9043" s="188" t="str">
        <f t="shared" si="1"/>
        <v>2025/02</v>
      </c>
      <c r="E9043" s="189"/>
    </row>
    <row r="9044">
      <c r="A9044" s="186" t="s">
        <v>488</v>
      </c>
      <c r="B9044" s="186">
        <v>1.6222624</v>
      </c>
      <c r="C9044" s="187">
        <v>45716.0</v>
      </c>
      <c r="D9044" s="188" t="str">
        <f t="shared" si="1"/>
        <v>2025/02</v>
      </c>
      <c r="E9044" s="189"/>
    </row>
    <row r="9045">
      <c r="A9045" s="186" t="s">
        <v>488</v>
      </c>
      <c r="B9045" s="186">
        <v>0.1239315</v>
      </c>
      <c r="C9045" s="187">
        <v>45716.0</v>
      </c>
      <c r="D9045" s="188" t="str">
        <f t="shared" si="1"/>
        <v>2025/02</v>
      </c>
      <c r="E9045" s="189"/>
    </row>
    <row r="9046">
      <c r="A9046" s="186" t="s">
        <v>488</v>
      </c>
      <c r="B9046" s="186">
        <v>0.0354432</v>
      </c>
      <c r="C9046" s="187">
        <v>45716.0</v>
      </c>
      <c r="D9046" s="188" t="str">
        <f t="shared" si="1"/>
        <v>2025/02</v>
      </c>
      <c r="E9046" s="189"/>
    </row>
    <row r="9047">
      <c r="A9047" s="186" t="s">
        <v>488</v>
      </c>
      <c r="B9047" s="186">
        <v>0.0094728</v>
      </c>
      <c r="C9047" s="187">
        <v>45716.0</v>
      </c>
      <c r="D9047" s="188" t="str">
        <f t="shared" si="1"/>
        <v>2025/02</v>
      </c>
      <c r="E9047" s="189"/>
    </row>
    <row r="9048">
      <c r="A9048" s="186" t="s">
        <v>488</v>
      </c>
      <c r="B9048" s="186">
        <v>2.0E-4</v>
      </c>
      <c r="C9048" s="187">
        <v>45716.0</v>
      </c>
      <c r="D9048" s="188" t="str">
        <f t="shared" si="1"/>
        <v>2025/02</v>
      </c>
      <c r="E9048" s="189"/>
    </row>
    <row r="9049">
      <c r="A9049" s="186" t="s">
        <v>489</v>
      </c>
      <c r="B9049" s="186">
        <v>4.5121925</v>
      </c>
      <c r="C9049" s="187">
        <v>45716.0</v>
      </c>
      <c r="D9049" s="188" t="str">
        <f t="shared" si="1"/>
        <v>2025/02</v>
      </c>
      <c r="E9049" s="189"/>
    </row>
    <row r="9050">
      <c r="A9050" s="186" t="s">
        <v>489</v>
      </c>
      <c r="B9050" s="186">
        <v>40.3056</v>
      </c>
      <c r="C9050" s="187">
        <v>45716.0</v>
      </c>
      <c r="D9050" s="188" t="str">
        <f t="shared" si="1"/>
        <v>2025/02</v>
      </c>
      <c r="E9050" s="189"/>
    </row>
    <row r="9051">
      <c r="A9051" s="186" t="s">
        <v>489</v>
      </c>
      <c r="B9051" s="186">
        <v>33.02225</v>
      </c>
      <c r="C9051" s="187">
        <v>45716.0</v>
      </c>
      <c r="D9051" s="188" t="str">
        <f t="shared" si="1"/>
        <v>2025/02</v>
      </c>
      <c r="E9051" s="189"/>
    </row>
    <row r="9052">
      <c r="A9052" s="186" t="s">
        <v>489</v>
      </c>
      <c r="B9052" s="186">
        <v>0.1696225</v>
      </c>
      <c r="C9052" s="187">
        <v>45716.0</v>
      </c>
      <c r="D9052" s="188" t="str">
        <f t="shared" si="1"/>
        <v>2025/02</v>
      </c>
      <c r="E9052" s="189"/>
    </row>
    <row r="9053">
      <c r="A9053" s="186" t="s">
        <v>489</v>
      </c>
      <c r="B9053" s="186">
        <v>0.05728</v>
      </c>
      <c r="C9053" s="187">
        <v>45716.0</v>
      </c>
      <c r="D9053" s="188" t="str">
        <f t="shared" si="1"/>
        <v>2025/02</v>
      </c>
      <c r="E9053" s="189"/>
    </row>
    <row r="9054">
      <c r="A9054" s="186" t="s">
        <v>489</v>
      </c>
      <c r="B9054" s="186">
        <v>0.06939</v>
      </c>
      <c r="C9054" s="187">
        <v>45716.0</v>
      </c>
      <c r="D9054" s="188" t="str">
        <f t="shared" si="1"/>
        <v>2025/02</v>
      </c>
      <c r="E9054" s="189"/>
    </row>
    <row r="9055">
      <c r="A9055" s="186" t="s">
        <v>489</v>
      </c>
      <c r="B9055" s="186">
        <v>0.06047</v>
      </c>
      <c r="C9055" s="187">
        <v>45716.0</v>
      </c>
      <c r="D9055" s="188" t="str">
        <f t="shared" si="1"/>
        <v>2025/02</v>
      </c>
      <c r="E9055" s="189"/>
    </row>
    <row r="9056">
      <c r="A9056" s="186" t="s">
        <v>489</v>
      </c>
      <c r="B9056" s="186">
        <v>0.010185</v>
      </c>
      <c r="C9056" s="187">
        <v>45716.0</v>
      </c>
      <c r="D9056" s="188" t="str">
        <f t="shared" si="1"/>
        <v>2025/02</v>
      </c>
      <c r="E9056" s="189"/>
    </row>
    <row r="9057">
      <c r="A9057" s="186" t="s">
        <v>489</v>
      </c>
      <c r="B9057" s="186">
        <v>1.67088435</v>
      </c>
      <c r="C9057" s="187">
        <v>45716.0</v>
      </c>
      <c r="D9057" s="188" t="str">
        <f t="shared" si="1"/>
        <v>2025/02</v>
      </c>
      <c r="E9057" s="189"/>
    </row>
    <row r="9058">
      <c r="A9058" s="186" t="s">
        <v>489</v>
      </c>
      <c r="B9058" s="186">
        <v>0.3297312</v>
      </c>
      <c r="C9058" s="187">
        <v>45716.0</v>
      </c>
      <c r="D9058" s="188" t="str">
        <f t="shared" si="1"/>
        <v>2025/02</v>
      </c>
      <c r="E9058" s="189"/>
    </row>
    <row r="9059">
      <c r="A9059" s="186" t="s">
        <v>489</v>
      </c>
      <c r="B9059" s="186">
        <v>0.5790318</v>
      </c>
      <c r="C9059" s="187">
        <v>45716.0</v>
      </c>
      <c r="D9059" s="188" t="str">
        <f t="shared" si="1"/>
        <v>2025/02</v>
      </c>
      <c r="E9059" s="189"/>
    </row>
    <row r="9060">
      <c r="A9060" s="186" t="s">
        <v>489</v>
      </c>
      <c r="B9060" s="186">
        <v>0.2266767</v>
      </c>
      <c r="C9060" s="187">
        <v>45716.0</v>
      </c>
      <c r="D9060" s="188" t="str">
        <f t="shared" si="1"/>
        <v>2025/02</v>
      </c>
      <c r="E9060" s="189"/>
    </row>
    <row r="9061">
      <c r="A9061" s="186" t="s">
        <v>489</v>
      </c>
      <c r="B9061" s="186">
        <v>0.1640748</v>
      </c>
      <c r="C9061" s="187">
        <v>45716.0</v>
      </c>
      <c r="D9061" s="188" t="str">
        <f t="shared" si="1"/>
        <v>2025/02</v>
      </c>
      <c r="E9061" s="189"/>
    </row>
    <row r="9062">
      <c r="A9062" s="186" t="s">
        <v>498</v>
      </c>
      <c r="B9062" s="186">
        <v>0.0377625</v>
      </c>
      <c r="C9062" s="187">
        <v>45716.0</v>
      </c>
      <c r="D9062" s="188" t="str">
        <f t="shared" si="1"/>
        <v>2025/02</v>
      </c>
      <c r="E9062" s="189"/>
    </row>
    <row r="9063">
      <c r="A9063" s="186" t="s">
        <v>498</v>
      </c>
      <c r="B9063" s="186">
        <v>0.02593</v>
      </c>
      <c r="C9063" s="187">
        <v>45716.0</v>
      </c>
      <c r="D9063" s="188" t="str">
        <f t="shared" si="1"/>
        <v>2025/02</v>
      </c>
      <c r="E9063" s="189"/>
    </row>
    <row r="9064">
      <c r="A9064" s="186" t="s">
        <v>498</v>
      </c>
      <c r="B9064" s="186">
        <v>0.00484635</v>
      </c>
      <c r="C9064" s="187">
        <v>45716.0</v>
      </c>
      <c r="D9064" s="188" t="str">
        <f t="shared" si="1"/>
        <v>2025/02</v>
      </c>
      <c r="E9064" s="189"/>
    </row>
    <row r="9065">
      <c r="A9065" s="186" t="s">
        <v>498</v>
      </c>
      <c r="B9065" s="186">
        <v>0.001035</v>
      </c>
      <c r="C9065" s="187">
        <v>45716.0</v>
      </c>
      <c r="D9065" s="188" t="str">
        <f t="shared" si="1"/>
        <v>2025/02</v>
      </c>
      <c r="E9065" s="189"/>
    </row>
    <row r="9066">
      <c r="A9066" s="186" t="s">
        <v>491</v>
      </c>
      <c r="B9066" s="186">
        <v>0.04933365</v>
      </c>
      <c r="C9066" s="187">
        <v>45716.0</v>
      </c>
      <c r="D9066" s="188" t="str">
        <f t="shared" si="1"/>
        <v>2025/02</v>
      </c>
      <c r="E9066" s="189"/>
    </row>
    <row r="9067">
      <c r="A9067" s="186" t="s">
        <v>491</v>
      </c>
      <c r="B9067" s="186">
        <v>0.00795</v>
      </c>
      <c r="C9067" s="187">
        <v>45716.0</v>
      </c>
      <c r="D9067" s="188" t="str">
        <f t="shared" si="1"/>
        <v>2025/02</v>
      </c>
      <c r="E9067" s="189"/>
    </row>
    <row r="9068">
      <c r="A9068" s="186" t="s">
        <v>487</v>
      </c>
      <c r="B9068" s="186">
        <v>0.18950535</v>
      </c>
      <c r="C9068" s="187">
        <v>45717.0</v>
      </c>
      <c r="D9068" s="188" t="str">
        <f t="shared" si="1"/>
        <v>2025/03</v>
      </c>
      <c r="E9068" s="189"/>
    </row>
    <row r="9069">
      <c r="A9069" s="186" t="s">
        <v>487</v>
      </c>
      <c r="B9069" s="186">
        <v>0.019008</v>
      </c>
      <c r="C9069" s="187">
        <v>45717.0</v>
      </c>
      <c r="D9069" s="188" t="str">
        <f t="shared" si="1"/>
        <v>2025/03</v>
      </c>
      <c r="E9069" s="189"/>
    </row>
    <row r="9070">
      <c r="A9070" s="186" t="s">
        <v>487</v>
      </c>
      <c r="B9070" s="186">
        <v>0.0094902</v>
      </c>
      <c r="C9070" s="187">
        <v>45717.0</v>
      </c>
      <c r="D9070" s="188" t="str">
        <f t="shared" si="1"/>
        <v>2025/03</v>
      </c>
      <c r="E9070" s="189"/>
    </row>
    <row r="9071">
      <c r="A9071" s="186" t="s">
        <v>499</v>
      </c>
      <c r="B9071" s="186">
        <v>5.58581</v>
      </c>
      <c r="C9071" s="187">
        <v>45717.0</v>
      </c>
      <c r="D9071" s="188" t="str">
        <f t="shared" si="1"/>
        <v>2025/03</v>
      </c>
      <c r="E9071" s="189"/>
    </row>
    <row r="9072">
      <c r="A9072" s="186" t="s">
        <v>499</v>
      </c>
      <c r="B9072" s="186">
        <v>7.18656</v>
      </c>
      <c r="C9072" s="187">
        <v>45717.0</v>
      </c>
      <c r="D9072" s="188" t="str">
        <f t="shared" si="1"/>
        <v>2025/03</v>
      </c>
      <c r="E9072" s="189"/>
    </row>
    <row r="9073">
      <c r="A9073" s="186" t="s">
        <v>499</v>
      </c>
      <c r="B9073" s="186">
        <v>3.0975</v>
      </c>
      <c r="C9073" s="187">
        <v>45717.0</v>
      </c>
      <c r="D9073" s="188" t="str">
        <f t="shared" si="1"/>
        <v>2025/03</v>
      </c>
      <c r="E9073" s="189"/>
    </row>
    <row r="9074">
      <c r="A9074" s="186" t="s">
        <v>499</v>
      </c>
      <c r="B9074" s="186">
        <v>0.04472865</v>
      </c>
      <c r="C9074" s="187">
        <v>45717.0</v>
      </c>
      <c r="D9074" s="188" t="str">
        <f t="shared" si="1"/>
        <v>2025/03</v>
      </c>
      <c r="E9074" s="189"/>
    </row>
    <row r="9075">
      <c r="A9075" s="186" t="s">
        <v>499</v>
      </c>
      <c r="B9075" s="186">
        <v>0.078144</v>
      </c>
      <c r="C9075" s="187">
        <v>45717.0</v>
      </c>
      <c r="D9075" s="188" t="str">
        <f t="shared" si="1"/>
        <v>2025/03</v>
      </c>
      <c r="E9075" s="189"/>
    </row>
    <row r="9076">
      <c r="A9076" s="186" t="s">
        <v>499</v>
      </c>
      <c r="B9076" s="186">
        <v>0.0187968</v>
      </c>
      <c r="C9076" s="187">
        <v>45717.0</v>
      </c>
      <c r="D9076" s="188" t="str">
        <f t="shared" si="1"/>
        <v>2025/03</v>
      </c>
      <c r="E9076" s="189"/>
    </row>
    <row r="9077">
      <c r="A9077" s="186" t="s">
        <v>499</v>
      </c>
      <c r="B9077" s="186">
        <v>0.02733393</v>
      </c>
      <c r="C9077" s="187">
        <v>45717.0</v>
      </c>
      <c r="D9077" s="188" t="str">
        <f t="shared" si="1"/>
        <v>2025/03</v>
      </c>
      <c r="E9077" s="189"/>
    </row>
    <row r="9078">
      <c r="A9078" s="186" t="s">
        <v>499</v>
      </c>
      <c r="B9078" s="186">
        <v>0.0438519</v>
      </c>
      <c r="C9078" s="187">
        <v>45717.0</v>
      </c>
      <c r="D9078" s="188" t="str">
        <f t="shared" si="1"/>
        <v>2025/03</v>
      </c>
      <c r="E9078" s="189"/>
    </row>
    <row r="9079">
      <c r="A9079" s="186" t="s">
        <v>499</v>
      </c>
      <c r="B9079" s="186">
        <v>0.0232764</v>
      </c>
      <c r="C9079" s="187">
        <v>45717.0</v>
      </c>
      <c r="D9079" s="188" t="str">
        <f t="shared" si="1"/>
        <v>2025/03</v>
      </c>
      <c r="E9079" s="189"/>
    </row>
    <row r="9080">
      <c r="A9080" s="186" t="s">
        <v>502</v>
      </c>
      <c r="B9080" s="186">
        <v>0.1008</v>
      </c>
      <c r="C9080" s="187">
        <v>45717.0</v>
      </c>
      <c r="D9080" s="188" t="str">
        <f t="shared" si="1"/>
        <v>2025/03</v>
      </c>
      <c r="E9080" s="189"/>
    </row>
    <row r="9081">
      <c r="A9081" s="186" t="s">
        <v>502</v>
      </c>
      <c r="B9081" s="186">
        <v>0.032</v>
      </c>
      <c r="C9081" s="187">
        <v>45717.0</v>
      </c>
      <c r="D9081" s="188" t="str">
        <f t="shared" si="1"/>
        <v>2025/03</v>
      </c>
      <c r="E9081" s="189"/>
    </row>
    <row r="9082">
      <c r="A9082" s="186" t="s">
        <v>502</v>
      </c>
      <c r="B9082" s="186">
        <v>0.02375</v>
      </c>
      <c r="C9082" s="187">
        <v>45717.0</v>
      </c>
      <c r="D9082" s="188" t="str">
        <f t="shared" si="1"/>
        <v>2025/03</v>
      </c>
      <c r="E9082" s="189"/>
    </row>
    <row r="9083">
      <c r="A9083" s="186" t="s">
        <v>502</v>
      </c>
      <c r="B9083" s="186">
        <v>0.0044535</v>
      </c>
      <c r="C9083" s="187">
        <v>45717.0</v>
      </c>
      <c r="D9083" s="188" t="str">
        <f t="shared" si="1"/>
        <v>2025/03</v>
      </c>
      <c r="E9083" s="189"/>
    </row>
    <row r="9084">
      <c r="A9084" s="186" t="s">
        <v>502</v>
      </c>
      <c r="B9084" s="186">
        <v>0.00216</v>
      </c>
      <c r="C9084" s="187">
        <v>45717.0</v>
      </c>
      <c r="D9084" s="188" t="str">
        <f t="shared" si="1"/>
        <v>2025/03</v>
      </c>
      <c r="E9084" s="189"/>
    </row>
    <row r="9085">
      <c r="A9085" s="186" t="s">
        <v>502</v>
      </c>
      <c r="B9085" s="186">
        <v>2.874E-4</v>
      </c>
      <c r="C9085" s="187">
        <v>45717.0</v>
      </c>
      <c r="D9085" s="188" t="str">
        <f t="shared" si="1"/>
        <v>2025/03</v>
      </c>
      <c r="E9085" s="189"/>
    </row>
    <row r="9086">
      <c r="A9086" s="186" t="s">
        <v>502</v>
      </c>
      <c r="B9086" s="186">
        <v>0.51735</v>
      </c>
      <c r="C9086" s="187">
        <v>45717.0</v>
      </c>
      <c r="D9086" s="188" t="str">
        <f t="shared" si="1"/>
        <v>2025/03</v>
      </c>
      <c r="E9086" s="189"/>
    </row>
    <row r="9087">
      <c r="A9087" s="186" t="s">
        <v>502</v>
      </c>
      <c r="B9087" s="186">
        <v>0.23745</v>
      </c>
      <c r="C9087" s="187">
        <v>45717.0</v>
      </c>
      <c r="D9087" s="188" t="str">
        <f t="shared" si="1"/>
        <v>2025/03</v>
      </c>
      <c r="E9087" s="189"/>
    </row>
    <row r="9088">
      <c r="A9088" s="186" t="s">
        <v>502</v>
      </c>
      <c r="B9088" s="186">
        <v>0.0108998</v>
      </c>
      <c r="C9088" s="187">
        <v>45717.0</v>
      </c>
      <c r="D9088" s="188" t="str">
        <f t="shared" si="1"/>
        <v>2025/03</v>
      </c>
      <c r="E9088" s="189"/>
    </row>
    <row r="9089">
      <c r="A9089" s="186" t="s">
        <v>502</v>
      </c>
      <c r="B9089" s="186">
        <v>0.0786063</v>
      </c>
      <c r="C9089" s="187">
        <v>45717.0</v>
      </c>
      <c r="D9089" s="188" t="str">
        <f t="shared" si="1"/>
        <v>2025/03</v>
      </c>
      <c r="E9089" s="189"/>
    </row>
    <row r="9090">
      <c r="A9090" s="186" t="s">
        <v>502</v>
      </c>
      <c r="B9090" s="186">
        <v>0.0040032</v>
      </c>
      <c r="C9090" s="187">
        <v>45717.0</v>
      </c>
      <c r="D9090" s="188" t="str">
        <f t="shared" si="1"/>
        <v>2025/03</v>
      </c>
      <c r="E9090" s="189"/>
    </row>
    <row r="9091">
      <c r="A9091" s="186" t="s">
        <v>502</v>
      </c>
      <c r="B9091" s="186">
        <v>3.16</v>
      </c>
      <c r="C9091" s="187">
        <v>45717.0</v>
      </c>
      <c r="D9091" s="188" t="str">
        <f t="shared" si="1"/>
        <v>2025/03</v>
      </c>
      <c r="E9091" s="189"/>
    </row>
    <row r="9092">
      <c r="A9092" s="186" t="s">
        <v>502</v>
      </c>
      <c r="B9092" s="186">
        <v>0.260223</v>
      </c>
      <c r="C9092" s="187">
        <v>45717.0</v>
      </c>
      <c r="D9092" s="188" t="str">
        <f t="shared" si="1"/>
        <v>2025/03</v>
      </c>
      <c r="E9092" s="189"/>
    </row>
    <row r="9093">
      <c r="A9093" s="186" t="s">
        <v>502</v>
      </c>
      <c r="B9093" s="186">
        <v>0.7447</v>
      </c>
      <c r="C9093" s="187">
        <v>45717.0</v>
      </c>
      <c r="D9093" s="188" t="str">
        <f t="shared" si="1"/>
        <v>2025/03</v>
      </c>
      <c r="E9093" s="189"/>
    </row>
    <row r="9094">
      <c r="A9094" s="186" t="s">
        <v>489</v>
      </c>
      <c r="B9094" s="186">
        <v>1.867725</v>
      </c>
      <c r="C9094" s="187">
        <v>45717.0</v>
      </c>
      <c r="D9094" s="188" t="str">
        <f t="shared" si="1"/>
        <v>2025/03</v>
      </c>
      <c r="E9094" s="189"/>
    </row>
    <row r="9095">
      <c r="A9095" s="186" t="s">
        <v>489</v>
      </c>
      <c r="B9095" s="186">
        <v>35.2832</v>
      </c>
      <c r="C9095" s="187">
        <v>45717.0</v>
      </c>
      <c r="D9095" s="188" t="str">
        <f t="shared" si="1"/>
        <v>2025/03</v>
      </c>
      <c r="E9095" s="189"/>
    </row>
    <row r="9096">
      <c r="A9096" s="186" t="s">
        <v>489</v>
      </c>
      <c r="B9096" s="186">
        <v>28.01417</v>
      </c>
      <c r="C9096" s="187">
        <v>45717.0</v>
      </c>
      <c r="D9096" s="188" t="str">
        <f t="shared" si="1"/>
        <v>2025/03</v>
      </c>
      <c r="E9096" s="189"/>
    </row>
    <row r="9097">
      <c r="A9097" s="186" t="s">
        <v>489</v>
      </c>
      <c r="B9097" s="186">
        <v>0.1883925</v>
      </c>
      <c r="C9097" s="187">
        <v>45717.0</v>
      </c>
      <c r="D9097" s="188" t="str">
        <f t="shared" si="1"/>
        <v>2025/03</v>
      </c>
      <c r="E9097" s="189"/>
    </row>
    <row r="9098">
      <c r="A9098" s="186" t="s">
        <v>489</v>
      </c>
      <c r="B9098" s="186">
        <v>0.23696</v>
      </c>
      <c r="C9098" s="187">
        <v>45717.0</v>
      </c>
      <c r="D9098" s="188" t="str">
        <f t="shared" si="1"/>
        <v>2025/03</v>
      </c>
      <c r="E9098" s="189"/>
    </row>
    <row r="9099">
      <c r="A9099" s="186" t="s">
        <v>489</v>
      </c>
      <c r="B9099" s="186">
        <v>0.14773</v>
      </c>
      <c r="C9099" s="187">
        <v>45717.0</v>
      </c>
      <c r="D9099" s="188" t="str">
        <f t="shared" si="1"/>
        <v>2025/03</v>
      </c>
      <c r="E9099" s="189"/>
    </row>
    <row r="9100">
      <c r="A9100" s="186" t="s">
        <v>489</v>
      </c>
      <c r="B9100" s="186">
        <v>0.227065</v>
      </c>
      <c r="C9100" s="187">
        <v>45717.0</v>
      </c>
      <c r="D9100" s="188" t="str">
        <f t="shared" si="1"/>
        <v>2025/03</v>
      </c>
      <c r="E9100" s="189"/>
    </row>
    <row r="9101">
      <c r="A9101" s="186" t="s">
        <v>489</v>
      </c>
      <c r="B9101" s="186">
        <v>0.12015</v>
      </c>
      <c r="C9101" s="187">
        <v>45717.0</v>
      </c>
      <c r="D9101" s="188" t="str">
        <f t="shared" si="1"/>
        <v>2025/03</v>
      </c>
      <c r="E9101" s="189"/>
    </row>
    <row r="9102">
      <c r="A9102" s="186" t="s">
        <v>489</v>
      </c>
      <c r="B9102" s="186">
        <v>1.16500275</v>
      </c>
      <c r="C9102" s="187">
        <v>45717.0</v>
      </c>
      <c r="D9102" s="188" t="str">
        <f t="shared" si="1"/>
        <v>2025/03</v>
      </c>
      <c r="E9102" s="189"/>
    </row>
    <row r="9103">
      <c r="A9103" s="186" t="s">
        <v>489</v>
      </c>
      <c r="B9103" s="186">
        <v>0.451152</v>
      </c>
      <c r="C9103" s="187">
        <v>45717.0</v>
      </c>
      <c r="D9103" s="188" t="str">
        <f t="shared" si="1"/>
        <v>2025/03</v>
      </c>
      <c r="E9103" s="189"/>
    </row>
    <row r="9104">
      <c r="A9104" s="186" t="s">
        <v>489</v>
      </c>
      <c r="B9104" s="186">
        <v>0.4350792</v>
      </c>
      <c r="C9104" s="187">
        <v>45717.0</v>
      </c>
      <c r="D9104" s="188" t="str">
        <f t="shared" si="1"/>
        <v>2025/03</v>
      </c>
      <c r="E9104" s="189"/>
    </row>
    <row r="9105">
      <c r="A9105" s="186" t="s">
        <v>489</v>
      </c>
      <c r="B9105" s="186">
        <v>0.1936257</v>
      </c>
      <c r="C9105" s="187">
        <v>45717.0</v>
      </c>
      <c r="D9105" s="188" t="str">
        <f t="shared" si="1"/>
        <v>2025/03</v>
      </c>
      <c r="E9105" s="189"/>
    </row>
    <row r="9106">
      <c r="A9106" s="186" t="s">
        <v>489</v>
      </c>
      <c r="B9106" s="186">
        <v>0.1415004</v>
      </c>
      <c r="C9106" s="187">
        <v>45717.0</v>
      </c>
      <c r="D9106" s="188" t="str">
        <f t="shared" si="1"/>
        <v>2025/03</v>
      </c>
      <c r="E9106" s="189"/>
    </row>
    <row r="9107">
      <c r="A9107" s="186" t="s">
        <v>498</v>
      </c>
      <c r="B9107" s="186">
        <v>0.008075</v>
      </c>
      <c r="C9107" s="187">
        <v>45717.0</v>
      </c>
      <c r="D9107" s="188" t="str">
        <f t="shared" si="1"/>
        <v>2025/03</v>
      </c>
      <c r="E9107" s="189"/>
    </row>
    <row r="9108">
      <c r="A9108" s="186" t="s">
        <v>498</v>
      </c>
      <c r="B9108" s="186">
        <v>0.00573</v>
      </c>
      <c r="C9108" s="187">
        <v>45717.0</v>
      </c>
      <c r="D9108" s="188" t="str">
        <f t="shared" si="1"/>
        <v>2025/03</v>
      </c>
      <c r="E9108" s="189"/>
    </row>
    <row r="9109">
      <c r="A9109" s="186" t="s">
        <v>498</v>
      </c>
      <c r="B9109" s="186">
        <v>7.8915E-4</v>
      </c>
      <c r="C9109" s="187">
        <v>45717.0</v>
      </c>
      <c r="D9109" s="188" t="str">
        <f t="shared" si="1"/>
        <v>2025/03</v>
      </c>
      <c r="E9109" s="189"/>
    </row>
    <row r="9110">
      <c r="A9110" s="186" t="s">
        <v>498</v>
      </c>
      <c r="B9110" s="186">
        <v>1.326E-4</v>
      </c>
      <c r="C9110" s="187">
        <v>45717.0</v>
      </c>
      <c r="D9110" s="188" t="str">
        <f t="shared" si="1"/>
        <v>2025/03</v>
      </c>
      <c r="E9110" s="189"/>
    </row>
    <row r="9111">
      <c r="A9111" s="186" t="s">
        <v>491</v>
      </c>
      <c r="B9111" s="186">
        <v>0.04772475</v>
      </c>
      <c r="C9111" s="187">
        <v>45717.0</v>
      </c>
      <c r="D9111" s="188" t="str">
        <f t="shared" si="1"/>
        <v>2025/03</v>
      </c>
      <c r="E9111" s="189"/>
    </row>
    <row r="9112">
      <c r="A9112" s="186" t="s">
        <v>491</v>
      </c>
      <c r="B9112" s="186">
        <v>0.0068958</v>
      </c>
      <c r="C9112" s="187">
        <v>45717.0</v>
      </c>
      <c r="D9112" s="188" t="str">
        <f t="shared" si="1"/>
        <v>2025/03</v>
      </c>
      <c r="E9112" s="189"/>
    </row>
    <row r="9113">
      <c r="A9113" s="186" t="s">
        <v>487</v>
      </c>
      <c r="B9113" s="186">
        <v>0.1009734</v>
      </c>
      <c r="C9113" s="187">
        <v>45718.0</v>
      </c>
      <c r="D9113" s="188" t="str">
        <f t="shared" si="1"/>
        <v>2025/03</v>
      </c>
      <c r="E9113" s="189"/>
    </row>
    <row r="9114">
      <c r="A9114" s="186" t="s">
        <v>487</v>
      </c>
      <c r="B9114" s="186">
        <v>0.0027168</v>
      </c>
      <c r="C9114" s="187">
        <v>45718.0</v>
      </c>
      <c r="D9114" s="188" t="str">
        <f t="shared" si="1"/>
        <v>2025/03</v>
      </c>
      <c r="E9114" s="189"/>
    </row>
    <row r="9115">
      <c r="A9115" s="186" t="s">
        <v>487</v>
      </c>
      <c r="B9115" s="186">
        <v>0.0048738</v>
      </c>
      <c r="C9115" s="187">
        <v>45718.0</v>
      </c>
      <c r="D9115" s="188" t="str">
        <f t="shared" si="1"/>
        <v>2025/03</v>
      </c>
      <c r="E9115" s="189"/>
    </row>
    <row r="9116">
      <c r="A9116" s="186" t="s">
        <v>499</v>
      </c>
      <c r="B9116" s="186">
        <v>6.1134375</v>
      </c>
      <c r="C9116" s="187">
        <v>45718.0</v>
      </c>
      <c r="D9116" s="188" t="str">
        <f t="shared" si="1"/>
        <v>2025/03</v>
      </c>
      <c r="E9116" s="189"/>
    </row>
    <row r="9117">
      <c r="A9117" s="186" t="s">
        <v>499</v>
      </c>
      <c r="B9117" s="186">
        <v>8.59216</v>
      </c>
      <c r="C9117" s="187">
        <v>45718.0</v>
      </c>
      <c r="D9117" s="188" t="str">
        <f t="shared" si="1"/>
        <v>2025/03</v>
      </c>
      <c r="E9117" s="189"/>
    </row>
    <row r="9118">
      <c r="A9118" s="186" t="s">
        <v>499</v>
      </c>
      <c r="B9118" s="186">
        <v>3.86619</v>
      </c>
      <c r="C9118" s="187">
        <v>45718.0</v>
      </c>
      <c r="D9118" s="188" t="str">
        <f t="shared" si="1"/>
        <v>2025/03</v>
      </c>
      <c r="E9118" s="189"/>
    </row>
    <row r="9119">
      <c r="A9119" s="186" t="s">
        <v>499</v>
      </c>
      <c r="B9119" s="186">
        <v>0.05424735</v>
      </c>
      <c r="C9119" s="187">
        <v>45718.0</v>
      </c>
      <c r="D9119" s="188" t="str">
        <f t="shared" si="1"/>
        <v>2025/03</v>
      </c>
      <c r="E9119" s="189"/>
    </row>
    <row r="9120">
      <c r="A9120" s="186" t="s">
        <v>499</v>
      </c>
      <c r="B9120" s="186">
        <v>0.0898656</v>
      </c>
      <c r="C9120" s="187">
        <v>45718.0</v>
      </c>
      <c r="D9120" s="188" t="str">
        <f t="shared" si="1"/>
        <v>2025/03</v>
      </c>
      <c r="E9120" s="189"/>
    </row>
    <row r="9121">
      <c r="A9121" s="186" t="s">
        <v>499</v>
      </c>
      <c r="B9121" s="186">
        <v>0.0223764</v>
      </c>
      <c r="C9121" s="187">
        <v>45718.0</v>
      </c>
      <c r="D9121" s="188" t="str">
        <f t="shared" si="1"/>
        <v>2025/03</v>
      </c>
      <c r="E9121" s="189"/>
    </row>
    <row r="9122">
      <c r="A9122" s="186" t="s">
        <v>499</v>
      </c>
      <c r="B9122" s="186">
        <v>0.02806089</v>
      </c>
      <c r="C9122" s="187">
        <v>45718.0</v>
      </c>
      <c r="D9122" s="188" t="str">
        <f t="shared" si="1"/>
        <v>2025/03</v>
      </c>
      <c r="E9122" s="189"/>
    </row>
    <row r="9123">
      <c r="A9123" s="186" t="s">
        <v>499</v>
      </c>
      <c r="B9123" s="186">
        <v>0.0517239</v>
      </c>
      <c r="C9123" s="187">
        <v>45718.0</v>
      </c>
      <c r="D9123" s="188" t="str">
        <f t="shared" si="1"/>
        <v>2025/03</v>
      </c>
      <c r="E9123" s="189"/>
    </row>
    <row r="9124">
      <c r="A9124" s="186" t="s">
        <v>499</v>
      </c>
      <c r="B9124" s="186">
        <v>0.0279336</v>
      </c>
      <c r="C9124" s="187">
        <v>45718.0</v>
      </c>
      <c r="D9124" s="188" t="str">
        <f t="shared" si="1"/>
        <v>2025/03</v>
      </c>
      <c r="E9124" s="189"/>
    </row>
    <row r="9125">
      <c r="A9125" s="186" t="s">
        <v>511</v>
      </c>
      <c r="B9125" s="186">
        <v>1.1491482</v>
      </c>
      <c r="C9125" s="187">
        <v>45718.0</v>
      </c>
      <c r="D9125" s="188" t="str">
        <f t="shared" si="1"/>
        <v>2025/03</v>
      </c>
      <c r="E9125" s="189"/>
    </row>
    <row r="9126">
      <c r="A9126" s="186" t="s">
        <v>511</v>
      </c>
      <c r="B9126" s="186">
        <v>0.0748668</v>
      </c>
      <c r="C9126" s="187">
        <v>45718.0</v>
      </c>
      <c r="D9126" s="188" t="str">
        <f t="shared" si="1"/>
        <v>2025/03</v>
      </c>
      <c r="E9126" s="189"/>
    </row>
    <row r="9127">
      <c r="A9127" s="186" t="s">
        <v>502</v>
      </c>
      <c r="B9127" s="186">
        <v>0.00506775</v>
      </c>
      <c r="C9127" s="187">
        <v>45718.0</v>
      </c>
      <c r="D9127" s="188" t="str">
        <f t="shared" si="1"/>
        <v>2025/03</v>
      </c>
      <c r="E9127" s="189"/>
    </row>
    <row r="9128">
      <c r="A9128" s="186" t="s">
        <v>502</v>
      </c>
      <c r="B9128" s="186">
        <v>0.003312</v>
      </c>
      <c r="C9128" s="187">
        <v>45718.0</v>
      </c>
      <c r="D9128" s="188" t="str">
        <f t="shared" si="1"/>
        <v>2025/03</v>
      </c>
      <c r="E9128" s="189"/>
    </row>
    <row r="9129">
      <c r="A9129" s="186" t="s">
        <v>502</v>
      </c>
      <c r="B9129" s="186">
        <v>3.372E-4</v>
      </c>
      <c r="C9129" s="187">
        <v>45718.0</v>
      </c>
      <c r="D9129" s="188" t="str">
        <f t="shared" si="1"/>
        <v>2025/03</v>
      </c>
      <c r="E9129" s="189"/>
    </row>
    <row r="9130">
      <c r="A9130" s="186" t="s">
        <v>502</v>
      </c>
      <c r="B9130" s="186">
        <v>0.0114047</v>
      </c>
      <c r="C9130" s="187">
        <v>45718.0</v>
      </c>
      <c r="D9130" s="188" t="str">
        <f t="shared" si="1"/>
        <v>2025/03</v>
      </c>
      <c r="E9130" s="189"/>
    </row>
    <row r="9131">
      <c r="A9131" s="186" t="s">
        <v>502</v>
      </c>
      <c r="B9131" s="186">
        <v>9.43023</v>
      </c>
      <c r="C9131" s="187">
        <v>45718.0</v>
      </c>
      <c r="D9131" s="188" t="str">
        <f t="shared" si="1"/>
        <v>2025/03</v>
      </c>
      <c r="E9131" s="189"/>
    </row>
    <row r="9132">
      <c r="A9132" s="186" t="s">
        <v>502</v>
      </c>
      <c r="B9132" s="186">
        <v>0.0602463</v>
      </c>
      <c r="C9132" s="187">
        <v>45718.0</v>
      </c>
      <c r="D9132" s="188" t="str">
        <f t="shared" si="1"/>
        <v>2025/03</v>
      </c>
      <c r="E9132" s="189"/>
    </row>
    <row r="9133">
      <c r="A9133" s="186" t="s">
        <v>502</v>
      </c>
      <c r="B9133" s="186">
        <v>0.0030408</v>
      </c>
      <c r="C9133" s="187">
        <v>45718.0</v>
      </c>
      <c r="D9133" s="188" t="str">
        <f t="shared" si="1"/>
        <v>2025/03</v>
      </c>
      <c r="E9133" s="189"/>
    </row>
    <row r="9134">
      <c r="A9134" s="186" t="s">
        <v>502</v>
      </c>
      <c r="B9134" s="186">
        <v>3.16</v>
      </c>
      <c r="C9134" s="187">
        <v>45718.0</v>
      </c>
      <c r="D9134" s="188" t="str">
        <f t="shared" si="1"/>
        <v>2025/03</v>
      </c>
      <c r="E9134" s="189"/>
    </row>
    <row r="9135">
      <c r="A9135" s="186" t="s">
        <v>502</v>
      </c>
      <c r="B9135" s="186">
        <v>0.256602</v>
      </c>
      <c r="C9135" s="187">
        <v>45718.0</v>
      </c>
      <c r="D9135" s="188" t="str">
        <f t="shared" si="1"/>
        <v>2025/03</v>
      </c>
      <c r="E9135" s="189"/>
    </row>
    <row r="9136">
      <c r="A9136" s="186" t="s">
        <v>502</v>
      </c>
      <c r="B9136" s="186">
        <v>0.723864</v>
      </c>
      <c r="C9136" s="187">
        <v>45718.0</v>
      </c>
      <c r="D9136" s="188" t="str">
        <f t="shared" si="1"/>
        <v>2025/03</v>
      </c>
      <c r="E9136" s="189"/>
    </row>
    <row r="9137">
      <c r="A9137" s="186" t="s">
        <v>489</v>
      </c>
      <c r="B9137" s="186">
        <v>1.72542</v>
      </c>
      <c r="C9137" s="187">
        <v>45718.0</v>
      </c>
      <c r="D9137" s="188" t="str">
        <f t="shared" si="1"/>
        <v>2025/03</v>
      </c>
      <c r="E9137" s="189"/>
    </row>
    <row r="9138">
      <c r="A9138" s="186" t="s">
        <v>489</v>
      </c>
      <c r="B9138" s="186">
        <v>35.70416</v>
      </c>
      <c r="C9138" s="187">
        <v>45718.0</v>
      </c>
      <c r="D9138" s="188" t="str">
        <f t="shared" si="1"/>
        <v>2025/03</v>
      </c>
      <c r="E9138" s="189"/>
    </row>
    <row r="9139">
      <c r="A9139" s="186" t="s">
        <v>489</v>
      </c>
      <c r="B9139" s="186">
        <v>28.10775</v>
      </c>
      <c r="C9139" s="187">
        <v>45718.0</v>
      </c>
      <c r="D9139" s="188" t="str">
        <f t="shared" si="1"/>
        <v>2025/03</v>
      </c>
      <c r="E9139" s="189"/>
    </row>
    <row r="9140">
      <c r="A9140" s="186" t="s">
        <v>489</v>
      </c>
      <c r="B9140" s="186">
        <v>0.3661875</v>
      </c>
      <c r="C9140" s="187">
        <v>45718.0</v>
      </c>
      <c r="D9140" s="188" t="str">
        <f t="shared" si="1"/>
        <v>2025/03</v>
      </c>
      <c r="E9140" s="189"/>
    </row>
    <row r="9141">
      <c r="A9141" s="186" t="s">
        <v>489</v>
      </c>
      <c r="B9141" s="186">
        <v>0.96224</v>
      </c>
      <c r="C9141" s="187">
        <v>45718.0</v>
      </c>
      <c r="D9141" s="188" t="str">
        <f t="shared" si="1"/>
        <v>2025/03</v>
      </c>
      <c r="E9141" s="189"/>
    </row>
    <row r="9142">
      <c r="A9142" s="186" t="s">
        <v>489</v>
      </c>
      <c r="B9142" s="186">
        <v>0.45845</v>
      </c>
      <c r="C9142" s="187">
        <v>45718.0</v>
      </c>
      <c r="D9142" s="188" t="str">
        <f t="shared" si="1"/>
        <v>2025/03</v>
      </c>
      <c r="E9142" s="189"/>
    </row>
    <row r="9143">
      <c r="A9143" s="186" t="s">
        <v>489</v>
      </c>
      <c r="B9143" s="186">
        <v>0.048705</v>
      </c>
      <c r="C9143" s="187">
        <v>45718.0</v>
      </c>
      <c r="D9143" s="188" t="str">
        <f t="shared" si="1"/>
        <v>2025/03</v>
      </c>
      <c r="E9143" s="189"/>
    </row>
    <row r="9144">
      <c r="A9144" s="186" t="s">
        <v>489</v>
      </c>
      <c r="B9144" s="186">
        <v>0.02718</v>
      </c>
      <c r="C9144" s="187">
        <v>45718.0</v>
      </c>
      <c r="D9144" s="188" t="str">
        <f t="shared" si="1"/>
        <v>2025/03</v>
      </c>
      <c r="E9144" s="189"/>
    </row>
    <row r="9145">
      <c r="A9145" s="186" t="s">
        <v>489</v>
      </c>
      <c r="B9145" s="186">
        <v>1.1566008</v>
      </c>
      <c r="C9145" s="187">
        <v>45718.0</v>
      </c>
      <c r="D9145" s="188" t="str">
        <f t="shared" si="1"/>
        <v>2025/03</v>
      </c>
      <c r="E9145" s="189"/>
    </row>
    <row r="9146">
      <c r="A9146" s="186" t="s">
        <v>489</v>
      </c>
      <c r="B9146" s="186">
        <v>0.4603968</v>
      </c>
      <c r="C9146" s="187">
        <v>45718.0</v>
      </c>
      <c r="D9146" s="188" t="str">
        <f t="shared" si="1"/>
        <v>2025/03</v>
      </c>
      <c r="E9146" s="189"/>
    </row>
    <row r="9147">
      <c r="A9147" s="186" t="s">
        <v>489</v>
      </c>
      <c r="B9147" s="186">
        <v>0.4278798</v>
      </c>
      <c r="C9147" s="187">
        <v>45718.0</v>
      </c>
      <c r="D9147" s="188" t="str">
        <f t="shared" si="1"/>
        <v>2025/03</v>
      </c>
      <c r="E9147" s="189"/>
    </row>
    <row r="9148">
      <c r="A9148" s="186" t="s">
        <v>489</v>
      </c>
      <c r="B9148" s="186">
        <v>0.1948071</v>
      </c>
      <c r="C9148" s="187">
        <v>45718.0</v>
      </c>
      <c r="D9148" s="188" t="str">
        <f t="shared" si="1"/>
        <v>2025/03</v>
      </c>
      <c r="E9148" s="189"/>
    </row>
    <row r="9149">
      <c r="A9149" s="186" t="s">
        <v>489</v>
      </c>
      <c r="B9149" s="186">
        <v>0.1423632</v>
      </c>
      <c r="C9149" s="187">
        <v>45718.0</v>
      </c>
      <c r="D9149" s="188" t="str">
        <f t="shared" si="1"/>
        <v>2025/03</v>
      </c>
      <c r="E9149" s="189"/>
    </row>
    <row r="9150">
      <c r="A9150" s="186" t="s">
        <v>498</v>
      </c>
      <c r="B9150" s="186">
        <v>0.0173475</v>
      </c>
      <c r="C9150" s="187">
        <v>45718.0</v>
      </c>
      <c r="D9150" s="188" t="str">
        <f t="shared" si="1"/>
        <v>2025/03</v>
      </c>
      <c r="E9150" s="189"/>
    </row>
    <row r="9151">
      <c r="A9151" s="186" t="s">
        <v>498</v>
      </c>
      <c r="B9151" s="186">
        <v>0.01218</v>
      </c>
      <c r="C9151" s="187">
        <v>45718.0</v>
      </c>
      <c r="D9151" s="188" t="str">
        <f t="shared" si="1"/>
        <v>2025/03</v>
      </c>
      <c r="E9151" s="189"/>
    </row>
    <row r="9152">
      <c r="A9152" s="186" t="s">
        <v>498</v>
      </c>
      <c r="B9152" s="186">
        <v>7.9365E-4</v>
      </c>
      <c r="C9152" s="187">
        <v>45718.0</v>
      </c>
      <c r="D9152" s="188" t="str">
        <f t="shared" si="1"/>
        <v>2025/03</v>
      </c>
      <c r="E9152" s="189"/>
    </row>
    <row r="9153">
      <c r="A9153" s="186" t="s">
        <v>498</v>
      </c>
      <c r="B9153" s="186">
        <v>1.47E-4</v>
      </c>
      <c r="C9153" s="187">
        <v>45718.0</v>
      </c>
      <c r="D9153" s="188" t="str">
        <f t="shared" si="1"/>
        <v>2025/03</v>
      </c>
      <c r="E9153" s="189"/>
    </row>
    <row r="9154">
      <c r="A9154" s="186" t="s">
        <v>491</v>
      </c>
      <c r="B9154" s="186">
        <v>0.3897325</v>
      </c>
      <c r="C9154" s="187">
        <v>45718.0</v>
      </c>
      <c r="D9154" s="188" t="str">
        <f t="shared" si="1"/>
        <v>2025/03</v>
      </c>
      <c r="E9154" s="189"/>
    </row>
    <row r="9155">
      <c r="A9155" s="186" t="s">
        <v>491</v>
      </c>
      <c r="B9155" s="186">
        <v>0.17648</v>
      </c>
      <c r="C9155" s="187">
        <v>45718.0</v>
      </c>
      <c r="D9155" s="188" t="str">
        <f t="shared" si="1"/>
        <v>2025/03</v>
      </c>
      <c r="E9155" s="189"/>
    </row>
    <row r="9156">
      <c r="A9156" s="186" t="s">
        <v>491</v>
      </c>
      <c r="B9156" s="186">
        <v>2.68262</v>
      </c>
      <c r="C9156" s="187">
        <v>45718.0</v>
      </c>
      <c r="D9156" s="188" t="str">
        <f t="shared" si="1"/>
        <v>2025/03</v>
      </c>
      <c r="E9156" s="189"/>
    </row>
    <row r="9157">
      <c r="A9157" s="186" t="s">
        <v>491</v>
      </c>
      <c r="B9157" s="186">
        <v>0.0482088</v>
      </c>
      <c r="C9157" s="187">
        <v>45718.0</v>
      </c>
      <c r="D9157" s="188" t="str">
        <f t="shared" si="1"/>
        <v>2025/03</v>
      </c>
      <c r="E9157" s="189"/>
    </row>
    <row r="9158">
      <c r="A9158" s="186" t="s">
        <v>491</v>
      </c>
      <c r="B9158" s="186">
        <v>0.0069654</v>
      </c>
      <c r="C9158" s="187">
        <v>45718.0</v>
      </c>
      <c r="D9158" s="188" t="str">
        <f t="shared" si="1"/>
        <v>2025/03</v>
      </c>
      <c r="E9158" s="189"/>
    </row>
    <row r="9159">
      <c r="A9159" s="186" t="s">
        <v>487</v>
      </c>
      <c r="B9159" s="186">
        <v>0.0017725</v>
      </c>
      <c r="C9159" s="187">
        <v>45719.0</v>
      </c>
      <c r="D9159" s="188" t="str">
        <f t="shared" si="1"/>
        <v>2025/03</v>
      </c>
      <c r="E9159" s="189"/>
    </row>
    <row r="9160">
      <c r="A9160" s="186" t="s">
        <v>487</v>
      </c>
      <c r="B9160" s="186">
        <v>0.00153</v>
      </c>
      <c r="C9160" s="187">
        <v>45719.0</v>
      </c>
      <c r="D9160" s="188" t="str">
        <f t="shared" si="1"/>
        <v>2025/03</v>
      </c>
      <c r="E9160" s="189"/>
    </row>
    <row r="9161">
      <c r="A9161" s="186" t="s">
        <v>487</v>
      </c>
      <c r="B9161" s="186">
        <v>0.3313995</v>
      </c>
      <c r="C9161" s="187">
        <v>45719.0</v>
      </c>
      <c r="D9161" s="188" t="str">
        <f t="shared" si="1"/>
        <v>2025/03</v>
      </c>
      <c r="E9161" s="189"/>
    </row>
    <row r="9162">
      <c r="A9162" s="186" t="s">
        <v>487</v>
      </c>
      <c r="B9162" s="186">
        <v>0.0212544</v>
      </c>
      <c r="C9162" s="187">
        <v>45719.0</v>
      </c>
      <c r="D9162" s="188" t="str">
        <f t="shared" si="1"/>
        <v>2025/03</v>
      </c>
      <c r="E9162" s="189"/>
    </row>
    <row r="9163">
      <c r="A9163" s="186" t="s">
        <v>487</v>
      </c>
      <c r="B9163" s="186">
        <v>0.0177474</v>
      </c>
      <c r="C9163" s="187">
        <v>45719.0</v>
      </c>
      <c r="D9163" s="188" t="str">
        <f t="shared" si="1"/>
        <v>2025/03</v>
      </c>
      <c r="E9163" s="189"/>
    </row>
    <row r="9164">
      <c r="A9164" s="186" t="s">
        <v>499</v>
      </c>
      <c r="B9164" s="186">
        <v>16.6228525</v>
      </c>
      <c r="C9164" s="187">
        <v>45719.0</v>
      </c>
      <c r="D9164" s="188" t="str">
        <f t="shared" si="1"/>
        <v>2025/03</v>
      </c>
      <c r="E9164" s="189"/>
    </row>
    <row r="9165">
      <c r="A9165" s="186" t="s">
        <v>499</v>
      </c>
      <c r="B9165" s="186">
        <v>25.644</v>
      </c>
      <c r="C9165" s="187">
        <v>45719.0</v>
      </c>
      <c r="D9165" s="188" t="str">
        <f t="shared" si="1"/>
        <v>2025/03</v>
      </c>
      <c r="E9165" s="189"/>
    </row>
    <row r="9166">
      <c r="A9166" s="186" t="s">
        <v>499</v>
      </c>
      <c r="B9166" s="186">
        <v>17.73467</v>
      </c>
      <c r="C9166" s="187">
        <v>45719.0</v>
      </c>
      <c r="D9166" s="188" t="str">
        <f t="shared" si="1"/>
        <v>2025/03</v>
      </c>
      <c r="E9166" s="189"/>
    </row>
    <row r="9167">
      <c r="A9167" s="186" t="s">
        <v>499</v>
      </c>
      <c r="B9167" s="186">
        <v>0.17517555</v>
      </c>
      <c r="C9167" s="187">
        <v>45719.0</v>
      </c>
      <c r="D9167" s="188" t="str">
        <f t="shared" si="1"/>
        <v>2025/03</v>
      </c>
      <c r="E9167" s="189"/>
    </row>
    <row r="9168">
      <c r="A9168" s="186" t="s">
        <v>499</v>
      </c>
      <c r="B9168" s="186">
        <v>0.3823104</v>
      </c>
      <c r="C9168" s="187">
        <v>45719.0</v>
      </c>
      <c r="D9168" s="188" t="str">
        <f t="shared" si="1"/>
        <v>2025/03</v>
      </c>
      <c r="E9168" s="189"/>
    </row>
    <row r="9169">
      <c r="A9169" s="186" t="s">
        <v>499</v>
      </c>
      <c r="B9169" s="186">
        <v>0.1047144</v>
      </c>
      <c r="C9169" s="187">
        <v>45719.0</v>
      </c>
      <c r="D9169" s="188" t="str">
        <f t="shared" si="1"/>
        <v>2025/03</v>
      </c>
      <c r="E9169" s="189"/>
    </row>
    <row r="9170">
      <c r="A9170" s="186" t="s">
        <v>499</v>
      </c>
      <c r="B9170" s="186">
        <v>0.04930614</v>
      </c>
      <c r="C9170" s="187">
        <v>45719.0</v>
      </c>
      <c r="D9170" s="188" t="str">
        <f t="shared" si="1"/>
        <v>2025/03</v>
      </c>
      <c r="E9170" s="189"/>
    </row>
    <row r="9171">
      <c r="A9171" s="186" t="s">
        <v>499</v>
      </c>
      <c r="B9171" s="186">
        <v>0.2089338</v>
      </c>
      <c r="C9171" s="187">
        <v>45719.0</v>
      </c>
      <c r="D9171" s="188" t="str">
        <f t="shared" si="1"/>
        <v>2025/03</v>
      </c>
      <c r="E9171" s="189"/>
    </row>
    <row r="9172">
      <c r="A9172" s="186" t="s">
        <v>499</v>
      </c>
      <c r="B9172" s="186">
        <v>0.1339212</v>
      </c>
      <c r="C9172" s="187">
        <v>45719.0</v>
      </c>
      <c r="D9172" s="188" t="str">
        <f t="shared" si="1"/>
        <v>2025/03</v>
      </c>
      <c r="E9172" s="189"/>
    </row>
    <row r="9173">
      <c r="A9173" s="186" t="s">
        <v>511</v>
      </c>
      <c r="B9173" s="186">
        <v>3.7996008</v>
      </c>
      <c r="C9173" s="187">
        <v>45719.0</v>
      </c>
      <c r="D9173" s="188" t="str">
        <f t="shared" si="1"/>
        <v>2025/03</v>
      </c>
      <c r="E9173" s="189"/>
    </row>
    <row r="9174">
      <c r="A9174" s="186" t="s">
        <v>511</v>
      </c>
      <c r="B9174" s="186">
        <v>0.2431452</v>
      </c>
      <c r="C9174" s="187">
        <v>45719.0</v>
      </c>
      <c r="D9174" s="188" t="str">
        <f t="shared" si="1"/>
        <v>2025/03</v>
      </c>
      <c r="E9174" s="189"/>
    </row>
    <row r="9175">
      <c r="A9175" s="186" t="s">
        <v>502</v>
      </c>
      <c r="B9175" s="186">
        <v>0.9986375</v>
      </c>
      <c r="C9175" s="187">
        <v>45719.0</v>
      </c>
      <c r="D9175" s="188" t="str">
        <f t="shared" si="1"/>
        <v>2025/03</v>
      </c>
      <c r="E9175" s="189"/>
    </row>
    <row r="9176">
      <c r="A9176" s="186" t="s">
        <v>502</v>
      </c>
      <c r="B9176" s="186">
        <v>0.64832</v>
      </c>
      <c r="C9176" s="187">
        <v>45719.0</v>
      </c>
      <c r="D9176" s="188" t="str">
        <f t="shared" si="1"/>
        <v>2025/03</v>
      </c>
      <c r="E9176" s="189"/>
    </row>
    <row r="9177">
      <c r="A9177" s="186" t="s">
        <v>502</v>
      </c>
      <c r="B9177" s="186">
        <v>0.30978</v>
      </c>
      <c r="C9177" s="187">
        <v>45719.0</v>
      </c>
      <c r="D9177" s="188" t="str">
        <f t="shared" si="1"/>
        <v>2025/03</v>
      </c>
      <c r="E9177" s="189"/>
    </row>
    <row r="9178">
      <c r="A9178" s="186" t="s">
        <v>502</v>
      </c>
      <c r="B9178" s="186">
        <v>0.0074298</v>
      </c>
      <c r="C9178" s="187">
        <v>45719.0</v>
      </c>
      <c r="D9178" s="188" t="str">
        <f t="shared" si="1"/>
        <v>2025/03</v>
      </c>
      <c r="E9178" s="189"/>
    </row>
    <row r="9179">
      <c r="A9179" s="186" t="s">
        <v>502</v>
      </c>
      <c r="B9179" s="186">
        <v>0.0157056</v>
      </c>
      <c r="C9179" s="187">
        <v>45719.0</v>
      </c>
      <c r="D9179" s="188" t="str">
        <f t="shared" si="1"/>
        <v>2025/03</v>
      </c>
      <c r="E9179" s="189"/>
    </row>
    <row r="9180">
      <c r="A9180" s="186" t="s">
        <v>502</v>
      </c>
      <c r="B9180" s="186">
        <v>9.906E-4</v>
      </c>
      <c r="C9180" s="187">
        <v>45719.0</v>
      </c>
      <c r="D9180" s="188" t="str">
        <f t="shared" si="1"/>
        <v>2025/03</v>
      </c>
      <c r="E9180" s="189"/>
    </row>
    <row r="9181">
      <c r="A9181" s="186" t="s">
        <v>502</v>
      </c>
      <c r="B9181" s="186">
        <v>0.01215</v>
      </c>
      <c r="C9181" s="187">
        <v>45719.0</v>
      </c>
      <c r="D9181" s="188" t="str">
        <f t="shared" si="1"/>
        <v>2025/03</v>
      </c>
      <c r="E9181" s="189"/>
    </row>
    <row r="9182">
      <c r="A9182" s="186" t="s">
        <v>502</v>
      </c>
      <c r="B9182" s="186">
        <v>0.19215</v>
      </c>
      <c r="C9182" s="187">
        <v>45719.0</v>
      </c>
      <c r="D9182" s="188" t="str">
        <f t="shared" si="1"/>
        <v>2025/03</v>
      </c>
      <c r="E9182" s="189"/>
    </row>
    <row r="9183">
      <c r="A9183" s="186" t="s">
        <v>502</v>
      </c>
      <c r="B9183" s="186">
        <v>0.0127595</v>
      </c>
      <c r="C9183" s="187">
        <v>45719.0</v>
      </c>
      <c r="D9183" s="188" t="str">
        <f t="shared" si="1"/>
        <v>2025/03</v>
      </c>
      <c r="E9183" s="189"/>
    </row>
    <row r="9184">
      <c r="A9184" s="186" t="s">
        <v>502</v>
      </c>
      <c r="B9184" s="186">
        <v>38.8665</v>
      </c>
      <c r="C9184" s="187">
        <v>45719.0</v>
      </c>
      <c r="D9184" s="188" t="str">
        <f t="shared" si="1"/>
        <v>2025/03</v>
      </c>
      <c r="E9184" s="189"/>
    </row>
    <row r="9185">
      <c r="A9185" s="186" t="s">
        <v>502</v>
      </c>
      <c r="B9185" s="186">
        <v>0.1752864</v>
      </c>
      <c r="C9185" s="187">
        <v>45719.0</v>
      </c>
      <c r="D9185" s="188" t="str">
        <f t="shared" si="1"/>
        <v>2025/03</v>
      </c>
      <c r="E9185" s="189"/>
    </row>
    <row r="9186">
      <c r="A9186" s="186" t="s">
        <v>502</v>
      </c>
      <c r="B9186" s="186">
        <v>0.009768</v>
      </c>
      <c r="C9186" s="187">
        <v>45719.0</v>
      </c>
      <c r="D9186" s="188" t="str">
        <f t="shared" si="1"/>
        <v>2025/03</v>
      </c>
      <c r="E9186" s="189"/>
    </row>
    <row r="9187">
      <c r="A9187" s="186" t="s">
        <v>502</v>
      </c>
      <c r="B9187" s="186">
        <v>3.04</v>
      </c>
      <c r="C9187" s="187">
        <v>45719.0</v>
      </c>
      <c r="D9187" s="188" t="str">
        <f t="shared" si="1"/>
        <v>2025/03</v>
      </c>
      <c r="E9187" s="189"/>
    </row>
    <row r="9188">
      <c r="A9188" s="186" t="s">
        <v>502</v>
      </c>
      <c r="B9188" s="186">
        <v>0.255861</v>
      </c>
      <c r="C9188" s="187">
        <v>45719.0</v>
      </c>
      <c r="D9188" s="188" t="str">
        <f t="shared" si="1"/>
        <v>2025/03</v>
      </c>
      <c r="E9188" s="189"/>
    </row>
    <row r="9189">
      <c r="A9189" s="186" t="s">
        <v>502</v>
      </c>
      <c r="B9189" s="186">
        <v>0.747632</v>
      </c>
      <c r="C9189" s="187">
        <v>45719.0</v>
      </c>
      <c r="D9189" s="188" t="str">
        <f t="shared" si="1"/>
        <v>2025/03</v>
      </c>
      <c r="E9189" s="189"/>
    </row>
    <row r="9190">
      <c r="A9190" s="186" t="s">
        <v>488</v>
      </c>
      <c r="B9190" s="186">
        <v>4.83648</v>
      </c>
      <c r="C9190" s="187">
        <v>45719.0</v>
      </c>
      <c r="D9190" s="188" t="str">
        <f t="shared" si="1"/>
        <v>2025/03</v>
      </c>
      <c r="E9190" s="189"/>
    </row>
    <row r="9191">
      <c r="A9191" s="186" t="s">
        <v>488</v>
      </c>
      <c r="B9191" s="186">
        <v>0.76864</v>
      </c>
      <c r="C9191" s="187">
        <v>45719.0</v>
      </c>
      <c r="D9191" s="188" t="str">
        <f t="shared" si="1"/>
        <v>2025/03</v>
      </c>
      <c r="E9191" s="189"/>
    </row>
    <row r="9192">
      <c r="A9192" s="186" t="s">
        <v>488</v>
      </c>
      <c r="B9192" s="186">
        <v>5.94898</v>
      </c>
      <c r="C9192" s="187">
        <v>45719.0</v>
      </c>
      <c r="D9192" s="188" t="str">
        <f t="shared" si="1"/>
        <v>2025/03</v>
      </c>
      <c r="E9192" s="189"/>
    </row>
    <row r="9193">
      <c r="A9193" s="186" t="s">
        <v>488</v>
      </c>
      <c r="B9193" s="186">
        <v>0.2415925</v>
      </c>
      <c r="C9193" s="187">
        <v>45719.0</v>
      </c>
      <c r="D9193" s="188" t="str">
        <f t="shared" si="1"/>
        <v>2025/03</v>
      </c>
      <c r="E9193" s="189"/>
    </row>
    <row r="9194">
      <c r="A9194" s="186" t="s">
        <v>488</v>
      </c>
      <c r="B9194" s="186">
        <v>0.00336</v>
      </c>
      <c r="C9194" s="187">
        <v>45719.0</v>
      </c>
      <c r="D9194" s="188" t="str">
        <f t="shared" si="1"/>
        <v>2025/03</v>
      </c>
      <c r="E9194" s="189"/>
    </row>
    <row r="9195">
      <c r="A9195" s="186" t="s">
        <v>488</v>
      </c>
      <c r="B9195" s="186">
        <v>0.23275</v>
      </c>
      <c r="C9195" s="187">
        <v>45719.0</v>
      </c>
      <c r="D9195" s="188" t="str">
        <f t="shared" si="1"/>
        <v>2025/03</v>
      </c>
      <c r="E9195" s="189"/>
    </row>
    <row r="9196">
      <c r="A9196" s="186" t="s">
        <v>488</v>
      </c>
      <c r="B9196" s="186">
        <v>0.0657744</v>
      </c>
      <c r="C9196" s="187">
        <v>45719.0</v>
      </c>
      <c r="D9196" s="188" t="str">
        <f t="shared" si="1"/>
        <v>2025/03</v>
      </c>
      <c r="E9196" s="189"/>
    </row>
    <row r="9197">
      <c r="A9197" s="186" t="s">
        <v>488</v>
      </c>
      <c r="B9197" s="186">
        <v>7.68E-5</v>
      </c>
      <c r="C9197" s="187">
        <v>45719.0</v>
      </c>
      <c r="D9197" s="188" t="str">
        <f t="shared" si="1"/>
        <v>2025/03</v>
      </c>
      <c r="E9197" s="189"/>
    </row>
    <row r="9198">
      <c r="A9198" s="186" t="s">
        <v>488</v>
      </c>
      <c r="B9198" s="186">
        <v>0.1231374</v>
      </c>
      <c r="C9198" s="187">
        <v>45719.0</v>
      </c>
      <c r="D9198" s="188" t="str">
        <f t="shared" si="1"/>
        <v>2025/03</v>
      </c>
      <c r="E9198" s="189"/>
    </row>
    <row r="9199">
      <c r="A9199" s="186" t="s">
        <v>488</v>
      </c>
      <c r="B9199" s="186">
        <v>0.40185</v>
      </c>
      <c r="C9199" s="187">
        <v>45719.0</v>
      </c>
      <c r="D9199" s="188" t="str">
        <f t="shared" si="1"/>
        <v>2025/03</v>
      </c>
      <c r="E9199" s="189"/>
    </row>
    <row r="9200">
      <c r="A9200" s="186" t="s">
        <v>488</v>
      </c>
      <c r="B9200" s="186">
        <v>0.192</v>
      </c>
      <c r="C9200" s="187">
        <v>45719.0</v>
      </c>
      <c r="D9200" s="188" t="str">
        <f t="shared" si="1"/>
        <v>2025/03</v>
      </c>
      <c r="E9200" s="189"/>
    </row>
    <row r="9201">
      <c r="A9201" s="186" t="s">
        <v>488</v>
      </c>
      <c r="B9201" s="186">
        <v>0.05895</v>
      </c>
      <c r="C9201" s="187">
        <v>45719.0</v>
      </c>
      <c r="D9201" s="188" t="str">
        <f t="shared" si="1"/>
        <v>2025/03</v>
      </c>
      <c r="E9201" s="189"/>
    </row>
    <row r="9202">
      <c r="A9202" s="186" t="s">
        <v>488</v>
      </c>
      <c r="B9202" s="186">
        <v>0.02514</v>
      </c>
      <c r="C9202" s="187">
        <v>45719.0</v>
      </c>
      <c r="D9202" s="188" t="str">
        <f t="shared" si="1"/>
        <v>2025/03</v>
      </c>
      <c r="E9202" s="189"/>
    </row>
    <row r="9203">
      <c r="A9203" s="186" t="s">
        <v>488</v>
      </c>
      <c r="B9203" s="186">
        <v>0.24552</v>
      </c>
      <c r="C9203" s="187">
        <v>45719.0</v>
      </c>
      <c r="D9203" s="188" t="str">
        <f t="shared" si="1"/>
        <v>2025/03</v>
      </c>
      <c r="E9203" s="189"/>
    </row>
    <row r="9204">
      <c r="A9204" s="186" t="s">
        <v>488</v>
      </c>
      <c r="B9204" s="186">
        <v>1.1864292</v>
      </c>
      <c r="C9204" s="187">
        <v>45719.0</v>
      </c>
      <c r="D9204" s="188" t="str">
        <f t="shared" si="1"/>
        <v>2025/03</v>
      </c>
      <c r="E9204" s="189"/>
    </row>
    <row r="9205">
      <c r="A9205" s="186" t="s">
        <v>488</v>
      </c>
      <c r="B9205" s="186">
        <v>0.3046912</v>
      </c>
      <c r="C9205" s="187">
        <v>45719.0</v>
      </c>
      <c r="D9205" s="188" t="str">
        <f t="shared" si="1"/>
        <v>2025/03</v>
      </c>
      <c r="E9205" s="189"/>
    </row>
    <row r="9206">
      <c r="A9206" s="186" t="s">
        <v>488</v>
      </c>
      <c r="B9206" s="186">
        <v>4.0768464</v>
      </c>
      <c r="C9206" s="187">
        <v>45719.0</v>
      </c>
      <c r="D9206" s="188" t="str">
        <f t="shared" si="1"/>
        <v>2025/03</v>
      </c>
      <c r="E9206" s="189"/>
    </row>
    <row r="9207">
      <c r="A9207" s="186" t="s">
        <v>488</v>
      </c>
      <c r="B9207" s="186">
        <v>139.188765</v>
      </c>
      <c r="C9207" s="187">
        <v>45719.0</v>
      </c>
      <c r="D9207" s="188" t="str">
        <f t="shared" si="1"/>
        <v>2025/03</v>
      </c>
      <c r="E9207" s="189"/>
    </row>
    <row r="9208">
      <c r="A9208" s="186" t="s">
        <v>488</v>
      </c>
      <c r="B9208" s="186">
        <v>0.3539226</v>
      </c>
      <c r="C9208" s="187">
        <v>45719.0</v>
      </c>
      <c r="D9208" s="188" t="str">
        <f t="shared" si="1"/>
        <v>2025/03</v>
      </c>
      <c r="E9208" s="189"/>
    </row>
    <row r="9209">
      <c r="A9209" s="186" t="s">
        <v>488</v>
      </c>
      <c r="B9209" s="186">
        <v>0.0817728</v>
      </c>
      <c r="C9209" s="187">
        <v>45719.0</v>
      </c>
      <c r="D9209" s="188" t="str">
        <f t="shared" si="1"/>
        <v>2025/03</v>
      </c>
      <c r="E9209" s="189"/>
    </row>
    <row r="9210">
      <c r="A9210" s="186" t="s">
        <v>488</v>
      </c>
      <c r="B9210" s="186">
        <v>0.0337128</v>
      </c>
      <c r="C9210" s="187">
        <v>45719.0</v>
      </c>
      <c r="D9210" s="188" t="str">
        <f t="shared" si="1"/>
        <v>2025/03</v>
      </c>
      <c r="E9210" s="189"/>
    </row>
    <row r="9211">
      <c r="A9211" s="186" t="s">
        <v>488</v>
      </c>
      <c r="B9211" s="186">
        <v>0.0086</v>
      </c>
      <c r="C9211" s="187">
        <v>45719.0</v>
      </c>
      <c r="D9211" s="188" t="str">
        <f t="shared" si="1"/>
        <v>2025/03</v>
      </c>
      <c r="E9211" s="189"/>
    </row>
    <row r="9212">
      <c r="A9212" s="186" t="s">
        <v>488</v>
      </c>
      <c r="B9212" s="186">
        <v>0.1832</v>
      </c>
      <c r="C9212" s="187">
        <v>45719.0</v>
      </c>
      <c r="D9212" s="188" t="str">
        <f t="shared" si="1"/>
        <v>2025/03</v>
      </c>
      <c r="E9212" s="189"/>
    </row>
    <row r="9213">
      <c r="A9213" s="186" t="s">
        <v>488</v>
      </c>
      <c r="B9213" s="186">
        <v>0.15384</v>
      </c>
      <c r="C9213" s="187">
        <v>45719.0</v>
      </c>
      <c r="D9213" s="188" t="str">
        <f t="shared" si="1"/>
        <v>2025/03</v>
      </c>
      <c r="E9213" s="189"/>
    </row>
    <row r="9214">
      <c r="A9214" s="186" t="s">
        <v>488</v>
      </c>
      <c r="B9214" s="186">
        <v>0.0768</v>
      </c>
      <c r="C9214" s="187">
        <v>45719.0</v>
      </c>
      <c r="D9214" s="188" t="str">
        <f t="shared" si="1"/>
        <v>2025/03</v>
      </c>
      <c r="E9214" s="189"/>
    </row>
    <row r="9215">
      <c r="A9215" s="186" t="s">
        <v>488</v>
      </c>
      <c r="B9215" s="186">
        <v>0.0131</v>
      </c>
      <c r="C9215" s="187">
        <v>45719.0</v>
      </c>
      <c r="D9215" s="188" t="str">
        <f t="shared" si="1"/>
        <v>2025/03</v>
      </c>
      <c r="E9215" s="189"/>
    </row>
    <row r="9216">
      <c r="A9216" s="186" t="s">
        <v>488</v>
      </c>
      <c r="B9216" s="186">
        <v>0.0027</v>
      </c>
      <c r="C9216" s="187">
        <v>45719.0</v>
      </c>
      <c r="D9216" s="188" t="str">
        <f t="shared" si="1"/>
        <v>2025/03</v>
      </c>
      <c r="E9216" s="189"/>
    </row>
    <row r="9217">
      <c r="A9217" s="186" t="s">
        <v>489</v>
      </c>
      <c r="B9217" s="186">
        <v>14.035065</v>
      </c>
      <c r="C9217" s="187">
        <v>45719.0</v>
      </c>
      <c r="D9217" s="188" t="str">
        <f t="shared" si="1"/>
        <v>2025/03</v>
      </c>
      <c r="E9217" s="189"/>
    </row>
    <row r="9218">
      <c r="A9218" s="186" t="s">
        <v>489</v>
      </c>
      <c r="B9218" s="186">
        <v>48.17936</v>
      </c>
      <c r="C9218" s="187">
        <v>45719.0</v>
      </c>
      <c r="D9218" s="188" t="str">
        <f t="shared" si="1"/>
        <v>2025/03</v>
      </c>
      <c r="E9218" s="189"/>
    </row>
    <row r="9219">
      <c r="A9219" s="186" t="s">
        <v>489</v>
      </c>
      <c r="B9219" s="186">
        <v>44.85493</v>
      </c>
      <c r="C9219" s="187">
        <v>45719.0</v>
      </c>
      <c r="D9219" s="188" t="str">
        <f t="shared" si="1"/>
        <v>2025/03</v>
      </c>
      <c r="E9219" s="189"/>
    </row>
    <row r="9220">
      <c r="A9220" s="186" t="s">
        <v>489</v>
      </c>
      <c r="B9220" s="186">
        <v>0.4710175</v>
      </c>
      <c r="C9220" s="187">
        <v>45719.0</v>
      </c>
      <c r="D9220" s="188" t="str">
        <f t="shared" si="1"/>
        <v>2025/03</v>
      </c>
      <c r="E9220" s="189"/>
    </row>
    <row r="9221">
      <c r="A9221" s="186" t="s">
        <v>489</v>
      </c>
      <c r="B9221" s="186">
        <v>0.04675</v>
      </c>
      <c r="C9221" s="187">
        <v>45719.0</v>
      </c>
      <c r="D9221" s="188" t="str">
        <f t="shared" si="1"/>
        <v>2025/03</v>
      </c>
      <c r="E9221" s="189"/>
    </row>
    <row r="9222">
      <c r="A9222" s="186" t="s">
        <v>489</v>
      </c>
      <c r="B9222" s="186">
        <v>0.222845</v>
      </c>
      <c r="C9222" s="187">
        <v>45719.0</v>
      </c>
      <c r="D9222" s="188" t="str">
        <f t="shared" si="1"/>
        <v>2025/03</v>
      </c>
      <c r="E9222" s="189"/>
    </row>
    <row r="9223">
      <c r="A9223" s="186" t="s">
        <v>489</v>
      </c>
      <c r="B9223" s="186">
        <v>0.10521</v>
      </c>
      <c r="C9223" s="187">
        <v>45719.0</v>
      </c>
      <c r="D9223" s="188" t="str">
        <f t="shared" si="1"/>
        <v>2025/03</v>
      </c>
      <c r="E9223" s="189"/>
    </row>
    <row r="9224">
      <c r="A9224" s="186" t="s">
        <v>489</v>
      </c>
      <c r="B9224" s="186">
        <v>1.3749579</v>
      </c>
      <c r="C9224" s="187">
        <v>45719.0</v>
      </c>
      <c r="D9224" s="188" t="str">
        <f t="shared" si="1"/>
        <v>2025/03</v>
      </c>
      <c r="E9224" s="189"/>
    </row>
    <row r="9225">
      <c r="A9225" s="186" t="s">
        <v>489</v>
      </c>
      <c r="B9225" s="186">
        <v>0.6417216</v>
      </c>
      <c r="C9225" s="187">
        <v>45719.0</v>
      </c>
      <c r="D9225" s="188" t="str">
        <f t="shared" si="1"/>
        <v>2025/03</v>
      </c>
      <c r="E9225" s="189"/>
    </row>
    <row r="9226">
      <c r="A9226" s="186" t="s">
        <v>489</v>
      </c>
      <c r="B9226" s="186">
        <v>0.5577948</v>
      </c>
      <c r="C9226" s="187">
        <v>45719.0</v>
      </c>
      <c r="D9226" s="188" t="str">
        <f t="shared" si="1"/>
        <v>2025/03</v>
      </c>
      <c r="E9226" s="189"/>
    </row>
    <row r="9227">
      <c r="A9227" s="186" t="s">
        <v>489</v>
      </c>
      <c r="B9227" s="186">
        <v>0.2949939</v>
      </c>
      <c r="C9227" s="187">
        <v>45719.0</v>
      </c>
      <c r="D9227" s="188" t="str">
        <f t="shared" si="1"/>
        <v>2025/03</v>
      </c>
      <c r="E9227" s="189"/>
    </row>
    <row r="9228">
      <c r="A9228" s="186" t="s">
        <v>489</v>
      </c>
      <c r="B9228" s="186">
        <v>0.211356</v>
      </c>
      <c r="C9228" s="187">
        <v>45719.0</v>
      </c>
      <c r="D9228" s="188" t="str">
        <f t="shared" si="1"/>
        <v>2025/03</v>
      </c>
      <c r="E9228" s="189"/>
    </row>
    <row r="9229">
      <c r="A9229" s="186" t="s">
        <v>497</v>
      </c>
      <c r="B9229" s="186">
        <v>0.00524</v>
      </c>
      <c r="C9229" s="187">
        <v>45719.0</v>
      </c>
      <c r="D9229" s="188" t="str">
        <f t="shared" si="1"/>
        <v>2025/03</v>
      </c>
      <c r="E9229" s="189"/>
    </row>
    <row r="9230">
      <c r="A9230" s="186" t="s">
        <v>497</v>
      </c>
      <c r="B9230" s="186">
        <v>0.0127</v>
      </c>
      <c r="C9230" s="187">
        <v>45719.0</v>
      </c>
      <c r="D9230" s="188" t="str">
        <f t="shared" si="1"/>
        <v>2025/03</v>
      </c>
      <c r="E9230" s="189"/>
    </row>
    <row r="9231">
      <c r="A9231" s="186" t="s">
        <v>497</v>
      </c>
      <c r="B9231" s="186">
        <v>3.5355E-4</v>
      </c>
      <c r="C9231" s="187">
        <v>45719.0</v>
      </c>
      <c r="D9231" s="188" t="str">
        <f t="shared" si="1"/>
        <v>2025/03</v>
      </c>
      <c r="E9231" s="189"/>
    </row>
    <row r="9232">
      <c r="A9232" s="186" t="s">
        <v>497</v>
      </c>
      <c r="B9232" s="186">
        <v>7.446E-4</v>
      </c>
      <c r="C9232" s="187">
        <v>45719.0</v>
      </c>
      <c r="D9232" s="188" t="str">
        <f t="shared" si="1"/>
        <v>2025/03</v>
      </c>
      <c r="E9232" s="189"/>
    </row>
    <row r="9233">
      <c r="A9233" s="186" t="s">
        <v>498</v>
      </c>
      <c r="B9233" s="186">
        <v>0.032865</v>
      </c>
      <c r="C9233" s="187">
        <v>45719.0</v>
      </c>
      <c r="D9233" s="188" t="str">
        <f t="shared" si="1"/>
        <v>2025/03</v>
      </c>
      <c r="E9233" s="189"/>
    </row>
    <row r="9234">
      <c r="A9234" s="186" t="s">
        <v>498</v>
      </c>
      <c r="B9234" s="186">
        <v>0.02424</v>
      </c>
      <c r="C9234" s="187">
        <v>45719.0</v>
      </c>
      <c r="D9234" s="188" t="str">
        <f t="shared" si="1"/>
        <v>2025/03</v>
      </c>
      <c r="E9234" s="189"/>
    </row>
    <row r="9235">
      <c r="A9235" s="186" t="s">
        <v>498</v>
      </c>
      <c r="B9235" s="186">
        <v>0.0032217</v>
      </c>
      <c r="C9235" s="187">
        <v>45719.0</v>
      </c>
      <c r="D9235" s="188" t="str">
        <f t="shared" si="1"/>
        <v>2025/03</v>
      </c>
      <c r="E9235" s="189"/>
    </row>
    <row r="9236">
      <c r="A9236" s="186" t="s">
        <v>498</v>
      </c>
      <c r="B9236" s="186">
        <v>2.976E-4</v>
      </c>
      <c r="C9236" s="187">
        <v>45719.0</v>
      </c>
      <c r="D9236" s="188" t="str">
        <f t="shared" si="1"/>
        <v>2025/03</v>
      </c>
      <c r="E9236" s="189"/>
    </row>
    <row r="9237">
      <c r="A9237" s="186" t="s">
        <v>498</v>
      </c>
      <c r="B9237" s="186">
        <v>0.0010404</v>
      </c>
      <c r="C9237" s="187">
        <v>45719.0</v>
      </c>
      <c r="D9237" s="188" t="str">
        <f t="shared" si="1"/>
        <v>2025/03</v>
      </c>
      <c r="E9237" s="189"/>
    </row>
    <row r="9238">
      <c r="A9238" s="186" t="s">
        <v>491</v>
      </c>
      <c r="B9238" s="186">
        <v>0.0307293</v>
      </c>
      <c r="C9238" s="187">
        <v>45719.0</v>
      </c>
      <c r="D9238" s="188" t="str">
        <f t="shared" si="1"/>
        <v>2025/03</v>
      </c>
      <c r="E9238" s="189"/>
    </row>
    <row r="9239">
      <c r="A9239" s="186" t="s">
        <v>491</v>
      </c>
      <c r="B9239" s="186">
        <v>0.0044364</v>
      </c>
      <c r="C9239" s="187">
        <v>45719.0</v>
      </c>
      <c r="D9239" s="188" t="str">
        <f t="shared" si="1"/>
        <v>2025/03</v>
      </c>
      <c r="E9239" s="189"/>
    </row>
    <row r="9240">
      <c r="A9240" s="186" t="s">
        <v>487</v>
      </c>
      <c r="B9240" s="186">
        <v>0.1087743</v>
      </c>
      <c r="C9240" s="187">
        <v>45720.0</v>
      </c>
      <c r="D9240" s="188" t="str">
        <f t="shared" si="1"/>
        <v>2025/03</v>
      </c>
      <c r="E9240" s="189"/>
    </row>
    <row r="9241">
      <c r="A9241" s="186" t="s">
        <v>487</v>
      </c>
      <c r="B9241" s="186">
        <v>0.006336</v>
      </c>
      <c r="C9241" s="187">
        <v>45720.0</v>
      </c>
      <c r="D9241" s="188" t="str">
        <f t="shared" si="1"/>
        <v>2025/03</v>
      </c>
      <c r="E9241" s="189"/>
    </row>
    <row r="9242">
      <c r="A9242" s="186" t="s">
        <v>487</v>
      </c>
      <c r="B9242" s="186">
        <v>0.0073428</v>
      </c>
      <c r="C9242" s="187">
        <v>45720.0</v>
      </c>
      <c r="D9242" s="188" t="str">
        <f t="shared" si="1"/>
        <v>2025/03</v>
      </c>
      <c r="E9242" s="189"/>
    </row>
    <row r="9243">
      <c r="A9243" s="186" t="s">
        <v>499</v>
      </c>
      <c r="B9243" s="186">
        <v>17.35616</v>
      </c>
      <c r="C9243" s="187">
        <v>45720.0</v>
      </c>
      <c r="D9243" s="188" t="str">
        <f t="shared" si="1"/>
        <v>2025/03</v>
      </c>
      <c r="E9243" s="189"/>
    </row>
    <row r="9244">
      <c r="A9244" s="186" t="s">
        <v>499</v>
      </c>
      <c r="B9244" s="186">
        <v>22.01824</v>
      </c>
      <c r="C9244" s="187">
        <v>45720.0</v>
      </c>
      <c r="D9244" s="188" t="str">
        <f t="shared" si="1"/>
        <v>2025/03</v>
      </c>
      <c r="E9244" s="189"/>
    </row>
    <row r="9245">
      <c r="A9245" s="186" t="s">
        <v>499</v>
      </c>
      <c r="B9245" s="186">
        <v>17.29801</v>
      </c>
      <c r="C9245" s="187">
        <v>45720.0</v>
      </c>
      <c r="D9245" s="188" t="str">
        <f t="shared" si="1"/>
        <v>2025/03</v>
      </c>
      <c r="E9245" s="189"/>
    </row>
    <row r="9246">
      <c r="A9246" s="186" t="s">
        <v>499</v>
      </c>
      <c r="B9246" s="186">
        <v>0.12538</v>
      </c>
      <c r="C9246" s="187">
        <v>45720.0</v>
      </c>
      <c r="D9246" s="188" t="str">
        <f t="shared" si="1"/>
        <v>2025/03</v>
      </c>
      <c r="E9246" s="189"/>
    </row>
    <row r="9247">
      <c r="A9247" s="186" t="s">
        <v>499</v>
      </c>
      <c r="B9247" s="186">
        <v>0.1416</v>
      </c>
      <c r="C9247" s="187">
        <v>45720.0</v>
      </c>
      <c r="D9247" s="188" t="str">
        <f t="shared" si="1"/>
        <v>2025/03</v>
      </c>
      <c r="E9247" s="189"/>
    </row>
    <row r="9248">
      <c r="A9248" s="186" t="s">
        <v>499</v>
      </c>
      <c r="B9248" s="186">
        <v>0.08765</v>
      </c>
      <c r="C9248" s="187">
        <v>45720.0</v>
      </c>
      <c r="D9248" s="188" t="str">
        <f t="shared" si="1"/>
        <v>2025/03</v>
      </c>
      <c r="E9248" s="189"/>
    </row>
    <row r="9249">
      <c r="A9249" s="186" t="s">
        <v>499</v>
      </c>
      <c r="B9249" s="186">
        <v>0.1993821</v>
      </c>
      <c r="C9249" s="187">
        <v>45720.0</v>
      </c>
      <c r="D9249" s="188" t="str">
        <f t="shared" si="1"/>
        <v>2025/03</v>
      </c>
      <c r="E9249" s="189"/>
    </row>
    <row r="9250">
      <c r="A9250" s="186" t="s">
        <v>499</v>
      </c>
      <c r="B9250" s="186">
        <v>0.369072</v>
      </c>
      <c r="C9250" s="187">
        <v>45720.0</v>
      </c>
      <c r="D9250" s="188" t="str">
        <f t="shared" si="1"/>
        <v>2025/03</v>
      </c>
      <c r="E9250" s="189"/>
    </row>
    <row r="9251">
      <c r="A9251" s="186" t="s">
        <v>499</v>
      </c>
      <c r="B9251" s="186">
        <v>0.113403</v>
      </c>
      <c r="C9251" s="187">
        <v>45720.0</v>
      </c>
      <c r="D9251" s="188" t="str">
        <f t="shared" si="1"/>
        <v>2025/03</v>
      </c>
      <c r="E9251" s="189"/>
    </row>
    <row r="9252">
      <c r="A9252" s="186" t="s">
        <v>499</v>
      </c>
      <c r="B9252" s="186">
        <v>0.05548179</v>
      </c>
      <c r="C9252" s="187">
        <v>45720.0</v>
      </c>
      <c r="D9252" s="188" t="str">
        <f t="shared" si="1"/>
        <v>2025/03</v>
      </c>
      <c r="E9252" s="189"/>
    </row>
    <row r="9253">
      <c r="A9253" s="186" t="s">
        <v>499</v>
      </c>
      <c r="B9253" s="186">
        <v>0.2028186</v>
      </c>
      <c r="C9253" s="187">
        <v>45720.0</v>
      </c>
      <c r="D9253" s="188" t="str">
        <f t="shared" si="1"/>
        <v>2025/03</v>
      </c>
      <c r="E9253" s="189"/>
    </row>
    <row r="9254">
      <c r="A9254" s="186" t="s">
        <v>499</v>
      </c>
      <c r="B9254" s="186">
        <v>0.1399356</v>
      </c>
      <c r="C9254" s="187">
        <v>45720.0</v>
      </c>
      <c r="D9254" s="188" t="str">
        <f t="shared" si="1"/>
        <v>2025/03</v>
      </c>
      <c r="E9254" s="189"/>
    </row>
    <row r="9255">
      <c r="A9255" s="186" t="s">
        <v>511</v>
      </c>
      <c r="B9255" s="186">
        <v>0.0089232</v>
      </c>
      <c r="C9255" s="187">
        <v>45720.0</v>
      </c>
      <c r="D9255" s="188" t="str">
        <f t="shared" si="1"/>
        <v>2025/03</v>
      </c>
      <c r="E9255" s="189"/>
    </row>
    <row r="9256">
      <c r="A9256" s="186" t="s">
        <v>511</v>
      </c>
      <c r="B9256" s="186">
        <v>5.496E-4</v>
      </c>
      <c r="C9256" s="187">
        <v>45720.0</v>
      </c>
      <c r="D9256" s="188" t="str">
        <f t="shared" si="1"/>
        <v>2025/03</v>
      </c>
      <c r="E9256" s="189"/>
    </row>
    <row r="9257">
      <c r="A9257" s="186" t="s">
        <v>502</v>
      </c>
      <c r="B9257" s="186">
        <v>0.5309625</v>
      </c>
      <c r="C9257" s="187">
        <v>45720.0</v>
      </c>
      <c r="D9257" s="188" t="str">
        <f t="shared" si="1"/>
        <v>2025/03</v>
      </c>
      <c r="E9257" s="189"/>
    </row>
    <row r="9258">
      <c r="A9258" s="186" t="s">
        <v>502</v>
      </c>
      <c r="B9258" s="186">
        <v>0.11552</v>
      </c>
      <c r="C9258" s="187">
        <v>45720.0</v>
      </c>
      <c r="D9258" s="188" t="str">
        <f t="shared" si="1"/>
        <v>2025/03</v>
      </c>
      <c r="E9258" s="189"/>
    </row>
    <row r="9259">
      <c r="A9259" s="186" t="s">
        <v>502</v>
      </c>
      <c r="B9259" s="186">
        <v>0.10162</v>
      </c>
      <c r="C9259" s="187">
        <v>45720.0</v>
      </c>
      <c r="D9259" s="188" t="str">
        <f t="shared" si="1"/>
        <v>2025/03</v>
      </c>
      <c r="E9259" s="189"/>
    </row>
    <row r="9260">
      <c r="A9260" s="186" t="s">
        <v>502</v>
      </c>
      <c r="B9260" s="186">
        <v>0.33728685</v>
      </c>
      <c r="C9260" s="187">
        <v>45720.0</v>
      </c>
      <c r="D9260" s="188" t="str">
        <f t="shared" si="1"/>
        <v>2025/03</v>
      </c>
      <c r="E9260" s="189"/>
    </row>
    <row r="9261">
      <c r="A9261" s="186" t="s">
        <v>502</v>
      </c>
      <c r="B9261" s="186">
        <v>0.0320832</v>
      </c>
      <c r="C9261" s="187">
        <v>45720.0</v>
      </c>
      <c r="D9261" s="188" t="str">
        <f t="shared" si="1"/>
        <v>2025/03</v>
      </c>
      <c r="E9261" s="189"/>
    </row>
    <row r="9262">
      <c r="A9262" s="186" t="s">
        <v>502</v>
      </c>
      <c r="B9262" s="186">
        <v>0.0093726</v>
      </c>
      <c r="C9262" s="187">
        <v>45720.0</v>
      </c>
      <c r="D9262" s="188" t="str">
        <f t="shared" si="1"/>
        <v>2025/03</v>
      </c>
      <c r="E9262" s="189"/>
    </row>
    <row r="9263">
      <c r="A9263" s="186" t="s">
        <v>502</v>
      </c>
      <c r="B9263" s="186">
        <v>0.093975</v>
      </c>
      <c r="C9263" s="187">
        <v>45720.0</v>
      </c>
      <c r="D9263" s="188" t="str">
        <f t="shared" si="1"/>
        <v>2025/03</v>
      </c>
      <c r="E9263" s="189"/>
    </row>
    <row r="9264">
      <c r="A9264" s="186" t="s">
        <v>502</v>
      </c>
      <c r="B9264" s="186">
        <v>0.3918</v>
      </c>
      <c r="C9264" s="187">
        <v>45720.0</v>
      </c>
      <c r="D9264" s="188" t="str">
        <f t="shared" si="1"/>
        <v>2025/03</v>
      </c>
      <c r="E9264" s="189"/>
    </row>
    <row r="9265">
      <c r="A9265" s="186" t="s">
        <v>502</v>
      </c>
      <c r="B9265" s="186">
        <v>0.0143653</v>
      </c>
      <c r="C9265" s="187">
        <v>45720.0</v>
      </c>
      <c r="D9265" s="188" t="str">
        <f t="shared" si="1"/>
        <v>2025/03</v>
      </c>
      <c r="E9265" s="189"/>
    </row>
    <row r="9266">
      <c r="A9266" s="186" t="s">
        <v>502</v>
      </c>
      <c r="B9266" s="186">
        <v>0.2281173</v>
      </c>
      <c r="C9266" s="187">
        <v>45720.0</v>
      </c>
      <c r="D9266" s="188" t="str">
        <f t="shared" si="1"/>
        <v>2025/03</v>
      </c>
      <c r="E9266" s="189"/>
    </row>
    <row r="9267">
      <c r="A9267" s="186" t="s">
        <v>502</v>
      </c>
      <c r="B9267" s="186">
        <v>0.013098</v>
      </c>
      <c r="C9267" s="187">
        <v>45720.0</v>
      </c>
      <c r="D9267" s="188" t="str">
        <f t="shared" si="1"/>
        <v>2025/03</v>
      </c>
      <c r="E9267" s="189"/>
    </row>
    <row r="9268">
      <c r="A9268" s="186" t="s">
        <v>502</v>
      </c>
      <c r="B9268" s="186">
        <v>2.96</v>
      </c>
      <c r="C9268" s="187">
        <v>45720.0</v>
      </c>
      <c r="D9268" s="188" t="str">
        <f t="shared" si="1"/>
        <v>2025/03</v>
      </c>
      <c r="E9268" s="189"/>
    </row>
    <row r="9269">
      <c r="A9269" s="186" t="s">
        <v>502</v>
      </c>
      <c r="B9269" s="186">
        <v>0.002372</v>
      </c>
      <c r="C9269" s="187">
        <v>45720.0</v>
      </c>
      <c r="D9269" s="188" t="str">
        <f t="shared" si="1"/>
        <v>2025/03</v>
      </c>
      <c r="E9269" s="189"/>
    </row>
    <row r="9270">
      <c r="A9270" s="186" t="s">
        <v>502</v>
      </c>
      <c r="B9270" s="186">
        <v>1.53E-4</v>
      </c>
      <c r="C9270" s="187">
        <v>45720.0</v>
      </c>
      <c r="D9270" s="188" t="str">
        <f t="shared" si="1"/>
        <v>2025/03</v>
      </c>
      <c r="E9270" s="189"/>
    </row>
    <row r="9271">
      <c r="A9271" s="186" t="s">
        <v>502</v>
      </c>
      <c r="B9271" s="186">
        <v>0.250533</v>
      </c>
      <c r="C9271" s="187">
        <v>45720.0</v>
      </c>
      <c r="D9271" s="188" t="str">
        <f t="shared" si="1"/>
        <v>2025/03</v>
      </c>
      <c r="E9271" s="189"/>
    </row>
    <row r="9272">
      <c r="A9272" s="186" t="s">
        <v>502</v>
      </c>
      <c r="B9272" s="186">
        <v>0.715336</v>
      </c>
      <c r="C9272" s="187">
        <v>45720.0</v>
      </c>
      <c r="D9272" s="188" t="str">
        <f t="shared" si="1"/>
        <v>2025/03</v>
      </c>
      <c r="E9272" s="189"/>
    </row>
    <row r="9273">
      <c r="A9273" s="186" t="s">
        <v>488</v>
      </c>
      <c r="B9273" s="186">
        <v>4.3261675</v>
      </c>
      <c r="C9273" s="187">
        <v>45720.0</v>
      </c>
      <c r="D9273" s="188" t="str">
        <f t="shared" si="1"/>
        <v>2025/03</v>
      </c>
      <c r="E9273" s="189"/>
    </row>
    <row r="9274">
      <c r="A9274" s="186" t="s">
        <v>488</v>
      </c>
      <c r="B9274" s="186">
        <v>0.00272</v>
      </c>
      <c r="C9274" s="187">
        <v>45720.0</v>
      </c>
      <c r="D9274" s="188" t="str">
        <f t="shared" si="1"/>
        <v>2025/03</v>
      </c>
      <c r="E9274" s="189"/>
    </row>
    <row r="9275">
      <c r="A9275" s="186" t="s">
        <v>488</v>
      </c>
      <c r="B9275" s="186">
        <v>2.88377</v>
      </c>
      <c r="C9275" s="187">
        <v>45720.0</v>
      </c>
      <c r="D9275" s="188" t="str">
        <f t="shared" si="1"/>
        <v>2025/03</v>
      </c>
      <c r="E9275" s="189"/>
    </row>
    <row r="9276">
      <c r="A9276" s="186" t="s">
        <v>488</v>
      </c>
      <c r="B9276" s="186">
        <v>0.1228975</v>
      </c>
      <c r="C9276" s="187">
        <v>45720.0</v>
      </c>
      <c r="D9276" s="188" t="str">
        <f t="shared" si="1"/>
        <v>2025/03</v>
      </c>
      <c r="E9276" s="189"/>
    </row>
    <row r="9277">
      <c r="A9277" s="186" t="s">
        <v>488</v>
      </c>
      <c r="B9277" s="186">
        <v>0.16256</v>
      </c>
      <c r="C9277" s="187">
        <v>45720.0</v>
      </c>
      <c r="D9277" s="188" t="str">
        <f t="shared" si="1"/>
        <v>2025/03</v>
      </c>
      <c r="E9277" s="189"/>
    </row>
    <row r="9278">
      <c r="A9278" s="186" t="s">
        <v>488</v>
      </c>
      <c r="B9278" s="186">
        <v>0.23452</v>
      </c>
      <c r="C9278" s="187">
        <v>45720.0</v>
      </c>
      <c r="D9278" s="188" t="str">
        <f t="shared" si="1"/>
        <v>2025/03</v>
      </c>
      <c r="E9278" s="189"/>
    </row>
    <row r="9279">
      <c r="A9279" s="186" t="s">
        <v>488</v>
      </c>
      <c r="B9279" s="186">
        <v>1.95E-5</v>
      </c>
      <c r="C9279" s="187">
        <v>45720.0</v>
      </c>
      <c r="D9279" s="188" t="str">
        <f t="shared" si="1"/>
        <v>2025/03</v>
      </c>
      <c r="E9279" s="189"/>
    </row>
    <row r="9280">
      <c r="A9280" s="186" t="s">
        <v>488</v>
      </c>
      <c r="B9280" s="186">
        <v>1.8E-5</v>
      </c>
      <c r="C9280" s="187">
        <v>45720.0</v>
      </c>
      <c r="D9280" s="188" t="str">
        <f t="shared" si="1"/>
        <v>2025/03</v>
      </c>
      <c r="E9280" s="189"/>
    </row>
    <row r="9281">
      <c r="A9281" s="186" t="s">
        <v>488</v>
      </c>
      <c r="B9281" s="186">
        <v>0.6843</v>
      </c>
      <c r="C9281" s="187">
        <v>45720.0</v>
      </c>
      <c r="D9281" s="188" t="str">
        <f t="shared" si="1"/>
        <v>2025/03</v>
      </c>
      <c r="E9281" s="189"/>
    </row>
    <row r="9282">
      <c r="A9282" s="186" t="s">
        <v>488</v>
      </c>
      <c r="B9282" s="186">
        <v>0.1632</v>
      </c>
      <c r="C9282" s="187">
        <v>45720.0</v>
      </c>
      <c r="D9282" s="188" t="str">
        <f t="shared" si="1"/>
        <v>2025/03</v>
      </c>
      <c r="E9282" s="189"/>
    </row>
    <row r="9283">
      <c r="A9283" s="186" t="s">
        <v>488</v>
      </c>
      <c r="B9283" s="186">
        <v>0.2793</v>
      </c>
      <c r="C9283" s="187">
        <v>45720.0</v>
      </c>
      <c r="D9283" s="188" t="str">
        <f t="shared" si="1"/>
        <v>2025/03</v>
      </c>
      <c r="E9283" s="189"/>
    </row>
    <row r="9284">
      <c r="A9284" s="186" t="s">
        <v>488</v>
      </c>
      <c r="B9284" s="186">
        <v>0.17811</v>
      </c>
      <c r="C9284" s="187">
        <v>45720.0</v>
      </c>
      <c r="D9284" s="188" t="str">
        <f t="shared" si="1"/>
        <v>2025/03</v>
      </c>
      <c r="E9284" s="189"/>
    </row>
    <row r="9285">
      <c r="A9285" s="186" t="s">
        <v>488</v>
      </c>
      <c r="B9285" s="186">
        <v>0.0192</v>
      </c>
      <c r="C9285" s="187">
        <v>45720.0</v>
      </c>
      <c r="D9285" s="188" t="str">
        <f t="shared" si="1"/>
        <v>2025/03</v>
      </c>
      <c r="E9285" s="189"/>
    </row>
    <row r="9286">
      <c r="A9286" s="186" t="s">
        <v>488</v>
      </c>
      <c r="B9286" s="186">
        <v>1.56078</v>
      </c>
      <c r="C9286" s="187">
        <v>45720.0</v>
      </c>
      <c r="D9286" s="188" t="str">
        <f t="shared" si="1"/>
        <v>2025/03</v>
      </c>
      <c r="E9286" s="189"/>
    </row>
    <row r="9287">
      <c r="A9287" s="186" t="s">
        <v>488</v>
      </c>
      <c r="B9287" s="186">
        <v>0.6155886</v>
      </c>
      <c r="C9287" s="187">
        <v>45720.0</v>
      </c>
      <c r="D9287" s="188" t="str">
        <f t="shared" si="1"/>
        <v>2025/03</v>
      </c>
      <c r="E9287" s="189"/>
    </row>
    <row r="9288">
      <c r="A9288" s="186" t="s">
        <v>488</v>
      </c>
      <c r="B9288" s="186">
        <v>0.2542848</v>
      </c>
      <c r="C9288" s="187">
        <v>45720.0</v>
      </c>
      <c r="D9288" s="188" t="str">
        <f t="shared" si="1"/>
        <v>2025/03</v>
      </c>
      <c r="E9288" s="189"/>
    </row>
    <row r="9289">
      <c r="A9289" s="186" t="s">
        <v>488</v>
      </c>
      <c r="B9289" s="186">
        <v>4.2350616</v>
      </c>
      <c r="C9289" s="187">
        <v>45720.0</v>
      </c>
      <c r="D9289" s="188" t="str">
        <f t="shared" si="1"/>
        <v>2025/03</v>
      </c>
      <c r="E9289" s="189"/>
    </row>
    <row r="9290">
      <c r="A9290" s="186" t="s">
        <v>488</v>
      </c>
      <c r="B9290" s="186">
        <v>24.484392</v>
      </c>
      <c r="C9290" s="187">
        <v>45720.0</v>
      </c>
      <c r="D9290" s="188" t="str">
        <f t="shared" si="1"/>
        <v>2025/03</v>
      </c>
      <c r="E9290" s="189"/>
    </row>
    <row r="9291">
      <c r="A9291" s="186" t="s">
        <v>488</v>
      </c>
      <c r="B9291" s="186">
        <v>0.2649909</v>
      </c>
      <c r="C9291" s="187">
        <v>45720.0</v>
      </c>
      <c r="D9291" s="188" t="str">
        <f t="shared" si="1"/>
        <v>2025/03</v>
      </c>
      <c r="E9291" s="189"/>
    </row>
    <row r="9292">
      <c r="A9292" s="186" t="s">
        <v>488</v>
      </c>
      <c r="B9292" s="186">
        <v>0.0947136</v>
      </c>
      <c r="C9292" s="187">
        <v>45720.0</v>
      </c>
      <c r="D9292" s="188" t="str">
        <f t="shared" si="1"/>
        <v>2025/03</v>
      </c>
      <c r="E9292" s="189"/>
    </row>
    <row r="9293">
      <c r="A9293" s="186" t="s">
        <v>488</v>
      </c>
      <c r="B9293" s="186">
        <v>0.0184656</v>
      </c>
      <c r="C9293" s="187">
        <v>45720.0</v>
      </c>
      <c r="D9293" s="188" t="str">
        <f t="shared" si="1"/>
        <v>2025/03</v>
      </c>
      <c r="E9293" s="189"/>
    </row>
    <row r="9294">
      <c r="A9294" s="186" t="s">
        <v>489</v>
      </c>
      <c r="B9294" s="186">
        <v>8.56662</v>
      </c>
      <c r="C9294" s="187">
        <v>45720.0</v>
      </c>
      <c r="D9294" s="188" t="str">
        <f t="shared" si="1"/>
        <v>2025/03</v>
      </c>
      <c r="E9294" s="189"/>
    </row>
    <row r="9295">
      <c r="A9295" s="186" t="s">
        <v>489</v>
      </c>
      <c r="B9295" s="186">
        <v>39.76752</v>
      </c>
      <c r="C9295" s="187">
        <v>45720.0</v>
      </c>
      <c r="D9295" s="188" t="str">
        <f t="shared" si="1"/>
        <v>2025/03</v>
      </c>
      <c r="E9295" s="189"/>
    </row>
    <row r="9296">
      <c r="A9296" s="186" t="s">
        <v>489</v>
      </c>
      <c r="B9296" s="186">
        <v>40.46237</v>
      </c>
      <c r="C9296" s="187">
        <v>45720.0</v>
      </c>
      <c r="D9296" s="188" t="str">
        <f t="shared" si="1"/>
        <v>2025/03</v>
      </c>
      <c r="E9296" s="189"/>
    </row>
    <row r="9297">
      <c r="A9297" s="186" t="s">
        <v>489</v>
      </c>
      <c r="B9297" s="186">
        <v>0.0158375</v>
      </c>
      <c r="C9297" s="187">
        <v>45720.0</v>
      </c>
      <c r="D9297" s="188" t="str">
        <f t="shared" si="1"/>
        <v>2025/03</v>
      </c>
      <c r="E9297" s="189"/>
    </row>
    <row r="9298">
      <c r="A9298" s="186" t="s">
        <v>489</v>
      </c>
      <c r="B9298" s="186">
        <v>0.01936</v>
      </c>
      <c r="C9298" s="187">
        <v>45720.0</v>
      </c>
      <c r="D9298" s="188" t="str">
        <f t="shared" si="1"/>
        <v>2025/03</v>
      </c>
      <c r="E9298" s="189"/>
    </row>
    <row r="9299">
      <c r="A9299" s="186" t="s">
        <v>489</v>
      </c>
      <c r="B9299" s="186">
        <v>0.04652</v>
      </c>
      <c r="C9299" s="187">
        <v>45720.0</v>
      </c>
      <c r="D9299" s="188" t="str">
        <f t="shared" si="1"/>
        <v>2025/03</v>
      </c>
      <c r="E9299" s="189"/>
    </row>
    <row r="9300">
      <c r="A9300" s="186" t="s">
        <v>489</v>
      </c>
      <c r="B9300" s="186">
        <v>1.70661</v>
      </c>
      <c r="C9300" s="187">
        <v>45720.0</v>
      </c>
      <c r="D9300" s="188" t="str">
        <f t="shared" si="1"/>
        <v>2025/03</v>
      </c>
      <c r="E9300" s="189"/>
    </row>
    <row r="9301">
      <c r="A9301" s="186" t="s">
        <v>489</v>
      </c>
      <c r="B9301" s="186">
        <v>0.416505</v>
      </c>
      <c r="C9301" s="187">
        <v>45720.0</v>
      </c>
      <c r="D9301" s="188" t="str">
        <f t="shared" si="1"/>
        <v>2025/03</v>
      </c>
      <c r="E9301" s="189"/>
    </row>
    <row r="9302">
      <c r="A9302" s="186" t="s">
        <v>489</v>
      </c>
      <c r="B9302" s="186">
        <v>1.41332805</v>
      </c>
      <c r="C9302" s="187">
        <v>45720.0</v>
      </c>
      <c r="D9302" s="188" t="str">
        <f t="shared" si="1"/>
        <v>2025/03</v>
      </c>
      <c r="E9302" s="189"/>
    </row>
    <row r="9303">
      <c r="A9303" s="186" t="s">
        <v>489</v>
      </c>
      <c r="B9303" s="186">
        <v>0.57912</v>
      </c>
      <c r="C9303" s="187">
        <v>45720.0</v>
      </c>
      <c r="D9303" s="188" t="str">
        <f t="shared" si="1"/>
        <v>2025/03</v>
      </c>
      <c r="E9303" s="189"/>
    </row>
    <row r="9304">
      <c r="A9304" s="186" t="s">
        <v>489</v>
      </c>
      <c r="B9304" s="186">
        <v>0.6704742</v>
      </c>
      <c r="C9304" s="187">
        <v>45720.0</v>
      </c>
      <c r="D9304" s="188" t="str">
        <f t="shared" si="1"/>
        <v>2025/03</v>
      </c>
      <c r="E9304" s="189"/>
    </row>
    <row r="9305">
      <c r="A9305" s="186" t="s">
        <v>489</v>
      </c>
      <c r="B9305" s="186">
        <v>0.297717</v>
      </c>
      <c r="C9305" s="187">
        <v>45720.0</v>
      </c>
      <c r="D9305" s="188" t="str">
        <f t="shared" si="1"/>
        <v>2025/03</v>
      </c>
      <c r="E9305" s="189"/>
    </row>
    <row r="9306">
      <c r="A9306" s="186" t="s">
        <v>489</v>
      </c>
      <c r="B9306" s="186">
        <v>0.2081784</v>
      </c>
      <c r="C9306" s="187">
        <v>45720.0</v>
      </c>
      <c r="D9306" s="188" t="str">
        <f t="shared" si="1"/>
        <v>2025/03</v>
      </c>
      <c r="E9306" s="189"/>
    </row>
    <row r="9307">
      <c r="A9307" s="186" t="s">
        <v>497</v>
      </c>
      <c r="B9307" s="186">
        <v>1.275E-4</v>
      </c>
      <c r="C9307" s="187">
        <v>45720.0</v>
      </c>
      <c r="D9307" s="188" t="str">
        <f t="shared" si="1"/>
        <v>2025/03</v>
      </c>
      <c r="E9307" s="189"/>
    </row>
    <row r="9308">
      <c r="A9308" s="186" t="s">
        <v>497</v>
      </c>
      <c r="B9308" s="186">
        <v>2.1E-4</v>
      </c>
      <c r="C9308" s="187">
        <v>45720.0</v>
      </c>
      <c r="D9308" s="188" t="str">
        <f t="shared" si="1"/>
        <v>2025/03</v>
      </c>
      <c r="E9308" s="189"/>
    </row>
    <row r="9309">
      <c r="A9309" s="186" t="s">
        <v>497</v>
      </c>
      <c r="B9309" s="186">
        <v>6.972E-4</v>
      </c>
      <c r="C9309" s="187">
        <v>45720.0</v>
      </c>
      <c r="D9309" s="188" t="str">
        <f t="shared" si="1"/>
        <v>2025/03</v>
      </c>
      <c r="E9309" s="189"/>
    </row>
    <row r="9310">
      <c r="A9310" s="186" t="s">
        <v>497</v>
      </c>
      <c r="B9310" s="186">
        <v>3.168E-4</v>
      </c>
      <c r="C9310" s="187">
        <v>45720.0</v>
      </c>
      <c r="D9310" s="188" t="str">
        <f t="shared" si="1"/>
        <v>2025/03</v>
      </c>
      <c r="E9310" s="189"/>
    </row>
    <row r="9311">
      <c r="A9311" s="186" t="s">
        <v>497</v>
      </c>
      <c r="B9311" s="186">
        <v>7.602E-4</v>
      </c>
      <c r="C9311" s="187">
        <v>45720.0</v>
      </c>
      <c r="D9311" s="188" t="str">
        <f t="shared" si="1"/>
        <v>2025/03</v>
      </c>
      <c r="E9311" s="189"/>
    </row>
    <row r="9312">
      <c r="A9312" s="186" t="s">
        <v>497</v>
      </c>
      <c r="B9312" s="186">
        <v>4.2E-4</v>
      </c>
      <c r="C9312" s="187">
        <v>45720.0</v>
      </c>
      <c r="D9312" s="188" t="str">
        <f t="shared" si="1"/>
        <v>2025/03</v>
      </c>
      <c r="E9312" s="189"/>
    </row>
    <row r="9313">
      <c r="A9313" s="186" t="s">
        <v>497</v>
      </c>
      <c r="B9313" s="186">
        <v>0.00111</v>
      </c>
      <c r="C9313" s="187">
        <v>45720.0</v>
      </c>
      <c r="D9313" s="188" t="str">
        <f t="shared" si="1"/>
        <v>2025/03</v>
      </c>
      <c r="E9313" s="189"/>
    </row>
    <row r="9314">
      <c r="A9314" s="186" t="s">
        <v>498</v>
      </c>
      <c r="B9314" s="186">
        <v>0.08259</v>
      </c>
      <c r="C9314" s="187">
        <v>45720.0</v>
      </c>
      <c r="D9314" s="188" t="str">
        <f t="shared" si="1"/>
        <v>2025/03</v>
      </c>
      <c r="E9314" s="189"/>
    </row>
    <row r="9315">
      <c r="A9315" s="186" t="s">
        <v>498</v>
      </c>
      <c r="B9315" s="186">
        <v>0.06119</v>
      </c>
      <c r="C9315" s="187">
        <v>45720.0</v>
      </c>
      <c r="D9315" s="188" t="str">
        <f t="shared" si="1"/>
        <v>2025/03</v>
      </c>
      <c r="E9315" s="189"/>
    </row>
    <row r="9316">
      <c r="A9316" s="186" t="s">
        <v>498</v>
      </c>
      <c r="B9316" s="186">
        <v>0.0099753</v>
      </c>
      <c r="C9316" s="187">
        <v>45720.0</v>
      </c>
      <c r="D9316" s="188" t="str">
        <f t="shared" si="1"/>
        <v>2025/03</v>
      </c>
      <c r="E9316" s="189"/>
    </row>
    <row r="9317">
      <c r="A9317" s="186" t="s">
        <v>498</v>
      </c>
      <c r="B9317" s="186">
        <v>0.0027936</v>
      </c>
      <c r="C9317" s="187">
        <v>45720.0</v>
      </c>
      <c r="D9317" s="188" t="str">
        <f t="shared" si="1"/>
        <v>2025/03</v>
      </c>
      <c r="E9317" s="189"/>
    </row>
    <row r="9318">
      <c r="A9318" s="186" t="s">
        <v>498</v>
      </c>
      <c r="B9318" s="186">
        <v>0.003357</v>
      </c>
      <c r="C9318" s="187">
        <v>45720.0</v>
      </c>
      <c r="D9318" s="188" t="str">
        <f t="shared" si="1"/>
        <v>2025/03</v>
      </c>
      <c r="E9318" s="189"/>
    </row>
    <row r="9319">
      <c r="A9319" s="186" t="s">
        <v>491</v>
      </c>
      <c r="B9319" s="186">
        <v>0.79073</v>
      </c>
      <c r="C9319" s="187">
        <v>45720.0</v>
      </c>
      <c r="D9319" s="188" t="str">
        <f t="shared" si="1"/>
        <v>2025/03</v>
      </c>
      <c r="E9319" s="189"/>
    </row>
    <row r="9320">
      <c r="A9320" s="186" t="s">
        <v>491</v>
      </c>
      <c r="B9320" s="186">
        <v>12.828</v>
      </c>
      <c r="C9320" s="187">
        <v>45720.0</v>
      </c>
      <c r="D9320" s="188" t="str">
        <f t="shared" si="1"/>
        <v>2025/03</v>
      </c>
      <c r="E9320" s="189"/>
    </row>
    <row r="9321">
      <c r="A9321" s="186" t="s">
        <v>491</v>
      </c>
      <c r="B9321" s="186">
        <v>1.05227</v>
      </c>
      <c r="C9321" s="187">
        <v>45720.0</v>
      </c>
      <c r="D9321" s="188" t="str">
        <f t="shared" si="1"/>
        <v>2025/03</v>
      </c>
      <c r="E9321" s="189"/>
    </row>
    <row r="9322">
      <c r="A9322" s="186" t="s">
        <v>491</v>
      </c>
      <c r="B9322" s="186">
        <v>0.1476924</v>
      </c>
      <c r="C9322" s="187">
        <v>45720.0</v>
      </c>
      <c r="D9322" s="188" t="str">
        <f t="shared" si="1"/>
        <v>2025/03</v>
      </c>
      <c r="E9322" s="189"/>
    </row>
    <row r="9323">
      <c r="A9323" s="186" t="s">
        <v>491</v>
      </c>
      <c r="B9323" s="186">
        <v>0.5183616</v>
      </c>
      <c r="C9323" s="187">
        <v>45720.0</v>
      </c>
      <c r="D9323" s="188" t="str">
        <f t="shared" si="1"/>
        <v>2025/03</v>
      </c>
      <c r="E9323" s="189"/>
    </row>
    <row r="9324">
      <c r="A9324" s="186" t="s">
        <v>491</v>
      </c>
      <c r="B9324" s="186">
        <v>0.3446712</v>
      </c>
      <c r="C9324" s="187">
        <v>45720.0</v>
      </c>
      <c r="D9324" s="188" t="str">
        <f t="shared" si="1"/>
        <v>2025/03</v>
      </c>
      <c r="E9324" s="189"/>
    </row>
    <row r="9325">
      <c r="A9325" s="186" t="s">
        <v>487</v>
      </c>
      <c r="B9325" s="186">
        <v>0.238295</v>
      </c>
      <c r="C9325" s="187">
        <v>45721.0</v>
      </c>
      <c r="D9325" s="188" t="str">
        <f t="shared" si="1"/>
        <v>2025/03</v>
      </c>
      <c r="E9325" s="189"/>
    </row>
    <row r="9326">
      <c r="A9326" s="186" t="s">
        <v>487</v>
      </c>
      <c r="B9326" s="186">
        <v>0.00624</v>
      </c>
      <c r="C9326" s="187">
        <v>45721.0</v>
      </c>
      <c r="D9326" s="188" t="str">
        <f t="shared" si="1"/>
        <v>2025/03</v>
      </c>
      <c r="E9326" s="189"/>
    </row>
    <row r="9327">
      <c r="A9327" s="186" t="s">
        <v>487</v>
      </c>
      <c r="B9327" s="186">
        <v>0.01808</v>
      </c>
      <c r="C9327" s="187">
        <v>45721.0</v>
      </c>
      <c r="D9327" s="188" t="str">
        <f t="shared" si="1"/>
        <v>2025/03</v>
      </c>
      <c r="E9327" s="189"/>
    </row>
    <row r="9328">
      <c r="A9328" s="186" t="s">
        <v>487</v>
      </c>
      <c r="B9328" s="186">
        <v>0.23965305</v>
      </c>
      <c r="C9328" s="187">
        <v>45721.0</v>
      </c>
      <c r="D9328" s="188" t="str">
        <f t="shared" si="1"/>
        <v>2025/03</v>
      </c>
      <c r="E9328" s="189"/>
    </row>
    <row r="9329">
      <c r="A9329" s="186" t="s">
        <v>487</v>
      </c>
      <c r="B9329" s="186">
        <v>0.0107328</v>
      </c>
      <c r="C9329" s="187">
        <v>45721.0</v>
      </c>
      <c r="D9329" s="188" t="str">
        <f t="shared" si="1"/>
        <v>2025/03</v>
      </c>
      <c r="E9329" s="189"/>
    </row>
    <row r="9330">
      <c r="A9330" s="186" t="s">
        <v>487</v>
      </c>
      <c r="B9330" s="186">
        <v>0.016746</v>
      </c>
      <c r="C9330" s="187">
        <v>45721.0</v>
      </c>
      <c r="D9330" s="188" t="str">
        <f t="shared" si="1"/>
        <v>2025/03</v>
      </c>
      <c r="E9330" s="189"/>
    </row>
    <row r="9331">
      <c r="A9331" s="186" t="s">
        <v>499</v>
      </c>
      <c r="B9331" s="186">
        <v>25.5075575</v>
      </c>
      <c r="C9331" s="187">
        <v>45721.0</v>
      </c>
      <c r="D9331" s="188" t="str">
        <f t="shared" si="1"/>
        <v>2025/03</v>
      </c>
      <c r="E9331" s="189"/>
    </row>
    <row r="9332">
      <c r="A9332" s="186" t="s">
        <v>499</v>
      </c>
      <c r="B9332" s="186">
        <v>41.24272</v>
      </c>
      <c r="C9332" s="187">
        <v>45721.0</v>
      </c>
      <c r="D9332" s="188" t="str">
        <f t="shared" si="1"/>
        <v>2025/03</v>
      </c>
      <c r="E9332" s="189"/>
    </row>
    <row r="9333">
      <c r="A9333" s="186" t="s">
        <v>499</v>
      </c>
      <c r="B9333" s="186">
        <v>30.70375</v>
      </c>
      <c r="C9333" s="187">
        <v>45721.0</v>
      </c>
      <c r="D9333" s="188" t="str">
        <f t="shared" si="1"/>
        <v>2025/03</v>
      </c>
      <c r="E9333" s="189"/>
    </row>
    <row r="9334">
      <c r="A9334" s="186" t="s">
        <v>499</v>
      </c>
      <c r="B9334" s="186">
        <v>0.01313</v>
      </c>
      <c r="C9334" s="187">
        <v>45721.0</v>
      </c>
      <c r="D9334" s="188" t="str">
        <f t="shared" si="1"/>
        <v>2025/03</v>
      </c>
      <c r="E9334" s="189"/>
    </row>
    <row r="9335">
      <c r="A9335" s="186" t="s">
        <v>499</v>
      </c>
      <c r="B9335" s="186">
        <v>0.02516</v>
      </c>
      <c r="C9335" s="187">
        <v>45721.0</v>
      </c>
      <c r="D9335" s="188" t="str">
        <f t="shared" si="1"/>
        <v>2025/03</v>
      </c>
      <c r="E9335" s="189"/>
    </row>
    <row r="9336">
      <c r="A9336" s="186" t="s">
        <v>499</v>
      </c>
      <c r="B9336" s="186">
        <v>0.29685075</v>
      </c>
      <c r="C9336" s="187">
        <v>45721.0</v>
      </c>
      <c r="D9336" s="188" t="str">
        <f t="shared" si="1"/>
        <v>2025/03</v>
      </c>
      <c r="E9336" s="189"/>
    </row>
    <row r="9337">
      <c r="A9337" s="186" t="s">
        <v>499</v>
      </c>
      <c r="B9337" s="186">
        <v>0.524688</v>
      </c>
      <c r="C9337" s="187">
        <v>45721.0</v>
      </c>
      <c r="D9337" s="188" t="str">
        <f t="shared" si="1"/>
        <v>2025/03</v>
      </c>
      <c r="E9337" s="189"/>
    </row>
    <row r="9338">
      <c r="A9338" s="186" t="s">
        <v>499</v>
      </c>
      <c r="B9338" s="186">
        <v>0.1796286</v>
      </c>
      <c r="C9338" s="187">
        <v>45721.0</v>
      </c>
      <c r="D9338" s="188" t="str">
        <f t="shared" si="1"/>
        <v>2025/03</v>
      </c>
      <c r="E9338" s="189"/>
    </row>
    <row r="9339">
      <c r="A9339" s="186" t="s">
        <v>499</v>
      </c>
      <c r="B9339" s="186">
        <v>0.07089368</v>
      </c>
      <c r="C9339" s="187">
        <v>45721.0</v>
      </c>
      <c r="D9339" s="188" t="str">
        <f t="shared" si="1"/>
        <v>2025/03</v>
      </c>
      <c r="E9339" s="189"/>
    </row>
    <row r="9340">
      <c r="A9340" s="186" t="s">
        <v>499</v>
      </c>
      <c r="B9340" s="186">
        <v>0.2937489</v>
      </c>
      <c r="C9340" s="187">
        <v>45721.0</v>
      </c>
      <c r="D9340" s="188" t="str">
        <f t="shared" si="1"/>
        <v>2025/03</v>
      </c>
      <c r="E9340" s="189"/>
    </row>
    <row r="9341">
      <c r="A9341" s="186" t="s">
        <v>499</v>
      </c>
      <c r="B9341" s="186">
        <v>0.2173188</v>
      </c>
      <c r="C9341" s="187">
        <v>45721.0</v>
      </c>
      <c r="D9341" s="188" t="str">
        <f t="shared" si="1"/>
        <v>2025/03</v>
      </c>
      <c r="E9341" s="189"/>
    </row>
    <row r="9342">
      <c r="A9342" s="186" t="s">
        <v>511</v>
      </c>
      <c r="B9342" s="186">
        <v>4.694661</v>
      </c>
      <c r="C9342" s="187">
        <v>45721.0</v>
      </c>
      <c r="D9342" s="188" t="str">
        <f t="shared" si="1"/>
        <v>2025/03</v>
      </c>
      <c r="E9342" s="189"/>
    </row>
    <row r="9343">
      <c r="A9343" s="186" t="s">
        <v>511</v>
      </c>
      <c r="B9343" s="186">
        <v>0.2945568</v>
      </c>
      <c r="C9343" s="187">
        <v>45721.0</v>
      </c>
      <c r="D9343" s="188" t="str">
        <f t="shared" si="1"/>
        <v>2025/03</v>
      </c>
      <c r="E9343" s="189"/>
    </row>
    <row r="9344">
      <c r="A9344" s="186" t="s">
        <v>502</v>
      </c>
      <c r="B9344" s="186">
        <v>1.356105</v>
      </c>
      <c r="C9344" s="187">
        <v>45721.0</v>
      </c>
      <c r="D9344" s="188" t="str">
        <f t="shared" si="1"/>
        <v>2025/03</v>
      </c>
      <c r="E9344" s="189"/>
    </row>
    <row r="9345">
      <c r="A9345" s="186" t="s">
        <v>502</v>
      </c>
      <c r="B9345" s="186">
        <v>1.63072</v>
      </c>
      <c r="C9345" s="187">
        <v>45721.0</v>
      </c>
      <c r="D9345" s="188" t="str">
        <f t="shared" si="1"/>
        <v>2025/03</v>
      </c>
      <c r="E9345" s="189"/>
    </row>
    <row r="9346">
      <c r="A9346" s="186" t="s">
        <v>502</v>
      </c>
      <c r="B9346" s="186">
        <v>1.82268</v>
      </c>
      <c r="C9346" s="187">
        <v>45721.0</v>
      </c>
      <c r="D9346" s="188" t="str">
        <f t="shared" si="1"/>
        <v>2025/03</v>
      </c>
      <c r="E9346" s="189"/>
    </row>
    <row r="9347">
      <c r="A9347" s="186" t="s">
        <v>502</v>
      </c>
      <c r="B9347" s="186">
        <v>0.01963635</v>
      </c>
      <c r="C9347" s="187">
        <v>45721.0</v>
      </c>
      <c r="D9347" s="188" t="str">
        <f t="shared" si="1"/>
        <v>2025/03</v>
      </c>
      <c r="E9347" s="189"/>
    </row>
    <row r="9348">
      <c r="A9348" s="186" t="s">
        <v>502</v>
      </c>
      <c r="B9348" s="186">
        <v>0.016176</v>
      </c>
      <c r="C9348" s="187">
        <v>45721.0</v>
      </c>
      <c r="D9348" s="188" t="str">
        <f t="shared" si="1"/>
        <v>2025/03</v>
      </c>
      <c r="E9348" s="189"/>
    </row>
    <row r="9349">
      <c r="A9349" s="186" t="s">
        <v>502</v>
      </c>
      <c r="B9349" s="186">
        <v>0.004833</v>
      </c>
      <c r="C9349" s="187">
        <v>45721.0</v>
      </c>
      <c r="D9349" s="188" t="str">
        <f t="shared" si="1"/>
        <v>2025/03</v>
      </c>
      <c r="E9349" s="189"/>
    </row>
    <row r="9350">
      <c r="A9350" s="186" t="s">
        <v>502</v>
      </c>
      <c r="B9350" s="186">
        <v>0.029475</v>
      </c>
      <c r="C9350" s="187">
        <v>45721.0</v>
      </c>
      <c r="D9350" s="188" t="str">
        <f t="shared" si="1"/>
        <v>2025/03</v>
      </c>
      <c r="E9350" s="189"/>
    </row>
    <row r="9351">
      <c r="A9351" s="186" t="s">
        <v>502</v>
      </c>
      <c r="B9351" s="186">
        <v>0.1824</v>
      </c>
      <c r="C9351" s="187">
        <v>45721.0</v>
      </c>
      <c r="D9351" s="188" t="str">
        <f t="shared" si="1"/>
        <v>2025/03</v>
      </c>
      <c r="E9351" s="189"/>
    </row>
    <row r="9352">
      <c r="A9352" s="186" t="s">
        <v>502</v>
      </c>
      <c r="B9352" s="186">
        <v>0.0123563</v>
      </c>
      <c r="C9352" s="187">
        <v>45721.0</v>
      </c>
      <c r="D9352" s="188" t="str">
        <f t="shared" si="1"/>
        <v>2025/03</v>
      </c>
      <c r="E9352" s="189"/>
    </row>
    <row r="9353">
      <c r="A9353" s="186" t="s">
        <v>502</v>
      </c>
      <c r="B9353" s="186">
        <v>30.387</v>
      </c>
      <c r="C9353" s="187">
        <v>45721.0</v>
      </c>
      <c r="D9353" s="188" t="str">
        <f t="shared" si="1"/>
        <v>2025/03</v>
      </c>
      <c r="E9353" s="189"/>
    </row>
    <row r="9354">
      <c r="A9354" s="186" t="s">
        <v>502</v>
      </c>
      <c r="B9354" s="186">
        <v>0.2035212</v>
      </c>
      <c r="C9354" s="187">
        <v>45721.0</v>
      </c>
      <c r="D9354" s="188" t="str">
        <f t="shared" si="1"/>
        <v>2025/03</v>
      </c>
      <c r="E9354" s="189"/>
    </row>
    <row r="9355">
      <c r="A9355" s="186" t="s">
        <v>502</v>
      </c>
      <c r="B9355" s="186">
        <v>0.0115764</v>
      </c>
      <c r="C9355" s="187">
        <v>45721.0</v>
      </c>
      <c r="D9355" s="188" t="str">
        <f t="shared" si="1"/>
        <v>2025/03</v>
      </c>
      <c r="E9355" s="189"/>
    </row>
    <row r="9356">
      <c r="A9356" s="186" t="s">
        <v>502</v>
      </c>
      <c r="B9356" s="186">
        <v>2.96</v>
      </c>
      <c r="C9356" s="187">
        <v>45721.0</v>
      </c>
      <c r="D9356" s="188" t="str">
        <f t="shared" si="1"/>
        <v>2025/03</v>
      </c>
      <c r="E9356" s="189"/>
    </row>
    <row r="9357">
      <c r="A9357" s="186" t="s">
        <v>502</v>
      </c>
      <c r="B9357" s="186">
        <v>0.001703</v>
      </c>
      <c r="C9357" s="187">
        <v>45721.0</v>
      </c>
      <c r="D9357" s="188" t="str">
        <f t="shared" si="1"/>
        <v>2025/03</v>
      </c>
      <c r="E9357" s="189"/>
    </row>
    <row r="9358">
      <c r="A9358" s="186" t="s">
        <v>502</v>
      </c>
      <c r="B9358" s="186">
        <v>8.91E-4</v>
      </c>
      <c r="C9358" s="187">
        <v>45721.0</v>
      </c>
      <c r="D9358" s="188" t="str">
        <f t="shared" si="1"/>
        <v>2025/03</v>
      </c>
      <c r="E9358" s="189"/>
    </row>
    <row r="9359">
      <c r="A9359" s="186" t="s">
        <v>502</v>
      </c>
      <c r="B9359" s="186">
        <v>0.297759</v>
      </c>
      <c r="C9359" s="187">
        <v>45721.0</v>
      </c>
      <c r="D9359" s="188" t="str">
        <f t="shared" si="1"/>
        <v>2025/03</v>
      </c>
      <c r="E9359" s="189"/>
    </row>
    <row r="9360">
      <c r="A9360" s="186" t="s">
        <v>502</v>
      </c>
      <c r="B9360" s="186">
        <v>0.788764</v>
      </c>
      <c r="C9360" s="187">
        <v>45721.0</v>
      </c>
      <c r="D9360" s="188" t="str">
        <f t="shared" si="1"/>
        <v>2025/03</v>
      </c>
      <c r="E9360" s="189"/>
    </row>
    <row r="9361">
      <c r="A9361" s="186" t="s">
        <v>488</v>
      </c>
      <c r="B9361" s="186">
        <v>6.09133</v>
      </c>
      <c r="C9361" s="187">
        <v>45721.0</v>
      </c>
      <c r="D9361" s="188" t="str">
        <f t="shared" si="1"/>
        <v>2025/03</v>
      </c>
      <c r="E9361" s="189"/>
    </row>
    <row r="9362">
      <c r="A9362" s="186" t="s">
        <v>488</v>
      </c>
      <c r="B9362" s="186">
        <v>0.01136</v>
      </c>
      <c r="C9362" s="187">
        <v>45721.0</v>
      </c>
      <c r="D9362" s="188" t="str">
        <f t="shared" si="1"/>
        <v>2025/03</v>
      </c>
      <c r="E9362" s="189"/>
    </row>
    <row r="9363">
      <c r="A9363" s="186" t="s">
        <v>488</v>
      </c>
      <c r="B9363" s="186">
        <v>4.42578</v>
      </c>
      <c r="C9363" s="187">
        <v>45721.0</v>
      </c>
      <c r="D9363" s="188" t="str">
        <f t="shared" si="1"/>
        <v>2025/03</v>
      </c>
      <c r="E9363" s="189"/>
    </row>
    <row r="9364">
      <c r="A9364" s="186" t="s">
        <v>488</v>
      </c>
      <c r="B9364" s="186">
        <v>0.6490775</v>
      </c>
      <c r="C9364" s="187">
        <v>45721.0</v>
      </c>
      <c r="D9364" s="188" t="str">
        <f t="shared" si="1"/>
        <v>2025/03</v>
      </c>
      <c r="E9364" s="189"/>
    </row>
    <row r="9365">
      <c r="A9365" s="186" t="s">
        <v>488</v>
      </c>
      <c r="B9365" s="186">
        <v>1.24208</v>
      </c>
      <c r="C9365" s="187">
        <v>45721.0</v>
      </c>
      <c r="D9365" s="188" t="str">
        <f t="shared" si="1"/>
        <v>2025/03</v>
      </c>
      <c r="E9365" s="189"/>
    </row>
    <row r="9366">
      <c r="A9366" s="186" t="s">
        <v>488</v>
      </c>
      <c r="B9366" s="186">
        <v>0.55296</v>
      </c>
      <c r="C9366" s="187">
        <v>45721.0</v>
      </c>
      <c r="D9366" s="188" t="str">
        <f t="shared" si="1"/>
        <v>2025/03</v>
      </c>
      <c r="E9366" s="189"/>
    </row>
    <row r="9367">
      <c r="A9367" s="186" t="s">
        <v>488</v>
      </c>
      <c r="B9367" s="186">
        <v>0.00192735</v>
      </c>
      <c r="C9367" s="187">
        <v>45721.0</v>
      </c>
      <c r="D9367" s="188" t="str">
        <f t="shared" si="1"/>
        <v>2025/03</v>
      </c>
      <c r="E9367" s="189"/>
    </row>
    <row r="9368">
      <c r="A9368" s="186" t="s">
        <v>488</v>
      </c>
      <c r="B9368" s="186">
        <v>9.042E-4</v>
      </c>
      <c r="C9368" s="187">
        <v>45721.0</v>
      </c>
      <c r="D9368" s="188" t="str">
        <f t="shared" si="1"/>
        <v>2025/03</v>
      </c>
      <c r="E9368" s="189"/>
    </row>
    <row r="9369">
      <c r="A9369" s="186" t="s">
        <v>488</v>
      </c>
      <c r="B9369" s="186">
        <v>0.416025</v>
      </c>
      <c r="C9369" s="187">
        <v>45721.0</v>
      </c>
      <c r="D9369" s="188" t="str">
        <f t="shared" si="1"/>
        <v>2025/03</v>
      </c>
      <c r="E9369" s="189"/>
    </row>
    <row r="9370">
      <c r="A9370" s="186" t="s">
        <v>488</v>
      </c>
      <c r="B9370" s="186">
        <v>0.01305</v>
      </c>
      <c r="C9370" s="187">
        <v>45721.0</v>
      </c>
      <c r="D9370" s="188" t="str">
        <f t="shared" si="1"/>
        <v>2025/03</v>
      </c>
      <c r="E9370" s="189"/>
    </row>
    <row r="9371">
      <c r="A9371" s="186" t="s">
        <v>488</v>
      </c>
      <c r="B9371" s="186">
        <v>1.7982184</v>
      </c>
      <c r="C9371" s="187">
        <v>45721.0</v>
      </c>
      <c r="D9371" s="188" t="str">
        <f t="shared" si="1"/>
        <v>2025/03</v>
      </c>
      <c r="E9371" s="189"/>
    </row>
    <row r="9372">
      <c r="A9372" s="186" t="s">
        <v>488</v>
      </c>
      <c r="B9372" s="186">
        <v>0.418528</v>
      </c>
      <c r="C9372" s="187">
        <v>45721.0</v>
      </c>
      <c r="D9372" s="188" t="str">
        <f t="shared" si="1"/>
        <v>2025/03</v>
      </c>
      <c r="E9372" s="189"/>
    </row>
    <row r="9373">
      <c r="A9373" s="186" t="s">
        <v>488</v>
      </c>
      <c r="B9373" s="186">
        <v>5.4636956</v>
      </c>
      <c r="C9373" s="187">
        <v>45721.0</v>
      </c>
      <c r="D9373" s="188" t="str">
        <f t="shared" si="1"/>
        <v>2025/03</v>
      </c>
      <c r="E9373" s="189"/>
    </row>
    <row r="9374">
      <c r="A9374" s="186" t="s">
        <v>488</v>
      </c>
      <c r="B9374" s="186">
        <v>18.52254</v>
      </c>
      <c r="C9374" s="187">
        <v>45721.0</v>
      </c>
      <c r="D9374" s="188" t="str">
        <f t="shared" si="1"/>
        <v>2025/03</v>
      </c>
      <c r="E9374" s="189"/>
    </row>
    <row r="9375">
      <c r="A9375" s="186" t="s">
        <v>488</v>
      </c>
      <c r="B9375" s="186">
        <v>0.1495929</v>
      </c>
      <c r="C9375" s="187">
        <v>45721.0</v>
      </c>
      <c r="D9375" s="188" t="str">
        <f t="shared" si="1"/>
        <v>2025/03</v>
      </c>
      <c r="E9375" s="189"/>
    </row>
    <row r="9376">
      <c r="A9376" s="186" t="s">
        <v>488</v>
      </c>
      <c r="B9376" s="186">
        <v>0.0764544</v>
      </c>
      <c r="C9376" s="187">
        <v>45721.0</v>
      </c>
      <c r="D9376" s="188" t="str">
        <f t="shared" si="1"/>
        <v>2025/03</v>
      </c>
      <c r="E9376" s="189"/>
    </row>
    <row r="9377">
      <c r="A9377" s="186" t="s">
        <v>488</v>
      </c>
      <c r="B9377" s="186">
        <v>0.0153804</v>
      </c>
      <c r="C9377" s="187">
        <v>45721.0</v>
      </c>
      <c r="D9377" s="188" t="str">
        <f t="shared" si="1"/>
        <v>2025/03</v>
      </c>
      <c r="E9377" s="189"/>
    </row>
    <row r="9378">
      <c r="A9378" s="186" t="s">
        <v>488</v>
      </c>
      <c r="B9378" s="186">
        <v>1.13604</v>
      </c>
      <c r="C9378" s="187">
        <v>45721.0</v>
      </c>
      <c r="D9378" s="188" t="str">
        <f t="shared" si="1"/>
        <v>2025/03</v>
      </c>
      <c r="E9378" s="189"/>
    </row>
    <row r="9379">
      <c r="A9379" s="186" t="s">
        <v>488</v>
      </c>
      <c r="B9379" s="186">
        <v>0.44934</v>
      </c>
      <c r="C9379" s="187">
        <v>45721.0</v>
      </c>
      <c r="D9379" s="188" t="str">
        <f t="shared" si="1"/>
        <v>2025/03</v>
      </c>
      <c r="E9379" s="189"/>
    </row>
    <row r="9380">
      <c r="A9380" s="186" t="s">
        <v>489</v>
      </c>
      <c r="B9380" s="186">
        <v>3.13581</v>
      </c>
      <c r="C9380" s="187">
        <v>45721.0</v>
      </c>
      <c r="D9380" s="188" t="str">
        <f t="shared" si="1"/>
        <v>2025/03</v>
      </c>
      <c r="E9380" s="189"/>
    </row>
    <row r="9381">
      <c r="A9381" s="186" t="s">
        <v>489</v>
      </c>
      <c r="B9381" s="186">
        <v>4.14048</v>
      </c>
      <c r="C9381" s="187">
        <v>45721.0</v>
      </c>
      <c r="D9381" s="188" t="str">
        <f t="shared" si="1"/>
        <v>2025/03</v>
      </c>
      <c r="E9381" s="189"/>
    </row>
    <row r="9382">
      <c r="A9382" s="186" t="s">
        <v>489</v>
      </c>
      <c r="B9382" s="186">
        <v>4.72835</v>
      </c>
      <c r="C9382" s="187">
        <v>45721.0</v>
      </c>
      <c r="D9382" s="188" t="str">
        <f t="shared" si="1"/>
        <v>2025/03</v>
      </c>
      <c r="E9382" s="189"/>
    </row>
    <row r="9383">
      <c r="A9383" s="186" t="s">
        <v>489</v>
      </c>
      <c r="B9383" s="186">
        <v>0.43931</v>
      </c>
      <c r="C9383" s="187">
        <v>45721.0</v>
      </c>
      <c r="D9383" s="188" t="str">
        <f t="shared" si="1"/>
        <v>2025/03</v>
      </c>
      <c r="E9383" s="189"/>
    </row>
    <row r="9384">
      <c r="A9384" s="186" t="s">
        <v>489</v>
      </c>
      <c r="B9384" s="186">
        <v>0.224565</v>
      </c>
      <c r="C9384" s="187">
        <v>45721.0</v>
      </c>
      <c r="D9384" s="188" t="str">
        <f t="shared" si="1"/>
        <v>2025/03</v>
      </c>
      <c r="E9384" s="189"/>
    </row>
    <row r="9385">
      <c r="A9385" s="186" t="s">
        <v>489</v>
      </c>
      <c r="B9385" s="186">
        <v>0.56811345</v>
      </c>
      <c r="C9385" s="187">
        <v>45721.0</v>
      </c>
      <c r="D9385" s="188" t="str">
        <f t="shared" si="1"/>
        <v>2025/03</v>
      </c>
      <c r="E9385" s="189"/>
    </row>
    <row r="9386">
      <c r="A9386" s="186" t="s">
        <v>489</v>
      </c>
      <c r="B9386" s="186">
        <v>0.2631936</v>
      </c>
      <c r="C9386" s="187">
        <v>45721.0</v>
      </c>
      <c r="D9386" s="188" t="str">
        <f t="shared" si="1"/>
        <v>2025/03</v>
      </c>
      <c r="E9386" s="189"/>
    </row>
    <row r="9387">
      <c r="A9387" s="186" t="s">
        <v>489</v>
      </c>
      <c r="B9387" s="186">
        <v>0.6094962</v>
      </c>
      <c r="C9387" s="187">
        <v>45721.0</v>
      </c>
      <c r="D9387" s="188" t="str">
        <f t="shared" si="1"/>
        <v>2025/03</v>
      </c>
      <c r="E9387" s="189"/>
    </row>
    <row r="9388">
      <c r="A9388" s="186" t="s">
        <v>489</v>
      </c>
      <c r="B9388" s="186">
        <v>0.0901692</v>
      </c>
      <c r="C9388" s="187">
        <v>45721.0</v>
      </c>
      <c r="D9388" s="188" t="str">
        <f t="shared" si="1"/>
        <v>2025/03</v>
      </c>
      <c r="E9388" s="189"/>
    </row>
    <row r="9389">
      <c r="A9389" s="186" t="s">
        <v>489</v>
      </c>
      <c r="B9389" s="186">
        <v>0.0573336</v>
      </c>
      <c r="C9389" s="187">
        <v>45721.0</v>
      </c>
      <c r="D9389" s="188" t="str">
        <f t="shared" si="1"/>
        <v>2025/03</v>
      </c>
      <c r="E9389" s="189"/>
    </row>
    <row r="9390">
      <c r="A9390" s="186" t="s">
        <v>497</v>
      </c>
      <c r="B9390" s="186">
        <v>0.0078125</v>
      </c>
      <c r="C9390" s="187">
        <v>45721.0</v>
      </c>
      <c r="D9390" s="188" t="str">
        <f t="shared" si="1"/>
        <v>2025/03</v>
      </c>
      <c r="E9390" s="189"/>
    </row>
    <row r="9391">
      <c r="A9391" s="186" t="s">
        <v>497</v>
      </c>
      <c r="B9391" s="186">
        <v>0.02122</v>
      </c>
      <c r="C9391" s="187">
        <v>45721.0</v>
      </c>
      <c r="D9391" s="188" t="str">
        <f t="shared" si="1"/>
        <v>2025/03</v>
      </c>
      <c r="E9391" s="189"/>
    </row>
    <row r="9392">
      <c r="A9392" s="186" t="s">
        <v>497</v>
      </c>
      <c r="B9392" s="186">
        <v>6.45E-6</v>
      </c>
      <c r="C9392" s="187">
        <v>45721.0</v>
      </c>
      <c r="D9392" s="188" t="str">
        <f t="shared" si="1"/>
        <v>2025/03</v>
      </c>
      <c r="E9392" s="189"/>
    </row>
    <row r="9393">
      <c r="A9393" s="186" t="s">
        <v>497</v>
      </c>
      <c r="B9393" s="186">
        <v>1.26E-5</v>
      </c>
      <c r="C9393" s="187">
        <v>45721.0</v>
      </c>
      <c r="D9393" s="188" t="str">
        <f t="shared" si="1"/>
        <v>2025/03</v>
      </c>
      <c r="E9393" s="189"/>
    </row>
    <row r="9394">
      <c r="A9394" s="186" t="s">
        <v>497</v>
      </c>
      <c r="B9394" s="186">
        <v>2.5E-4</v>
      </c>
      <c r="C9394" s="187">
        <v>45721.0</v>
      </c>
      <c r="D9394" s="188" t="str">
        <f t="shared" si="1"/>
        <v>2025/03</v>
      </c>
      <c r="E9394" s="189"/>
    </row>
    <row r="9395">
      <c r="A9395" s="186" t="s">
        <v>497</v>
      </c>
      <c r="B9395" s="186">
        <v>3.0E-4</v>
      </c>
      <c r="C9395" s="187">
        <v>45721.0</v>
      </c>
      <c r="D9395" s="188" t="str">
        <f t="shared" si="1"/>
        <v>2025/03</v>
      </c>
      <c r="E9395" s="189"/>
    </row>
    <row r="9396">
      <c r="A9396" s="186" t="s">
        <v>498</v>
      </c>
      <c r="B9396" s="186">
        <v>0.03689</v>
      </c>
      <c r="C9396" s="187">
        <v>45721.0</v>
      </c>
      <c r="D9396" s="188" t="str">
        <f t="shared" si="1"/>
        <v>2025/03</v>
      </c>
      <c r="E9396" s="189"/>
    </row>
    <row r="9397">
      <c r="A9397" s="186" t="s">
        <v>498</v>
      </c>
      <c r="B9397" s="186">
        <v>0.02459</v>
      </c>
      <c r="C9397" s="187">
        <v>45721.0</v>
      </c>
      <c r="D9397" s="188" t="str">
        <f t="shared" si="1"/>
        <v>2025/03</v>
      </c>
      <c r="E9397" s="189"/>
    </row>
    <row r="9398">
      <c r="A9398" s="186" t="s">
        <v>498</v>
      </c>
      <c r="B9398" s="186">
        <v>0.01757175</v>
      </c>
      <c r="C9398" s="187">
        <v>45721.0</v>
      </c>
      <c r="D9398" s="188" t="str">
        <f t="shared" si="1"/>
        <v>2025/03</v>
      </c>
      <c r="E9398" s="189"/>
    </row>
    <row r="9399">
      <c r="A9399" s="186" t="s">
        <v>498</v>
      </c>
      <c r="B9399" s="186">
        <v>0.0078912</v>
      </c>
      <c r="C9399" s="187">
        <v>45721.0</v>
      </c>
      <c r="D9399" s="188" t="str">
        <f t="shared" si="1"/>
        <v>2025/03</v>
      </c>
      <c r="E9399" s="189"/>
    </row>
    <row r="9400">
      <c r="A9400" s="186" t="s">
        <v>498</v>
      </c>
      <c r="B9400" s="186">
        <v>0.0104832</v>
      </c>
      <c r="C9400" s="187">
        <v>45721.0</v>
      </c>
      <c r="D9400" s="188" t="str">
        <f t="shared" si="1"/>
        <v>2025/03</v>
      </c>
      <c r="E9400" s="189"/>
    </row>
    <row r="9401">
      <c r="A9401" s="186" t="s">
        <v>491</v>
      </c>
      <c r="B9401" s="186">
        <v>0.03647</v>
      </c>
      <c r="C9401" s="187">
        <v>45721.0</v>
      </c>
      <c r="D9401" s="188" t="str">
        <f t="shared" si="1"/>
        <v>2025/03</v>
      </c>
      <c r="E9401" s="189"/>
    </row>
    <row r="9402">
      <c r="A9402" s="186" t="s">
        <v>491</v>
      </c>
      <c r="B9402" s="186">
        <v>0.00384</v>
      </c>
      <c r="C9402" s="187">
        <v>45721.0</v>
      </c>
      <c r="D9402" s="188" t="str">
        <f t="shared" si="1"/>
        <v>2025/03</v>
      </c>
      <c r="E9402" s="189"/>
    </row>
    <row r="9403">
      <c r="A9403" s="186" t="s">
        <v>491</v>
      </c>
      <c r="B9403" s="186">
        <v>0.0551397</v>
      </c>
      <c r="C9403" s="187">
        <v>45721.0</v>
      </c>
      <c r="D9403" s="188" t="str">
        <f t="shared" si="1"/>
        <v>2025/03</v>
      </c>
      <c r="E9403" s="189"/>
    </row>
    <row r="9404">
      <c r="A9404" s="186" t="s">
        <v>491</v>
      </c>
      <c r="B9404" s="186">
        <v>0.0094926</v>
      </c>
      <c r="C9404" s="187">
        <v>45721.0</v>
      </c>
      <c r="D9404" s="188" t="str">
        <f t="shared" si="1"/>
        <v>2025/03</v>
      </c>
      <c r="E9404" s="189"/>
    </row>
    <row r="9405">
      <c r="A9405" s="186" t="s">
        <v>487</v>
      </c>
      <c r="B9405" s="186">
        <v>4.4376875</v>
      </c>
      <c r="C9405" s="187">
        <v>45722.0</v>
      </c>
      <c r="D9405" s="188" t="str">
        <f t="shared" si="1"/>
        <v>2025/03</v>
      </c>
      <c r="E9405" s="189"/>
    </row>
    <row r="9406">
      <c r="A9406" s="186" t="s">
        <v>487</v>
      </c>
      <c r="B9406" s="186">
        <v>0.31408</v>
      </c>
      <c r="C9406" s="187">
        <v>45722.0</v>
      </c>
      <c r="D9406" s="188" t="str">
        <f t="shared" si="1"/>
        <v>2025/03</v>
      </c>
      <c r="E9406" s="189"/>
    </row>
    <row r="9407">
      <c r="A9407" s="186" t="s">
        <v>487</v>
      </c>
      <c r="B9407" s="186">
        <v>0.33558</v>
      </c>
      <c r="C9407" s="187">
        <v>45722.0</v>
      </c>
      <c r="D9407" s="188" t="str">
        <f t="shared" si="1"/>
        <v>2025/03</v>
      </c>
      <c r="E9407" s="189"/>
    </row>
    <row r="9408">
      <c r="A9408" s="186" t="s">
        <v>487</v>
      </c>
      <c r="B9408" s="186">
        <v>0.03234945</v>
      </c>
      <c r="C9408" s="187">
        <v>45722.0</v>
      </c>
      <c r="D9408" s="188" t="str">
        <f t="shared" si="1"/>
        <v>2025/03</v>
      </c>
      <c r="E9408" s="189"/>
    </row>
    <row r="9409">
      <c r="A9409" s="186" t="s">
        <v>487</v>
      </c>
      <c r="B9409" s="186">
        <v>0.0045504</v>
      </c>
      <c r="C9409" s="187">
        <v>45722.0</v>
      </c>
      <c r="D9409" s="188" t="str">
        <f t="shared" si="1"/>
        <v>2025/03</v>
      </c>
      <c r="E9409" s="189"/>
    </row>
    <row r="9410">
      <c r="A9410" s="186" t="s">
        <v>487</v>
      </c>
      <c r="B9410" s="186">
        <v>0.0029604</v>
      </c>
      <c r="C9410" s="187">
        <v>45722.0</v>
      </c>
      <c r="D9410" s="188" t="str">
        <f t="shared" si="1"/>
        <v>2025/03</v>
      </c>
      <c r="E9410" s="189"/>
    </row>
    <row r="9411">
      <c r="A9411" s="186" t="s">
        <v>499</v>
      </c>
      <c r="B9411" s="186">
        <v>17.1895225</v>
      </c>
      <c r="C9411" s="187">
        <v>45722.0</v>
      </c>
      <c r="D9411" s="188" t="str">
        <f t="shared" si="1"/>
        <v>2025/03</v>
      </c>
      <c r="E9411" s="189"/>
    </row>
    <row r="9412">
      <c r="A9412" s="186" t="s">
        <v>499</v>
      </c>
      <c r="B9412" s="186">
        <v>24.92032</v>
      </c>
      <c r="C9412" s="187">
        <v>45722.0</v>
      </c>
      <c r="D9412" s="188" t="str">
        <f t="shared" si="1"/>
        <v>2025/03</v>
      </c>
      <c r="E9412" s="189"/>
    </row>
    <row r="9413">
      <c r="A9413" s="186" t="s">
        <v>499</v>
      </c>
      <c r="B9413" s="186">
        <v>17.4391</v>
      </c>
      <c r="C9413" s="187">
        <v>45722.0</v>
      </c>
      <c r="D9413" s="188" t="str">
        <f t="shared" si="1"/>
        <v>2025/03</v>
      </c>
      <c r="E9413" s="189"/>
    </row>
    <row r="9414">
      <c r="A9414" s="186" t="s">
        <v>499</v>
      </c>
      <c r="B9414" s="186">
        <v>0.182015</v>
      </c>
      <c r="C9414" s="187">
        <v>45722.0</v>
      </c>
      <c r="D9414" s="188" t="str">
        <f t="shared" si="1"/>
        <v>2025/03</v>
      </c>
      <c r="E9414" s="189"/>
    </row>
    <row r="9415">
      <c r="A9415" s="186" t="s">
        <v>499</v>
      </c>
      <c r="B9415" s="186">
        <v>0.00768</v>
      </c>
      <c r="C9415" s="187">
        <v>45722.0</v>
      </c>
      <c r="D9415" s="188" t="str">
        <f t="shared" si="1"/>
        <v>2025/03</v>
      </c>
      <c r="E9415" s="189"/>
    </row>
    <row r="9416">
      <c r="A9416" s="186" t="s">
        <v>499</v>
      </c>
      <c r="B9416" s="186">
        <v>0.08225</v>
      </c>
      <c r="C9416" s="187">
        <v>45722.0</v>
      </c>
      <c r="D9416" s="188" t="str">
        <f t="shared" si="1"/>
        <v>2025/03</v>
      </c>
      <c r="E9416" s="189"/>
    </row>
    <row r="9417">
      <c r="A9417" s="186" t="s">
        <v>499</v>
      </c>
      <c r="B9417" s="186">
        <v>0.18490365</v>
      </c>
      <c r="C9417" s="187">
        <v>45722.0</v>
      </c>
      <c r="D9417" s="188" t="str">
        <f t="shared" si="1"/>
        <v>2025/03</v>
      </c>
      <c r="E9417" s="189"/>
    </row>
    <row r="9418">
      <c r="A9418" s="186" t="s">
        <v>499</v>
      </c>
      <c r="B9418" s="186">
        <v>0.3006432</v>
      </c>
      <c r="C9418" s="187">
        <v>45722.0</v>
      </c>
      <c r="D9418" s="188" t="str">
        <f t="shared" si="1"/>
        <v>2025/03</v>
      </c>
      <c r="E9418" s="189"/>
    </row>
    <row r="9419">
      <c r="A9419" s="186" t="s">
        <v>499</v>
      </c>
      <c r="B9419" s="186">
        <v>0.1065168</v>
      </c>
      <c r="C9419" s="187">
        <v>45722.0</v>
      </c>
      <c r="D9419" s="188" t="str">
        <f t="shared" si="1"/>
        <v>2025/03</v>
      </c>
      <c r="E9419" s="189"/>
    </row>
    <row r="9420">
      <c r="A9420" s="186" t="s">
        <v>499</v>
      </c>
      <c r="B9420" s="186">
        <v>0.04907552</v>
      </c>
      <c r="C9420" s="187">
        <v>45722.0</v>
      </c>
      <c r="D9420" s="188" t="str">
        <f t="shared" si="1"/>
        <v>2025/03</v>
      </c>
      <c r="E9420" s="189"/>
    </row>
    <row r="9421">
      <c r="A9421" s="186" t="s">
        <v>499</v>
      </c>
      <c r="B9421" s="186">
        <v>0.1720557</v>
      </c>
      <c r="C9421" s="187">
        <v>45722.0</v>
      </c>
      <c r="D9421" s="188" t="str">
        <f t="shared" si="1"/>
        <v>2025/03</v>
      </c>
      <c r="E9421" s="189"/>
    </row>
    <row r="9422">
      <c r="A9422" s="186" t="s">
        <v>499</v>
      </c>
      <c r="B9422" s="186">
        <v>0.125898</v>
      </c>
      <c r="C9422" s="187">
        <v>45722.0</v>
      </c>
      <c r="D9422" s="188" t="str">
        <f t="shared" si="1"/>
        <v>2025/03</v>
      </c>
      <c r="E9422" s="189"/>
    </row>
    <row r="9423">
      <c r="A9423" s="186" t="s">
        <v>511</v>
      </c>
      <c r="B9423" s="186">
        <v>0.0013929</v>
      </c>
      <c r="C9423" s="187">
        <v>45722.0</v>
      </c>
      <c r="D9423" s="188" t="str">
        <f t="shared" si="1"/>
        <v>2025/03</v>
      </c>
      <c r="E9423" s="189"/>
    </row>
    <row r="9424">
      <c r="A9424" s="186" t="s">
        <v>511</v>
      </c>
      <c r="B9424" s="186">
        <v>6.48E-5</v>
      </c>
      <c r="C9424" s="187">
        <v>45722.0</v>
      </c>
      <c r="D9424" s="188" t="str">
        <f t="shared" si="1"/>
        <v>2025/03</v>
      </c>
      <c r="E9424" s="189"/>
    </row>
    <row r="9425">
      <c r="A9425" s="186" t="s">
        <v>509</v>
      </c>
      <c r="B9425" s="186">
        <v>1.17E-4</v>
      </c>
      <c r="C9425" s="187">
        <v>45722.0</v>
      </c>
      <c r="D9425" s="188" t="str">
        <f t="shared" si="1"/>
        <v>2025/03</v>
      </c>
      <c r="E9425" s="189"/>
    </row>
    <row r="9426">
      <c r="A9426" s="186" t="s">
        <v>509</v>
      </c>
      <c r="B9426" s="186">
        <v>8.28E-5</v>
      </c>
      <c r="C9426" s="187">
        <v>45722.0</v>
      </c>
      <c r="D9426" s="188" t="str">
        <f t="shared" si="1"/>
        <v>2025/03</v>
      </c>
      <c r="E9426" s="189"/>
    </row>
    <row r="9427">
      <c r="A9427" s="186" t="s">
        <v>502</v>
      </c>
      <c r="B9427" s="186">
        <v>0.8396075</v>
      </c>
      <c r="C9427" s="187">
        <v>45722.0</v>
      </c>
      <c r="D9427" s="188" t="str">
        <f t="shared" si="1"/>
        <v>2025/03</v>
      </c>
      <c r="E9427" s="189"/>
    </row>
    <row r="9428">
      <c r="A9428" s="186" t="s">
        <v>502</v>
      </c>
      <c r="B9428" s="186">
        <v>0.65616</v>
      </c>
      <c r="C9428" s="187">
        <v>45722.0</v>
      </c>
      <c r="D9428" s="188" t="str">
        <f t="shared" si="1"/>
        <v>2025/03</v>
      </c>
      <c r="E9428" s="189"/>
    </row>
    <row r="9429">
      <c r="A9429" s="186" t="s">
        <v>502</v>
      </c>
      <c r="B9429" s="186">
        <v>0.2402</v>
      </c>
      <c r="C9429" s="187">
        <v>45722.0</v>
      </c>
      <c r="D9429" s="188" t="str">
        <f t="shared" si="1"/>
        <v>2025/03</v>
      </c>
      <c r="E9429" s="189"/>
    </row>
    <row r="9430">
      <c r="A9430" s="186" t="s">
        <v>502</v>
      </c>
      <c r="B9430" s="186">
        <v>0.01454865</v>
      </c>
      <c r="C9430" s="187">
        <v>45722.0</v>
      </c>
      <c r="D9430" s="188" t="str">
        <f t="shared" si="1"/>
        <v>2025/03</v>
      </c>
      <c r="E9430" s="189"/>
    </row>
    <row r="9431">
      <c r="A9431" s="186" t="s">
        <v>502</v>
      </c>
      <c r="B9431" s="186">
        <v>0.00576</v>
      </c>
      <c r="C9431" s="187">
        <v>45722.0</v>
      </c>
      <c r="D9431" s="188" t="str">
        <f t="shared" si="1"/>
        <v>2025/03</v>
      </c>
      <c r="E9431" s="189"/>
    </row>
    <row r="9432">
      <c r="A9432" s="186" t="s">
        <v>502</v>
      </c>
      <c r="B9432" s="186">
        <v>0.0042126</v>
      </c>
      <c r="C9432" s="187">
        <v>45722.0</v>
      </c>
      <c r="D9432" s="188" t="str">
        <f t="shared" si="1"/>
        <v>2025/03</v>
      </c>
      <c r="E9432" s="189"/>
    </row>
    <row r="9433">
      <c r="A9433" s="186" t="s">
        <v>502</v>
      </c>
      <c r="B9433" s="186">
        <v>0.013425</v>
      </c>
      <c r="C9433" s="187">
        <v>45722.0</v>
      </c>
      <c r="D9433" s="188" t="str">
        <f t="shared" si="1"/>
        <v>2025/03</v>
      </c>
      <c r="E9433" s="189"/>
    </row>
    <row r="9434">
      <c r="A9434" s="186" t="s">
        <v>502</v>
      </c>
      <c r="B9434" s="186">
        <v>0.15435</v>
      </c>
      <c r="C9434" s="187">
        <v>45722.0</v>
      </c>
      <c r="D9434" s="188" t="str">
        <f t="shared" si="1"/>
        <v>2025/03</v>
      </c>
      <c r="E9434" s="189"/>
    </row>
    <row r="9435">
      <c r="A9435" s="186" t="s">
        <v>502</v>
      </c>
      <c r="B9435" s="186">
        <v>0.0095975</v>
      </c>
      <c r="C9435" s="187">
        <v>45722.0</v>
      </c>
      <c r="D9435" s="188" t="str">
        <f t="shared" si="1"/>
        <v>2025/03</v>
      </c>
      <c r="E9435" s="189"/>
    </row>
    <row r="9436">
      <c r="A9436" s="186" t="s">
        <v>502</v>
      </c>
      <c r="B9436" s="186">
        <v>0.34854</v>
      </c>
      <c r="C9436" s="187">
        <v>45722.0</v>
      </c>
      <c r="D9436" s="188" t="str">
        <f t="shared" si="1"/>
        <v>2025/03</v>
      </c>
      <c r="E9436" s="189"/>
    </row>
    <row r="9437">
      <c r="A9437" s="186" t="s">
        <v>502</v>
      </c>
      <c r="B9437" s="186">
        <v>0.0205608</v>
      </c>
      <c r="C9437" s="187">
        <v>45722.0</v>
      </c>
      <c r="D9437" s="188" t="str">
        <f t="shared" si="1"/>
        <v>2025/03</v>
      </c>
      <c r="E9437" s="189"/>
    </row>
    <row r="9438">
      <c r="A9438" s="186" t="s">
        <v>502</v>
      </c>
      <c r="B9438" s="186">
        <v>2.68</v>
      </c>
      <c r="C9438" s="187">
        <v>45722.0</v>
      </c>
      <c r="D9438" s="188" t="str">
        <f t="shared" si="1"/>
        <v>2025/03</v>
      </c>
      <c r="E9438" s="189"/>
    </row>
    <row r="9439">
      <c r="A9439" s="186" t="s">
        <v>502</v>
      </c>
      <c r="B9439" s="186">
        <v>7.025E-4</v>
      </c>
      <c r="C9439" s="187">
        <v>45722.0</v>
      </c>
      <c r="D9439" s="188" t="str">
        <f t="shared" si="1"/>
        <v>2025/03</v>
      </c>
      <c r="E9439" s="189"/>
    </row>
    <row r="9440">
      <c r="A9440" s="186" t="s">
        <v>502</v>
      </c>
      <c r="B9440" s="186">
        <v>9.75E-5</v>
      </c>
      <c r="C9440" s="187">
        <v>45722.0</v>
      </c>
      <c r="D9440" s="188" t="str">
        <f t="shared" si="1"/>
        <v>2025/03</v>
      </c>
      <c r="E9440" s="189"/>
    </row>
    <row r="9441">
      <c r="A9441" s="186" t="s">
        <v>502</v>
      </c>
      <c r="B9441" s="186">
        <v>0.2514</v>
      </c>
      <c r="C9441" s="187">
        <v>45722.0</v>
      </c>
      <c r="D9441" s="188" t="str">
        <f t="shared" si="1"/>
        <v>2025/03</v>
      </c>
      <c r="E9441" s="189"/>
    </row>
    <row r="9442">
      <c r="A9442" s="186" t="s">
        <v>502</v>
      </c>
      <c r="B9442" s="186">
        <v>0.737644</v>
      </c>
      <c r="C9442" s="187">
        <v>45722.0</v>
      </c>
      <c r="D9442" s="188" t="str">
        <f t="shared" si="1"/>
        <v>2025/03</v>
      </c>
      <c r="E9442" s="189"/>
    </row>
    <row r="9443">
      <c r="A9443" s="186" t="s">
        <v>488</v>
      </c>
      <c r="B9443" s="186">
        <v>2.8825375</v>
      </c>
      <c r="C9443" s="187">
        <v>45722.0</v>
      </c>
      <c r="D9443" s="188" t="str">
        <f t="shared" si="1"/>
        <v>2025/03</v>
      </c>
      <c r="E9443" s="189"/>
    </row>
    <row r="9444">
      <c r="A9444" s="186" t="s">
        <v>488</v>
      </c>
      <c r="B9444" s="186">
        <v>0.0144</v>
      </c>
      <c r="C9444" s="187">
        <v>45722.0</v>
      </c>
      <c r="D9444" s="188" t="str">
        <f t="shared" si="1"/>
        <v>2025/03</v>
      </c>
      <c r="E9444" s="189"/>
    </row>
    <row r="9445">
      <c r="A9445" s="186" t="s">
        <v>488</v>
      </c>
      <c r="B9445" s="186">
        <v>2.30036</v>
      </c>
      <c r="C9445" s="187">
        <v>45722.0</v>
      </c>
      <c r="D9445" s="188" t="str">
        <f t="shared" si="1"/>
        <v>2025/03</v>
      </c>
      <c r="E9445" s="189"/>
    </row>
    <row r="9446">
      <c r="A9446" s="186" t="s">
        <v>488</v>
      </c>
      <c r="B9446" s="186">
        <v>1.139135</v>
      </c>
      <c r="C9446" s="187">
        <v>45722.0</v>
      </c>
      <c r="D9446" s="188" t="str">
        <f t="shared" si="1"/>
        <v>2025/03</v>
      </c>
      <c r="E9446" s="189"/>
    </row>
    <row r="9447">
      <c r="A9447" s="186" t="s">
        <v>488</v>
      </c>
      <c r="B9447" s="186">
        <v>4.5432</v>
      </c>
      <c r="C9447" s="187">
        <v>45722.0</v>
      </c>
      <c r="D9447" s="188" t="str">
        <f t="shared" si="1"/>
        <v>2025/03</v>
      </c>
      <c r="E9447" s="189"/>
    </row>
    <row r="9448">
      <c r="A9448" s="186" t="s">
        <v>488</v>
      </c>
      <c r="B9448" s="186">
        <v>0.58903</v>
      </c>
      <c r="C9448" s="187">
        <v>45722.0</v>
      </c>
      <c r="D9448" s="188" t="str">
        <f t="shared" si="1"/>
        <v>2025/03</v>
      </c>
      <c r="E9448" s="189"/>
    </row>
    <row r="9449">
      <c r="A9449" s="186" t="s">
        <v>488</v>
      </c>
      <c r="B9449" s="186">
        <v>1.332165</v>
      </c>
      <c r="C9449" s="187">
        <v>45722.0</v>
      </c>
      <c r="D9449" s="188" t="str">
        <f t="shared" si="1"/>
        <v>2025/03</v>
      </c>
      <c r="E9449" s="189"/>
    </row>
    <row r="9450">
      <c r="A9450" s="186" t="s">
        <v>488</v>
      </c>
      <c r="B9450" s="186">
        <v>1.15392</v>
      </c>
      <c r="C9450" s="187">
        <v>45722.0</v>
      </c>
      <c r="D9450" s="188" t="str">
        <f t="shared" si="1"/>
        <v>2025/03</v>
      </c>
      <c r="E9450" s="189"/>
    </row>
    <row r="9451">
      <c r="A9451" s="186" t="s">
        <v>488</v>
      </c>
      <c r="B9451" s="186">
        <v>3.2637</v>
      </c>
      <c r="C9451" s="187">
        <v>45722.0</v>
      </c>
      <c r="D9451" s="188" t="str">
        <f t="shared" si="1"/>
        <v>2025/03</v>
      </c>
      <c r="E9451" s="189"/>
    </row>
    <row r="9452">
      <c r="A9452" s="186" t="s">
        <v>488</v>
      </c>
      <c r="B9452" s="186">
        <v>1.2872717</v>
      </c>
      <c r="C9452" s="187">
        <v>45722.0</v>
      </c>
      <c r="D9452" s="188" t="str">
        <f t="shared" si="1"/>
        <v>2025/03</v>
      </c>
      <c r="E9452" s="189"/>
    </row>
    <row r="9453">
      <c r="A9453" s="186" t="s">
        <v>488</v>
      </c>
      <c r="B9453" s="186">
        <v>0.572</v>
      </c>
      <c r="C9453" s="187">
        <v>45722.0</v>
      </c>
      <c r="D9453" s="188" t="str">
        <f t="shared" si="1"/>
        <v>2025/03</v>
      </c>
      <c r="E9453" s="189"/>
    </row>
    <row r="9454">
      <c r="A9454" s="186" t="s">
        <v>488</v>
      </c>
      <c r="B9454" s="186">
        <v>3.3259204</v>
      </c>
      <c r="C9454" s="187">
        <v>45722.0</v>
      </c>
      <c r="D9454" s="188" t="str">
        <f t="shared" si="1"/>
        <v>2025/03</v>
      </c>
      <c r="E9454" s="189"/>
    </row>
    <row r="9455">
      <c r="A9455" s="186" t="s">
        <v>488</v>
      </c>
      <c r="B9455" s="186">
        <v>128.593701</v>
      </c>
      <c r="C9455" s="187">
        <v>45722.0</v>
      </c>
      <c r="D9455" s="188" t="str">
        <f t="shared" si="1"/>
        <v>2025/03</v>
      </c>
      <c r="E9455" s="189"/>
    </row>
    <row r="9456">
      <c r="A9456" s="186" t="s">
        <v>488</v>
      </c>
      <c r="B9456" s="186">
        <v>0.4822362</v>
      </c>
      <c r="C9456" s="187">
        <v>45722.0</v>
      </c>
      <c r="D9456" s="188" t="str">
        <f t="shared" si="1"/>
        <v>2025/03</v>
      </c>
      <c r="E9456" s="189"/>
    </row>
    <row r="9457">
      <c r="A9457" s="186" t="s">
        <v>488</v>
      </c>
      <c r="B9457" s="186">
        <v>0.2278272</v>
      </c>
      <c r="C9457" s="187">
        <v>45722.0</v>
      </c>
      <c r="D9457" s="188" t="str">
        <f t="shared" si="1"/>
        <v>2025/03</v>
      </c>
      <c r="E9457" s="189"/>
    </row>
    <row r="9458">
      <c r="A9458" s="186" t="s">
        <v>488</v>
      </c>
      <c r="B9458" s="186">
        <v>0.0446436</v>
      </c>
      <c r="C9458" s="187">
        <v>45722.0</v>
      </c>
      <c r="D9458" s="188" t="str">
        <f t="shared" si="1"/>
        <v>2025/03</v>
      </c>
      <c r="E9458" s="189"/>
    </row>
    <row r="9459">
      <c r="A9459" s="186" t="s">
        <v>489</v>
      </c>
      <c r="B9459" s="186">
        <v>8.0702575</v>
      </c>
      <c r="C9459" s="187">
        <v>45722.0</v>
      </c>
      <c r="D9459" s="188" t="str">
        <f t="shared" si="1"/>
        <v>2025/03</v>
      </c>
      <c r="E9459" s="189"/>
    </row>
    <row r="9460">
      <c r="A9460" s="186" t="s">
        <v>489</v>
      </c>
      <c r="B9460" s="186">
        <v>14.228</v>
      </c>
      <c r="C9460" s="187">
        <v>45722.0</v>
      </c>
      <c r="D9460" s="188" t="str">
        <f t="shared" si="1"/>
        <v>2025/03</v>
      </c>
      <c r="E9460" s="189"/>
    </row>
    <row r="9461">
      <c r="A9461" s="186" t="s">
        <v>489</v>
      </c>
      <c r="B9461" s="186">
        <v>14.06821</v>
      </c>
      <c r="C9461" s="187">
        <v>45722.0</v>
      </c>
      <c r="D9461" s="188" t="str">
        <f t="shared" si="1"/>
        <v>2025/03</v>
      </c>
      <c r="E9461" s="189"/>
    </row>
    <row r="9462">
      <c r="A9462" s="186" t="s">
        <v>489</v>
      </c>
      <c r="B9462" s="186">
        <v>0.009715</v>
      </c>
      <c r="C9462" s="187">
        <v>45722.0</v>
      </c>
      <c r="D9462" s="188" t="str">
        <f t="shared" si="1"/>
        <v>2025/03</v>
      </c>
      <c r="E9462" s="189"/>
    </row>
    <row r="9463">
      <c r="A9463" s="186" t="s">
        <v>489</v>
      </c>
      <c r="B9463" s="186">
        <v>0.00452</v>
      </c>
      <c r="C9463" s="187">
        <v>45722.0</v>
      </c>
      <c r="D9463" s="188" t="str">
        <f t="shared" si="1"/>
        <v>2025/03</v>
      </c>
      <c r="E9463" s="189"/>
    </row>
    <row r="9464">
      <c r="A9464" s="186" t="s">
        <v>489</v>
      </c>
      <c r="B9464" s="186">
        <v>0.04161</v>
      </c>
      <c r="C9464" s="187">
        <v>45722.0</v>
      </c>
      <c r="D9464" s="188" t="str">
        <f t="shared" si="1"/>
        <v>2025/03</v>
      </c>
      <c r="E9464" s="189"/>
    </row>
    <row r="9465">
      <c r="A9465" s="186" t="s">
        <v>489</v>
      </c>
      <c r="B9465" s="186">
        <v>0.02037</v>
      </c>
      <c r="C9465" s="187">
        <v>45722.0</v>
      </c>
      <c r="D9465" s="188" t="str">
        <f t="shared" si="1"/>
        <v>2025/03</v>
      </c>
      <c r="E9465" s="189"/>
    </row>
    <row r="9466">
      <c r="A9466" s="186" t="s">
        <v>489</v>
      </c>
      <c r="B9466" s="186">
        <v>0.81563295</v>
      </c>
      <c r="C9466" s="187">
        <v>45722.0</v>
      </c>
      <c r="D9466" s="188" t="str">
        <f t="shared" si="1"/>
        <v>2025/03</v>
      </c>
      <c r="E9466" s="189"/>
    </row>
    <row r="9467">
      <c r="A9467" s="186" t="s">
        <v>489</v>
      </c>
      <c r="B9467" s="186">
        <v>0.2911776</v>
      </c>
      <c r="C9467" s="187">
        <v>45722.0</v>
      </c>
      <c r="D9467" s="188" t="str">
        <f t="shared" si="1"/>
        <v>2025/03</v>
      </c>
      <c r="E9467" s="189"/>
    </row>
    <row r="9468">
      <c r="A9468" s="186" t="s">
        <v>489</v>
      </c>
      <c r="B9468" s="186">
        <v>0.5174088</v>
      </c>
      <c r="C9468" s="187">
        <v>45722.0</v>
      </c>
      <c r="D9468" s="188" t="str">
        <f t="shared" si="1"/>
        <v>2025/03</v>
      </c>
      <c r="E9468" s="189"/>
    </row>
    <row r="9469">
      <c r="A9469" s="186" t="s">
        <v>489</v>
      </c>
      <c r="B9469" s="186">
        <v>0.0948105</v>
      </c>
      <c r="C9469" s="187">
        <v>45722.0</v>
      </c>
      <c r="D9469" s="188" t="str">
        <f t="shared" si="1"/>
        <v>2025/03</v>
      </c>
      <c r="E9469" s="189"/>
    </row>
    <row r="9470">
      <c r="A9470" s="186" t="s">
        <v>489</v>
      </c>
      <c r="B9470" s="186">
        <v>0.0561672</v>
      </c>
      <c r="C9470" s="187">
        <v>45722.0</v>
      </c>
      <c r="D9470" s="188" t="str">
        <f t="shared" si="1"/>
        <v>2025/03</v>
      </c>
      <c r="E9470" s="189"/>
    </row>
    <row r="9471">
      <c r="A9471" s="186" t="s">
        <v>497</v>
      </c>
      <c r="B9471" s="186">
        <v>7.525E-4</v>
      </c>
      <c r="C9471" s="187">
        <v>45722.0</v>
      </c>
      <c r="D9471" s="188" t="str">
        <f t="shared" si="1"/>
        <v>2025/03</v>
      </c>
      <c r="E9471" s="189"/>
    </row>
    <row r="9472">
      <c r="A9472" s="186" t="s">
        <v>497</v>
      </c>
      <c r="B9472" s="186">
        <v>0.00536</v>
      </c>
      <c r="C9472" s="187">
        <v>45722.0</v>
      </c>
      <c r="D9472" s="188" t="str">
        <f t="shared" si="1"/>
        <v>2025/03</v>
      </c>
      <c r="E9472" s="189"/>
    </row>
    <row r="9473">
      <c r="A9473" s="186" t="s">
        <v>497</v>
      </c>
      <c r="B9473" s="186">
        <v>1.485E-5</v>
      </c>
      <c r="C9473" s="187">
        <v>45722.0</v>
      </c>
      <c r="D9473" s="188" t="str">
        <f t="shared" si="1"/>
        <v>2025/03</v>
      </c>
      <c r="E9473" s="189"/>
    </row>
    <row r="9474">
      <c r="A9474" s="186" t="s">
        <v>497</v>
      </c>
      <c r="B9474" s="186">
        <v>3.0E-5</v>
      </c>
      <c r="C9474" s="187">
        <v>45722.0</v>
      </c>
      <c r="D9474" s="188" t="str">
        <f t="shared" si="1"/>
        <v>2025/03</v>
      </c>
      <c r="E9474" s="189"/>
    </row>
    <row r="9475">
      <c r="A9475" s="186" t="s">
        <v>497</v>
      </c>
      <c r="B9475" s="186">
        <v>0.00234</v>
      </c>
      <c r="C9475" s="187">
        <v>45722.0</v>
      </c>
      <c r="D9475" s="188" t="str">
        <f t="shared" si="1"/>
        <v>2025/03</v>
      </c>
      <c r="E9475" s="189"/>
    </row>
    <row r="9476">
      <c r="A9476" s="186" t="s">
        <v>497</v>
      </c>
      <c r="B9476" s="186">
        <v>0.0072</v>
      </c>
      <c r="C9476" s="187">
        <v>45722.0</v>
      </c>
      <c r="D9476" s="188" t="str">
        <f t="shared" si="1"/>
        <v>2025/03</v>
      </c>
      <c r="E9476" s="189"/>
    </row>
    <row r="9477">
      <c r="A9477" s="186" t="s">
        <v>498</v>
      </c>
      <c r="B9477" s="186">
        <v>0.02831</v>
      </c>
      <c r="C9477" s="187">
        <v>45722.0</v>
      </c>
      <c r="D9477" s="188" t="str">
        <f t="shared" si="1"/>
        <v>2025/03</v>
      </c>
      <c r="E9477" s="189"/>
    </row>
    <row r="9478">
      <c r="A9478" s="186" t="s">
        <v>498</v>
      </c>
      <c r="B9478" s="186">
        <v>0.0016</v>
      </c>
      <c r="C9478" s="187">
        <v>45722.0</v>
      </c>
      <c r="D9478" s="188" t="str">
        <f t="shared" si="1"/>
        <v>2025/03</v>
      </c>
      <c r="E9478" s="189"/>
    </row>
    <row r="9479">
      <c r="A9479" s="186" t="s">
        <v>498</v>
      </c>
      <c r="B9479" s="186">
        <v>0.02379</v>
      </c>
      <c r="C9479" s="187">
        <v>45722.0</v>
      </c>
      <c r="D9479" s="188" t="str">
        <f t="shared" si="1"/>
        <v>2025/03</v>
      </c>
      <c r="E9479" s="189"/>
    </row>
    <row r="9480">
      <c r="A9480" s="186" t="s">
        <v>498</v>
      </c>
      <c r="B9480" s="186">
        <v>0.01372695</v>
      </c>
      <c r="C9480" s="187">
        <v>45722.0</v>
      </c>
      <c r="D9480" s="188" t="str">
        <f t="shared" si="1"/>
        <v>2025/03</v>
      </c>
      <c r="E9480" s="189"/>
    </row>
    <row r="9481">
      <c r="A9481" s="186" t="s">
        <v>498</v>
      </c>
      <c r="B9481" s="186">
        <v>0.0036864</v>
      </c>
      <c r="C9481" s="187">
        <v>45722.0</v>
      </c>
      <c r="D9481" s="188" t="str">
        <f t="shared" si="1"/>
        <v>2025/03</v>
      </c>
      <c r="E9481" s="189"/>
    </row>
    <row r="9482">
      <c r="A9482" s="186" t="s">
        <v>498</v>
      </c>
      <c r="B9482" s="186">
        <v>0.008532</v>
      </c>
      <c r="C9482" s="187">
        <v>45722.0</v>
      </c>
      <c r="D9482" s="188" t="str">
        <f t="shared" si="1"/>
        <v>2025/03</v>
      </c>
      <c r="E9482" s="189"/>
    </row>
    <row r="9483">
      <c r="A9483" s="186" t="s">
        <v>491</v>
      </c>
      <c r="B9483" s="186">
        <v>0.0421375</v>
      </c>
      <c r="C9483" s="187">
        <v>45722.0</v>
      </c>
      <c r="D9483" s="188" t="str">
        <f t="shared" si="1"/>
        <v>2025/03</v>
      </c>
      <c r="E9483" s="189"/>
    </row>
    <row r="9484">
      <c r="A9484" s="186" t="s">
        <v>491</v>
      </c>
      <c r="B9484" s="186">
        <v>0.04912</v>
      </c>
      <c r="C9484" s="187">
        <v>45722.0</v>
      </c>
      <c r="D9484" s="188" t="str">
        <f t="shared" si="1"/>
        <v>2025/03</v>
      </c>
      <c r="E9484" s="189"/>
    </row>
    <row r="9485">
      <c r="A9485" s="186" t="s">
        <v>491</v>
      </c>
      <c r="B9485" s="186">
        <v>0.02775</v>
      </c>
      <c r="C9485" s="187">
        <v>45722.0</v>
      </c>
      <c r="D9485" s="188" t="str">
        <f t="shared" si="1"/>
        <v>2025/03</v>
      </c>
      <c r="E9485" s="189"/>
    </row>
    <row r="9486">
      <c r="A9486" s="186" t="s">
        <v>491</v>
      </c>
      <c r="B9486" s="186">
        <v>0.22183695</v>
      </c>
      <c r="C9486" s="187">
        <v>45722.0</v>
      </c>
      <c r="D9486" s="188" t="str">
        <f t="shared" si="1"/>
        <v>2025/03</v>
      </c>
      <c r="E9486" s="189"/>
    </row>
    <row r="9487">
      <c r="A9487" s="186" t="s">
        <v>491</v>
      </c>
      <c r="B9487" s="186">
        <v>0.1471968</v>
      </c>
      <c r="C9487" s="187">
        <v>45722.0</v>
      </c>
      <c r="D9487" s="188" t="str">
        <f t="shared" si="1"/>
        <v>2025/03</v>
      </c>
      <c r="E9487" s="189"/>
    </row>
    <row r="9488">
      <c r="A9488" s="186" t="s">
        <v>491</v>
      </c>
      <c r="B9488" s="186">
        <v>0.2913348</v>
      </c>
      <c r="C9488" s="187">
        <v>45722.0</v>
      </c>
      <c r="D9488" s="188" t="str">
        <f t="shared" si="1"/>
        <v>2025/03</v>
      </c>
      <c r="E9488" s="189"/>
    </row>
    <row r="9489">
      <c r="A9489" s="186" t="s">
        <v>487</v>
      </c>
      <c r="B9489" s="186">
        <v>1.0106225</v>
      </c>
      <c r="C9489" s="187">
        <v>45723.0</v>
      </c>
      <c r="D9489" s="188" t="str">
        <f t="shared" si="1"/>
        <v>2025/03</v>
      </c>
      <c r="E9489" s="189"/>
    </row>
    <row r="9490">
      <c r="A9490" s="186" t="s">
        <v>487</v>
      </c>
      <c r="B9490" s="186">
        <v>0.24608</v>
      </c>
      <c r="C9490" s="187">
        <v>45723.0</v>
      </c>
      <c r="D9490" s="188" t="str">
        <f t="shared" si="1"/>
        <v>2025/03</v>
      </c>
      <c r="E9490" s="189"/>
    </row>
    <row r="9491">
      <c r="A9491" s="186" t="s">
        <v>487</v>
      </c>
      <c r="B9491" s="186">
        <v>0.08502</v>
      </c>
      <c r="C9491" s="187">
        <v>45723.0</v>
      </c>
      <c r="D9491" s="188" t="str">
        <f t="shared" si="1"/>
        <v>2025/03</v>
      </c>
      <c r="E9491" s="189"/>
    </row>
    <row r="9492">
      <c r="A9492" s="186" t="s">
        <v>487</v>
      </c>
      <c r="B9492" s="186">
        <v>0.00386925</v>
      </c>
      <c r="C9492" s="187">
        <v>45723.0</v>
      </c>
      <c r="D9492" s="188" t="str">
        <f t="shared" si="1"/>
        <v>2025/03</v>
      </c>
      <c r="E9492" s="189"/>
    </row>
    <row r="9493">
      <c r="A9493" s="186" t="s">
        <v>487</v>
      </c>
      <c r="B9493" s="186">
        <v>3.84E-4</v>
      </c>
      <c r="C9493" s="187">
        <v>45723.0</v>
      </c>
      <c r="D9493" s="188" t="str">
        <f t="shared" si="1"/>
        <v>2025/03</v>
      </c>
      <c r="E9493" s="189"/>
    </row>
    <row r="9494">
      <c r="A9494" s="186" t="s">
        <v>487</v>
      </c>
      <c r="B9494" s="186">
        <v>4.362E-4</v>
      </c>
      <c r="C9494" s="187">
        <v>45723.0</v>
      </c>
      <c r="D9494" s="188" t="str">
        <f t="shared" si="1"/>
        <v>2025/03</v>
      </c>
      <c r="E9494" s="189"/>
    </row>
    <row r="9495">
      <c r="A9495" s="186" t="s">
        <v>499</v>
      </c>
      <c r="B9495" s="186">
        <v>15.011675</v>
      </c>
      <c r="C9495" s="187">
        <v>45723.0</v>
      </c>
      <c r="D9495" s="188" t="str">
        <f t="shared" si="1"/>
        <v>2025/03</v>
      </c>
      <c r="E9495" s="189"/>
    </row>
    <row r="9496">
      <c r="A9496" s="186" t="s">
        <v>499</v>
      </c>
      <c r="B9496" s="186">
        <v>25.3488</v>
      </c>
      <c r="C9496" s="187">
        <v>45723.0</v>
      </c>
      <c r="D9496" s="188" t="str">
        <f t="shared" si="1"/>
        <v>2025/03</v>
      </c>
      <c r="E9496" s="189"/>
    </row>
    <row r="9497">
      <c r="A9497" s="186" t="s">
        <v>499</v>
      </c>
      <c r="B9497" s="186">
        <v>17.16134</v>
      </c>
      <c r="C9497" s="187">
        <v>45723.0</v>
      </c>
      <c r="D9497" s="188" t="str">
        <f t="shared" si="1"/>
        <v>2025/03</v>
      </c>
      <c r="E9497" s="189"/>
    </row>
    <row r="9498">
      <c r="A9498" s="186" t="s">
        <v>499</v>
      </c>
      <c r="B9498" s="186">
        <v>0.5519425</v>
      </c>
      <c r="C9498" s="187">
        <v>45723.0</v>
      </c>
      <c r="D9498" s="188" t="str">
        <f t="shared" si="1"/>
        <v>2025/03</v>
      </c>
      <c r="E9498" s="189"/>
    </row>
    <row r="9499">
      <c r="A9499" s="186" t="s">
        <v>499</v>
      </c>
      <c r="B9499" s="186">
        <v>0.11184</v>
      </c>
      <c r="C9499" s="187">
        <v>45723.0</v>
      </c>
      <c r="D9499" s="188" t="str">
        <f t="shared" si="1"/>
        <v>2025/03</v>
      </c>
      <c r="E9499" s="189"/>
    </row>
    <row r="9500">
      <c r="A9500" s="186" t="s">
        <v>499</v>
      </c>
      <c r="B9500" s="186">
        <v>0.30365</v>
      </c>
      <c r="C9500" s="187">
        <v>45723.0</v>
      </c>
      <c r="D9500" s="188" t="str">
        <f t="shared" si="1"/>
        <v>2025/03</v>
      </c>
      <c r="E9500" s="189"/>
    </row>
    <row r="9501">
      <c r="A9501" s="186" t="s">
        <v>499</v>
      </c>
      <c r="B9501" s="186">
        <v>0.18273315</v>
      </c>
      <c r="C9501" s="187">
        <v>45723.0</v>
      </c>
      <c r="D9501" s="188" t="str">
        <f t="shared" si="1"/>
        <v>2025/03</v>
      </c>
      <c r="E9501" s="189"/>
    </row>
    <row r="9502">
      <c r="A9502" s="186" t="s">
        <v>499</v>
      </c>
      <c r="B9502" s="186">
        <v>0.2933568</v>
      </c>
      <c r="C9502" s="187">
        <v>45723.0</v>
      </c>
      <c r="D9502" s="188" t="str">
        <f t="shared" si="1"/>
        <v>2025/03</v>
      </c>
      <c r="E9502" s="189"/>
    </row>
    <row r="9503">
      <c r="A9503" s="186" t="s">
        <v>499</v>
      </c>
      <c r="B9503" s="186">
        <v>0.100515</v>
      </c>
      <c r="C9503" s="187">
        <v>45723.0</v>
      </c>
      <c r="D9503" s="188" t="str">
        <f t="shared" si="1"/>
        <v>2025/03</v>
      </c>
      <c r="E9503" s="189"/>
    </row>
    <row r="9504">
      <c r="A9504" s="186" t="s">
        <v>499</v>
      </c>
      <c r="B9504" s="186">
        <v>0.03023774</v>
      </c>
      <c r="C9504" s="187">
        <v>45723.0</v>
      </c>
      <c r="D9504" s="188" t="str">
        <f t="shared" si="1"/>
        <v>2025/03</v>
      </c>
      <c r="E9504" s="189"/>
    </row>
    <row r="9505">
      <c r="A9505" s="186" t="s">
        <v>499</v>
      </c>
      <c r="B9505" s="186">
        <v>0.1668546</v>
      </c>
      <c r="C9505" s="187">
        <v>45723.0</v>
      </c>
      <c r="D9505" s="188" t="str">
        <f t="shared" si="1"/>
        <v>2025/03</v>
      </c>
      <c r="E9505" s="189"/>
    </row>
    <row r="9506">
      <c r="A9506" s="186" t="s">
        <v>499</v>
      </c>
      <c r="B9506" s="186">
        <v>0.1185816</v>
      </c>
      <c r="C9506" s="187">
        <v>45723.0</v>
      </c>
      <c r="D9506" s="188" t="str">
        <f t="shared" si="1"/>
        <v>2025/03</v>
      </c>
      <c r="E9506" s="189"/>
    </row>
    <row r="9507">
      <c r="A9507" s="186" t="s">
        <v>511</v>
      </c>
      <c r="B9507" s="186">
        <v>7.47855</v>
      </c>
      <c r="C9507" s="187">
        <v>45723.0</v>
      </c>
      <c r="D9507" s="188" t="str">
        <f t="shared" si="1"/>
        <v>2025/03</v>
      </c>
      <c r="E9507" s="189"/>
    </row>
    <row r="9508">
      <c r="A9508" s="186" t="s">
        <v>511</v>
      </c>
      <c r="B9508" s="186">
        <v>5.3689</v>
      </c>
      <c r="C9508" s="187">
        <v>45723.0</v>
      </c>
      <c r="D9508" s="188" t="str">
        <f t="shared" si="1"/>
        <v>2025/03</v>
      </c>
      <c r="E9508" s="189"/>
    </row>
    <row r="9509">
      <c r="A9509" s="186" t="s">
        <v>509</v>
      </c>
      <c r="B9509" s="186">
        <v>7.005E-5</v>
      </c>
      <c r="C9509" s="187">
        <v>45723.0</v>
      </c>
      <c r="D9509" s="188" t="str">
        <f t="shared" si="1"/>
        <v>2025/03</v>
      </c>
      <c r="E9509" s="189"/>
    </row>
    <row r="9510">
      <c r="A9510" s="186" t="s">
        <v>509</v>
      </c>
      <c r="B9510" s="186">
        <v>4.5E-5</v>
      </c>
      <c r="C9510" s="187">
        <v>45723.0</v>
      </c>
      <c r="D9510" s="188" t="str">
        <f t="shared" si="1"/>
        <v>2025/03</v>
      </c>
      <c r="E9510" s="189"/>
    </row>
    <row r="9511">
      <c r="A9511" s="186" t="s">
        <v>502</v>
      </c>
      <c r="B9511" s="186">
        <v>0.9720675</v>
      </c>
      <c r="C9511" s="187">
        <v>45723.0</v>
      </c>
      <c r="D9511" s="188" t="str">
        <f t="shared" si="1"/>
        <v>2025/03</v>
      </c>
      <c r="E9511" s="189"/>
    </row>
    <row r="9512">
      <c r="A9512" s="186" t="s">
        <v>502</v>
      </c>
      <c r="B9512" s="186">
        <v>0.27808</v>
      </c>
      <c r="C9512" s="187">
        <v>45723.0</v>
      </c>
      <c r="D9512" s="188" t="str">
        <f t="shared" si="1"/>
        <v>2025/03</v>
      </c>
      <c r="E9512" s="189"/>
    </row>
    <row r="9513">
      <c r="A9513" s="186" t="s">
        <v>502</v>
      </c>
      <c r="B9513" s="186">
        <v>0.26246</v>
      </c>
      <c r="C9513" s="187">
        <v>45723.0</v>
      </c>
      <c r="D9513" s="188" t="str">
        <f t="shared" si="1"/>
        <v>2025/03</v>
      </c>
      <c r="E9513" s="189"/>
    </row>
    <row r="9514">
      <c r="A9514" s="186" t="s">
        <v>502</v>
      </c>
      <c r="B9514" s="186">
        <v>0.01875465</v>
      </c>
      <c r="C9514" s="187">
        <v>45723.0</v>
      </c>
      <c r="D9514" s="188" t="str">
        <f t="shared" si="1"/>
        <v>2025/03</v>
      </c>
      <c r="E9514" s="189"/>
    </row>
    <row r="9515">
      <c r="A9515" s="186" t="s">
        <v>502</v>
      </c>
      <c r="B9515" s="186">
        <v>0.008064</v>
      </c>
      <c r="C9515" s="187">
        <v>45723.0</v>
      </c>
      <c r="D9515" s="188" t="str">
        <f t="shared" si="1"/>
        <v>2025/03</v>
      </c>
      <c r="E9515" s="189"/>
    </row>
    <row r="9516">
      <c r="A9516" s="186" t="s">
        <v>502</v>
      </c>
      <c r="B9516" s="186">
        <v>0.0016572</v>
      </c>
      <c r="C9516" s="187">
        <v>45723.0</v>
      </c>
      <c r="D9516" s="188" t="str">
        <f t="shared" si="1"/>
        <v>2025/03</v>
      </c>
      <c r="E9516" s="189"/>
    </row>
    <row r="9517">
      <c r="A9517" s="186" t="s">
        <v>502</v>
      </c>
      <c r="B9517" s="186">
        <v>0.0179118</v>
      </c>
      <c r="C9517" s="187">
        <v>45723.0</v>
      </c>
      <c r="D9517" s="188" t="str">
        <f t="shared" si="1"/>
        <v>2025/03</v>
      </c>
      <c r="E9517" s="189"/>
    </row>
    <row r="9518">
      <c r="A9518" s="186" t="s">
        <v>502</v>
      </c>
      <c r="B9518" s="186">
        <v>0.01659</v>
      </c>
      <c r="C9518" s="187">
        <v>45723.0</v>
      </c>
      <c r="D9518" s="188" t="str">
        <f t="shared" si="1"/>
        <v>2025/03</v>
      </c>
      <c r="E9518" s="189"/>
    </row>
    <row r="9519">
      <c r="A9519" s="186" t="s">
        <v>502</v>
      </c>
      <c r="B9519" s="186">
        <v>0.3695694</v>
      </c>
      <c r="C9519" s="187">
        <v>45723.0</v>
      </c>
      <c r="D9519" s="188" t="str">
        <f t="shared" si="1"/>
        <v>2025/03</v>
      </c>
      <c r="E9519" s="189"/>
    </row>
    <row r="9520">
      <c r="A9520" s="186" t="s">
        <v>502</v>
      </c>
      <c r="B9520" s="186">
        <v>0.0217932</v>
      </c>
      <c r="C9520" s="187">
        <v>45723.0</v>
      </c>
      <c r="D9520" s="188" t="str">
        <f t="shared" si="1"/>
        <v>2025/03</v>
      </c>
      <c r="E9520" s="189"/>
    </row>
    <row r="9521">
      <c r="A9521" s="186" t="s">
        <v>502</v>
      </c>
      <c r="B9521" s="186">
        <v>3.12</v>
      </c>
      <c r="C9521" s="187">
        <v>45723.0</v>
      </c>
      <c r="D9521" s="188" t="str">
        <f t="shared" si="1"/>
        <v>2025/03</v>
      </c>
      <c r="E9521" s="189"/>
    </row>
    <row r="9522">
      <c r="A9522" s="186" t="s">
        <v>502</v>
      </c>
      <c r="B9522" s="186">
        <v>0.259377</v>
      </c>
      <c r="C9522" s="187">
        <v>45723.0</v>
      </c>
      <c r="D9522" s="188" t="str">
        <f t="shared" si="1"/>
        <v>2025/03</v>
      </c>
      <c r="E9522" s="189"/>
    </row>
    <row r="9523">
      <c r="A9523" s="186" t="s">
        <v>502</v>
      </c>
      <c r="B9523" s="186">
        <v>0.751036</v>
      </c>
      <c r="C9523" s="187">
        <v>45723.0</v>
      </c>
      <c r="D9523" s="188" t="str">
        <f t="shared" si="1"/>
        <v>2025/03</v>
      </c>
      <c r="E9523" s="189"/>
    </row>
    <row r="9524">
      <c r="A9524" s="186" t="s">
        <v>488</v>
      </c>
      <c r="B9524" s="186">
        <v>2.3831325</v>
      </c>
      <c r="C9524" s="187">
        <v>45723.0</v>
      </c>
      <c r="D9524" s="188" t="str">
        <f t="shared" si="1"/>
        <v>2025/03</v>
      </c>
      <c r="E9524" s="189"/>
    </row>
    <row r="9525">
      <c r="A9525" s="186" t="s">
        <v>488</v>
      </c>
      <c r="B9525" s="186">
        <v>0.00576</v>
      </c>
      <c r="C9525" s="187">
        <v>45723.0</v>
      </c>
      <c r="D9525" s="188" t="str">
        <f t="shared" si="1"/>
        <v>2025/03</v>
      </c>
      <c r="E9525" s="189"/>
    </row>
    <row r="9526">
      <c r="A9526" s="186" t="s">
        <v>488</v>
      </c>
      <c r="B9526" s="186">
        <v>1.87095</v>
      </c>
      <c r="C9526" s="187">
        <v>45723.0</v>
      </c>
      <c r="D9526" s="188" t="str">
        <f t="shared" si="1"/>
        <v>2025/03</v>
      </c>
      <c r="E9526" s="189"/>
    </row>
    <row r="9527">
      <c r="A9527" s="186" t="s">
        <v>488</v>
      </c>
      <c r="B9527" s="186">
        <v>0.25442</v>
      </c>
      <c r="C9527" s="187">
        <v>45723.0</v>
      </c>
      <c r="D9527" s="188" t="str">
        <f t="shared" si="1"/>
        <v>2025/03</v>
      </c>
      <c r="E9527" s="189"/>
    </row>
    <row r="9528">
      <c r="A9528" s="186" t="s">
        <v>488</v>
      </c>
      <c r="B9528" s="186">
        <v>0.59664</v>
      </c>
      <c r="C9528" s="187">
        <v>45723.0</v>
      </c>
      <c r="D9528" s="188" t="str">
        <f t="shared" si="1"/>
        <v>2025/03</v>
      </c>
      <c r="E9528" s="189"/>
    </row>
    <row r="9529">
      <c r="A9529" s="186" t="s">
        <v>488</v>
      </c>
      <c r="B9529" s="186">
        <v>0.11299</v>
      </c>
      <c r="C9529" s="187">
        <v>45723.0</v>
      </c>
      <c r="D9529" s="188" t="str">
        <f t="shared" si="1"/>
        <v>2025/03</v>
      </c>
      <c r="E9529" s="189"/>
    </row>
    <row r="9530">
      <c r="A9530" s="186" t="s">
        <v>488</v>
      </c>
      <c r="B9530" s="186">
        <v>1.611075</v>
      </c>
      <c r="C9530" s="187">
        <v>45723.0</v>
      </c>
      <c r="D9530" s="188" t="str">
        <f t="shared" si="1"/>
        <v>2025/03</v>
      </c>
      <c r="E9530" s="189"/>
    </row>
    <row r="9531">
      <c r="A9531" s="186" t="s">
        <v>488</v>
      </c>
      <c r="B9531" s="186">
        <v>0.26685</v>
      </c>
      <c r="C9531" s="187">
        <v>45723.0</v>
      </c>
      <c r="D9531" s="188" t="str">
        <f t="shared" si="1"/>
        <v>2025/03</v>
      </c>
      <c r="E9531" s="189"/>
    </row>
    <row r="9532">
      <c r="A9532" s="186" t="s">
        <v>488</v>
      </c>
      <c r="B9532" s="186">
        <v>1.28898</v>
      </c>
      <c r="C9532" s="187">
        <v>45723.0</v>
      </c>
      <c r="D9532" s="188" t="str">
        <f t="shared" si="1"/>
        <v>2025/03</v>
      </c>
      <c r="E9532" s="189"/>
    </row>
    <row r="9533">
      <c r="A9533" s="186" t="s">
        <v>488</v>
      </c>
      <c r="B9533" s="186">
        <v>0.83616</v>
      </c>
      <c r="C9533" s="187">
        <v>45723.0</v>
      </c>
      <c r="D9533" s="188" t="str">
        <f t="shared" si="1"/>
        <v>2025/03</v>
      </c>
      <c r="E9533" s="189"/>
    </row>
    <row r="9534">
      <c r="A9534" s="186" t="s">
        <v>488</v>
      </c>
      <c r="B9534" s="186">
        <v>2.71938</v>
      </c>
      <c r="C9534" s="187">
        <v>45723.0</v>
      </c>
      <c r="D9534" s="188" t="str">
        <f t="shared" si="1"/>
        <v>2025/03</v>
      </c>
      <c r="E9534" s="189"/>
    </row>
    <row r="9535">
      <c r="A9535" s="186" t="s">
        <v>488</v>
      </c>
      <c r="B9535" s="186">
        <v>1.0959619</v>
      </c>
      <c r="C9535" s="187">
        <v>45723.0</v>
      </c>
      <c r="D9535" s="188" t="str">
        <f t="shared" si="1"/>
        <v>2025/03</v>
      </c>
      <c r="E9535" s="189"/>
    </row>
    <row r="9536">
      <c r="A9536" s="186" t="s">
        <v>488</v>
      </c>
      <c r="B9536" s="186">
        <v>0.4873792</v>
      </c>
      <c r="C9536" s="187">
        <v>45723.0</v>
      </c>
      <c r="D9536" s="188" t="str">
        <f t="shared" si="1"/>
        <v>2025/03</v>
      </c>
      <c r="E9536" s="189"/>
    </row>
    <row r="9537">
      <c r="A9537" s="186" t="s">
        <v>488</v>
      </c>
      <c r="B9537" s="186">
        <v>2.6124032</v>
      </c>
      <c r="C9537" s="187">
        <v>45723.0</v>
      </c>
      <c r="D9537" s="188" t="str">
        <f t="shared" si="1"/>
        <v>2025/03</v>
      </c>
      <c r="E9537" s="189"/>
    </row>
    <row r="9538">
      <c r="A9538" s="186" t="s">
        <v>488</v>
      </c>
      <c r="B9538" s="186">
        <v>0.2917497</v>
      </c>
      <c r="C9538" s="187">
        <v>45723.0</v>
      </c>
      <c r="D9538" s="188" t="str">
        <f t="shared" si="1"/>
        <v>2025/03</v>
      </c>
      <c r="E9538" s="189"/>
    </row>
    <row r="9539">
      <c r="A9539" s="186" t="s">
        <v>488</v>
      </c>
      <c r="B9539" s="186">
        <v>0.2078016</v>
      </c>
      <c r="C9539" s="187">
        <v>45723.0</v>
      </c>
      <c r="D9539" s="188" t="str">
        <f t="shared" si="1"/>
        <v>2025/03</v>
      </c>
      <c r="E9539" s="189"/>
    </row>
    <row r="9540">
      <c r="A9540" s="186" t="s">
        <v>488</v>
      </c>
      <c r="B9540" s="186">
        <v>0.03063</v>
      </c>
      <c r="C9540" s="187">
        <v>45723.0</v>
      </c>
      <c r="D9540" s="188" t="str">
        <f t="shared" si="1"/>
        <v>2025/03</v>
      </c>
      <c r="E9540" s="189"/>
    </row>
    <row r="9541">
      <c r="A9541" s="186" t="s">
        <v>489</v>
      </c>
      <c r="B9541" s="186">
        <v>7.9389675</v>
      </c>
      <c r="C9541" s="187">
        <v>45723.0</v>
      </c>
      <c r="D9541" s="188" t="str">
        <f t="shared" si="1"/>
        <v>2025/03</v>
      </c>
      <c r="E9541" s="189"/>
    </row>
    <row r="9542">
      <c r="A9542" s="186" t="s">
        <v>489</v>
      </c>
      <c r="B9542" s="186">
        <v>15.89696</v>
      </c>
      <c r="C9542" s="187">
        <v>45723.0</v>
      </c>
      <c r="D9542" s="188" t="str">
        <f t="shared" si="1"/>
        <v>2025/03</v>
      </c>
      <c r="E9542" s="189"/>
    </row>
    <row r="9543">
      <c r="A9543" s="186" t="s">
        <v>489</v>
      </c>
      <c r="B9543" s="186">
        <v>15.66891</v>
      </c>
      <c r="C9543" s="187">
        <v>45723.0</v>
      </c>
      <c r="D9543" s="188" t="str">
        <f t="shared" si="1"/>
        <v>2025/03</v>
      </c>
      <c r="E9543" s="189"/>
    </row>
    <row r="9544">
      <c r="A9544" s="186" t="s">
        <v>489</v>
      </c>
      <c r="B9544" s="186">
        <v>3.3737525</v>
      </c>
      <c r="C9544" s="187">
        <v>45723.0</v>
      </c>
      <c r="D9544" s="188" t="str">
        <f t="shared" si="1"/>
        <v>2025/03</v>
      </c>
      <c r="E9544" s="189"/>
    </row>
    <row r="9545">
      <c r="A9545" s="186" t="s">
        <v>489</v>
      </c>
      <c r="B9545" s="186">
        <v>0.50704</v>
      </c>
      <c r="C9545" s="187">
        <v>45723.0</v>
      </c>
      <c r="D9545" s="188" t="str">
        <f t="shared" si="1"/>
        <v>2025/03</v>
      </c>
      <c r="E9545" s="189"/>
    </row>
    <row r="9546">
      <c r="A9546" s="186" t="s">
        <v>489</v>
      </c>
      <c r="B9546" s="186">
        <v>2.71798</v>
      </c>
      <c r="C9546" s="187">
        <v>45723.0</v>
      </c>
      <c r="D9546" s="188" t="str">
        <f t="shared" si="1"/>
        <v>2025/03</v>
      </c>
      <c r="E9546" s="189"/>
    </row>
    <row r="9547">
      <c r="A9547" s="186" t="s">
        <v>489</v>
      </c>
      <c r="B9547" s="186">
        <v>0.61488885</v>
      </c>
      <c r="C9547" s="187">
        <v>45723.0</v>
      </c>
      <c r="D9547" s="188" t="str">
        <f t="shared" si="1"/>
        <v>2025/03</v>
      </c>
      <c r="E9547" s="189"/>
    </row>
    <row r="9548">
      <c r="A9548" s="186" t="s">
        <v>489</v>
      </c>
      <c r="B9548" s="186">
        <v>0.234576</v>
      </c>
      <c r="C9548" s="187">
        <v>45723.0</v>
      </c>
      <c r="D9548" s="188" t="str">
        <f t="shared" si="1"/>
        <v>2025/03</v>
      </c>
      <c r="E9548" s="189"/>
    </row>
    <row r="9549">
      <c r="A9549" s="186" t="s">
        <v>489</v>
      </c>
      <c r="B9549" s="186">
        <v>0.3011256</v>
      </c>
      <c r="C9549" s="187">
        <v>45723.0</v>
      </c>
      <c r="D9549" s="188" t="str">
        <f t="shared" si="1"/>
        <v>2025/03</v>
      </c>
      <c r="E9549" s="189"/>
    </row>
    <row r="9550">
      <c r="A9550" s="186" t="s">
        <v>489</v>
      </c>
      <c r="B9550" s="186">
        <v>0.1266867</v>
      </c>
      <c r="C9550" s="187">
        <v>45723.0</v>
      </c>
      <c r="D9550" s="188" t="str">
        <f t="shared" si="1"/>
        <v>2025/03</v>
      </c>
      <c r="E9550" s="189"/>
    </row>
    <row r="9551">
      <c r="A9551" s="186" t="s">
        <v>489</v>
      </c>
      <c r="B9551" s="186">
        <v>0.0764196</v>
      </c>
      <c r="C9551" s="187">
        <v>45723.0</v>
      </c>
      <c r="D9551" s="188" t="str">
        <f t="shared" si="1"/>
        <v>2025/03</v>
      </c>
      <c r="E9551" s="189"/>
    </row>
    <row r="9552">
      <c r="A9552" s="186" t="s">
        <v>497</v>
      </c>
      <c r="B9552" s="186">
        <v>7.0E-5</v>
      </c>
      <c r="C9552" s="187">
        <v>45723.0</v>
      </c>
      <c r="D9552" s="188" t="str">
        <f t="shared" si="1"/>
        <v>2025/03</v>
      </c>
      <c r="E9552" s="189"/>
    </row>
    <row r="9553">
      <c r="A9553" s="186" t="s">
        <v>497</v>
      </c>
      <c r="B9553" s="186">
        <v>1.9E-4</v>
      </c>
      <c r="C9553" s="187">
        <v>45723.0</v>
      </c>
      <c r="D9553" s="188" t="str">
        <f t="shared" si="1"/>
        <v>2025/03</v>
      </c>
      <c r="E9553" s="189"/>
    </row>
    <row r="9554">
      <c r="A9554" s="186" t="s">
        <v>498</v>
      </c>
      <c r="B9554" s="186">
        <v>0.0446225</v>
      </c>
      <c r="C9554" s="187">
        <v>45723.0</v>
      </c>
      <c r="D9554" s="188" t="str">
        <f t="shared" si="1"/>
        <v>2025/03</v>
      </c>
      <c r="E9554" s="189"/>
    </row>
    <row r="9555">
      <c r="A9555" s="186" t="s">
        <v>498</v>
      </c>
      <c r="B9555" s="186">
        <v>0.0016</v>
      </c>
      <c r="C9555" s="187">
        <v>45723.0</v>
      </c>
      <c r="D9555" s="188" t="str">
        <f t="shared" si="1"/>
        <v>2025/03</v>
      </c>
      <c r="E9555" s="189"/>
    </row>
    <row r="9556">
      <c r="A9556" s="186" t="s">
        <v>498</v>
      </c>
      <c r="B9556" s="186">
        <v>0.031</v>
      </c>
      <c r="C9556" s="187">
        <v>45723.0</v>
      </c>
      <c r="D9556" s="188" t="str">
        <f t="shared" si="1"/>
        <v>2025/03</v>
      </c>
      <c r="E9556" s="189"/>
    </row>
    <row r="9557">
      <c r="A9557" s="186" t="s">
        <v>498</v>
      </c>
      <c r="B9557" s="186">
        <v>0.0132996</v>
      </c>
      <c r="C9557" s="187">
        <v>45723.0</v>
      </c>
      <c r="D9557" s="188" t="str">
        <f t="shared" si="1"/>
        <v>2025/03</v>
      </c>
      <c r="E9557" s="189"/>
    </row>
    <row r="9558">
      <c r="A9558" s="186" t="s">
        <v>498</v>
      </c>
      <c r="B9558" s="186">
        <v>0.0039456</v>
      </c>
      <c r="C9558" s="187">
        <v>45723.0</v>
      </c>
      <c r="D9558" s="188" t="str">
        <f t="shared" si="1"/>
        <v>2025/03</v>
      </c>
      <c r="E9558" s="189"/>
    </row>
    <row r="9559">
      <c r="A9559" s="186" t="s">
        <v>498</v>
      </c>
      <c r="B9559" s="186">
        <v>0.0058296</v>
      </c>
      <c r="C9559" s="187">
        <v>45723.0</v>
      </c>
      <c r="D9559" s="188" t="str">
        <f t="shared" si="1"/>
        <v>2025/03</v>
      </c>
      <c r="E9559" s="189"/>
    </row>
    <row r="9560">
      <c r="A9560" s="186" t="s">
        <v>491</v>
      </c>
      <c r="B9560" s="186">
        <v>0.06685575</v>
      </c>
      <c r="C9560" s="187">
        <v>45723.0</v>
      </c>
      <c r="D9560" s="188" t="str">
        <f t="shared" si="1"/>
        <v>2025/03</v>
      </c>
      <c r="E9560" s="189"/>
    </row>
    <row r="9561">
      <c r="A9561" s="186" t="s">
        <v>491</v>
      </c>
      <c r="B9561" s="186">
        <v>0.0100086</v>
      </c>
      <c r="C9561" s="187">
        <v>45723.0</v>
      </c>
      <c r="D9561" s="188" t="str">
        <f t="shared" si="1"/>
        <v>2025/03</v>
      </c>
      <c r="E9561" s="189"/>
    </row>
    <row r="9562">
      <c r="A9562" s="186" t="s">
        <v>487</v>
      </c>
      <c r="B9562" s="186">
        <v>0.31228</v>
      </c>
      <c r="C9562" s="187">
        <v>45724.0</v>
      </c>
      <c r="D9562" s="188" t="str">
        <f t="shared" si="1"/>
        <v>2025/03</v>
      </c>
      <c r="E9562" s="189"/>
    </row>
    <row r="9563">
      <c r="A9563" s="186" t="s">
        <v>487</v>
      </c>
      <c r="B9563" s="186">
        <v>0.0175</v>
      </c>
      <c r="C9563" s="187">
        <v>45724.0</v>
      </c>
      <c r="D9563" s="188" t="str">
        <f t="shared" si="1"/>
        <v>2025/03</v>
      </c>
      <c r="E9563" s="189"/>
    </row>
    <row r="9564">
      <c r="A9564" s="186" t="s">
        <v>499</v>
      </c>
      <c r="B9564" s="186">
        <v>6.321915</v>
      </c>
      <c r="C9564" s="187">
        <v>45724.0</v>
      </c>
      <c r="D9564" s="188" t="str">
        <f t="shared" si="1"/>
        <v>2025/03</v>
      </c>
      <c r="E9564" s="189"/>
    </row>
    <row r="9565">
      <c r="A9565" s="186" t="s">
        <v>499</v>
      </c>
      <c r="B9565" s="186">
        <v>9.15072</v>
      </c>
      <c r="C9565" s="187">
        <v>45724.0</v>
      </c>
      <c r="D9565" s="188" t="str">
        <f t="shared" si="1"/>
        <v>2025/03</v>
      </c>
      <c r="E9565" s="189"/>
    </row>
    <row r="9566">
      <c r="A9566" s="186" t="s">
        <v>499</v>
      </c>
      <c r="B9566" s="186">
        <v>4.10854</v>
      </c>
      <c r="C9566" s="187">
        <v>45724.0</v>
      </c>
      <c r="D9566" s="188" t="str">
        <f t="shared" si="1"/>
        <v>2025/03</v>
      </c>
      <c r="E9566" s="189"/>
    </row>
    <row r="9567">
      <c r="A9567" s="186" t="s">
        <v>499</v>
      </c>
      <c r="B9567" s="186">
        <v>0.0671481</v>
      </c>
      <c r="C9567" s="187">
        <v>45724.0</v>
      </c>
      <c r="D9567" s="188" t="str">
        <f t="shared" si="1"/>
        <v>2025/03</v>
      </c>
      <c r="E9567" s="189"/>
    </row>
    <row r="9568">
      <c r="A9568" s="186" t="s">
        <v>499</v>
      </c>
      <c r="B9568" s="186">
        <v>0.088176</v>
      </c>
      <c r="C9568" s="187">
        <v>45724.0</v>
      </c>
      <c r="D9568" s="188" t="str">
        <f t="shared" si="1"/>
        <v>2025/03</v>
      </c>
      <c r="E9568" s="189"/>
    </row>
    <row r="9569">
      <c r="A9569" s="186" t="s">
        <v>499</v>
      </c>
      <c r="B9569" s="186">
        <v>0.0231696</v>
      </c>
      <c r="C9569" s="187">
        <v>45724.0</v>
      </c>
      <c r="D9569" s="188" t="str">
        <f t="shared" si="1"/>
        <v>2025/03</v>
      </c>
      <c r="E9569" s="189"/>
    </row>
    <row r="9570">
      <c r="A9570" s="186" t="s">
        <v>499</v>
      </c>
      <c r="B9570" s="186">
        <v>0.00339781</v>
      </c>
      <c r="C9570" s="187">
        <v>45724.0</v>
      </c>
      <c r="D9570" s="188" t="str">
        <f t="shared" si="1"/>
        <v>2025/03</v>
      </c>
      <c r="E9570" s="189"/>
    </row>
    <row r="9571">
      <c r="A9571" s="186" t="s">
        <v>499</v>
      </c>
      <c r="B9571" s="186">
        <v>0.0542052</v>
      </c>
      <c r="C9571" s="187">
        <v>45724.0</v>
      </c>
      <c r="D9571" s="188" t="str">
        <f t="shared" si="1"/>
        <v>2025/03</v>
      </c>
      <c r="E9571" s="189"/>
    </row>
    <row r="9572">
      <c r="A9572" s="186" t="s">
        <v>499</v>
      </c>
      <c r="B9572" s="186">
        <v>0.0285408</v>
      </c>
      <c r="C9572" s="187">
        <v>45724.0</v>
      </c>
      <c r="D9572" s="188" t="str">
        <f t="shared" si="1"/>
        <v>2025/03</v>
      </c>
      <c r="E9572" s="189"/>
    </row>
    <row r="9573">
      <c r="A9573" s="186" t="s">
        <v>502</v>
      </c>
      <c r="B9573" s="186">
        <v>0.063965</v>
      </c>
      <c r="C9573" s="187">
        <v>45724.0</v>
      </c>
      <c r="D9573" s="188" t="str">
        <f t="shared" si="1"/>
        <v>2025/03</v>
      </c>
      <c r="E9573" s="189"/>
    </row>
    <row r="9574">
      <c r="A9574" s="186" t="s">
        <v>502</v>
      </c>
      <c r="B9574" s="186">
        <v>0.05504</v>
      </c>
      <c r="C9574" s="187">
        <v>45724.0</v>
      </c>
      <c r="D9574" s="188" t="str">
        <f t="shared" si="1"/>
        <v>2025/03</v>
      </c>
      <c r="E9574" s="189"/>
    </row>
    <row r="9575">
      <c r="A9575" s="186" t="s">
        <v>502</v>
      </c>
      <c r="B9575" s="186">
        <v>0.07042</v>
      </c>
      <c r="C9575" s="187">
        <v>45724.0</v>
      </c>
      <c r="D9575" s="188" t="str">
        <f t="shared" si="1"/>
        <v>2025/03</v>
      </c>
      <c r="E9575" s="189"/>
    </row>
    <row r="9576">
      <c r="A9576" s="186" t="s">
        <v>502</v>
      </c>
      <c r="B9576" s="186">
        <v>0.00451575</v>
      </c>
      <c r="C9576" s="187">
        <v>45724.0</v>
      </c>
      <c r="D9576" s="188" t="str">
        <f t="shared" si="1"/>
        <v>2025/03</v>
      </c>
      <c r="E9576" s="189"/>
    </row>
    <row r="9577">
      <c r="A9577" s="186" t="s">
        <v>502</v>
      </c>
      <c r="B9577" s="186">
        <v>7.2E-4</v>
      </c>
      <c r="C9577" s="187">
        <v>45724.0</v>
      </c>
      <c r="D9577" s="188" t="str">
        <f t="shared" si="1"/>
        <v>2025/03</v>
      </c>
      <c r="E9577" s="189"/>
    </row>
    <row r="9578">
      <c r="A9578" s="186" t="s">
        <v>502</v>
      </c>
      <c r="B9578" s="186">
        <v>1.98E-4</v>
      </c>
      <c r="C9578" s="187">
        <v>45724.0</v>
      </c>
      <c r="D9578" s="188" t="str">
        <f t="shared" si="1"/>
        <v>2025/03</v>
      </c>
      <c r="E9578" s="189"/>
    </row>
    <row r="9579">
      <c r="A9579" s="186" t="s">
        <v>502</v>
      </c>
      <c r="B9579" s="186">
        <v>0.0038519</v>
      </c>
      <c r="C9579" s="187">
        <v>45724.0</v>
      </c>
      <c r="D9579" s="188" t="str">
        <f t="shared" si="1"/>
        <v>2025/03</v>
      </c>
      <c r="E9579" s="189"/>
    </row>
    <row r="9580">
      <c r="A9580" s="186" t="s">
        <v>502</v>
      </c>
      <c r="B9580" s="186">
        <v>0.3019971</v>
      </c>
      <c r="C9580" s="187">
        <v>45724.0</v>
      </c>
      <c r="D9580" s="188" t="str">
        <f t="shared" si="1"/>
        <v>2025/03</v>
      </c>
      <c r="E9580" s="189"/>
    </row>
    <row r="9581">
      <c r="A9581" s="186" t="s">
        <v>502</v>
      </c>
      <c r="B9581" s="186">
        <v>0.0175836</v>
      </c>
      <c r="C9581" s="187">
        <v>45724.0</v>
      </c>
      <c r="D9581" s="188" t="str">
        <f t="shared" si="1"/>
        <v>2025/03</v>
      </c>
      <c r="E9581" s="189"/>
    </row>
    <row r="9582">
      <c r="A9582" s="186" t="s">
        <v>502</v>
      </c>
      <c r="B9582" s="186">
        <v>2.84</v>
      </c>
      <c r="C9582" s="187">
        <v>45724.0</v>
      </c>
      <c r="D9582" s="188" t="str">
        <f t="shared" si="1"/>
        <v>2025/03</v>
      </c>
      <c r="E9582" s="189"/>
    </row>
    <row r="9583">
      <c r="A9583" s="186" t="s">
        <v>502</v>
      </c>
      <c r="B9583" s="186">
        <v>0.245895</v>
      </c>
      <c r="C9583" s="187">
        <v>45724.0</v>
      </c>
      <c r="D9583" s="188" t="str">
        <f t="shared" si="1"/>
        <v>2025/03</v>
      </c>
      <c r="E9583" s="189"/>
    </row>
    <row r="9584">
      <c r="A9584" s="186" t="s">
        <v>502</v>
      </c>
      <c r="B9584" s="186">
        <v>0.67644</v>
      </c>
      <c r="C9584" s="187">
        <v>45724.0</v>
      </c>
      <c r="D9584" s="188" t="str">
        <f t="shared" si="1"/>
        <v>2025/03</v>
      </c>
      <c r="E9584" s="189"/>
    </row>
    <row r="9585">
      <c r="A9585" s="186" t="s">
        <v>488</v>
      </c>
      <c r="B9585" s="186">
        <v>1.197E-4</v>
      </c>
      <c r="C9585" s="187">
        <v>45724.0</v>
      </c>
      <c r="D9585" s="188" t="str">
        <f t="shared" si="1"/>
        <v>2025/03</v>
      </c>
      <c r="E9585" s="189"/>
    </row>
    <row r="9586">
      <c r="A9586" s="186" t="s">
        <v>488</v>
      </c>
      <c r="B9586" s="186">
        <v>6.42E-5</v>
      </c>
      <c r="C9586" s="187">
        <v>45724.0</v>
      </c>
      <c r="D9586" s="188" t="str">
        <f t="shared" si="1"/>
        <v>2025/03</v>
      </c>
      <c r="E9586" s="189"/>
    </row>
    <row r="9587">
      <c r="A9587" s="186" t="s">
        <v>489</v>
      </c>
      <c r="B9587" s="186">
        <v>0.39583</v>
      </c>
      <c r="C9587" s="187">
        <v>45724.0</v>
      </c>
      <c r="D9587" s="188" t="str">
        <f t="shared" si="1"/>
        <v>2025/03</v>
      </c>
      <c r="E9587" s="189"/>
    </row>
    <row r="9588">
      <c r="A9588" s="186" t="s">
        <v>489</v>
      </c>
      <c r="B9588" s="186">
        <v>0.32672</v>
      </c>
      <c r="C9588" s="187">
        <v>45724.0</v>
      </c>
      <c r="D9588" s="188" t="str">
        <f t="shared" si="1"/>
        <v>2025/03</v>
      </c>
      <c r="E9588" s="189"/>
    </row>
    <row r="9589">
      <c r="A9589" s="186" t="s">
        <v>489</v>
      </c>
      <c r="B9589" s="186">
        <v>0.17762</v>
      </c>
      <c r="C9589" s="187">
        <v>45724.0</v>
      </c>
      <c r="D9589" s="188" t="str">
        <f t="shared" si="1"/>
        <v>2025/03</v>
      </c>
      <c r="E9589" s="189"/>
    </row>
    <row r="9590">
      <c r="A9590" s="186" t="s">
        <v>489</v>
      </c>
      <c r="B9590" s="186">
        <v>0.32176965</v>
      </c>
      <c r="C9590" s="187">
        <v>45724.0</v>
      </c>
      <c r="D9590" s="188" t="str">
        <f t="shared" si="1"/>
        <v>2025/03</v>
      </c>
      <c r="E9590" s="189"/>
    </row>
    <row r="9591">
      <c r="A9591" s="186" t="s">
        <v>489</v>
      </c>
      <c r="B9591" s="186">
        <v>0.0499584</v>
      </c>
      <c r="C9591" s="187">
        <v>45724.0</v>
      </c>
      <c r="D9591" s="188" t="str">
        <f t="shared" si="1"/>
        <v>2025/03</v>
      </c>
      <c r="E9591" s="189"/>
    </row>
    <row r="9592">
      <c r="A9592" s="186" t="s">
        <v>489</v>
      </c>
      <c r="B9592" s="186">
        <v>0.1052778</v>
      </c>
      <c r="C9592" s="187">
        <v>45724.0</v>
      </c>
      <c r="D9592" s="188" t="str">
        <f t="shared" si="1"/>
        <v>2025/03</v>
      </c>
      <c r="E9592" s="189"/>
    </row>
    <row r="9593">
      <c r="A9593" s="186" t="s">
        <v>489</v>
      </c>
      <c r="B9593" s="186">
        <v>0.0023493</v>
      </c>
      <c r="C9593" s="187">
        <v>45724.0</v>
      </c>
      <c r="D9593" s="188" t="str">
        <f t="shared" si="1"/>
        <v>2025/03</v>
      </c>
      <c r="E9593" s="189"/>
    </row>
    <row r="9594">
      <c r="A9594" s="186" t="s">
        <v>489</v>
      </c>
      <c r="B9594" s="186">
        <v>0.001464</v>
      </c>
      <c r="C9594" s="187">
        <v>45724.0</v>
      </c>
      <c r="D9594" s="188" t="str">
        <f t="shared" si="1"/>
        <v>2025/03</v>
      </c>
      <c r="E9594" s="189"/>
    </row>
    <row r="9595">
      <c r="A9595" s="186" t="s">
        <v>498</v>
      </c>
      <c r="B9595" s="186">
        <v>8.034E-4</v>
      </c>
      <c r="C9595" s="187">
        <v>45724.0</v>
      </c>
      <c r="D9595" s="188" t="str">
        <f t="shared" si="1"/>
        <v>2025/03</v>
      </c>
      <c r="E9595" s="189"/>
    </row>
    <row r="9596">
      <c r="A9596" s="186" t="s">
        <v>498</v>
      </c>
      <c r="B9596" s="186">
        <v>2.454E-4</v>
      </c>
      <c r="C9596" s="187">
        <v>45724.0</v>
      </c>
      <c r="D9596" s="188" t="str">
        <f t="shared" si="1"/>
        <v>2025/03</v>
      </c>
      <c r="E9596" s="189"/>
    </row>
    <row r="9597">
      <c r="A9597" s="186" t="s">
        <v>491</v>
      </c>
      <c r="B9597" s="186">
        <v>0.04991985</v>
      </c>
      <c r="C9597" s="187">
        <v>45724.0</v>
      </c>
      <c r="D9597" s="188" t="str">
        <f t="shared" si="1"/>
        <v>2025/03</v>
      </c>
      <c r="E9597" s="189"/>
    </row>
    <row r="9598">
      <c r="A9598" s="186" t="s">
        <v>491</v>
      </c>
      <c r="B9598" s="186">
        <v>0.0073014</v>
      </c>
      <c r="C9598" s="187">
        <v>45724.0</v>
      </c>
      <c r="D9598" s="188" t="str">
        <f t="shared" si="1"/>
        <v>2025/03</v>
      </c>
      <c r="E9598" s="189"/>
    </row>
    <row r="9599">
      <c r="A9599" s="186" t="s">
        <v>487</v>
      </c>
      <c r="B9599" s="186">
        <v>0.037185</v>
      </c>
      <c r="C9599" s="187">
        <v>45725.0</v>
      </c>
      <c r="D9599" s="188" t="str">
        <f t="shared" si="1"/>
        <v>2025/03</v>
      </c>
      <c r="E9599" s="189"/>
    </row>
    <row r="9600">
      <c r="A9600" s="186" t="s">
        <v>487</v>
      </c>
      <c r="B9600" s="186">
        <v>0.00128</v>
      </c>
      <c r="C9600" s="187">
        <v>45725.0</v>
      </c>
      <c r="D9600" s="188" t="str">
        <f t="shared" si="1"/>
        <v>2025/03</v>
      </c>
      <c r="E9600" s="189"/>
    </row>
    <row r="9601">
      <c r="A9601" s="186" t="s">
        <v>487</v>
      </c>
      <c r="B9601" s="186">
        <v>0.0011</v>
      </c>
      <c r="C9601" s="187">
        <v>45725.0</v>
      </c>
      <c r="D9601" s="188" t="str">
        <f t="shared" si="1"/>
        <v>2025/03</v>
      </c>
      <c r="E9601" s="189"/>
    </row>
    <row r="9602">
      <c r="A9602" s="186" t="s">
        <v>499</v>
      </c>
      <c r="B9602" s="186">
        <v>7.33972</v>
      </c>
      <c r="C9602" s="187">
        <v>45725.0</v>
      </c>
      <c r="D9602" s="188" t="str">
        <f t="shared" si="1"/>
        <v>2025/03</v>
      </c>
      <c r="E9602" s="189"/>
    </row>
    <row r="9603">
      <c r="A9603" s="186" t="s">
        <v>499</v>
      </c>
      <c r="B9603" s="186">
        <v>10.41872</v>
      </c>
      <c r="C9603" s="187">
        <v>45725.0</v>
      </c>
      <c r="D9603" s="188" t="str">
        <f t="shared" si="1"/>
        <v>2025/03</v>
      </c>
      <c r="E9603" s="189"/>
    </row>
    <row r="9604">
      <c r="A9604" s="186" t="s">
        <v>499</v>
      </c>
      <c r="B9604" s="186">
        <v>4.60868</v>
      </c>
      <c r="C9604" s="187">
        <v>45725.0</v>
      </c>
      <c r="D9604" s="188" t="str">
        <f t="shared" si="1"/>
        <v>2025/03</v>
      </c>
      <c r="E9604" s="189"/>
    </row>
    <row r="9605">
      <c r="A9605" s="186" t="s">
        <v>499</v>
      </c>
      <c r="B9605" s="186">
        <v>0.06021285</v>
      </c>
      <c r="C9605" s="187">
        <v>45725.0</v>
      </c>
      <c r="D9605" s="188" t="str">
        <f t="shared" si="1"/>
        <v>2025/03</v>
      </c>
      <c r="E9605" s="189"/>
    </row>
    <row r="9606">
      <c r="A9606" s="186" t="s">
        <v>499</v>
      </c>
      <c r="B9606" s="186">
        <v>0.109008</v>
      </c>
      <c r="C9606" s="187">
        <v>45725.0</v>
      </c>
      <c r="D9606" s="188" t="str">
        <f t="shared" si="1"/>
        <v>2025/03</v>
      </c>
      <c r="E9606" s="189"/>
    </row>
    <row r="9607">
      <c r="A9607" s="186" t="s">
        <v>499</v>
      </c>
      <c r="B9607" s="186">
        <v>0.0263778</v>
      </c>
      <c r="C9607" s="187">
        <v>45725.0</v>
      </c>
      <c r="D9607" s="188" t="str">
        <f t="shared" si="1"/>
        <v>2025/03</v>
      </c>
      <c r="E9607" s="189"/>
    </row>
    <row r="9608">
      <c r="A9608" s="186" t="s">
        <v>499</v>
      </c>
      <c r="B9608" s="186">
        <v>0.00389233</v>
      </c>
      <c r="C9608" s="187">
        <v>45725.0</v>
      </c>
      <c r="D9608" s="188" t="str">
        <f t="shared" si="1"/>
        <v>2025/03</v>
      </c>
      <c r="E9608" s="189"/>
    </row>
    <row r="9609">
      <c r="A9609" s="186" t="s">
        <v>499</v>
      </c>
      <c r="B9609" s="186">
        <v>0.0618201</v>
      </c>
      <c r="C9609" s="187">
        <v>45725.0</v>
      </c>
      <c r="D9609" s="188" t="str">
        <f t="shared" si="1"/>
        <v>2025/03</v>
      </c>
      <c r="E9609" s="189"/>
    </row>
    <row r="9610">
      <c r="A9610" s="186" t="s">
        <v>499</v>
      </c>
      <c r="B9610" s="186">
        <v>0.03249</v>
      </c>
      <c r="C9610" s="187">
        <v>45725.0</v>
      </c>
      <c r="D9610" s="188" t="str">
        <f t="shared" si="1"/>
        <v>2025/03</v>
      </c>
      <c r="E9610" s="189"/>
    </row>
    <row r="9611">
      <c r="A9611" s="186" t="s">
        <v>511</v>
      </c>
      <c r="B9611" s="186">
        <v>0.3394575</v>
      </c>
      <c r="C9611" s="187">
        <v>45725.0</v>
      </c>
      <c r="D9611" s="188" t="str">
        <f t="shared" si="1"/>
        <v>2025/03</v>
      </c>
      <c r="E9611" s="189"/>
    </row>
    <row r="9612">
      <c r="A9612" s="186" t="s">
        <v>511</v>
      </c>
      <c r="B9612" s="186">
        <v>0.3152</v>
      </c>
      <c r="C9612" s="187">
        <v>45725.0</v>
      </c>
      <c r="D9612" s="188" t="str">
        <f t="shared" si="1"/>
        <v>2025/03</v>
      </c>
      <c r="E9612" s="189"/>
    </row>
    <row r="9613">
      <c r="A9613" s="186" t="s">
        <v>511</v>
      </c>
      <c r="B9613" s="186">
        <v>1.65154</v>
      </c>
      <c r="C9613" s="187">
        <v>45725.0</v>
      </c>
      <c r="D9613" s="188" t="str">
        <f t="shared" si="1"/>
        <v>2025/03</v>
      </c>
      <c r="E9613" s="189"/>
    </row>
    <row r="9614">
      <c r="A9614" s="186" t="s">
        <v>502</v>
      </c>
      <c r="B9614" s="186">
        <v>0.02927</v>
      </c>
      <c r="C9614" s="187">
        <v>45725.0</v>
      </c>
      <c r="D9614" s="188" t="str">
        <f t="shared" si="1"/>
        <v>2025/03</v>
      </c>
      <c r="E9614" s="189"/>
    </row>
    <row r="9615">
      <c r="A9615" s="186" t="s">
        <v>502</v>
      </c>
      <c r="B9615" s="186">
        <v>0.03248</v>
      </c>
      <c r="C9615" s="187">
        <v>45725.0</v>
      </c>
      <c r="D9615" s="188" t="str">
        <f t="shared" si="1"/>
        <v>2025/03</v>
      </c>
      <c r="E9615" s="189"/>
    </row>
    <row r="9616">
      <c r="A9616" s="186" t="s">
        <v>502</v>
      </c>
      <c r="B9616" s="186">
        <v>0.08919</v>
      </c>
      <c r="C9616" s="187">
        <v>45725.0</v>
      </c>
      <c r="D9616" s="188" t="str">
        <f t="shared" si="1"/>
        <v>2025/03</v>
      </c>
      <c r="E9616" s="189"/>
    </row>
    <row r="9617">
      <c r="A9617" s="186" t="s">
        <v>502</v>
      </c>
      <c r="B9617" s="186">
        <v>0.0068205</v>
      </c>
      <c r="C9617" s="187">
        <v>45725.0</v>
      </c>
      <c r="D9617" s="188" t="str">
        <f t="shared" si="1"/>
        <v>2025/03</v>
      </c>
      <c r="E9617" s="189"/>
    </row>
    <row r="9618">
      <c r="A9618" s="186" t="s">
        <v>502</v>
      </c>
      <c r="B9618" s="186">
        <v>0.003456</v>
      </c>
      <c r="C9618" s="187">
        <v>45725.0</v>
      </c>
      <c r="D9618" s="188" t="str">
        <f t="shared" si="1"/>
        <v>2025/03</v>
      </c>
      <c r="E9618" s="189"/>
    </row>
    <row r="9619">
      <c r="A9619" s="186" t="s">
        <v>502</v>
      </c>
      <c r="B9619" s="186">
        <v>3.528E-4</v>
      </c>
      <c r="C9619" s="187">
        <v>45725.0</v>
      </c>
      <c r="D9619" s="188" t="str">
        <f t="shared" si="1"/>
        <v>2025/03</v>
      </c>
      <c r="E9619" s="189"/>
    </row>
    <row r="9620">
      <c r="A9620" s="186" t="s">
        <v>502</v>
      </c>
      <c r="B9620" s="186">
        <v>0.0029699</v>
      </c>
      <c r="C9620" s="187">
        <v>45725.0</v>
      </c>
      <c r="D9620" s="188" t="str">
        <f t="shared" si="1"/>
        <v>2025/03</v>
      </c>
      <c r="E9620" s="189"/>
    </row>
    <row r="9621">
      <c r="A9621" s="186" t="s">
        <v>502</v>
      </c>
      <c r="B9621" s="186">
        <v>0.2310888</v>
      </c>
      <c r="C9621" s="187">
        <v>45725.0</v>
      </c>
      <c r="D9621" s="188" t="str">
        <f t="shared" si="1"/>
        <v>2025/03</v>
      </c>
      <c r="E9621" s="189"/>
    </row>
    <row r="9622">
      <c r="A9622" s="186" t="s">
        <v>502</v>
      </c>
      <c r="B9622" s="186">
        <v>0.0135132</v>
      </c>
      <c r="C9622" s="187">
        <v>45725.0</v>
      </c>
      <c r="D9622" s="188" t="str">
        <f t="shared" si="1"/>
        <v>2025/03</v>
      </c>
      <c r="E9622" s="189"/>
    </row>
    <row r="9623">
      <c r="A9623" s="186" t="s">
        <v>502</v>
      </c>
      <c r="B9623" s="186">
        <v>2.96</v>
      </c>
      <c r="C9623" s="187">
        <v>45725.0</v>
      </c>
      <c r="D9623" s="188" t="str">
        <f t="shared" si="1"/>
        <v>2025/03</v>
      </c>
      <c r="E9623" s="189"/>
    </row>
    <row r="9624">
      <c r="A9624" s="186" t="s">
        <v>502</v>
      </c>
      <c r="B9624" s="186">
        <v>0.253593</v>
      </c>
      <c r="C9624" s="187">
        <v>45725.0</v>
      </c>
      <c r="D9624" s="188" t="str">
        <f t="shared" si="1"/>
        <v>2025/03</v>
      </c>
      <c r="E9624" s="189"/>
    </row>
    <row r="9625">
      <c r="A9625" s="186" t="s">
        <v>502</v>
      </c>
      <c r="B9625" s="186">
        <v>0.724564</v>
      </c>
      <c r="C9625" s="187">
        <v>45725.0</v>
      </c>
      <c r="D9625" s="188" t="str">
        <f t="shared" si="1"/>
        <v>2025/03</v>
      </c>
      <c r="E9625" s="189"/>
    </row>
    <row r="9626">
      <c r="A9626" s="186" t="s">
        <v>488</v>
      </c>
      <c r="B9626" s="186">
        <v>0.00249015</v>
      </c>
      <c r="C9626" s="187">
        <v>45725.0</v>
      </c>
      <c r="D9626" s="188" t="str">
        <f t="shared" si="1"/>
        <v>2025/03</v>
      </c>
      <c r="E9626" s="189"/>
    </row>
    <row r="9627">
      <c r="A9627" s="186" t="s">
        <v>488</v>
      </c>
      <c r="B9627" s="186">
        <v>0.0012192</v>
      </c>
      <c r="C9627" s="187">
        <v>45725.0</v>
      </c>
      <c r="D9627" s="188" t="str">
        <f t="shared" si="1"/>
        <v>2025/03</v>
      </c>
      <c r="E9627" s="189"/>
    </row>
    <row r="9628">
      <c r="A9628" s="186" t="s">
        <v>488</v>
      </c>
      <c r="B9628" s="186">
        <v>0.0011286</v>
      </c>
      <c r="C9628" s="187">
        <v>45725.0</v>
      </c>
      <c r="D9628" s="188" t="str">
        <f t="shared" si="1"/>
        <v>2025/03</v>
      </c>
      <c r="E9628" s="189"/>
    </row>
    <row r="9629">
      <c r="A9629" s="186" t="s">
        <v>489</v>
      </c>
      <c r="B9629" s="186">
        <v>0.339085</v>
      </c>
      <c r="C9629" s="187">
        <v>45725.0</v>
      </c>
      <c r="D9629" s="188" t="str">
        <f t="shared" si="1"/>
        <v>2025/03</v>
      </c>
      <c r="E9629" s="189"/>
    </row>
    <row r="9630">
      <c r="A9630" s="186" t="s">
        <v>489</v>
      </c>
      <c r="B9630" s="186">
        <v>0.42176</v>
      </c>
      <c r="C9630" s="187">
        <v>45725.0</v>
      </c>
      <c r="D9630" s="188" t="str">
        <f t="shared" si="1"/>
        <v>2025/03</v>
      </c>
      <c r="E9630" s="189"/>
    </row>
    <row r="9631">
      <c r="A9631" s="186" t="s">
        <v>489</v>
      </c>
      <c r="B9631" s="186">
        <v>0.26574</v>
      </c>
      <c r="C9631" s="187">
        <v>45725.0</v>
      </c>
      <c r="D9631" s="188" t="str">
        <f t="shared" si="1"/>
        <v>2025/03</v>
      </c>
      <c r="E9631" s="189"/>
    </row>
    <row r="9632">
      <c r="A9632" s="186" t="s">
        <v>489</v>
      </c>
      <c r="B9632" s="186">
        <v>0.2876583</v>
      </c>
      <c r="C9632" s="187">
        <v>45725.0</v>
      </c>
      <c r="D9632" s="188" t="str">
        <f t="shared" si="1"/>
        <v>2025/03</v>
      </c>
      <c r="E9632" s="189"/>
    </row>
    <row r="9633">
      <c r="A9633" s="186" t="s">
        <v>489</v>
      </c>
      <c r="B9633" s="186">
        <v>0.0673344</v>
      </c>
      <c r="C9633" s="187">
        <v>45725.0</v>
      </c>
      <c r="D9633" s="188" t="str">
        <f t="shared" si="1"/>
        <v>2025/03</v>
      </c>
      <c r="E9633" s="189"/>
    </row>
    <row r="9634">
      <c r="A9634" s="186" t="s">
        <v>489</v>
      </c>
      <c r="B9634" s="186">
        <v>0.1032726</v>
      </c>
      <c r="C9634" s="187">
        <v>45725.0</v>
      </c>
      <c r="D9634" s="188" t="str">
        <f t="shared" si="1"/>
        <v>2025/03</v>
      </c>
      <c r="E9634" s="189"/>
    </row>
    <row r="9635">
      <c r="A9635" s="186" t="s">
        <v>489</v>
      </c>
      <c r="B9635" s="186">
        <v>0.0022869</v>
      </c>
      <c r="C9635" s="187">
        <v>45725.0</v>
      </c>
      <c r="D9635" s="188" t="str">
        <f t="shared" si="1"/>
        <v>2025/03</v>
      </c>
      <c r="E9635" s="189"/>
    </row>
    <row r="9636">
      <c r="A9636" s="186" t="s">
        <v>489</v>
      </c>
      <c r="B9636" s="186">
        <v>0.00141</v>
      </c>
      <c r="C9636" s="187">
        <v>45725.0</v>
      </c>
      <c r="D9636" s="188" t="str">
        <f t="shared" si="1"/>
        <v>2025/03</v>
      </c>
      <c r="E9636" s="189"/>
    </row>
    <row r="9637">
      <c r="A9637" s="186" t="s">
        <v>498</v>
      </c>
      <c r="B9637" s="186">
        <v>0.0447825</v>
      </c>
      <c r="C9637" s="187">
        <v>45725.0</v>
      </c>
      <c r="D9637" s="188" t="str">
        <f t="shared" si="1"/>
        <v>2025/03</v>
      </c>
      <c r="E9637" s="189"/>
    </row>
    <row r="9638">
      <c r="A9638" s="186" t="s">
        <v>498</v>
      </c>
      <c r="B9638" s="186">
        <v>0.02925</v>
      </c>
      <c r="C9638" s="187">
        <v>45725.0</v>
      </c>
      <c r="D9638" s="188" t="str">
        <f t="shared" si="1"/>
        <v>2025/03</v>
      </c>
      <c r="E9638" s="189"/>
    </row>
    <row r="9639">
      <c r="A9639" s="186" t="s">
        <v>498</v>
      </c>
      <c r="B9639" s="186">
        <v>0.00279705</v>
      </c>
      <c r="C9639" s="187">
        <v>45725.0</v>
      </c>
      <c r="D9639" s="188" t="str">
        <f t="shared" si="1"/>
        <v>2025/03</v>
      </c>
      <c r="E9639" s="189"/>
    </row>
    <row r="9640">
      <c r="A9640" s="186" t="s">
        <v>498</v>
      </c>
      <c r="B9640" s="186">
        <v>4.698E-4</v>
      </c>
      <c r="C9640" s="187">
        <v>45725.0</v>
      </c>
      <c r="D9640" s="188" t="str">
        <f t="shared" si="1"/>
        <v>2025/03</v>
      </c>
      <c r="E9640" s="189"/>
    </row>
    <row r="9641">
      <c r="A9641" s="186" t="s">
        <v>491</v>
      </c>
      <c r="B9641" s="186">
        <v>0.1137996</v>
      </c>
      <c r="C9641" s="187">
        <v>45725.0</v>
      </c>
      <c r="D9641" s="188" t="str">
        <f t="shared" si="1"/>
        <v>2025/03</v>
      </c>
      <c r="E9641" s="189"/>
    </row>
    <row r="9642">
      <c r="A9642" s="186" t="s">
        <v>491</v>
      </c>
      <c r="B9642" s="186">
        <v>0.030912</v>
      </c>
      <c r="C9642" s="187">
        <v>45725.0</v>
      </c>
      <c r="D9642" s="188" t="str">
        <f t="shared" si="1"/>
        <v>2025/03</v>
      </c>
      <c r="E9642" s="189"/>
    </row>
    <row r="9643">
      <c r="A9643" s="186" t="s">
        <v>491</v>
      </c>
      <c r="B9643" s="186">
        <v>0.4158714</v>
      </c>
      <c r="C9643" s="187">
        <v>45725.0</v>
      </c>
      <c r="D9643" s="188" t="str">
        <f t="shared" si="1"/>
        <v>2025/03</v>
      </c>
      <c r="E9643" s="189"/>
    </row>
    <row r="9644">
      <c r="A9644" s="186" t="s">
        <v>487</v>
      </c>
      <c r="B9644" s="186">
        <v>0.052185</v>
      </c>
      <c r="C9644" s="187">
        <v>45726.0</v>
      </c>
      <c r="D9644" s="188" t="str">
        <f t="shared" si="1"/>
        <v>2025/03</v>
      </c>
      <c r="E9644" s="189"/>
    </row>
    <row r="9645">
      <c r="A9645" s="186" t="s">
        <v>487</v>
      </c>
      <c r="B9645" s="186">
        <v>0.04752</v>
      </c>
      <c r="C9645" s="187">
        <v>45726.0</v>
      </c>
      <c r="D9645" s="188" t="str">
        <f t="shared" si="1"/>
        <v>2025/03</v>
      </c>
      <c r="E9645" s="189"/>
    </row>
    <row r="9646">
      <c r="A9646" s="186" t="s">
        <v>487</v>
      </c>
      <c r="B9646" s="186">
        <v>0.00319</v>
      </c>
      <c r="C9646" s="187">
        <v>45726.0</v>
      </c>
      <c r="D9646" s="188" t="str">
        <f t="shared" si="1"/>
        <v>2025/03</v>
      </c>
      <c r="E9646" s="189"/>
    </row>
    <row r="9647">
      <c r="A9647" s="186" t="s">
        <v>487</v>
      </c>
      <c r="B9647" s="186">
        <v>0.0082353</v>
      </c>
      <c r="C9647" s="187">
        <v>45726.0</v>
      </c>
      <c r="D9647" s="188" t="str">
        <f t="shared" si="1"/>
        <v>2025/03</v>
      </c>
      <c r="E9647" s="189"/>
    </row>
    <row r="9648">
      <c r="A9648" s="186" t="s">
        <v>487</v>
      </c>
      <c r="B9648" s="186">
        <v>5.364E-4</v>
      </c>
      <c r="C9648" s="187">
        <v>45726.0</v>
      </c>
      <c r="D9648" s="188" t="str">
        <f t="shared" si="1"/>
        <v>2025/03</v>
      </c>
      <c r="E9648" s="189"/>
    </row>
    <row r="9649">
      <c r="A9649" s="186" t="s">
        <v>499</v>
      </c>
      <c r="B9649" s="186">
        <v>8.6169925</v>
      </c>
      <c r="C9649" s="187">
        <v>45726.0</v>
      </c>
      <c r="D9649" s="188" t="str">
        <f t="shared" si="1"/>
        <v>2025/03</v>
      </c>
      <c r="E9649" s="189"/>
    </row>
    <row r="9650">
      <c r="A9650" s="186" t="s">
        <v>499</v>
      </c>
      <c r="B9650" s="186">
        <v>10.1136</v>
      </c>
      <c r="C9650" s="187">
        <v>45726.0</v>
      </c>
      <c r="D9650" s="188" t="str">
        <f t="shared" si="1"/>
        <v>2025/03</v>
      </c>
      <c r="E9650" s="189"/>
    </row>
    <row r="9651">
      <c r="A9651" s="186" t="s">
        <v>499</v>
      </c>
      <c r="B9651" s="186">
        <v>5.08026</v>
      </c>
      <c r="C9651" s="187">
        <v>45726.0</v>
      </c>
      <c r="D9651" s="188" t="str">
        <f t="shared" si="1"/>
        <v>2025/03</v>
      </c>
      <c r="E9651" s="189"/>
    </row>
    <row r="9652">
      <c r="A9652" s="186" t="s">
        <v>499</v>
      </c>
      <c r="B9652" s="186">
        <v>0.06166155</v>
      </c>
      <c r="C9652" s="187">
        <v>45726.0</v>
      </c>
      <c r="D9652" s="188" t="str">
        <f t="shared" si="1"/>
        <v>2025/03</v>
      </c>
      <c r="E9652" s="189"/>
    </row>
    <row r="9653">
      <c r="A9653" s="186" t="s">
        <v>499</v>
      </c>
      <c r="B9653" s="186">
        <v>0.1123968</v>
      </c>
      <c r="C9653" s="187">
        <v>45726.0</v>
      </c>
      <c r="D9653" s="188" t="str">
        <f t="shared" si="1"/>
        <v>2025/03</v>
      </c>
      <c r="E9653" s="189"/>
    </row>
    <row r="9654">
      <c r="A9654" s="186" t="s">
        <v>499</v>
      </c>
      <c r="B9654" s="186">
        <v>0.029307</v>
      </c>
      <c r="C9654" s="187">
        <v>45726.0</v>
      </c>
      <c r="D9654" s="188" t="str">
        <f t="shared" si="1"/>
        <v>2025/03</v>
      </c>
      <c r="E9654" s="189"/>
    </row>
    <row r="9655">
      <c r="A9655" s="186" t="s">
        <v>499</v>
      </c>
      <c r="B9655" s="186">
        <v>0.01448525</v>
      </c>
      <c r="C9655" s="187">
        <v>45726.0</v>
      </c>
      <c r="D9655" s="188" t="str">
        <f t="shared" si="1"/>
        <v>2025/03</v>
      </c>
      <c r="E9655" s="189"/>
    </row>
    <row r="9656">
      <c r="A9656" s="186" t="s">
        <v>499</v>
      </c>
      <c r="B9656" s="186">
        <v>0.063354</v>
      </c>
      <c r="C9656" s="187">
        <v>45726.0</v>
      </c>
      <c r="D9656" s="188" t="str">
        <f t="shared" si="1"/>
        <v>2025/03</v>
      </c>
      <c r="E9656" s="189"/>
    </row>
    <row r="9657">
      <c r="A9657" s="186" t="s">
        <v>499</v>
      </c>
      <c r="B9657" s="186">
        <v>0.0356856</v>
      </c>
      <c r="C9657" s="187">
        <v>45726.0</v>
      </c>
      <c r="D9657" s="188" t="str">
        <f t="shared" si="1"/>
        <v>2025/03</v>
      </c>
      <c r="E9657" s="189"/>
    </row>
    <row r="9658">
      <c r="A9658" s="186" t="s">
        <v>511</v>
      </c>
      <c r="B9658" s="186">
        <v>1.4080375</v>
      </c>
      <c r="C9658" s="187">
        <v>45726.0</v>
      </c>
      <c r="D9658" s="188" t="str">
        <f t="shared" si="1"/>
        <v>2025/03</v>
      </c>
      <c r="E9658" s="189"/>
    </row>
    <row r="9659">
      <c r="A9659" s="186" t="s">
        <v>511</v>
      </c>
      <c r="B9659" s="186">
        <v>4.39888</v>
      </c>
      <c r="C9659" s="187">
        <v>45726.0</v>
      </c>
      <c r="D9659" s="188" t="str">
        <f t="shared" si="1"/>
        <v>2025/03</v>
      </c>
      <c r="E9659" s="189"/>
    </row>
    <row r="9660">
      <c r="A9660" s="186" t="s">
        <v>511</v>
      </c>
      <c r="B9660" s="186">
        <v>0.80288</v>
      </c>
      <c r="C9660" s="187">
        <v>45726.0</v>
      </c>
      <c r="D9660" s="188" t="str">
        <f t="shared" si="1"/>
        <v>2025/03</v>
      </c>
      <c r="E9660" s="189"/>
    </row>
    <row r="9661">
      <c r="A9661" s="186" t="s">
        <v>511</v>
      </c>
      <c r="B9661" s="186">
        <v>3.87E-5</v>
      </c>
      <c r="C9661" s="187">
        <v>45726.0</v>
      </c>
      <c r="D9661" s="188" t="str">
        <f t="shared" si="1"/>
        <v>2025/03</v>
      </c>
      <c r="E9661" s="189"/>
    </row>
    <row r="9662">
      <c r="A9662" s="186" t="s">
        <v>511</v>
      </c>
      <c r="B9662" s="186">
        <v>9.6E-6</v>
      </c>
      <c r="C9662" s="187">
        <v>45726.0</v>
      </c>
      <c r="D9662" s="188" t="str">
        <f t="shared" si="1"/>
        <v>2025/03</v>
      </c>
      <c r="E9662" s="189"/>
    </row>
    <row r="9663">
      <c r="A9663" s="186" t="s">
        <v>509</v>
      </c>
      <c r="B9663" s="186">
        <v>2.934E-4</v>
      </c>
      <c r="C9663" s="187">
        <v>45726.0</v>
      </c>
      <c r="D9663" s="188" t="str">
        <f t="shared" si="1"/>
        <v>2025/03</v>
      </c>
      <c r="E9663" s="189"/>
    </row>
    <row r="9664">
      <c r="A9664" s="186" t="s">
        <v>509</v>
      </c>
      <c r="B9664" s="186">
        <v>1.992E-4</v>
      </c>
      <c r="C9664" s="187">
        <v>45726.0</v>
      </c>
      <c r="D9664" s="188" t="str">
        <f t="shared" si="1"/>
        <v>2025/03</v>
      </c>
      <c r="E9664" s="189"/>
    </row>
    <row r="9665">
      <c r="A9665" s="186" t="s">
        <v>502</v>
      </c>
      <c r="B9665" s="186">
        <v>1.08208</v>
      </c>
      <c r="C9665" s="187">
        <v>45726.0</v>
      </c>
      <c r="D9665" s="188" t="str">
        <f t="shared" si="1"/>
        <v>2025/03</v>
      </c>
      <c r="E9665" s="189"/>
    </row>
    <row r="9666">
      <c r="A9666" s="186" t="s">
        <v>502</v>
      </c>
      <c r="B9666" s="186">
        <v>0.43552</v>
      </c>
      <c r="C9666" s="187">
        <v>45726.0</v>
      </c>
      <c r="D9666" s="188" t="str">
        <f t="shared" si="1"/>
        <v>2025/03</v>
      </c>
      <c r="E9666" s="189"/>
    </row>
    <row r="9667">
      <c r="A9667" s="186" t="s">
        <v>502</v>
      </c>
      <c r="B9667" s="186">
        <v>0.78716</v>
      </c>
      <c r="C9667" s="187">
        <v>45726.0</v>
      </c>
      <c r="D9667" s="188" t="str">
        <f t="shared" si="1"/>
        <v>2025/03</v>
      </c>
      <c r="E9667" s="189"/>
    </row>
    <row r="9668">
      <c r="A9668" s="186" t="s">
        <v>502</v>
      </c>
      <c r="B9668" s="186">
        <v>0.0188706</v>
      </c>
      <c r="C9668" s="187">
        <v>45726.0</v>
      </c>
      <c r="D9668" s="188" t="str">
        <f t="shared" si="1"/>
        <v>2025/03</v>
      </c>
      <c r="E9668" s="189"/>
    </row>
    <row r="9669">
      <c r="A9669" s="186" t="s">
        <v>502</v>
      </c>
      <c r="B9669" s="186">
        <v>0.007056</v>
      </c>
      <c r="C9669" s="187">
        <v>45726.0</v>
      </c>
      <c r="D9669" s="188" t="str">
        <f t="shared" si="1"/>
        <v>2025/03</v>
      </c>
      <c r="E9669" s="189"/>
    </row>
    <row r="9670">
      <c r="A9670" s="186" t="s">
        <v>502</v>
      </c>
      <c r="B9670" s="186">
        <v>0.0016992</v>
      </c>
      <c r="C9670" s="187">
        <v>45726.0</v>
      </c>
      <c r="D9670" s="188" t="str">
        <f t="shared" si="1"/>
        <v>2025/03</v>
      </c>
      <c r="E9670" s="189"/>
    </row>
    <row r="9671">
      <c r="A9671" s="186" t="s">
        <v>502</v>
      </c>
      <c r="B9671" s="186">
        <v>0.0061716</v>
      </c>
      <c r="C9671" s="187">
        <v>45726.0</v>
      </c>
      <c r="D9671" s="188" t="str">
        <f t="shared" si="1"/>
        <v>2025/03</v>
      </c>
      <c r="E9671" s="189"/>
    </row>
    <row r="9672">
      <c r="A9672" s="186" t="s">
        <v>502</v>
      </c>
      <c r="B9672" s="186">
        <v>0.2702781</v>
      </c>
      <c r="C9672" s="187">
        <v>45726.0</v>
      </c>
      <c r="D9672" s="188" t="str">
        <f t="shared" si="1"/>
        <v>2025/03</v>
      </c>
      <c r="E9672" s="189"/>
    </row>
    <row r="9673">
      <c r="A9673" s="186" t="s">
        <v>502</v>
      </c>
      <c r="B9673" s="186">
        <v>0.0156168</v>
      </c>
      <c r="C9673" s="187">
        <v>45726.0</v>
      </c>
      <c r="D9673" s="188" t="str">
        <f t="shared" si="1"/>
        <v>2025/03</v>
      </c>
      <c r="E9673" s="189"/>
    </row>
    <row r="9674">
      <c r="A9674" s="186" t="s">
        <v>502</v>
      </c>
      <c r="B9674" s="186">
        <v>2.8</v>
      </c>
      <c r="C9674" s="187">
        <v>45726.0</v>
      </c>
      <c r="D9674" s="188" t="str">
        <f t="shared" si="1"/>
        <v>2025/03</v>
      </c>
      <c r="E9674" s="189"/>
    </row>
    <row r="9675">
      <c r="A9675" s="186" t="s">
        <v>502</v>
      </c>
      <c r="B9675" s="186">
        <v>0.257142</v>
      </c>
      <c r="C9675" s="187">
        <v>45726.0</v>
      </c>
      <c r="D9675" s="188" t="str">
        <f t="shared" si="1"/>
        <v>2025/03</v>
      </c>
      <c r="E9675" s="189"/>
    </row>
    <row r="9676">
      <c r="A9676" s="186" t="s">
        <v>502</v>
      </c>
      <c r="B9676" s="186">
        <v>0.71076</v>
      </c>
      <c r="C9676" s="187">
        <v>45726.0</v>
      </c>
      <c r="D9676" s="188" t="str">
        <f t="shared" si="1"/>
        <v>2025/03</v>
      </c>
      <c r="E9676" s="189"/>
    </row>
    <row r="9677">
      <c r="A9677" s="186" t="s">
        <v>488</v>
      </c>
      <c r="B9677" s="186">
        <v>0.0838125</v>
      </c>
      <c r="C9677" s="187">
        <v>45726.0</v>
      </c>
      <c r="D9677" s="188" t="str">
        <f t="shared" si="1"/>
        <v>2025/03</v>
      </c>
      <c r="E9677" s="189"/>
    </row>
    <row r="9678">
      <c r="A9678" s="186" t="s">
        <v>488</v>
      </c>
      <c r="B9678" s="186">
        <v>0.08695</v>
      </c>
      <c r="C9678" s="187">
        <v>45726.0</v>
      </c>
      <c r="D9678" s="188" t="str">
        <f t="shared" si="1"/>
        <v>2025/03</v>
      </c>
      <c r="E9678" s="189"/>
    </row>
    <row r="9679">
      <c r="A9679" s="186" t="s">
        <v>488</v>
      </c>
      <c r="B9679" s="186">
        <v>0.00190365</v>
      </c>
      <c r="C9679" s="187">
        <v>45726.0</v>
      </c>
      <c r="D9679" s="188" t="str">
        <f t="shared" si="1"/>
        <v>2025/03</v>
      </c>
      <c r="E9679" s="189"/>
    </row>
    <row r="9680">
      <c r="A9680" s="186" t="s">
        <v>488</v>
      </c>
      <c r="B9680" s="186">
        <v>0.0063456</v>
      </c>
      <c r="C9680" s="187">
        <v>45726.0</v>
      </c>
      <c r="D9680" s="188" t="str">
        <f t="shared" si="1"/>
        <v>2025/03</v>
      </c>
      <c r="E9680" s="189"/>
    </row>
    <row r="9681">
      <c r="A9681" s="186" t="s">
        <v>488</v>
      </c>
      <c r="B9681" s="186">
        <v>0.0020088</v>
      </c>
      <c r="C9681" s="187">
        <v>45726.0</v>
      </c>
      <c r="D9681" s="188" t="str">
        <f t="shared" si="1"/>
        <v>2025/03</v>
      </c>
      <c r="E9681" s="189"/>
    </row>
    <row r="9682">
      <c r="A9682" s="186" t="s">
        <v>488</v>
      </c>
      <c r="B9682" s="186">
        <v>0.0539572</v>
      </c>
      <c r="C9682" s="187">
        <v>45726.0</v>
      </c>
      <c r="D9682" s="188" t="str">
        <f t="shared" si="1"/>
        <v>2025/03</v>
      </c>
      <c r="E9682" s="189"/>
    </row>
    <row r="9683">
      <c r="A9683" s="186" t="s">
        <v>488</v>
      </c>
      <c r="B9683" s="186">
        <v>0.0099264</v>
      </c>
      <c r="C9683" s="187">
        <v>45726.0</v>
      </c>
      <c r="D9683" s="188" t="str">
        <f t="shared" si="1"/>
        <v>2025/03</v>
      </c>
      <c r="E9683" s="189"/>
    </row>
    <row r="9684">
      <c r="A9684" s="186" t="s">
        <v>488</v>
      </c>
      <c r="B9684" s="186">
        <v>0.1588268</v>
      </c>
      <c r="C9684" s="187">
        <v>45726.0</v>
      </c>
      <c r="D9684" s="188" t="str">
        <f t="shared" si="1"/>
        <v>2025/03</v>
      </c>
      <c r="E9684" s="189"/>
    </row>
    <row r="9685">
      <c r="A9685" s="186" t="s">
        <v>489</v>
      </c>
      <c r="B9685" s="186">
        <v>8.10799</v>
      </c>
      <c r="C9685" s="187">
        <v>45726.0</v>
      </c>
      <c r="D9685" s="188" t="str">
        <f t="shared" si="1"/>
        <v>2025/03</v>
      </c>
      <c r="E9685" s="189"/>
    </row>
    <row r="9686">
      <c r="A9686" s="186" t="s">
        <v>489</v>
      </c>
      <c r="B9686" s="186">
        <v>13.51104</v>
      </c>
      <c r="C9686" s="187">
        <v>45726.0</v>
      </c>
      <c r="D9686" s="188" t="str">
        <f t="shared" si="1"/>
        <v>2025/03</v>
      </c>
      <c r="E9686" s="189"/>
    </row>
    <row r="9687">
      <c r="A9687" s="186" t="s">
        <v>489</v>
      </c>
      <c r="B9687" s="186">
        <v>13.77458</v>
      </c>
      <c r="C9687" s="187">
        <v>45726.0</v>
      </c>
      <c r="D9687" s="188" t="str">
        <f t="shared" si="1"/>
        <v>2025/03</v>
      </c>
      <c r="E9687" s="189"/>
    </row>
    <row r="9688">
      <c r="A9688" s="186" t="s">
        <v>489</v>
      </c>
      <c r="B9688" s="186">
        <v>5.6689025</v>
      </c>
      <c r="C9688" s="187">
        <v>45726.0</v>
      </c>
      <c r="D9688" s="188" t="str">
        <f t="shared" si="1"/>
        <v>2025/03</v>
      </c>
      <c r="E9688" s="189"/>
    </row>
    <row r="9689">
      <c r="A9689" s="186" t="s">
        <v>489</v>
      </c>
      <c r="B9689" s="186">
        <v>0.88432</v>
      </c>
      <c r="C9689" s="187">
        <v>45726.0</v>
      </c>
      <c r="D9689" s="188" t="str">
        <f t="shared" si="1"/>
        <v>2025/03</v>
      </c>
      <c r="E9689" s="189"/>
    </row>
    <row r="9690">
      <c r="A9690" s="186" t="s">
        <v>489</v>
      </c>
      <c r="B9690" s="186">
        <v>5.29417</v>
      </c>
      <c r="C9690" s="187">
        <v>45726.0</v>
      </c>
      <c r="D9690" s="188" t="str">
        <f t="shared" si="1"/>
        <v>2025/03</v>
      </c>
      <c r="E9690" s="189"/>
    </row>
    <row r="9691">
      <c r="A9691" s="186" t="s">
        <v>489</v>
      </c>
      <c r="B9691" s="186">
        <v>0.53014305</v>
      </c>
      <c r="C9691" s="187">
        <v>45726.0</v>
      </c>
      <c r="D9691" s="188" t="str">
        <f t="shared" si="1"/>
        <v>2025/03</v>
      </c>
      <c r="E9691" s="189"/>
    </row>
    <row r="9692">
      <c r="A9692" s="186" t="s">
        <v>489</v>
      </c>
      <c r="B9692" s="186">
        <v>0.3839904</v>
      </c>
      <c r="C9692" s="187">
        <v>45726.0</v>
      </c>
      <c r="D9692" s="188" t="str">
        <f t="shared" si="1"/>
        <v>2025/03</v>
      </c>
      <c r="E9692" s="189"/>
    </row>
    <row r="9693">
      <c r="A9693" s="186" t="s">
        <v>489</v>
      </c>
      <c r="B9693" s="186">
        <v>0.4907718</v>
      </c>
      <c r="C9693" s="187">
        <v>45726.0</v>
      </c>
      <c r="D9693" s="188" t="str">
        <f t="shared" si="1"/>
        <v>2025/03</v>
      </c>
      <c r="E9693" s="189"/>
    </row>
    <row r="9694">
      <c r="A9694" s="186" t="s">
        <v>489</v>
      </c>
      <c r="B9694" s="186">
        <v>0.1056927</v>
      </c>
      <c r="C9694" s="187">
        <v>45726.0</v>
      </c>
      <c r="D9694" s="188" t="str">
        <f t="shared" si="1"/>
        <v>2025/03</v>
      </c>
      <c r="E9694" s="189"/>
    </row>
    <row r="9695">
      <c r="A9695" s="186" t="s">
        <v>489</v>
      </c>
      <c r="B9695" s="186">
        <v>0.0609816</v>
      </c>
      <c r="C9695" s="187">
        <v>45726.0</v>
      </c>
      <c r="D9695" s="188" t="str">
        <f t="shared" si="1"/>
        <v>2025/03</v>
      </c>
      <c r="E9695" s="189"/>
    </row>
    <row r="9696">
      <c r="A9696" s="186" t="s">
        <v>497</v>
      </c>
      <c r="B9696" s="186">
        <v>0.0016575</v>
      </c>
      <c r="C9696" s="187">
        <v>45726.0</v>
      </c>
      <c r="D9696" s="188" t="str">
        <f t="shared" si="1"/>
        <v>2025/03</v>
      </c>
      <c r="E9696" s="189"/>
    </row>
    <row r="9697">
      <c r="A9697" s="186" t="s">
        <v>497</v>
      </c>
      <c r="B9697" s="186">
        <v>0.00484</v>
      </c>
      <c r="C9697" s="187">
        <v>45726.0</v>
      </c>
      <c r="D9697" s="188" t="str">
        <f t="shared" si="1"/>
        <v>2025/03</v>
      </c>
      <c r="E9697" s="189"/>
    </row>
    <row r="9698">
      <c r="A9698" s="186" t="s">
        <v>498</v>
      </c>
      <c r="B9698" s="186">
        <v>0.0408125</v>
      </c>
      <c r="C9698" s="187">
        <v>45726.0</v>
      </c>
      <c r="D9698" s="188" t="str">
        <f t="shared" si="1"/>
        <v>2025/03</v>
      </c>
      <c r="E9698" s="189"/>
    </row>
    <row r="9699">
      <c r="A9699" s="186" t="s">
        <v>498</v>
      </c>
      <c r="B9699" s="186">
        <v>0.02994</v>
      </c>
      <c r="C9699" s="187">
        <v>45726.0</v>
      </c>
      <c r="D9699" s="188" t="str">
        <f t="shared" si="1"/>
        <v>2025/03</v>
      </c>
      <c r="E9699" s="189"/>
    </row>
    <row r="9700">
      <c r="A9700" s="186" t="s">
        <v>498</v>
      </c>
      <c r="B9700" s="186">
        <v>0.01183875</v>
      </c>
      <c r="C9700" s="187">
        <v>45726.0</v>
      </c>
      <c r="D9700" s="188" t="str">
        <f t="shared" si="1"/>
        <v>2025/03</v>
      </c>
      <c r="E9700" s="189"/>
    </row>
    <row r="9701">
      <c r="A9701" s="186" t="s">
        <v>498</v>
      </c>
      <c r="B9701" s="186">
        <v>0.0053952</v>
      </c>
      <c r="C9701" s="187">
        <v>45726.0</v>
      </c>
      <c r="D9701" s="188" t="str">
        <f t="shared" si="1"/>
        <v>2025/03</v>
      </c>
      <c r="E9701" s="189"/>
    </row>
    <row r="9702">
      <c r="A9702" s="186" t="s">
        <v>498</v>
      </c>
      <c r="B9702" s="186">
        <v>0.0055908</v>
      </c>
      <c r="C9702" s="187">
        <v>45726.0</v>
      </c>
      <c r="D9702" s="188" t="str">
        <f t="shared" si="1"/>
        <v>2025/03</v>
      </c>
      <c r="E9702" s="189"/>
    </row>
    <row r="9703">
      <c r="A9703" s="186" t="s">
        <v>491</v>
      </c>
      <c r="B9703" s="186">
        <v>0.18242625</v>
      </c>
      <c r="C9703" s="187">
        <v>45726.0</v>
      </c>
      <c r="D9703" s="188" t="str">
        <f t="shared" si="1"/>
        <v>2025/03</v>
      </c>
      <c r="E9703" s="189"/>
    </row>
    <row r="9704">
      <c r="A9704" s="186" t="s">
        <v>491</v>
      </c>
      <c r="B9704" s="186">
        <v>0.03696</v>
      </c>
      <c r="C9704" s="187">
        <v>45726.0</v>
      </c>
      <c r="D9704" s="188" t="str">
        <f t="shared" si="1"/>
        <v>2025/03</v>
      </c>
      <c r="E9704" s="189"/>
    </row>
    <row r="9705">
      <c r="A9705" s="186" t="s">
        <v>491</v>
      </c>
      <c r="B9705" s="186">
        <v>0.479043</v>
      </c>
      <c r="C9705" s="187">
        <v>45726.0</v>
      </c>
      <c r="D9705" s="188" t="str">
        <f t="shared" si="1"/>
        <v>2025/03</v>
      </c>
      <c r="E9705" s="189"/>
    </row>
    <row r="9706">
      <c r="A9706" s="186" t="s">
        <v>487</v>
      </c>
      <c r="B9706" s="186">
        <v>0.0107425</v>
      </c>
      <c r="C9706" s="187">
        <v>45727.0</v>
      </c>
      <c r="D9706" s="188" t="str">
        <f t="shared" si="1"/>
        <v>2025/03</v>
      </c>
      <c r="E9706" s="189"/>
    </row>
    <row r="9707">
      <c r="A9707" s="186" t="s">
        <v>487</v>
      </c>
      <c r="B9707" s="186">
        <v>9.2E-4</v>
      </c>
      <c r="C9707" s="187">
        <v>45727.0</v>
      </c>
      <c r="D9707" s="188" t="str">
        <f t="shared" si="1"/>
        <v>2025/03</v>
      </c>
      <c r="E9707" s="189"/>
    </row>
    <row r="9708">
      <c r="A9708" s="186" t="s">
        <v>499</v>
      </c>
      <c r="B9708" s="186">
        <v>8.57131</v>
      </c>
      <c r="C9708" s="187">
        <v>45727.0</v>
      </c>
      <c r="D9708" s="188" t="str">
        <f t="shared" si="1"/>
        <v>2025/03</v>
      </c>
      <c r="E9708" s="189"/>
    </row>
    <row r="9709">
      <c r="A9709" s="186" t="s">
        <v>499</v>
      </c>
      <c r="B9709" s="186">
        <v>10.21712</v>
      </c>
      <c r="C9709" s="187">
        <v>45727.0</v>
      </c>
      <c r="D9709" s="188" t="str">
        <f t="shared" si="1"/>
        <v>2025/03</v>
      </c>
      <c r="E9709" s="189"/>
    </row>
    <row r="9710">
      <c r="A9710" s="186" t="s">
        <v>499</v>
      </c>
      <c r="B9710" s="186">
        <v>4.6677</v>
      </c>
      <c r="C9710" s="187">
        <v>45727.0</v>
      </c>
      <c r="D9710" s="188" t="str">
        <f t="shared" si="1"/>
        <v>2025/03</v>
      </c>
      <c r="E9710" s="189"/>
    </row>
    <row r="9711">
      <c r="A9711" s="186" t="s">
        <v>499</v>
      </c>
      <c r="B9711" s="186">
        <v>4.1E-4</v>
      </c>
      <c r="C9711" s="187">
        <v>45727.0</v>
      </c>
      <c r="D9711" s="188" t="str">
        <f t="shared" si="1"/>
        <v>2025/03</v>
      </c>
      <c r="E9711" s="189"/>
    </row>
    <row r="9712">
      <c r="A9712" s="186" t="s">
        <v>499</v>
      </c>
      <c r="B9712" s="186">
        <v>6.4E-4</v>
      </c>
      <c r="C9712" s="187">
        <v>45727.0</v>
      </c>
      <c r="D9712" s="188" t="str">
        <f t="shared" si="1"/>
        <v>2025/03</v>
      </c>
      <c r="E9712" s="189"/>
    </row>
    <row r="9713">
      <c r="A9713" s="186" t="s">
        <v>499</v>
      </c>
      <c r="B9713" s="186">
        <v>0.064683</v>
      </c>
      <c r="C9713" s="187">
        <v>45727.0</v>
      </c>
      <c r="D9713" s="188" t="str">
        <f t="shared" si="1"/>
        <v>2025/03</v>
      </c>
      <c r="E9713" s="189"/>
    </row>
    <row r="9714">
      <c r="A9714" s="186" t="s">
        <v>499</v>
      </c>
      <c r="B9714" s="186">
        <v>0.1120704</v>
      </c>
      <c r="C9714" s="187">
        <v>45727.0</v>
      </c>
      <c r="D9714" s="188" t="str">
        <f t="shared" si="1"/>
        <v>2025/03</v>
      </c>
      <c r="E9714" s="189"/>
    </row>
    <row r="9715">
      <c r="A9715" s="186" t="s">
        <v>499</v>
      </c>
      <c r="B9715" s="186">
        <v>0.0288576</v>
      </c>
      <c r="C9715" s="187">
        <v>45727.0</v>
      </c>
      <c r="D9715" s="188" t="str">
        <f t="shared" si="1"/>
        <v>2025/03</v>
      </c>
      <c r="E9715" s="189"/>
    </row>
    <row r="9716">
      <c r="A9716" s="186" t="s">
        <v>499</v>
      </c>
      <c r="B9716" s="186">
        <v>0.01796457</v>
      </c>
      <c r="C9716" s="187">
        <v>45727.0</v>
      </c>
      <c r="D9716" s="188" t="str">
        <f t="shared" si="1"/>
        <v>2025/03</v>
      </c>
      <c r="E9716" s="189"/>
    </row>
    <row r="9717">
      <c r="A9717" s="186" t="s">
        <v>499</v>
      </c>
      <c r="B9717" s="186">
        <v>6.06615</v>
      </c>
      <c r="C9717" s="187">
        <v>45727.0</v>
      </c>
      <c r="D9717" s="188" t="str">
        <f t="shared" si="1"/>
        <v>2025/03</v>
      </c>
      <c r="E9717" s="189"/>
    </row>
    <row r="9718">
      <c r="A9718" s="186" t="s">
        <v>499</v>
      </c>
      <c r="B9718" s="186">
        <v>0.1457382</v>
      </c>
      <c r="C9718" s="187">
        <v>45727.0</v>
      </c>
      <c r="D9718" s="188" t="str">
        <f t="shared" si="1"/>
        <v>2025/03</v>
      </c>
      <c r="E9718" s="189"/>
    </row>
    <row r="9719">
      <c r="A9719" s="186" t="s">
        <v>499</v>
      </c>
      <c r="B9719" s="186">
        <v>0.1062072</v>
      </c>
      <c r="C9719" s="187">
        <v>45727.0</v>
      </c>
      <c r="D9719" s="188" t="str">
        <f t="shared" si="1"/>
        <v>2025/03</v>
      </c>
      <c r="E9719" s="189"/>
    </row>
    <row r="9720">
      <c r="A9720" s="186" t="s">
        <v>511</v>
      </c>
      <c r="B9720" s="186">
        <v>0.703105</v>
      </c>
      <c r="C9720" s="187">
        <v>45727.0</v>
      </c>
      <c r="D9720" s="188" t="str">
        <f t="shared" si="1"/>
        <v>2025/03</v>
      </c>
      <c r="E9720" s="189"/>
    </row>
    <row r="9721">
      <c r="A9721" s="186" t="s">
        <v>511</v>
      </c>
      <c r="B9721" s="186">
        <v>0.13994</v>
      </c>
      <c r="C9721" s="187">
        <v>45727.0</v>
      </c>
      <c r="D9721" s="188" t="str">
        <f t="shared" si="1"/>
        <v>2025/03</v>
      </c>
      <c r="E9721" s="189"/>
    </row>
    <row r="9722">
      <c r="A9722" s="186" t="s">
        <v>511</v>
      </c>
      <c r="B9722" s="186">
        <v>0.138105</v>
      </c>
      <c r="C9722" s="187">
        <v>45727.0</v>
      </c>
      <c r="D9722" s="188" t="str">
        <f t="shared" si="1"/>
        <v>2025/03</v>
      </c>
      <c r="E9722" s="189"/>
    </row>
    <row r="9723">
      <c r="A9723" s="186" t="s">
        <v>511</v>
      </c>
      <c r="B9723" s="186">
        <v>1.69458</v>
      </c>
      <c r="C9723" s="187">
        <v>45727.0</v>
      </c>
      <c r="D9723" s="188" t="str">
        <f t="shared" si="1"/>
        <v>2025/03</v>
      </c>
      <c r="E9723" s="189"/>
    </row>
    <row r="9724">
      <c r="A9724" s="186" t="s">
        <v>511</v>
      </c>
      <c r="B9724" s="186">
        <v>2.3656743</v>
      </c>
      <c r="C9724" s="187">
        <v>45727.0</v>
      </c>
      <c r="D9724" s="188" t="str">
        <f t="shared" si="1"/>
        <v>2025/03</v>
      </c>
      <c r="E9724" s="189"/>
    </row>
    <row r="9725">
      <c r="A9725" s="186" t="s">
        <v>511</v>
      </c>
      <c r="B9725" s="186">
        <v>0.1394544</v>
      </c>
      <c r="C9725" s="187">
        <v>45727.0</v>
      </c>
      <c r="D9725" s="188" t="str">
        <f t="shared" si="1"/>
        <v>2025/03</v>
      </c>
      <c r="E9725" s="189"/>
    </row>
    <row r="9726">
      <c r="A9726" s="186" t="s">
        <v>509</v>
      </c>
      <c r="B9726" s="186">
        <v>1.236E-4</v>
      </c>
      <c r="C9726" s="187">
        <v>45727.0</v>
      </c>
      <c r="D9726" s="188" t="str">
        <f t="shared" si="1"/>
        <v>2025/03</v>
      </c>
      <c r="E9726" s="189"/>
    </row>
    <row r="9727">
      <c r="A9727" s="186" t="s">
        <v>509</v>
      </c>
      <c r="B9727" s="186">
        <v>9.9E-5</v>
      </c>
      <c r="C9727" s="187">
        <v>45727.0</v>
      </c>
      <c r="D9727" s="188" t="str">
        <f t="shared" si="1"/>
        <v>2025/03</v>
      </c>
      <c r="E9727" s="189"/>
    </row>
    <row r="9728">
      <c r="A9728" s="186" t="s">
        <v>502</v>
      </c>
      <c r="B9728" s="186">
        <v>0.0073375</v>
      </c>
      <c r="C9728" s="187">
        <v>45727.0</v>
      </c>
      <c r="D9728" s="188" t="str">
        <f t="shared" si="1"/>
        <v>2025/03</v>
      </c>
      <c r="E9728" s="189"/>
    </row>
    <row r="9729">
      <c r="A9729" s="186" t="s">
        <v>502</v>
      </c>
      <c r="B9729" s="186">
        <v>0.01653</v>
      </c>
      <c r="C9729" s="187">
        <v>45727.0</v>
      </c>
      <c r="D9729" s="188" t="str">
        <f t="shared" si="1"/>
        <v>2025/03</v>
      </c>
      <c r="E9729" s="189"/>
    </row>
    <row r="9730">
      <c r="A9730" s="186" t="s">
        <v>502</v>
      </c>
      <c r="B9730" s="186">
        <v>1.347715</v>
      </c>
      <c r="C9730" s="187">
        <v>45727.0</v>
      </c>
      <c r="D9730" s="188" t="str">
        <f t="shared" si="1"/>
        <v>2025/03</v>
      </c>
      <c r="E9730" s="189"/>
    </row>
    <row r="9731">
      <c r="A9731" s="186" t="s">
        <v>502</v>
      </c>
      <c r="B9731" s="186">
        <v>0.87552</v>
      </c>
      <c r="C9731" s="187">
        <v>45727.0</v>
      </c>
      <c r="D9731" s="188" t="str">
        <f t="shared" si="1"/>
        <v>2025/03</v>
      </c>
      <c r="E9731" s="189"/>
    </row>
    <row r="9732">
      <c r="A9732" s="186" t="s">
        <v>502</v>
      </c>
      <c r="B9732" s="186">
        <v>0.7475</v>
      </c>
      <c r="C9732" s="187">
        <v>45727.0</v>
      </c>
      <c r="D9732" s="188" t="str">
        <f t="shared" si="1"/>
        <v>2025/03</v>
      </c>
      <c r="E9732" s="189"/>
    </row>
    <row r="9733">
      <c r="A9733" s="186" t="s">
        <v>502</v>
      </c>
      <c r="B9733" s="186">
        <v>0.02320155</v>
      </c>
      <c r="C9733" s="187">
        <v>45727.0</v>
      </c>
      <c r="D9733" s="188" t="str">
        <f t="shared" si="1"/>
        <v>2025/03</v>
      </c>
      <c r="E9733" s="189"/>
    </row>
    <row r="9734">
      <c r="A9734" s="186" t="s">
        <v>502</v>
      </c>
      <c r="B9734" s="186">
        <v>0.0149088</v>
      </c>
      <c r="C9734" s="187">
        <v>45727.0</v>
      </c>
      <c r="D9734" s="188" t="str">
        <f t="shared" si="1"/>
        <v>2025/03</v>
      </c>
      <c r="E9734" s="189"/>
    </row>
    <row r="9735">
      <c r="A9735" s="186" t="s">
        <v>502</v>
      </c>
      <c r="B9735" s="186">
        <v>0.0087324</v>
      </c>
      <c r="C9735" s="187">
        <v>45727.0</v>
      </c>
      <c r="D9735" s="188" t="str">
        <f t="shared" si="1"/>
        <v>2025/03</v>
      </c>
      <c r="E9735" s="189"/>
    </row>
    <row r="9736">
      <c r="A9736" s="186" t="s">
        <v>502</v>
      </c>
      <c r="B9736" s="186">
        <v>0.0061705</v>
      </c>
      <c r="C9736" s="187">
        <v>45727.0</v>
      </c>
      <c r="D9736" s="188" t="str">
        <f t="shared" si="1"/>
        <v>2025/03</v>
      </c>
      <c r="E9736" s="189"/>
    </row>
    <row r="9737">
      <c r="A9737" s="186" t="s">
        <v>502</v>
      </c>
      <c r="B9737" s="186">
        <v>4.93341</v>
      </c>
      <c r="C9737" s="187">
        <v>45727.0</v>
      </c>
      <c r="D9737" s="188" t="str">
        <f t="shared" si="1"/>
        <v>2025/03</v>
      </c>
      <c r="E9737" s="189"/>
    </row>
    <row r="9738">
      <c r="A9738" s="186" t="s">
        <v>502</v>
      </c>
      <c r="B9738" s="186">
        <v>0.3205335</v>
      </c>
      <c r="C9738" s="187">
        <v>45727.0</v>
      </c>
      <c r="D9738" s="188" t="str">
        <f t="shared" si="1"/>
        <v>2025/03</v>
      </c>
      <c r="E9738" s="189"/>
    </row>
    <row r="9739">
      <c r="A9739" s="186" t="s">
        <v>502</v>
      </c>
      <c r="B9739" s="186">
        <v>0.0180504</v>
      </c>
      <c r="C9739" s="187">
        <v>45727.0</v>
      </c>
      <c r="D9739" s="188" t="str">
        <f t="shared" si="1"/>
        <v>2025/03</v>
      </c>
      <c r="E9739" s="189"/>
    </row>
    <row r="9740">
      <c r="A9740" s="186" t="s">
        <v>502</v>
      </c>
      <c r="B9740" s="186">
        <v>2.84</v>
      </c>
      <c r="C9740" s="187">
        <v>45727.0</v>
      </c>
      <c r="D9740" s="188" t="str">
        <f t="shared" si="1"/>
        <v>2025/03</v>
      </c>
      <c r="E9740" s="189"/>
    </row>
    <row r="9741">
      <c r="A9741" s="186" t="s">
        <v>502</v>
      </c>
      <c r="B9741" s="186">
        <v>3.1E-4</v>
      </c>
      <c r="C9741" s="187">
        <v>45727.0</v>
      </c>
      <c r="D9741" s="188" t="str">
        <f t="shared" si="1"/>
        <v>2025/03</v>
      </c>
      <c r="E9741" s="189"/>
    </row>
    <row r="9742">
      <c r="A9742" s="186" t="s">
        <v>502</v>
      </c>
      <c r="B9742" s="186">
        <v>6.0E-4</v>
      </c>
      <c r="C9742" s="187">
        <v>45727.0</v>
      </c>
      <c r="D9742" s="188" t="str">
        <f t="shared" si="1"/>
        <v>2025/03</v>
      </c>
      <c r="E9742" s="189"/>
    </row>
    <row r="9743">
      <c r="A9743" s="186" t="s">
        <v>502</v>
      </c>
      <c r="B9743" s="186">
        <v>2.07E-4</v>
      </c>
      <c r="C9743" s="187">
        <v>45727.0</v>
      </c>
      <c r="D9743" s="188" t="str">
        <f t="shared" si="1"/>
        <v>2025/03</v>
      </c>
      <c r="E9743" s="189"/>
    </row>
    <row r="9744">
      <c r="A9744" s="186" t="s">
        <v>502</v>
      </c>
      <c r="B9744" s="186">
        <v>6.96E-4</v>
      </c>
      <c r="C9744" s="187">
        <v>45727.0</v>
      </c>
      <c r="D9744" s="188" t="str">
        <f t="shared" si="1"/>
        <v>2025/03</v>
      </c>
      <c r="E9744" s="189"/>
    </row>
    <row r="9745">
      <c r="A9745" s="186" t="s">
        <v>502</v>
      </c>
      <c r="B9745" s="186">
        <v>0.258546</v>
      </c>
      <c r="C9745" s="187">
        <v>45727.0</v>
      </c>
      <c r="D9745" s="188" t="str">
        <f t="shared" si="1"/>
        <v>2025/03</v>
      </c>
      <c r="E9745" s="189"/>
    </row>
    <row r="9746">
      <c r="A9746" s="186" t="s">
        <v>502</v>
      </c>
      <c r="B9746" s="186">
        <v>0.76918</v>
      </c>
      <c r="C9746" s="187">
        <v>45727.0</v>
      </c>
      <c r="D9746" s="188" t="str">
        <f t="shared" si="1"/>
        <v>2025/03</v>
      </c>
      <c r="E9746" s="189"/>
    </row>
    <row r="9747">
      <c r="A9747" s="186" t="s">
        <v>488</v>
      </c>
      <c r="B9747" s="186">
        <v>0.04178</v>
      </c>
      <c r="C9747" s="187">
        <v>45727.0</v>
      </c>
      <c r="D9747" s="188" t="str">
        <f t="shared" si="1"/>
        <v>2025/03</v>
      </c>
      <c r="E9747" s="189"/>
    </row>
    <row r="9748">
      <c r="A9748" s="186" t="s">
        <v>488</v>
      </c>
      <c r="B9748" s="186">
        <v>0.01987</v>
      </c>
      <c r="C9748" s="187">
        <v>45727.0</v>
      </c>
      <c r="D9748" s="188" t="str">
        <f t="shared" si="1"/>
        <v>2025/03</v>
      </c>
      <c r="E9748" s="189"/>
    </row>
    <row r="9749">
      <c r="A9749" s="186" t="s">
        <v>488</v>
      </c>
      <c r="B9749" s="186">
        <v>9.015E-4</v>
      </c>
      <c r="C9749" s="187">
        <v>45727.0</v>
      </c>
      <c r="D9749" s="188" t="str">
        <f t="shared" si="1"/>
        <v>2025/03</v>
      </c>
      <c r="E9749" s="189"/>
    </row>
    <row r="9750">
      <c r="A9750" s="186" t="s">
        <v>488</v>
      </c>
      <c r="B9750" s="186">
        <v>2.976E-4</v>
      </c>
      <c r="C9750" s="187">
        <v>45727.0</v>
      </c>
      <c r="D9750" s="188" t="str">
        <f t="shared" si="1"/>
        <v>2025/03</v>
      </c>
      <c r="E9750" s="189"/>
    </row>
    <row r="9751">
      <c r="A9751" s="186" t="s">
        <v>488</v>
      </c>
      <c r="B9751" s="186">
        <v>0.17235</v>
      </c>
      <c r="C9751" s="187">
        <v>45727.0</v>
      </c>
      <c r="D9751" s="188" t="str">
        <f t="shared" si="1"/>
        <v>2025/03</v>
      </c>
      <c r="E9751" s="189"/>
    </row>
    <row r="9752">
      <c r="A9752" s="186" t="s">
        <v>488</v>
      </c>
      <c r="B9752" s="186">
        <v>0.10245</v>
      </c>
      <c r="C9752" s="187">
        <v>45727.0</v>
      </c>
      <c r="D9752" s="188" t="str">
        <f t="shared" si="1"/>
        <v>2025/03</v>
      </c>
      <c r="E9752" s="189"/>
    </row>
    <row r="9753">
      <c r="A9753" s="186" t="s">
        <v>488</v>
      </c>
      <c r="B9753" s="186">
        <v>0.986355</v>
      </c>
      <c r="C9753" s="187">
        <v>45727.0</v>
      </c>
      <c r="D9753" s="188" t="str">
        <f t="shared" si="1"/>
        <v>2025/03</v>
      </c>
      <c r="E9753" s="189"/>
    </row>
    <row r="9754">
      <c r="A9754" s="186" t="s">
        <v>488</v>
      </c>
      <c r="B9754" s="186">
        <v>3.32352</v>
      </c>
      <c r="C9754" s="187">
        <v>45727.0</v>
      </c>
      <c r="D9754" s="188" t="str">
        <f t="shared" si="1"/>
        <v>2025/03</v>
      </c>
      <c r="E9754" s="189"/>
    </row>
    <row r="9755">
      <c r="A9755" s="186" t="s">
        <v>488</v>
      </c>
      <c r="B9755" s="186">
        <v>6.32046</v>
      </c>
      <c r="C9755" s="187">
        <v>45727.0</v>
      </c>
      <c r="D9755" s="188" t="str">
        <f t="shared" si="1"/>
        <v>2025/03</v>
      </c>
      <c r="E9755" s="189"/>
    </row>
    <row r="9756">
      <c r="A9756" s="186" t="s">
        <v>488</v>
      </c>
      <c r="B9756" s="186">
        <v>0.0766282</v>
      </c>
      <c r="C9756" s="187">
        <v>45727.0</v>
      </c>
      <c r="D9756" s="188" t="str">
        <f t="shared" si="1"/>
        <v>2025/03</v>
      </c>
      <c r="E9756" s="189"/>
    </row>
    <row r="9757">
      <c r="A9757" s="186" t="s">
        <v>488</v>
      </c>
      <c r="B9757" s="186">
        <v>0.0481536</v>
      </c>
      <c r="C9757" s="187">
        <v>45727.0</v>
      </c>
      <c r="D9757" s="188" t="str">
        <f t="shared" si="1"/>
        <v>2025/03</v>
      </c>
      <c r="E9757" s="189"/>
    </row>
    <row r="9758">
      <c r="A9758" s="186" t="s">
        <v>488</v>
      </c>
      <c r="B9758" s="186">
        <v>0.2960056</v>
      </c>
      <c r="C9758" s="187">
        <v>45727.0</v>
      </c>
      <c r="D9758" s="188" t="str">
        <f t="shared" si="1"/>
        <v>2025/03</v>
      </c>
      <c r="E9758" s="189"/>
    </row>
    <row r="9759">
      <c r="A9759" s="186" t="s">
        <v>489</v>
      </c>
      <c r="B9759" s="186">
        <v>12.93539</v>
      </c>
      <c r="C9759" s="187">
        <v>45727.0</v>
      </c>
      <c r="D9759" s="188" t="str">
        <f t="shared" si="1"/>
        <v>2025/03</v>
      </c>
      <c r="E9759" s="189"/>
    </row>
    <row r="9760">
      <c r="A9760" s="186" t="s">
        <v>489</v>
      </c>
      <c r="B9760" s="186">
        <v>19.10768</v>
      </c>
      <c r="C9760" s="187">
        <v>45727.0</v>
      </c>
      <c r="D9760" s="188" t="str">
        <f t="shared" si="1"/>
        <v>2025/03</v>
      </c>
      <c r="E9760" s="189"/>
    </row>
    <row r="9761">
      <c r="A9761" s="186" t="s">
        <v>489</v>
      </c>
      <c r="B9761" s="186">
        <v>21.74522</v>
      </c>
      <c r="C9761" s="187">
        <v>45727.0</v>
      </c>
      <c r="D9761" s="188" t="str">
        <f t="shared" si="1"/>
        <v>2025/03</v>
      </c>
      <c r="E9761" s="189"/>
    </row>
    <row r="9762">
      <c r="A9762" s="186" t="s">
        <v>489</v>
      </c>
      <c r="B9762" s="186">
        <v>7.26094</v>
      </c>
      <c r="C9762" s="187">
        <v>45727.0</v>
      </c>
      <c r="D9762" s="188" t="str">
        <f t="shared" si="1"/>
        <v>2025/03</v>
      </c>
      <c r="E9762" s="189"/>
    </row>
    <row r="9763">
      <c r="A9763" s="186" t="s">
        <v>489</v>
      </c>
      <c r="B9763" s="186">
        <v>1.51648</v>
      </c>
      <c r="C9763" s="187">
        <v>45727.0</v>
      </c>
      <c r="D9763" s="188" t="str">
        <f t="shared" si="1"/>
        <v>2025/03</v>
      </c>
      <c r="E9763" s="189"/>
    </row>
    <row r="9764">
      <c r="A9764" s="186" t="s">
        <v>489</v>
      </c>
      <c r="B9764" s="186">
        <v>7.95646</v>
      </c>
      <c r="C9764" s="187">
        <v>45727.0</v>
      </c>
      <c r="D9764" s="188" t="str">
        <f t="shared" si="1"/>
        <v>2025/03</v>
      </c>
      <c r="E9764" s="189"/>
    </row>
    <row r="9765">
      <c r="A9765" s="186" t="s">
        <v>489</v>
      </c>
      <c r="B9765" s="186">
        <v>1.8211896</v>
      </c>
      <c r="C9765" s="187">
        <v>45727.0</v>
      </c>
      <c r="D9765" s="188" t="str">
        <f t="shared" si="1"/>
        <v>2025/03</v>
      </c>
      <c r="E9765" s="189"/>
    </row>
    <row r="9766">
      <c r="A9766" s="186" t="s">
        <v>489</v>
      </c>
      <c r="B9766" s="186">
        <v>1.7595552</v>
      </c>
      <c r="C9766" s="187">
        <v>45727.0</v>
      </c>
      <c r="D9766" s="188" t="str">
        <f t="shared" si="1"/>
        <v>2025/03</v>
      </c>
      <c r="E9766" s="189"/>
    </row>
    <row r="9767">
      <c r="A9767" s="186" t="s">
        <v>489</v>
      </c>
      <c r="B9767" s="186">
        <v>1.7212146</v>
      </c>
      <c r="C9767" s="187">
        <v>45727.0</v>
      </c>
      <c r="D9767" s="188" t="str">
        <f t="shared" si="1"/>
        <v>2025/03</v>
      </c>
      <c r="E9767" s="189"/>
    </row>
    <row r="9768">
      <c r="A9768" s="186" t="s">
        <v>489</v>
      </c>
      <c r="B9768" s="186">
        <v>0.1417674</v>
      </c>
      <c r="C9768" s="187">
        <v>45727.0</v>
      </c>
      <c r="D9768" s="188" t="str">
        <f t="shared" si="1"/>
        <v>2025/03</v>
      </c>
      <c r="E9768" s="189"/>
    </row>
    <row r="9769">
      <c r="A9769" s="186" t="s">
        <v>489</v>
      </c>
      <c r="B9769" s="186">
        <v>0.0881136</v>
      </c>
      <c r="C9769" s="187">
        <v>45727.0</v>
      </c>
      <c r="D9769" s="188" t="str">
        <f t="shared" si="1"/>
        <v>2025/03</v>
      </c>
      <c r="E9769" s="189"/>
    </row>
    <row r="9770">
      <c r="A9770" s="186" t="s">
        <v>497</v>
      </c>
      <c r="B9770" s="186">
        <v>0.113965</v>
      </c>
      <c r="C9770" s="187">
        <v>45727.0</v>
      </c>
      <c r="D9770" s="188" t="str">
        <f t="shared" si="1"/>
        <v>2025/03</v>
      </c>
      <c r="E9770" s="189"/>
    </row>
    <row r="9771">
      <c r="A9771" s="186" t="s">
        <v>497</v>
      </c>
      <c r="B9771" s="186">
        <v>0.00144</v>
      </c>
      <c r="C9771" s="187">
        <v>45727.0</v>
      </c>
      <c r="D9771" s="188" t="str">
        <f t="shared" si="1"/>
        <v>2025/03</v>
      </c>
      <c r="E9771" s="189"/>
    </row>
    <row r="9772">
      <c r="A9772" s="186" t="s">
        <v>497</v>
      </c>
      <c r="B9772" s="186">
        <v>0.1065</v>
      </c>
      <c r="C9772" s="187">
        <v>45727.0</v>
      </c>
      <c r="D9772" s="188" t="str">
        <f t="shared" si="1"/>
        <v>2025/03</v>
      </c>
      <c r="E9772" s="189"/>
    </row>
    <row r="9773">
      <c r="A9773" s="186" t="s">
        <v>497</v>
      </c>
      <c r="B9773" s="186">
        <v>0.0071907</v>
      </c>
      <c r="C9773" s="187">
        <v>45727.0</v>
      </c>
      <c r="D9773" s="188" t="str">
        <f t="shared" si="1"/>
        <v>2025/03</v>
      </c>
      <c r="E9773" s="189"/>
    </row>
    <row r="9774">
      <c r="A9774" s="186" t="s">
        <v>497</v>
      </c>
      <c r="B9774" s="186">
        <v>0.0965952</v>
      </c>
      <c r="C9774" s="187">
        <v>45727.0</v>
      </c>
      <c r="D9774" s="188" t="str">
        <f t="shared" si="1"/>
        <v>2025/03</v>
      </c>
      <c r="E9774" s="189"/>
    </row>
    <row r="9775">
      <c r="A9775" s="186" t="s">
        <v>497</v>
      </c>
      <c r="B9775" s="186">
        <v>0.0071472</v>
      </c>
      <c r="C9775" s="187">
        <v>45727.0</v>
      </c>
      <c r="D9775" s="188" t="str">
        <f t="shared" si="1"/>
        <v>2025/03</v>
      </c>
      <c r="E9775" s="189"/>
    </row>
    <row r="9776">
      <c r="A9776" s="186" t="s">
        <v>497</v>
      </c>
      <c r="B9776" s="186">
        <v>0.11385</v>
      </c>
      <c r="C9776" s="187">
        <v>45727.0</v>
      </c>
      <c r="D9776" s="188" t="str">
        <f t="shared" si="1"/>
        <v>2025/03</v>
      </c>
      <c r="E9776" s="189"/>
    </row>
    <row r="9777">
      <c r="A9777" s="186" t="s">
        <v>497</v>
      </c>
      <c r="B9777" s="186">
        <v>1.17402</v>
      </c>
      <c r="C9777" s="187">
        <v>45727.0</v>
      </c>
      <c r="D9777" s="188" t="str">
        <f t="shared" si="1"/>
        <v>2025/03</v>
      </c>
      <c r="E9777" s="189"/>
    </row>
    <row r="9778">
      <c r="A9778" s="186" t="s">
        <v>497</v>
      </c>
      <c r="B9778" s="186">
        <v>0.03953</v>
      </c>
      <c r="C9778" s="187">
        <v>45727.0</v>
      </c>
      <c r="D9778" s="188" t="str">
        <f t="shared" si="1"/>
        <v>2025/03</v>
      </c>
      <c r="E9778" s="189"/>
    </row>
    <row r="9779">
      <c r="A9779" s="186" t="s">
        <v>497</v>
      </c>
      <c r="B9779" s="186">
        <v>0.02952</v>
      </c>
      <c r="C9779" s="187">
        <v>45727.0</v>
      </c>
      <c r="D9779" s="188" t="str">
        <f t="shared" si="1"/>
        <v>2025/03</v>
      </c>
      <c r="E9779" s="189"/>
    </row>
    <row r="9780">
      <c r="A9780" s="186" t="s">
        <v>498</v>
      </c>
      <c r="B9780" s="186">
        <v>0.045075</v>
      </c>
      <c r="C9780" s="187">
        <v>45727.0</v>
      </c>
      <c r="D9780" s="188" t="str">
        <f t="shared" si="1"/>
        <v>2025/03</v>
      </c>
      <c r="E9780" s="189"/>
    </row>
    <row r="9781">
      <c r="A9781" s="186" t="s">
        <v>498</v>
      </c>
      <c r="B9781" s="186">
        <v>0.00656</v>
      </c>
      <c r="C9781" s="187">
        <v>45727.0</v>
      </c>
      <c r="D9781" s="188" t="str">
        <f t="shared" si="1"/>
        <v>2025/03</v>
      </c>
      <c r="E9781" s="189"/>
    </row>
    <row r="9782">
      <c r="A9782" s="186" t="s">
        <v>498</v>
      </c>
      <c r="B9782" s="186">
        <v>0.04206</v>
      </c>
      <c r="C9782" s="187">
        <v>45727.0</v>
      </c>
      <c r="D9782" s="188" t="str">
        <f t="shared" si="1"/>
        <v>2025/03</v>
      </c>
      <c r="E9782" s="189"/>
    </row>
    <row r="9783">
      <c r="A9783" s="186" t="s">
        <v>498</v>
      </c>
      <c r="B9783" s="186">
        <v>0.0160083</v>
      </c>
      <c r="C9783" s="187">
        <v>45727.0</v>
      </c>
      <c r="D9783" s="188" t="str">
        <f t="shared" si="1"/>
        <v>2025/03</v>
      </c>
      <c r="E9783" s="189"/>
    </row>
    <row r="9784">
      <c r="A9784" s="186" t="s">
        <v>498</v>
      </c>
      <c r="B9784" s="186">
        <v>0.0074592</v>
      </c>
      <c r="C9784" s="187">
        <v>45727.0</v>
      </c>
      <c r="D9784" s="188" t="str">
        <f t="shared" si="1"/>
        <v>2025/03</v>
      </c>
      <c r="E9784" s="189"/>
    </row>
    <row r="9785">
      <c r="A9785" s="186" t="s">
        <v>498</v>
      </c>
      <c r="B9785" s="186">
        <v>0.012279</v>
      </c>
      <c r="C9785" s="187">
        <v>45727.0</v>
      </c>
      <c r="D9785" s="188" t="str">
        <f t="shared" si="1"/>
        <v>2025/03</v>
      </c>
      <c r="E9785" s="189"/>
    </row>
    <row r="9786">
      <c r="A9786" s="186" t="s">
        <v>491</v>
      </c>
      <c r="B9786" s="186">
        <v>0.1832427</v>
      </c>
      <c r="C9786" s="187">
        <v>45727.0</v>
      </c>
      <c r="D9786" s="188" t="str">
        <f t="shared" si="1"/>
        <v>2025/03</v>
      </c>
      <c r="E9786" s="189"/>
    </row>
    <row r="9787">
      <c r="A9787" s="186" t="s">
        <v>491</v>
      </c>
      <c r="B9787" s="186">
        <v>0.0490404</v>
      </c>
      <c r="C9787" s="187">
        <v>45727.0</v>
      </c>
      <c r="D9787" s="188" t="str">
        <f t="shared" si="1"/>
        <v>2025/03</v>
      </c>
      <c r="E9787" s="189"/>
    </row>
    <row r="9788">
      <c r="A9788" s="186" t="s">
        <v>487</v>
      </c>
      <c r="B9788" s="186">
        <v>0.760135</v>
      </c>
      <c r="C9788" s="187">
        <v>45728.0</v>
      </c>
      <c r="D9788" s="188" t="str">
        <f t="shared" si="1"/>
        <v>2025/03</v>
      </c>
      <c r="E9788" s="189"/>
    </row>
    <row r="9789">
      <c r="A9789" s="186" t="s">
        <v>487</v>
      </c>
      <c r="B9789" s="186">
        <v>0.13584</v>
      </c>
      <c r="C9789" s="187">
        <v>45728.0</v>
      </c>
      <c r="D9789" s="188" t="str">
        <f t="shared" si="1"/>
        <v>2025/03</v>
      </c>
      <c r="E9789" s="189"/>
    </row>
    <row r="9790">
      <c r="A9790" s="186" t="s">
        <v>487</v>
      </c>
      <c r="B9790" s="186">
        <v>0.04531</v>
      </c>
      <c r="C9790" s="187">
        <v>45728.0</v>
      </c>
      <c r="D9790" s="188" t="str">
        <f t="shared" si="1"/>
        <v>2025/03</v>
      </c>
      <c r="E9790" s="189"/>
    </row>
    <row r="9791">
      <c r="A9791" s="186" t="s">
        <v>487</v>
      </c>
      <c r="B9791" s="186">
        <v>3.2415E-4</v>
      </c>
      <c r="C9791" s="187">
        <v>45728.0</v>
      </c>
      <c r="D9791" s="188" t="str">
        <f t="shared" si="1"/>
        <v>2025/03</v>
      </c>
      <c r="E9791" s="189"/>
    </row>
    <row r="9792">
      <c r="A9792" s="186" t="s">
        <v>487</v>
      </c>
      <c r="B9792" s="186">
        <v>2.64E-5</v>
      </c>
      <c r="C9792" s="187">
        <v>45728.0</v>
      </c>
      <c r="D9792" s="188" t="str">
        <f t="shared" si="1"/>
        <v>2025/03</v>
      </c>
      <c r="E9792" s="189"/>
    </row>
    <row r="9793">
      <c r="A9793" s="186" t="s">
        <v>499</v>
      </c>
      <c r="B9793" s="186">
        <v>8.81466</v>
      </c>
      <c r="C9793" s="187">
        <v>45728.0</v>
      </c>
      <c r="D9793" s="188" t="str">
        <f t="shared" si="1"/>
        <v>2025/03</v>
      </c>
      <c r="E9793" s="189"/>
    </row>
    <row r="9794">
      <c r="A9794" s="186" t="s">
        <v>499</v>
      </c>
      <c r="B9794" s="186">
        <v>10.0496</v>
      </c>
      <c r="C9794" s="187">
        <v>45728.0</v>
      </c>
      <c r="D9794" s="188" t="str">
        <f t="shared" si="1"/>
        <v>2025/03</v>
      </c>
      <c r="E9794" s="189"/>
    </row>
    <row r="9795">
      <c r="A9795" s="186" t="s">
        <v>499</v>
      </c>
      <c r="B9795" s="186">
        <v>4.93598</v>
      </c>
      <c r="C9795" s="187">
        <v>45728.0</v>
      </c>
      <c r="D9795" s="188" t="str">
        <f t="shared" si="1"/>
        <v>2025/03</v>
      </c>
      <c r="E9795" s="189"/>
    </row>
    <row r="9796">
      <c r="A9796" s="186" t="s">
        <v>499</v>
      </c>
      <c r="B9796" s="186">
        <v>0.0622473</v>
      </c>
      <c r="C9796" s="187">
        <v>45728.0</v>
      </c>
      <c r="D9796" s="188" t="str">
        <f t="shared" si="1"/>
        <v>2025/03</v>
      </c>
      <c r="E9796" s="189"/>
    </row>
    <row r="9797">
      <c r="A9797" s="186" t="s">
        <v>499</v>
      </c>
      <c r="B9797" s="186">
        <v>0.11208</v>
      </c>
      <c r="C9797" s="187">
        <v>45728.0</v>
      </c>
      <c r="D9797" s="188" t="str">
        <f t="shared" si="1"/>
        <v>2025/03</v>
      </c>
      <c r="E9797" s="189"/>
    </row>
    <row r="9798">
      <c r="A9798" s="186" t="s">
        <v>499</v>
      </c>
      <c r="B9798" s="186">
        <v>0.0271302</v>
      </c>
      <c r="C9798" s="187">
        <v>45728.0</v>
      </c>
      <c r="D9798" s="188" t="str">
        <f t="shared" si="1"/>
        <v>2025/03</v>
      </c>
      <c r="E9798" s="189"/>
    </row>
    <row r="9799">
      <c r="A9799" s="186" t="s">
        <v>499</v>
      </c>
      <c r="B9799" s="186">
        <v>0.01554761</v>
      </c>
      <c r="C9799" s="187">
        <v>45728.0</v>
      </c>
      <c r="D9799" s="188" t="str">
        <f t="shared" si="1"/>
        <v>2025/03</v>
      </c>
      <c r="E9799" s="189"/>
    </row>
    <row r="9800">
      <c r="A9800" s="186" t="s">
        <v>499</v>
      </c>
      <c r="B9800" s="186">
        <v>0.0640929</v>
      </c>
      <c r="C9800" s="187">
        <v>45728.0</v>
      </c>
      <c r="D9800" s="188" t="str">
        <f t="shared" si="1"/>
        <v>2025/03</v>
      </c>
      <c r="E9800" s="189"/>
    </row>
    <row r="9801">
      <c r="A9801" s="186" t="s">
        <v>499</v>
      </c>
      <c r="B9801" s="186">
        <v>0.0334308</v>
      </c>
      <c r="C9801" s="187">
        <v>45728.0</v>
      </c>
      <c r="D9801" s="188" t="str">
        <f t="shared" si="1"/>
        <v>2025/03</v>
      </c>
      <c r="E9801" s="189"/>
    </row>
    <row r="9802">
      <c r="A9802" s="186" t="s">
        <v>511</v>
      </c>
      <c r="B9802" s="186">
        <v>0.1061625</v>
      </c>
      <c r="C9802" s="187">
        <v>45728.0</v>
      </c>
      <c r="D9802" s="188" t="str">
        <f t="shared" si="1"/>
        <v>2025/03</v>
      </c>
      <c r="E9802" s="189"/>
    </row>
    <row r="9803">
      <c r="A9803" s="186" t="s">
        <v>511</v>
      </c>
      <c r="B9803" s="186">
        <v>0.06584</v>
      </c>
      <c r="C9803" s="187">
        <v>45728.0</v>
      </c>
      <c r="D9803" s="188" t="str">
        <f t="shared" si="1"/>
        <v>2025/03</v>
      </c>
      <c r="E9803" s="189"/>
    </row>
    <row r="9804">
      <c r="A9804" s="186" t="s">
        <v>511</v>
      </c>
      <c r="B9804" s="186">
        <v>0.4734729</v>
      </c>
      <c r="C9804" s="187">
        <v>45728.0</v>
      </c>
      <c r="D9804" s="188" t="str">
        <f t="shared" si="1"/>
        <v>2025/03</v>
      </c>
      <c r="E9804" s="189"/>
    </row>
    <row r="9805">
      <c r="A9805" s="186" t="s">
        <v>511</v>
      </c>
      <c r="B9805" s="186">
        <v>0.0279564</v>
      </c>
      <c r="C9805" s="187">
        <v>45728.0</v>
      </c>
      <c r="D9805" s="188" t="str">
        <f t="shared" si="1"/>
        <v>2025/03</v>
      </c>
      <c r="E9805" s="189"/>
    </row>
    <row r="9806">
      <c r="A9806" s="186" t="s">
        <v>502</v>
      </c>
      <c r="B9806" s="186">
        <v>1.7253</v>
      </c>
      <c r="C9806" s="187">
        <v>45728.0</v>
      </c>
      <c r="D9806" s="188" t="str">
        <f t="shared" si="1"/>
        <v>2025/03</v>
      </c>
      <c r="E9806" s="189"/>
    </row>
    <row r="9807">
      <c r="A9807" s="186" t="s">
        <v>502</v>
      </c>
      <c r="B9807" s="186">
        <v>0.59488</v>
      </c>
      <c r="C9807" s="187">
        <v>45728.0</v>
      </c>
      <c r="D9807" s="188" t="str">
        <f t="shared" si="1"/>
        <v>2025/03</v>
      </c>
      <c r="E9807" s="189"/>
    </row>
    <row r="9808">
      <c r="A9808" s="186" t="s">
        <v>502</v>
      </c>
      <c r="B9808" s="186">
        <v>0.32342</v>
      </c>
      <c r="C9808" s="187">
        <v>45728.0</v>
      </c>
      <c r="D9808" s="188" t="str">
        <f t="shared" si="1"/>
        <v>2025/03</v>
      </c>
      <c r="E9808" s="189"/>
    </row>
    <row r="9809">
      <c r="A9809" s="186" t="s">
        <v>502</v>
      </c>
      <c r="B9809" s="186">
        <v>0.0345921</v>
      </c>
      <c r="C9809" s="187">
        <v>45728.0</v>
      </c>
      <c r="D9809" s="188" t="str">
        <f t="shared" si="1"/>
        <v>2025/03</v>
      </c>
      <c r="E9809" s="189"/>
    </row>
    <row r="9810">
      <c r="A9810" s="186" t="s">
        <v>502</v>
      </c>
      <c r="B9810" s="186">
        <v>0.023904</v>
      </c>
      <c r="C9810" s="187">
        <v>45728.0</v>
      </c>
      <c r="D9810" s="188" t="str">
        <f t="shared" si="1"/>
        <v>2025/03</v>
      </c>
      <c r="E9810" s="189"/>
    </row>
    <row r="9811">
      <c r="A9811" s="186" t="s">
        <v>502</v>
      </c>
      <c r="B9811" s="186">
        <v>0.0135714</v>
      </c>
      <c r="C9811" s="187">
        <v>45728.0</v>
      </c>
      <c r="D9811" s="188" t="str">
        <f t="shared" si="1"/>
        <v>2025/03</v>
      </c>
      <c r="E9811" s="189"/>
    </row>
    <row r="9812">
      <c r="A9812" s="186" t="s">
        <v>502</v>
      </c>
      <c r="B9812" s="186">
        <v>0.0049157</v>
      </c>
      <c r="C9812" s="187">
        <v>45728.0</v>
      </c>
      <c r="D9812" s="188" t="str">
        <f t="shared" si="1"/>
        <v>2025/03</v>
      </c>
      <c r="E9812" s="189"/>
    </row>
    <row r="9813">
      <c r="A9813" s="186" t="s">
        <v>502</v>
      </c>
      <c r="B9813" s="186">
        <v>16.32852</v>
      </c>
      <c r="C9813" s="187">
        <v>45728.0</v>
      </c>
      <c r="D9813" s="188" t="str">
        <f t="shared" si="1"/>
        <v>2025/03</v>
      </c>
      <c r="E9813" s="189"/>
    </row>
    <row r="9814">
      <c r="A9814" s="186" t="s">
        <v>502</v>
      </c>
      <c r="B9814" s="186">
        <v>0.3417372</v>
      </c>
      <c r="C9814" s="187">
        <v>45728.0</v>
      </c>
      <c r="D9814" s="188" t="str">
        <f t="shared" si="1"/>
        <v>2025/03</v>
      </c>
      <c r="E9814" s="189"/>
    </row>
    <row r="9815">
      <c r="A9815" s="186" t="s">
        <v>502</v>
      </c>
      <c r="B9815" s="186">
        <v>0.0198084</v>
      </c>
      <c r="C9815" s="187">
        <v>45728.0</v>
      </c>
      <c r="D9815" s="188" t="str">
        <f t="shared" si="1"/>
        <v>2025/03</v>
      </c>
      <c r="E9815" s="189"/>
    </row>
    <row r="9816">
      <c r="A9816" s="186" t="s">
        <v>502</v>
      </c>
      <c r="B9816" s="186">
        <v>3.08</v>
      </c>
      <c r="C9816" s="187">
        <v>45728.0</v>
      </c>
      <c r="D9816" s="188" t="str">
        <f t="shared" si="1"/>
        <v>2025/03</v>
      </c>
      <c r="E9816" s="189"/>
    </row>
    <row r="9817">
      <c r="A9817" s="186" t="s">
        <v>502</v>
      </c>
      <c r="B9817" s="186">
        <v>0.001651</v>
      </c>
      <c r="C9817" s="187">
        <v>45728.0</v>
      </c>
      <c r="D9817" s="188" t="str">
        <f t="shared" si="1"/>
        <v>2025/03</v>
      </c>
      <c r="E9817" s="189"/>
    </row>
    <row r="9818">
      <c r="A9818" s="186" t="s">
        <v>502</v>
      </c>
      <c r="B9818" s="186">
        <v>2.52E-4</v>
      </c>
      <c r="C9818" s="187">
        <v>45728.0</v>
      </c>
      <c r="D9818" s="188" t="str">
        <f t="shared" si="1"/>
        <v>2025/03</v>
      </c>
      <c r="E9818" s="189"/>
    </row>
    <row r="9819">
      <c r="A9819" s="186" t="s">
        <v>502</v>
      </c>
      <c r="B9819" s="186">
        <v>0.27294</v>
      </c>
      <c r="C9819" s="187">
        <v>45728.0</v>
      </c>
      <c r="D9819" s="188" t="str">
        <f t="shared" si="1"/>
        <v>2025/03</v>
      </c>
      <c r="E9819" s="189"/>
    </row>
    <row r="9820">
      <c r="A9820" s="186" t="s">
        <v>502</v>
      </c>
      <c r="B9820" s="186">
        <v>0.844612</v>
      </c>
      <c r="C9820" s="187">
        <v>45728.0</v>
      </c>
      <c r="D9820" s="188" t="str">
        <f t="shared" si="1"/>
        <v>2025/03</v>
      </c>
      <c r="E9820" s="189"/>
    </row>
    <row r="9821">
      <c r="A9821" s="186" t="s">
        <v>488</v>
      </c>
      <c r="B9821" s="186">
        <v>0.0701225</v>
      </c>
      <c r="C9821" s="187">
        <v>45728.0</v>
      </c>
      <c r="D9821" s="188" t="str">
        <f t="shared" si="1"/>
        <v>2025/03</v>
      </c>
      <c r="E9821" s="189"/>
    </row>
    <row r="9822">
      <c r="A9822" s="186" t="s">
        <v>488</v>
      </c>
      <c r="B9822" s="186">
        <v>0.02871</v>
      </c>
      <c r="C9822" s="187">
        <v>45728.0</v>
      </c>
      <c r="D9822" s="188" t="str">
        <f t="shared" si="1"/>
        <v>2025/03</v>
      </c>
      <c r="E9822" s="189"/>
    </row>
    <row r="9823">
      <c r="A9823" s="186" t="s">
        <v>488</v>
      </c>
      <c r="B9823" s="186">
        <v>0.007017</v>
      </c>
      <c r="C9823" s="187">
        <v>45728.0</v>
      </c>
      <c r="D9823" s="188" t="str">
        <f t="shared" si="1"/>
        <v>2025/03</v>
      </c>
      <c r="E9823" s="189"/>
    </row>
    <row r="9824">
      <c r="A9824" s="186" t="s">
        <v>488</v>
      </c>
      <c r="B9824" s="186">
        <v>0.0040032</v>
      </c>
      <c r="C9824" s="187">
        <v>45728.0</v>
      </c>
      <c r="D9824" s="188" t="str">
        <f t="shared" si="1"/>
        <v>2025/03</v>
      </c>
      <c r="E9824" s="189"/>
    </row>
    <row r="9825">
      <c r="A9825" s="186" t="s">
        <v>488</v>
      </c>
      <c r="B9825" s="186">
        <v>0.002958</v>
      </c>
      <c r="C9825" s="187">
        <v>45728.0</v>
      </c>
      <c r="D9825" s="188" t="str">
        <f t="shared" si="1"/>
        <v>2025/03</v>
      </c>
      <c r="E9825" s="189"/>
    </row>
    <row r="9826">
      <c r="A9826" s="186" t="s">
        <v>488</v>
      </c>
      <c r="B9826" s="186">
        <v>2.707065</v>
      </c>
      <c r="C9826" s="187">
        <v>45728.0</v>
      </c>
      <c r="D9826" s="188" t="str">
        <f t="shared" si="1"/>
        <v>2025/03</v>
      </c>
      <c r="E9826" s="189"/>
    </row>
    <row r="9827">
      <c r="A9827" s="186" t="s">
        <v>488</v>
      </c>
      <c r="B9827" s="186">
        <v>10.1712</v>
      </c>
      <c r="C9827" s="187">
        <v>45728.0</v>
      </c>
      <c r="D9827" s="188" t="str">
        <f t="shared" si="1"/>
        <v>2025/03</v>
      </c>
      <c r="E9827" s="189"/>
    </row>
    <row r="9828">
      <c r="A9828" s="186" t="s">
        <v>488</v>
      </c>
      <c r="B9828" s="186">
        <v>14.44812</v>
      </c>
      <c r="C9828" s="187">
        <v>45728.0</v>
      </c>
      <c r="D9828" s="188" t="str">
        <f t="shared" si="1"/>
        <v>2025/03</v>
      </c>
      <c r="E9828" s="189"/>
    </row>
    <row r="9829">
      <c r="A9829" s="186" t="s">
        <v>488</v>
      </c>
      <c r="B9829" s="186">
        <v>0.2310473</v>
      </c>
      <c r="C9829" s="187">
        <v>45728.0</v>
      </c>
      <c r="D9829" s="188" t="str">
        <f t="shared" si="1"/>
        <v>2025/03</v>
      </c>
      <c r="E9829" s="189"/>
    </row>
    <row r="9830">
      <c r="A9830" s="186" t="s">
        <v>488</v>
      </c>
      <c r="B9830" s="186">
        <v>0.1236928</v>
      </c>
      <c r="C9830" s="187">
        <v>45728.0</v>
      </c>
      <c r="D9830" s="188" t="str">
        <f t="shared" si="1"/>
        <v>2025/03</v>
      </c>
      <c r="E9830" s="189"/>
    </row>
    <row r="9831">
      <c r="A9831" s="186" t="s">
        <v>488</v>
      </c>
      <c r="B9831" s="186">
        <v>0.2635336</v>
      </c>
      <c r="C9831" s="187">
        <v>45728.0</v>
      </c>
      <c r="D9831" s="188" t="str">
        <f t="shared" si="1"/>
        <v>2025/03</v>
      </c>
      <c r="E9831" s="189"/>
    </row>
    <row r="9832">
      <c r="A9832" s="186" t="s">
        <v>489</v>
      </c>
      <c r="B9832" s="186">
        <v>8.974655</v>
      </c>
      <c r="C9832" s="187">
        <v>45728.0</v>
      </c>
      <c r="D9832" s="188" t="str">
        <f t="shared" si="1"/>
        <v>2025/03</v>
      </c>
      <c r="E9832" s="189"/>
    </row>
    <row r="9833">
      <c r="A9833" s="186" t="s">
        <v>489</v>
      </c>
      <c r="B9833" s="186">
        <v>15.17232</v>
      </c>
      <c r="C9833" s="187">
        <v>45728.0</v>
      </c>
      <c r="D9833" s="188" t="str">
        <f t="shared" si="1"/>
        <v>2025/03</v>
      </c>
      <c r="E9833" s="189"/>
    </row>
    <row r="9834">
      <c r="A9834" s="186" t="s">
        <v>489</v>
      </c>
      <c r="B9834" s="186">
        <v>16.8058</v>
      </c>
      <c r="C9834" s="187">
        <v>45728.0</v>
      </c>
      <c r="D9834" s="188" t="str">
        <f t="shared" si="1"/>
        <v>2025/03</v>
      </c>
      <c r="E9834" s="189"/>
    </row>
    <row r="9835">
      <c r="A9835" s="186" t="s">
        <v>489</v>
      </c>
      <c r="B9835" s="186">
        <v>4.9797675</v>
      </c>
      <c r="C9835" s="187">
        <v>45728.0</v>
      </c>
      <c r="D9835" s="188" t="str">
        <f t="shared" si="1"/>
        <v>2025/03</v>
      </c>
      <c r="E9835" s="189"/>
    </row>
    <row r="9836">
      <c r="A9836" s="186" t="s">
        <v>489</v>
      </c>
      <c r="B9836" s="186">
        <v>0.68944</v>
      </c>
      <c r="C9836" s="187">
        <v>45728.0</v>
      </c>
      <c r="D9836" s="188" t="str">
        <f t="shared" si="1"/>
        <v>2025/03</v>
      </c>
      <c r="E9836" s="189"/>
    </row>
    <row r="9837">
      <c r="A9837" s="186" t="s">
        <v>489</v>
      </c>
      <c r="B9837" s="186">
        <v>3.4976</v>
      </c>
      <c r="C9837" s="187">
        <v>45728.0</v>
      </c>
      <c r="D9837" s="188" t="str">
        <f t="shared" si="1"/>
        <v>2025/03</v>
      </c>
      <c r="E9837" s="189"/>
    </row>
    <row r="9838">
      <c r="A9838" s="186" t="s">
        <v>489</v>
      </c>
      <c r="B9838" s="186">
        <v>6.4470495</v>
      </c>
      <c r="C9838" s="187">
        <v>45728.0</v>
      </c>
      <c r="D9838" s="188" t="str">
        <f t="shared" si="1"/>
        <v>2025/03</v>
      </c>
      <c r="E9838" s="189"/>
    </row>
    <row r="9839">
      <c r="A9839" s="186" t="s">
        <v>489</v>
      </c>
      <c r="B9839" s="186">
        <v>1.385568</v>
      </c>
      <c r="C9839" s="187">
        <v>45728.0</v>
      </c>
      <c r="D9839" s="188" t="str">
        <f t="shared" si="1"/>
        <v>2025/03</v>
      </c>
      <c r="E9839" s="189"/>
    </row>
    <row r="9840">
      <c r="A9840" s="186" t="s">
        <v>489</v>
      </c>
      <c r="B9840" s="186">
        <v>3.089763</v>
      </c>
      <c r="C9840" s="187">
        <v>45728.0</v>
      </c>
      <c r="D9840" s="188" t="str">
        <f t="shared" si="1"/>
        <v>2025/03</v>
      </c>
      <c r="E9840" s="189"/>
    </row>
    <row r="9841">
      <c r="A9841" s="186" t="s">
        <v>489</v>
      </c>
      <c r="B9841" s="186">
        <v>0.1181982</v>
      </c>
      <c r="C9841" s="187">
        <v>45728.0</v>
      </c>
      <c r="D9841" s="188" t="str">
        <f t="shared" si="1"/>
        <v>2025/03</v>
      </c>
      <c r="E9841" s="189"/>
    </row>
    <row r="9842">
      <c r="A9842" s="186" t="s">
        <v>489</v>
      </c>
      <c r="B9842" s="186">
        <v>0.0739032</v>
      </c>
      <c r="C9842" s="187">
        <v>45728.0</v>
      </c>
      <c r="D9842" s="188" t="str">
        <f t="shared" si="1"/>
        <v>2025/03</v>
      </c>
      <c r="E9842" s="189"/>
    </row>
    <row r="9843">
      <c r="A9843" s="186" t="s">
        <v>497</v>
      </c>
      <c r="B9843" s="186">
        <v>0.0955375</v>
      </c>
      <c r="C9843" s="187">
        <v>45728.0</v>
      </c>
      <c r="D9843" s="188" t="str">
        <f t="shared" si="1"/>
        <v>2025/03</v>
      </c>
      <c r="E9843" s="189"/>
    </row>
    <row r="9844">
      <c r="A9844" s="186" t="s">
        <v>497</v>
      </c>
      <c r="B9844" s="186">
        <v>0.0769</v>
      </c>
      <c r="C9844" s="187">
        <v>45728.0</v>
      </c>
      <c r="D9844" s="188" t="str">
        <f t="shared" si="1"/>
        <v>2025/03</v>
      </c>
      <c r="E9844" s="189"/>
    </row>
    <row r="9845">
      <c r="A9845" s="186" t="s">
        <v>497</v>
      </c>
      <c r="B9845" s="186">
        <v>0.32156</v>
      </c>
      <c r="C9845" s="187">
        <v>45728.0</v>
      </c>
      <c r="D9845" s="188" t="str">
        <f t="shared" si="1"/>
        <v>2025/03</v>
      </c>
      <c r="E9845" s="189"/>
    </row>
    <row r="9846">
      <c r="A9846" s="186" t="s">
        <v>497</v>
      </c>
      <c r="B9846" s="186">
        <v>0.11421</v>
      </c>
      <c r="C9846" s="187">
        <v>45728.0</v>
      </c>
      <c r="D9846" s="188" t="str">
        <f t="shared" si="1"/>
        <v>2025/03</v>
      </c>
      <c r="E9846" s="189"/>
    </row>
    <row r="9847">
      <c r="A9847" s="186" t="s">
        <v>498</v>
      </c>
      <c r="B9847" s="186">
        <v>0.06752</v>
      </c>
      <c r="C9847" s="187">
        <v>45728.0</v>
      </c>
      <c r="D9847" s="188" t="str">
        <f t="shared" si="1"/>
        <v>2025/03</v>
      </c>
      <c r="E9847" s="189"/>
    </row>
    <row r="9848">
      <c r="A9848" s="186" t="s">
        <v>498</v>
      </c>
      <c r="B9848" s="186">
        <v>0.00288</v>
      </c>
      <c r="C9848" s="187">
        <v>45728.0</v>
      </c>
      <c r="D9848" s="188" t="str">
        <f t="shared" si="1"/>
        <v>2025/03</v>
      </c>
      <c r="E9848" s="189"/>
    </row>
    <row r="9849">
      <c r="A9849" s="186" t="s">
        <v>498</v>
      </c>
      <c r="B9849" s="186">
        <v>0.05267</v>
      </c>
      <c r="C9849" s="187">
        <v>45728.0</v>
      </c>
      <c r="D9849" s="188" t="str">
        <f t="shared" si="1"/>
        <v>2025/03</v>
      </c>
      <c r="E9849" s="189"/>
    </row>
    <row r="9850">
      <c r="A9850" s="186" t="s">
        <v>498</v>
      </c>
      <c r="B9850" s="186">
        <v>0.02288175</v>
      </c>
      <c r="C9850" s="187">
        <v>45728.0</v>
      </c>
      <c r="D9850" s="188" t="str">
        <f t="shared" si="1"/>
        <v>2025/03</v>
      </c>
      <c r="E9850" s="189"/>
    </row>
    <row r="9851">
      <c r="A9851" s="186" t="s">
        <v>498</v>
      </c>
      <c r="B9851" s="186">
        <v>0.014832</v>
      </c>
      <c r="C9851" s="187">
        <v>45728.0</v>
      </c>
      <c r="D9851" s="188" t="str">
        <f t="shared" si="1"/>
        <v>2025/03</v>
      </c>
      <c r="E9851" s="189"/>
    </row>
    <row r="9852">
      <c r="A9852" s="186" t="s">
        <v>498</v>
      </c>
      <c r="B9852" s="186">
        <v>0.0280182</v>
      </c>
      <c r="C9852" s="187">
        <v>45728.0</v>
      </c>
      <c r="D9852" s="188" t="str">
        <f t="shared" si="1"/>
        <v>2025/03</v>
      </c>
      <c r="E9852" s="189"/>
    </row>
    <row r="9853">
      <c r="A9853" s="186" t="s">
        <v>491</v>
      </c>
      <c r="B9853" s="186">
        <v>0.1531515</v>
      </c>
      <c r="C9853" s="187">
        <v>45728.0</v>
      </c>
      <c r="D9853" s="188" t="str">
        <f t="shared" si="1"/>
        <v>2025/03</v>
      </c>
      <c r="E9853" s="189"/>
    </row>
    <row r="9854">
      <c r="A9854" s="186" t="s">
        <v>491</v>
      </c>
      <c r="B9854" s="186">
        <v>0.35904</v>
      </c>
      <c r="C9854" s="187">
        <v>45728.0</v>
      </c>
      <c r="D9854" s="188" t="str">
        <f t="shared" si="1"/>
        <v>2025/03</v>
      </c>
      <c r="E9854" s="189"/>
    </row>
    <row r="9855">
      <c r="A9855" s="186" t="s">
        <v>491</v>
      </c>
      <c r="B9855" s="186">
        <v>0.0867042</v>
      </c>
      <c r="C9855" s="187">
        <v>45728.0</v>
      </c>
      <c r="D9855" s="188" t="str">
        <f t="shared" si="1"/>
        <v>2025/03</v>
      </c>
      <c r="E9855" s="189"/>
    </row>
    <row r="9856">
      <c r="A9856" s="186" t="s">
        <v>487</v>
      </c>
      <c r="B9856" s="186">
        <v>1.03237</v>
      </c>
      <c r="C9856" s="187">
        <v>45729.0</v>
      </c>
      <c r="D9856" s="188" t="str">
        <f t="shared" si="1"/>
        <v>2025/03</v>
      </c>
      <c r="E9856" s="189"/>
    </row>
    <row r="9857">
      <c r="A9857" s="186" t="s">
        <v>487</v>
      </c>
      <c r="B9857" s="186">
        <v>0.26448</v>
      </c>
      <c r="C9857" s="187">
        <v>45729.0</v>
      </c>
      <c r="D9857" s="188" t="str">
        <f t="shared" si="1"/>
        <v>2025/03</v>
      </c>
      <c r="E9857" s="189"/>
    </row>
    <row r="9858">
      <c r="A9858" s="186" t="s">
        <v>487</v>
      </c>
      <c r="B9858" s="186">
        <v>0.05373</v>
      </c>
      <c r="C9858" s="187">
        <v>45729.0</v>
      </c>
      <c r="D9858" s="188" t="str">
        <f t="shared" si="1"/>
        <v>2025/03</v>
      </c>
      <c r="E9858" s="189"/>
    </row>
    <row r="9859">
      <c r="A9859" s="186" t="s">
        <v>487</v>
      </c>
      <c r="B9859" s="186">
        <v>0.0167385</v>
      </c>
      <c r="C9859" s="187">
        <v>45729.0</v>
      </c>
      <c r="D9859" s="188" t="str">
        <f t="shared" si="1"/>
        <v>2025/03</v>
      </c>
      <c r="E9859" s="189"/>
    </row>
    <row r="9860">
      <c r="A9860" s="186" t="s">
        <v>487</v>
      </c>
      <c r="B9860" s="186">
        <v>7.68E-5</v>
      </c>
      <c r="C9860" s="187">
        <v>45729.0</v>
      </c>
      <c r="D9860" s="188" t="str">
        <f t="shared" si="1"/>
        <v>2025/03</v>
      </c>
      <c r="E9860" s="189"/>
    </row>
    <row r="9861">
      <c r="A9861" s="186" t="s">
        <v>487</v>
      </c>
      <c r="B9861" s="186">
        <v>0.0010794</v>
      </c>
      <c r="C9861" s="187">
        <v>45729.0</v>
      </c>
      <c r="D9861" s="188" t="str">
        <f t="shared" si="1"/>
        <v>2025/03</v>
      </c>
      <c r="E9861" s="189"/>
    </row>
    <row r="9862">
      <c r="A9862" s="186" t="s">
        <v>499</v>
      </c>
      <c r="B9862" s="186">
        <v>8.118075</v>
      </c>
      <c r="C9862" s="187">
        <v>45729.0</v>
      </c>
      <c r="D9862" s="188" t="str">
        <f t="shared" si="1"/>
        <v>2025/03</v>
      </c>
      <c r="E9862" s="189"/>
    </row>
    <row r="9863">
      <c r="A9863" s="186" t="s">
        <v>499</v>
      </c>
      <c r="B9863" s="186">
        <v>9.7136</v>
      </c>
      <c r="C9863" s="187">
        <v>45729.0</v>
      </c>
      <c r="D9863" s="188" t="str">
        <f t="shared" si="1"/>
        <v>2025/03</v>
      </c>
      <c r="E9863" s="189"/>
    </row>
    <row r="9864">
      <c r="A9864" s="186" t="s">
        <v>499</v>
      </c>
      <c r="B9864" s="186">
        <v>4.855</v>
      </c>
      <c r="C9864" s="187">
        <v>45729.0</v>
      </c>
      <c r="D9864" s="188" t="str">
        <f t="shared" si="1"/>
        <v>2025/03</v>
      </c>
      <c r="E9864" s="189"/>
    </row>
    <row r="9865">
      <c r="A9865" s="186" t="s">
        <v>499</v>
      </c>
      <c r="B9865" s="186">
        <v>0.06009735</v>
      </c>
      <c r="C9865" s="187">
        <v>45729.0</v>
      </c>
      <c r="D9865" s="188" t="str">
        <f t="shared" si="1"/>
        <v>2025/03</v>
      </c>
      <c r="E9865" s="189"/>
    </row>
    <row r="9866">
      <c r="A9866" s="186" t="s">
        <v>499</v>
      </c>
      <c r="B9866" s="186">
        <v>0.103296</v>
      </c>
      <c r="C9866" s="187">
        <v>45729.0</v>
      </c>
      <c r="D9866" s="188" t="str">
        <f t="shared" si="1"/>
        <v>2025/03</v>
      </c>
      <c r="E9866" s="189"/>
    </row>
    <row r="9867">
      <c r="A9867" s="186" t="s">
        <v>499</v>
      </c>
      <c r="B9867" s="186">
        <v>0.0259866</v>
      </c>
      <c r="C9867" s="187">
        <v>45729.0</v>
      </c>
      <c r="D9867" s="188" t="str">
        <f t="shared" si="1"/>
        <v>2025/03</v>
      </c>
      <c r="E9867" s="189"/>
    </row>
    <row r="9868">
      <c r="A9868" s="186" t="s">
        <v>499</v>
      </c>
      <c r="B9868" s="186">
        <v>0.00771563</v>
      </c>
      <c r="C9868" s="187">
        <v>45729.0</v>
      </c>
      <c r="D9868" s="188" t="str">
        <f t="shared" si="1"/>
        <v>2025/03</v>
      </c>
      <c r="E9868" s="189"/>
    </row>
    <row r="9869">
      <c r="A9869" s="186" t="s">
        <v>499</v>
      </c>
      <c r="B9869" s="186">
        <v>0.0591369</v>
      </c>
      <c r="C9869" s="187">
        <v>45729.0</v>
      </c>
      <c r="D9869" s="188" t="str">
        <f t="shared" si="1"/>
        <v>2025/03</v>
      </c>
      <c r="E9869" s="189"/>
    </row>
    <row r="9870">
      <c r="A9870" s="186" t="s">
        <v>499</v>
      </c>
      <c r="B9870" s="186">
        <v>0.0313308</v>
      </c>
      <c r="C9870" s="187">
        <v>45729.0</v>
      </c>
      <c r="D9870" s="188" t="str">
        <f t="shared" si="1"/>
        <v>2025/03</v>
      </c>
      <c r="E9870" s="189"/>
    </row>
    <row r="9871">
      <c r="A9871" s="186" t="s">
        <v>511</v>
      </c>
      <c r="B9871" s="186">
        <v>1.4080056</v>
      </c>
      <c r="C9871" s="187">
        <v>45729.0</v>
      </c>
      <c r="D9871" s="188" t="str">
        <f t="shared" si="1"/>
        <v>2025/03</v>
      </c>
      <c r="E9871" s="189"/>
    </row>
    <row r="9872">
      <c r="A9872" s="186" t="s">
        <v>511</v>
      </c>
      <c r="B9872" s="186">
        <v>0.0829008</v>
      </c>
      <c r="C9872" s="187">
        <v>45729.0</v>
      </c>
      <c r="D9872" s="188" t="str">
        <f t="shared" si="1"/>
        <v>2025/03</v>
      </c>
      <c r="E9872" s="189"/>
    </row>
    <row r="9873">
      <c r="A9873" s="186" t="s">
        <v>502</v>
      </c>
      <c r="B9873" s="186">
        <v>1.4556025</v>
      </c>
      <c r="C9873" s="187">
        <v>45729.0</v>
      </c>
      <c r="D9873" s="188" t="str">
        <f t="shared" si="1"/>
        <v>2025/03</v>
      </c>
      <c r="E9873" s="189"/>
    </row>
    <row r="9874">
      <c r="A9874" s="186" t="s">
        <v>502</v>
      </c>
      <c r="B9874" s="186">
        <v>0.36752</v>
      </c>
      <c r="C9874" s="187">
        <v>45729.0</v>
      </c>
      <c r="D9874" s="188" t="str">
        <f t="shared" si="1"/>
        <v>2025/03</v>
      </c>
      <c r="E9874" s="189"/>
    </row>
    <row r="9875">
      <c r="A9875" s="186" t="s">
        <v>502</v>
      </c>
      <c r="B9875" s="186">
        <v>0.42651</v>
      </c>
      <c r="C9875" s="187">
        <v>45729.0</v>
      </c>
      <c r="D9875" s="188" t="str">
        <f t="shared" si="1"/>
        <v>2025/03</v>
      </c>
      <c r="E9875" s="189"/>
    </row>
    <row r="9876">
      <c r="A9876" s="186" t="s">
        <v>502</v>
      </c>
      <c r="B9876" s="186">
        <v>0.0199863</v>
      </c>
      <c r="C9876" s="187">
        <v>45729.0</v>
      </c>
      <c r="D9876" s="188" t="str">
        <f t="shared" si="1"/>
        <v>2025/03</v>
      </c>
      <c r="E9876" s="189"/>
    </row>
    <row r="9877">
      <c r="A9877" s="186" t="s">
        <v>502</v>
      </c>
      <c r="B9877" s="186">
        <v>0.0118176</v>
      </c>
      <c r="C9877" s="187">
        <v>45729.0</v>
      </c>
      <c r="D9877" s="188" t="str">
        <f t="shared" si="1"/>
        <v>2025/03</v>
      </c>
      <c r="E9877" s="189"/>
    </row>
    <row r="9878">
      <c r="A9878" s="186" t="s">
        <v>502</v>
      </c>
      <c r="B9878" s="186">
        <v>0.0056514</v>
      </c>
      <c r="C9878" s="187">
        <v>45729.0</v>
      </c>
      <c r="D9878" s="188" t="str">
        <f t="shared" si="1"/>
        <v>2025/03</v>
      </c>
      <c r="E9878" s="189"/>
    </row>
    <row r="9879">
      <c r="A9879" s="186" t="s">
        <v>502</v>
      </c>
      <c r="B9879" s="186">
        <v>0.13566</v>
      </c>
      <c r="C9879" s="187">
        <v>45729.0</v>
      </c>
      <c r="D9879" s="188" t="str">
        <f t="shared" si="1"/>
        <v>2025/03</v>
      </c>
      <c r="E9879" s="189"/>
    </row>
    <row r="9880">
      <c r="A9880" s="186" t="s">
        <v>502</v>
      </c>
      <c r="B9880" s="186">
        <v>1.28154</v>
      </c>
      <c r="C9880" s="187">
        <v>45729.0</v>
      </c>
      <c r="D9880" s="188" t="str">
        <f t="shared" si="1"/>
        <v>2025/03</v>
      </c>
      <c r="E9880" s="189"/>
    </row>
    <row r="9881">
      <c r="A9881" s="186" t="s">
        <v>502</v>
      </c>
      <c r="B9881" s="186">
        <v>0.0053161</v>
      </c>
      <c r="C9881" s="187">
        <v>45729.0</v>
      </c>
      <c r="D9881" s="188" t="str">
        <f t="shared" si="1"/>
        <v>2025/03</v>
      </c>
      <c r="E9881" s="189"/>
    </row>
    <row r="9882">
      <c r="A9882" s="186" t="s">
        <v>502</v>
      </c>
      <c r="B9882" s="186">
        <v>7.6158</v>
      </c>
      <c r="C9882" s="187">
        <v>45729.0</v>
      </c>
      <c r="D9882" s="188" t="str">
        <f t="shared" si="1"/>
        <v>2025/03</v>
      </c>
      <c r="E9882" s="189"/>
    </row>
    <row r="9883">
      <c r="A9883" s="186" t="s">
        <v>502</v>
      </c>
      <c r="B9883" s="186">
        <v>0.3649641</v>
      </c>
      <c r="C9883" s="187">
        <v>45729.0</v>
      </c>
      <c r="D9883" s="188" t="str">
        <f t="shared" si="1"/>
        <v>2025/03</v>
      </c>
      <c r="E9883" s="189"/>
    </row>
    <row r="9884">
      <c r="A9884" s="186" t="s">
        <v>502</v>
      </c>
      <c r="B9884" s="186">
        <v>0.0224604</v>
      </c>
      <c r="C9884" s="187">
        <v>45729.0</v>
      </c>
      <c r="D9884" s="188" t="str">
        <f t="shared" si="1"/>
        <v>2025/03</v>
      </c>
      <c r="E9884" s="189"/>
    </row>
    <row r="9885">
      <c r="A9885" s="186" t="s">
        <v>502</v>
      </c>
      <c r="B9885" s="186">
        <v>2.8</v>
      </c>
      <c r="C9885" s="187">
        <v>45729.0</v>
      </c>
      <c r="D9885" s="188" t="str">
        <f t="shared" si="1"/>
        <v>2025/03</v>
      </c>
      <c r="E9885" s="189"/>
    </row>
    <row r="9886">
      <c r="A9886" s="186" t="s">
        <v>502</v>
      </c>
      <c r="B9886" s="186">
        <v>0.0051645</v>
      </c>
      <c r="C9886" s="187">
        <v>45729.0</v>
      </c>
      <c r="D9886" s="188" t="str">
        <f t="shared" si="1"/>
        <v>2025/03</v>
      </c>
      <c r="E9886" s="189"/>
    </row>
    <row r="9887">
      <c r="A9887" s="186" t="s">
        <v>502</v>
      </c>
      <c r="B9887" s="186">
        <v>4.11E-4</v>
      </c>
      <c r="C9887" s="187">
        <v>45729.0</v>
      </c>
      <c r="D9887" s="188" t="str">
        <f t="shared" si="1"/>
        <v>2025/03</v>
      </c>
      <c r="E9887" s="189"/>
    </row>
    <row r="9888">
      <c r="A9888" s="186" t="s">
        <v>502</v>
      </c>
      <c r="B9888" s="186">
        <v>0.249666</v>
      </c>
      <c r="C9888" s="187">
        <v>45729.0</v>
      </c>
      <c r="D9888" s="188" t="str">
        <f t="shared" si="1"/>
        <v>2025/03</v>
      </c>
      <c r="E9888" s="189"/>
    </row>
    <row r="9889">
      <c r="A9889" s="186" t="s">
        <v>502</v>
      </c>
      <c r="B9889" s="186">
        <v>0.80734</v>
      </c>
      <c r="C9889" s="187">
        <v>45729.0</v>
      </c>
      <c r="D9889" s="188" t="str">
        <f t="shared" si="1"/>
        <v>2025/03</v>
      </c>
      <c r="E9889" s="189"/>
    </row>
    <row r="9890">
      <c r="A9890" s="186" t="s">
        <v>488</v>
      </c>
      <c r="B9890" s="186">
        <v>0.011265</v>
      </c>
      <c r="C9890" s="187">
        <v>45729.0</v>
      </c>
      <c r="D9890" s="188" t="str">
        <f t="shared" si="1"/>
        <v>2025/03</v>
      </c>
      <c r="E9890" s="189"/>
    </row>
    <row r="9891">
      <c r="A9891" s="186" t="s">
        <v>488</v>
      </c>
      <c r="B9891" s="186">
        <v>0.00915</v>
      </c>
      <c r="C9891" s="187">
        <v>45729.0</v>
      </c>
      <c r="D9891" s="188" t="str">
        <f t="shared" si="1"/>
        <v>2025/03</v>
      </c>
      <c r="E9891" s="189"/>
    </row>
    <row r="9892">
      <c r="A9892" s="186" t="s">
        <v>488</v>
      </c>
      <c r="B9892" s="186">
        <v>0.190015</v>
      </c>
      <c r="C9892" s="187">
        <v>45729.0</v>
      </c>
      <c r="D9892" s="188" t="str">
        <f t="shared" si="1"/>
        <v>2025/03</v>
      </c>
      <c r="E9892" s="189"/>
    </row>
    <row r="9893">
      <c r="A9893" s="186" t="s">
        <v>488</v>
      </c>
      <c r="B9893" s="186">
        <v>0.04128</v>
      </c>
      <c r="C9893" s="187">
        <v>45729.0</v>
      </c>
      <c r="D9893" s="188" t="str">
        <f t="shared" si="1"/>
        <v>2025/03</v>
      </c>
      <c r="E9893" s="189"/>
    </row>
    <row r="9894">
      <c r="A9894" s="186" t="s">
        <v>488</v>
      </c>
      <c r="B9894" s="186">
        <v>0.12874</v>
      </c>
      <c r="C9894" s="187">
        <v>45729.0</v>
      </c>
      <c r="D9894" s="188" t="str">
        <f t="shared" si="1"/>
        <v>2025/03</v>
      </c>
      <c r="E9894" s="189"/>
    </row>
    <row r="9895">
      <c r="A9895" s="186" t="s">
        <v>488</v>
      </c>
      <c r="B9895" s="186">
        <v>0.00233355</v>
      </c>
      <c r="C9895" s="187">
        <v>45729.0</v>
      </c>
      <c r="D9895" s="188" t="str">
        <f t="shared" si="1"/>
        <v>2025/03</v>
      </c>
      <c r="E9895" s="189"/>
    </row>
    <row r="9896">
      <c r="A9896" s="186" t="s">
        <v>488</v>
      </c>
      <c r="B9896" s="186">
        <v>6.378E-4</v>
      </c>
      <c r="C9896" s="187">
        <v>45729.0</v>
      </c>
      <c r="D9896" s="188" t="str">
        <f t="shared" si="1"/>
        <v>2025/03</v>
      </c>
      <c r="E9896" s="189"/>
    </row>
    <row r="9897">
      <c r="A9897" s="186" t="s">
        <v>488</v>
      </c>
      <c r="B9897" s="186">
        <v>1.36362</v>
      </c>
      <c r="C9897" s="187">
        <v>45729.0</v>
      </c>
      <c r="D9897" s="188" t="str">
        <f t="shared" si="1"/>
        <v>2025/03</v>
      </c>
      <c r="E9897" s="189"/>
    </row>
    <row r="9898">
      <c r="A9898" s="186" t="s">
        <v>488</v>
      </c>
      <c r="B9898" s="186">
        <v>0.7821</v>
      </c>
      <c r="C9898" s="187">
        <v>45729.0</v>
      </c>
      <c r="D9898" s="188" t="str">
        <f t="shared" si="1"/>
        <v>2025/03</v>
      </c>
      <c r="E9898" s="189"/>
    </row>
    <row r="9899">
      <c r="A9899" s="186" t="s">
        <v>488</v>
      </c>
      <c r="B9899" s="186">
        <v>0.5128475</v>
      </c>
      <c r="C9899" s="187">
        <v>45729.0</v>
      </c>
      <c r="D9899" s="188" t="str">
        <f t="shared" si="1"/>
        <v>2025/03</v>
      </c>
      <c r="E9899" s="189"/>
    </row>
    <row r="9900">
      <c r="A9900" s="186" t="s">
        <v>488</v>
      </c>
      <c r="B9900" s="186">
        <v>0.3003968</v>
      </c>
      <c r="C9900" s="187">
        <v>45729.0</v>
      </c>
      <c r="D9900" s="188" t="str">
        <f t="shared" si="1"/>
        <v>2025/03</v>
      </c>
      <c r="E9900" s="189"/>
    </row>
    <row r="9901">
      <c r="A9901" s="186" t="s">
        <v>488</v>
      </c>
      <c r="B9901" s="186">
        <v>0.4786408</v>
      </c>
      <c r="C9901" s="187">
        <v>45729.0</v>
      </c>
      <c r="D9901" s="188" t="str">
        <f t="shared" si="1"/>
        <v>2025/03</v>
      </c>
      <c r="E9901" s="189"/>
    </row>
    <row r="9902">
      <c r="A9902" s="186" t="s">
        <v>489</v>
      </c>
      <c r="B9902" s="186">
        <v>5.434315</v>
      </c>
      <c r="C9902" s="187">
        <v>45729.0</v>
      </c>
      <c r="D9902" s="188" t="str">
        <f t="shared" si="1"/>
        <v>2025/03</v>
      </c>
      <c r="E9902" s="189"/>
    </row>
    <row r="9903">
      <c r="A9903" s="186" t="s">
        <v>489</v>
      </c>
      <c r="B9903" s="186">
        <v>4.7256</v>
      </c>
      <c r="C9903" s="187">
        <v>45729.0</v>
      </c>
      <c r="D9903" s="188" t="str">
        <f t="shared" si="1"/>
        <v>2025/03</v>
      </c>
      <c r="E9903" s="189"/>
    </row>
    <row r="9904">
      <c r="A9904" s="186" t="s">
        <v>489</v>
      </c>
      <c r="B9904" s="186">
        <v>7.35114</v>
      </c>
      <c r="C9904" s="187">
        <v>45729.0</v>
      </c>
      <c r="D9904" s="188" t="str">
        <f t="shared" si="1"/>
        <v>2025/03</v>
      </c>
      <c r="E9904" s="189"/>
    </row>
    <row r="9905">
      <c r="A9905" s="186" t="s">
        <v>489</v>
      </c>
      <c r="B9905" s="186">
        <v>0.53283</v>
      </c>
      <c r="C9905" s="187">
        <v>45729.0</v>
      </c>
      <c r="D9905" s="188" t="str">
        <f t="shared" si="1"/>
        <v>2025/03</v>
      </c>
      <c r="E9905" s="189"/>
    </row>
    <row r="9906">
      <c r="A9906" s="186" t="s">
        <v>489</v>
      </c>
      <c r="B9906" s="186">
        <v>0.09648</v>
      </c>
      <c r="C9906" s="187">
        <v>45729.0</v>
      </c>
      <c r="D9906" s="188" t="str">
        <f t="shared" si="1"/>
        <v>2025/03</v>
      </c>
      <c r="E9906" s="189"/>
    </row>
    <row r="9907">
      <c r="A9907" s="186" t="s">
        <v>489</v>
      </c>
      <c r="B9907" s="186">
        <v>0.59702</v>
      </c>
      <c r="C9907" s="187">
        <v>45729.0</v>
      </c>
      <c r="D9907" s="188" t="str">
        <f t="shared" si="1"/>
        <v>2025/03</v>
      </c>
      <c r="E9907" s="189"/>
    </row>
    <row r="9908">
      <c r="A9908" s="186" t="s">
        <v>489</v>
      </c>
      <c r="B9908" s="186">
        <v>1.28269365</v>
      </c>
      <c r="C9908" s="187">
        <v>45729.0</v>
      </c>
      <c r="D9908" s="188" t="str">
        <f t="shared" si="1"/>
        <v>2025/03</v>
      </c>
      <c r="E9908" s="189"/>
    </row>
    <row r="9909">
      <c r="A9909" s="186" t="s">
        <v>489</v>
      </c>
      <c r="B9909" s="186">
        <v>0.0873696</v>
      </c>
      <c r="C9909" s="187">
        <v>45729.0</v>
      </c>
      <c r="D9909" s="188" t="str">
        <f t="shared" si="1"/>
        <v>2025/03</v>
      </c>
      <c r="E9909" s="189"/>
    </row>
    <row r="9910">
      <c r="A9910" s="186" t="s">
        <v>489</v>
      </c>
      <c r="B9910" s="186">
        <v>0.4590696</v>
      </c>
      <c r="C9910" s="187">
        <v>45729.0</v>
      </c>
      <c r="D9910" s="188" t="str">
        <f t="shared" si="1"/>
        <v>2025/03</v>
      </c>
      <c r="E9910" s="189"/>
    </row>
    <row r="9911">
      <c r="A9911" s="186" t="s">
        <v>489</v>
      </c>
      <c r="B9911" s="186">
        <v>11.89431</v>
      </c>
      <c r="C9911" s="187">
        <v>45729.0</v>
      </c>
      <c r="D9911" s="188" t="str">
        <f t="shared" si="1"/>
        <v>2025/03</v>
      </c>
      <c r="E9911" s="189"/>
    </row>
    <row r="9912">
      <c r="A9912" s="186" t="s">
        <v>489</v>
      </c>
      <c r="B9912" s="186">
        <v>0.1181397</v>
      </c>
      <c r="C9912" s="187">
        <v>45729.0</v>
      </c>
      <c r="D9912" s="188" t="str">
        <f t="shared" si="1"/>
        <v>2025/03</v>
      </c>
      <c r="E9912" s="189"/>
    </row>
    <row r="9913">
      <c r="A9913" s="186" t="s">
        <v>489</v>
      </c>
      <c r="B9913" s="186">
        <v>0.0991392</v>
      </c>
      <c r="C9913" s="187">
        <v>45729.0</v>
      </c>
      <c r="D9913" s="188" t="str">
        <f t="shared" si="1"/>
        <v>2025/03</v>
      </c>
      <c r="E9913" s="189"/>
    </row>
    <row r="9914">
      <c r="A9914" s="186" t="s">
        <v>498</v>
      </c>
      <c r="B9914" s="186">
        <v>0.0464425</v>
      </c>
      <c r="C9914" s="187">
        <v>45729.0</v>
      </c>
      <c r="D9914" s="188" t="str">
        <f t="shared" si="1"/>
        <v>2025/03</v>
      </c>
      <c r="E9914" s="189"/>
    </row>
    <row r="9915">
      <c r="A9915" s="186" t="s">
        <v>498</v>
      </c>
      <c r="B9915" s="186">
        <v>0.0016</v>
      </c>
      <c r="C9915" s="187">
        <v>45729.0</v>
      </c>
      <c r="D9915" s="188" t="str">
        <f t="shared" si="1"/>
        <v>2025/03</v>
      </c>
      <c r="E9915" s="189"/>
    </row>
    <row r="9916">
      <c r="A9916" s="186" t="s">
        <v>498</v>
      </c>
      <c r="B9916" s="186">
        <v>0.03702</v>
      </c>
      <c r="C9916" s="187">
        <v>45729.0</v>
      </c>
      <c r="D9916" s="188" t="str">
        <f t="shared" si="1"/>
        <v>2025/03</v>
      </c>
      <c r="E9916" s="189"/>
    </row>
    <row r="9917">
      <c r="A9917" s="186" t="s">
        <v>498</v>
      </c>
      <c r="B9917" s="186">
        <v>0.0148563</v>
      </c>
      <c r="C9917" s="187">
        <v>45729.0</v>
      </c>
      <c r="D9917" s="188" t="str">
        <f t="shared" si="1"/>
        <v>2025/03</v>
      </c>
      <c r="E9917" s="189"/>
    </row>
    <row r="9918">
      <c r="A9918" s="186" t="s">
        <v>498</v>
      </c>
      <c r="B9918" s="186">
        <v>0.0078048</v>
      </c>
      <c r="C9918" s="187">
        <v>45729.0</v>
      </c>
      <c r="D9918" s="188" t="str">
        <f t="shared" si="1"/>
        <v>2025/03</v>
      </c>
      <c r="E9918" s="189"/>
    </row>
    <row r="9919">
      <c r="A9919" s="186" t="s">
        <v>498</v>
      </c>
      <c r="B9919" s="186">
        <v>0.008898</v>
      </c>
      <c r="C9919" s="187">
        <v>45729.0</v>
      </c>
      <c r="D9919" s="188" t="str">
        <f t="shared" si="1"/>
        <v>2025/03</v>
      </c>
      <c r="E9919" s="189"/>
    </row>
    <row r="9920">
      <c r="A9920" s="186" t="s">
        <v>491</v>
      </c>
      <c r="B9920" s="186">
        <v>0.0572682</v>
      </c>
      <c r="C9920" s="187">
        <v>45729.0</v>
      </c>
      <c r="D9920" s="188" t="str">
        <f t="shared" si="1"/>
        <v>2025/03</v>
      </c>
      <c r="E9920" s="189"/>
    </row>
    <row r="9921">
      <c r="A9921" s="186" t="s">
        <v>491</v>
      </c>
      <c r="B9921" s="186">
        <v>0.0419328</v>
      </c>
      <c r="C9921" s="187">
        <v>45729.0</v>
      </c>
      <c r="D9921" s="188" t="str">
        <f t="shared" si="1"/>
        <v>2025/03</v>
      </c>
      <c r="E9921" s="189"/>
    </row>
    <row r="9922">
      <c r="A9922" s="186" t="s">
        <v>491</v>
      </c>
      <c r="B9922" s="186">
        <v>0.0154446</v>
      </c>
      <c r="C9922" s="187">
        <v>45729.0</v>
      </c>
      <c r="D9922" s="188" t="str">
        <f t="shared" si="1"/>
        <v>2025/03</v>
      </c>
      <c r="E9922" s="189"/>
    </row>
    <row r="9923">
      <c r="A9923" s="186" t="s">
        <v>487</v>
      </c>
      <c r="B9923" s="186">
        <v>0.256375</v>
      </c>
      <c r="C9923" s="187">
        <v>45730.0</v>
      </c>
      <c r="D9923" s="188" t="str">
        <f t="shared" si="1"/>
        <v>2025/03</v>
      </c>
      <c r="E9923" s="189"/>
    </row>
    <row r="9924">
      <c r="A9924" s="186" t="s">
        <v>487</v>
      </c>
      <c r="B9924" s="186">
        <v>0.02896</v>
      </c>
      <c r="C9924" s="187">
        <v>45730.0</v>
      </c>
      <c r="D9924" s="188" t="str">
        <f t="shared" si="1"/>
        <v>2025/03</v>
      </c>
      <c r="E9924" s="189"/>
    </row>
    <row r="9925">
      <c r="A9925" s="186" t="s">
        <v>487</v>
      </c>
      <c r="B9925" s="186">
        <v>0.01526</v>
      </c>
      <c r="C9925" s="187">
        <v>45730.0</v>
      </c>
      <c r="D9925" s="188" t="str">
        <f t="shared" si="1"/>
        <v>2025/03</v>
      </c>
      <c r="E9925" s="189"/>
    </row>
    <row r="9926">
      <c r="A9926" s="186" t="s">
        <v>487</v>
      </c>
      <c r="B9926" s="186">
        <v>0.01785225</v>
      </c>
      <c r="C9926" s="187">
        <v>45730.0</v>
      </c>
      <c r="D9926" s="188" t="str">
        <f t="shared" si="1"/>
        <v>2025/03</v>
      </c>
      <c r="E9926" s="189"/>
    </row>
    <row r="9927">
      <c r="A9927" s="186" t="s">
        <v>487</v>
      </c>
      <c r="B9927" s="186">
        <v>1.536E-4</v>
      </c>
      <c r="C9927" s="187">
        <v>45730.0</v>
      </c>
      <c r="D9927" s="188" t="str">
        <f t="shared" si="1"/>
        <v>2025/03</v>
      </c>
      <c r="E9927" s="189"/>
    </row>
    <row r="9928">
      <c r="A9928" s="186" t="s">
        <v>487</v>
      </c>
      <c r="B9928" s="186">
        <v>0.0019356</v>
      </c>
      <c r="C9928" s="187">
        <v>45730.0</v>
      </c>
      <c r="D9928" s="188" t="str">
        <f t="shared" si="1"/>
        <v>2025/03</v>
      </c>
      <c r="E9928" s="189"/>
    </row>
    <row r="9929">
      <c r="A9929" s="186" t="s">
        <v>499</v>
      </c>
      <c r="B9929" s="186">
        <v>7.16845</v>
      </c>
      <c r="C9929" s="187">
        <v>45730.0</v>
      </c>
      <c r="D9929" s="188" t="str">
        <f t="shared" si="1"/>
        <v>2025/03</v>
      </c>
      <c r="E9929" s="189"/>
    </row>
    <row r="9930">
      <c r="A9930" s="186" t="s">
        <v>499</v>
      </c>
      <c r="B9930" s="186">
        <v>7.84144</v>
      </c>
      <c r="C9930" s="187">
        <v>45730.0</v>
      </c>
      <c r="D9930" s="188" t="str">
        <f t="shared" si="1"/>
        <v>2025/03</v>
      </c>
      <c r="E9930" s="189"/>
    </row>
    <row r="9931">
      <c r="A9931" s="186" t="s">
        <v>499</v>
      </c>
      <c r="B9931" s="186">
        <v>3.66902</v>
      </c>
      <c r="C9931" s="187">
        <v>45730.0</v>
      </c>
      <c r="D9931" s="188" t="str">
        <f t="shared" si="1"/>
        <v>2025/03</v>
      </c>
      <c r="E9931" s="189"/>
    </row>
    <row r="9932">
      <c r="A9932" s="186" t="s">
        <v>499</v>
      </c>
      <c r="B9932" s="186">
        <v>0.05009895</v>
      </c>
      <c r="C9932" s="187">
        <v>45730.0</v>
      </c>
      <c r="D9932" s="188" t="str">
        <f t="shared" si="1"/>
        <v>2025/03</v>
      </c>
      <c r="E9932" s="189"/>
    </row>
    <row r="9933">
      <c r="A9933" s="186" t="s">
        <v>499</v>
      </c>
      <c r="B9933" s="186">
        <v>0.0896544</v>
      </c>
      <c r="C9933" s="187">
        <v>45730.0</v>
      </c>
      <c r="D9933" s="188" t="str">
        <f t="shared" si="1"/>
        <v>2025/03</v>
      </c>
      <c r="E9933" s="189"/>
    </row>
    <row r="9934">
      <c r="A9934" s="186" t="s">
        <v>499</v>
      </c>
      <c r="B9934" s="186">
        <v>0.0216426</v>
      </c>
      <c r="C9934" s="187">
        <v>45730.0</v>
      </c>
      <c r="D9934" s="188" t="str">
        <f t="shared" si="1"/>
        <v>2025/03</v>
      </c>
      <c r="E9934" s="189"/>
    </row>
    <row r="9935">
      <c r="A9935" s="186" t="s">
        <v>499</v>
      </c>
      <c r="B9935" s="186">
        <v>0.00702169</v>
      </c>
      <c r="C9935" s="187">
        <v>45730.0</v>
      </c>
      <c r="D9935" s="188" t="str">
        <f t="shared" si="1"/>
        <v>2025/03</v>
      </c>
      <c r="E9935" s="189"/>
    </row>
    <row r="9936">
      <c r="A9936" s="186" t="s">
        <v>499</v>
      </c>
      <c r="B9936" s="186">
        <v>5.94714</v>
      </c>
      <c r="C9936" s="187">
        <v>45730.0</v>
      </c>
      <c r="D9936" s="188" t="str">
        <f t="shared" si="1"/>
        <v>2025/03</v>
      </c>
      <c r="E9936" s="189"/>
    </row>
    <row r="9937">
      <c r="A9937" s="186" t="s">
        <v>499</v>
      </c>
      <c r="B9937" s="186">
        <v>0.0520881</v>
      </c>
      <c r="C9937" s="187">
        <v>45730.0</v>
      </c>
      <c r="D9937" s="188" t="str">
        <f t="shared" si="1"/>
        <v>2025/03</v>
      </c>
      <c r="E9937" s="189"/>
    </row>
    <row r="9938">
      <c r="A9938" s="186" t="s">
        <v>499</v>
      </c>
      <c r="B9938" s="186">
        <v>0.0267732</v>
      </c>
      <c r="C9938" s="187">
        <v>45730.0</v>
      </c>
      <c r="D9938" s="188" t="str">
        <f t="shared" si="1"/>
        <v>2025/03</v>
      </c>
      <c r="E9938" s="189"/>
    </row>
    <row r="9939">
      <c r="A9939" s="186" t="s">
        <v>511</v>
      </c>
      <c r="B9939" s="186">
        <v>0.5577315</v>
      </c>
      <c r="C9939" s="187">
        <v>45730.0</v>
      </c>
      <c r="D9939" s="188" t="str">
        <f t="shared" si="1"/>
        <v>2025/03</v>
      </c>
      <c r="E9939" s="189"/>
    </row>
    <row r="9940">
      <c r="A9940" s="186" t="s">
        <v>511</v>
      </c>
      <c r="B9940" s="186">
        <v>0.0318996</v>
      </c>
      <c r="C9940" s="187">
        <v>45730.0</v>
      </c>
      <c r="D9940" s="188" t="str">
        <f t="shared" si="1"/>
        <v>2025/03</v>
      </c>
      <c r="E9940" s="189"/>
    </row>
    <row r="9941">
      <c r="A9941" s="186" t="s">
        <v>509</v>
      </c>
      <c r="B9941" s="186">
        <v>0.02000175</v>
      </c>
      <c r="C9941" s="187">
        <v>45730.0</v>
      </c>
      <c r="D9941" s="188" t="str">
        <f t="shared" si="1"/>
        <v>2025/03</v>
      </c>
      <c r="E9941" s="189"/>
    </row>
    <row r="9942">
      <c r="A9942" s="186" t="s">
        <v>509</v>
      </c>
      <c r="B9942" s="186">
        <v>0.0273666</v>
      </c>
      <c r="C9942" s="187">
        <v>45730.0</v>
      </c>
      <c r="D9942" s="188" t="str">
        <f t="shared" si="1"/>
        <v>2025/03</v>
      </c>
      <c r="E9942" s="189"/>
    </row>
    <row r="9943">
      <c r="A9943" s="186" t="s">
        <v>502</v>
      </c>
      <c r="B9943" s="186">
        <v>1.10856</v>
      </c>
      <c r="C9943" s="187">
        <v>45730.0</v>
      </c>
      <c r="D9943" s="188" t="str">
        <f t="shared" si="1"/>
        <v>2025/03</v>
      </c>
      <c r="E9943" s="189"/>
    </row>
    <row r="9944">
      <c r="A9944" s="186" t="s">
        <v>502</v>
      </c>
      <c r="B9944" s="186">
        <v>0.11856</v>
      </c>
      <c r="C9944" s="187">
        <v>45730.0</v>
      </c>
      <c r="D9944" s="188" t="str">
        <f t="shared" si="1"/>
        <v>2025/03</v>
      </c>
      <c r="E9944" s="189"/>
    </row>
    <row r="9945">
      <c r="A9945" s="186" t="s">
        <v>502</v>
      </c>
      <c r="B9945" s="186">
        <v>0.39555</v>
      </c>
      <c r="C9945" s="187">
        <v>45730.0</v>
      </c>
      <c r="D9945" s="188" t="str">
        <f t="shared" si="1"/>
        <v>2025/03</v>
      </c>
      <c r="E9945" s="189"/>
    </row>
    <row r="9946">
      <c r="A9946" s="186" t="s">
        <v>502</v>
      </c>
      <c r="B9946" s="186">
        <v>0.01876545</v>
      </c>
      <c r="C9946" s="187">
        <v>45730.0</v>
      </c>
      <c r="D9946" s="188" t="str">
        <f t="shared" si="1"/>
        <v>2025/03</v>
      </c>
      <c r="E9946" s="189"/>
    </row>
    <row r="9947">
      <c r="A9947" s="186" t="s">
        <v>502</v>
      </c>
      <c r="B9947" s="186">
        <v>0.007488</v>
      </c>
      <c r="C9947" s="187">
        <v>45730.0</v>
      </c>
      <c r="D9947" s="188" t="str">
        <f t="shared" si="1"/>
        <v>2025/03</v>
      </c>
      <c r="E9947" s="189"/>
    </row>
    <row r="9948">
      <c r="A9948" s="186" t="s">
        <v>502</v>
      </c>
      <c r="B9948" s="186">
        <v>0.004461</v>
      </c>
      <c r="C9948" s="187">
        <v>45730.0</v>
      </c>
      <c r="D9948" s="188" t="str">
        <f t="shared" si="1"/>
        <v>2025/03</v>
      </c>
      <c r="E9948" s="189"/>
    </row>
    <row r="9949">
      <c r="A9949" s="186" t="s">
        <v>502</v>
      </c>
      <c r="B9949" s="186">
        <v>0.04365</v>
      </c>
      <c r="C9949" s="187">
        <v>45730.0</v>
      </c>
      <c r="D9949" s="188" t="str">
        <f t="shared" si="1"/>
        <v>2025/03</v>
      </c>
      <c r="E9949" s="189"/>
    </row>
    <row r="9950">
      <c r="A9950" s="186" t="s">
        <v>502</v>
      </c>
      <c r="B9950" s="186">
        <v>0.7584</v>
      </c>
      <c r="C9950" s="187">
        <v>45730.0</v>
      </c>
      <c r="D9950" s="188" t="str">
        <f t="shared" si="1"/>
        <v>2025/03</v>
      </c>
      <c r="E9950" s="189"/>
    </row>
    <row r="9951">
      <c r="A9951" s="186" t="s">
        <v>502</v>
      </c>
      <c r="B9951" s="186">
        <v>1.05285</v>
      </c>
      <c r="C9951" s="187">
        <v>45730.0</v>
      </c>
      <c r="D9951" s="188" t="str">
        <f t="shared" si="1"/>
        <v>2025/03</v>
      </c>
      <c r="E9951" s="189"/>
    </row>
    <row r="9952">
      <c r="A9952" s="186" t="s">
        <v>502</v>
      </c>
      <c r="B9952" s="186">
        <v>0.0055001</v>
      </c>
      <c r="C9952" s="187">
        <v>45730.0</v>
      </c>
      <c r="D9952" s="188" t="str">
        <f t="shared" si="1"/>
        <v>2025/03</v>
      </c>
      <c r="E9952" s="189"/>
    </row>
    <row r="9953">
      <c r="A9953" s="186" t="s">
        <v>502</v>
      </c>
      <c r="B9953" s="186">
        <v>8.7804</v>
      </c>
      <c r="C9953" s="187">
        <v>45730.0</v>
      </c>
      <c r="D9953" s="188" t="str">
        <f t="shared" si="1"/>
        <v>2025/03</v>
      </c>
      <c r="E9953" s="189"/>
    </row>
    <row r="9954">
      <c r="A9954" s="186" t="s">
        <v>502</v>
      </c>
      <c r="B9954" s="186">
        <v>0.3751656</v>
      </c>
      <c r="C9954" s="187">
        <v>45730.0</v>
      </c>
      <c r="D9954" s="188" t="str">
        <f t="shared" si="1"/>
        <v>2025/03</v>
      </c>
      <c r="E9954" s="189"/>
    </row>
    <row r="9955">
      <c r="A9955" s="186" t="s">
        <v>502</v>
      </c>
      <c r="B9955" s="186">
        <v>0.02226</v>
      </c>
      <c r="C9955" s="187">
        <v>45730.0</v>
      </c>
      <c r="D9955" s="188" t="str">
        <f t="shared" si="1"/>
        <v>2025/03</v>
      </c>
      <c r="E9955" s="189"/>
    </row>
    <row r="9956">
      <c r="A9956" s="186" t="s">
        <v>502</v>
      </c>
      <c r="B9956" s="186">
        <v>3.12</v>
      </c>
      <c r="C9956" s="187">
        <v>45730.0</v>
      </c>
      <c r="D9956" s="188" t="str">
        <f t="shared" si="1"/>
        <v>2025/03</v>
      </c>
      <c r="E9956" s="189"/>
    </row>
    <row r="9957">
      <c r="A9957" s="186" t="s">
        <v>502</v>
      </c>
      <c r="B9957" s="186">
        <v>0.264954</v>
      </c>
      <c r="C9957" s="187">
        <v>45730.0</v>
      </c>
      <c r="D9957" s="188" t="str">
        <f t="shared" si="1"/>
        <v>2025/03</v>
      </c>
      <c r="E9957" s="189"/>
    </row>
    <row r="9958">
      <c r="A9958" s="186" t="s">
        <v>502</v>
      </c>
      <c r="B9958" s="186">
        <v>0.853204</v>
      </c>
      <c r="C9958" s="187">
        <v>45730.0</v>
      </c>
      <c r="D9958" s="188" t="str">
        <f t="shared" si="1"/>
        <v>2025/03</v>
      </c>
      <c r="E9958" s="189"/>
    </row>
    <row r="9959">
      <c r="A9959" s="186" t="s">
        <v>488</v>
      </c>
      <c r="B9959" s="186">
        <v>0.0332</v>
      </c>
      <c r="C9959" s="187">
        <v>45730.0</v>
      </c>
      <c r="D9959" s="188" t="str">
        <f t="shared" si="1"/>
        <v>2025/03</v>
      </c>
      <c r="E9959" s="189"/>
    </row>
    <row r="9960">
      <c r="A9960" s="186" t="s">
        <v>488</v>
      </c>
      <c r="B9960" s="186">
        <v>0.01793</v>
      </c>
      <c r="C9960" s="187">
        <v>45730.0</v>
      </c>
      <c r="D9960" s="188" t="str">
        <f t="shared" si="1"/>
        <v>2025/03</v>
      </c>
      <c r="E9960" s="189"/>
    </row>
    <row r="9961">
      <c r="A9961" s="186" t="s">
        <v>488</v>
      </c>
      <c r="B9961" s="186">
        <v>0.01122915</v>
      </c>
      <c r="C9961" s="187">
        <v>45730.0</v>
      </c>
      <c r="D9961" s="188" t="str">
        <f t="shared" si="1"/>
        <v>2025/03</v>
      </c>
      <c r="E9961" s="189"/>
    </row>
    <row r="9962">
      <c r="A9962" s="186" t="s">
        <v>488</v>
      </c>
      <c r="B9962" s="186">
        <v>0.01272</v>
      </c>
      <c r="C9962" s="187">
        <v>45730.0</v>
      </c>
      <c r="D9962" s="188" t="str">
        <f t="shared" si="1"/>
        <v>2025/03</v>
      </c>
      <c r="E9962" s="189"/>
    </row>
    <row r="9963">
      <c r="A9963" s="186" t="s">
        <v>488</v>
      </c>
      <c r="B9963" s="186">
        <v>0.0053778</v>
      </c>
      <c r="C9963" s="187">
        <v>45730.0</v>
      </c>
      <c r="D9963" s="188" t="str">
        <f t="shared" si="1"/>
        <v>2025/03</v>
      </c>
      <c r="E9963" s="189"/>
    </row>
    <row r="9964">
      <c r="A9964" s="186" t="s">
        <v>488</v>
      </c>
      <c r="B9964" s="186">
        <v>2.02641</v>
      </c>
      <c r="C9964" s="187">
        <v>45730.0</v>
      </c>
      <c r="D9964" s="188" t="str">
        <f t="shared" si="1"/>
        <v>2025/03</v>
      </c>
      <c r="E9964" s="189"/>
    </row>
    <row r="9965">
      <c r="A9965" s="186" t="s">
        <v>488</v>
      </c>
      <c r="B9965" s="186">
        <v>0.7236</v>
      </c>
      <c r="C9965" s="187">
        <v>45730.0</v>
      </c>
      <c r="D9965" s="188" t="str">
        <f t="shared" si="1"/>
        <v>2025/03</v>
      </c>
      <c r="E9965" s="189"/>
    </row>
    <row r="9966">
      <c r="A9966" s="186" t="s">
        <v>488</v>
      </c>
      <c r="B9966" s="186">
        <v>0.4925624</v>
      </c>
      <c r="C9966" s="187">
        <v>45730.0</v>
      </c>
      <c r="D9966" s="188" t="str">
        <f t="shared" si="1"/>
        <v>2025/03</v>
      </c>
      <c r="E9966" s="189"/>
    </row>
    <row r="9967">
      <c r="A9967" s="186" t="s">
        <v>488</v>
      </c>
      <c r="B9967" s="186">
        <v>0.284768</v>
      </c>
      <c r="C9967" s="187">
        <v>45730.0</v>
      </c>
      <c r="D9967" s="188" t="str">
        <f t="shared" si="1"/>
        <v>2025/03</v>
      </c>
      <c r="E9967" s="189"/>
    </row>
    <row r="9968">
      <c r="A9968" s="186" t="s">
        <v>488</v>
      </c>
      <c r="B9968" s="186">
        <v>1.231428</v>
      </c>
      <c r="C9968" s="187">
        <v>45730.0</v>
      </c>
      <c r="D9968" s="188" t="str">
        <f t="shared" si="1"/>
        <v>2025/03</v>
      </c>
      <c r="E9968" s="189"/>
    </row>
    <row r="9969">
      <c r="A9969" s="186" t="s">
        <v>489</v>
      </c>
      <c r="B9969" s="186">
        <v>4.7317825</v>
      </c>
      <c r="C9969" s="187">
        <v>45730.0</v>
      </c>
      <c r="D9969" s="188" t="str">
        <f t="shared" si="1"/>
        <v>2025/03</v>
      </c>
      <c r="E9969" s="189"/>
    </row>
    <row r="9970">
      <c r="A9970" s="186" t="s">
        <v>489</v>
      </c>
      <c r="B9970" s="186">
        <v>4.10128</v>
      </c>
      <c r="C9970" s="187">
        <v>45730.0</v>
      </c>
      <c r="D9970" s="188" t="str">
        <f t="shared" si="1"/>
        <v>2025/03</v>
      </c>
      <c r="E9970" s="189"/>
    </row>
    <row r="9971">
      <c r="A9971" s="186" t="s">
        <v>489</v>
      </c>
      <c r="B9971" s="186">
        <v>6.15721</v>
      </c>
      <c r="C9971" s="187">
        <v>45730.0</v>
      </c>
      <c r="D9971" s="188" t="str">
        <f t="shared" si="1"/>
        <v>2025/03</v>
      </c>
      <c r="E9971" s="189"/>
    </row>
    <row r="9972">
      <c r="A9972" s="186" t="s">
        <v>489</v>
      </c>
      <c r="B9972" s="186">
        <v>1.36022115</v>
      </c>
      <c r="C9972" s="187">
        <v>45730.0</v>
      </c>
      <c r="D9972" s="188" t="str">
        <f t="shared" si="1"/>
        <v>2025/03</v>
      </c>
      <c r="E9972" s="189"/>
    </row>
    <row r="9973">
      <c r="A9973" s="186" t="s">
        <v>489</v>
      </c>
      <c r="B9973" s="186">
        <v>0.0722112</v>
      </c>
      <c r="C9973" s="187">
        <v>45730.0</v>
      </c>
      <c r="D9973" s="188" t="str">
        <f t="shared" si="1"/>
        <v>2025/03</v>
      </c>
      <c r="E9973" s="189"/>
    </row>
    <row r="9974">
      <c r="A9974" s="186" t="s">
        <v>489</v>
      </c>
      <c r="B9974" s="186">
        <v>0.4825716</v>
      </c>
      <c r="C9974" s="187">
        <v>45730.0</v>
      </c>
      <c r="D9974" s="188" t="str">
        <f t="shared" si="1"/>
        <v>2025/03</v>
      </c>
      <c r="E9974" s="189"/>
    </row>
    <row r="9975">
      <c r="A9975" s="186" t="s">
        <v>489</v>
      </c>
      <c r="B9975" s="186">
        <v>0.0306945</v>
      </c>
      <c r="C9975" s="187">
        <v>45730.0</v>
      </c>
      <c r="D9975" s="188" t="str">
        <f t="shared" si="1"/>
        <v>2025/03</v>
      </c>
      <c r="E9975" s="189"/>
    </row>
    <row r="9976">
      <c r="A9976" s="186" t="s">
        <v>489</v>
      </c>
      <c r="B9976" s="186">
        <v>0.0234228</v>
      </c>
      <c r="C9976" s="187">
        <v>45730.0</v>
      </c>
      <c r="D9976" s="188" t="str">
        <f t="shared" si="1"/>
        <v>2025/03</v>
      </c>
      <c r="E9976" s="189"/>
    </row>
    <row r="9977">
      <c r="A9977" s="186" t="s">
        <v>498</v>
      </c>
      <c r="B9977" s="186">
        <v>0.029885</v>
      </c>
      <c r="C9977" s="187">
        <v>45730.0</v>
      </c>
      <c r="D9977" s="188" t="str">
        <f t="shared" si="1"/>
        <v>2025/03</v>
      </c>
      <c r="E9977" s="189"/>
    </row>
    <row r="9978">
      <c r="A9978" s="186" t="s">
        <v>498</v>
      </c>
      <c r="B9978" s="186">
        <v>0.02201</v>
      </c>
      <c r="C9978" s="187">
        <v>45730.0</v>
      </c>
      <c r="D9978" s="188" t="str">
        <f t="shared" si="1"/>
        <v>2025/03</v>
      </c>
      <c r="E9978" s="189"/>
    </row>
    <row r="9979">
      <c r="A9979" s="186" t="s">
        <v>498</v>
      </c>
      <c r="B9979" s="186">
        <v>0.01765905</v>
      </c>
      <c r="C9979" s="187">
        <v>45730.0</v>
      </c>
      <c r="D9979" s="188" t="str">
        <f t="shared" si="1"/>
        <v>2025/03</v>
      </c>
      <c r="E9979" s="189"/>
    </row>
    <row r="9980">
      <c r="A9980" s="186" t="s">
        <v>498</v>
      </c>
      <c r="B9980" s="186">
        <v>0.013248</v>
      </c>
      <c r="C9980" s="187">
        <v>45730.0</v>
      </c>
      <c r="D9980" s="188" t="str">
        <f t="shared" si="1"/>
        <v>2025/03</v>
      </c>
      <c r="E9980" s="189"/>
    </row>
    <row r="9981">
      <c r="A9981" s="186" t="s">
        <v>498</v>
      </c>
      <c r="B9981" s="186">
        <v>0.0149904</v>
      </c>
      <c r="C9981" s="187">
        <v>45730.0</v>
      </c>
      <c r="D9981" s="188" t="str">
        <f t="shared" si="1"/>
        <v>2025/03</v>
      </c>
      <c r="E9981" s="189"/>
    </row>
    <row r="9982">
      <c r="A9982" s="186" t="s">
        <v>491</v>
      </c>
      <c r="B9982" s="186">
        <v>0.1216599</v>
      </c>
      <c r="C9982" s="187">
        <v>45730.0</v>
      </c>
      <c r="D9982" s="188" t="str">
        <f t="shared" si="1"/>
        <v>2025/03</v>
      </c>
      <c r="E9982" s="189"/>
    </row>
    <row r="9983">
      <c r="A9983" s="186" t="s">
        <v>491</v>
      </c>
      <c r="B9983" s="186">
        <v>0.4733568</v>
      </c>
      <c r="C9983" s="187">
        <v>45730.0</v>
      </c>
      <c r="D9983" s="188" t="str">
        <f t="shared" si="1"/>
        <v>2025/03</v>
      </c>
      <c r="E9983" s="189"/>
    </row>
    <row r="9984">
      <c r="A9984" s="186" t="s">
        <v>491</v>
      </c>
      <c r="B9984" s="186">
        <v>0.1191702</v>
      </c>
      <c r="C9984" s="187">
        <v>45730.0</v>
      </c>
      <c r="D9984" s="188" t="str">
        <f t="shared" si="1"/>
        <v>2025/03</v>
      </c>
      <c r="E9984" s="189"/>
    </row>
    <row r="9985">
      <c r="A9985" s="186" t="s">
        <v>499</v>
      </c>
      <c r="B9985" s="186">
        <v>7.238245</v>
      </c>
      <c r="C9985" s="187">
        <v>45731.0</v>
      </c>
      <c r="D9985" s="188" t="str">
        <f t="shared" si="1"/>
        <v>2025/03</v>
      </c>
      <c r="E9985" s="189"/>
    </row>
    <row r="9986">
      <c r="A9986" s="186" t="s">
        <v>499</v>
      </c>
      <c r="B9986" s="186">
        <v>9.43216</v>
      </c>
      <c r="C9986" s="187">
        <v>45731.0</v>
      </c>
      <c r="D9986" s="188" t="str">
        <f t="shared" si="1"/>
        <v>2025/03</v>
      </c>
      <c r="E9986" s="189"/>
    </row>
    <row r="9987">
      <c r="A9987" s="186" t="s">
        <v>499</v>
      </c>
      <c r="B9987" s="186">
        <v>4.45801</v>
      </c>
      <c r="C9987" s="187">
        <v>45731.0</v>
      </c>
      <c r="D9987" s="188" t="str">
        <f t="shared" si="1"/>
        <v>2025/03</v>
      </c>
      <c r="E9987" s="189"/>
    </row>
    <row r="9988">
      <c r="A9988" s="186" t="s">
        <v>499</v>
      </c>
      <c r="B9988" s="186">
        <v>0.057993</v>
      </c>
      <c r="C9988" s="187">
        <v>45731.0</v>
      </c>
      <c r="D9988" s="188" t="str">
        <f t="shared" si="1"/>
        <v>2025/03</v>
      </c>
      <c r="E9988" s="189"/>
    </row>
    <row r="9989">
      <c r="A9989" s="186" t="s">
        <v>499</v>
      </c>
      <c r="B9989" s="186">
        <v>0.1015776</v>
      </c>
      <c r="C9989" s="187">
        <v>45731.0</v>
      </c>
      <c r="D9989" s="188" t="str">
        <f t="shared" si="1"/>
        <v>2025/03</v>
      </c>
      <c r="E9989" s="189"/>
    </row>
    <row r="9990">
      <c r="A9990" s="186" t="s">
        <v>499</v>
      </c>
      <c r="B9990" s="186">
        <v>0.0250044</v>
      </c>
      <c r="C9990" s="187">
        <v>45731.0</v>
      </c>
      <c r="D9990" s="188" t="str">
        <f t="shared" si="1"/>
        <v>2025/03</v>
      </c>
      <c r="E9990" s="189"/>
    </row>
    <row r="9991">
      <c r="A9991" s="186" t="s">
        <v>499</v>
      </c>
      <c r="B9991" s="186">
        <v>0.00578292</v>
      </c>
      <c r="C9991" s="187">
        <v>45731.0</v>
      </c>
      <c r="D9991" s="188" t="str">
        <f t="shared" si="1"/>
        <v>2025/03</v>
      </c>
      <c r="E9991" s="189"/>
    </row>
    <row r="9992">
      <c r="A9992" s="186" t="s">
        <v>499</v>
      </c>
      <c r="B9992" s="186">
        <v>0.0596676</v>
      </c>
      <c r="C9992" s="187">
        <v>45731.0</v>
      </c>
      <c r="D9992" s="188" t="str">
        <f t="shared" si="1"/>
        <v>2025/03</v>
      </c>
      <c r="E9992" s="189"/>
    </row>
    <row r="9993">
      <c r="A9993" s="186" t="s">
        <v>499</v>
      </c>
      <c r="B9993" s="186">
        <v>0.0303072</v>
      </c>
      <c r="C9993" s="187">
        <v>45731.0</v>
      </c>
      <c r="D9993" s="188" t="str">
        <f t="shared" si="1"/>
        <v>2025/03</v>
      </c>
      <c r="E9993" s="189"/>
    </row>
    <row r="9994">
      <c r="A9994" s="186" t="s">
        <v>502</v>
      </c>
      <c r="B9994" s="186">
        <v>0.04644</v>
      </c>
      <c r="C9994" s="187">
        <v>45731.0</v>
      </c>
      <c r="D9994" s="188" t="str">
        <f t="shared" si="1"/>
        <v>2025/03</v>
      </c>
      <c r="E9994" s="189"/>
    </row>
    <row r="9995">
      <c r="A9995" s="186" t="s">
        <v>502</v>
      </c>
      <c r="B9995" s="186">
        <v>0.00384</v>
      </c>
      <c r="C9995" s="187">
        <v>45731.0</v>
      </c>
      <c r="D9995" s="188" t="str">
        <f t="shared" si="1"/>
        <v>2025/03</v>
      </c>
      <c r="E9995" s="189"/>
    </row>
    <row r="9996">
      <c r="A9996" s="186" t="s">
        <v>502</v>
      </c>
      <c r="B9996" s="186">
        <v>0.10374</v>
      </c>
      <c r="C9996" s="187">
        <v>45731.0</v>
      </c>
      <c r="D9996" s="188" t="str">
        <f t="shared" si="1"/>
        <v>2025/03</v>
      </c>
      <c r="E9996" s="189"/>
    </row>
    <row r="9997">
      <c r="A9997" s="186" t="s">
        <v>502</v>
      </c>
      <c r="B9997" s="186">
        <v>0.0096522</v>
      </c>
      <c r="C9997" s="187">
        <v>45731.0</v>
      </c>
      <c r="D9997" s="188" t="str">
        <f t="shared" si="1"/>
        <v>2025/03</v>
      </c>
      <c r="E9997" s="189"/>
    </row>
    <row r="9998">
      <c r="A9998" s="186" t="s">
        <v>502</v>
      </c>
      <c r="B9998" s="186">
        <v>0.007776</v>
      </c>
      <c r="C9998" s="187">
        <v>45731.0</v>
      </c>
      <c r="D9998" s="188" t="str">
        <f t="shared" si="1"/>
        <v>2025/03</v>
      </c>
      <c r="E9998" s="189"/>
    </row>
    <row r="9999">
      <c r="A9999" s="186" t="s">
        <v>502</v>
      </c>
      <c r="B9999" s="186">
        <v>6.948E-4</v>
      </c>
      <c r="C9999" s="187">
        <v>45731.0</v>
      </c>
      <c r="D9999" s="188" t="str">
        <f t="shared" si="1"/>
        <v>2025/03</v>
      </c>
      <c r="E9999" s="189"/>
    </row>
    <row r="10000">
      <c r="A10000" s="186" t="s">
        <v>502</v>
      </c>
      <c r="B10000" s="186">
        <v>0.05325</v>
      </c>
      <c r="C10000" s="187">
        <v>45731.0</v>
      </c>
      <c r="D10000" s="188" t="str">
        <f t="shared" si="1"/>
        <v>2025/03</v>
      </c>
      <c r="E10000" s="189"/>
    </row>
    <row r="10001">
      <c r="A10001" s="186" t="s">
        <v>502</v>
      </c>
      <c r="B10001" s="186">
        <v>0.072</v>
      </c>
      <c r="C10001" s="187">
        <v>45731.0</v>
      </c>
      <c r="D10001" s="188" t="str">
        <f t="shared" si="1"/>
        <v>2025/03</v>
      </c>
      <c r="E10001" s="189"/>
    </row>
    <row r="10002">
      <c r="A10002" s="186" t="s">
        <v>502</v>
      </c>
      <c r="B10002" s="186">
        <v>0.3588</v>
      </c>
      <c r="C10002" s="187">
        <v>45731.0</v>
      </c>
      <c r="D10002" s="188" t="str">
        <f t="shared" si="1"/>
        <v>2025/03</v>
      </c>
      <c r="E10002" s="189"/>
    </row>
    <row r="10003">
      <c r="A10003" s="186" t="s">
        <v>502</v>
      </c>
      <c r="B10003" s="186">
        <v>0.004587</v>
      </c>
      <c r="C10003" s="187">
        <v>45731.0</v>
      </c>
      <c r="D10003" s="188" t="str">
        <f t="shared" si="1"/>
        <v>2025/03</v>
      </c>
      <c r="E10003" s="189"/>
    </row>
    <row r="10004">
      <c r="A10004" s="186" t="s">
        <v>502</v>
      </c>
      <c r="B10004" s="186">
        <v>0.3432561</v>
      </c>
      <c r="C10004" s="187">
        <v>45731.0</v>
      </c>
      <c r="D10004" s="188" t="str">
        <f t="shared" si="1"/>
        <v>2025/03</v>
      </c>
      <c r="E10004" s="189"/>
    </row>
    <row r="10005">
      <c r="A10005" s="186" t="s">
        <v>502</v>
      </c>
      <c r="B10005" s="186">
        <v>0.0202632</v>
      </c>
      <c r="C10005" s="187">
        <v>45731.0</v>
      </c>
      <c r="D10005" s="188" t="str">
        <f t="shared" si="1"/>
        <v>2025/03</v>
      </c>
      <c r="E10005" s="189"/>
    </row>
    <row r="10006">
      <c r="A10006" s="186" t="s">
        <v>502</v>
      </c>
      <c r="B10006" s="186">
        <v>3.0</v>
      </c>
      <c r="C10006" s="187">
        <v>45731.0</v>
      </c>
      <c r="D10006" s="188" t="str">
        <f t="shared" si="1"/>
        <v>2025/03</v>
      </c>
      <c r="E10006" s="189"/>
    </row>
    <row r="10007">
      <c r="A10007" s="186" t="s">
        <v>502</v>
      </c>
      <c r="B10007" s="186">
        <v>0.25893</v>
      </c>
      <c r="C10007" s="187">
        <v>45731.0</v>
      </c>
      <c r="D10007" s="188" t="str">
        <f t="shared" si="1"/>
        <v>2025/03</v>
      </c>
      <c r="E10007" s="189"/>
    </row>
    <row r="10008">
      <c r="A10008" s="186" t="s">
        <v>502</v>
      </c>
      <c r="B10008" s="186">
        <v>0.706448</v>
      </c>
      <c r="C10008" s="187">
        <v>45731.0</v>
      </c>
      <c r="D10008" s="188" t="str">
        <f t="shared" si="1"/>
        <v>2025/03</v>
      </c>
      <c r="E10008" s="189"/>
    </row>
    <row r="10009">
      <c r="A10009" s="186" t="s">
        <v>488</v>
      </c>
      <c r="B10009" s="186">
        <v>7.758E-4</v>
      </c>
      <c r="C10009" s="187">
        <v>45731.0</v>
      </c>
      <c r="D10009" s="188" t="str">
        <f t="shared" si="1"/>
        <v>2025/03</v>
      </c>
      <c r="E10009" s="189"/>
    </row>
    <row r="10010">
      <c r="A10010" s="186" t="s">
        <v>488</v>
      </c>
      <c r="B10010" s="186">
        <v>6.912E-4</v>
      </c>
      <c r="C10010" s="187">
        <v>45731.0</v>
      </c>
      <c r="D10010" s="188" t="str">
        <f t="shared" si="1"/>
        <v>2025/03</v>
      </c>
      <c r="E10010" s="189"/>
    </row>
    <row r="10011">
      <c r="A10011" s="186" t="s">
        <v>488</v>
      </c>
      <c r="B10011" s="186">
        <v>2.4E-4</v>
      </c>
      <c r="C10011" s="187">
        <v>45731.0</v>
      </c>
      <c r="D10011" s="188" t="str">
        <f t="shared" si="1"/>
        <v>2025/03</v>
      </c>
      <c r="E10011" s="189"/>
    </row>
    <row r="10012">
      <c r="A10012" s="186" t="s">
        <v>489</v>
      </c>
      <c r="B10012" s="186">
        <v>1.3607775</v>
      </c>
      <c r="C10012" s="187">
        <v>45731.0</v>
      </c>
      <c r="D10012" s="188" t="str">
        <f t="shared" si="1"/>
        <v>2025/03</v>
      </c>
      <c r="E10012" s="189"/>
    </row>
    <row r="10013">
      <c r="A10013" s="186" t="s">
        <v>489</v>
      </c>
      <c r="B10013" s="186">
        <v>0.3624</v>
      </c>
      <c r="C10013" s="187">
        <v>45731.0</v>
      </c>
      <c r="D10013" s="188" t="str">
        <f t="shared" si="1"/>
        <v>2025/03</v>
      </c>
      <c r="E10013" s="189"/>
    </row>
    <row r="10014">
      <c r="A10014" s="186" t="s">
        <v>489</v>
      </c>
      <c r="B10014" s="186">
        <v>0.85249</v>
      </c>
      <c r="C10014" s="187">
        <v>45731.0</v>
      </c>
      <c r="D10014" s="188" t="str">
        <f t="shared" si="1"/>
        <v>2025/03</v>
      </c>
      <c r="E10014" s="189"/>
    </row>
    <row r="10015">
      <c r="A10015" s="186" t="s">
        <v>489</v>
      </c>
      <c r="B10015" s="186">
        <v>1.2951588</v>
      </c>
      <c r="C10015" s="187">
        <v>45731.0</v>
      </c>
      <c r="D10015" s="188" t="str">
        <f t="shared" si="1"/>
        <v>2025/03</v>
      </c>
      <c r="E10015" s="189"/>
    </row>
    <row r="10016">
      <c r="A10016" s="186" t="s">
        <v>489</v>
      </c>
      <c r="B10016" s="186">
        <v>0.0436224</v>
      </c>
      <c r="C10016" s="187">
        <v>45731.0</v>
      </c>
      <c r="D10016" s="188" t="str">
        <f t="shared" si="1"/>
        <v>2025/03</v>
      </c>
      <c r="E10016" s="189"/>
    </row>
    <row r="10017">
      <c r="A10017" s="186" t="s">
        <v>489</v>
      </c>
      <c r="B10017" s="186">
        <v>0.4551372</v>
      </c>
      <c r="C10017" s="187">
        <v>45731.0</v>
      </c>
      <c r="D10017" s="188" t="str">
        <f t="shared" si="1"/>
        <v>2025/03</v>
      </c>
      <c r="E10017" s="189"/>
    </row>
    <row r="10018">
      <c r="A10018" s="186" t="s">
        <v>489</v>
      </c>
      <c r="B10018" s="186">
        <v>0.0117108</v>
      </c>
      <c r="C10018" s="187">
        <v>45731.0</v>
      </c>
      <c r="D10018" s="188" t="str">
        <f t="shared" si="1"/>
        <v>2025/03</v>
      </c>
      <c r="E10018" s="189"/>
    </row>
    <row r="10019">
      <c r="A10019" s="186" t="s">
        <v>489</v>
      </c>
      <c r="B10019" s="186">
        <v>0.0090684</v>
      </c>
      <c r="C10019" s="187">
        <v>45731.0</v>
      </c>
      <c r="D10019" s="188" t="str">
        <f t="shared" si="1"/>
        <v>2025/03</v>
      </c>
      <c r="E10019" s="189"/>
    </row>
    <row r="10020">
      <c r="A10020" s="186" t="s">
        <v>498</v>
      </c>
      <c r="B10020" s="186">
        <v>0.0437675</v>
      </c>
      <c r="C10020" s="187">
        <v>45731.0</v>
      </c>
      <c r="D10020" s="188" t="str">
        <f t="shared" si="1"/>
        <v>2025/03</v>
      </c>
      <c r="E10020" s="189"/>
    </row>
    <row r="10021">
      <c r="A10021" s="186" t="s">
        <v>498</v>
      </c>
      <c r="B10021" s="186">
        <v>0.03233</v>
      </c>
      <c r="C10021" s="187">
        <v>45731.0</v>
      </c>
      <c r="D10021" s="188" t="str">
        <f t="shared" si="1"/>
        <v>2025/03</v>
      </c>
      <c r="E10021" s="189"/>
    </row>
    <row r="10022">
      <c r="A10022" s="186" t="s">
        <v>498</v>
      </c>
      <c r="B10022" s="186">
        <v>0.0025506</v>
      </c>
      <c r="C10022" s="187">
        <v>45731.0</v>
      </c>
      <c r="D10022" s="188" t="str">
        <f t="shared" si="1"/>
        <v>2025/03</v>
      </c>
      <c r="E10022" s="189"/>
    </row>
    <row r="10023">
      <c r="A10023" s="186" t="s">
        <v>498</v>
      </c>
      <c r="B10023" s="186">
        <v>5.22E-4</v>
      </c>
      <c r="C10023" s="187">
        <v>45731.0</v>
      </c>
      <c r="D10023" s="188" t="str">
        <f t="shared" si="1"/>
        <v>2025/03</v>
      </c>
      <c r="E10023" s="189"/>
    </row>
    <row r="10024">
      <c r="A10024" s="186" t="s">
        <v>491</v>
      </c>
      <c r="B10024" s="186">
        <v>0.10993605</v>
      </c>
      <c r="C10024" s="187">
        <v>45731.0</v>
      </c>
      <c r="D10024" s="188" t="str">
        <f t="shared" si="1"/>
        <v>2025/03</v>
      </c>
      <c r="E10024" s="189"/>
    </row>
    <row r="10025">
      <c r="A10025" s="186" t="s">
        <v>491</v>
      </c>
      <c r="B10025" s="186">
        <v>0.06264</v>
      </c>
      <c r="C10025" s="187">
        <v>45731.0</v>
      </c>
      <c r="D10025" s="188" t="str">
        <f t="shared" si="1"/>
        <v>2025/03</v>
      </c>
      <c r="E10025" s="189"/>
    </row>
    <row r="10026">
      <c r="A10026" s="186" t="s">
        <v>491</v>
      </c>
      <c r="B10026" s="186">
        <v>0.0380742</v>
      </c>
      <c r="C10026" s="187">
        <v>45731.0</v>
      </c>
      <c r="D10026" s="188" t="str">
        <f t="shared" si="1"/>
        <v>2025/03</v>
      </c>
      <c r="E10026" s="189"/>
    </row>
    <row r="10027">
      <c r="A10027" s="186" t="s">
        <v>499</v>
      </c>
      <c r="B10027" s="186">
        <v>7.02768</v>
      </c>
      <c r="C10027" s="187">
        <v>45732.0</v>
      </c>
      <c r="D10027" s="188" t="str">
        <f t="shared" si="1"/>
        <v>2025/03</v>
      </c>
      <c r="E10027" s="189"/>
    </row>
    <row r="10028">
      <c r="A10028" s="186" t="s">
        <v>499</v>
      </c>
      <c r="B10028" s="186">
        <v>8.86432</v>
      </c>
      <c r="C10028" s="187">
        <v>45732.0</v>
      </c>
      <c r="D10028" s="188" t="str">
        <f t="shared" si="1"/>
        <v>2025/03</v>
      </c>
      <c r="E10028" s="189"/>
    </row>
    <row r="10029">
      <c r="A10029" s="186" t="s">
        <v>499</v>
      </c>
      <c r="B10029" s="186">
        <v>4.22134</v>
      </c>
      <c r="C10029" s="187">
        <v>45732.0</v>
      </c>
      <c r="D10029" s="188" t="str">
        <f t="shared" si="1"/>
        <v>2025/03</v>
      </c>
      <c r="E10029" s="189"/>
    </row>
    <row r="10030">
      <c r="A10030" s="186" t="s">
        <v>499</v>
      </c>
      <c r="B10030" s="186">
        <v>0.0529257</v>
      </c>
      <c r="C10030" s="187">
        <v>45732.0</v>
      </c>
      <c r="D10030" s="188" t="str">
        <f t="shared" si="1"/>
        <v>2025/03</v>
      </c>
      <c r="E10030" s="189"/>
    </row>
    <row r="10031">
      <c r="A10031" s="186" t="s">
        <v>499</v>
      </c>
      <c r="B10031" s="186">
        <v>0.0938784</v>
      </c>
      <c r="C10031" s="187">
        <v>45732.0</v>
      </c>
      <c r="D10031" s="188" t="str">
        <f t="shared" si="1"/>
        <v>2025/03</v>
      </c>
      <c r="E10031" s="189"/>
    </row>
    <row r="10032">
      <c r="A10032" s="186" t="s">
        <v>499</v>
      </c>
      <c r="B10032" s="186">
        <v>0.0229524</v>
      </c>
      <c r="C10032" s="187">
        <v>45732.0</v>
      </c>
      <c r="D10032" s="188" t="str">
        <f t="shared" si="1"/>
        <v>2025/03</v>
      </c>
      <c r="E10032" s="189"/>
    </row>
    <row r="10033">
      <c r="A10033" s="186" t="s">
        <v>499</v>
      </c>
      <c r="B10033" s="186">
        <v>0.01842308</v>
      </c>
      <c r="C10033" s="187">
        <v>45732.0</v>
      </c>
      <c r="D10033" s="188" t="str">
        <f t="shared" si="1"/>
        <v>2025/03</v>
      </c>
      <c r="E10033" s="189"/>
    </row>
    <row r="10034">
      <c r="A10034" s="186" t="s">
        <v>499</v>
      </c>
      <c r="B10034" s="186">
        <v>0.053781</v>
      </c>
      <c r="C10034" s="187">
        <v>45732.0</v>
      </c>
      <c r="D10034" s="188" t="str">
        <f t="shared" si="1"/>
        <v>2025/03</v>
      </c>
      <c r="E10034" s="189"/>
    </row>
    <row r="10035">
      <c r="A10035" s="186" t="s">
        <v>499</v>
      </c>
      <c r="B10035" s="186">
        <v>0.0280272</v>
      </c>
      <c r="C10035" s="187">
        <v>45732.0</v>
      </c>
      <c r="D10035" s="188" t="str">
        <f t="shared" si="1"/>
        <v>2025/03</v>
      </c>
      <c r="E10035" s="189"/>
    </row>
    <row r="10036">
      <c r="A10036" s="186" t="s">
        <v>502</v>
      </c>
      <c r="B10036" s="186">
        <v>0.0027072</v>
      </c>
      <c r="C10036" s="187">
        <v>45732.0</v>
      </c>
      <c r="D10036" s="188" t="str">
        <f t="shared" si="1"/>
        <v>2025/03</v>
      </c>
      <c r="E10036" s="189"/>
    </row>
    <row r="10037">
      <c r="A10037" s="186" t="s">
        <v>502</v>
      </c>
      <c r="B10037" s="186">
        <v>4.32E-4</v>
      </c>
      <c r="C10037" s="187">
        <v>45732.0</v>
      </c>
      <c r="D10037" s="188" t="str">
        <f t="shared" si="1"/>
        <v>2025/03</v>
      </c>
      <c r="E10037" s="189"/>
    </row>
    <row r="10038">
      <c r="A10038" s="186" t="s">
        <v>502</v>
      </c>
      <c r="B10038" s="186">
        <v>9.78E-5</v>
      </c>
      <c r="C10038" s="187">
        <v>45732.0</v>
      </c>
      <c r="D10038" s="188" t="str">
        <f t="shared" si="1"/>
        <v>2025/03</v>
      </c>
      <c r="E10038" s="189"/>
    </row>
    <row r="10039">
      <c r="A10039" s="186" t="s">
        <v>502</v>
      </c>
      <c r="B10039" s="186">
        <v>0.0059926</v>
      </c>
      <c r="C10039" s="187">
        <v>45732.0</v>
      </c>
      <c r="D10039" s="188" t="str">
        <f t="shared" si="1"/>
        <v>2025/03</v>
      </c>
      <c r="E10039" s="189"/>
    </row>
    <row r="10040">
      <c r="A10040" s="186" t="s">
        <v>502</v>
      </c>
      <c r="B10040" s="186">
        <v>0.247779</v>
      </c>
      <c r="C10040" s="187">
        <v>45732.0</v>
      </c>
      <c r="D10040" s="188" t="str">
        <f t="shared" si="1"/>
        <v>2025/03</v>
      </c>
      <c r="E10040" s="189"/>
    </row>
    <row r="10041">
      <c r="A10041" s="186" t="s">
        <v>502</v>
      </c>
      <c r="B10041" s="186">
        <v>0.0143136</v>
      </c>
      <c r="C10041" s="187">
        <v>45732.0</v>
      </c>
      <c r="D10041" s="188" t="str">
        <f t="shared" si="1"/>
        <v>2025/03</v>
      </c>
      <c r="E10041" s="189"/>
    </row>
    <row r="10042">
      <c r="A10042" s="186" t="s">
        <v>502</v>
      </c>
      <c r="B10042" s="186">
        <v>2.8</v>
      </c>
      <c r="C10042" s="187">
        <v>45732.0</v>
      </c>
      <c r="D10042" s="188" t="str">
        <f t="shared" si="1"/>
        <v>2025/03</v>
      </c>
      <c r="E10042" s="189"/>
    </row>
    <row r="10043">
      <c r="A10043" s="186" t="s">
        <v>502</v>
      </c>
      <c r="B10043" s="186">
        <v>0.264459</v>
      </c>
      <c r="C10043" s="187">
        <v>45732.0</v>
      </c>
      <c r="D10043" s="188" t="str">
        <f t="shared" si="1"/>
        <v>2025/03</v>
      </c>
      <c r="E10043" s="189"/>
    </row>
    <row r="10044">
      <c r="A10044" s="186" t="s">
        <v>502</v>
      </c>
      <c r="B10044" s="186">
        <v>0.790888</v>
      </c>
      <c r="C10044" s="187">
        <v>45732.0</v>
      </c>
      <c r="D10044" s="188" t="str">
        <f t="shared" si="1"/>
        <v>2025/03</v>
      </c>
      <c r="E10044" s="189"/>
    </row>
    <row r="10045">
      <c r="A10045" s="186" t="s">
        <v>489</v>
      </c>
      <c r="B10045" s="186">
        <v>12.0941275</v>
      </c>
      <c r="C10045" s="187">
        <v>45732.0</v>
      </c>
      <c r="D10045" s="188" t="str">
        <f t="shared" si="1"/>
        <v>2025/03</v>
      </c>
      <c r="E10045" s="189"/>
    </row>
    <row r="10046">
      <c r="A10046" s="186" t="s">
        <v>489</v>
      </c>
      <c r="B10046" s="186">
        <v>9.64624</v>
      </c>
      <c r="C10046" s="187">
        <v>45732.0</v>
      </c>
      <c r="D10046" s="188" t="str">
        <f t="shared" si="1"/>
        <v>2025/03</v>
      </c>
      <c r="E10046" s="189"/>
    </row>
    <row r="10047">
      <c r="A10047" s="186" t="s">
        <v>489</v>
      </c>
      <c r="B10047" s="186">
        <v>11.43077</v>
      </c>
      <c r="C10047" s="187">
        <v>45732.0</v>
      </c>
      <c r="D10047" s="188" t="str">
        <f t="shared" si="1"/>
        <v>2025/03</v>
      </c>
      <c r="E10047" s="189"/>
    </row>
    <row r="10048">
      <c r="A10048" s="186" t="s">
        <v>489</v>
      </c>
      <c r="B10048" s="186">
        <v>1.44061695</v>
      </c>
      <c r="C10048" s="187">
        <v>45732.0</v>
      </c>
      <c r="D10048" s="188" t="str">
        <f t="shared" si="1"/>
        <v>2025/03</v>
      </c>
      <c r="E10048" s="189"/>
    </row>
    <row r="10049">
      <c r="A10049" s="186" t="s">
        <v>489</v>
      </c>
      <c r="B10049" s="186">
        <v>0.2494944</v>
      </c>
      <c r="C10049" s="187">
        <v>45732.0</v>
      </c>
      <c r="D10049" s="188" t="str">
        <f t="shared" si="1"/>
        <v>2025/03</v>
      </c>
      <c r="E10049" s="189"/>
    </row>
    <row r="10050">
      <c r="A10050" s="186" t="s">
        <v>489</v>
      </c>
      <c r="B10050" s="186">
        <v>0.5470944</v>
      </c>
      <c r="C10050" s="187">
        <v>45732.0</v>
      </c>
      <c r="D10050" s="188" t="str">
        <f t="shared" si="1"/>
        <v>2025/03</v>
      </c>
      <c r="E10050" s="189"/>
    </row>
    <row r="10051">
      <c r="A10051" s="186" t="s">
        <v>489</v>
      </c>
      <c r="B10051" s="186">
        <v>0.1425168</v>
      </c>
      <c r="C10051" s="187">
        <v>45732.0</v>
      </c>
      <c r="D10051" s="188" t="str">
        <f t="shared" si="1"/>
        <v>2025/03</v>
      </c>
      <c r="E10051" s="189"/>
    </row>
    <row r="10052">
      <c r="A10052" s="186" t="s">
        <v>489</v>
      </c>
      <c r="B10052" s="186">
        <v>0.1249092</v>
      </c>
      <c r="C10052" s="187">
        <v>45732.0</v>
      </c>
      <c r="D10052" s="188" t="str">
        <f t="shared" si="1"/>
        <v>2025/03</v>
      </c>
      <c r="E10052" s="189"/>
    </row>
    <row r="10053">
      <c r="A10053" s="186" t="s">
        <v>498</v>
      </c>
      <c r="B10053" s="186">
        <v>0.00172</v>
      </c>
      <c r="C10053" s="187">
        <v>45732.0</v>
      </c>
      <c r="D10053" s="188" t="str">
        <f t="shared" si="1"/>
        <v>2025/03</v>
      </c>
      <c r="E10053" s="189"/>
    </row>
    <row r="10054">
      <c r="A10054" s="186" t="s">
        <v>498</v>
      </c>
      <c r="B10054" s="186">
        <v>0.00108</v>
      </c>
      <c r="C10054" s="187">
        <v>45732.0</v>
      </c>
      <c r="D10054" s="188" t="str">
        <f t="shared" si="1"/>
        <v>2025/03</v>
      </c>
      <c r="E10054" s="189"/>
    </row>
    <row r="10055">
      <c r="A10055" s="186" t="s">
        <v>498</v>
      </c>
      <c r="B10055" s="186">
        <v>8.715E-5</v>
      </c>
      <c r="C10055" s="187">
        <v>45732.0</v>
      </c>
      <c r="D10055" s="188" t="str">
        <f t="shared" si="1"/>
        <v>2025/03</v>
      </c>
      <c r="E10055" s="189"/>
    </row>
    <row r="10056">
      <c r="A10056" s="186" t="s">
        <v>498</v>
      </c>
      <c r="B10056" s="186">
        <v>1.44E-5</v>
      </c>
      <c r="C10056" s="187">
        <v>45732.0</v>
      </c>
      <c r="D10056" s="188" t="str">
        <f t="shared" si="1"/>
        <v>2025/03</v>
      </c>
      <c r="E10056" s="189"/>
    </row>
    <row r="10057">
      <c r="A10057" s="186" t="s">
        <v>491</v>
      </c>
      <c r="B10057" s="186">
        <v>0.02237055</v>
      </c>
      <c r="C10057" s="187">
        <v>45732.0</v>
      </c>
      <c r="D10057" s="188" t="str">
        <f t="shared" si="1"/>
        <v>2025/03</v>
      </c>
      <c r="E10057" s="189"/>
    </row>
    <row r="10058">
      <c r="A10058" s="186" t="s">
        <v>491</v>
      </c>
      <c r="B10058" s="186">
        <v>0.075744</v>
      </c>
      <c r="C10058" s="187">
        <v>45732.0</v>
      </c>
      <c r="D10058" s="188" t="str">
        <f t="shared" si="1"/>
        <v>2025/03</v>
      </c>
      <c r="E10058" s="189"/>
    </row>
    <row r="10059">
      <c r="A10059" s="186" t="s">
        <v>491</v>
      </c>
      <c r="B10059" s="186">
        <v>0.0194862</v>
      </c>
      <c r="C10059" s="187">
        <v>45732.0</v>
      </c>
      <c r="D10059" s="188" t="str">
        <f t="shared" si="1"/>
        <v>2025/03</v>
      </c>
      <c r="E10059" s="189"/>
    </row>
    <row r="10060">
      <c r="A10060" s="186" t="s">
        <v>486</v>
      </c>
      <c r="B10060" s="186">
        <v>0.0013</v>
      </c>
      <c r="C10060" s="187">
        <v>45733.0</v>
      </c>
      <c r="D10060" s="188" t="str">
        <f t="shared" si="1"/>
        <v>2025/03</v>
      </c>
      <c r="E10060" s="189"/>
    </row>
    <row r="10061">
      <c r="A10061" s="186" t="s">
        <v>487</v>
      </c>
      <c r="B10061" s="186">
        <v>0.139275</v>
      </c>
      <c r="C10061" s="187">
        <v>45733.0</v>
      </c>
      <c r="D10061" s="188" t="str">
        <f t="shared" si="1"/>
        <v>2025/03</v>
      </c>
      <c r="E10061" s="189"/>
    </row>
    <row r="10062">
      <c r="A10062" s="186" t="s">
        <v>487</v>
      </c>
      <c r="B10062" s="186">
        <v>0.032</v>
      </c>
      <c r="C10062" s="187">
        <v>45733.0</v>
      </c>
      <c r="D10062" s="188" t="str">
        <f t="shared" si="1"/>
        <v>2025/03</v>
      </c>
      <c r="E10062" s="189"/>
    </row>
    <row r="10063">
      <c r="A10063" s="186" t="s">
        <v>487</v>
      </c>
      <c r="B10063" s="186">
        <v>0.00613</v>
      </c>
      <c r="C10063" s="187">
        <v>45733.0</v>
      </c>
      <c r="D10063" s="188" t="str">
        <f t="shared" si="1"/>
        <v>2025/03</v>
      </c>
      <c r="E10063" s="189"/>
    </row>
    <row r="10064">
      <c r="A10064" s="186" t="s">
        <v>487</v>
      </c>
      <c r="B10064" s="186">
        <v>0.00226605</v>
      </c>
      <c r="C10064" s="187">
        <v>45733.0</v>
      </c>
      <c r="D10064" s="188" t="str">
        <f t="shared" si="1"/>
        <v>2025/03</v>
      </c>
      <c r="E10064" s="189"/>
    </row>
    <row r="10065">
      <c r="A10065" s="186" t="s">
        <v>487</v>
      </c>
      <c r="B10065" s="186">
        <v>0.0012576</v>
      </c>
      <c r="C10065" s="187">
        <v>45733.0</v>
      </c>
      <c r="D10065" s="188" t="str">
        <f t="shared" si="1"/>
        <v>2025/03</v>
      </c>
      <c r="E10065" s="189"/>
    </row>
    <row r="10066">
      <c r="A10066" s="186" t="s">
        <v>487</v>
      </c>
      <c r="B10066" s="186">
        <v>7.32E-5</v>
      </c>
      <c r="C10066" s="187">
        <v>45733.0</v>
      </c>
      <c r="D10066" s="188" t="str">
        <f t="shared" si="1"/>
        <v>2025/03</v>
      </c>
      <c r="E10066" s="189"/>
    </row>
    <row r="10067">
      <c r="A10067" s="186" t="s">
        <v>499</v>
      </c>
      <c r="B10067" s="186">
        <v>7.4065475</v>
      </c>
      <c r="C10067" s="187">
        <v>45733.0</v>
      </c>
      <c r="D10067" s="188" t="str">
        <f t="shared" si="1"/>
        <v>2025/03</v>
      </c>
      <c r="E10067" s="189"/>
    </row>
    <row r="10068">
      <c r="A10068" s="186" t="s">
        <v>499</v>
      </c>
      <c r="B10068" s="186">
        <v>8.2432</v>
      </c>
      <c r="C10068" s="187">
        <v>45733.0</v>
      </c>
      <c r="D10068" s="188" t="str">
        <f t="shared" si="1"/>
        <v>2025/03</v>
      </c>
      <c r="E10068" s="189"/>
    </row>
    <row r="10069">
      <c r="A10069" s="186" t="s">
        <v>499</v>
      </c>
      <c r="B10069" s="186">
        <v>3.90668</v>
      </c>
      <c r="C10069" s="187">
        <v>45733.0</v>
      </c>
      <c r="D10069" s="188" t="str">
        <f t="shared" si="1"/>
        <v>2025/03</v>
      </c>
      <c r="E10069" s="189"/>
    </row>
    <row r="10070">
      <c r="A10070" s="186" t="s">
        <v>499</v>
      </c>
      <c r="B10070" s="186">
        <v>2.0E-4</v>
      </c>
      <c r="C10070" s="187">
        <v>45733.0</v>
      </c>
      <c r="D10070" s="188" t="str">
        <f t="shared" si="1"/>
        <v>2025/03</v>
      </c>
      <c r="E10070" s="189"/>
    </row>
    <row r="10071">
      <c r="A10071" s="186" t="s">
        <v>499</v>
      </c>
      <c r="B10071" s="186">
        <v>0.00495</v>
      </c>
      <c r="C10071" s="187">
        <v>45733.0</v>
      </c>
      <c r="D10071" s="188" t="str">
        <f t="shared" si="1"/>
        <v>2025/03</v>
      </c>
      <c r="E10071" s="189"/>
    </row>
    <row r="10072">
      <c r="A10072" s="186" t="s">
        <v>499</v>
      </c>
      <c r="B10072" s="186">
        <v>0.05398995</v>
      </c>
      <c r="C10072" s="187">
        <v>45733.0</v>
      </c>
      <c r="D10072" s="188" t="str">
        <f t="shared" si="1"/>
        <v>2025/03</v>
      </c>
      <c r="E10072" s="189"/>
    </row>
    <row r="10073">
      <c r="A10073" s="186" t="s">
        <v>499</v>
      </c>
      <c r="B10073" s="186">
        <v>0.0899712</v>
      </c>
      <c r="C10073" s="187">
        <v>45733.0</v>
      </c>
      <c r="D10073" s="188" t="str">
        <f t="shared" si="1"/>
        <v>2025/03</v>
      </c>
      <c r="E10073" s="189"/>
    </row>
    <row r="10074">
      <c r="A10074" s="186" t="s">
        <v>499</v>
      </c>
      <c r="B10074" s="186">
        <v>0.0237282</v>
      </c>
      <c r="C10074" s="187">
        <v>45733.0</v>
      </c>
      <c r="D10074" s="188" t="str">
        <f t="shared" si="1"/>
        <v>2025/03</v>
      </c>
      <c r="E10074" s="189"/>
    </row>
    <row r="10075">
      <c r="A10075" s="186" t="s">
        <v>499</v>
      </c>
      <c r="B10075" s="186">
        <v>0.0265551</v>
      </c>
      <c r="C10075" s="187">
        <v>45733.0</v>
      </c>
      <c r="D10075" s="188" t="str">
        <f t="shared" si="1"/>
        <v>2025/03</v>
      </c>
      <c r="E10075" s="189"/>
    </row>
    <row r="10076">
      <c r="A10076" s="186" t="s">
        <v>499</v>
      </c>
      <c r="B10076" s="186">
        <v>5.94714</v>
      </c>
      <c r="C10076" s="187">
        <v>45733.0</v>
      </c>
      <c r="D10076" s="188" t="str">
        <f t="shared" si="1"/>
        <v>2025/03</v>
      </c>
      <c r="E10076" s="189"/>
    </row>
    <row r="10077">
      <c r="A10077" s="186" t="s">
        <v>499</v>
      </c>
      <c r="B10077" s="186">
        <v>0.0509493</v>
      </c>
      <c r="C10077" s="187">
        <v>45733.0</v>
      </c>
      <c r="D10077" s="188" t="str">
        <f t="shared" si="1"/>
        <v>2025/03</v>
      </c>
      <c r="E10077" s="189"/>
    </row>
    <row r="10078">
      <c r="A10078" s="186" t="s">
        <v>499</v>
      </c>
      <c r="B10078" s="186">
        <v>0.0264288</v>
      </c>
      <c r="C10078" s="187">
        <v>45733.0</v>
      </c>
      <c r="D10078" s="188" t="str">
        <f t="shared" si="1"/>
        <v>2025/03</v>
      </c>
      <c r="E10078" s="189"/>
    </row>
    <row r="10079">
      <c r="A10079" s="186" t="s">
        <v>511</v>
      </c>
      <c r="B10079" s="186">
        <v>3.407943</v>
      </c>
      <c r="C10079" s="187">
        <v>45733.0</v>
      </c>
      <c r="D10079" s="188" t="str">
        <f t="shared" si="1"/>
        <v>2025/03</v>
      </c>
      <c r="E10079" s="189"/>
    </row>
    <row r="10080">
      <c r="A10080" s="186" t="s">
        <v>511</v>
      </c>
      <c r="B10080" s="186">
        <v>0.1954632</v>
      </c>
      <c r="C10080" s="187">
        <v>45733.0</v>
      </c>
      <c r="D10080" s="188" t="str">
        <f t="shared" si="1"/>
        <v>2025/03</v>
      </c>
      <c r="E10080" s="189"/>
    </row>
    <row r="10081">
      <c r="A10081" s="186" t="s">
        <v>509</v>
      </c>
      <c r="B10081" s="186">
        <v>1.494E-4</v>
      </c>
      <c r="C10081" s="187">
        <v>45733.0</v>
      </c>
      <c r="D10081" s="188" t="str">
        <f t="shared" si="1"/>
        <v>2025/03</v>
      </c>
      <c r="E10081" s="189"/>
    </row>
    <row r="10082">
      <c r="A10082" s="186" t="s">
        <v>509</v>
      </c>
      <c r="B10082" s="186">
        <v>7.02E-5</v>
      </c>
      <c r="C10082" s="187">
        <v>45733.0</v>
      </c>
      <c r="D10082" s="188" t="str">
        <f t="shared" si="1"/>
        <v>2025/03</v>
      </c>
      <c r="E10082" s="189"/>
    </row>
    <row r="10083">
      <c r="A10083" s="186" t="s">
        <v>502</v>
      </c>
      <c r="B10083" s="186">
        <v>0.262785</v>
      </c>
      <c r="C10083" s="187">
        <v>45733.0</v>
      </c>
      <c r="D10083" s="188" t="str">
        <f t="shared" si="1"/>
        <v>2025/03</v>
      </c>
      <c r="E10083" s="189"/>
    </row>
    <row r="10084">
      <c r="A10084" s="186" t="s">
        <v>502</v>
      </c>
      <c r="B10084" s="186">
        <v>0.14752</v>
      </c>
      <c r="C10084" s="187">
        <v>45733.0</v>
      </c>
      <c r="D10084" s="188" t="str">
        <f t="shared" si="1"/>
        <v>2025/03</v>
      </c>
      <c r="E10084" s="189"/>
    </row>
    <row r="10085">
      <c r="A10085" s="186" t="s">
        <v>502</v>
      </c>
      <c r="B10085" s="186">
        <v>0.35044</v>
      </c>
      <c r="C10085" s="187">
        <v>45733.0</v>
      </c>
      <c r="D10085" s="188" t="str">
        <f t="shared" si="1"/>
        <v>2025/03</v>
      </c>
      <c r="E10085" s="189"/>
    </row>
    <row r="10086">
      <c r="A10086" s="186" t="s">
        <v>502</v>
      </c>
      <c r="B10086" s="186">
        <v>0.0315489</v>
      </c>
      <c r="C10086" s="187">
        <v>45733.0</v>
      </c>
      <c r="D10086" s="188" t="str">
        <f t="shared" si="1"/>
        <v>2025/03</v>
      </c>
      <c r="E10086" s="189"/>
    </row>
    <row r="10087">
      <c r="A10087" s="186" t="s">
        <v>502</v>
      </c>
      <c r="B10087" s="186">
        <v>0.0136896</v>
      </c>
      <c r="C10087" s="187">
        <v>45733.0</v>
      </c>
      <c r="D10087" s="188" t="str">
        <f t="shared" si="1"/>
        <v>2025/03</v>
      </c>
      <c r="E10087" s="189"/>
    </row>
    <row r="10088">
      <c r="A10088" s="186" t="s">
        <v>502</v>
      </c>
      <c r="B10088" s="186">
        <v>0.002733</v>
      </c>
      <c r="C10088" s="187">
        <v>45733.0</v>
      </c>
      <c r="D10088" s="188" t="str">
        <f t="shared" si="1"/>
        <v>2025/03</v>
      </c>
      <c r="E10088" s="189"/>
    </row>
    <row r="10089">
      <c r="A10089" s="186" t="s">
        <v>502</v>
      </c>
      <c r="B10089" s="186">
        <v>0.0088139</v>
      </c>
      <c r="C10089" s="187">
        <v>45733.0</v>
      </c>
      <c r="D10089" s="188" t="str">
        <f t="shared" si="1"/>
        <v>2025/03</v>
      </c>
      <c r="E10089" s="189"/>
    </row>
    <row r="10090">
      <c r="A10090" s="186" t="s">
        <v>502</v>
      </c>
      <c r="B10090" s="186">
        <v>17.38827</v>
      </c>
      <c r="C10090" s="187">
        <v>45733.0</v>
      </c>
      <c r="D10090" s="188" t="str">
        <f t="shared" si="1"/>
        <v>2025/03</v>
      </c>
      <c r="E10090" s="189"/>
    </row>
    <row r="10091">
      <c r="A10091" s="186" t="s">
        <v>502</v>
      </c>
      <c r="B10091" s="186">
        <v>0.3313269</v>
      </c>
      <c r="C10091" s="187">
        <v>45733.0</v>
      </c>
      <c r="D10091" s="188" t="str">
        <f t="shared" si="1"/>
        <v>2025/03</v>
      </c>
      <c r="E10091" s="189"/>
    </row>
    <row r="10092">
      <c r="A10092" s="186" t="s">
        <v>502</v>
      </c>
      <c r="B10092" s="186">
        <v>0.0192036</v>
      </c>
      <c r="C10092" s="187">
        <v>45733.0</v>
      </c>
      <c r="D10092" s="188" t="str">
        <f t="shared" si="1"/>
        <v>2025/03</v>
      </c>
      <c r="E10092" s="189"/>
    </row>
    <row r="10093">
      <c r="A10093" s="186" t="s">
        <v>502</v>
      </c>
      <c r="B10093" s="186">
        <v>0.0114</v>
      </c>
      <c r="C10093" s="187">
        <v>45733.0</v>
      </c>
      <c r="D10093" s="188" t="str">
        <f t="shared" si="1"/>
        <v>2025/03</v>
      </c>
      <c r="E10093" s="189"/>
    </row>
    <row r="10094">
      <c r="A10094" s="186" t="s">
        <v>502</v>
      </c>
      <c r="B10094" s="186">
        <v>8.0E-4</v>
      </c>
      <c r="C10094" s="187">
        <v>45733.0</v>
      </c>
      <c r="D10094" s="188" t="str">
        <f t="shared" si="1"/>
        <v>2025/03</v>
      </c>
      <c r="E10094" s="189"/>
    </row>
    <row r="10095">
      <c r="A10095" s="186" t="s">
        <v>502</v>
      </c>
      <c r="B10095" s="186">
        <v>0.02984</v>
      </c>
      <c r="C10095" s="187">
        <v>45733.0</v>
      </c>
      <c r="D10095" s="188" t="str">
        <f t="shared" si="1"/>
        <v>2025/03</v>
      </c>
      <c r="E10095" s="189"/>
    </row>
    <row r="10096">
      <c r="A10096" s="186" t="s">
        <v>502</v>
      </c>
      <c r="B10096" s="186">
        <v>0.001895</v>
      </c>
      <c r="C10096" s="187">
        <v>45733.0</v>
      </c>
      <c r="D10096" s="188" t="str">
        <f t="shared" si="1"/>
        <v>2025/03</v>
      </c>
      <c r="E10096" s="189"/>
    </row>
    <row r="10097">
      <c r="A10097" s="186" t="s">
        <v>502</v>
      </c>
      <c r="B10097" s="186">
        <v>8.0E-4</v>
      </c>
      <c r="C10097" s="187">
        <v>45733.0</v>
      </c>
      <c r="D10097" s="188" t="str">
        <f t="shared" si="1"/>
        <v>2025/03</v>
      </c>
      <c r="E10097" s="189"/>
    </row>
    <row r="10098">
      <c r="A10098" s="186" t="s">
        <v>502</v>
      </c>
      <c r="B10098" s="186">
        <v>0.00246</v>
      </c>
      <c r="C10098" s="187">
        <v>45733.0</v>
      </c>
      <c r="D10098" s="188" t="str">
        <f t="shared" si="1"/>
        <v>2025/03</v>
      </c>
      <c r="E10098" s="189"/>
    </row>
    <row r="10099">
      <c r="A10099" s="186" t="s">
        <v>502</v>
      </c>
      <c r="B10099" s="186">
        <v>3.12</v>
      </c>
      <c r="C10099" s="187">
        <v>45733.0</v>
      </c>
      <c r="D10099" s="188" t="str">
        <f t="shared" si="1"/>
        <v>2025/03</v>
      </c>
      <c r="E10099" s="189"/>
    </row>
    <row r="10100">
      <c r="A10100" s="186" t="s">
        <v>502</v>
      </c>
      <c r="B10100" s="186">
        <v>0.00322</v>
      </c>
      <c r="C10100" s="187">
        <v>45733.0</v>
      </c>
      <c r="D10100" s="188" t="str">
        <f t="shared" si="1"/>
        <v>2025/03</v>
      </c>
      <c r="E10100" s="189"/>
    </row>
    <row r="10101">
      <c r="A10101" s="186" t="s">
        <v>502</v>
      </c>
      <c r="B10101" s="186">
        <v>0.01704</v>
      </c>
      <c r="C10101" s="187">
        <v>45733.0</v>
      </c>
      <c r="D10101" s="188" t="str">
        <f t="shared" si="1"/>
        <v>2025/03</v>
      </c>
      <c r="E10101" s="189"/>
    </row>
    <row r="10102">
      <c r="A10102" s="186" t="s">
        <v>502</v>
      </c>
      <c r="B10102" s="186">
        <v>0.265776</v>
      </c>
      <c r="C10102" s="187">
        <v>45733.0</v>
      </c>
      <c r="D10102" s="188" t="str">
        <f t="shared" si="1"/>
        <v>2025/03</v>
      </c>
      <c r="E10102" s="189"/>
    </row>
    <row r="10103">
      <c r="A10103" s="186" t="s">
        <v>502</v>
      </c>
      <c r="B10103" s="186">
        <v>0.781192</v>
      </c>
      <c r="C10103" s="187">
        <v>45733.0</v>
      </c>
      <c r="D10103" s="188" t="str">
        <f t="shared" si="1"/>
        <v>2025/03</v>
      </c>
      <c r="E10103" s="189"/>
    </row>
    <row r="10104">
      <c r="A10104" s="186" t="s">
        <v>488</v>
      </c>
      <c r="B10104" s="186">
        <v>0.0213939</v>
      </c>
      <c r="C10104" s="187">
        <v>45733.0</v>
      </c>
      <c r="D10104" s="188" t="str">
        <f t="shared" si="1"/>
        <v>2025/03</v>
      </c>
      <c r="E10104" s="189"/>
    </row>
    <row r="10105">
      <c r="A10105" s="186" t="s">
        <v>488</v>
      </c>
      <c r="B10105" s="186">
        <v>0.0161856</v>
      </c>
      <c r="C10105" s="187">
        <v>45733.0</v>
      </c>
      <c r="D10105" s="188" t="str">
        <f t="shared" si="1"/>
        <v>2025/03</v>
      </c>
      <c r="E10105" s="189"/>
    </row>
    <row r="10106">
      <c r="A10106" s="186" t="s">
        <v>488</v>
      </c>
      <c r="B10106" s="186">
        <v>0.0096528</v>
      </c>
      <c r="C10106" s="187">
        <v>45733.0</v>
      </c>
      <c r="D10106" s="188" t="str">
        <f t="shared" si="1"/>
        <v>2025/03</v>
      </c>
      <c r="E10106" s="189"/>
    </row>
    <row r="10107">
      <c r="A10107" s="186" t="s">
        <v>488</v>
      </c>
      <c r="B10107" s="186">
        <v>0.0160754</v>
      </c>
      <c r="C10107" s="187">
        <v>45733.0</v>
      </c>
      <c r="D10107" s="188" t="str">
        <f t="shared" si="1"/>
        <v>2025/03</v>
      </c>
      <c r="E10107" s="189"/>
    </row>
    <row r="10108">
      <c r="A10108" s="186" t="s">
        <v>488</v>
      </c>
      <c r="B10108" s="186">
        <v>0.00704</v>
      </c>
      <c r="C10108" s="187">
        <v>45733.0</v>
      </c>
      <c r="D10108" s="188" t="str">
        <f t="shared" si="1"/>
        <v>2025/03</v>
      </c>
      <c r="E10108" s="189"/>
    </row>
    <row r="10109">
      <c r="A10109" s="186" t="s">
        <v>488</v>
      </c>
      <c r="B10109" s="186">
        <v>0.0812196</v>
      </c>
      <c r="C10109" s="187">
        <v>45733.0</v>
      </c>
      <c r="D10109" s="188" t="str">
        <f t="shared" si="1"/>
        <v>2025/03</v>
      </c>
      <c r="E10109" s="189"/>
    </row>
    <row r="10110">
      <c r="A10110" s="186" t="s">
        <v>489</v>
      </c>
      <c r="B10110" s="186">
        <v>26.66322</v>
      </c>
      <c r="C10110" s="187">
        <v>45733.0</v>
      </c>
      <c r="D10110" s="188" t="str">
        <f t="shared" si="1"/>
        <v>2025/03</v>
      </c>
      <c r="E10110" s="189"/>
    </row>
    <row r="10111">
      <c r="A10111" s="186" t="s">
        <v>489</v>
      </c>
      <c r="B10111" s="186">
        <v>25.38768</v>
      </c>
      <c r="C10111" s="187">
        <v>45733.0</v>
      </c>
      <c r="D10111" s="188" t="str">
        <f t="shared" si="1"/>
        <v>2025/03</v>
      </c>
      <c r="E10111" s="189"/>
    </row>
    <row r="10112">
      <c r="A10112" s="186" t="s">
        <v>489</v>
      </c>
      <c r="B10112" s="186">
        <v>34.4984</v>
      </c>
      <c r="C10112" s="187">
        <v>45733.0</v>
      </c>
      <c r="D10112" s="188" t="str">
        <f t="shared" si="1"/>
        <v>2025/03</v>
      </c>
      <c r="E10112" s="189"/>
    </row>
    <row r="10113">
      <c r="A10113" s="186" t="s">
        <v>489</v>
      </c>
      <c r="B10113" s="186">
        <v>1.51809255</v>
      </c>
      <c r="C10113" s="187">
        <v>45733.0</v>
      </c>
      <c r="D10113" s="188" t="str">
        <f t="shared" si="1"/>
        <v>2025/03</v>
      </c>
      <c r="E10113" s="189"/>
    </row>
    <row r="10114">
      <c r="A10114" s="186" t="s">
        <v>489</v>
      </c>
      <c r="B10114" s="186">
        <v>0.3369408</v>
      </c>
      <c r="C10114" s="187">
        <v>45733.0</v>
      </c>
      <c r="D10114" s="188" t="str">
        <f t="shared" si="1"/>
        <v>2025/03</v>
      </c>
      <c r="E10114" s="189"/>
    </row>
    <row r="10115">
      <c r="A10115" s="186" t="s">
        <v>489</v>
      </c>
      <c r="B10115" s="186">
        <v>0.5756736</v>
      </c>
      <c r="C10115" s="187">
        <v>45733.0</v>
      </c>
      <c r="D10115" s="188" t="str">
        <f t="shared" si="1"/>
        <v>2025/03</v>
      </c>
      <c r="E10115" s="189"/>
    </row>
    <row r="10116">
      <c r="A10116" s="186" t="s">
        <v>489</v>
      </c>
      <c r="B10116" s="186">
        <v>0.1939446</v>
      </c>
      <c r="C10116" s="187">
        <v>45733.0</v>
      </c>
      <c r="D10116" s="188" t="str">
        <f t="shared" si="1"/>
        <v>2025/03</v>
      </c>
      <c r="E10116" s="189"/>
    </row>
    <row r="10117">
      <c r="A10117" s="186" t="s">
        <v>489</v>
      </c>
      <c r="B10117" s="186">
        <v>0.1679892</v>
      </c>
      <c r="C10117" s="187">
        <v>45733.0</v>
      </c>
      <c r="D10117" s="188" t="str">
        <f t="shared" si="1"/>
        <v>2025/03</v>
      </c>
      <c r="E10117" s="189"/>
    </row>
    <row r="10118">
      <c r="A10118" s="186" t="s">
        <v>498</v>
      </c>
      <c r="B10118" s="186">
        <v>0.1040075</v>
      </c>
      <c r="C10118" s="187">
        <v>45733.0</v>
      </c>
      <c r="D10118" s="188" t="str">
        <f t="shared" si="1"/>
        <v>2025/03</v>
      </c>
      <c r="E10118" s="189"/>
    </row>
    <row r="10119">
      <c r="A10119" s="186" t="s">
        <v>498</v>
      </c>
      <c r="B10119" s="186">
        <v>0.07771</v>
      </c>
      <c r="C10119" s="187">
        <v>45733.0</v>
      </c>
      <c r="D10119" s="188" t="str">
        <f t="shared" si="1"/>
        <v>2025/03</v>
      </c>
      <c r="E10119" s="189"/>
    </row>
    <row r="10120">
      <c r="A10120" s="186" t="s">
        <v>498</v>
      </c>
      <c r="B10120" s="186">
        <v>0.01199325</v>
      </c>
      <c r="C10120" s="187">
        <v>45733.0</v>
      </c>
      <c r="D10120" s="188" t="str">
        <f t="shared" si="1"/>
        <v>2025/03</v>
      </c>
      <c r="E10120" s="189"/>
    </row>
    <row r="10121">
      <c r="A10121" s="186" t="s">
        <v>498</v>
      </c>
      <c r="B10121" s="186">
        <v>0.001728</v>
      </c>
      <c r="C10121" s="187">
        <v>45733.0</v>
      </c>
      <c r="D10121" s="188" t="str">
        <f t="shared" si="1"/>
        <v>2025/03</v>
      </c>
      <c r="E10121" s="189"/>
    </row>
    <row r="10122">
      <c r="A10122" s="186" t="s">
        <v>498</v>
      </c>
      <c r="B10122" s="186">
        <v>0.0038352</v>
      </c>
      <c r="C10122" s="187">
        <v>45733.0</v>
      </c>
      <c r="D10122" s="188" t="str">
        <f t="shared" si="1"/>
        <v>2025/03</v>
      </c>
      <c r="E10122" s="189"/>
    </row>
    <row r="10123">
      <c r="A10123" s="186" t="s">
        <v>491</v>
      </c>
      <c r="B10123" s="186">
        <v>0.01332615</v>
      </c>
      <c r="C10123" s="187">
        <v>45733.0</v>
      </c>
      <c r="D10123" s="188" t="str">
        <f t="shared" si="1"/>
        <v>2025/03</v>
      </c>
      <c r="E10123" s="189"/>
    </row>
    <row r="10124">
      <c r="A10124" s="186" t="s">
        <v>491</v>
      </c>
      <c r="B10124" s="186">
        <v>0.05616</v>
      </c>
      <c r="C10124" s="187">
        <v>45733.0</v>
      </c>
      <c r="D10124" s="188" t="str">
        <f t="shared" si="1"/>
        <v>2025/03</v>
      </c>
      <c r="E10124" s="189"/>
    </row>
    <row r="10125">
      <c r="A10125" s="186" t="s">
        <v>491</v>
      </c>
      <c r="B10125" s="186">
        <v>0.013863</v>
      </c>
      <c r="C10125" s="187">
        <v>45733.0</v>
      </c>
      <c r="D10125" s="188" t="str">
        <f t="shared" si="1"/>
        <v>2025/03</v>
      </c>
      <c r="E10125" s="189"/>
    </row>
    <row r="10126">
      <c r="A10126" s="186" t="s">
        <v>487</v>
      </c>
      <c r="B10126" s="186">
        <v>0.037425</v>
      </c>
      <c r="C10126" s="187">
        <v>45734.0</v>
      </c>
      <c r="D10126" s="188" t="str">
        <f t="shared" si="1"/>
        <v>2025/03</v>
      </c>
      <c r="E10126" s="189"/>
    </row>
    <row r="10127">
      <c r="A10127" s="186" t="s">
        <v>487</v>
      </c>
      <c r="B10127" s="186">
        <v>0.00124</v>
      </c>
      <c r="C10127" s="187">
        <v>45734.0</v>
      </c>
      <c r="D10127" s="188" t="str">
        <f t="shared" si="1"/>
        <v>2025/03</v>
      </c>
      <c r="E10127" s="189"/>
    </row>
    <row r="10128">
      <c r="A10128" s="186" t="s">
        <v>499</v>
      </c>
      <c r="B10128" s="186">
        <v>14.6239625</v>
      </c>
      <c r="C10128" s="187">
        <v>45734.0</v>
      </c>
      <c r="D10128" s="188" t="str">
        <f t="shared" si="1"/>
        <v>2025/03</v>
      </c>
      <c r="E10128" s="189"/>
    </row>
    <row r="10129">
      <c r="A10129" s="186" t="s">
        <v>499</v>
      </c>
      <c r="B10129" s="186">
        <v>17.93008</v>
      </c>
      <c r="C10129" s="187">
        <v>45734.0</v>
      </c>
      <c r="D10129" s="188" t="str">
        <f t="shared" si="1"/>
        <v>2025/03</v>
      </c>
      <c r="E10129" s="189"/>
    </row>
    <row r="10130">
      <c r="A10130" s="186" t="s">
        <v>499</v>
      </c>
      <c r="B10130" s="186">
        <v>13.98331</v>
      </c>
      <c r="C10130" s="187">
        <v>45734.0</v>
      </c>
      <c r="D10130" s="188" t="str">
        <f t="shared" si="1"/>
        <v>2025/03</v>
      </c>
      <c r="E10130" s="189"/>
    </row>
    <row r="10131">
      <c r="A10131" s="186" t="s">
        <v>499</v>
      </c>
      <c r="B10131" s="186">
        <v>1.001205</v>
      </c>
      <c r="C10131" s="187">
        <v>45734.0</v>
      </c>
      <c r="D10131" s="188" t="str">
        <f t="shared" si="1"/>
        <v>2025/03</v>
      </c>
      <c r="E10131" s="189"/>
    </row>
    <row r="10132">
      <c r="A10132" s="186" t="s">
        <v>499</v>
      </c>
      <c r="B10132" s="186">
        <v>0.15168</v>
      </c>
      <c r="C10132" s="187">
        <v>45734.0</v>
      </c>
      <c r="D10132" s="188" t="str">
        <f t="shared" si="1"/>
        <v>2025/03</v>
      </c>
      <c r="E10132" s="189"/>
    </row>
    <row r="10133">
      <c r="A10133" s="186" t="s">
        <v>499</v>
      </c>
      <c r="B10133" s="186">
        <v>0.88679</v>
      </c>
      <c r="C10133" s="187">
        <v>45734.0</v>
      </c>
      <c r="D10133" s="188" t="str">
        <f t="shared" si="1"/>
        <v>2025/03</v>
      </c>
      <c r="E10133" s="189"/>
    </row>
    <row r="10134">
      <c r="A10134" s="186" t="s">
        <v>499</v>
      </c>
      <c r="B10134" s="186">
        <v>0.1790547</v>
      </c>
      <c r="C10134" s="187">
        <v>45734.0</v>
      </c>
      <c r="D10134" s="188" t="str">
        <f t="shared" si="1"/>
        <v>2025/03</v>
      </c>
      <c r="E10134" s="189"/>
    </row>
    <row r="10135">
      <c r="A10135" s="186" t="s">
        <v>499</v>
      </c>
      <c r="B10135" s="186">
        <v>0.2136</v>
      </c>
      <c r="C10135" s="187">
        <v>45734.0</v>
      </c>
      <c r="D10135" s="188" t="str">
        <f t="shared" si="1"/>
        <v>2025/03</v>
      </c>
      <c r="E10135" s="189"/>
    </row>
    <row r="10136">
      <c r="A10136" s="186" t="s">
        <v>499</v>
      </c>
      <c r="B10136" s="186">
        <v>0.0711174</v>
      </c>
      <c r="C10136" s="187">
        <v>45734.0</v>
      </c>
      <c r="D10136" s="188" t="str">
        <f t="shared" si="1"/>
        <v>2025/03</v>
      </c>
      <c r="E10136" s="189"/>
    </row>
    <row r="10137">
      <c r="A10137" s="186" t="s">
        <v>499</v>
      </c>
      <c r="B10137" s="186">
        <v>0.0225316</v>
      </c>
      <c r="C10137" s="187">
        <v>45734.0</v>
      </c>
      <c r="D10137" s="188" t="str">
        <f t="shared" si="1"/>
        <v>2025/03</v>
      </c>
      <c r="E10137" s="189"/>
    </row>
    <row r="10138">
      <c r="A10138" s="186" t="s">
        <v>499</v>
      </c>
      <c r="B10138" s="186">
        <v>5.99682</v>
      </c>
      <c r="C10138" s="187">
        <v>45734.0</v>
      </c>
      <c r="D10138" s="188" t="str">
        <f t="shared" si="1"/>
        <v>2025/03</v>
      </c>
      <c r="E10138" s="189"/>
    </row>
    <row r="10139">
      <c r="A10139" s="186" t="s">
        <v>499</v>
      </c>
      <c r="B10139" s="186">
        <v>0.360756</v>
      </c>
      <c r="C10139" s="187">
        <v>45734.0</v>
      </c>
      <c r="D10139" s="188" t="str">
        <f t="shared" si="1"/>
        <v>2025/03</v>
      </c>
      <c r="E10139" s="189"/>
    </row>
    <row r="10140">
      <c r="A10140" s="186" t="s">
        <v>499</v>
      </c>
      <c r="B10140" s="186">
        <v>0.2786856</v>
      </c>
      <c r="C10140" s="187">
        <v>45734.0</v>
      </c>
      <c r="D10140" s="188" t="str">
        <f t="shared" si="1"/>
        <v>2025/03</v>
      </c>
      <c r="E10140" s="189"/>
    </row>
    <row r="10141">
      <c r="A10141" s="186" t="s">
        <v>511</v>
      </c>
      <c r="B10141" s="186">
        <v>2.4607728</v>
      </c>
      <c r="C10141" s="187">
        <v>45734.0</v>
      </c>
      <c r="D10141" s="188" t="str">
        <f t="shared" si="1"/>
        <v>2025/03</v>
      </c>
      <c r="E10141" s="189"/>
    </row>
    <row r="10142">
      <c r="A10142" s="186" t="s">
        <v>511</v>
      </c>
      <c r="B10142" s="186">
        <v>0.1397304</v>
      </c>
      <c r="C10142" s="187">
        <v>45734.0</v>
      </c>
      <c r="D10142" s="188" t="str">
        <f t="shared" si="1"/>
        <v>2025/03</v>
      </c>
      <c r="E10142" s="189"/>
    </row>
    <row r="10143">
      <c r="A10143" s="186" t="s">
        <v>509</v>
      </c>
      <c r="B10143" s="186">
        <v>0.0056703</v>
      </c>
      <c r="C10143" s="187">
        <v>45734.0</v>
      </c>
      <c r="D10143" s="188" t="str">
        <f t="shared" si="1"/>
        <v>2025/03</v>
      </c>
      <c r="E10143" s="189"/>
    </row>
    <row r="10144">
      <c r="A10144" s="186" t="s">
        <v>509</v>
      </c>
      <c r="B10144" s="186">
        <v>0.0057126</v>
      </c>
      <c r="C10144" s="187">
        <v>45734.0</v>
      </c>
      <c r="D10144" s="188" t="str">
        <f t="shared" si="1"/>
        <v>2025/03</v>
      </c>
      <c r="E10144" s="189"/>
    </row>
    <row r="10145">
      <c r="A10145" s="186" t="s">
        <v>502</v>
      </c>
      <c r="B10145" s="186">
        <v>0.7970575</v>
      </c>
      <c r="C10145" s="187">
        <v>45734.0</v>
      </c>
      <c r="D10145" s="188" t="str">
        <f t="shared" si="1"/>
        <v>2025/03</v>
      </c>
      <c r="E10145" s="189"/>
    </row>
    <row r="10146">
      <c r="A10146" s="186" t="s">
        <v>502</v>
      </c>
      <c r="B10146" s="186">
        <v>0.68448</v>
      </c>
      <c r="C10146" s="187">
        <v>45734.0</v>
      </c>
      <c r="D10146" s="188" t="str">
        <f t="shared" si="1"/>
        <v>2025/03</v>
      </c>
      <c r="E10146" s="189"/>
    </row>
    <row r="10147">
      <c r="A10147" s="186" t="s">
        <v>502</v>
      </c>
      <c r="B10147" s="186">
        <v>0.39184</v>
      </c>
      <c r="C10147" s="187">
        <v>45734.0</v>
      </c>
      <c r="D10147" s="188" t="str">
        <f t="shared" si="1"/>
        <v>2025/03</v>
      </c>
      <c r="E10147" s="189"/>
    </row>
    <row r="10148">
      <c r="A10148" s="186" t="s">
        <v>502</v>
      </c>
      <c r="B10148" s="186">
        <v>0.0092691</v>
      </c>
      <c r="C10148" s="187">
        <v>45734.0</v>
      </c>
      <c r="D10148" s="188" t="str">
        <f t="shared" si="1"/>
        <v>2025/03</v>
      </c>
      <c r="E10148" s="189"/>
    </row>
    <row r="10149">
      <c r="A10149" s="186" t="s">
        <v>502</v>
      </c>
      <c r="B10149" s="186">
        <v>0.038736</v>
      </c>
      <c r="C10149" s="187">
        <v>45734.0</v>
      </c>
      <c r="D10149" s="188" t="str">
        <f t="shared" si="1"/>
        <v>2025/03</v>
      </c>
      <c r="E10149" s="189"/>
    </row>
    <row r="10150">
      <c r="A10150" s="186" t="s">
        <v>502</v>
      </c>
      <c r="B10150" s="186">
        <v>0.0065244</v>
      </c>
      <c r="C10150" s="187">
        <v>45734.0</v>
      </c>
      <c r="D10150" s="188" t="str">
        <f t="shared" si="1"/>
        <v>2025/03</v>
      </c>
      <c r="E10150" s="189"/>
    </row>
    <row r="10151">
      <c r="A10151" s="186" t="s">
        <v>502</v>
      </c>
      <c r="B10151" s="186">
        <v>0.0086939</v>
      </c>
      <c r="C10151" s="187">
        <v>45734.0</v>
      </c>
      <c r="D10151" s="188" t="str">
        <f t="shared" si="1"/>
        <v>2025/03</v>
      </c>
      <c r="E10151" s="189"/>
    </row>
    <row r="10152">
      <c r="A10152" s="186" t="s">
        <v>502</v>
      </c>
      <c r="B10152" s="186">
        <v>17.64951</v>
      </c>
      <c r="C10152" s="187">
        <v>45734.0</v>
      </c>
      <c r="D10152" s="188" t="str">
        <f t="shared" si="1"/>
        <v>2025/03</v>
      </c>
      <c r="E10152" s="189"/>
    </row>
    <row r="10153">
      <c r="A10153" s="186" t="s">
        <v>502</v>
      </c>
      <c r="B10153" s="186">
        <v>0.8099784</v>
      </c>
      <c r="C10153" s="187">
        <v>45734.0</v>
      </c>
      <c r="D10153" s="188" t="str">
        <f t="shared" si="1"/>
        <v>2025/03</v>
      </c>
      <c r="E10153" s="189"/>
    </row>
    <row r="10154">
      <c r="A10154" s="186" t="s">
        <v>502</v>
      </c>
      <c r="B10154" s="186">
        <v>0.0457272</v>
      </c>
      <c r="C10154" s="187">
        <v>45734.0</v>
      </c>
      <c r="D10154" s="188" t="str">
        <f t="shared" si="1"/>
        <v>2025/03</v>
      </c>
      <c r="E10154" s="189"/>
    </row>
    <row r="10155">
      <c r="A10155" s="186" t="s">
        <v>502</v>
      </c>
      <c r="B10155" s="186">
        <v>3.12</v>
      </c>
      <c r="C10155" s="187">
        <v>45734.0</v>
      </c>
      <c r="D10155" s="188" t="str">
        <f t="shared" si="1"/>
        <v>2025/03</v>
      </c>
      <c r="E10155" s="189"/>
    </row>
    <row r="10156">
      <c r="A10156" s="186" t="s">
        <v>502</v>
      </c>
      <c r="B10156" s="186">
        <v>0.260046</v>
      </c>
      <c r="C10156" s="187">
        <v>45734.0</v>
      </c>
      <c r="D10156" s="188" t="str">
        <f t="shared" si="1"/>
        <v>2025/03</v>
      </c>
      <c r="E10156" s="189"/>
    </row>
    <row r="10157">
      <c r="A10157" s="186" t="s">
        <v>502</v>
      </c>
      <c r="B10157" s="186">
        <v>0.729384</v>
      </c>
      <c r="C10157" s="187">
        <v>45734.0</v>
      </c>
      <c r="D10157" s="188" t="str">
        <f t="shared" si="1"/>
        <v>2025/03</v>
      </c>
      <c r="E10157" s="189"/>
    </row>
    <row r="10158">
      <c r="A10158" s="186" t="s">
        <v>488</v>
      </c>
      <c r="B10158" s="186">
        <v>0.0878325</v>
      </c>
      <c r="C10158" s="187">
        <v>45734.0</v>
      </c>
      <c r="D10158" s="188" t="str">
        <f t="shared" si="1"/>
        <v>2025/03</v>
      </c>
      <c r="E10158" s="189"/>
    </row>
    <row r="10159">
      <c r="A10159" s="186" t="s">
        <v>488</v>
      </c>
      <c r="B10159" s="186">
        <v>0.06726</v>
      </c>
      <c r="C10159" s="187">
        <v>45734.0</v>
      </c>
      <c r="D10159" s="188" t="str">
        <f t="shared" si="1"/>
        <v>2025/03</v>
      </c>
      <c r="E10159" s="189"/>
    </row>
    <row r="10160">
      <c r="A10160" s="186" t="s">
        <v>488</v>
      </c>
      <c r="B10160" s="186">
        <v>0.01196</v>
      </c>
      <c r="C10160" s="187">
        <v>45734.0</v>
      </c>
      <c r="D10160" s="188" t="str">
        <f t="shared" si="1"/>
        <v>2025/03</v>
      </c>
      <c r="E10160" s="189"/>
    </row>
    <row r="10161">
      <c r="A10161" s="186" t="s">
        <v>488</v>
      </c>
      <c r="B10161" s="186">
        <v>0.00192</v>
      </c>
      <c r="C10161" s="187">
        <v>45734.0</v>
      </c>
      <c r="D10161" s="188" t="str">
        <f t="shared" si="1"/>
        <v>2025/03</v>
      </c>
      <c r="E10161" s="189"/>
    </row>
    <row r="10162">
      <c r="A10162" s="186" t="s">
        <v>488</v>
      </c>
      <c r="B10162" s="186">
        <v>0.04707</v>
      </c>
      <c r="C10162" s="187">
        <v>45734.0</v>
      </c>
      <c r="D10162" s="188" t="str">
        <f t="shared" si="1"/>
        <v>2025/03</v>
      </c>
      <c r="E10162" s="189"/>
    </row>
    <row r="10163">
      <c r="A10163" s="186" t="s">
        <v>488</v>
      </c>
      <c r="B10163" s="186">
        <v>0.0125376</v>
      </c>
      <c r="C10163" s="187">
        <v>45734.0</v>
      </c>
      <c r="D10163" s="188" t="str">
        <f t="shared" si="1"/>
        <v>2025/03</v>
      </c>
      <c r="E10163" s="189"/>
    </row>
    <row r="10164">
      <c r="A10164" s="186" t="s">
        <v>488</v>
      </c>
      <c r="B10164" s="186">
        <v>0.0054432</v>
      </c>
      <c r="C10164" s="187">
        <v>45734.0</v>
      </c>
      <c r="D10164" s="188" t="str">
        <f t="shared" si="1"/>
        <v>2025/03</v>
      </c>
      <c r="E10164" s="189"/>
    </row>
    <row r="10165">
      <c r="A10165" s="186" t="s">
        <v>488</v>
      </c>
      <c r="B10165" s="186">
        <v>0.0060102</v>
      </c>
      <c r="C10165" s="187">
        <v>45734.0</v>
      </c>
      <c r="D10165" s="188" t="str">
        <f t="shared" si="1"/>
        <v>2025/03</v>
      </c>
      <c r="E10165" s="189"/>
    </row>
    <row r="10166">
      <c r="A10166" s="186" t="s">
        <v>488</v>
      </c>
      <c r="B10166" s="186">
        <v>0.367425</v>
      </c>
      <c r="C10166" s="187">
        <v>45734.0</v>
      </c>
      <c r="D10166" s="188" t="str">
        <f t="shared" si="1"/>
        <v>2025/03</v>
      </c>
      <c r="E10166" s="189"/>
    </row>
    <row r="10167">
      <c r="A10167" s="186" t="s">
        <v>488</v>
      </c>
      <c r="B10167" s="186">
        <v>0.20226</v>
      </c>
      <c r="C10167" s="187">
        <v>45734.0</v>
      </c>
      <c r="D10167" s="188" t="str">
        <f t="shared" si="1"/>
        <v>2025/03</v>
      </c>
      <c r="E10167" s="189"/>
    </row>
    <row r="10168">
      <c r="A10168" s="186" t="s">
        <v>488</v>
      </c>
      <c r="B10168" s="186">
        <v>0.0808863</v>
      </c>
      <c r="C10168" s="187">
        <v>45734.0</v>
      </c>
      <c r="D10168" s="188" t="str">
        <f t="shared" si="1"/>
        <v>2025/03</v>
      </c>
      <c r="E10168" s="189"/>
    </row>
    <row r="10169">
      <c r="A10169" s="186" t="s">
        <v>488</v>
      </c>
      <c r="B10169" s="186">
        <v>0.00704</v>
      </c>
      <c r="C10169" s="187">
        <v>45734.0</v>
      </c>
      <c r="D10169" s="188" t="str">
        <f t="shared" si="1"/>
        <v>2025/03</v>
      </c>
      <c r="E10169" s="189"/>
    </row>
    <row r="10170">
      <c r="A10170" s="186" t="s">
        <v>488</v>
      </c>
      <c r="B10170" s="186">
        <v>0.370282</v>
      </c>
      <c r="C10170" s="187">
        <v>45734.0</v>
      </c>
      <c r="D10170" s="188" t="str">
        <f t="shared" si="1"/>
        <v>2025/03</v>
      </c>
      <c r="E10170" s="189"/>
    </row>
    <row r="10171">
      <c r="A10171" s="186" t="s">
        <v>488</v>
      </c>
      <c r="B10171" s="186">
        <v>3.4E-7</v>
      </c>
      <c r="C10171" s="187">
        <v>45734.0</v>
      </c>
      <c r="D10171" s="188" t="str">
        <f t="shared" si="1"/>
        <v>2025/03</v>
      </c>
      <c r="E10171" s="189"/>
    </row>
    <row r="10172">
      <c r="A10172" s="186" t="s">
        <v>488</v>
      </c>
      <c r="B10172" s="186">
        <v>2.385E-4</v>
      </c>
      <c r="C10172" s="187">
        <v>45734.0</v>
      </c>
      <c r="D10172" s="188" t="str">
        <f t="shared" si="1"/>
        <v>2025/03</v>
      </c>
      <c r="E10172" s="189"/>
    </row>
    <row r="10173">
      <c r="A10173" s="186" t="s">
        <v>488</v>
      </c>
      <c r="B10173" s="186">
        <v>5.85E-5</v>
      </c>
      <c r="C10173" s="187">
        <v>45734.0</v>
      </c>
      <c r="D10173" s="188" t="str">
        <f t="shared" si="1"/>
        <v>2025/03</v>
      </c>
      <c r="E10173" s="189"/>
    </row>
    <row r="10174">
      <c r="A10174" s="186" t="s">
        <v>489</v>
      </c>
      <c r="B10174" s="186">
        <v>3.640515</v>
      </c>
      <c r="C10174" s="187">
        <v>45734.0</v>
      </c>
      <c r="D10174" s="188" t="str">
        <f t="shared" si="1"/>
        <v>2025/03</v>
      </c>
      <c r="E10174" s="189"/>
    </row>
    <row r="10175">
      <c r="A10175" s="186" t="s">
        <v>489</v>
      </c>
      <c r="B10175" s="186">
        <v>2.42416</v>
      </c>
      <c r="C10175" s="187">
        <v>45734.0</v>
      </c>
      <c r="D10175" s="188" t="str">
        <f t="shared" si="1"/>
        <v>2025/03</v>
      </c>
      <c r="E10175" s="189"/>
    </row>
    <row r="10176">
      <c r="A10176" s="186" t="s">
        <v>489</v>
      </c>
      <c r="B10176" s="186">
        <v>3.47179</v>
      </c>
      <c r="C10176" s="187">
        <v>45734.0</v>
      </c>
      <c r="D10176" s="188" t="str">
        <f t="shared" si="1"/>
        <v>2025/03</v>
      </c>
      <c r="E10176" s="189"/>
    </row>
    <row r="10177">
      <c r="A10177" s="186" t="s">
        <v>489</v>
      </c>
      <c r="B10177" s="186">
        <v>0.061525</v>
      </c>
      <c r="C10177" s="187">
        <v>45734.0</v>
      </c>
      <c r="D10177" s="188" t="str">
        <f t="shared" si="1"/>
        <v>2025/03</v>
      </c>
      <c r="E10177" s="189"/>
    </row>
    <row r="10178">
      <c r="A10178" s="186" t="s">
        <v>489</v>
      </c>
      <c r="B10178" s="186">
        <v>0.01122</v>
      </c>
      <c r="C10178" s="187">
        <v>45734.0</v>
      </c>
      <c r="D10178" s="188" t="str">
        <f t="shared" si="1"/>
        <v>2025/03</v>
      </c>
      <c r="E10178" s="189"/>
    </row>
    <row r="10179">
      <c r="A10179" s="186" t="s">
        <v>489</v>
      </c>
      <c r="B10179" s="186">
        <v>2.1056457</v>
      </c>
      <c r="C10179" s="187">
        <v>45734.0</v>
      </c>
      <c r="D10179" s="188" t="str">
        <f t="shared" si="1"/>
        <v>2025/03</v>
      </c>
      <c r="E10179" s="189"/>
    </row>
    <row r="10180">
      <c r="A10180" s="186" t="s">
        <v>489</v>
      </c>
      <c r="B10180" s="186">
        <v>0.083376</v>
      </c>
      <c r="C10180" s="187">
        <v>45734.0</v>
      </c>
      <c r="D10180" s="188" t="str">
        <f t="shared" si="1"/>
        <v>2025/03</v>
      </c>
      <c r="E10180" s="189"/>
    </row>
    <row r="10181">
      <c r="A10181" s="186" t="s">
        <v>489</v>
      </c>
      <c r="B10181" s="186">
        <v>0.7216848</v>
      </c>
      <c r="C10181" s="187">
        <v>45734.0</v>
      </c>
      <c r="D10181" s="188" t="str">
        <f t="shared" si="1"/>
        <v>2025/03</v>
      </c>
      <c r="E10181" s="189"/>
    </row>
    <row r="10182">
      <c r="A10182" s="186" t="s">
        <v>489</v>
      </c>
      <c r="B10182" s="186">
        <v>18.0015</v>
      </c>
      <c r="C10182" s="187">
        <v>45734.0</v>
      </c>
      <c r="D10182" s="188" t="str">
        <f t="shared" si="1"/>
        <v>2025/03</v>
      </c>
      <c r="E10182" s="189"/>
    </row>
    <row r="10183">
      <c r="A10183" s="186" t="s">
        <v>489</v>
      </c>
      <c r="B10183" s="186">
        <v>0.1846464</v>
      </c>
      <c r="C10183" s="187">
        <v>45734.0</v>
      </c>
      <c r="D10183" s="188" t="str">
        <f t="shared" si="1"/>
        <v>2025/03</v>
      </c>
      <c r="E10183" s="189"/>
    </row>
    <row r="10184">
      <c r="A10184" s="186" t="s">
        <v>489</v>
      </c>
      <c r="B10184" s="186">
        <v>0.1612164</v>
      </c>
      <c r="C10184" s="187">
        <v>45734.0</v>
      </c>
      <c r="D10184" s="188" t="str">
        <f t="shared" si="1"/>
        <v>2025/03</v>
      </c>
      <c r="E10184" s="189"/>
    </row>
    <row r="10185">
      <c r="A10185" s="186" t="s">
        <v>498</v>
      </c>
      <c r="B10185" s="186">
        <v>0.1595025</v>
      </c>
      <c r="C10185" s="187">
        <v>45734.0</v>
      </c>
      <c r="D10185" s="188" t="str">
        <f t="shared" si="1"/>
        <v>2025/03</v>
      </c>
      <c r="E10185" s="189"/>
    </row>
    <row r="10186">
      <c r="A10186" s="186" t="s">
        <v>498</v>
      </c>
      <c r="B10186" s="186">
        <v>0.0048</v>
      </c>
      <c r="C10186" s="187">
        <v>45734.0</v>
      </c>
      <c r="D10186" s="188" t="str">
        <f t="shared" si="1"/>
        <v>2025/03</v>
      </c>
      <c r="E10186" s="189"/>
    </row>
    <row r="10187">
      <c r="A10187" s="186" t="s">
        <v>498</v>
      </c>
      <c r="B10187" s="186">
        <v>0.12496</v>
      </c>
      <c r="C10187" s="187">
        <v>45734.0</v>
      </c>
      <c r="D10187" s="188" t="str">
        <f t="shared" si="1"/>
        <v>2025/03</v>
      </c>
      <c r="E10187" s="189"/>
    </row>
    <row r="10188">
      <c r="A10188" s="186" t="s">
        <v>498</v>
      </c>
      <c r="B10188" s="186">
        <v>0.01370265</v>
      </c>
      <c r="C10188" s="187">
        <v>45734.0</v>
      </c>
      <c r="D10188" s="188" t="str">
        <f t="shared" si="1"/>
        <v>2025/03</v>
      </c>
      <c r="E10188" s="189"/>
    </row>
    <row r="10189">
      <c r="A10189" s="186" t="s">
        <v>498</v>
      </c>
      <c r="B10189" s="186">
        <v>0.0031104</v>
      </c>
      <c r="C10189" s="187">
        <v>45734.0</v>
      </c>
      <c r="D10189" s="188" t="str">
        <f t="shared" si="1"/>
        <v>2025/03</v>
      </c>
      <c r="E10189" s="189"/>
    </row>
    <row r="10190">
      <c r="A10190" s="186" t="s">
        <v>498</v>
      </c>
      <c r="B10190" s="186">
        <v>0.0039252</v>
      </c>
      <c r="C10190" s="187">
        <v>45734.0</v>
      </c>
      <c r="D10190" s="188" t="str">
        <f t="shared" si="1"/>
        <v>2025/03</v>
      </c>
      <c r="E10190" s="189"/>
    </row>
    <row r="10191">
      <c r="A10191" s="186" t="s">
        <v>491</v>
      </c>
      <c r="B10191" s="186">
        <v>0.01623975</v>
      </c>
      <c r="C10191" s="187">
        <v>45734.0</v>
      </c>
      <c r="D10191" s="188" t="str">
        <f t="shared" si="1"/>
        <v>2025/03</v>
      </c>
      <c r="E10191" s="189"/>
    </row>
    <row r="10192">
      <c r="A10192" s="186" t="s">
        <v>491</v>
      </c>
      <c r="B10192" s="186">
        <v>0.0570336</v>
      </c>
      <c r="C10192" s="187">
        <v>45734.0</v>
      </c>
      <c r="D10192" s="188" t="str">
        <f t="shared" si="1"/>
        <v>2025/03</v>
      </c>
      <c r="E10192" s="189"/>
    </row>
    <row r="10193">
      <c r="A10193" s="186" t="s">
        <v>491</v>
      </c>
      <c r="B10193" s="186">
        <v>0.0147966</v>
      </c>
      <c r="C10193" s="187">
        <v>45734.0</v>
      </c>
      <c r="D10193" s="188" t="str">
        <f t="shared" si="1"/>
        <v>2025/03</v>
      </c>
      <c r="E10193" s="189"/>
    </row>
    <row r="10194">
      <c r="A10194" s="186" t="s">
        <v>487</v>
      </c>
      <c r="B10194" s="186">
        <v>0.0325775</v>
      </c>
      <c r="C10194" s="187">
        <v>45735.0</v>
      </c>
      <c r="D10194" s="188" t="str">
        <f t="shared" si="1"/>
        <v>2025/03</v>
      </c>
      <c r="E10194" s="189"/>
    </row>
    <row r="10195">
      <c r="A10195" s="186" t="s">
        <v>487</v>
      </c>
      <c r="B10195" s="186">
        <v>0.0064</v>
      </c>
      <c r="C10195" s="187">
        <v>45735.0</v>
      </c>
      <c r="D10195" s="188" t="str">
        <f t="shared" si="1"/>
        <v>2025/03</v>
      </c>
      <c r="E10195" s="189"/>
    </row>
    <row r="10196">
      <c r="A10196" s="186" t="s">
        <v>487</v>
      </c>
      <c r="B10196" s="186">
        <v>9.7E-4</v>
      </c>
      <c r="C10196" s="187">
        <v>45735.0</v>
      </c>
      <c r="D10196" s="188" t="str">
        <f t="shared" si="1"/>
        <v>2025/03</v>
      </c>
      <c r="E10196" s="189"/>
    </row>
    <row r="10197">
      <c r="A10197" s="186" t="s">
        <v>487</v>
      </c>
      <c r="B10197" s="186">
        <v>0.011226</v>
      </c>
      <c r="C10197" s="187">
        <v>45735.0</v>
      </c>
      <c r="D10197" s="188" t="str">
        <f t="shared" si="1"/>
        <v>2025/03</v>
      </c>
      <c r="E10197" s="189"/>
    </row>
    <row r="10198">
      <c r="A10198" s="186" t="s">
        <v>487</v>
      </c>
      <c r="B10198" s="186">
        <v>8.448E-4</v>
      </c>
      <c r="C10198" s="187">
        <v>45735.0</v>
      </c>
      <c r="D10198" s="188" t="str">
        <f t="shared" si="1"/>
        <v>2025/03</v>
      </c>
      <c r="E10198" s="189"/>
    </row>
    <row r="10199">
      <c r="A10199" s="186" t="s">
        <v>487</v>
      </c>
      <c r="B10199" s="186">
        <v>7.344E-4</v>
      </c>
      <c r="C10199" s="187">
        <v>45735.0</v>
      </c>
      <c r="D10199" s="188" t="str">
        <f t="shared" si="1"/>
        <v>2025/03</v>
      </c>
      <c r="E10199" s="189"/>
    </row>
    <row r="10200">
      <c r="A10200" s="186" t="s">
        <v>499</v>
      </c>
      <c r="B10200" s="186">
        <v>9.6858375</v>
      </c>
      <c r="C10200" s="187">
        <v>45735.0</v>
      </c>
      <c r="D10200" s="188" t="str">
        <f t="shared" si="1"/>
        <v>2025/03</v>
      </c>
      <c r="E10200" s="189"/>
    </row>
    <row r="10201">
      <c r="A10201" s="186" t="s">
        <v>499</v>
      </c>
      <c r="B10201" s="186">
        <v>11.89392</v>
      </c>
      <c r="C10201" s="187">
        <v>45735.0</v>
      </c>
      <c r="D10201" s="188" t="str">
        <f t="shared" si="1"/>
        <v>2025/03</v>
      </c>
      <c r="E10201" s="189"/>
    </row>
    <row r="10202">
      <c r="A10202" s="186" t="s">
        <v>499</v>
      </c>
      <c r="B10202" s="186">
        <v>8.02642</v>
      </c>
      <c r="C10202" s="187">
        <v>45735.0</v>
      </c>
      <c r="D10202" s="188" t="str">
        <f t="shared" si="1"/>
        <v>2025/03</v>
      </c>
      <c r="E10202" s="189"/>
    </row>
    <row r="10203">
      <c r="A10203" s="186" t="s">
        <v>499</v>
      </c>
      <c r="B10203" s="186">
        <v>1.36548</v>
      </c>
      <c r="C10203" s="187">
        <v>45735.0</v>
      </c>
      <c r="D10203" s="188" t="str">
        <f t="shared" si="1"/>
        <v>2025/03</v>
      </c>
      <c r="E10203" s="189"/>
    </row>
    <row r="10204">
      <c r="A10204" s="186" t="s">
        <v>499</v>
      </c>
      <c r="B10204" s="186">
        <v>0.12416</v>
      </c>
      <c r="C10204" s="187">
        <v>45735.0</v>
      </c>
      <c r="D10204" s="188" t="str">
        <f t="shared" si="1"/>
        <v>2025/03</v>
      </c>
      <c r="E10204" s="189"/>
    </row>
    <row r="10205">
      <c r="A10205" s="186" t="s">
        <v>499</v>
      </c>
      <c r="B10205" s="186">
        <v>1.32862</v>
      </c>
      <c r="C10205" s="187">
        <v>45735.0</v>
      </c>
      <c r="D10205" s="188" t="str">
        <f t="shared" si="1"/>
        <v>2025/03</v>
      </c>
      <c r="E10205" s="189"/>
    </row>
    <row r="10206">
      <c r="A10206" s="186" t="s">
        <v>499</v>
      </c>
      <c r="B10206" s="186">
        <v>0.1185381</v>
      </c>
      <c r="C10206" s="187">
        <v>45735.0</v>
      </c>
      <c r="D10206" s="188" t="str">
        <f t="shared" si="1"/>
        <v>2025/03</v>
      </c>
      <c r="E10206" s="189"/>
    </row>
    <row r="10207">
      <c r="A10207" s="186" t="s">
        <v>499</v>
      </c>
      <c r="B10207" s="186">
        <v>0.1324704</v>
      </c>
      <c r="C10207" s="187">
        <v>45735.0</v>
      </c>
      <c r="D10207" s="188" t="str">
        <f t="shared" si="1"/>
        <v>2025/03</v>
      </c>
      <c r="E10207" s="189"/>
    </row>
    <row r="10208">
      <c r="A10208" s="186" t="s">
        <v>499</v>
      </c>
      <c r="B10208" s="186">
        <v>0.0375024</v>
      </c>
      <c r="C10208" s="187">
        <v>45735.0</v>
      </c>
      <c r="D10208" s="188" t="str">
        <f t="shared" si="1"/>
        <v>2025/03</v>
      </c>
      <c r="E10208" s="189"/>
    </row>
    <row r="10209">
      <c r="A10209" s="186" t="s">
        <v>499</v>
      </c>
      <c r="B10209" s="186">
        <v>0.0104169</v>
      </c>
      <c r="C10209" s="187">
        <v>45735.0</v>
      </c>
      <c r="D10209" s="188" t="str">
        <f t="shared" si="1"/>
        <v>2025/03</v>
      </c>
      <c r="E10209" s="189"/>
    </row>
    <row r="10210">
      <c r="A10210" s="186" t="s">
        <v>499</v>
      </c>
      <c r="B10210" s="186">
        <v>0.0878238</v>
      </c>
      <c r="C10210" s="187">
        <v>45735.0</v>
      </c>
      <c r="D10210" s="188" t="str">
        <f t="shared" si="1"/>
        <v>2025/03</v>
      </c>
      <c r="E10210" s="189"/>
    </row>
    <row r="10211">
      <c r="A10211" s="186" t="s">
        <v>499</v>
      </c>
      <c r="B10211" s="186">
        <v>0.0440328</v>
      </c>
      <c r="C10211" s="187">
        <v>45735.0</v>
      </c>
      <c r="D10211" s="188" t="str">
        <f t="shared" si="1"/>
        <v>2025/03</v>
      </c>
      <c r="E10211" s="189"/>
    </row>
    <row r="10212">
      <c r="A10212" s="186" t="s">
        <v>511</v>
      </c>
      <c r="B10212" s="186">
        <v>0.0120399</v>
      </c>
      <c r="C10212" s="187">
        <v>45735.0</v>
      </c>
      <c r="D10212" s="188" t="str">
        <f t="shared" si="1"/>
        <v>2025/03</v>
      </c>
      <c r="E10212" s="189"/>
    </row>
    <row r="10213">
      <c r="A10213" s="186" t="s">
        <v>511</v>
      </c>
      <c r="B10213" s="186">
        <v>7.128E-4</v>
      </c>
      <c r="C10213" s="187">
        <v>45735.0</v>
      </c>
      <c r="D10213" s="188" t="str">
        <f t="shared" si="1"/>
        <v>2025/03</v>
      </c>
      <c r="E10213" s="189"/>
    </row>
    <row r="10214">
      <c r="A10214" s="186" t="s">
        <v>502</v>
      </c>
      <c r="B10214" s="186">
        <v>1.9684525</v>
      </c>
      <c r="C10214" s="187">
        <v>45735.0</v>
      </c>
      <c r="D10214" s="188" t="str">
        <f t="shared" si="1"/>
        <v>2025/03</v>
      </c>
      <c r="E10214" s="189"/>
    </row>
    <row r="10215">
      <c r="A10215" s="186" t="s">
        <v>502</v>
      </c>
      <c r="B10215" s="186">
        <v>1.25952</v>
      </c>
      <c r="C10215" s="187">
        <v>45735.0</v>
      </c>
      <c r="D10215" s="188" t="str">
        <f t="shared" si="1"/>
        <v>2025/03</v>
      </c>
      <c r="E10215" s="189"/>
    </row>
    <row r="10216">
      <c r="A10216" s="186" t="s">
        <v>502</v>
      </c>
      <c r="B10216" s="186">
        <v>1.03422</v>
      </c>
      <c r="C10216" s="187">
        <v>45735.0</v>
      </c>
      <c r="D10216" s="188" t="str">
        <f t="shared" si="1"/>
        <v>2025/03</v>
      </c>
      <c r="E10216" s="189"/>
    </row>
    <row r="10217">
      <c r="A10217" s="186" t="s">
        <v>502</v>
      </c>
      <c r="B10217" s="186">
        <v>0.0241758</v>
      </c>
      <c r="C10217" s="187">
        <v>45735.0</v>
      </c>
      <c r="D10217" s="188" t="str">
        <f t="shared" si="1"/>
        <v>2025/03</v>
      </c>
      <c r="E10217" s="189"/>
    </row>
    <row r="10218">
      <c r="A10218" s="186" t="s">
        <v>502</v>
      </c>
      <c r="B10218" s="186">
        <v>0.0487776</v>
      </c>
      <c r="C10218" s="187">
        <v>45735.0</v>
      </c>
      <c r="D10218" s="188" t="str">
        <f t="shared" si="1"/>
        <v>2025/03</v>
      </c>
      <c r="E10218" s="189"/>
    </row>
    <row r="10219">
      <c r="A10219" s="186" t="s">
        <v>502</v>
      </c>
      <c r="B10219" s="186">
        <v>0.0047328</v>
      </c>
      <c r="C10219" s="187">
        <v>45735.0</v>
      </c>
      <c r="D10219" s="188" t="str">
        <f t="shared" si="1"/>
        <v>2025/03</v>
      </c>
      <c r="E10219" s="189"/>
    </row>
    <row r="10220">
      <c r="A10220" s="186" t="s">
        <v>502</v>
      </c>
      <c r="B10220" s="186">
        <v>0.048</v>
      </c>
      <c r="C10220" s="187">
        <v>45735.0</v>
      </c>
      <c r="D10220" s="188" t="str">
        <f t="shared" si="1"/>
        <v>2025/03</v>
      </c>
      <c r="E10220" s="189"/>
    </row>
    <row r="10221">
      <c r="A10221" s="186" t="s">
        <v>502</v>
      </c>
      <c r="B10221" s="186">
        <v>0.10755</v>
      </c>
      <c r="C10221" s="187">
        <v>45735.0</v>
      </c>
      <c r="D10221" s="188" t="str">
        <f t="shared" si="1"/>
        <v>2025/03</v>
      </c>
      <c r="E10221" s="189"/>
    </row>
    <row r="10222">
      <c r="A10222" s="186" t="s">
        <v>502</v>
      </c>
      <c r="B10222" s="186">
        <v>0.1997996</v>
      </c>
      <c r="C10222" s="187">
        <v>45735.0</v>
      </c>
      <c r="D10222" s="188" t="str">
        <f t="shared" si="1"/>
        <v>2025/03</v>
      </c>
      <c r="E10222" s="189"/>
    </row>
    <row r="10223">
      <c r="A10223" s="186" t="s">
        <v>502</v>
      </c>
      <c r="B10223" s="186">
        <v>0.0640596</v>
      </c>
      <c r="C10223" s="187">
        <v>45735.0</v>
      </c>
      <c r="D10223" s="188" t="str">
        <f t="shared" si="1"/>
        <v>2025/03</v>
      </c>
      <c r="E10223" s="189"/>
    </row>
    <row r="10224">
      <c r="A10224" s="186" t="s">
        <v>502</v>
      </c>
      <c r="B10224" s="186">
        <v>0.0139407</v>
      </c>
      <c r="C10224" s="187">
        <v>45735.0</v>
      </c>
      <c r="D10224" s="188" t="str">
        <f t="shared" si="1"/>
        <v>2025/03</v>
      </c>
      <c r="E10224" s="189"/>
    </row>
    <row r="10225">
      <c r="A10225" s="186" t="s">
        <v>502</v>
      </c>
      <c r="B10225" s="186">
        <v>0.3934641</v>
      </c>
      <c r="C10225" s="187">
        <v>45735.0</v>
      </c>
      <c r="D10225" s="188" t="str">
        <f t="shared" si="1"/>
        <v>2025/03</v>
      </c>
      <c r="E10225" s="189"/>
    </row>
    <row r="10226">
      <c r="A10226" s="186" t="s">
        <v>502</v>
      </c>
      <c r="B10226" s="186">
        <v>0.0228456</v>
      </c>
      <c r="C10226" s="187">
        <v>45735.0</v>
      </c>
      <c r="D10226" s="188" t="str">
        <f t="shared" si="1"/>
        <v>2025/03</v>
      </c>
      <c r="E10226" s="189"/>
    </row>
    <row r="10227">
      <c r="A10227" s="186" t="s">
        <v>502</v>
      </c>
      <c r="B10227" s="186">
        <v>3.12</v>
      </c>
      <c r="C10227" s="187">
        <v>45735.0</v>
      </c>
      <c r="D10227" s="188" t="str">
        <f t="shared" si="1"/>
        <v>2025/03</v>
      </c>
      <c r="E10227" s="189"/>
    </row>
    <row r="10228">
      <c r="A10228" s="186" t="s">
        <v>502</v>
      </c>
      <c r="B10228" s="186">
        <v>0.261342</v>
      </c>
      <c r="C10228" s="187">
        <v>45735.0</v>
      </c>
      <c r="D10228" s="188" t="str">
        <f t="shared" si="1"/>
        <v>2025/03</v>
      </c>
      <c r="E10228" s="189"/>
    </row>
    <row r="10229">
      <c r="A10229" s="186" t="s">
        <v>502</v>
      </c>
      <c r="B10229" s="186">
        <v>0.769168</v>
      </c>
      <c r="C10229" s="187">
        <v>45735.0</v>
      </c>
      <c r="D10229" s="188" t="str">
        <f t="shared" si="1"/>
        <v>2025/03</v>
      </c>
      <c r="E10229" s="189"/>
    </row>
    <row r="10230">
      <c r="A10230" s="186" t="s">
        <v>488</v>
      </c>
      <c r="B10230" s="186">
        <v>0.2079725</v>
      </c>
      <c r="C10230" s="187">
        <v>45735.0</v>
      </c>
      <c r="D10230" s="188" t="str">
        <f t="shared" si="1"/>
        <v>2025/03</v>
      </c>
      <c r="E10230" s="189"/>
    </row>
    <row r="10231">
      <c r="A10231" s="186" t="s">
        <v>488</v>
      </c>
      <c r="B10231" s="186">
        <v>0.14564</v>
      </c>
      <c r="C10231" s="187">
        <v>45735.0</v>
      </c>
      <c r="D10231" s="188" t="str">
        <f t="shared" si="1"/>
        <v>2025/03</v>
      </c>
      <c r="E10231" s="189"/>
    </row>
    <row r="10232">
      <c r="A10232" s="186" t="s">
        <v>488</v>
      </c>
      <c r="B10232" s="186">
        <v>0.04072</v>
      </c>
      <c r="C10232" s="187">
        <v>45735.0</v>
      </c>
      <c r="D10232" s="188" t="str">
        <f t="shared" si="1"/>
        <v>2025/03</v>
      </c>
      <c r="E10232" s="189"/>
    </row>
    <row r="10233">
      <c r="A10233" s="186" t="s">
        <v>488</v>
      </c>
      <c r="B10233" s="186">
        <v>0.0024</v>
      </c>
      <c r="C10233" s="187">
        <v>45735.0</v>
      </c>
      <c r="D10233" s="188" t="str">
        <f t="shared" si="1"/>
        <v>2025/03</v>
      </c>
      <c r="E10233" s="189"/>
    </row>
    <row r="10234">
      <c r="A10234" s="186" t="s">
        <v>488</v>
      </c>
      <c r="B10234" s="186">
        <v>0.02636</v>
      </c>
      <c r="C10234" s="187">
        <v>45735.0</v>
      </c>
      <c r="D10234" s="188" t="str">
        <f t="shared" si="1"/>
        <v>2025/03</v>
      </c>
      <c r="E10234" s="189"/>
    </row>
    <row r="10235">
      <c r="A10235" s="186" t="s">
        <v>488</v>
      </c>
      <c r="B10235" s="186">
        <v>0.01649175</v>
      </c>
      <c r="C10235" s="187">
        <v>45735.0</v>
      </c>
      <c r="D10235" s="188" t="str">
        <f t="shared" si="1"/>
        <v>2025/03</v>
      </c>
      <c r="E10235" s="189"/>
    </row>
    <row r="10236">
      <c r="A10236" s="186" t="s">
        <v>488</v>
      </c>
      <c r="B10236" s="186">
        <v>0.0010464</v>
      </c>
      <c r="C10236" s="187">
        <v>45735.0</v>
      </c>
      <c r="D10236" s="188" t="str">
        <f t="shared" si="1"/>
        <v>2025/03</v>
      </c>
      <c r="E10236" s="189"/>
    </row>
    <row r="10237">
      <c r="A10237" s="186" t="s">
        <v>488</v>
      </c>
      <c r="B10237" s="186">
        <v>0.0078756</v>
      </c>
      <c r="C10237" s="187">
        <v>45735.0</v>
      </c>
      <c r="D10237" s="188" t="str">
        <f t="shared" si="1"/>
        <v>2025/03</v>
      </c>
      <c r="E10237" s="189"/>
    </row>
    <row r="10238">
      <c r="A10238" s="186" t="s">
        <v>488</v>
      </c>
      <c r="B10238" s="186">
        <v>1.64748</v>
      </c>
      <c r="C10238" s="187">
        <v>45735.0</v>
      </c>
      <c r="D10238" s="188" t="str">
        <f t="shared" si="1"/>
        <v>2025/03</v>
      </c>
      <c r="E10238" s="189"/>
    </row>
    <row r="10239">
      <c r="A10239" s="186" t="s">
        <v>488</v>
      </c>
      <c r="B10239" s="186">
        <v>0.70158</v>
      </c>
      <c r="C10239" s="187">
        <v>45735.0</v>
      </c>
      <c r="D10239" s="188" t="str">
        <f t="shared" si="1"/>
        <v>2025/03</v>
      </c>
      <c r="E10239" s="189"/>
    </row>
    <row r="10240">
      <c r="A10240" s="186" t="s">
        <v>488</v>
      </c>
      <c r="B10240" s="186">
        <v>0.4907628</v>
      </c>
      <c r="C10240" s="187">
        <v>45735.0</v>
      </c>
      <c r="D10240" s="188" t="str">
        <f t="shared" si="1"/>
        <v>2025/03</v>
      </c>
      <c r="E10240" s="189"/>
    </row>
    <row r="10241">
      <c r="A10241" s="186" t="s">
        <v>488</v>
      </c>
      <c r="B10241" s="186">
        <v>0.054912</v>
      </c>
      <c r="C10241" s="187">
        <v>45735.0</v>
      </c>
      <c r="D10241" s="188" t="str">
        <f t="shared" si="1"/>
        <v>2025/03</v>
      </c>
      <c r="E10241" s="189"/>
    </row>
    <row r="10242">
      <c r="A10242" s="186" t="s">
        <v>488</v>
      </c>
      <c r="B10242" s="186">
        <v>1.0002916</v>
      </c>
      <c r="C10242" s="187">
        <v>45735.0</v>
      </c>
      <c r="D10242" s="188" t="str">
        <f t="shared" si="1"/>
        <v>2025/03</v>
      </c>
      <c r="E10242" s="189"/>
    </row>
    <row r="10243">
      <c r="A10243" s="186" t="s">
        <v>488</v>
      </c>
      <c r="B10243" s="186">
        <v>1.6E-7</v>
      </c>
      <c r="C10243" s="187">
        <v>45735.0</v>
      </c>
      <c r="D10243" s="188" t="str">
        <f t="shared" si="1"/>
        <v>2025/03</v>
      </c>
      <c r="E10243" s="189"/>
    </row>
    <row r="10244">
      <c r="A10244" s="186" t="s">
        <v>489</v>
      </c>
      <c r="B10244" s="186">
        <v>3.3924225</v>
      </c>
      <c r="C10244" s="187">
        <v>45735.0</v>
      </c>
      <c r="D10244" s="188" t="str">
        <f t="shared" si="1"/>
        <v>2025/03</v>
      </c>
      <c r="E10244" s="189"/>
    </row>
    <row r="10245">
      <c r="A10245" s="186" t="s">
        <v>489</v>
      </c>
      <c r="B10245" s="186">
        <v>6.336</v>
      </c>
      <c r="C10245" s="187">
        <v>45735.0</v>
      </c>
      <c r="D10245" s="188" t="str">
        <f t="shared" si="1"/>
        <v>2025/03</v>
      </c>
      <c r="E10245" s="189"/>
    </row>
    <row r="10246">
      <c r="A10246" s="186" t="s">
        <v>489</v>
      </c>
      <c r="B10246" s="186">
        <v>5.7362</v>
      </c>
      <c r="C10246" s="187">
        <v>45735.0</v>
      </c>
      <c r="D10246" s="188" t="str">
        <f t="shared" si="1"/>
        <v>2025/03</v>
      </c>
      <c r="E10246" s="189"/>
    </row>
    <row r="10247">
      <c r="A10247" s="186" t="s">
        <v>489</v>
      </c>
      <c r="B10247" s="186">
        <v>1.3264775</v>
      </c>
      <c r="C10247" s="187">
        <v>45735.0</v>
      </c>
      <c r="D10247" s="188" t="str">
        <f t="shared" si="1"/>
        <v>2025/03</v>
      </c>
      <c r="E10247" s="189"/>
    </row>
    <row r="10248">
      <c r="A10248" s="186" t="s">
        <v>489</v>
      </c>
      <c r="B10248" s="186">
        <v>0.41296</v>
      </c>
      <c r="C10248" s="187">
        <v>45735.0</v>
      </c>
      <c r="D10248" s="188" t="str">
        <f t="shared" si="1"/>
        <v>2025/03</v>
      </c>
      <c r="E10248" s="189"/>
    </row>
    <row r="10249">
      <c r="A10249" s="186" t="s">
        <v>489</v>
      </c>
      <c r="B10249" s="186">
        <v>0.6298</v>
      </c>
      <c r="C10249" s="187">
        <v>45735.0</v>
      </c>
      <c r="D10249" s="188" t="str">
        <f t="shared" si="1"/>
        <v>2025/03</v>
      </c>
      <c r="E10249" s="189"/>
    </row>
    <row r="10250">
      <c r="A10250" s="186" t="s">
        <v>489</v>
      </c>
      <c r="B10250" s="186">
        <v>1.9196544</v>
      </c>
      <c r="C10250" s="187">
        <v>45735.0</v>
      </c>
      <c r="D10250" s="188" t="str">
        <f t="shared" si="1"/>
        <v>2025/03</v>
      </c>
      <c r="E10250" s="189"/>
    </row>
    <row r="10251">
      <c r="A10251" s="186" t="s">
        <v>489</v>
      </c>
      <c r="B10251" s="186">
        <v>0.1142496</v>
      </c>
      <c r="C10251" s="187">
        <v>45735.0</v>
      </c>
      <c r="D10251" s="188" t="str">
        <f t="shared" si="1"/>
        <v>2025/03</v>
      </c>
      <c r="E10251" s="189"/>
    </row>
    <row r="10252">
      <c r="A10252" s="186" t="s">
        <v>489</v>
      </c>
      <c r="B10252" s="186">
        <v>0.712782</v>
      </c>
      <c r="C10252" s="187">
        <v>45735.0</v>
      </c>
      <c r="D10252" s="188" t="str">
        <f t="shared" si="1"/>
        <v>2025/03</v>
      </c>
      <c r="E10252" s="189"/>
    </row>
    <row r="10253">
      <c r="A10253" s="186" t="s">
        <v>489</v>
      </c>
      <c r="B10253" s="186">
        <v>0.0521925</v>
      </c>
      <c r="C10253" s="187">
        <v>45735.0</v>
      </c>
      <c r="D10253" s="188" t="str">
        <f t="shared" si="1"/>
        <v>2025/03</v>
      </c>
      <c r="E10253" s="189"/>
    </row>
    <row r="10254">
      <c r="A10254" s="186" t="s">
        <v>489</v>
      </c>
      <c r="B10254" s="186">
        <v>0.034302</v>
      </c>
      <c r="C10254" s="187">
        <v>45735.0</v>
      </c>
      <c r="D10254" s="188" t="str">
        <f t="shared" si="1"/>
        <v>2025/03</v>
      </c>
      <c r="E10254" s="189"/>
    </row>
    <row r="10255">
      <c r="A10255" s="186" t="s">
        <v>497</v>
      </c>
      <c r="B10255" s="186">
        <v>0.0043675</v>
      </c>
      <c r="C10255" s="187">
        <v>45735.0</v>
      </c>
      <c r="D10255" s="188" t="str">
        <f t="shared" si="1"/>
        <v>2025/03</v>
      </c>
      <c r="E10255" s="189"/>
    </row>
    <row r="10256">
      <c r="A10256" s="186" t="s">
        <v>497</v>
      </c>
      <c r="B10256" s="186">
        <v>0.00372</v>
      </c>
      <c r="C10256" s="187">
        <v>45735.0</v>
      </c>
      <c r="D10256" s="188" t="str">
        <f t="shared" si="1"/>
        <v>2025/03</v>
      </c>
      <c r="E10256" s="189"/>
    </row>
    <row r="10257">
      <c r="A10257" s="186" t="s">
        <v>498</v>
      </c>
      <c r="B10257" s="186">
        <v>0.124125</v>
      </c>
      <c r="C10257" s="187">
        <v>45735.0</v>
      </c>
      <c r="D10257" s="188" t="str">
        <f t="shared" si="1"/>
        <v>2025/03</v>
      </c>
      <c r="E10257" s="189"/>
    </row>
    <row r="10258">
      <c r="A10258" s="186" t="s">
        <v>498</v>
      </c>
      <c r="B10258" s="186">
        <v>0.08735</v>
      </c>
      <c r="C10258" s="187">
        <v>45735.0</v>
      </c>
      <c r="D10258" s="188" t="str">
        <f t="shared" si="1"/>
        <v>2025/03</v>
      </c>
      <c r="E10258" s="189"/>
    </row>
    <row r="10259">
      <c r="A10259" s="186" t="s">
        <v>498</v>
      </c>
      <c r="B10259" s="186">
        <v>0.02972835</v>
      </c>
      <c r="C10259" s="187">
        <v>45735.0</v>
      </c>
      <c r="D10259" s="188" t="str">
        <f t="shared" si="1"/>
        <v>2025/03</v>
      </c>
      <c r="E10259" s="189"/>
    </row>
    <row r="10260">
      <c r="A10260" s="186" t="s">
        <v>498</v>
      </c>
      <c r="B10260" s="186">
        <v>0.0132</v>
      </c>
      <c r="C10260" s="187">
        <v>45735.0</v>
      </c>
      <c r="D10260" s="188" t="str">
        <f t="shared" si="1"/>
        <v>2025/03</v>
      </c>
      <c r="E10260" s="189"/>
    </row>
    <row r="10261">
      <c r="A10261" s="186" t="s">
        <v>498</v>
      </c>
      <c r="B10261" s="186">
        <v>0.0164034</v>
      </c>
      <c r="C10261" s="187">
        <v>45735.0</v>
      </c>
      <c r="D10261" s="188" t="str">
        <f t="shared" si="1"/>
        <v>2025/03</v>
      </c>
      <c r="E10261" s="189"/>
    </row>
    <row r="10262">
      <c r="A10262" s="186" t="s">
        <v>491</v>
      </c>
      <c r="B10262" s="186">
        <v>0.02073165</v>
      </c>
      <c r="C10262" s="187">
        <v>45735.0</v>
      </c>
      <c r="D10262" s="188" t="str">
        <f t="shared" si="1"/>
        <v>2025/03</v>
      </c>
      <c r="E10262" s="189"/>
    </row>
    <row r="10263">
      <c r="A10263" s="186" t="s">
        <v>491</v>
      </c>
      <c r="B10263" s="186">
        <v>0.0773568</v>
      </c>
      <c r="C10263" s="187">
        <v>45735.0</v>
      </c>
      <c r="D10263" s="188" t="str">
        <f t="shared" si="1"/>
        <v>2025/03</v>
      </c>
      <c r="E10263" s="189"/>
    </row>
    <row r="10264">
      <c r="A10264" s="186" t="s">
        <v>491</v>
      </c>
      <c r="B10264" s="186">
        <v>0.0205128</v>
      </c>
      <c r="C10264" s="187">
        <v>45735.0</v>
      </c>
      <c r="D10264" s="188" t="str">
        <f t="shared" si="1"/>
        <v>2025/03</v>
      </c>
      <c r="E10264" s="189"/>
    </row>
    <row r="10265">
      <c r="A10265" s="186" t="s">
        <v>487</v>
      </c>
      <c r="B10265" s="186">
        <v>1.05989</v>
      </c>
      <c r="C10265" s="187">
        <v>45736.0</v>
      </c>
      <c r="D10265" s="188" t="str">
        <f t="shared" si="1"/>
        <v>2025/03</v>
      </c>
      <c r="E10265" s="189"/>
    </row>
    <row r="10266">
      <c r="A10266" s="186" t="s">
        <v>487</v>
      </c>
      <c r="B10266" s="186">
        <v>0.2136</v>
      </c>
      <c r="C10266" s="187">
        <v>45736.0</v>
      </c>
      <c r="D10266" s="188" t="str">
        <f t="shared" si="1"/>
        <v>2025/03</v>
      </c>
      <c r="E10266" s="189"/>
    </row>
    <row r="10267">
      <c r="A10267" s="186" t="s">
        <v>487</v>
      </c>
      <c r="B10267" s="186">
        <v>0.07061</v>
      </c>
      <c r="C10267" s="187">
        <v>45736.0</v>
      </c>
      <c r="D10267" s="188" t="str">
        <f t="shared" si="1"/>
        <v>2025/03</v>
      </c>
      <c r="E10267" s="189"/>
    </row>
    <row r="10268">
      <c r="A10268" s="186" t="s">
        <v>487</v>
      </c>
      <c r="B10268" s="186">
        <v>0.0439629</v>
      </c>
      <c r="C10268" s="187">
        <v>45736.0</v>
      </c>
      <c r="D10268" s="188" t="str">
        <f t="shared" si="1"/>
        <v>2025/03</v>
      </c>
      <c r="E10268" s="189"/>
    </row>
    <row r="10269">
      <c r="A10269" s="186" t="s">
        <v>487</v>
      </c>
      <c r="B10269" s="186">
        <v>0.0074304</v>
      </c>
      <c r="C10269" s="187">
        <v>45736.0</v>
      </c>
      <c r="D10269" s="188" t="str">
        <f t="shared" si="1"/>
        <v>2025/03</v>
      </c>
      <c r="E10269" s="189"/>
    </row>
    <row r="10270">
      <c r="A10270" s="186" t="s">
        <v>487</v>
      </c>
      <c r="B10270" s="186">
        <v>0.0025332</v>
      </c>
      <c r="C10270" s="187">
        <v>45736.0</v>
      </c>
      <c r="D10270" s="188" t="str">
        <f t="shared" si="1"/>
        <v>2025/03</v>
      </c>
      <c r="E10270" s="189"/>
    </row>
    <row r="10271">
      <c r="A10271" s="186" t="s">
        <v>499</v>
      </c>
      <c r="B10271" s="186">
        <v>9.23895</v>
      </c>
      <c r="C10271" s="187">
        <v>45736.0</v>
      </c>
      <c r="D10271" s="188" t="str">
        <f t="shared" si="1"/>
        <v>2025/03</v>
      </c>
      <c r="E10271" s="189"/>
    </row>
    <row r="10272">
      <c r="A10272" s="186" t="s">
        <v>499</v>
      </c>
      <c r="B10272" s="186">
        <v>12.16064</v>
      </c>
      <c r="C10272" s="187">
        <v>45736.0</v>
      </c>
      <c r="D10272" s="188" t="str">
        <f t="shared" si="1"/>
        <v>2025/03</v>
      </c>
      <c r="E10272" s="189"/>
    </row>
    <row r="10273">
      <c r="A10273" s="186" t="s">
        <v>499</v>
      </c>
      <c r="B10273" s="186">
        <v>8.89385</v>
      </c>
      <c r="C10273" s="187">
        <v>45736.0</v>
      </c>
      <c r="D10273" s="188" t="str">
        <f t="shared" si="1"/>
        <v>2025/03</v>
      </c>
      <c r="E10273" s="189"/>
    </row>
    <row r="10274">
      <c r="A10274" s="186" t="s">
        <v>499</v>
      </c>
      <c r="B10274" s="186">
        <v>2.3107675</v>
      </c>
      <c r="C10274" s="187">
        <v>45736.0</v>
      </c>
      <c r="D10274" s="188" t="str">
        <f t="shared" si="1"/>
        <v>2025/03</v>
      </c>
      <c r="E10274" s="189"/>
    </row>
    <row r="10275">
      <c r="A10275" s="186" t="s">
        <v>499</v>
      </c>
      <c r="B10275" s="186">
        <v>0.32048</v>
      </c>
      <c r="C10275" s="187">
        <v>45736.0</v>
      </c>
      <c r="D10275" s="188" t="str">
        <f t="shared" si="1"/>
        <v>2025/03</v>
      </c>
      <c r="E10275" s="189"/>
    </row>
    <row r="10276">
      <c r="A10276" s="186" t="s">
        <v>499</v>
      </c>
      <c r="B10276" s="186">
        <v>1.98476</v>
      </c>
      <c r="C10276" s="187">
        <v>45736.0</v>
      </c>
      <c r="D10276" s="188" t="str">
        <f t="shared" si="1"/>
        <v>2025/03</v>
      </c>
      <c r="E10276" s="189"/>
    </row>
    <row r="10277">
      <c r="A10277" s="186" t="s">
        <v>499</v>
      </c>
      <c r="B10277" s="186">
        <v>0.1209387</v>
      </c>
      <c r="C10277" s="187">
        <v>45736.0</v>
      </c>
      <c r="D10277" s="188" t="str">
        <f t="shared" si="1"/>
        <v>2025/03</v>
      </c>
      <c r="E10277" s="189"/>
    </row>
    <row r="10278">
      <c r="A10278" s="186" t="s">
        <v>499</v>
      </c>
      <c r="B10278" s="186">
        <v>0.131136</v>
      </c>
      <c r="C10278" s="187">
        <v>45736.0</v>
      </c>
      <c r="D10278" s="188" t="str">
        <f t="shared" si="1"/>
        <v>2025/03</v>
      </c>
      <c r="E10278" s="189"/>
    </row>
    <row r="10279">
      <c r="A10279" s="186" t="s">
        <v>499</v>
      </c>
      <c r="B10279" s="186">
        <v>0.0434718</v>
      </c>
      <c r="C10279" s="187">
        <v>45736.0</v>
      </c>
      <c r="D10279" s="188" t="str">
        <f t="shared" si="1"/>
        <v>2025/03</v>
      </c>
      <c r="E10279" s="189"/>
    </row>
    <row r="10280">
      <c r="A10280" s="186" t="s">
        <v>499</v>
      </c>
      <c r="B10280" s="186">
        <v>0.01641263</v>
      </c>
      <c r="C10280" s="187">
        <v>45736.0</v>
      </c>
      <c r="D10280" s="188" t="str">
        <f t="shared" si="1"/>
        <v>2025/03</v>
      </c>
      <c r="E10280" s="189"/>
    </row>
    <row r="10281">
      <c r="A10281" s="186" t="s">
        <v>499</v>
      </c>
      <c r="B10281" s="186">
        <v>0.0948564</v>
      </c>
      <c r="C10281" s="187">
        <v>45736.0</v>
      </c>
      <c r="D10281" s="188" t="str">
        <f t="shared" si="1"/>
        <v>2025/03</v>
      </c>
      <c r="E10281" s="189"/>
    </row>
    <row r="10282">
      <c r="A10282" s="186" t="s">
        <v>499</v>
      </c>
      <c r="B10282" s="186">
        <v>0.0500304</v>
      </c>
      <c r="C10282" s="187">
        <v>45736.0</v>
      </c>
      <c r="D10282" s="188" t="str">
        <f t="shared" si="1"/>
        <v>2025/03</v>
      </c>
      <c r="E10282" s="189"/>
    </row>
    <row r="10283">
      <c r="A10283" s="186" t="s">
        <v>511</v>
      </c>
      <c r="B10283" s="186">
        <v>3.4995E-4</v>
      </c>
      <c r="C10283" s="187">
        <v>45736.0</v>
      </c>
      <c r="D10283" s="188" t="str">
        <f t="shared" si="1"/>
        <v>2025/03</v>
      </c>
      <c r="E10283" s="189"/>
    </row>
    <row r="10284">
      <c r="A10284" s="186" t="s">
        <v>511</v>
      </c>
      <c r="B10284" s="186">
        <v>4.206E-4</v>
      </c>
      <c r="C10284" s="187">
        <v>45736.0</v>
      </c>
      <c r="D10284" s="188" t="str">
        <f t="shared" si="1"/>
        <v>2025/03</v>
      </c>
      <c r="E10284" s="189"/>
    </row>
    <row r="10285">
      <c r="A10285" s="186" t="s">
        <v>511</v>
      </c>
      <c r="B10285" s="186">
        <v>1.0136253</v>
      </c>
      <c r="C10285" s="187">
        <v>45736.0</v>
      </c>
      <c r="D10285" s="188" t="str">
        <f t="shared" si="1"/>
        <v>2025/03</v>
      </c>
      <c r="E10285" s="189"/>
    </row>
    <row r="10286">
      <c r="A10286" s="186" t="s">
        <v>511</v>
      </c>
      <c r="B10286" s="186">
        <v>0.0574404</v>
      </c>
      <c r="C10286" s="187">
        <v>45736.0</v>
      </c>
      <c r="D10286" s="188" t="str">
        <f t="shared" si="1"/>
        <v>2025/03</v>
      </c>
      <c r="E10286" s="189"/>
    </row>
    <row r="10287">
      <c r="A10287" s="186" t="s">
        <v>509</v>
      </c>
      <c r="B10287" s="186">
        <v>0.08296485</v>
      </c>
      <c r="C10287" s="187">
        <v>45736.0</v>
      </c>
      <c r="D10287" s="188" t="str">
        <f t="shared" si="1"/>
        <v>2025/03</v>
      </c>
      <c r="E10287" s="189"/>
    </row>
    <row r="10288">
      <c r="A10288" s="186" t="s">
        <v>509</v>
      </c>
      <c r="B10288" s="186">
        <v>0.1214034</v>
      </c>
      <c r="C10288" s="187">
        <v>45736.0</v>
      </c>
      <c r="D10288" s="188" t="str">
        <f t="shared" si="1"/>
        <v>2025/03</v>
      </c>
      <c r="E10288" s="189"/>
    </row>
    <row r="10289">
      <c r="A10289" s="186" t="s">
        <v>502</v>
      </c>
      <c r="B10289" s="186">
        <v>8.05E-4</v>
      </c>
      <c r="C10289" s="187">
        <v>45736.0</v>
      </c>
      <c r="D10289" s="188" t="str">
        <f t="shared" si="1"/>
        <v>2025/03</v>
      </c>
      <c r="E10289" s="189"/>
    </row>
    <row r="10290">
      <c r="A10290" s="186" t="s">
        <v>502</v>
      </c>
      <c r="B10290" s="186">
        <v>0.00219</v>
      </c>
      <c r="C10290" s="187">
        <v>45736.0</v>
      </c>
      <c r="D10290" s="188" t="str">
        <f t="shared" si="1"/>
        <v>2025/03</v>
      </c>
      <c r="E10290" s="189"/>
    </row>
    <row r="10291">
      <c r="A10291" s="186" t="s">
        <v>502</v>
      </c>
      <c r="B10291" s="186">
        <v>0.8592825</v>
      </c>
      <c r="C10291" s="187">
        <v>45736.0</v>
      </c>
      <c r="D10291" s="188" t="str">
        <f t="shared" si="1"/>
        <v>2025/03</v>
      </c>
      <c r="E10291" s="189"/>
    </row>
    <row r="10292">
      <c r="A10292" s="186" t="s">
        <v>502</v>
      </c>
      <c r="B10292" s="186">
        <v>0.20944</v>
      </c>
      <c r="C10292" s="187">
        <v>45736.0</v>
      </c>
      <c r="D10292" s="188" t="str">
        <f t="shared" si="1"/>
        <v>2025/03</v>
      </c>
      <c r="E10292" s="189"/>
    </row>
    <row r="10293">
      <c r="A10293" s="186" t="s">
        <v>502</v>
      </c>
      <c r="B10293" s="186">
        <v>0.17796</v>
      </c>
      <c r="C10293" s="187">
        <v>45736.0</v>
      </c>
      <c r="D10293" s="188" t="str">
        <f t="shared" si="1"/>
        <v>2025/03</v>
      </c>
      <c r="E10293" s="189"/>
    </row>
    <row r="10294">
      <c r="A10294" s="186" t="s">
        <v>502</v>
      </c>
      <c r="B10294" s="186">
        <v>0.02737065</v>
      </c>
      <c r="C10294" s="187">
        <v>45736.0</v>
      </c>
      <c r="D10294" s="188" t="str">
        <f t="shared" si="1"/>
        <v>2025/03</v>
      </c>
      <c r="E10294" s="189"/>
    </row>
    <row r="10295">
      <c r="A10295" s="186" t="s">
        <v>502</v>
      </c>
      <c r="B10295" s="186">
        <v>0.056784</v>
      </c>
      <c r="C10295" s="187">
        <v>45736.0</v>
      </c>
      <c r="D10295" s="188" t="str">
        <f t="shared" si="1"/>
        <v>2025/03</v>
      </c>
      <c r="E10295" s="189"/>
    </row>
    <row r="10296">
      <c r="A10296" s="186" t="s">
        <v>502</v>
      </c>
      <c r="B10296" s="186">
        <v>0.0052002</v>
      </c>
      <c r="C10296" s="187">
        <v>45736.0</v>
      </c>
      <c r="D10296" s="188" t="str">
        <f t="shared" si="1"/>
        <v>2025/03</v>
      </c>
      <c r="E10296" s="189"/>
    </row>
    <row r="10297">
      <c r="A10297" s="186" t="s">
        <v>502</v>
      </c>
      <c r="B10297" s="186">
        <v>0.0064871</v>
      </c>
      <c r="C10297" s="187">
        <v>45736.0</v>
      </c>
      <c r="D10297" s="188" t="str">
        <f t="shared" si="1"/>
        <v>2025/03</v>
      </c>
      <c r="E10297" s="189"/>
    </row>
    <row r="10298">
      <c r="A10298" s="186" t="s">
        <v>502</v>
      </c>
      <c r="B10298" s="186">
        <v>0.4716654</v>
      </c>
      <c r="C10298" s="187">
        <v>45736.0</v>
      </c>
      <c r="D10298" s="188" t="str">
        <f t="shared" si="1"/>
        <v>2025/03</v>
      </c>
      <c r="E10298" s="189"/>
    </row>
    <row r="10299">
      <c r="A10299" s="186" t="s">
        <v>502</v>
      </c>
      <c r="B10299" s="186">
        <v>0.0273864</v>
      </c>
      <c r="C10299" s="187">
        <v>45736.0</v>
      </c>
      <c r="D10299" s="188" t="str">
        <f t="shared" si="1"/>
        <v>2025/03</v>
      </c>
      <c r="E10299" s="189"/>
    </row>
    <row r="10300">
      <c r="A10300" s="186" t="s">
        <v>502</v>
      </c>
      <c r="B10300" s="186">
        <v>2.96</v>
      </c>
      <c r="C10300" s="187">
        <v>45736.0</v>
      </c>
      <c r="D10300" s="188" t="str">
        <f t="shared" si="1"/>
        <v>2025/03</v>
      </c>
      <c r="E10300" s="189"/>
    </row>
    <row r="10301">
      <c r="A10301" s="186" t="s">
        <v>502</v>
      </c>
      <c r="B10301" s="186">
        <v>0.253761</v>
      </c>
      <c r="C10301" s="187">
        <v>45736.0</v>
      </c>
      <c r="D10301" s="188" t="str">
        <f t="shared" si="1"/>
        <v>2025/03</v>
      </c>
      <c r="E10301" s="189"/>
    </row>
    <row r="10302">
      <c r="A10302" s="186" t="s">
        <v>502</v>
      </c>
      <c r="B10302" s="186">
        <v>0.684392</v>
      </c>
      <c r="C10302" s="187">
        <v>45736.0</v>
      </c>
      <c r="D10302" s="188" t="str">
        <f t="shared" si="1"/>
        <v>2025/03</v>
      </c>
      <c r="E10302" s="189"/>
    </row>
    <row r="10303">
      <c r="A10303" s="186" t="s">
        <v>488</v>
      </c>
      <c r="B10303" s="186">
        <v>1.15161</v>
      </c>
      <c r="C10303" s="187">
        <v>45736.0</v>
      </c>
      <c r="D10303" s="188" t="str">
        <f t="shared" si="1"/>
        <v>2025/03</v>
      </c>
      <c r="E10303" s="189"/>
    </row>
    <row r="10304">
      <c r="A10304" s="186" t="s">
        <v>488</v>
      </c>
      <c r="B10304" s="186">
        <v>1.40429</v>
      </c>
      <c r="C10304" s="187">
        <v>45736.0</v>
      </c>
      <c r="D10304" s="188" t="str">
        <f t="shared" si="1"/>
        <v>2025/03</v>
      </c>
      <c r="E10304" s="189"/>
    </row>
    <row r="10305">
      <c r="A10305" s="186" t="s">
        <v>488</v>
      </c>
      <c r="B10305" s="186">
        <v>0.002075</v>
      </c>
      <c r="C10305" s="187">
        <v>45736.0</v>
      </c>
      <c r="D10305" s="188" t="str">
        <f t="shared" si="1"/>
        <v>2025/03</v>
      </c>
      <c r="E10305" s="189"/>
    </row>
    <row r="10306">
      <c r="A10306" s="186" t="s">
        <v>488</v>
      </c>
      <c r="B10306" s="186">
        <v>0.00254</v>
      </c>
      <c r="C10306" s="187">
        <v>45736.0</v>
      </c>
      <c r="D10306" s="188" t="str">
        <f t="shared" si="1"/>
        <v>2025/03</v>
      </c>
      <c r="E10306" s="189"/>
    </row>
    <row r="10307">
      <c r="A10307" s="186" t="s">
        <v>488</v>
      </c>
      <c r="B10307" s="186">
        <v>0.00592</v>
      </c>
      <c r="C10307" s="187">
        <v>45736.0</v>
      </c>
      <c r="D10307" s="188" t="str">
        <f t="shared" si="1"/>
        <v>2025/03</v>
      </c>
      <c r="E10307" s="189"/>
    </row>
    <row r="10308">
      <c r="A10308" s="186" t="s">
        <v>488</v>
      </c>
      <c r="B10308" s="186">
        <v>0.08584</v>
      </c>
      <c r="C10308" s="187">
        <v>45736.0</v>
      </c>
      <c r="D10308" s="188" t="str">
        <f t="shared" si="1"/>
        <v>2025/03</v>
      </c>
      <c r="E10308" s="189"/>
    </row>
    <row r="10309">
      <c r="A10309" s="186" t="s">
        <v>488</v>
      </c>
      <c r="B10309" s="186">
        <v>3.675E-4</v>
      </c>
      <c r="C10309" s="187">
        <v>45736.0</v>
      </c>
      <c r="D10309" s="188" t="str">
        <f t="shared" si="1"/>
        <v>2025/03</v>
      </c>
      <c r="E10309" s="189"/>
    </row>
    <row r="10310">
      <c r="A10310" s="186" t="s">
        <v>488</v>
      </c>
      <c r="B10310" s="186">
        <v>0.00409</v>
      </c>
      <c r="C10310" s="187">
        <v>45736.0</v>
      </c>
      <c r="D10310" s="188" t="str">
        <f t="shared" si="1"/>
        <v>2025/03</v>
      </c>
      <c r="E10310" s="189"/>
    </row>
    <row r="10311">
      <c r="A10311" s="186" t="s">
        <v>488</v>
      </c>
      <c r="B10311" s="186">
        <v>0.04462365</v>
      </c>
      <c r="C10311" s="187">
        <v>45736.0</v>
      </c>
      <c r="D10311" s="188" t="str">
        <f t="shared" si="1"/>
        <v>2025/03</v>
      </c>
      <c r="E10311" s="189"/>
    </row>
    <row r="10312">
      <c r="A10312" s="186" t="s">
        <v>488</v>
      </c>
      <c r="B10312" s="186">
        <v>0.0521154</v>
      </c>
      <c r="C10312" s="187">
        <v>45736.0</v>
      </c>
      <c r="D10312" s="188" t="str">
        <f t="shared" si="1"/>
        <v>2025/03</v>
      </c>
      <c r="E10312" s="189"/>
    </row>
    <row r="10313">
      <c r="A10313" s="186" t="s">
        <v>488</v>
      </c>
      <c r="B10313" s="186">
        <v>9.00006</v>
      </c>
      <c r="C10313" s="187">
        <v>45736.0</v>
      </c>
      <c r="D10313" s="188" t="str">
        <f t="shared" si="1"/>
        <v>2025/03</v>
      </c>
      <c r="E10313" s="189"/>
    </row>
    <row r="10314">
      <c r="A10314" s="186" t="s">
        <v>488</v>
      </c>
      <c r="B10314" s="186">
        <v>0.24384</v>
      </c>
      <c r="C10314" s="187">
        <v>45736.0</v>
      </c>
      <c r="D10314" s="188" t="str">
        <f t="shared" si="1"/>
        <v>2025/03</v>
      </c>
      <c r="E10314" s="189"/>
    </row>
    <row r="10315">
      <c r="A10315" s="186" t="s">
        <v>488</v>
      </c>
      <c r="B10315" s="186">
        <v>4.50474</v>
      </c>
      <c r="C10315" s="187">
        <v>45736.0</v>
      </c>
      <c r="D10315" s="188" t="str">
        <f t="shared" si="1"/>
        <v>2025/03</v>
      </c>
      <c r="E10315" s="189"/>
    </row>
    <row r="10316">
      <c r="A10316" s="186" t="s">
        <v>488</v>
      </c>
      <c r="B10316" s="186">
        <v>0.0108</v>
      </c>
      <c r="C10316" s="187">
        <v>45736.0</v>
      </c>
      <c r="D10316" s="188" t="str">
        <f t="shared" si="1"/>
        <v>2025/03</v>
      </c>
      <c r="E10316" s="189"/>
    </row>
    <row r="10317">
      <c r="A10317" s="186" t="s">
        <v>488</v>
      </c>
      <c r="B10317" s="186">
        <v>0.006</v>
      </c>
      <c r="C10317" s="187">
        <v>45736.0</v>
      </c>
      <c r="D10317" s="188" t="str">
        <f t="shared" si="1"/>
        <v>2025/03</v>
      </c>
      <c r="E10317" s="189"/>
    </row>
    <row r="10318">
      <c r="A10318" s="186" t="s">
        <v>488</v>
      </c>
      <c r="B10318" s="186">
        <v>2.4879624</v>
      </c>
      <c r="C10318" s="187">
        <v>45736.0</v>
      </c>
      <c r="D10318" s="188" t="str">
        <f t="shared" si="1"/>
        <v>2025/03</v>
      </c>
      <c r="E10318" s="189"/>
    </row>
    <row r="10319">
      <c r="A10319" s="186" t="s">
        <v>488</v>
      </c>
      <c r="B10319" s="186">
        <v>0.2248576</v>
      </c>
      <c r="C10319" s="187">
        <v>45736.0</v>
      </c>
      <c r="D10319" s="188" t="str">
        <f t="shared" si="1"/>
        <v>2025/03</v>
      </c>
      <c r="E10319" s="189"/>
    </row>
    <row r="10320">
      <c r="A10320" s="186" t="s">
        <v>488</v>
      </c>
      <c r="B10320" s="186">
        <v>4.7270652</v>
      </c>
      <c r="C10320" s="187">
        <v>45736.0</v>
      </c>
      <c r="D10320" s="188" t="str">
        <f t="shared" si="1"/>
        <v>2025/03</v>
      </c>
      <c r="E10320" s="189"/>
    </row>
    <row r="10321">
      <c r="A10321" s="186" t="s">
        <v>488</v>
      </c>
      <c r="B10321" s="186">
        <v>1.24E-6</v>
      </c>
      <c r="C10321" s="187">
        <v>45736.0</v>
      </c>
      <c r="D10321" s="188" t="str">
        <f t="shared" si="1"/>
        <v>2025/03</v>
      </c>
      <c r="E10321" s="189"/>
    </row>
    <row r="10322">
      <c r="A10322" s="186" t="s">
        <v>488</v>
      </c>
      <c r="B10322" s="186">
        <v>8.1E-5</v>
      </c>
      <c r="C10322" s="187">
        <v>45736.0</v>
      </c>
      <c r="D10322" s="188" t="str">
        <f t="shared" si="1"/>
        <v>2025/03</v>
      </c>
      <c r="E10322" s="189"/>
    </row>
    <row r="10323">
      <c r="A10323" s="186" t="s">
        <v>488</v>
      </c>
      <c r="B10323" s="186">
        <v>9.24E-5</v>
      </c>
      <c r="C10323" s="187">
        <v>45736.0</v>
      </c>
      <c r="D10323" s="188" t="str">
        <f t="shared" si="1"/>
        <v>2025/03</v>
      </c>
      <c r="E10323" s="189"/>
    </row>
    <row r="10324">
      <c r="A10324" s="186" t="s">
        <v>489</v>
      </c>
      <c r="B10324" s="186">
        <v>8.99134</v>
      </c>
      <c r="C10324" s="187">
        <v>45736.0</v>
      </c>
      <c r="D10324" s="188" t="str">
        <f t="shared" si="1"/>
        <v>2025/03</v>
      </c>
      <c r="E10324" s="189"/>
    </row>
    <row r="10325">
      <c r="A10325" s="186" t="s">
        <v>489</v>
      </c>
      <c r="B10325" s="186">
        <v>9.50432</v>
      </c>
      <c r="C10325" s="187">
        <v>45736.0</v>
      </c>
      <c r="D10325" s="188" t="str">
        <f t="shared" si="1"/>
        <v>2025/03</v>
      </c>
      <c r="E10325" s="189"/>
    </row>
    <row r="10326">
      <c r="A10326" s="186" t="s">
        <v>489</v>
      </c>
      <c r="B10326" s="186">
        <v>12.32012</v>
      </c>
      <c r="C10326" s="187">
        <v>45736.0</v>
      </c>
      <c r="D10326" s="188" t="str">
        <f t="shared" si="1"/>
        <v>2025/03</v>
      </c>
      <c r="E10326" s="189"/>
    </row>
    <row r="10327">
      <c r="A10327" s="186" t="s">
        <v>489</v>
      </c>
      <c r="B10327" s="186">
        <v>7.35E-4</v>
      </c>
      <c r="C10327" s="187">
        <v>45736.0</v>
      </c>
      <c r="D10327" s="188" t="str">
        <f t="shared" si="1"/>
        <v>2025/03</v>
      </c>
      <c r="E10327" s="189"/>
    </row>
    <row r="10328">
      <c r="A10328" s="186" t="s">
        <v>489</v>
      </c>
      <c r="B10328" s="186">
        <v>9.0E-5</v>
      </c>
      <c r="C10328" s="187">
        <v>45736.0</v>
      </c>
      <c r="D10328" s="188" t="str">
        <f t="shared" si="1"/>
        <v>2025/03</v>
      </c>
      <c r="E10328" s="189"/>
    </row>
    <row r="10329">
      <c r="A10329" s="186" t="s">
        <v>489</v>
      </c>
      <c r="B10329" s="186">
        <v>1.4320182</v>
      </c>
      <c r="C10329" s="187">
        <v>45736.0</v>
      </c>
      <c r="D10329" s="188" t="str">
        <f t="shared" si="1"/>
        <v>2025/03</v>
      </c>
      <c r="E10329" s="189"/>
    </row>
    <row r="10330">
      <c r="A10330" s="186" t="s">
        <v>489</v>
      </c>
      <c r="B10330" s="186">
        <v>0.1413504</v>
      </c>
      <c r="C10330" s="187">
        <v>45736.0</v>
      </c>
      <c r="D10330" s="188" t="str">
        <f t="shared" si="1"/>
        <v>2025/03</v>
      </c>
      <c r="E10330" s="189"/>
    </row>
    <row r="10331">
      <c r="A10331" s="186" t="s">
        <v>489</v>
      </c>
      <c r="B10331" s="186">
        <v>0.518373</v>
      </c>
      <c r="C10331" s="187">
        <v>45736.0</v>
      </c>
      <c r="D10331" s="188" t="str">
        <f t="shared" si="1"/>
        <v>2025/03</v>
      </c>
      <c r="E10331" s="189"/>
    </row>
    <row r="10332">
      <c r="A10332" s="186" t="s">
        <v>489</v>
      </c>
      <c r="B10332" s="186">
        <v>0.0750045</v>
      </c>
      <c r="C10332" s="187">
        <v>45736.0</v>
      </c>
      <c r="D10332" s="188" t="str">
        <f t="shared" si="1"/>
        <v>2025/03</v>
      </c>
      <c r="E10332" s="189"/>
    </row>
    <row r="10333">
      <c r="A10333" s="186" t="s">
        <v>489</v>
      </c>
      <c r="B10333" s="186">
        <v>0.0632892</v>
      </c>
      <c r="C10333" s="187">
        <v>45736.0</v>
      </c>
      <c r="D10333" s="188" t="str">
        <f t="shared" si="1"/>
        <v>2025/03</v>
      </c>
      <c r="E10333" s="189"/>
    </row>
    <row r="10334">
      <c r="A10334" s="186" t="s">
        <v>497</v>
      </c>
      <c r="B10334" s="186">
        <v>0.60933</v>
      </c>
      <c r="C10334" s="187">
        <v>45736.0</v>
      </c>
      <c r="D10334" s="188" t="str">
        <f t="shared" si="1"/>
        <v>2025/03</v>
      </c>
      <c r="E10334" s="189"/>
    </row>
    <row r="10335">
      <c r="A10335" s="186" t="s">
        <v>497</v>
      </c>
      <c r="B10335" s="186">
        <v>0.03363</v>
      </c>
      <c r="C10335" s="187">
        <v>45736.0</v>
      </c>
      <c r="D10335" s="188" t="str">
        <f t="shared" si="1"/>
        <v>2025/03</v>
      </c>
      <c r="E10335" s="189"/>
    </row>
    <row r="10336">
      <c r="A10336" s="186" t="s">
        <v>498</v>
      </c>
      <c r="B10336" s="186">
        <v>0.2621475</v>
      </c>
      <c r="C10336" s="187">
        <v>45736.0</v>
      </c>
      <c r="D10336" s="188" t="str">
        <f t="shared" si="1"/>
        <v>2025/03</v>
      </c>
      <c r="E10336" s="189"/>
    </row>
    <row r="10337">
      <c r="A10337" s="186" t="s">
        <v>498</v>
      </c>
      <c r="B10337" s="186">
        <v>0.0064</v>
      </c>
      <c r="C10337" s="187">
        <v>45736.0</v>
      </c>
      <c r="D10337" s="188" t="str">
        <f t="shared" si="1"/>
        <v>2025/03</v>
      </c>
      <c r="E10337" s="189"/>
    </row>
    <row r="10338">
      <c r="A10338" s="186" t="s">
        <v>498</v>
      </c>
      <c r="B10338" s="186">
        <v>0.1928</v>
      </c>
      <c r="C10338" s="187">
        <v>45736.0</v>
      </c>
      <c r="D10338" s="188" t="str">
        <f t="shared" si="1"/>
        <v>2025/03</v>
      </c>
      <c r="E10338" s="189"/>
    </row>
    <row r="10339">
      <c r="A10339" s="186" t="s">
        <v>498</v>
      </c>
      <c r="B10339" s="186">
        <v>0.0386649</v>
      </c>
      <c r="C10339" s="187">
        <v>45736.0</v>
      </c>
      <c r="D10339" s="188" t="str">
        <f t="shared" si="1"/>
        <v>2025/03</v>
      </c>
      <c r="E10339" s="189"/>
    </row>
    <row r="10340">
      <c r="A10340" s="186" t="s">
        <v>498</v>
      </c>
      <c r="B10340" s="186">
        <v>0.0092544</v>
      </c>
      <c r="C10340" s="187">
        <v>45736.0</v>
      </c>
      <c r="D10340" s="188" t="str">
        <f t="shared" si="1"/>
        <v>2025/03</v>
      </c>
      <c r="E10340" s="189"/>
    </row>
    <row r="10341">
      <c r="A10341" s="186" t="s">
        <v>498</v>
      </c>
      <c r="B10341" s="186">
        <v>0.0190734</v>
      </c>
      <c r="C10341" s="187">
        <v>45736.0</v>
      </c>
      <c r="D10341" s="188" t="str">
        <f t="shared" si="1"/>
        <v>2025/03</v>
      </c>
      <c r="E10341" s="189"/>
    </row>
    <row r="10342">
      <c r="A10342" s="186" t="s">
        <v>491</v>
      </c>
      <c r="B10342" s="186">
        <v>0.0116517</v>
      </c>
      <c r="C10342" s="187">
        <v>45736.0</v>
      </c>
      <c r="D10342" s="188" t="str">
        <f t="shared" si="1"/>
        <v>2025/03</v>
      </c>
      <c r="E10342" s="189"/>
    </row>
    <row r="10343">
      <c r="A10343" s="186" t="s">
        <v>491</v>
      </c>
      <c r="B10343" s="186">
        <v>0.0612096</v>
      </c>
      <c r="C10343" s="187">
        <v>45736.0</v>
      </c>
      <c r="D10343" s="188" t="str">
        <f t="shared" si="1"/>
        <v>2025/03</v>
      </c>
      <c r="E10343" s="189"/>
    </row>
    <row r="10344">
      <c r="A10344" s="186" t="s">
        <v>491</v>
      </c>
      <c r="B10344" s="186">
        <v>0.0150744</v>
      </c>
      <c r="C10344" s="187">
        <v>45736.0</v>
      </c>
      <c r="D10344" s="188" t="str">
        <f t="shared" si="1"/>
        <v>2025/03</v>
      </c>
      <c r="E10344" s="189"/>
    </row>
    <row r="10345">
      <c r="A10345" s="186" t="s">
        <v>487</v>
      </c>
      <c r="B10345" s="186">
        <v>0.3281675</v>
      </c>
      <c r="C10345" s="187">
        <v>45737.0</v>
      </c>
      <c r="D10345" s="188" t="str">
        <f t="shared" si="1"/>
        <v>2025/03</v>
      </c>
      <c r="E10345" s="189"/>
    </row>
    <row r="10346">
      <c r="A10346" s="186" t="s">
        <v>487</v>
      </c>
      <c r="B10346" s="186">
        <v>0.0024</v>
      </c>
      <c r="C10346" s="187">
        <v>45737.0</v>
      </c>
      <c r="D10346" s="188" t="str">
        <f t="shared" si="1"/>
        <v>2025/03</v>
      </c>
      <c r="E10346" s="189"/>
    </row>
    <row r="10347">
      <c r="A10347" s="186" t="s">
        <v>487</v>
      </c>
      <c r="B10347" s="186">
        <v>0.03673</v>
      </c>
      <c r="C10347" s="187">
        <v>45737.0</v>
      </c>
      <c r="D10347" s="188" t="str">
        <f t="shared" si="1"/>
        <v>2025/03</v>
      </c>
      <c r="E10347" s="189"/>
    </row>
    <row r="10348">
      <c r="A10348" s="186" t="s">
        <v>487</v>
      </c>
      <c r="B10348" s="186">
        <v>0.00295305</v>
      </c>
      <c r="C10348" s="187">
        <v>45737.0</v>
      </c>
      <c r="D10348" s="188" t="str">
        <f t="shared" si="1"/>
        <v>2025/03</v>
      </c>
      <c r="E10348" s="189"/>
    </row>
    <row r="10349">
      <c r="A10349" s="186" t="s">
        <v>487</v>
      </c>
      <c r="B10349" s="186">
        <v>7.296E-4</v>
      </c>
      <c r="C10349" s="187">
        <v>45737.0</v>
      </c>
      <c r="D10349" s="188" t="str">
        <f t="shared" si="1"/>
        <v>2025/03</v>
      </c>
      <c r="E10349" s="189"/>
    </row>
    <row r="10350">
      <c r="A10350" s="186" t="s">
        <v>487</v>
      </c>
      <c r="B10350" s="186">
        <v>1.098E-4</v>
      </c>
      <c r="C10350" s="187">
        <v>45737.0</v>
      </c>
      <c r="D10350" s="188" t="str">
        <f t="shared" si="1"/>
        <v>2025/03</v>
      </c>
      <c r="E10350" s="189"/>
    </row>
    <row r="10351">
      <c r="A10351" s="186" t="s">
        <v>499</v>
      </c>
      <c r="B10351" s="186">
        <v>11.778495</v>
      </c>
      <c r="C10351" s="187">
        <v>45737.0</v>
      </c>
      <c r="D10351" s="188" t="str">
        <f t="shared" si="1"/>
        <v>2025/03</v>
      </c>
      <c r="E10351" s="189"/>
    </row>
    <row r="10352">
      <c r="A10352" s="186" t="s">
        <v>499</v>
      </c>
      <c r="B10352" s="186">
        <v>17.89632</v>
      </c>
      <c r="C10352" s="187">
        <v>45737.0</v>
      </c>
      <c r="D10352" s="188" t="str">
        <f t="shared" si="1"/>
        <v>2025/03</v>
      </c>
      <c r="E10352" s="189"/>
    </row>
    <row r="10353">
      <c r="A10353" s="186" t="s">
        <v>499</v>
      </c>
      <c r="B10353" s="186">
        <v>13.98713</v>
      </c>
      <c r="C10353" s="187">
        <v>45737.0</v>
      </c>
      <c r="D10353" s="188" t="str">
        <f t="shared" si="1"/>
        <v>2025/03</v>
      </c>
      <c r="E10353" s="189"/>
    </row>
    <row r="10354">
      <c r="A10354" s="186" t="s">
        <v>499</v>
      </c>
      <c r="B10354" s="186">
        <v>4.7931425</v>
      </c>
      <c r="C10354" s="187">
        <v>45737.0</v>
      </c>
      <c r="D10354" s="188" t="str">
        <f t="shared" si="1"/>
        <v>2025/03</v>
      </c>
      <c r="E10354" s="189"/>
    </row>
    <row r="10355">
      <c r="A10355" s="186" t="s">
        <v>499</v>
      </c>
      <c r="B10355" s="186">
        <v>0.59392</v>
      </c>
      <c r="C10355" s="187">
        <v>45737.0</v>
      </c>
      <c r="D10355" s="188" t="str">
        <f t="shared" si="1"/>
        <v>2025/03</v>
      </c>
      <c r="E10355" s="189"/>
    </row>
    <row r="10356">
      <c r="A10356" s="186" t="s">
        <v>499</v>
      </c>
      <c r="B10356" s="186">
        <v>4.21874</v>
      </c>
      <c r="C10356" s="187">
        <v>45737.0</v>
      </c>
      <c r="D10356" s="188" t="str">
        <f t="shared" si="1"/>
        <v>2025/03</v>
      </c>
      <c r="E10356" s="189"/>
    </row>
    <row r="10357">
      <c r="A10357" s="186" t="s">
        <v>499</v>
      </c>
      <c r="B10357" s="186">
        <v>0.19318875</v>
      </c>
      <c r="C10357" s="187">
        <v>45737.0</v>
      </c>
      <c r="D10357" s="188" t="str">
        <f t="shared" si="1"/>
        <v>2025/03</v>
      </c>
      <c r="E10357" s="189"/>
    </row>
    <row r="10358">
      <c r="A10358" s="186" t="s">
        <v>499</v>
      </c>
      <c r="B10358" s="186">
        <v>0.1829568</v>
      </c>
      <c r="C10358" s="187">
        <v>45737.0</v>
      </c>
      <c r="D10358" s="188" t="str">
        <f t="shared" si="1"/>
        <v>2025/03</v>
      </c>
      <c r="E10358" s="189"/>
    </row>
    <row r="10359">
      <c r="A10359" s="186" t="s">
        <v>499</v>
      </c>
      <c r="B10359" s="186">
        <v>0.0773604</v>
      </c>
      <c r="C10359" s="187">
        <v>45737.0</v>
      </c>
      <c r="D10359" s="188" t="str">
        <f t="shared" si="1"/>
        <v>2025/03</v>
      </c>
      <c r="E10359" s="189"/>
    </row>
    <row r="10360">
      <c r="A10360" s="186" t="s">
        <v>499</v>
      </c>
      <c r="B10360" s="186">
        <v>0.04380636</v>
      </c>
      <c r="C10360" s="187">
        <v>45737.0</v>
      </c>
      <c r="D10360" s="188" t="str">
        <f t="shared" si="1"/>
        <v>2025/03</v>
      </c>
      <c r="E10360" s="189"/>
    </row>
    <row r="10361">
      <c r="A10361" s="186" t="s">
        <v>499</v>
      </c>
      <c r="B10361" s="186">
        <v>0.1380438</v>
      </c>
      <c r="C10361" s="187">
        <v>45737.0</v>
      </c>
      <c r="D10361" s="188" t="str">
        <f t="shared" si="1"/>
        <v>2025/03</v>
      </c>
      <c r="E10361" s="189"/>
    </row>
    <row r="10362">
      <c r="A10362" s="186" t="s">
        <v>499</v>
      </c>
      <c r="B10362" s="186">
        <v>0.0753348</v>
      </c>
      <c r="C10362" s="187">
        <v>45737.0</v>
      </c>
      <c r="D10362" s="188" t="str">
        <f t="shared" si="1"/>
        <v>2025/03</v>
      </c>
      <c r="E10362" s="189"/>
    </row>
    <row r="10363">
      <c r="A10363" s="186" t="s">
        <v>502</v>
      </c>
      <c r="B10363" s="186">
        <v>0.7071725</v>
      </c>
      <c r="C10363" s="187">
        <v>45737.0</v>
      </c>
      <c r="D10363" s="188" t="str">
        <f t="shared" si="1"/>
        <v>2025/03</v>
      </c>
      <c r="E10363" s="189"/>
    </row>
    <row r="10364">
      <c r="A10364" s="186" t="s">
        <v>502</v>
      </c>
      <c r="B10364" s="186">
        <v>0.30576</v>
      </c>
      <c r="C10364" s="187">
        <v>45737.0</v>
      </c>
      <c r="D10364" s="188" t="str">
        <f t="shared" si="1"/>
        <v>2025/03</v>
      </c>
      <c r="E10364" s="189"/>
    </row>
    <row r="10365">
      <c r="A10365" s="186" t="s">
        <v>502</v>
      </c>
      <c r="B10365" s="186">
        <v>0.49115</v>
      </c>
      <c r="C10365" s="187">
        <v>45737.0</v>
      </c>
      <c r="D10365" s="188" t="str">
        <f t="shared" si="1"/>
        <v>2025/03</v>
      </c>
      <c r="E10365" s="189"/>
    </row>
    <row r="10366">
      <c r="A10366" s="186" t="s">
        <v>502</v>
      </c>
      <c r="B10366" s="186">
        <v>0.01603545</v>
      </c>
      <c r="C10366" s="187">
        <v>45737.0</v>
      </c>
      <c r="D10366" s="188" t="str">
        <f t="shared" si="1"/>
        <v>2025/03</v>
      </c>
      <c r="E10366" s="189"/>
    </row>
    <row r="10367">
      <c r="A10367" s="186" t="s">
        <v>502</v>
      </c>
      <c r="B10367" s="186">
        <v>0.015408</v>
      </c>
      <c r="C10367" s="187">
        <v>45737.0</v>
      </c>
      <c r="D10367" s="188" t="str">
        <f t="shared" si="1"/>
        <v>2025/03</v>
      </c>
      <c r="E10367" s="189"/>
    </row>
    <row r="10368">
      <c r="A10368" s="186" t="s">
        <v>502</v>
      </c>
      <c r="B10368" s="186">
        <v>0.0019116</v>
      </c>
      <c r="C10368" s="187">
        <v>45737.0</v>
      </c>
      <c r="D10368" s="188" t="str">
        <f t="shared" si="1"/>
        <v>2025/03</v>
      </c>
      <c r="E10368" s="189"/>
    </row>
    <row r="10369">
      <c r="A10369" s="186" t="s">
        <v>502</v>
      </c>
      <c r="B10369" s="186">
        <v>0.0059499</v>
      </c>
      <c r="C10369" s="187">
        <v>45737.0</v>
      </c>
      <c r="D10369" s="188" t="str">
        <f t="shared" si="1"/>
        <v>2025/03</v>
      </c>
      <c r="E10369" s="189"/>
    </row>
    <row r="10370">
      <c r="A10370" s="186" t="s">
        <v>502</v>
      </c>
      <c r="B10370" s="186">
        <v>0.33894</v>
      </c>
      <c r="C10370" s="187">
        <v>45737.0</v>
      </c>
      <c r="D10370" s="188" t="str">
        <f t="shared" si="1"/>
        <v>2025/03</v>
      </c>
      <c r="E10370" s="189"/>
    </row>
    <row r="10371">
      <c r="A10371" s="186" t="s">
        <v>502</v>
      </c>
      <c r="B10371" s="186">
        <v>0.0201564</v>
      </c>
      <c r="C10371" s="187">
        <v>45737.0</v>
      </c>
      <c r="D10371" s="188" t="str">
        <f t="shared" si="1"/>
        <v>2025/03</v>
      </c>
      <c r="E10371" s="189"/>
    </row>
    <row r="10372">
      <c r="A10372" s="186" t="s">
        <v>502</v>
      </c>
      <c r="B10372" s="186">
        <v>4.04</v>
      </c>
      <c r="C10372" s="187">
        <v>45737.0</v>
      </c>
      <c r="D10372" s="188" t="str">
        <f t="shared" si="1"/>
        <v>2025/03</v>
      </c>
      <c r="E10372" s="189"/>
    </row>
    <row r="10373">
      <c r="A10373" s="186" t="s">
        <v>502</v>
      </c>
      <c r="B10373" s="186">
        <v>0.248073</v>
      </c>
      <c r="C10373" s="187">
        <v>45737.0</v>
      </c>
      <c r="D10373" s="188" t="str">
        <f t="shared" si="1"/>
        <v>2025/03</v>
      </c>
      <c r="E10373" s="189"/>
    </row>
    <row r="10374">
      <c r="A10374" s="186" t="s">
        <v>502</v>
      </c>
      <c r="B10374" s="186">
        <v>0.438048</v>
      </c>
      <c r="C10374" s="187">
        <v>45737.0</v>
      </c>
      <c r="D10374" s="188" t="str">
        <f t="shared" si="1"/>
        <v>2025/03</v>
      </c>
      <c r="E10374" s="189"/>
    </row>
    <row r="10375">
      <c r="A10375" s="186" t="s">
        <v>488</v>
      </c>
      <c r="B10375" s="186">
        <v>1.3499825</v>
      </c>
      <c r="C10375" s="187">
        <v>45737.0</v>
      </c>
      <c r="D10375" s="188" t="str">
        <f t="shared" si="1"/>
        <v>2025/03</v>
      </c>
      <c r="E10375" s="189"/>
    </row>
    <row r="10376">
      <c r="A10376" s="186" t="s">
        <v>488</v>
      </c>
      <c r="B10376" s="186">
        <v>0.8702</v>
      </c>
      <c r="C10376" s="187">
        <v>45737.0</v>
      </c>
      <c r="D10376" s="188" t="str">
        <f t="shared" si="1"/>
        <v>2025/03</v>
      </c>
      <c r="E10376" s="189"/>
    </row>
    <row r="10377">
      <c r="A10377" s="186" t="s">
        <v>488</v>
      </c>
      <c r="B10377" s="186">
        <v>0.00248</v>
      </c>
      <c r="C10377" s="187">
        <v>45737.0</v>
      </c>
      <c r="D10377" s="188" t="str">
        <f t="shared" si="1"/>
        <v>2025/03</v>
      </c>
      <c r="E10377" s="189"/>
    </row>
    <row r="10378">
      <c r="A10378" s="186" t="s">
        <v>488</v>
      </c>
      <c r="B10378" s="186">
        <v>0.00689</v>
      </c>
      <c r="C10378" s="187">
        <v>45737.0</v>
      </c>
      <c r="D10378" s="188" t="str">
        <f t="shared" si="1"/>
        <v>2025/03</v>
      </c>
      <c r="E10378" s="189"/>
    </row>
    <row r="10379">
      <c r="A10379" s="186" t="s">
        <v>488</v>
      </c>
      <c r="B10379" s="186">
        <v>0.11884185</v>
      </c>
      <c r="C10379" s="187">
        <v>45737.0</v>
      </c>
      <c r="D10379" s="188" t="str">
        <f t="shared" si="1"/>
        <v>2025/03</v>
      </c>
      <c r="E10379" s="189"/>
    </row>
    <row r="10380">
      <c r="A10380" s="186" t="s">
        <v>488</v>
      </c>
      <c r="B10380" s="186">
        <v>0.0357216</v>
      </c>
      <c r="C10380" s="187">
        <v>45737.0</v>
      </c>
      <c r="D10380" s="188" t="str">
        <f t="shared" si="1"/>
        <v>2025/03</v>
      </c>
      <c r="E10380" s="189"/>
    </row>
    <row r="10381">
      <c r="A10381" s="186" t="s">
        <v>488</v>
      </c>
      <c r="B10381" s="186">
        <v>0.0825396</v>
      </c>
      <c r="C10381" s="187">
        <v>45737.0</v>
      </c>
      <c r="D10381" s="188" t="str">
        <f t="shared" si="1"/>
        <v>2025/03</v>
      </c>
      <c r="E10381" s="189"/>
    </row>
    <row r="10382">
      <c r="A10382" s="186" t="s">
        <v>488</v>
      </c>
      <c r="B10382" s="186">
        <v>39.56631</v>
      </c>
      <c r="C10382" s="187">
        <v>45737.0</v>
      </c>
      <c r="D10382" s="188" t="str">
        <f t="shared" si="1"/>
        <v>2025/03</v>
      </c>
      <c r="E10382" s="189"/>
    </row>
    <row r="10383">
      <c r="A10383" s="186" t="s">
        <v>488</v>
      </c>
      <c r="B10383" s="186">
        <v>1.21056</v>
      </c>
      <c r="C10383" s="187">
        <v>45737.0</v>
      </c>
      <c r="D10383" s="188" t="str">
        <f t="shared" si="1"/>
        <v>2025/03</v>
      </c>
      <c r="E10383" s="189"/>
    </row>
    <row r="10384">
      <c r="A10384" s="186" t="s">
        <v>488</v>
      </c>
      <c r="B10384" s="186">
        <v>19.10004</v>
      </c>
      <c r="C10384" s="187">
        <v>45737.0</v>
      </c>
      <c r="D10384" s="188" t="str">
        <f t="shared" si="1"/>
        <v>2025/03</v>
      </c>
      <c r="E10384" s="189"/>
    </row>
    <row r="10385">
      <c r="A10385" s="186" t="s">
        <v>488</v>
      </c>
      <c r="B10385" s="186">
        <v>5.4321773</v>
      </c>
      <c r="C10385" s="187">
        <v>45737.0</v>
      </c>
      <c r="D10385" s="188" t="str">
        <f t="shared" si="1"/>
        <v>2025/03</v>
      </c>
      <c r="E10385" s="189"/>
    </row>
    <row r="10386">
      <c r="A10386" s="186" t="s">
        <v>488</v>
      </c>
      <c r="B10386" s="186">
        <v>0.1472064</v>
      </c>
      <c r="C10386" s="187">
        <v>45737.0</v>
      </c>
      <c r="D10386" s="188" t="str">
        <f t="shared" si="1"/>
        <v>2025/03</v>
      </c>
      <c r="E10386" s="189"/>
    </row>
    <row r="10387">
      <c r="A10387" s="186" t="s">
        <v>488</v>
      </c>
      <c r="B10387" s="186">
        <v>12.8878332</v>
      </c>
      <c r="C10387" s="187">
        <v>45737.0</v>
      </c>
      <c r="D10387" s="188" t="str">
        <f t="shared" si="1"/>
        <v>2025/03</v>
      </c>
      <c r="E10387" s="189"/>
    </row>
    <row r="10388">
      <c r="A10388" s="186" t="s">
        <v>488</v>
      </c>
      <c r="B10388" s="186">
        <v>3.282E-5</v>
      </c>
      <c r="C10388" s="187">
        <v>45737.0</v>
      </c>
      <c r="D10388" s="188" t="str">
        <f t="shared" si="1"/>
        <v>2025/03</v>
      </c>
      <c r="E10388" s="189"/>
    </row>
    <row r="10389">
      <c r="A10389" s="186" t="s">
        <v>488</v>
      </c>
      <c r="B10389" s="186">
        <v>0.001452</v>
      </c>
      <c r="C10389" s="187">
        <v>45737.0</v>
      </c>
      <c r="D10389" s="188" t="str">
        <f t="shared" si="1"/>
        <v>2025/03</v>
      </c>
      <c r="E10389" s="189"/>
    </row>
    <row r="10390">
      <c r="A10390" s="186" t="s">
        <v>488</v>
      </c>
      <c r="B10390" s="186">
        <v>5.1E-4</v>
      </c>
      <c r="C10390" s="187">
        <v>45737.0</v>
      </c>
      <c r="D10390" s="188" t="str">
        <f t="shared" si="1"/>
        <v>2025/03</v>
      </c>
      <c r="E10390" s="189"/>
    </row>
    <row r="10391">
      <c r="A10391" s="186" t="s">
        <v>488</v>
      </c>
      <c r="B10391" s="186">
        <v>3.18E-5</v>
      </c>
      <c r="C10391" s="187">
        <v>45737.0</v>
      </c>
      <c r="D10391" s="188" t="str">
        <f t="shared" si="1"/>
        <v>2025/03</v>
      </c>
      <c r="E10391" s="189"/>
    </row>
    <row r="10392">
      <c r="A10392" s="186" t="s">
        <v>488</v>
      </c>
      <c r="B10392" s="186">
        <v>0.002592</v>
      </c>
      <c r="C10392" s="187">
        <v>45737.0</v>
      </c>
      <c r="D10392" s="188" t="str">
        <f t="shared" si="1"/>
        <v>2025/03</v>
      </c>
      <c r="E10392" s="189"/>
    </row>
    <row r="10393">
      <c r="A10393" s="186" t="s">
        <v>489</v>
      </c>
      <c r="B10393" s="186">
        <v>15.034455</v>
      </c>
      <c r="C10393" s="187">
        <v>45737.0</v>
      </c>
      <c r="D10393" s="188" t="str">
        <f t="shared" si="1"/>
        <v>2025/03</v>
      </c>
      <c r="E10393" s="189"/>
    </row>
    <row r="10394">
      <c r="A10394" s="186" t="s">
        <v>489</v>
      </c>
      <c r="B10394" s="186">
        <v>41.76592</v>
      </c>
      <c r="C10394" s="187">
        <v>45737.0</v>
      </c>
      <c r="D10394" s="188" t="str">
        <f t="shared" si="1"/>
        <v>2025/03</v>
      </c>
      <c r="E10394" s="189"/>
    </row>
    <row r="10395">
      <c r="A10395" s="186" t="s">
        <v>489</v>
      </c>
      <c r="B10395" s="186">
        <v>43.08681</v>
      </c>
      <c r="C10395" s="187">
        <v>45737.0</v>
      </c>
      <c r="D10395" s="188" t="str">
        <f t="shared" si="1"/>
        <v>2025/03</v>
      </c>
      <c r="E10395" s="189"/>
    </row>
    <row r="10396">
      <c r="A10396" s="186" t="s">
        <v>489</v>
      </c>
      <c r="B10396" s="186">
        <v>0.8193025</v>
      </c>
      <c r="C10396" s="187">
        <v>45737.0</v>
      </c>
      <c r="D10396" s="188" t="str">
        <f t="shared" si="1"/>
        <v>2025/03</v>
      </c>
      <c r="E10396" s="189"/>
    </row>
    <row r="10397">
      <c r="A10397" s="186" t="s">
        <v>489</v>
      </c>
      <c r="B10397" s="186">
        <v>0.06896</v>
      </c>
      <c r="C10397" s="187">
        <v>45737.0</v>
      </c>
      <c r="D10397" s="188" t="str">
        <f t="shared" si="1"/>
        <v>2025/03</v>
      </c>
      <c r="E10397" s="189"/>
    </row>
    <row r="10398">
      <c r="A10398" s="186" t="s">
        <v>489</v>
      </c>
      <c r="B10398" s="186">
        <v>0.76636</v>
      </c>
      <c r="C10398" s="187">
        <v>45737.0</v>
      </c>
      <c r="D10398" s="188" t="str">
        <f t="shared" si="1"/>
        <v>2025/03</v>
      </c>
      <c r="E10398" s="189"/>
    </row>
    <row r="10399">
      <c r="A10399" s="186" t="s">
        <v>489</v>
      </c>
      <c r="B10399" s="186">
        <v>2.1142458</v>
      </c>
      <c r="C10399" s="187">
        <v>45737.0</v>
      </c>
      <c r="D10399" s="188" t="str">
        <f t="shared" si="1"/>
        <v>2025/03</v>
      </c>
      <c r="E10399" s="189"/>
    </row>
    <row r="10400">
      <c r="A10400" s="186" t="s">
        <v>489</v>
      </c>
      <c r="B10400" s="186">
        <v>0.440016</v>
      </c>
      <c r="C10400" s="187">
        <v>45737.0</v>
      </c>
      <c r="D10400" s="188" t="str">
        <f t="shared" si="1"/>
        <v>2025/03</v>
      </c>
      <c r="E10400" s="189"/>
    </row>
    <row r="10401">
      <c r="A10401" s="186" t="s">
        <v>489</v>
      </c>
      <c r="B10401" s="186">
        <v>0.8159556</v>
      </c>
      <c r="C10401" s="187">
        <v>45737.0</v>
      </c>
      <c r="D10401" s="188" t="str">
        <f t="shared" si="1"/>
        <v>2025/03</v>
      </c>
      <c r="E10401" s="189"/>
    </row>
    <row r="10402">
      <c r="A10402" s="186" t="s">
        <v>489</v>
      </c>
      <c r="B10402" s="186">
        <v>0.2586672</v>
      </c>
      <c r="C10402" s="187">
        <v>45737.0</v>
      </c>
      <c r="D10402" s="188" t="str">
        <f t="shared" si="1"/>
        <v>2025/03</v>
      </c>
      <c r="E10402" s="189"/>
    </row>
    <row r="10403">
      <c r="A10403" s="186" t="s">
        <v>489</v>
      </c>
      <c r="B10403" s="186">
        <v>0.2158632</v>
      </c>
      <c r="C10403" s="187">
        <v>45737.0</v>
      </c>
      <c r="D10403" s="188" t="str">
        <f t="shared" si="1"/>
        <v>2025/03</v>
      </c>
      <c r="E10403" s="189"/>
    </row>
    <row r="10404">
      <c r="A10404" s="186" t="s">
        <v>497</v>
      </c>
      <c r="B10404" s="186">
        <v>0.016045</v>
      </c>
      <c r="C10404" s="187">
        <v>45737.0</v>
      </c>
      <c r="D10404" s="188" t="str">
        <f t="shared" si="1"/>
        <v>2025/03</v>
      </c>
      <c r="E10404" s="189"/>
    </row>
    <row r="10405">
      <c r="A10405" s="186" t="s">
        <v>497</v>
      </c>
      <c r="B10405" s="186">
        <v>0.01781</v>
      </c>
      <c r="C10405" s="187">
        <v>45737.0</v>
      </c>
      <c r="D10405" s="188" t="str">
        <f t="shared" si="1"/>
        <v>2025/03</v>
      </c>
      <c r="E10405" s="189"/>
    </row>
    <row r="10406">
      <c r="A10406" s="186" t="s">
        <v>497</v>
      </c>
      <c r="B10406" s="186">
        <v>3.302688</v>
      </c>
      <c r="C10406" s="187">
        <v>45737.0</v>
      </c>
      <c r="D10406" s="188" t="str">
        <f t="shared" si="1"/>
        <v>2025/03</v>
      </c>
      <c r="E10406" s="189"/>
    </row>
    <row r="10407">
      <c r="A10407" s="186" t="s">
        <v>497</v>
      </c>
      <c r="B10407" s="186">
        <v>0.0011148</v>
      </c>
      <c r="C10407" s="187">
        <v>45737.0</v>
      </c>
      <c r="D10407" s="188" t="str">
        <f t="shared" si="1"/>
        <v>2025/03</v>
      </c>
      <c r="E10407" s="189"/>
    </row>
    <row r="10408">
      <c r="A10408" s="186" t="s">
        <v>497</v>
      </c>
      <c r="B10408" s="186">
        <v>0.0027408</v>
      </c>
      <c r="C10408" s="187">
        <v>45737.0</v>
      </c>
      <c r="D10408" s="188" t="str">
        <f t="shared" si="1"/>
        <v>2025/03</v>
      </c>
      <c r="E10408" s="189"/>
    </row>
    <row r="10409">
      <c r="A10409" s="186" t="s">
        <v>498</v>
      </c>
      <c r="B10409" s="186">
        <v>0.1011375</v>
      </c>
      <c r="C10409" s="187">
        <v>45737.0</v>
      </c>
      <c r="D10409" s="188" t="str">
        <f t="shared" si="1"/>
        <v>2025/03</v>
      </c>
      <c r="E10409" s="189"/>
    </row>
    <row r="10410">
      <c r="A10410" s="186" t="s">
        <v>498</v>
      </c>
      <c r="B10410" s="186">
        <v>0.04135</v>
      </c>
      <c r="C10410" s="187">
        <v>45737.0</v>
      </c>
      <c r="D10410" s="188" t="str">
        <f t="shared" si="1"/>
        <v>2025/03</v>
      </c>
      <c r="E10410" s="189"/>
    </row>
    <row r="10411">
      <c r="A10411" s="186" t="s">
        <v>498</v>
      </c>
      <c r="B10411" s="186">
        <v>0.03405495</v>
      </c>
      <c r="C10411" s="187">
        <v>45737.0</v>
      </c>
      <c r="D10411" s="188" t="str">
        <f t="shared" si="1"/>
        <v>2025/03</v>
      </c>
      <c r="E10411" s="189"/>
    </row>
    <row r="10412">
      <c r="A10412" s="186" t="s">
        <v>498</v>
      </c>
      <c r="B10412" s="186">
        <v>0.0069696</v>
      </c>
      <c r="C10412" s="187">
        <v>45737.0</v>
      </c>
      <c r="D10412" s="188" t="str">
        <f t="shared" si="1"/>
        <v>2025/03</v>
      </c>
      <c r="E10412" s="189"/>
    </row>
    <row r="10413">
      <c r="A10413" s="186" t="s">
        <v>498</v>
      </c>
      <c r="B10413" s="186">
        <v>0.0190098</v>
      </c>
      <c r="C10413" s="187">
        <v>45737.0</v>
      </c>
      <c r="D10413" s="188" t="str">
        <f t="shared" si="1"/>
        <v>2025/03</v>
      </c>
      <c r="E10413" s="189"/>
    </row>
    <row r="10414">
      <c r="A10414" s="186" t="s">
        <v>491</v>
      </c>
      <c r="B10414" s="186">
        <v>0.01290105</v>
      </c>
      <c r="C10414" s="187">
        <v>45737.0</v>
      </c>
      <c r="D10414" s="188" t="str">
        <f t="shared" si="1"/>
        <v>2025/03</v>
      </c>
      <c r="E10414" s="189"/>
    </row>
    <row r="10415">
      <c r="A10415" s="186" t="s">
        <v>491</v>
      </c>
      <c r="B10415" s="186">
        <v>0.057024</v>
      </c>
      <c r="C10415" s="187">
        <v>45737.0</v>
      </c>
      <c r="D10415" s="188" t="str">
        <f t="shared" si="1"/>
        <v>2025/03</v>
      </c>
      <c r="E10415" s="189"/>
    </row>
    <row r="10416">
      <c r="A10416" s="186" t="s">
        <v>491</v>
      </c>
      <c r="B10416" s="186">
        <v>0.0143286</v>
      </c>
      <c r="C10416" s="187">
        <v>45737.0</v>
      </c>
      <c r="D10416" s="188" t="str">
        <f t="shared" si="1"/>
        <v>2025/03</v>
      </c>
      <c r="E10416" s="189"/>
    </row>
    <row r="10417">
      <c r="A10417" s="186" t="s">
        <v>487</v>
      </c>
      <c r="B10417" s="186">
        <v>0.4470325</v>
      </c>
      <c r="C10417" s="187">
        <v>45738.0</v>
      </c>
      <c r="D10417" s="188" t="str">
        <f t="shared" si="1"/>
        <v>2025/03</v>
      </c>
      <c r="E10417" s="189"/>
    </row>
    <row r="10418">
      <c r="A10418" s="186" t="s">
        <v>487</v>
      </c>
      <c r="B10418" s="186">
        <v>0.00512</v>
      </c>
      <c r="C10418" s="187">
        <v>45738.0</v>
      </c>
      <c r="D10418" s="188" t="str">
        <f t="shared" si="1"/>
        <v>2025/03</v>
      </c>
      <c r="E10418" s="189"/>
    </row>
    <row r="10419">
      <c r="A10419" s="186" t="s">
        <v>487</v>
      </c>
      <c r="B10419" s="186">
        <v>0.04756</v>
      </c>
      <c r="C10419" s="187">
        <v>45738.0</v>
      </c>
      <c r="D10419" s="188" t="str">
        <f t="shared" si="1"/>
        <v>2025/03</v>
      </c>
      <c r="E10419" s="189"/>
    </row>
    <row r="10420">
      <c r="A10420" s="186" t="s">
        <v>487</v>
      </c>
      <c r="B10420" s="186">
        <v>0.0296613</v>
      </c>
      <c r="C10420" s="187">
        <v>45738.0</v>
      </c>
      <c r="D10420" s="188" t="str">
        <f t="shared" si="1"/>
        <v>2025/03</v>
      </c>
      <c r="E10420" s="189"/>
    </row>
    <row r="10421">
      <c r="A10421" s="186" t="s">
        <v>487</v>
      </c>
      <c r="B10421" s="186">
        <v>3.936E-4</v>
      </c>
      <c r="C10421" s="187">
        <v>45738.0</v>
      </c>
      <c r="D10421" s="188" t="str">
        <f t="shared" si="1"/>
        <v>2025/03</v>
      </c>
      <c r="E10421" s="189"/>
    </row>
    <row r="10422">
      <c r="A10422" s="186" t="s">
        <v>487</v>
      </c>
      <c r="B10422" s="186">
        <v>0.0013362</v>
      </c>
      <c r="C10422" s="187">
        <v>45738.0</v>
      </c>
      <c r="D10422" s="188" t="str">
        <f t="shared" si="1"/>
        <v>2025/03</v>
      </c>
      <c r="E10422" s="189"/>
    </row>
    <row r="10423">
      <c r="A10423" s="186" t="s">
        <v>499</v>
      </c>
      <c r="B10423" s="186">
        <v>13.279325</v>
      </c>
      <c r="C10423" s="187">
        <v>45738.0</v>
      </c>
      <c r="D10423" s="188" t="str">
        <f t="shared" si="1"/>
        <v>2025/03</v>
      </c>
      <c r="E10423" s="189"/>
    </row>
    <row r="10424">
      <c r="A10424" s="186" t="s">
        <v>499</v>
      </c>
      <c r="B10424" s="186">
        <v>20.03504</v>
      </c>
      <c r="C10424" s="187">
        <v>45738.0</v>
      </c>
      <c r="D10424" s="188" t="str">
        <f t="shared" si="1"/>
        <v>2025/03</v>
      </c>
      <c r="E10424" s="189"/>
    </row>
    <row r="10425">
      <c r="A10425" s="186" t="s">
        <v>499</v>
      </c>
      <c r="B10425" s="186">
        <v>17.1139</v>
      </c>
      <c r="C10425" s="187">
        <v>45738.0</v>
      </c>
      <c r="D10425" s="188" t="str">
        <f t="shared" si="1"/>
        <v>2025/03</v>
      </c>
      <c r="E10425" s="189"/>
    </row>
    <row r="10426">
      <c r="A10426" s="186" t="s">
        <v>499</v>
      </c>
      <c r="B10426" s="186">
        <v>6.11975</v>
      </c>
      <c r="C10426" s="187">
        <v>45738.0</v>
      </c>
      <c r="D10426" s="188" t="str">
        <f t="shared" si="1"/>
        <v>2025/03</v>
      </c>
      <c r="E10426" s="189"/>
    </row>
    <row r="10427">
      <c r="A10427" s="186" t="s">
        <v>499</v>
      </c>
      <c r="B10427" s="186">
        <v>0.87552</v>
      </c>
      <c r="C10427" s="187">
        <v>45738.0</v>
      </c>
      <c r="D10427" s="188" t="str">
        <f t="shared" si="1"/>
        <v>2025/03</v>
      </c>
      <c r="E10427" s="189"/>
    </row>
    <row r="10428">
      <c r="A10428" s="186" t="s">
        <v>499</v>
      </c>
      <c r="B10428" s="186">
        <v>5.56864</v>
      </c>
      <c r="C10428" s="187">
        <v>45738.0</v>
      </c>
      <c r="D10428" s="188" t="str">
        <f t="shared" si="1"/>
        <v>2025/03</v>
      </c>
      <c r="E10428" s="189"/>
    </row>
    <row r="10429">
      <c r="A10429" s="186" t="s">
        <v>499</v>
      </c>
      <c r="B10429" s="186">
        <v>0.18850875</v>
      </c>
      <c r="C10429" s="187">
        <v>45738.0</v>
      </c>
      <c r="D10429" s="188" t="str">
        <f t="shared" si="1"/>
        <v>2025/03</v>
      </c>
      <c r="E10429" s="189"/>
    </row>
    <row r="10430">
      <c r="A10430" s="186" t="s">
        <v>499</v>
      </c>
      <c r="B10430" s="186">
        <v>0.1993248</v>
      </c>
      <c r="C10430" s="187">
        <v>45738.0</v>
      </c>
      <c r="D10430" s="188" t="str">
        <f t="shared" si="1"/>
        <v>2025/03</v>
      </c>
      <c r="E10430" s="189"/>
    </row>
    <row r="10431">
      <c r="A10431" s="186" t="s">
        <v>499</v>
      </c>
      <c r="B10431" s="186">
        <v>0.0783366</v>
      </c>
      <c r="C10431" s="187">
        <v>45738.0</v>
      </c>
      <c r="D10431" s="188" t="str">
        <f t="shared" si="1"/>
        <v>2025/03</v>
      </c>
      <c r="E10431" s="189"/>
    </row>
    <row r="10432">
      <c r="A10432" s="186" t="s">
        <v>499</v>
      </c>
      <c r="B10432" s="186">
        <v>0.01379534</v>
      </c>
      <c r="C10432" s="187">
        <v>45738.0</v>
      </c>
      <c r="D10432" s="188" t="str">
        <f t="shared" si="1"/>
        <v>2025/03</v>
      </c>
      <c r="E10432" s="189"/>
    </row>
    <row r="10433">
      <c r="A10433" s="186" t="s">
        <v>499</v>
      </c>
      <c r="B10433" s="186">
        <v>0.1559805</v>
      </c>
      <c r="C10433" s="187">
        <v>45738.0</v>
      </c>
      <c r="D10433" s="188" t="str">
        <f t="shared" si="1"/>
        <v>2025/03</v>
      </c>
      <c r="E10433" s="189"/>
    </row>
    <row r="10434">
      <c r="A10434" s="186" t="s">
        <v>499</v>
      </c>
      <c r="B10434" s="186">
        <v>0.0880596</v>
      </c>
      <c r="C10434" s="187">
        <v>45738.0</v>
      </c>
      <c r="D10434" s="188" t="str">
        <f t="shared" si="1"/>
        <v>2025/03</v>
      </c>
      <c r="E10434" s="189"/>
    </row>
    <row r="10435">
      <c r="A10435" s="186" t="s">
        <v>509</v>
      </c>
      <c r="B10435" s="186">
        <v>0.31906695</v>
      </c>
      <c r="C10435" s="187">
        <v>45738.0</v>
      </c>
      <c r="D10435" s="188" t="str">
        <f t="shared" si="1"/>
        <v>2025/03</v>
      </c>
      <c r="E10435" s="189"/>
    </row>
    <row r="10436">
      <c r="A10436" s="186" t="s">
        <v>509</v>
      </c>
      <c r="B10436" s="186">
        <v>3.456E-4</v>
      </c>
      <c r="C10436" s="187">
        <v>45738.0</v>
      </c>
      <c r="D10436" s="188" t="str">
        <f t="shared" si="1"/>
        <v>2025/03</v>
      </c>
      <c r="E10436" s="189"/>
    </row>
    <row r="10437">
      <c r="A10437" s="186" t="s">
        <v>509</v>
      </c>
      <c r="B10437" s="186">
        <v>0.350256</v>
      </c>
      <c r="C10437" s="187">
        <v>45738.0</v>
      </c>
      <c r="D10437" s="188" t="str">
        <f t="shared" si="1"/>
        <v>2025/03</v>
      </c>
      <c r="E10437" s="189"/>
    </row>
    <row r="10438">
      <c r="A10438" s="186" t="s">
        <v>502</v>
      </c>
      <c r="B10438" s="186">
        <v>0.1340975</v>
      </c>
      <c r="C10438" s="187">
        <v>45738.0</v>
      </c>
      <c r="D10438" s="188" t="str">
        <f t="shared" si="1"/>
        <v>2025/03</v>
      </c>
      <c r="E10438" s="189"/>
    </row>
    <row r="10439">
      <c r="A10439" s="186" t="s">
        <v>502</v>
      </c>
      <c r="B10439" s="186">
        <v>0.20704</v>
      </c>
      <c r="C10439" s="187">
        <v>45738.0</v>
      </c>
      <c r="D10439" s="188" t="str">
        <f t="shared" si="1"/>
        <v>2025/03</v>
      </c>
      <c r="E10439" s="189"/>
    </row>
    <row r="10440">
      <c r="A10440" s="186" t="s">
        <v>502</v>
      </c>
      <c r="B10440" s="186">
        <v>0.08826</v>
      </c>
      <c r="C10440" s="187">
        <v>45738.0</v>
      </c>
      <c r="D10440" s="188" t="str">
        <f t="shared" si="1"/>
        <v>2025/03</v>
      </c>
      <c r="E10440" s="189"/>
    </row>
    <row r="10441">
      <c r="A10441" s="186" t="s">
        <v>502</v>
      </c>
      <c r="B10441" s="186">
        <v>0.00712695</v>
      </c>
      <c r="C10441" s="187">
        <v>45738.0</v>
      </c>
      <c r="D10441" s="188" t="str">
        <f t="shared" si="1"/>
        <v>2025/03</v>
      </c>
      <c r="E10441" s="189"/>
    </row>
    <row r="10442">
      <c r="A10442" s="186" t="s">
        <v>502</v>
      </c>
      <c r="B10442" s="186">
        <v>0.0030336</v>
      </c>
      <c r="C10442" s="187">
        <v>45738.0</v>
      </c>
      <c r="D10442" s="188" t="str">
        <f t="shared" si="1"/>
        <v>2025/03</v>
      </c>
      <c r="E10442" s="189"/>
    </row>
    <row r="10443">
      <c r="A10443" s="186" t="s">
        <v>502</v>
      </c>
      <c r="B10443" s="186">
        <v>3.966E-4</v>
      </c>
      <c r="C10443" s="187">
        <v>45738.0</v>
      </c>
      <c r="D10443" s="188" t="str">
        <f t="shared" si="1"/>
        <v>2025/03</v>
      </c>
      <c r="E10443" s="189"/>
    </row>
    <row r="10444">
      <c r="A10444" s="186" t="s">
        <v>502</v>
      </c>
      <c r="B10444" s="186">
        <v>0.0039777</v>
      </c>
      <c r="C10444" s="187">
        <v>45738.0</v>
      </c>
      <c r="D10444" s="188" t="str">
        <f t="shared" si="1"/>
        <v>2025/03</v>
      </c>
      <c r="E10444" s="189"/>
    </row>
    <row r="10445">
      <c r="A10445" s="186" t="s">
        <v>502</v>
      </c>
      <c r="B10445" s="186">
        <v>0.3017487</v>
      </c>
      <c r="C10445" s="187">
        <v>45738.0</v>
      </c>
      <c r="D10445" s="188" t="str">
        <f t="shared" si="1"/>
        <v>2025/03</v>
      </c>
      <c r="E10445" s="189"/>
    </row>
    <row r="10446">
      <c r="A10446" s="186" t="s">
        <v>502</v>
      </c>
      <c r="B10446" s="186">
        <v>0.0179412</v>
      </c>
      <c r="C10446" s="187">
        <v>45738.0</v>
      </c>
      <c r="D10446" s="188" t="str">
        <f t="shared" si="1"/>
        <v>2025/03</v>
      </c>
      <c r="E10446" s="189"/>
    </row>
    <row r="10447">
      <c r="A10447" s="186" t="s">
        <v>502</v>
      </c>
      <c r="B10447" s="186">
        <v>4.08</v>
      </c>
      <c r="C10447" s="187">
        <v>45738.0</v>
      </c>
      <c r="D10447" s="188" t="str">
        <f t="shared" si="1"/>
        <v>2025/03</v>
      </c>
      <c r="E10447" s="189"/>
    </row>
    <row r="10448">
      <c r="A10448" s="186" t="s">
        <v>502</v>
      </c>
      <c r="B10448" s="186">
        <v>0.247674</v>
      </c>
      <c r="C10448" s="187">
        <v>45738.0</v>
      </c>
      <c r="D10448" s="188" t="str">
        <f t="shared" si="1"/>
        <v>2025/03</v>
      </c>
      <c r="E10448" s="189"/>
    </row>
    <row r="10449">
      <c r="A10449" s="186" t="s">
        <v>502</v>
      </c>
      <c r="B10449" s="186">
        <v>0.440644</v>
      </c>
      <c r="C10449" s="187">
        <v>45738.0</v>
      </c>
      <c r="D10449" s="188" t="str">
        <f t="shared" si="1"/>
        <v>2025/03</v>
      </c>
      <c r="E10449" s="189"/>
    </row>
    <row r="10450">
      <c r="A10450" s="186" t="s">
        <v>488</v>
      </c>
      <c r="B10450" s="186">
        <v>0.0498855</v>
      </c>
      <c r="C10450" s="187">
        <v>45738.0</v>
      </c>
      <c r="D10450" s="188" t="str">
        <f t="shared" si="1"/>
        <v>2025/03</v>
      </c>
      <c r="E10450" s="189"/>
    </row>
    <row r="10451">
      <c r="A10451" s="186" t="s">
        <v>488</v>
      </c>
      <c r="B10451" s="186">
        <v>0.0075552</v>
      </c>
      <c r="C10451" s="187">
        <v>45738.0</v>
      </c>
      <c r="D10451" s="188" t="str">
        <f t="shared" si="1"/>
        <v>2025/03</v>
      </c>
      <c r="E10451" s="189"/>
    </row>
    <row r="10452">
      <c r="A10452" s="186" t="s">
        <v>488</v>
      </c>
      <c r="B10452" s="186">
        <v>0.0226044</v>
      </c>
      <c r="C10452" s="187">
        <v>45738.0</v>
      </c>
      <c r="D10452" s="188" t="str">
        <f t="shared" si="1"/>
        <v>2025/03</v>
      </c>
      <c r="E10452" s="189"/>
    </row>
    <row r="10453">
      <c r="A10453" s="186" t="s">
        <v>488</v>
      </c>
      <c r="B10453" s="186">
        <v>8.06E-6</v>
      </c>
      <c r="C10453" s="187">
        <v>45738.0</v>
      </c>
      <c r="D10453" s="188" t="str">
        <f t="shared" si="1"/>
        <v>2025/03</v>
      </c>
      <c r="E10453" s="189"/>
    </row>
    <row r="10454">
      <c r="A10454" s="186" t="s">
        <v>489</v>
      </c>
      <c r="B10454" s="186">
        <v>0.53499</v>
      </c>
      <c r="C10454" s="187">
        <v>45738.0</v>
      </c>
      <c r="D10454" s="188" t="str">
        <f t="shared" si="1"/>
        <v>2025/03</v>
      </c>
      <c r="E10454" s="189"/>
    </row>
    <row r="10455">
      <c r="A10455" s="186" t="s">
        <v>489</v>
      </c>
      <c r="B10455" s="186">
        <v>0.31056</v>
      </c>
      <c r="C10455" s="187">
        <v>45738.0</v>
      </c>
      <c r="D10455" s="188" t="str">
        <f t="shared" si="1"/>
        <v>2025/03</v>
      </c>
      <c r="E10455" s="189"/>
    </row>
    <row r="10456">
      <c r="A10456" s="186" t="s">
        <v>489</v>
      </c>
      <c r="B10456" s="186">
        <v>0.20719</v>
      </c>
      <c r="C10456" s="187">
        <v>45738.0</v>
      </c>
      <c r="D10456" s="188" t="str">
        <f t="shared" si="1"/>
        <v>2025/03</v>
      </c>
      <c r="E10456" s="189"/>
    </row>
    <row r="10457">
      <c r="A10457" s="186" t="s">
        <v>489</v>
      </c>
      <c r="B10457" s="186">
        <v>1.5580176</v>
      </c>
      <c r="C10457" s="187">
        <v>45738.0</v>
      </c>
      <c r="D10457" s="188" t="str">
        <f t="shared" si="1"/>
        <v>2025/03</v>
      </c>
      <c r="E10457" s="189"/>
    </row>
    <row r="10458">
      <c r="A10458" s="186" t="s">
        <v>489</v>
      </c>
      <c r="B10458" s="186">
        <v>0.036816</v>
      </c>
      <c r="C10458" s="187">
        <v>45738.0</v>
      </c>
      <c r="D10458" s="188" t="str">
        <f t="shared" si="1"/>
        <v>2025/03</v>
      </c>
      <c r="E10458" s="189"/>
    </row>
    <row r="10459">
      <c r="A10459" s="186" t="s">
        <v>489</v>
      </c>
      <c r="B10459" s="186">
        <v>0.575796</v>
      </c>
      <c r="C10459" s="187">
        <v>45738.0</v>
      </c>
      <c r="D10459" s="188" t="str">
        <f t="shared" si="1"/>
        <v>2025/03</v>
      </c>
      <c r="E10459" s="189"/>
    </row>
    <row r="10460">
      <c r="A10460" s="186" t="s">
        <v>489</v>
      </c>
      <c r="B10460" s="186">
        <v>0.0023598</v>
      </c>
      <c r="C10460" s="187">
        <v>45738.0</v>
      </c>
      <c r="D10460" s="188" t="str">
        <f t="shared" si="1"/>
        <v>2025/03</v>
      </c>
      <c r="E10460" s="189"/>
    </row>
    <row r="10461">
      <c r="A10461" s="186" t="s">
        <v>489</v>
      </c>
      <c r="B10461" s="186">
        <v>0.0014388</v>
      </c>
      <c r="C10461" s="187">
        <v>45738.0</v>
      </c>
      <c r="D10461" s="188" t="str">
        <f t="shared" si="1"/>
        <v>2025/03</v>
      </c>
      <c r="E10461" s="189"/>
    </row>
    <row r="10462">
      <c r="A10462" s="186" t="s">
        <v>498</v>
      </c>
      <c r="B10462" s="186">
        <v>0.02815</v>
      </c>
      <c r="C10462" s="187">
        <v>45738.0</v>
      </c>
      <c r="D10462" s="188" t="str">
        <f t="shared" si="1"/>
        <v>2025/03</v>
      </c>
      <c r="E10462" s="189"/>
    </row>
    <row r="10463">
      <c r="A10463" s="186" t="s">
        <v>498</v>
      </c>
      <c r="B10463" s="186">
        <v>0.01922</v>
      </c>
      <c r="C10463" s="187">
        <v>45738.0</v>
      </c>
      <c r="D10463" s="188" t="str">
        <f t="shared" si="1"/>
        <v>2025/03</v>
      </c>
      <c r="E10463" s="189"/>
    </row>
    <row r="10464">
      <c r="A10464" s="186" t="s">
        <v>498</v>
      </c>
      <c r="B10464" s="186">
        <v>0.0032085</v>
      </c>
      <c r="C10464" s="187">
        <v>45738.0</v>
      </c>
      <c r="D10464" s="188" t="str">
        <f t="shared" si="1"/>
        <v>2025/03</v>
      </c>
      <c r="E10464" s="189"/>
    </row>
    <row r="10465">
      <c r="A10465" s="186" t="s">
        <v>498</v>
      </c>
      <c r="B10465" s="186">
        <v>8.64E-4</v>
      </c>
      <c r="C10465" s="187">
        <v>45738.0</v>
      </c>
      <c r="D10465" s="188" t="str">
        <f t="shared" si="1"/>
        <v>2025/03</v>
      </c>
      <c r="E10465" s="189"/>
    </row>
    <row r="10466">
      <c r="A10466" s="186" t="s">
        <v>498</v>
      </c>
      <c r="B10466" s="186">
        <v>0.001434</v>
      </c>
      <c r="C10466" s="187">
        <v>45738.0</v>
      </c>
      <c r="D10466" s="188" t="str">
        <f t="shared" si="1"/>
        <v>2025/03</v>
      </c>
      <c r="E10466" s="189"/>
    </row>
    <row r="10467">
      <c r="A10467" s="186" t="s">
        <v>491</v>
      </c>
      <c r="B10467" s="186">
        <v>0.0185817</v>
      </c>
      <c r="C10467" s="187">
        <v>45738.0</v>
      </c>
      <c r="D10467" s="188" t="str">
        <f t="shared" si="1"/>
        <v>2025/03</v>
      </c>
      <c r="E10467" s="189"/>
    </row>
    <row r="10468">
      <c r="A10468" s="186" t="s">
        <v>491</v>
      </c>
      <c r="B10468" s="186">
        <v>0.061632</v>
      </c>
      <c r="C10468" s="187">
        <v>45738.0</v>
      </c>
      <c r="D10468" s="188" t="str">
        <f t="shared" si="1"/>
        <v>2025/03</v>
      </c>
      <c r="E10468" s="189"/>
    </row>
    <row r="10469">
      <c r="A10469" s="186" t="s">
        <v>491</v>
      </c>
      <c r="B10469" s="186">
        <v>0.0158664</v>
      </c>
      <c r="C10469" s="187">
        <v>45738.0</v>
      </c>
      <c r="D10469" s="188" t="str">
        <f t="shared" si="1"/>
        <v>2025/03</v>
      </c>
      <c r="E10469" s="189"/>
    </row>
    <row r="10470">
      <c r="A10470" s="186" t="s">
        <v>499</v>
      </c>
      <c r="B10470" s="186">
        <v>12.61938</v>
      </c>
      <c r="C10470" s="187">
        <v>45739.0</v>
      </c>
      <c r="D10470" s="188" t="str">
        <f t="shared" si="1"/>
        <v>2025/03</v>
      </c>
      <c r="E10470" s="189"/>
    </row>
    <row r="10471">
      <c r="A10471" s="186" t="s">
        <v>499</v>
      </c>
      <c r="B10471" s="186">
        <v>21.86816</v>
      </c>
      <c r="C10471" s="187">
        <v>45739.0</v>
      </c>
      <c r="D10471" s="188" t="str">
        <f t="shared" si="1"/>
        <v>2025/03</v>
      </c>
      <c r="E10471" s="189"/>
    </row>
    <row r="10472">
      <c r="A10472" s="186" t="s">
        <v>499</v>
      </c>
      <c r="B10472" s="186">
        <v>17.93336</v>
      </c>
      <c r="C10472" s="187">
        <v>45739.0</v>
      </c>
      <c r="D10472" s="188" t="str">
        <f t="shared" si="1"/>
        <v>2025/03</v>
      </c>
      <c r="E10472" s="189"/>
    </row>
    <row r="10473">
      <c r="A10473" s="186" t="s">
        <v>499</v>
      </c>
      <c r="B10473" s="186">
        <v>6.75339</v>
      </c>
      <c r="C10473" s="187">
        <v>45739.0</v>
      </c>
      <c r="D10473" s="188" t="str">
        <f t="shared" si="1"/>
        <v>2025/03</v>
      </c>
      <c r="E10473" s="189"/>
    </row>
    <row r="10474">
      <c r="A10474" s="186" t="s">
        <v>499</v>
      </c>
      <c r="B10474" s="186">
        <v>0.98096</v>
      </c>
      <c r="C10474" s="187">
        <v>45739.0</v>
      </c>
      <c r="D10474" s="188" t="str">
        <f t="shared" si="1"/>
        <v>2025/03</v>
      </c>
      <c r="E10474" s="189"/>
    </row>
    <row r="10475">
      <c r="A10475" s="186" t="s">
        <v>499</v>
      </c>
      <c r="B10475" s="186">
        <v>6.3326</v>
      </c>
      <c r="C10475" s="187">
        <v>45739.0</v>
      </c>
      <c r="D10475" s="188" t="str">
        <f t="shared" si="1"/>
        <v>2025/03</v>
      </c>
      <c r="E10475" s="189"/>
    </row>
    <row r="10476">
      <c r="A10476" s="186" t="s">
        <v>499</v>
      </c>
      <c r="B10476" s="186">
        <v>0.1990755</v>
      </c>
      <c r="C10476" s="187">
        <v>45739.0</v>
      </c>
      <c r="D10476" s="188" t="str">
        <f t="shared" si="1"/>
        <v>2025/03</v>
      </c>
      <c r="E10476" s="189"/>
    </row>
    <row r="10477">
      <c r="A10477" s="186" t="s">
        <v>499</v>
      </c>
      <c r="B10477" s="186">
        <v>0.2103264</v>
      </c>
      <c r="C10477" s="187">
        <v>45739.0</v>
      </c>
      <c r="D10477" s="188" t="str">
        <f t="shared" si="1"/>
        <v>2025/03</v>
      </c>
      <c r="E10477" s="189"/>
    </row>
    <row r="10478">
      <c r="A10478" s="186" t="s">
        <v>499</v>
      </c>
      <c r="B10478" s="186">
        <v>0.0841008</v>
      </c>
      <c r="C10478" s="187">
        <v>45739.0</v>
      </c>
      <c r="D10478" s="188" t="str">
        <f t="shared" si="1"/>
        <v>2025/03</v>
      </c>
      <c r="E10478" s="189"/>
    </row>
    <row r="10479">
      <c r="A10479" s="186" t="s">
        <v>499</v>
      </c>
      <c r="B10479" s="186">
        <v>0.01486485</v>
      </c>
      <c r="C10479" s="187">
        <v>45739.0</v>
      </c>
      <c r="D10479" s="188" t="str">
        <f t="shared" si="1"/>
        <v>2025/03</v>
      </c>
      <c r="E10479" s="189"/>
    </row>
    <row r="10480">
      <c r="A10480" s="186" t="s">
        <v>499</v>
      </c>
      <c r="B10480" s="186">
        <v>0.1713093</v>
      </c>
      <c r="C10480" s="187">
        <v>45739.0</v>
      </c>
      <c r="D10480" s="188" t="str">
        <f t="shared" si="1"/>
        <v>2025/03</v>
      </c>
      <c r="E10480" s="189"/>
    </row>
    <row r="10481">
      <c r="A10481" s="186" t="s">
        <v>499</v>
      </c>
      <c r="B10481" s="186">
        <v>2.112E-4</v>
      </c>
      <c r="C10481" s="187">
        <v>45739.0</v>
      </c>
      <c r="D10481" s="188" t="str">
        <f t="shared" si="1"/>
        <v>2025/03</v>
      </c>
      <c r="E10481" s="189"/>
    </row>
    <row r="10482">
      <c r="A10482" s="186" t="s">
        <v>499</v>
      </c>
      <c r="B10482" s="186">
        <v>0.0938832</v>
      </c>
      <c r="C10482" s="187">
        <v>45739.0</v>
      </c>
      <c r="D10482" s="188" t="str">
        <f t="shared" si="1"/>
        <v>2025/03</v>
      </c>
      <c r="E10482" s="189"/>
    </row>
    <row r="10483">
      <c r="A10483" s="186" t="s">
        <v>511</v>
      </c>
      <c r="B10483" s="186">
        <v>0.0391707</v>
      </c>
      <c r="C10483" s="187">
        <v>45739.0</v>
      </c>
      <c r="D10483" s="188" t="str">
        <f t="shared" si="1"/>
        <v>2025/03</v>
      </c>
      <c r="E10483" s="189"/>
    </row>
    <row r="10484">
      <c r="A10484" s="186" t="s">
        <v>511</v>
      </c>
      <c r="B10484" s="186">
        <v>0.0022812</v>
      </c>
      <c r="C10484" s="187">
        <v>45739.0</v>
      </c>
      <c r="D10484" s="188" t="str">
        <f t="shared" si="1"/>
        <v>2025/03</v>
      </c>
      <c r="E10484" s="189"/>
    </row>
    <row r="10485">
      <c r="A10485" s="186" t="s">
        <v>509</v>
      </c>
      <c r="B10485" s="186">
        <v>0.0044511</v>
      </c>
      <c r="C10485" s="187">
        <v>45739.0</v>
      </c>
      <c r="D10485" s="188" t="str">
        <f t="shared" si="1"/>
        <v>2025/03</v>
      </c>
      <c r="E10485" s="189"/>
    </row>
    <row r="10486">
      <c r="A10486" s="186" t="s">
        <v>509</v>
      </c>
      <c r="B10486" s="186">
        <v>0.0045906</v>
      </c>
      <c r="C10486" s="187">
        <v>45739.0</v>
      </c>
      <c r="D10486" s="188" t="str">
        <f t="shared" si="1"/>
        <v>2025/03</v>
      </c>
      <c r="E10486" s="189"/>
    </row>
    <row r="10487">
      <c r="A10487" s="186" t="s">
        <v>502</v>
      </c>
      <c r="B10487" s="186">
        <v>0.08017</v>
      </c>
      <c r="C10487" s="187">
        <v>45739.0</v>
      </c>
      <c r="D10487" s="188" t="str">
        <f t="shared" si="1"/>
        <v>2025/03</v>
      </c>
      <c r="E10487" s="189"/>
    </row>
    <row r="10488">
      <c r="A10488" s="186" t="s">
        <v>502</v>
      </c>
      <c r="B10488" s="186">
        <v>0.00977</v>
      </c>
      <c r="C10488" s="187">
        <v>45739.0</v>
      </c>
      <c r="D10488" s="188" t="str">
        <f t="shared" si="1"/>
        <v>2025/03</v>
      </c>
      <c r="E10488" s="189"/>
    </row>
    <row r="10489">
      <c r="A10489" s="186" t="s">
        <v>502</v>
      </c>
      <c r="B10489" s="186">
        <v>0.0072336</v>
      </c>
      <c r="C10489" s="187">
        <v>45739.0</v>
      </c>
      <c r="D10489" s="188" t="str">
        <f t="shared" si="1"/>
        <v>2025/03</v>
      </c>
      <c r="E10489" s="189"/>
    </row>
    <row r="10490">
      <c r="A10490" s="186" t="s">
        <v>502</v>
      </c>
      <c r="B10490" s="186">
        <v>0.00432</v>
      </c>
      <c r="C10490" s="187">
        <v>45739.0</v>
      </c>
      <c r="D10490" s="188" t="str">
        <f t="shared" si="1"/>
        <v>2025/03</v>
      </c>
      <c r="E10490" s="189"/>
    </row>
    <row r="10491">
      <c r="A10491" s="186" t="s">
        <v>502</v>
      </c>
      <c r="B10491" s="186">
        <v>4.866E-4</v>
      </c>
      <c r="C10491" s="187">
        <v>45739.0</v>
      </c>
      <c r="D10491" s="188" t="str">
        <f t="shared" si="1"/>
        <v>2025/03</v>
      </c>
      <c r="E10491" s="189"/>
    </row>
    <row r="10492">
      <c r="A10492" s="186" t="s">
        <v>502</v>
      </c>
      <c r="B10492" s="186">
        <v>0.0130113</v>
      </c>
      <c r="C10492" s="187">
        <v>45739.0</v>
      </c>
      <c r="D10492" s="188" t="str">
        <f t="shared" si="1"/>
        <v>2025/03</v>
      </c>
      <c r="E10492" s="189"/>
    </row>
    <row r="10493">
      <c r="A10493" s="186" t="s">
        <v>502</v>
      </c>
      <c r="B10493" s="186">
        <v>0.2910255</v>
      </c>
      <c r="C10493" s="187">
        <v>45739.0</v>
      </c>
      <c r="D10493" s="188" t="str">
        <f t="shared" si="1"/>
        <v>2025/03</v>
      </c>
      <c r="E10493" s="189"/>
    </row>
    <row r="10494">
      <c r="A10494" s="186" t="s">
        <v>502</v>
      </c>
      <c r="B10494" s="186">
        <v>0.015894</v>
      </c>
      <c r="C10494" s="187">
        <v>45739.0</v>
      </c>
      <c r="D10494" s="188" t="str">
        <f t="shared" si="1"/>
        <v>2025/03</v>
      </c>
      <c r="E10494" s="189"/>
    </row>
    <row r="10495">
      <c r="A10495" s="186" t="s">
        <v>502</v>
      </c>
      <c r="B10495" s="186">
        <v>4.16</v>
      </c>
      <c r="C10495" s="187">
        <v>45739.0</v>
      </c>
      <c r="D10495" s="188" t="str">
        <f t="shared" si="1"/>
        <v>2025/03</v>
      </c>
      <c r="E10495" s="189"/>
    </row>
    <row r="10496">
      <c r="A10496" s="186" t="s">
        <v>502</v>
      </c>
      <c r="B10496" s="186">
        <v>0.249072</v>
      </c>
      <c r="C10496" s="187">
        <v>45739.0</v>
      </c>
      <c r="D10496" s="188" t="str">
        <f t="shared" si="1"/>
        <v>2025/03</v>
      </c>
      <c r="E10496" s="189"/>
    </row>
    <row r="10497">
      <c r="A10497" s="186" t="s">
        <v>502</v>
      </c>
      <c r="B10497" s="186">
        <v>0.442568</v>
      </c>
      <c r="C10497" s="187">
        <v>45739.0</v>
      </c>
      <c r="D10497" s="188" t="str">
        <f t="shared" si="1"/>
        <v>2025/03</v>
      </c>
      <c r="E10497" s="189"/>
    </row>
    <row r="10498">
      <c r="A10498" s="186" t="s">
        <v>488</v>
      </c>
      <c r="B10498" s="186">
        <v>0.02273835</v>
      </c>
      <c r="C10498" s="187">
        <v>45739.0</v>
      </c>
      <c r="D10498" s="188" t="str">
        <f t="shared" si="1"/>
        <v>2025/03</v>
      </c>
      <c r="E10498" s="189"/>
    </row>
    <row r="10499">
      <c r="A10499" s="186" t="s">
        <v>488</v>
      </c>
      <c r="B10499" s="186">
        <v>7.68E-4</v>
      </c>
      <c r="C10499" s="187">
        <v>45739.0</v>
      </c>
      <c r="D10499" s="188" t="str">
        <f t="shared" si="1"/>
        <v>2025/03</v>
      </c>
      <c r="E10499" s="189"/>
    </row>
    <row r="10500">
      <c r="A10500" s="186" t="s">
        <v>488</v>
      </c>
      <c r="B10500" s="186">
        <v>0.0023514</v>
      </c>
      <c r="C10500" s="187">
        <v>45739.0</v>
      </c>
      <c r="D10500" s="188" t="str">
        <f t="shared" si="1"/>
        <v>2025/03</v>
      </c>
      <c r="E10500" s="189"/>
    </row>
    <row r="10501">
      <c r="A10501" s="186" t="s">
        <v>488</v>
      </c>
      <c r="B10501" s="186">
        <v>1.36E-6</v>
      </c>
      <c r="C10501" s="187">
        <v>45739.0</v>
      </c>
      <c r="D10501" s="188" t="str">
        <f t="shared" si="1"/>
        <v>2025/03</v>
      </c>
      <c r="E10501" s="189"/>
    </row>
    <row r="10502">
      <c r="A10502" s="186" t="s">
        <v>489</v>
      </c>
      <c r="B10502" s="186">
        <v>0.42015</v>
      </c>
      <c r="C10502" s="187">
        <v>45739.0</v>
      </c>
      <c r="D10502" s="188" t="str">
        <f t="shared" si="1"/>
        <v>2025/03</v>
      </c>
      <c r="E10502" s="189"/>
    </row>
    <row r="10503">
      <c r="A10503" s="186" t="s">
        <v>489</v>
      </c>
      <c r="B10503" s="186">
        <v>0.45904</v>
      </c>
      <c r="C10503" s="187">
        <v>45739.0</v>
      </c>
      <c r="D10503" s="188" t="str">
        <f t="shared" si="1"/>
        <v>2025/03</v>
      </c>
      <c r="E10503" s="189"/>
    </row>
    <row r="10504">
      <c r="A10504" s="186" t="s">
        <v>489</v>
      </c>
      <c r="B10504" s="186">
        <v>0.22852</v>
      </c>
      <c r="C10504" s="187">
        <v>45739.0</v>
      </c>
      <c r="D10504" s="188" t="str">
        <f t="shared" si="1"/>
        <v>2025/03</v>
      </c>
      <c r="E10504" s="189"/>
    </row>
    <row r="10505">
      <c r="A10505" s="186" t="s">
        <v>489</v>
      </c>
      <c r="B10505" s="186">
        <v>1.24775775</v>
      </c>
      <c r="C10505" s="187">
        <v>45739.0</v>
      </c>
      <c r="D10505" s="188" t="str">
        <f t="shared" si="1"/>
        <v>2025/03</v>
      </c>
      <c r="E10505" s="189"/>
    </row>
    <row r="10506">
      <c r="A10506" s="186" t="s">
        <v>489</v>
      </c>
      <c r="B10506" s="186">
        <v>0.0317856</v>
      </c>
      <c r="C10506" s="187">
        <v>45739.0</v>
      </c>
      <c r="D10506" s="188" t="str">
        <f t="shared" si="1"/>
        <v>2025/03</v>
      </c>
      <c r="E10506" s="189"/>
    </row>
    <row r="10507">
      <c r="A10507" s="186" t="s">
        <v>489</v>
      </c>
      <c r="B10507" s="186">
        <v>0.4366986</v>
      </c>
      <c r="C10507" s="187">
        <v>45739.0</v>
      </c>
      <c r="D10507" s="188" t="str">
        <f t="shared" si="1"/>
        <v>2025/03</v>
      </c>
      <c r="E10507" s="189"/>
    </row>
    <row r="10508">
      <c r="A10508" s="186" t="s">
        <v>489</v>
      </c>
      <c r="B10508" s="186">
        <v>0.004332</v>
      </c>
      <c r="C10508" s="187">
        <v>45739.0</v>
      </c>
      <c r="D10508" s="188" t="str">
        <f t="shared" si="1"/>
        <v>2025/03</v>
      </c>
      <c r="E10508" s="189"/>
    </row>
    <row r="10509">
      <c r="A10509" s="186" t="s">
        <v>489</v>
      </c>
      <c r="B10509" s="186">
        <v>0.00219</v>
      </c>
      <c r="C10509" s="187">
        <v>45739.0</v>
      </c>
      <c r="D10509" s="188" t="str">
        <f t="shared" si="1"/>
        <v>2025/03</v>
      </c>
      <c r="E10509" s="189"/>
    </row>
    <row r="10510">
      <c r="A10510" s="186" t="s">
        <v>498</v>
      </c>
      <c r="B10510" s="186">
        <v>0.006735</v>
      </c>
      <c r="C10510" s="187">
        <v>45739.0</v>
      </c>
      <c r="D10510" s="188" t="str">
        <f t="shared" si="1"/>
        <v>2025/03</v>
      </c>
      <c r="E10510" s="189"/>
    </row>
    <row r="10511">
      <c r="A10511" s="186" t="s">
        <v>498</v>
      </c>
      <c r="B10511" s="186">
        <v>0.00458</v>
      </c>
      <c r="C10511" s="187">
        <v>45739.0</v>
      </c>
      <c r="D10511" s="188" t="str">
        <f t="shared" si="1"/>
        <v>2025/03</v>
      </c>
      <c r="E10511" s="189"/>
    </row>
    <row r="10512">
      <c r="A10512" s="186" t="s">
        <v>498</v>
      </c>
      <c r="B10512" s="186">
        <v>0.001632</v>
      </c>
      <c r="C10512" s="187">
        <v>45739.0</v>
      </c>
      <c r="D10512" s="188" t="str">
        <f t="shared" si="1"/>
        <v>2025/03</v>
      </c>
      <c r="E10512" s="189"/>
    </row>
    <row r="10513">
      <c r="A10513" s="186" t="s">
        <v>498</v>
      </c>
      <c r="B10513" s="186">
        <v>5.568E-4</v>
      </c>
      <c r="C10513" s="187">
        <v>45739.0</v>
      </c>
      <c r="D10513" s="188" t="str">
        <f t="shared" si="1"/>
        <v>2025/03</v>
      </c>
      <c r="E10513" s="189"/>
    </row>
    <row r="10514">
      <c r="A10514" s="186" t="s">
        <v>498</v>
      </c>
      <c r="B10514" s="186">
        <v>6.462E-4</v>
      </c>
      <c r="C10514" s="187">
        <v>45739.0</v>
      </c>
      <c r="D10514" s="188" t="str">
        <f t="shared" si="1"/>
        <v>2025/03</v>
      </c>
      <c r="E10514" s="189"/>
    </row>
    <row r="10515">
      <c r="A10515" s="186" t="s">
        <v>491</v>
      </c>
      <c r="B10515" s="186">
        <v>0.0201096</v>
      </c>
      <c r="C10515" s="187">
        <v>45739.0</v>
      </c>
      <c r="D10515" s="188" t="str">
        <f t="shared" si="1"/>
        <v>2025/03</v>
      </c>
      <c r="E10515" s="189"/>
    </row>
    <row r="10516">
      <c r="A10516" s="186" t="s">
        <v>491</v>
      </c>
      <c r="B10516" s="186">
        <v>0.0576</v>
      </c>
      <c r="C10516" s="187">
        <v>45739.0</v>
      </c>
      <c r="D10516" s="188" t="str">
        <f t="shared" si="1"/>
        <v>2025/03</v>
      </c>
      <c r="E10516" s="189"/>
    </row>
    <row r="10517">
      <c r="A10517" s="186" t="s">
        <v>491</v>
      </c>
      <c r="B10517" s="186">
        <v>0.0150648</v>
      </c>
      <c r="C10517" s="187">
        <v>45739.0</v>
      </c>
      <c r="D10517" s="188" t="str">
        <f t="shared" si="1"/>
        <v>2025/03</v>
      </c>
      <c r="E10517" s="189"/>
    </row>
    <row r="10518">
      <c r="A10518" s="186" t="s">
        <v>487</v>
      </c>
      <c r="B10518" s="186">
        <v>0.1598775</v>
      </c>
      <c r="C10518" s="187">
        <v>45740.0</v>
      </c>
      <c r="D10518" s="188" t="str">
        <f t="shared" si="1"/>
        <v>2025/03</v>
      </c>
      <c r="E10518" s="189"/>
    </row>
    <row r="10519">
      <c r="A10519" s="186" t="s">
        <v>487</v>
      </c>
      <c r="B10519" s="186">
        <v>0.00924</v>
      </c>
      <c r="C10519" s="187">
        <v>45740.0</v>
      </c>
      <c r="D10519" s="188" t="str">
        <f t="shared" si="1"/>
        <v>2025/03</v>
      </c>
      <c r="E10519" s="189"/>
    </row>
    <row r="10520">
      <c r="A10520" s="186" t="s">
        <v>487</v>
      </c>
      <c r="B10520" s="186">
        <v>0.01924905</v>
      </c>
      <c r="C10520" s="187">
        <v>45740.0</v>
      </c>
      <c r="D10520" s="188" t="str">
        <f t="shared" si="1"/>
        <v>2025/03</v>
      </c>
      <c r="E10520" s="189"/>
    </row>
    <row r="10521">
      <c r="A10521" s="186" t="s">
        <v>487</v>
      </c>
      <c r="B10521" s="186">
        <v>0.0024096</v>
      </c>
      <c r="C10521" s="187">
        <v>45740.0</v>
      </c>
      <c r="D10521" s="188" t="str">
        <f t="shared" si="1"/>
        <v>2025/03</v>
      </c>
      <c r="E10521" s="189"/>
    </row>
    <row r="10522">
      <c r="A10522" s="186" t="s">
        <v>487</v>
      </c>
      <c r="B10522" s="186">
        <v>8.046E-4</v>
      </c>
      <c r="C10522" s="187">
        <v>45740.0</v>
      </c>
      <c r="D10522" s="188" t="str">
        <f t="shared" si="1"/>
        <v>2025/03</v>
      </c>
      <c r="E10522" s="189"/>
    </row>
    <row r="10523">
      <c r="A10523" s="186" t="s">
        <v>499</v>
      </c>
      <c r="B10523" s="186">
        <v>16.1894325</v>
      </c>
      <c r="C10523" s="187">
        <v>45740.0</v>
      </c>
      <c r="D10523" s="188" t="str">
        <f t="shared" si="1"/>
        <v>2025/03</v>
      </c>
      <c r="E10523" s="189"/>
    </row>
    <row r="10524">
      <c r="A10524" s="186" t="s">
        <v>499</v>
      </c>
      <c r="B10524" s="186">
        <v>28.0704</v>
      </c>
      <c r="C10524" s="187">
        <v>45740.0</v>
      </c>
      <c r="D10524" s="188" t="str">
        <f t="shared" si="1"/>
        <v>2025/03</v>
      </c>
      <c r="E10524" s="189"/>
    </row>
    <row r="10525">
      <c r="A10525" s="186" t="s">
        <v>499</v>
      </c>
      <c r="B10525" s="186">
        <v>23.3473</v>
      </c>
      <c r="C10525" s="187">
        <v>45740.0</v>
      </c>
      <c r="D10525" s="188" t="str">
        <f t="shared" si="1"/>
        <v>2025/03</v>
      </c>
      <c r="E10525" s="189"/>
    </row>
    <row r="10526">
      <c r="A10526" s="186" t="s">
        <v>499</v>
      </c>
      <c r="B10526" s="186">
        <v>8.1044075</v>
      </c>
      <c r="C10526" s="187">
        <v>45740.0</v>
      </c>
      <c r="D10526" s="188" t="str">
        <f t="shared" si="1"/>
        <v>2025/03</v>
      </c>
      <c r="E10526" s="189"/>
    </row>
    <row r="10527">
      <c r="A10527" s="186" t="s">
        <v>499</v>
      </c>
      <c r="B10527" s="186">
        <v>0.98016</v>
      </c>
      <c r="C10527" s="187">
        <v>45740.0</v>
      </c>
      <c r="D10527" s="188" t="str">
        <f t="shared" si="1"/>
        <v>2025/03</v>
      </c>
      <c r="E10527" s="189"/>
    </row>
    <row r="10528">
      <c r="A10528" s="186" t="s">
        <v>499</v>
      </c>
      <c r="B10528" s="186">
        <v>6.23706</v>
      </c>
      <c r="C10528" s="187">
        <v>45740.0</v>
      </c>
      <c r="D10528" s="188" t="str">
        <f t="shared" si="1"/>
        <v>2025/03</v>
      </c>
      <c r="E10528" s="189"/>
    </row>
    <row r="10529">
      <c r="A10529" s="186" t="s">
        <v>499</v>
      </c>
      <c r="B10529" s="186">
        <v>0.26522295</v>
      </c>
      <c r="C10529" s="187">
        <v>45740.0</v>
      </c>
      <c r="D10529" s="188" t="str">
        <f t="shared" si="1"/>
        <v>2025/03</v>
      </c>
      <c r="E10529" s="189"/>
    </row>
    <row r="10530">
      <c r="A10530" s="186" t="s">
        <v>499</v>
      </c>
      <c r="B10530" s="186">
        <v>0.282576</v>
      </c>
      <c r="C10530" s="187">
        <v>45740.0</v>
      </c>
      <c r="D10530" s="188" t="str">
        <f t="shared" si="1"/>
        <v>2025/03</v>
      </c>
      <c r="E10530" s="189"/>
    </row>
    <row r="10531">
      <c r="A10531" s="186" t="s">
        <v>499</v>
      </c>
      <c r="B10531" s="186">
        <v>0.109377</v>
      </c>
      <c r="C10531" s="187">
        <v>45740.0</v>
      </c>
      <c r="D10531" s="188" t="str">
        <f t="shared" si="1"/>
        <v>2025/03</v>
      </c>
      <c r="E10531" s="189"/>
    </row>
    <row r="10532">
      <c r="A10532" s="186" t="s">
        <v>499</v>
      </c>
      <c r="B10532" s="186">
        <v>0.02161393</v>
      </c>
      <c r="C10532" s="187">
        <v>45740.0</v>
      </c>
      <c r="D10532" s="188" t="str">
        <f t="shared" si="1"/>
        <v>2025/03</v>
      </c>
      <c r="E10532" s="189"/>
    </row>
    <row r="10533">
      <c r="A10533" s="186" t="s">
        <v>499</v>
      </c>
      <c r="B10533" s="186">
        <v>0.2154762</v>
      </c>
      <c r="C10533" s="187">
        <v>45740.0</v>
      </c>
      <c r="D10533" s="188" t="str">
        <f t="shared" si="1"/>
        <v>2025/03</v>
      </c>
      <c r="E10533" s="189"/>
    </row>
    <row r="10534">
      <c r="A10534" s="186" t="s">
        <v>499</v>
      </c>
      <c r="B10534" s="186">
        <v>0.123666</v>
      </c>
      <c r="C10534" s="187">
        <v>45740.0</v>
      </c>
      <c r="D10534" s="188" t="str">
        <f t="shared" si="1"/>
        <v>2025/03</v>
      </c>
      <c r="E10534" s="189"/>
    </row>
    <row r="10535">
      <c r="A10535" s="186" t="s">
        <v>511</v>
      </c>
      <c r="B10535" s="186">
        <v>1.9456128</v>
      </c>
      <c r="C10535" s="187">
        <v>45740.0</v>
      </c>
      <c r="D10535" s="188" t="str">
        <f t="shared" si="1"/>
        <v>2025/03</v>
      </c>
      <c r="E10535" s="189"/>
    </row>
    <row r="10536">
      <c r="A10536" s="186" t="s">
        <v>511</v>
      </c>
      <c r="B10536" s="186">
        <v>0.1105608</v>
      </c>
      <c r="C10536" s="187">
        <v>45740.0</v>
      </c>
      <c r="D10536" s="188" t="str">
        <f t="shared" si="1"/>
        <v>2025/03</v>
      </c>
      <c r="E10536" s="189"/>
    </row>
    <row r="10537">
      <c r="A10537" s="186" t="s">
        <v>509</v>
      </c>
      <c r="B10537" s="186">
        <v>0.0012474</v>
      </c>
      <c r="C10537" s="187">
        <v>45740.0</v>
      </c>
      <c r="D10537" s="188" t="str">
        <f t="shared" si="1"/>
        <v>2025/03</v>
      </c>
      <c r="E10537" s="189"/>
    </row>
    <row r="10538">
      <c r="A10538" s="186" t="s">
        <v>509</v>
      </c>
      <c r="B10538" s="186">
        <v>0.0011652</v>
      </c>
      <c r="C10538" s="187">
        <v>45740.0</v>
      </c>
      <c r="D10538" s="188" t="str">
        <f t="shared" si="1"/>
        <v>2025/03</v>
      </c>
      <c r="E10538" s="189"/>
    </row>
    <row r="10539">
      <c r="A10539" s="186" t="s">
        <v>502</v>
      </c>
      <c r="B10539" s="186">
        <v>1.445725</v>
      </c>
      <c r="C10539" s="187">
        <v>45740.0</v>
      </c>
      <c r="D10539" s="188" t="str">
        <f t="shared" si="1"/>
        <v>2025/03</v>
      </c>
      <c r="E10539" s="189"/>
    </row>
    <row r="10540">
      <c r="A10540" s="186" t="s">
        <v>502</v>
      </c>
      <c r="B10540" s="186">
        <v>1.19936</v>
      </c>
      <c r="C10540" s="187">
        <v>45740.0</v>
      </c>
      <c r="D10540" s="188" t="str">
        <f t="shared" si="1"/>
        <v>2025/03</v>
      </c>
      <c r="E10540" s="189"/>
    </row>
    <row r="10541">
      <c r="A10541" s="186" t="s">
        <v>502</v>
      </c>
      <c r="B10541" s="186">
        <v>0.80294</v>
      </c>
      <c r="C10541" s="187">
        <v>45740.0</v>
      </c>
      <c r="D10541" s="188" t="str">
        <f t="shared" si="1"/>
        <v>2025/03</v>
      </c>
      <c r="E10541" s="189"/>
    </row>
    <row r="10542">
      <c r="A10542" s="186" t="s">
        <v>502</v>
      </c>
      <c r="B10542" s="186">
        <v>0.02138115</v>
      </c>
      <c r="C10542" s="187">
        <v>45740.0</v>
      </c>
      <c r="D10542" s="188" t="str">
        <f t="shared" si="1"/>
        <v>2025/03</v>
      </c>
      <c r="E10542" s="189"/>
    </row>
    <row r="10543">
      <c r="A10543" s="186" t="s">
        <v>502</v>
      </c>
      <c r="B10543" s="186">
        <v>0.0146976</v>
      </c>
      <c r="C10543" s="187">
        <v>45740.0</v>
      </c>
      <c r="D10543" s="188" t="str">
        <f t="shared" si="1"/>
        <v>2025/03</v>
      </c>
      <c r="E10543" s="189"/>
    </row>
    <row r="10544">
      <c r="A10544" s="186" t="s">
        <v>502</v>
      </c>
      <c r="B10544" s="186">
        <v>0.0019626</v>
      </c>
      <c r="C10544" s="187">
        <v>45740.0</v>
      </c>
      <c r="D10544" s="188" t="str">
        <f t="shared" si="1"/>
        <v>2025/03</v>
      </c>
      <c r="E10544" s="189"/>
    </row>
    <row r="10545">
      <c r="A10545" s="186" t="s">
        <v>502</v>
      </c>
      <c r="B10545" s="186">
        <v>5.573775</v>
      </c>
      <c r="C10545" s="187">
        <v>45740.0</v>
      </c>
      <c r="D10545" s="188" t="str">
        <f t="shared" si="1"/>
        <v>2025/03</v>
      </c>
      <c r="E10545" s="189"/>
    </row>
    <row r="10546">
      <c r="A10546" s="186" t="s">
        <v>502</v>
      </c>
      <c r="B10546" s="186">
        <v>9.4608</v>
      </c>
      <c r="C10546" s="187">
        <v>45740.0</v>
      </c>
      <c r="D10546" s="188" t="str">
        <f t="shared" si="1"/>
        <v>2025/03</v>
      </c>
      <c r="E10546" s="189"/>
    </row>
    <row r="10547">
      <c r="A10547" s="186" t="s">
        <v>502</v>
      </c>
      <c r="B10547" s="186">
        <v>4.23255</v>
      </c>
      <c r="C10547" s="187">
        <v>45740.0</v>
      </c>
      <c r="D10547" s="188" t="str">
        <f t="shared" si="1"/>
        <v>2025/03</v>
      </c>
      <c r="E10547" s="189"/>
    </row>
    <row r="10548">
      <c r="A10548" s="186" t="s">
        <v>502</v>
      </c>
      <c r="B10548" s="186">
        <v>0.0106517</v>
      </c>
      <c r="C10548" s="187">
        <v>45740.0</v>
      </c>
      <c r="D10548" s="188" t="str">
        <f t="shared" si="1"/>
        <v>2025/03</v>
      </c>
      <c r="E10548" s="189"/>
    </row>
    <row r="10549">
      <c r="A10549" s="186" t="s">
        <v>502</v>
      </c>
      <c r="B10549" s="186">
        <v>0.2908362</v>
      </c>
      <c r="C10549" s="187">
        <v>45740.0</v>
      </c>
      <c r="D10549" s="188" t="str">
        <f t="shared" si="1"/>
        <v>2025/03</v>
      </c>
      <c r="E10549" s="189"/>
    </row>
    <row r="10550">
      <c r="A10550" s="186" t="s">
        <v>502</v>
      </c>
      <c r="B10550" s="186">
        <v>0.0168564</v>
      </c>
      <c r="C10550" s="187">
        <v>45740.0</v>
      </c>
      <c r="D10550" s="188" t="str">
        <f t="shared" si="1"/>
        <v>2025/03</v>
      </c>
      <c r="E10550" s="189"/>
    </row>
    <row r="10551">
      <c r="A10551" s="186" t="s">
        <v>502</v>
      </c>
      <c r="B10551" s="186">
        <v>4.12</v>
      </c>
      <c r="C10551" s="187">
        <v>45740.0</v>
      </c>
      <c r="D10551" s="188" t="str">
        <f t="shared" si="1"/>
        <v>2025/03</v>
      </c>
      <c r="E10551" s="189"/>
    </row>
    <row r="10552">
      <c r="A10552" s="186" t="s">
        <v>502</v>
      </c>
      <c r="B10552" s="186">
        <v>0.247215</v>
      </c>
      <c r="C10552" s="187">
        <v>45740.0</v>
      </c>
      <c r="D10552" s="188" t="str">
        <f t="shared" si="1"/>
        <v>2025/03</v>
      </c>
      <c r="E10552" s="189"/>
    </row>
    <row r="10553">
      <c r="A10553" s="186" t="s">
        <v>502</v>
      </c>
      <c r="B10553" s="186">
        <v>0.40814</v>
      </c>
      <c r="C10553" s="187">
        <v>45740.0</v>
      </c>
      <c r="D10553" s="188" t="str">
        <f t="shared" si="1"/>
        <v>2025/03</v>
      </c>
      <c r="E10553" s="189"/>
    </row>
    <row r="10554">
      <c r="A10554" s="186" t="s">
        <v>488</v>
      </c>
      <c r="B10554" s="186">
        <v>0.6347125</v>
      </c>
      <c r="C10554" s="187">
        <v>45740.0</v>
      </c>
      <c r="D10554" s="188" t="str">
        <f t="shared" si="1"/>
        <v>2025/03</v>
      </c>
      <c r="E10554" s="189"/>
    </row>
    <row r="10555">
      <c r="A10555" s="186" t="s">
        <v>488</v>
      </c>
      <c r="B10555" s="186">
        <v>0.4463</v>
      </c>
      <c r="C10555" s="187">
        <v>45740.0</v>
      </c>
      <c r="D10555" s="188" t="str">
        <f t="shared" si="1"/>
        <v>2025/03</v>
      </c>
      <c r="E10555" s="189"/>
    </row>
    <row r="10556">
      <c r="A10556" s="186" t="s">
        <v>488</v>
      </c>
      <c r="B10556" s="186">
        <v>0.01085025</v>
      </c>
      <c r="C10556" s="187">
        <v>45740.0</v>
      </c>
      <c r="D10556" s="188" t="str">
        <f t="shared" si="1"/>
        <v>2025/03</v>
      </c>
      <c r="E10556" s="189"/>
    </row>
    <row r="10557">
      <c r="A10557" s="186" t="s">
        <v>488</v>
      </c>
      <c r="B10557" s="186">
        <v>1.536E-4</v>
      </c>
      <c r="C10557" s="187">
        <v>45740.0</v>
      </c>
      <c r="D10557" s="188" t="str">
        <f t="shared" si="1"/>
        <v>2025/03</v>
      </c>
      <c r="E10557" s="189"/>
    </row>
    <row r="10558">
      <c r="A10558" s="186" t="s">
        <v>488</v>
      </c>
      <c r="B10558" s="186">
        <v>0.0050172</v>
      </c>
      <c r="C10558" s="187">
        <v>45740.0</v>
      </c>
      <c r="D10558" s="188" t="str">
        <f t="shared" si="1"/>
        <v>2025/03</v>
      </c>
      <c r="E10558" s="189"/>
    </row>
    <row r="10559">
      <c r="A10559" s="186" t="s">
        <v>488</v>
      </c>
      <c r="B10559" s="186">
        <v>1.91718</v>
      </c>
      <c r="C10559" s="187">
        <v>45740.0</v>
      </c>
      <c r="D10559" s="188" t="str">
        <f t="shared" si="1"/>
        <v>2025/03</v>
      </c>
      <c r="E10559" s="189"/>
    </row>
    <row r="10560">
      <c r="A10560" s="186" t="s">
        <v>488</v>
      </c>
      <c r="B10560" s="186">
        <v>0.01248</v>
      </c>
      <c r="C10560" s="187">
        <v>45740.0</v>
      </c>
      <c r="D10560" s="188" t="str">
        <f t="shared" si="1"/>
        <v>2025/03</v>
      </c>
      <c r="E10560" s="189"/>
    </row>
    <row r="10561">
      <c r="A10561" s="186" t="s">
        <v>488</v>
      </c>
      <c r="B10561" s="186">
        <v>1.17408</v>
      </c>
      <c r="C10561" s="187">
        <v>45740.0</v>
      </c>
      <c r="D10561" s="188" t="str">
        <f t="shared" si="1"/>
        <v>2025/03</v>
      </c>
      <c r="E10561" s="189"/>
    </row>
    <row r="10562">
      <c r="A10562" s="186" t="s">
        <v>488</v>
      </c>
      <c r="B10562" s="186">
        <v>0.5140135</v>
      </c>
      <c r="C10562" s="187">
        <v>45740.0</v>
      </c>
      <c r="D10562" s="188" t="str">
        <f t="shared" si="1"/>
        <v>2025/03</v>
      </c>
      <c r="E10562" s="189"/>
    </row>
    <row r="10563">
      <c r="A10563" s="186" t="s">
        <v>488</v>
      </c>
      <c r="B10563" s="186">
        <v>0.0939136</v>
      </c>
      <c r="C10563" s="187">
        <v>45740.0</v>
      </c>
      <c r="D10563" s="188" t="str">
        <f t="shared" si="1"/>
        <v>2025/03</v>
      </c>
      <c r="E10563" s="189"/>
    </row>
    <row r="10564">
      <c r="A10564" s="186" t="s">
        <v>488</v>
      </c>
      <c r="B10564" s="186">
        <v>1.97879</v>
      </c>
      <c r="C10564" s="187">
        <v>45740.0</v>
      </c>
      <c r="D10564" s="188" t="str">
        <f t="shared" si="1"/>
        <v>2025/03</v>
      </c>
      <c r="E10564" s="189"/>
    </row>
    <row r="10565">
      <c r="A10565" s="186" t="s">
        <v>488</v>
      </c>
      <c r="B10565" s="186">
        <v>0.0011811</v>
      </c>
      <c r="C10565" s="187">
        <v>45740.0</v>
      </c>
      <c r="D10565" s="188" t="str">
        <f t="shared" si="1"/>
        <v>2025/03</v>
      </c>
      <c r="E10565" s="189"/>
    </row>
    <row r="10566">
      <c r="A10566" s="186" t="s">
        <v>488</v>
      </c>
      <c r="B10566" s="186">
        <v>3.48E-5</v>
      </c>
      <c r="C10566" s="187">
        <v>45740.0</v>
      </c>
      <c r="D10566" s="188" t="str">
        <f t="shared" si="1"/>
        <v>2025/03</v>
      </c>
      <c r="E10566" s="189"/>
    </row>
    <row r="10567">
      <c r="A10567" s="186" t="s">
        <v>489</v>
      </c>
      <c r="B10567" s="186">
        <v>3.2707175</v>
      </c>
      <c r="C10567" s="187">
        <v>45740.0</v>
      </c>
      <c r="D10567" s="188" t="str">
        <f t="shared" si="1"/>
        <v>2025/03</v>
      </c>
      <c r="E10567" s="189"/>
    </row>
    <row r="10568">
      <c r="A10568" s="186" t="s">
        <v>489</v>
      </c>
      <c r="B10568" s="186">
        <v>3.99792</v>
      </c>
      <c r="C10568" s="187">
        <v>45740.0</v>
      </c>
      <c r="D10568" s="188" t="str">
        <f t="shared" si="1"/>
        <v>2025/03</v>
      </c>
      <c r="E10568" s="189"/>
    </row>
    <row r="10569">
      <c r="A10569" s="186" t="s">
        <v>489</v>
      </c>
      <c r="B10569" s="186">
        <v>4.26365</v>
      </c>
      <c r="C10569" s="187">
        <v>45740.0</v>
      </c>
      <c r="D10569" s="188" t="str">
        <f t="shared" si="1"/>
        <v>2025/03</v>
      </c>
      <c r="E10569" s="189"/>
    </row>
    <row r="10570">
      <c r="A10570" s="186" t="s">
        <v>489</v>
      </c>
      <c r="B10570" s="186">
        <v>0.0455175</v>
      </c>
      <c r="C10570" s="187">
        <v>45740.0</v>
      </c>
      <c r="D10570" s="188" t="str">
        <f t="shared" si="1"/>
        <v>2025/03</v>
      </c>
      <c r="E10570" s="189"/>
    </row>
    <row r="10571">
      <c r="A10571" s="186" t="s">
        <v>489</v>
      </c>
      <c r="B10571" s="186">
        <v>0.0032</v>
      </c>
      <c r="C10571" s="187">
        <v>45740.0</v>
      </c>
      <c r="D10571" s="188" t="str">
        <f t="shared" si="1"/>
        <v>2025/03</v>
      </c>
      <c r="E10571" s="189"/>
    </row>
    <row r="10572">
      <c r="A10572" s="186" t="s">
        <v>489</v>
      </c>
      <c r="B10572" s="186">
        <v>0.05364</v>
      </c>
      <c r="C10572" s="187">
        <v>45740.0</v>
      </c>
      <c r="D10572" s="188" t="str">
        <f t="shared" si="1"/>
        <v>2025/03</v>
      </c>
      <c r="E10572" s="189"/>
    </row>
    <row r="10573">
      <c r="A10573" s="186" t="s">
        <v>489</v>
      </c>
      <c r="B10573" s="186">
        <v>1.99277265</v>
      </c>
      <c r="C10573" s="187">
        <v>45740.0</v>
      </c>
      <c r="D10573" s="188" t="str">
        <f t="shared" si="1"/>
        <v>2025/03</v>
      </c>
      <c r="E10573" s="189"/>
    </row>
    <row r="10574">
      <c r="A10574" s="186" t="s">
        <v>489</v>
      </c>
      <c r="B10574" s="186">
        <v>0.0904128</v>
      </c>
      <c r="C10574" s="187">
        <v>45740.0</v>
      </c>
      <c r="D10574" s="188" t="str">
        <f t="shared" si="1"/>
        <v>2025/03</v>
      </c>
      <c r="E10574" s="189"/>
    </row>
    <row r="10575">
      <c r="A10575" s="186" t="s">
        <v>489</v>
      </c>
      <c r="B10575" s="186">
        <v>0.7182348</v>
      </c>
      <c r="C10575" s="187">
        <v>45740.0</v>
      </c>
      <c r="D10575" s="188" t="str">
        <f t="shared" si="1"/>
        <v>2025/03</v>
      </c>
      <c r="E10575" s="189"/>
    </row>
    <row r="10576">
      <c r="A10576" s="186" t="s">
        <v>489</v>
      </c>
      <c r="B10576" s="186">
        <v>14.88615</v>
      </c>
      <c r="C10576" s="187">
        <v>45740.0</v>
      </c>
      <c r="D10576" s="188" t="str">
        <f t="shared" si="1"/>
        <v>2025/03</v>
      </c>
      <c r="E10576" s="189"/>
    </row>
    <row r="10577">
      <c r="A10577" s="186" t="s">
        <v>489</v>
      </c>
      <c r="B10577" s="186">
        <v>0.3739539</v>
      </c>
      <c r="C10577" s="187">
        <v>45740.0</v>
      </c>
      <c r="D10577" s="188" t="str">
        <f t="shared" si="1"/>
        <v>2025/03</v>
      </c>
      <c r="E10577" s="189"/>
    </row>
    <row r="10578">
      <c r="A10578" s="186" t="s">
        <v>489</v>
      </c>
      <c r="B10578" s="186">
        <v>0.2660844</v>
      </c>
      <c r="C10578" s="187">
        <v>45740.0</v>
      </c>
      <c r="D10578" s="188" t="str">
        <f t="shared" si="1"/>
        <v>2025/03</v>
      </c>
      <c r="E10578" s="189"/>
    </row>
    <row r="10579">
      <c r="A10579" s="186" t="s">
        <v>497</v>
      </c>
      <c r="B10579" s="186">
        <v>2.3535E-4</v>
      </c>
      <c r="C10579" s="187">
        <v>45740.0</v>
      </c>
      <c r="D10579" s="188" t="str">
        <f t="shared" si="1"/>
        <v>2025/03</v>
      </c>
      <c r="E10579" s="189"/>
    </row>
    <row r="10580">
      <c r="A10580" s="186" t="s">
        <v>497</v>
      </c>
      <c r="B10580" s="186">
        <v>5.172E-4</v>
      </c>
      <c r="C10580" s="187">
        <v>45740.0</v>
      </c>
      <c r="D10580" s="188" t="str">
        <f t="shared" si="1"/>
        <v>2025/03</v>
      </c>
      <c r="E10580" s="189"/>
    </row>
    <row r="10581">
      <c r="A10581" s="186" t="s">
        <v>497</v>
      </c>
      <c r="B10581" s="186">
        <v>0.0168213</v>
      </c>
      <c r="C10581" s="187">
        <v>45740.0</v>
      </c>
      <c r="D10581" s="188" t="str">
        <f t="shared" si="1"/>
        <v>2025/03</v>
      </c>
      <c r="E10581" s="189"/>
    </row>
    <row r="10582">
      <c r="A10582" s="186" t="s">
        <v>497</v>
      </c>
      <c r="B10582" s="186">
        <v>0.0453168</v>
      </c>
      <c r="C10582" s="187">
        <v>45740.0</v>
      </c>
      <c r="D10582" s="188" t="str">
        <f t="shared" si="1"/>
        <v>2025/03</v>
      </c>
      <c r="E10582" s="189"/>
    </row>
    <row r="10583">
      <c r="A10583" s="186" t="s">
        <v>498</v>
      </c>
      <c r="B10583" s="186">
        <v>0.2611675</v>
      </c>
      <c r="C10583" s="187">
        <v>45740.0</v>
      </c>
      <c r="D10583" s="188" t="str">
        <f t="shared" si="1"/>
        <v>2025/03</v>
      </c>
      <c r="E10583" s="189"/>
    </row>
    <row r="10584">
      <c r="A10584" s="186" t="s">
        <v>498</v>
      </c>
      <c r="B10584" s="186">
        <v>0.0248</v>
      </c>
      <c r="C10584" s="187">
        <v>45740.0</v>
      </c>
      <c r="D10584" s="188" t="str">
        <f t="shared" si="1"/>
        <v>2025/03</v>
      </c>
      <c r="E10584" s="189"/>
    </row>
    <row r="10585">
      <c r="A10585" s="186" t="s">
        <v>498</v>
      </c>
      <c r="B10585" s="186">
        <v>0.12411</v>
      </c>
      <c r="C10585" s="187">
        <v>45740.0</v>
      </c>
      <c r="D10585" s="188" t="str">
        <f t="shared" si="1"/>
        <v>2025/03</v>
      </c>
      <c r="E10585" s="189"/>
    </row>
    <row r="10586">
      <c r="A10586" s="186" t="s">
        <v>498</v>
      </c>
      <c r="B10586" s="186">
        <v>0.0895686</v>
      </c>
      <c r="C10586" s="187">
        <v>45740.0</v>
      </c>
      <c r="D10586" s="188" t="str">
        <f t="shared" si="1"/>
        <v>2025/03</v>
      </c>
      <c r="E10586" s="189"/>
    </row>
    <row r="10587">
      <c r="A10587" s="186" t="s">
        <v>498</v>
      </c>
      <c r="B10587" s="186">
        <v>0.0225312</v>
      </c>
      <c r="C10587" s="187">
        <v>45740.0</v>
      </c>
      <c r="D10587" s="188" t="str">
        <f t="shared" si="1"/>
        <v>2025/03</v>
      </c>
      <c r="E10587" s="189"/>
    </row>
    <row r="10588">
      <c r="A10588" s="186" t="s">
        <v>498</v>
      </c>
      <c r="B10588" s="186">
        <v>0.0478632</v>
      </c>
      <c r="C10588" s="187">
        <v>45740.0</v>
      </c>
      <c r="D10588" s="188" t="str">
        <f t="shared" si="1"/>
        <v>2025/03</v>
      </c>
      <c r="E10588" s="189"/>
    </row>
    <row r="10589">
      <c r="A10589" s="186" t="s">
        <v>512</v>
      </c>
      <c r="B10589" s="186">
        <v>0.04032</v>
      </c>
      <c r="C10589" s="187">
        <v>45740.0</v>
      </c>
      <c r="D10589" s="188" t="str">
        <f t="shared" si="1"/>
        <v>2025/03</v>
      </c>
      <c r="E10589" s="189"/>
    </row>
    <row r="10590">
      <c r="A10590" s="186" t="s">
        <v>512</v>
      </c>
      <c r="B10590" s="186">
        <v>0.10968</v>
      </c>
      <c r="C10590" s="187">
        <v>45740.0</v>
      </c>
      <c r="D10590" s="188" t="str">
        <f t="shared" si="1"/>
        <v>2025/03</v>
      </c>
      <c r="E10590" s="189"/>
    </row>
    <row r="10591">
      <c r="A10591" s="186" t="s">
        <v>512</v>
      </c>
      <c r="B10591" s="186">
        <v>0.01704</v>
      </c>
      <c r="C10591" s="187">
        <v>45740.0</v>
      </c>
      <c r="D10591" s="188" t="str">
        <f t="shared" si="1"/>
        <v>2025/03</v>
      </c>
      <c r="E10591" s="189"/>
    </row>
    <row r="10592">
      <c r="A10592" s="186" t="s">
        <v>512</v>
      </c>
      <c r="B10592" s="186">
        <v>0.00192</v>
      </c>
      <c r="C10592" s="187">
        <v>45740.0</v>
      </c>
      <c r="D10592" s="188" t="str">
        <f t="shared" si="1"/>
        <v>2025/03</v>
      </c>
      <c r="E10592" s="189"/>
    </row>
    <row r="10593">
      <c r="A10593" s="186" t="s">
        <v>512</v>
      </c>
      <c r="B10593" s="186">
        <v>0.01232</v>
      </c>
      <c r="C10593" s="187">
        <v>45740.0</v>
      </c>
      <c r="D10593" s="188" t="str">
        <f t="shared" si="1"/>
        <v>2025/03</v>
      </c>
      <c r="E10593" s="189"/>
    </row>
    <row r="10594">
      <c r="A10594" s="186" t="s">
        <v>512</v>
      </c>
      <c r="B10594" s="186">
        <v>0.091794</v>
      </c>
      <c r="C10594" s="187">
        <v>45740.0</v>
      </c>
      <c r="D10594" s="188" t="str">
        <f t="shared" si="1"/>
        <v>2025/03</v>
      </c>
      <c r="E10594" s="189"/>
    </row>
    <row r="10595">
      <c r="A10595" s="186" t="s">
        <v>512</v>
      </c>
      <c r="B10595" s="186">
        <v>0.2871375</v>
      </c>
      <c r="C10595" s="187">
        <v>45740.0</v>
      </c>
      <c r="D10595" s="188" t="str">
        <f t="shared" si="1"/>
        <v>2025/03</v>
      </c>
      <c r="E10595" s="189"/>
    </row>
    <row r="10596">
      <c r="A10596" s="186" t="s">
        <v>512</v>
      </c>
      <c r="B10596" s="186">
        <v>0.02439</v>
      </c>
      <c r="C10596" s="187">
        <v>45740.0</v>
      </c>
      <c r="D10596" s="188" t="str">
        <f t="shared" si="1"/>
        <v>2025/03</v>
      </c>
      <c r="E10596" s="189"/>
    </row>
    <row r="10597">
      <c r="A10597" s="186" t="s">
        <v>512</v>
      </c>
      <c r="B10597" s="186">
        <v>0.047478</v>
      </c>
      <c r="C10597" s="187">
        <v>45740.0</v>
      </c>
      <c r="D10597" s="188" t="str">
        <f t="shared" si="1"/>
        <v>2025/03</v>
      </c>
      <c r="E10597" s="189"/>
    </row>
    <row r="10598">
      <c r="A10598" s="186" t="s">
        <v>512</v>
      </c>
      <c r="B10598" s="186">
        <v>0.14415</v>
      </c>
      <c r="C10598" s="187">
        <v>45740.0</v>
      </c>
      <c r="D10598" s="188" t="str">
        <f t="shared" si="1"/>
        <v>2025/03</v>
      </c>
      <c r="E10598" s="189"/>
    </row>
    <row r="10599">
      <c r="A10599" s="186" t="s">
        <v>512</v>
      </c>
      <c r="B10599" s="186">
        <v>0.0117</v>
      </c>
      <c r="C10599" s="187">
        <v>45740.0</v>
      </c>
      <c r="D10599" s="188" t="str">
        <f t="shared" si="1"/>
        <v>2025/03</v>
      </c>
      <c r="E10599" s="189"/>
    </row>
    <row r="10600">
      <c r="A10600" s="186" t="s">
        <v>491</v>
      </c>
      <c r="B10600" s="186">
        <v>0.0104544</v>
      </c>
      <c r="C10600" s="187">
        <v>45740.0</v>
      </c>
      <c r="D10600" s="188" t="str">
        <f t="shared" si="1"/>
        <v>2025/03</v>
      </c>
      <c r="E10600" s="189"/>
    </row>
    <row r="10601">
      <c r="A10601" s="186" t="s">
        <v>491</v>
      </c>
      <c r="B10601" s="186">
        <v>0.055728</v>
      </c>
      <c r="C10601" s="187">
        <v>45740.0</v>
      </c>
      <c r="D10601" s="188" t="str">
        <f t="shared" si="1"/>
        <v>2025/03</v>
      </c>
      <c r="E10601" s="189"/>
    </row>
    <row r="10602">
      <c r="A10602" s="186" t="s">
        <v>491</v>
      </c>
      <c r="B10602" s="186">
        <v>0.0134514</v>
      </c>
      <c r="C10602" s="187">
        <v>45740.0</v>
      </c>
      <c r="D10602" s="188" t="str">
        <f t="shared" si="1"/>
        <v>2025/03</v>
      </c>
      <c r="E10602" s="189"/>
    </row>
    <row r="10603">
      <c r="A10603" s="186" t="s">
        <v>487</v>
      </c>
      <c r="B10603" s="186">
        <v>1.5035175</v>
      </c>
      <c r="C10603" s="187">
        <v>45741.0</v>
      </c>
      <c r="D10603" s="188" t="str">
        <f t="shared" si="1"/>
        <v>2025/03</v>
      </c>
      <c r="E10603" s="189"/>
    </row>
    <row r="10604">
      <c r="A10604" s="186" t="s">
        <v>487</v>
      </c>
      <c r="B10604" s="186">
        <v>0.01328</v>
      </c>
      <c r="C10604" s="187">
        <v>45741.0</v>
      </c>
      <c r="D10604" s="188" t="str">
        <f t="shared" si="1"/>
        <v>2025/03</v>
      </c>
      <c r="E10604" s="189"/>
    </row>
    <row r="10605">
      <c r="A10605" s="186" t="s">
        <v>487</v>
      </c>
      <c r="B10605" s="186">
        <v>0.12877</v>
      </c>
      <c r="C10605" s="187">
        <v>45741.0</v>
      </c>
      <c r="D10605" s="188" t="str">
        <f t="shared" si="1"/>
        <v>2025/03</v>
      </c>
      <c r="E10605" s="189"/>
    </row>
    <row r="10606">
      <c r="A10606" s="186" t="s">
        <v>487</v>
      </c>
      <c r="B10606" s="186">
        <v>0.0227742</v>
      </c>
      <c r="C10606" s="187">
        <v>45741.0</v>
      </c>
      <c r="D10606" s="188" t="str">
        <f t="shared" si="1"/>
        <v>2025/03</v>
      </c>
      <c r="E10606" s="189"/>
    </row>
    <row r="10607">
      <c r="A10607" s="186" t="s">
        <v>487</v>
      </c>
      <c r="B10607" s="186">
        <v>5.76E-4</v>
      </c>
      <c r="C10607" s="187">
        <v>45741.0</v>
      </c>
      <c r="D10607" s="188" t="str">
        <f t="shared" si="1"/>
        <v>2025/03</v>
      </c>
      <c r="E10607" s="189"/>
    </row>
    <row r="10608">
      <c r="A10608" s="186" t="s">
        <v>487</v>
      </c>
      <c r="B10608" s="186">
        <v>8.616E-4</v>
      </c>
      <c r="C10608" s="187">
        <v>45741.0</v>
      </c>
      <c r="D10608" s="188" t="str">
        <f t="shared" si="1"/>
        <v>2025/03</v>
      </c>
      <c r="E10608" s="189"/>
    </row>
    <row r="10609">
      <c r="A10609" s="186" t="s">
        <v>499</v>
      </c>
      <c r="B10609" s="186">
        <v>15.210655</v>
      </c>
      <c r="C10609" s="187">
        <v>45741.0</v>
      </c>
      <c r="D10609" s="188" t="str">
        <f t="shared" si="1"/>
        <v>2025/03</v>
      </c>
      <c r="E10609" s="189"/>
    </row>
    <row r="10610">
      <c r="A10610" s="186" t="s">
        <v>499</v>
      </c>
      <c r="B10610" s="186">
        <v>27.66784</v>
      </c>
      <c r="C10610" s="187">
        <v>45741.0</v>
      </c>
      <c r="D10610" s="188" t="str">
        <f t="shared" si="1"/>
        <v>2025/03</v>
      </c>
      <c r="E10610" s="189"/>
    </row>
    <row r="10611">
      <c r="A10611" s="186" t="s">
        <v>499</v>
      </c>
      <c r="B10611" s="186">
        <v>22.36315</v>
      </c>
      <c r="C10611" s="187">
        <v>45741.0</v>
      </c>
      <c r="D10611" s="188" t="str">
        <f t="shared" si="1"/>
        <v>2025/03</v>
      </c>
      <c r="E10611" s="189"/>
    </row>
    <row r="10612">
      <c r="A10612" s="186" t="s">
        <v>499</v>
      </c>
      <c r="B10612" s="186">
        <v>8.220485</v>
      </c>
      <c r="C10612" s="187">
        <v>45741.0</v>
      </c>
      <c r="D10612" s="188" t="str">
        <f t="shared" si="1"/>
        <v>2025/03</v>
      </c>
      <c r="E10612" s="189"/>
    </row>
    <row r="10613">
      <c r="A10613" s="186" t="s">
        <v>499</v>
      </c>
      <c r="B10613" s="186">
        <v>1.1728</v>
      </c>
      <c r="C10613" s="187">
        <v>45741.0</v>
      </c>
      <c r="D10613" s="188" t="str">
        <f t="shared" si="1"/>
        <v>2025/03</v>
      </c>
      <c r="E10613" s="189"/>
    </row>
    <row r="10614">
      <c r="A10614" s="186" t="s">
        <v>499</v>
      </c>
      <c r="B10614" s="186">
        <v>6.75899</v>
      </c>
      <c r="C10614" s="187">
        <v>45741.0</v>
      </c>
      <c r="D10614" s="188" t="str">
        <f t="shared" si="1"/>
        <v>2025/03</v>
      </c>
      <c r="E10614" s="189"/>
    </row>
    <row r="10615">
      <c r="A10615" s="186" t="s">
        <v>499</v>
      </c>
      <c r="B10615" s="186">
        <v>0.2539587</v>
      </c>
      <c r="C10615" s="187">
        <v>45741.0</v>
      </c>
      <c r="D10615" s="188" t="str">
        <f t="shared" si="1"/>
        <v>2025/03</v>
      </c>
      <c r="E10615" s="189"/>
    </row>
    <row r="10616">
      <c r="A10616" s="186" t="s">
        <v>499</v>
      </c>
      <c r="B10616" s="186">
        <v>0.269952</v>
      </c>
      <c r="C10616" s="187">
        <v>45741.0</v>
      </c>
      <c r="D10616" s="188" t="str">
        <f t="shared" si="1"/>
        <v>2025/03</v>
      </c>
      <c r="E10616" s="189"/>
    </row>
    <row r="10617">
      <c r="A10617" s="186" t="s">
        <v>499</v>
      </c>
      <c r="B10617" s="186">
        <v>0.107928</v>
      </c>
      <c r="C10617" s="187">
        <v>45741.0</v>
      </c>
      <c r="D10617" s="188" t="str">
        <f t="shared" si="1"/>
        <v>2025/03</v>
      </c>
      <c r="E10617" s="189"/>
    </row>
    <row r="10618">
      <c r="A10618" s="186" t="s">
        <v>499</v>
      </c>
      <c r="B10618" s="186">
        <v>0.08089471</v>
      </c>
      <c r="C10618" s="187">
        <v>45741.0</v>
      </c>
      <c r="D10618" s="188" t="str">
        <f t="shared" si="1"/>
        <v>2025/03</v>
      </c>
      <c r="E10618" s="189"/>
    </row>
    <row r="10619">
      <c r="A10619" s="186" t="s">
        <v>499</v>
      </c>
      <c r="B10619" s="186">
        <v>0.2139384</v>
      </c>
      <c r="C10619" s="187">
        <v>45741.0</v>
      </c>
      <c r="D10619" s="188" t="str">
        <f t="shared" si="1"/>
        <v>2025/03</v>
      </c>
      <c r="E10619" s="189"/>
    </row>
    <row r="10620">
      <c r="A10620" s="186" t="s">
        <v>499</v>
      </c>
      <c r="B10620" s="186">
        <v>0.1212636</v>
      </c>
      <c r="C10620" s="187">
        <v>45741.0</v>
      </c>
      <c r="D10620" s="188" t="str">
        <f t="shared" si="1"/>
        <v>2025/03</v>
      </c>
      <c r="E10620" s="189"/>
    </row>
    <row r="10621">
      <c r="A10621" s="186" t="s">
        <v>511</v>
      </c>
      <c r="B10621" s="186">
        <v>1.497129</v>
      </c>
      <c r="C10621" s="187">
        <v>45741.0</v>
      </c>
      <c r="D10621" s="188" t="str">
        <f t="shared" si="1"/>
        <v>2025/03</v>
      </c>
      <c r="E10621" s="189"/>
    </row>
    <row r="10622">
      <c r="A10622" s="186" t="s">
        <v>511</v>
      </c>
      <c r="B10622" s="186">
        <v>0.0808152</v>
      </c>
      <c r="C10622" s="187">
        <v>45741.0</v>
      </c>
      <c r="D10622" s="188" t="str">
        <f t="shared" si="1"/>
        <v>2025/03</v>
      </c>
      <c r="E10622" s="189"/>
    </row>
    <row r="10623">
      <c r="A10623" s="186" t="s">
        <v>502</v>
      </c>
      <c r="B10623" s="186">
        <v>1.887425</v>
      </c>
      <c r="C10623" s="187">
        <v>45741.0</v>
      </c>
      <c r="D10623" s="188" t="str">
        <f t="shared" si="1"/>
        <v>2025/03</v>
      </c>
      <c r="E10623" s="189"/>
    </row>
    <row r="10624">
      <c r="A10624" s="186" t="s">
        <v>502</v>
      </c>
      <c r="B10624" s="186">
        <v>0.66496</v>
      </c>
      <c r="C10624" s="187">
        <v>45741.0</v>
      </c>
      <c r="D10624" s="188" t="str">
        <f t="shared" si="1"/>
        <v>2025/03</v>
      </c>
      <c r="E10624" s="189"/>
    </row>
    <row r="10625">
      <c r="A10625" s="186" t="s">
        <v>502</v>
      </c>
      <c r="B10625" s="186">
        <v>1.15561</v>
      </c>
      <c r="C10625" s="187">
        <v>45741.0</v>
      </c>
      <c r="D10625" s="188" t="str">
        <f t="shared" si="1"/>
        <v>2025/03</v>
      </c>
      <c r="E10625" s="189"/>
    </row>
    <row r="10626">
      <c r="A10626" s="186" t="s">
        <v>502</v>
      </c>
      <c r="B10626" s="186">
        <v>0.20717025</v>
      </c>
      <c r="C10626" s="187">
        <v>45741.0</v>
      </c>
      <c r="D10626" s="188" t="str">
        <f t="shared" si="1"/>
        <v>2025/03</v>
      </c>
      <c r="E10626" s="189"/>
    </row>
    <row r="10627">
      <c r="A10627" s="186" t="s">
        <v>502</v>
      </c>
      <c r="B10627" s="186">
        <v>0.0158304</v>
      </c>
      <c r="C10627" s="187">
        <v>45741.0</v>
      </c>
      <c r="D10627" s="188" t="str">
        <f t="shared" si="1"/>
        <v>2025/03</v>
      </c>
      <c r="E10627" s="189"/>
    </row>
    <row r="10628">
      <c r="A10628" s="186" t="s">
        <v>502</v>
      </c>
      <c r="B10628" s="186">
        <v>0.016149</v>
      </c>
      <c r="C10628" s="187">
        <v>45741.0</v>
      </c>
      <c r="D10628" s="188" t="str">
        <f t="shared" si="1"/>
        <v>2025/03</v>
      </c>
      <c r="E10628" s="189"/>
    </row>
    <row r="10629">
      <c r="A10629" s="186" t="s">
        <v>502</v>
      </c>
      <c r="B10629" s="186">
        <v>0.0208866</v>
      </c>
      <c r="C10629" s="187">
        <v>45741.0</v>
      </c>
      <c r="D10629" s="188" t="str">
        <f t="shared" si="1"/>
        <v>2025/03</v>
      </c>
      <c r="E10629" s="189"/>
    </row>
    <row r="10630">
      <c r="A10630" s="186" t="s">
        <v>502</v>
      </c>
      <c r="B10630" s="186">
        <v>9.84747</v>
      </c>
      <c r="C10630" s="187">
        <v>45741.0</v>
      </c>
      <c r="D10630" s="188" t="str">
        <f t="shared" si="1"/>
        <v>2025/03</v>
      </c>
      <c r="E10630" s="189"/>
    </row>
    <row r="10631">
      <c r="A10631" s="186" t="s">
        <v>502</v>
      </c>
      <c r="B10631" s="186">
        <v>0.2169024</v>
      </c>
      <c r="C10631" s="187">
        <v>45741.0</v>
      </c>
      <c r="D10631" s="188" t="str">
        <f t="shared" si="1"/>
        <v>2025/03</v>
      </c>
      <c r="E10631" s="189"/>
    </row>
    <row r="10632">
      <c r="A10632" s="186" t="s">
        <v>502</v>
      </c>
      <c r="B10632" s="186">
        <v>0.0125388</v>
      </c>
      <c r="C10632" s="187">
        <v>45741.0</v>
      </c>
      <c r="D10632" s="188" t="str">
        <f t="shared" si="1"/>
        <v>2025/03</v>
      </c>
      <c r="E10632" s="189"/>
    </row>
    <row r="10633">
      <c r="A10633" s="186" t="s">
        <v>502</v>
      </c>
      <c r="B10633" s="186">
        <v>4.16</v>
      </c>
      <c r="C10633" s="187">
        <v>45741.0</v>
      </c>
      <c r="D10633" s="188" t="str">
        <f t="shared" si="1"/>
        <v>2025/03</v>
      </c>
      <c r="E10633" s="189"/>
    </row>
    <row r="10634">
      <c r="A10634" s="186" t="s">
        <v>502</v>
      </c>
      <c r="B10634" s="186">
        <v>0.246879</v>
      </c>
      <c r="C10634" s="187">
        <v>45741.0</v>
      </c>
      <c r="D10634" s="188" t="str">
        <f t="shared" si="1"/>
        <v>2025/03</v>
      </c>
      <c r="E10634" s="189"/>
    </row>
    <row r="10635">
      <c r="A10635" s="186" t="s">
        <v>502</v>
      </c>
      <c r="B10635" s="186">
        <v>0.443752</v>
      </c>
      <c r="C10635" s="187">
        <v>45741.0</v>
      </c>
      <c r="D10635" s="188" t="str">
        <f t="shared" si="1"/>
        <v>2025/03</v>
      </c>
      <c r="E10635" s="189"/>
    </row>
    <row r="10636">
      <c r="A10636" s="186" t="s">
        <v>488</v>
      </c>
      <c r="B10636" s="186">
        <v>0.16146135</v>
      </c>
      <c r="C10636" s="187">
        <v>45741.0</v>
      </c>
      <c r="D10636" s="188" t="str">
        <f t="shared" si="1"/>
        <v>2025/03</v>
      </c>
      <c r="E10636" s="189"/>
    </row>
    <row r="10637">
      <c r="A10637" s="186" t="s">
        <v>488</v>
      </c>
      <c r="B10637" s="186">
        <v>0.0516798</v>
      </c>
      <c r="C10637" s="187">
        <v>45741.0</v>
      </c>
      <c r="D10637" s="188" t="str">
        <f t="shared" si="1"/>
        <v>2025/03</v>
      </c>
      <c r="E10637" s="189"/>
    </row>
    <row r="10638">
      <c r="A10638" s="186" t="s">
        <v>488</v>
      </c>
      <c r="B10638" s="186">
        <v>90.38103</v>
      </c>
      <c r="C10638" s="187">
        <v>45741.0</v>
      </c>
      <c r="D10638" s="188" t="str">
        <f t="shared" si="1"/>
        <v>2025/03</v>
      </c>
      <c r="E10638" s="189"/>
    </row>
    <row r="10639">
      <c r="A10639" s="186" t="s">
        <v>488</v>
      </c>
      <c r="B10639" s="186">
        <v>3.48288</v>
      </c>
      <c r="C10639" s="187">
        <v>45741.0</v>
      </c>
      <c r="D10639" s="188" t="str">
        <f t="shared" si="1"/>
        <v>2025/03</v>
      </c>
      <c r="E10639" s="189"/>
    </row>
    <row r="10640">
      <c r="A10640" s="186" t="s">
        <v>488</v>
      </c>
      <c r="B10640" s="186">
        <v>44.27202</v>
      </c>
      <c r="C10640" s="187">
        <v>45741.0</v>
      </c>
      <c r="D10640" s="188" t="str">
        <f t="shared" si="1"/>
        <v>2025/03</v>
      </c>
      <c r="E10640" s="189"/>
    </row>
    <row r="10641">
      <c r="A10641" s="186" t="s">
        <v>488</v>
      </c>
      <c r="B10641" s="186">
        <v>18.5860466</v>
      </c>
      <c r="C10641" s="187">
        <v>45741.0</v>
      </c>
      <c r="D10641" s="188" t="str">
        <f t="shared" si="1"/>
        <v>2025/03</v>
      </c>
      <c r="E10641" s="189"/>
    </row>
    <row r="10642">
      <c r="A10642" s="186" t="s">
        <v>488</v>
      </c>
      <c r="B10642" s="186">
        <v>0.4024768</v>
      </c>
      <c r="C10642" s="187">
        <v>45741.0</v>
      </c>
      <c r="D10642" s="188" t="str">
        <f t="shared" si="1"/>
        <v>2025/03</v>
      </c>
      <c r="E10642" s="189"/>
    </row>
    <row r="10643">
      <c r="A10643" s="186" t="s">
        <v>488</v>
      </c>
      <c r="B10643" s="186">
        <v>72.5331552</v>
      </c>
      <c r="C10643" s="187">
        <v>45741.0</v>
      </c>
      <c r="D10643" s="188" t="str">
        <f t="shared" si="1"/>
        <v>2025/03</v>
      </c>
      <c r="E10643" s="189"/>
    </row>
    <row r="10644">
      <c r="A10644" s="186" t="s">
        <v>489</v>
      </c>
      <c r="B10644" s="186">
        <v>54.3437875</v>
      </c>
      <c r="C10644" s="187">
        <v>45741.0</v>
      </c>
      <c r="D10644" s="188" t="str">
        <f t="shared" si="1"/>
        <v>2025/03</v>
      </c>
      <c r="E10644" s="189"/>
    </row>
    <row r="10645">
      <c r="A10645" s="186" t="s">
        <v>489</v>
      </c>
      <c r="B10645" s="186">
        <v>84.24448</v>
      </c>
      <c r="C10645" s="187">
        <v>45741.0</v>
      </c>
      <c r="D10645" s="188" t="str">
        <f t="shared" si="1"/>
        <v>2025/03</v>
      </c>
      <c r="E10645" s="189"/>
    </row>
    <row r="10646">
      <c r="A10646" s="186" t="s">
        <v>489</v>
      </c>
      <c r="B10646" s="186">
        <v>95.02012</v>
      </c>
      <c r="C10646" s="187">
        <v>45741.0</v>
      </c>
      <c r="D10646" s="188" t="str">
        <f t="shared" si="1"/>
        <v>2025/03</v>
      </c>
      <c r="E10646" s="189"/>
    </row>
    <row r="10647">
      <c r="A10647" s="186" t="s">
        <v>489</v>
      </c>
      <c r="B10647" s="186">
        <v>0.002185</v>
      </c>
      <c r="C10647" s="187">
        <v>45741.0</v>
      </c>
      <c r="D10647" s="188" t="str">
        <f t="shared" si="1"/>
        <v>2025/03</v>
      </c>
      <c r="E10647" s="189"/>
    </row>
    <row r="10648">
      <c r="A10648" s="186" t="s">
        <v>489</v>
      </c>
      <c r="B10648" s="186">
        <v>0.01099</v>
      </c>
      <c r="C10648" s="187">
        <v>45741.0</v>
      </c>
      <c r="D10648" s="188" t="str">
        <f t="shared" si="1"/>
        <v>2025/03</v>
      </c>
      <c r="E10648" s="189"/>
    </row>
    <row r="10649">
      <c r="A10649" s="186" t="s">
        <v>489</v>
      </c>
      <c r="B10649" s="186">
        <v>3.50586915</v>
      </c>
      <c r="C10649" s="187">
        <v>45741.0</v>
      </c>
      <c r="D10649" s="188" t="str">
        <f t="shared" si="1"/>
        <v>2025/03</v>
      </c>
      <c r="E10649" s="189"/>
    </row>
    <row r="10650">
      <c r="A10650" s="186" t="s">
        <v>489</v>
      </c>
      <c r="B10650" s="186">
        <v>0.887184</v>
      </c>
      <c r="C10650" s="187">
        <v>45741.0</v>
      </c>
      <c r="D10650" s="188" t="str">
        <f t="shared" si="1"/>
        <v>2025/03</v>
      </c>
      <c r="E10650" s="189"/>
    </row>
    <row r="10651">
      <c r="A10651" s="186" t="s">
        <v>489</v>
      </c>
      <c r="B10651" s="186">
        <v>1.3437432</v>
      </c>
      <c r="C10651" s="187">
        <v>45741.0</v>
      </c>
      <c r="D10651" s="188" t="str">
        <f t="shared" si="1"/>
        <v>2025/03</v>
      </c>
      <c r="E10651" s="189"/>
    </row>
    <row r="10652">
      <c r="A10652" s="186" t="s">
        <v>489</v>
      </c>
      <c r="B10652" s="186">
        <v>1.001E-5</v>
      </c>
      <c r="C10652" s="187">
        <v>45741.0</v>
      </c>
      <c r="D10652" s="188" t="str">
        <f t="shared" si="1"/>
        <v>2025/03</v>
      </c>
      <c r="E10652" s="189"/>
    </row>
    <row r="10653">
      <c r="A10653" s="186" t="s">
        <v>489</v>
      </c>
      <c r="B10653" s="186">
        <v>16.15683</v>
      </c>
      <c r="C10653" s="187">
        <v>45741.0</v>
      </c>
      <c r="D10653" s="188" t="str">
        <f t="shared" si="1"/>
        <v>2025/03</v>
      </c>
      <c r="E10653" s="189"/>
    </row>
    <row r="10654">
      <c r="A10654" s="186" t="s">
        <v>489</v>
      </c>
      <c r="B10654" s="186">
        <v>0.8438127</v>
      </c>
      <c r="C10654" s="187">
        <v>45741.0</v>
      </c>
      <c r="D10654" s="188" t="str">
        <f t="shared" si="1"/>
        <v>2025/03</v>
      </c>
      <c r="E10654" s="189"/>
    </row>
    <row r="10655">
      <c r="A10655" s="186" t="s">
        <v>489</v>
      </c>
      <c r="B10655" s="186">
        <v>0.463236</v>
      </c>
      <c r="C10655" s="187">
        <v>45741.0</v>
      </c>
      <c r="D10655" s="188" t="str">
        <f t="shared" si="1"/>
        <v>2025/03</v>
      </c>
      <c r="E10655" s="189"/>
    </row>
    <row r="10656">
      <c r="A10656" s="186" t="s">
        <v>497</v>
      </c>
      <c r="B10656" s="186">
        <v>0.0056275</v>
      </c>
      <c r="C10656" s="187">
        <v>45741.0</v>
      </c>
      <c r="D10656" s="188" t="str">
        <f t="shared" si="1"/>
        <v>2025/03</v>
      </c>
      <c r="E10656" s="189"/>
    </row>
    <row r="10657">
      <c r="A10657" s="186" t="s">
        <v>497</v>
      </c>
      <c r="B10657" s="186">
        <v>0.0107</v>
      </c>
      <c r="C10657" s="187">
        <v>45741.0</v>
      </c>
      <c r="D10657" s="188" t="str">
        <f t="shared" si="1"/>
        <v>2025/03</v>
      </c>
      <c r="E10657" s="189"/>
    </row>
    <row r="10658">
      <c r="A10658" s="186" t="s">
        <v>497</v>
      </c>
      <c r="B10658" s="186">
        <v>2.64E-4</v>
      </c>
      <c r="C10658" s="187">
        <v>45741.0</v>
      </c>
      <c r="D10658" s="188" t="str">
        <f t="shared" si="1"/>
        <v>2025/03</v>
      </c>
      <c r="E10658" s="189"/>
    </row>
    <row r="10659">
      <c r="A10659" s="186" t="s">
        <v>497</v>
      </c>
      <c r="B10659" s="186">
        <v>8.85E-4</v>
      </c>
      <c r="C10659" s="187">
        <v>45741.0</v>
      </c>
      <c r="D10659" s="188" t="str">
        <f t="shared" si="1"/>
        <v>2025/03</v>
      </c>
      <c r="E10659" s="189"/>
    </row>
    <row r="10660">
      <c r="A10660" s="186" t="s">
        <v>498</v>
      </c>
      <c r="B10660" s="186">
        <v>0.3198925</v>
      </c>
      <c r="C10660" s="187">
        <v>45741.0</v>
      </c>
      <c r="D10660" s="188" t="str">
        <f t="shared" si="1"/>
        <v>2025/03</v>
      </c>
      <c r="E10660" s="189"/>
    </row>
    <row r="10661">
      <c r="A10661" s="186" t="s">
        <v>498</v>
      </c>
      <c r="B10661" s="186">
        <v>0.02256</v>
      </c>
      <c r="C10661" s="187">
        <v>45741.0</v>
      </c>
      <c r="D10661" s="188" t="str">
        <f t="shared" si="1"/>
        <v>2025/03</v>
      </c>
      <c r="E10661" s="189"/>
    </row>
    <row r="10662">
      <c r="A10662" s="186" t="s">
        <v>498</v>
      </c>
      <c r="B10662" s="186">
        <v>0.12314</v>
      </c>
      <c r="C10662" s="187">
        <v>45741.0</v>
      </c>
      <c r="D10662" s="188" t="str">
        <f t="shared" si="1"/>
        <v>2025/03</v>
      </c>
      <c r="E10662" s="189"/>
    </row>
    <row r="10663">
      <c r="A10663" s="186" t="s">
        <v>498</v>
      </c>
      <c r="B10663" s="186">
        <v>0.0845244</v>
      </c>
      <c r="C10663" s="187">
        <v>45741.0</v>
      </c>
      <c r="D10663" s="188" t="str">
        <f t="shared" si="1"/>
        <v>2025/03</v>
      </c>
      <c r="E10663" s="189"/>
    </row>
    <row r="10664">
      <c r="A10664" s="186" t="s">
        <v>498</v>
      </c>
      <c r="B10664" s="186">
        <v>0.0293088</v>
      </c>
      <c r="C10664" s="187">
        <v>45741.0</v>
      </c>
      <c r="D10664" s="188" t="str">
        <f t="shared" si="1"/>
        <v>2025/03</v>
      </c>
      <c r="E10664" s="189"/>
    </row>
    <row r="10665">
      <c r="A10665" s="186" t="s">
        <v>498</v>
      </c>
      <c r="B10665" s="186">
        <v>0.0511044</v>
      </c>
      <c r="C10665" s="187">
        <v>45741.0</v>
      </c>
      <c r="D10665" s="188" t="str">
        <f t="shared" si="1"/>
        <v>2025/03</v>
      </c>
      <c r="E10665" s="189"/>
    </row>
    <row r="10666">
      <c r="A10666" s="186" t="s">
        <v>491</v>
      </c>
      <c r="B10666" s="186">
        <v>0.57630975</v>
      </c>
      <c r="C10666" s="187">
        <v>45741.0</v>
      </c>
      <c r="D10666" s="188" t="str">
        <f t="shared" si="1"/>
        <v>2025/03</v>
      </c>
      <c r="E10666" s="189"/>
    </row>
    <row r="10667">
      <c r="A10667" s="186" t="s">
        <v>491</v>
      </c>
      <c r="B10667" s="186">
        <v>0.064224</v>
      </c>
      <c r="C10667" s="187">
        <v>45741.0</v>
      </c>
      <c r="D10667" s="188" t="str">
        <f t="shared" si="1"/>
        <v>2025/03</v>
      </c>
      <c r="E10667" s="189"/>
    </row>
    <row r="10668">
      <c r="A10668" s="186" t="s">
        <v>491</v>
      </c>
      <c r="B10668" s="186">
        <v>0.0262272</v>
      </c>
      <c r="C10668" s="187">
        <v>45741.0</v>
      </c>
      <c r="D10668" s="188" t="str">
        <f t="shared" si="1"/>
        <v>2025/03</v>
      </c>
      <c r="E10668" s="189"/>
    </row>
    <row r="10669">
      <c r="A10669" s="186" t="s">
        <v>487</v>
      </c>
      <c r="B10669" s="186">
        <v>2.536495</v>
      </c>
      <c r="C10669" s="187">
        <v>45742.0</v>
      </c>
      <c r="D10669" s="188" t="str">
        <f t="shared" si="1"/>
        <v>2025/03</v>
      </c>
      <c r="E10669" s="189"/>
    </row>
    <row r="10670">
      <c r="A10670" s="186" t="s">
        <v>487</v>
      </c>
      <c r="B10670" s="186">
        <v>0.03808</v>
      </c>
      <c r="C10670" s="187">
        <v>45742.0</v>
      </c>
      <c r="D10670" s="188" t="str">
        <f t="shared" si="1"/>
        <v>2025/03</v>
      </c>
      <c r="E10670" s="189"/>
    </row>
    <row r="10671">
      <c r="A10671" s="186" t="s">
        <v>487</v>
      </c>
      <c r="B10671" s="186">
        <v>0.1358</v>
      </c>
      <c r="C10671" s="187">
        <v>45742.0</v>
      </c>
      <c r="D10671" s="188" t="str">
        <f t="shared" si="1"/>
        <v>2025/03</v>
      </c>
      <c r="E10671" s="189"/>
    </row>
    <row r="10672">
      <c r="A10672" s="186" t="s">
        <v>487</v>
      </c>
      <c r="B10672" s="186">
        <v>0.02479365</v>
      </c>
      <c r="C10672" s="187">
        <v>45742.0</v>
      </c>
      <c r="D10672" s="188" t="str">
        <f t="shared" si="1"/>
        <v>2025/03</v>
      </c>
      <c r="E10672" s="189"/>
    </row>
    <row r="10673">
      <c r="A10673" s="186" t="s">
        <v>487</v>
      </c>
      <c r="B10673" s="186">
        <v>0.001248</v>
      </c>
      <c r="C10673" s="187">
        <v>45742.0</v>
      </c>
      <c r="D10673" s="188" t="str">
        <f t="shared" si="1"/>
        <v>2025/03</v>
      </c>
      <c r="E10673" s="189"/>
    </row>
    <row r="10674">
      <c r="A10674" s="186" t="s">
        <v>487</v>
      </c>
      <c r="B10674" s="186">
        <v>0.0016512</v>
      </c>
      <c r="C10674" s="187">
        <v>45742.0</v>
      </c>
      <c r="D10674" s="188" t="str">
        <f t="shared" si="1"/>
        <v>2025/03</v>
      </c>
      <c r="E10674" s="189"/>
    </row>
    <row r="10675">
      <c r="A10675" s="186" t="s">
        <v>499</v>
      </c>
      <c r="B10675" s="186">
        <v>12.901715</v>
      </c>
      <c r="C10675" s="187">
        <v>45742.0</v>
      </c>
      <c r="D10675" s="188" t="str">
        <f t="shared" si="1"/>
        <v>2025/03</v>
      </c>
      <c r="E10675" s="189"/>
    </row>
    <row r="10676">
      <c r="A10676" s="186" t="s">
        <v>499</v>
      </c>
      <c r="B10676" s="186">
        <v>25.94032</v>
      </c>
      <c r="C10676" s="187">
        <v>45742.0</v>
      </c>
      <c r="D10676" s="188" t="str">
        <f t="shared" si="1"/>
        <v>2025/03</v>
      </c>
      <c r="E10676" s="189"/>
    </row>
    <row r="10677">
      <c r="A10677" s="186" t="s">
        <v>499</v>
      </c>
      <c r="B10677" s="186">
        <v>20.47015</v>
      </c>
      <c r="C10677" s="187">
        <v>45742.0</v>
      </c>
      <c r="D10677" s="188" t="str">
        <f t="shared" si="1"/>
        <v>2025/03</v>
      </c>
      <c r="E10677" s="189"/>
    </row>
    <row r="10678">
      <c r="A10678" s="186" t="s">
        <v>499</v>
      </c>
      <c r="B10678" s="186">
        <v>5.41886</v>
      </c>
      <c r="C10678" s="187">
        <v>45742.0</v>
      </c>
      <c r="D10678" s="188" t="str">
        <f t="shared" si="1"/>
        <v>2025/03</v>
      </c>
      <c r="E10678" s="189"/>
    </row>
    <row r="10679">
      <c r="A10679" s="186" t="s">
        <v>499</v>
      </c>
      <c r="B10679" s="186">
        <v>0.67616</v>
      </c>
      <c r="C10679" s="187">
        <v>45742.0</v>
      </c>
      <c r="D10679" s="188" t="str">
        <f t="shared" si="1"/>
        <v>2025/03</v>
      </c>
      <c r="E10679" s="189"/>
    </row>
    <row r="10680">
      <c r="A10680" s="186" t="s">
        <v>499</v>
      </c>
      <c r="B10680" s="186">
        <v>3.52176</v>
      </c>
      <c r="C10680" s="187">
        <v>45742.0</v>
      </c>
      <c r="D10680" s="188" t="str">
        <f t="shared" si="1"/>
        <v>2025/03</v>
      </c>
      <c r="E10680" s="189"/>
    </row>
    <row r="10681">
      <c r="A10681" s="186" t="s">
        <v>499</v>
      </c>
      <c r="B10681" s="186">
        <v>0.2647569</v>
      </c>
      <c r="C10681" s="187">
        <v>45742.0</v>
      </c>
      <c r="D10681" s="188" t="str">
        <f t="shared" si="1"/>
        <v>2025/03</v>
      </c>
      <c r="E10681" s="189"/>
    </row>
    <row r="10682">
      <c r="A10682" s="186" t="s">
        <v>499</v>
      </c>
      <c r="B10682" s="186">
        <v>0.249744</v>
      </c>
      <c r="C10682" s="187">
        <v>45742.0</v>
      </c>
      <c r="D10682" s="188" t="str">
        <f t="shared" si="1"/>
        <v>2025/03</v>
      </c>
      <c r="E10682" s="189"/>
    </row>
    <row r="10683">
      <c r="A10683" s="186" t="s">
        <v>499</v>
      </c>
      <c r="B10683" s="186">
        <v>0.1192488</v>
      </c>
      <c r="C10683" s="187">
        <v>45742.0</v>
      </c>
      <c r="D10683" s="188" t="str">
        <f t="shared" si="1"/>
        <v>2025/03</v>
      </c>
      <c r="E10683" s="189"/>
    </row>
    <row r="10684">
      <c r="A10684" s="186" t="s">
        <v>499</v>
      </c>
      <c r="B10684" s="186">
        <v>0.02214667</v>
      </c>
      <c r="C10684" s="187">
        <v>45742.0</v>
      </c>
      <c r="D10684" s="188" t="str">
        <f t="shared" si="1"/>
        <v>2025/03</v>
      </c>
      <c r="E10684" s="189"/>
    </row>
    <row r="10685">
      <c r="A10685" s="186" t="s">
        <v>499</v>
      </c>
      <c r="B10685" s="186">
        <v>0.1933545</v>
      </c>
      <c r="C10685" s="187">
        <v>45742.0</v>
      </c>
      <c r="D10685" s="188" t="str">
        <f t="shared" si="1"/>
        <v>2025/03</v>
      </c>
      <c r="E10685" s="189"/>
    </row>
    <row r="10686">
      <c r="A10686" s="186" t="s">
        <v>499</v>
      </c>
      <c r="B10686" s="186">
        <v>0.1117776</v>
      </c>
      <c r="C10686" s="187">
        <v>45742.0</v>
      </c>
      <c r="D10686" s="188" t="str">
        <f t="shared" si="1"/>
        <v>2025/03</v>
      </c>
      <c r="E10686" s="189"/>
    </row>
    <row r="10687">
      <c r="A10687" s="186" t="s">
        <v>511</v>
      </c>
      <c r="B10687" s="186">
        <v>8.7727965</v>
      </c>
      <c r="C10687" s="187">
        <v>45742.0</v>
      </c>
      <c r="D10687" s="188" t="str">
        <f t="shared" si="1"/>
        <v>2025/03</v>
      </c>
      <c r="E10687" s="189"/>
    </row>
    <row r="10688">
      <c r="A10688" s="186" t="s">
        <v>511</v>
      </c>
      <c r="B10688" s="186">
        <v>0.482574</v>
      </c>
      <c r="C10688" s="187">
        <v>45742.0</v>
      </c>
      <c r="D10688" s="188" t="str">
        <f t="shared" si="1"/>
        <v>2025/03</v>
      </c>
      <c r="E10688" s="189"/>
    </row>
    <row r="10689">
      <c r="A10689" s="186" t="s">
        <v>502</v>
      </c>
      <c r="B10689" s="186">
        <v>4.2278575</v>
      </c>
      <c r="C10689" s="187">
        <v>45742.0</v>
      </c>
      <c r="D10689" s="188" t="str">
        <f t="shared" si="1"/>
        <v>2025/03</v>
      </c>
      <c r="E10689" s="189"/>
    </row>
    <row r="10690">
      <c r="A10690" s="186" t="s">
        <v>502</v>
      </c>
      <c r="B10690" s="186">
        <v>0.97968</v>
      </c>
      <c r="C10690" s="187">
        <v>45742.0</v>
      </c>
      <c r="D10690" s="188" t="str">
        <f t="shared" si="1"/>
        <v>2025/03</v>
      </c>
      <c r="E10690" s="189"/>
    </row>
    <row r="10691">
      <c r="A10691" s="186" t="s">
        <v>502</v>
      </c>
      <c r="B10691" s="186">
        <v>2.1376</v>
      </c>
      <c r="C10691" s="187">
        <v>45742.0</v>
      </c>
      <c r="D10691" s="188" t="str">
        <f t="shared" si="1"/>
        <v>2025/03</v>
      </c>
      <c r="E10691" s="189"/>
    </row>
    <row r="10692">
      <c r="A10692" s="186" t="s">
        <v>502</v>
      </c>
      <c r="B10692" s="186">
        <v>1.8755514</v>
      </c>
      <c r="C10692" s="187">
        <v>45742.0</v>
      </c>
      <c r="D10692" s="188" t="str">
        <f t="shared" si="1"/>
        <v>2025/03</v>
      </c>
      <c r="E10692" s="189"/>
    </row>
    <row r="10693">
      <c r="A10693" s="186" t="s">
        <v>502</v>
      </c>
      <c r="B10693" s="186">
        <v>0.054288</v>
      </c>
      <c r="C10693" s="187">
        <v>45742.0</v>
      </c>
      <c r="D10693" s="188" t="str">
        <f t="shared" si="1"/>
        <v>2025/03</v>
      </c>
      <c r="E10693" s="189"/>
    </row>
    <row r="10694">
      <c r="A10694" s="186" t="s">
        <v>502</v>
      </c>
      <c r="B10694" s="186">
        <v>0.1408878</v>
      </c>
      <c r="C10694" s="187">
        <v>45742.0</v>
      </c>
      <c r="D10694" s="188" t="str">
        <f t="shared" si="1"/>
        <v>2025/03</v>
      </c>
      <c r="E10694" s="189"/>
    </row>
    <row r="10695">
      <c r="A10695" s="186" t="s">
        <v>502</v>
      </c>
      <c r="B10695" s="186">
        <v>0.452325</v>
      </c>
      <c r="C10695" s="187">
        <v>45742.0</v>
      </c>
      <c r="D10695" s="188" t="str">
        <f t="shared" si="1"/>
        <v>2025/03</v>
      </c>
      <c r="E10695" s="189"/>
    </row>
    <row r="10696">
      <c r="A10696" s="186" t="s">
        <v>502</v>
      </c>
      <c r="B10696" s="186">
        <v>2.5488</v>
      </c>
      <c r="C10696" s="187">
        <v>45742.0</v>
      </c>
      <c r="D10696" s="188" t="str">
        <f t="shared" si="1"/>
        <v>2025/03</v>
      </c>
      <c r="E10696" s="189"/>
    </row>
    <row r="10697">
      <c r="A10697" s="186" t="s">
        <v>502</v>
      </c>
      <c r="B10697" s="186">
        <v>2.54895</v>
      </c>
      <c r="C10697" s="187">
        <v>45742.0</v>
      </c>
      <c r="D10697" s="188" t="str">
        <f t="shared" si="1"/>
        <v>2025/03</v>
      </c>
      <c r="E10697" s="189"/>
    </row>
    <row r="10698">
      <c r="A10698" s="186" t="s">
        <v>502</v>
      </c>
      <c r="B10698" s="186">
        <v>0.0084709</v>
      </c>
      <c r="C10698" s="187">
        <v>45742.0</v>
      </c>
      <c r="D10698" s="188" t="str">
        <f t="shared" si="1"/>
        <v>2025/03</v>
      </c>
      <c r="E10698" s="189"/>
    </row>
    <row r="10699">
      <c r="A10699" s="186" t="s">
        <v>502</v>
      </c>
      <c r="B10699" s="186">
        <v>9.9111</v>
      </c>
      <c r="C10699" s="187">
        <v>45742.0</v>
      </c>
      <c r="D10699" s="188" t="str">
        <f t="shared" si="1"/>
        <v>2025/03</v>
      </c>
      <c r="E10699" s="189"/>
    </row>
    <row r="10700">
      <c r="A10700" s="186" t="s">
        <v>502</v>
      </c>
      <c r="B10700" s="186">
        <v>0.3709485</v>
      </c>
      <c r="C10700" s="187">
        <v>45742.0</v>
      </c>
      <c r="D10700" s="188" t="str">
        <f t="shared" si="1"/>
        <v>2025/03</v>
      </c>
      <c r="E10700" s="189"/>
    </row>
    <row r="10701">
      <c r="A10701" s="186" t="s">
        <v>502</v>
      </c>
      <c r="B10701" s="186">
        <v>0.0219744</v>
      </c>
      <c r="C10701" s="187">
        <v>45742.0</v>
      </c>
      <c r="D10701" s="188" t="str">
        <f t="shared" si="1"/>
        <v>2025/03</v>
      </c>
      <c r="E10701" s="189"/>
    </row>
    <row r="10702">
      <c r="A10702" s="186" t="s">
        <v>502</v>
      </c>
      <c r="B10702" s="186">
        <v>4.16</v>
      </c>
      <c r="C10702" s="187">
        <v>45742.0</v>
      </c>
      <c r="D10702" s="188" t="str">
        <f t="shared" si="1"/>
        <v>2025/03</v>
      </c>
      <c r="E10702" s="189"/>
    </row>
    <row r="10703">
      <c r="A10703" s="186" t="s">
        <v>502</v>
      </c>
      <c r="B10703" s="186">
        <v>0.246207</v>
      </c>
      <c r="C10703" s="187">
        <v>45742.0</v>
      </c>
      <c r="D10703" s="188" t="str">
        <f t="shared" si="1"/>
        <v>2025/03</v>
      </c>
      <c r="E10703" s="189"/>
    </row>
    <row r="10704">
      <c r="A10704" s="186" t="s">
        <v>502</v>
      </c>
      <c r="B10704" s="186">
        <v>0.43562</v>
      </c>
      <c r="C10704" s="187">
        <v>45742.0</v>
      </c>
      <c r="D10704" s="188" t="str">
        <f t="shared" si="1"/>
        <v>2025/03</v>
      </c>
      <c r="E10704" s="189"/>
    </row>
    <row r="10705">
      <c r="A10705" s="186" t="s">
        <v>488</v>
      </c>
      <c r="B10705" s="186">
        <v>0.2854025</v>
      </c>
      <c r="C10705" s="187">
        <v>45742.0</v>
      </c>
      <c r="D10705" s="188" t="str">
        <f t="shared" si="1"/>
        <v>2025/03</v>
      </c>
      <c r="E10705" s="189"/>
    </row>
    <row r="10706">
      <c r="A10706" s="186" t="s">
        <v>488</v>
      </c>
      <c r="B10706" s="186">
        <v>0.23538</v>
      </c>
      <c r="C10706" s="187">
        <v>45742.0</v>
      </c>
      <c r="D10706" s="188" t="str">
        <f t="shared" si="1"/>
        <v>2025/03</v>
      </c>
      <c r="E10706" s="189"/>
    </row>
    <row r="10707">
      <c r="A10707" s="186" t="s">
        <v>488</v>
      </c>
      <c r="B10707" s="186">
        <v>0.0257109</v>
      </c>
      <c r="C10707" s="187">
        <v>45742.0</v>
      </c>
      <c r="D10707" s="188" t="str">
        <f t="shared" si="1"/>
        <v>2025/03</v>
      </c>
      <c r="E10707" s="189"/>
    </row>
    <row r="10708">
      <c r="A10708" s="186" t="s">
        <v>488</v>
      </c>
      <c r="B10708" s="186">
        <v>4.608E-4</v>
      </c>
      <c r="C10708" s="187">
        <v>45742.0</v>
      </c>
      <c r="D10708" s="188" t="str">
        <f t="shared" si="1"/>
        <v>2025/03</v>
      </c>
      <c r="E10708" s="189"/>
    </row>
    <row r="10709">
      <c r="A10709" s="186" t="s">
        <v>488</v>
      </c>
      <c r="B10709" s="186">
        <v>0.087771</v>
      </c>
      <c r="C10709" s="187">
        <v>45742.0</v>
      </c>
      <c r="D10709" s="188" t="str">
        <f t="shared" si="1"/>
        <v>2025/03</v>
      </c>
      <c r="E10709" s="189"/>
    </row>
    <row r="10710">
      <c r="A10710" s="186" t="s">
        <v>488</v>
      </c>
      <c r="B10710" s="186">
        <v>2.102205</v>
      </c>
      <c r="C10710" s="187">
        <v>45742.0</v>
      </c>
      <c r="D10710" s="188" t="str">
        <f t="shared" si="1"/>
        <v>2025/03</v>
      </c>
      <c r="E10710" s="189"/>
    </row>
    <row r="10711">
      <c r="A10711" s="186" t="s">
        <v>488</v>
      </c>
      <c r="B10711" s="186">
        <v>0.01152</v>
      </c>
      <c r="C10711" s="187">
        <v>45742.0</v>
      </c>
      <c r="D10711" s="188" t="str">
        <f t="shared" si="1"/>
        <v>2025/03</v>
      </c>
      <c r="E10711" s="189"/>
    </row>
    <row r="10712">
      <c r="A10712" s="186" t="s">
        <v>488</v>
      </c>
      <c r="B10712" s="186">
        <v>0.6591</v>
      </c>
      <c r="C10712" s="187">
        <v>45742.0</v>
      </c>
      <c r="D10712" s="188" t="str">
        <f t="shared" si="1"/>
        <v>2025/03</v>
      </c>
      <c r="E10712" s="189"/>
    </row>
    <row r="10713">
      <c r="A10713" s="186" t="s">
        <v>488</v>
      </c>
      <c r="B10713" s="186">
        <v>0.6506896</v>
      </c>
      <c r="C10713" s="187">
        <v>45742.0</v>
      </c>
      <c r="D10713" s="188" t="str">
        <f t="shared" si="1"/>
        <v>2025/03</v>
      </c>
      <c r="E10713" s="189"/>
    </row>
    <row r="10714">
      <c r="A10714" s="186" t="s">
        <v>488</v>
      </c>
      <c r="B10714" s="186">
        <v>0.138336</v>
      </c>
      <c r="C10714" s="187">
        <v>45742.0</v>
      </c>
      <c r="D10714" s="188" t="str">
        <f t="shared" si="1"/>
        <v>2025/03</v>
      </c>
      <c r="E10714" s="189"/>
    </row>
    <row r="10715">
      <c r="A10715" s="186" t="s">
        <v>488</v>
      </c>
      <c r="B10715" s="186">
        <v>3.1655624</v>
      </c>
      <c r="C10715" s="187">
        <v>45742.0</v>
      </c>
      <c r="D10715" s="188" t="str">
        <f t="shared" si="1"/>
        <v>2025/03</v>
      </c>
      <c r="E10715" s="189"/>
    </row>
    <row r="10716">
      <c r="A10716" s="186" t="s">
        <v>489</v>
      </c>
      <c r="B10716" s="186">
        <v>4.64644</v>
      </c>
      <c r="C10716" s="187">
        <v>45742.0</v>
      </c>
      <c r="D10716" s="188" t="str">
        <f t="shared" si="1"/>
        <v>2025/03</v>
      </c>
      <c r="E10716" s="189"/>
    </row>
    <row r="10717">
      <c r="A10717" s="186" t="s">
        <v>489</v>
      </c>
      <c r="B10717" s="186">
        <v>3.15424</v>
      </c>
      <c r="C10717" s="187">
        <v>45742.0</v>
      </c>
      <c r="D10717" s="188" t="str">
        <f t="shared" si="1"/>
        <v>2025/03</v>
      </c>
      <c r="E10717" s="189"/>
    </row>
    <row r="10718">
      <c r="A10718" s="186" t="s">
        <v>489</v>
      </c>
      <c r="B10718" s="186">
        <v>4.42118</v>
      </c>
      <c r="C10718" s="187">
        <v>45742.0</v>
      </c>
      <c r="D10718" s="188" t="str">
        <f t="shared" si="1"/>
        <v>2025/03</v>
      </c>
      <c r="E10718" s="189"/>
    </row>
    <row r="10719">
      <c r="A10719" s="186" t="s">
        <v>489</v>
      </c>
      <c r="B10719" s="186">
        <v>0.0167575</v>
      </c>
      <c r="C10719" s="187">
        <v>45742.0</v>
      </c>
      <c r="D10719" s="188" t="str">
        <f t="shared" si="1"/>
        <v>2025/03</v>
      </c>
      <c r="E10719" s="189"/>
    </row>
    <row r="10720">
      <c r="A10720" s="186" t="s">
        <v>489</v>
      </c>
      <c r="B10720" s="186">
        <v>0.00672</v>
      </c>
      <c r="C10720" s="187">
        <v>45742.0</v>
      </c>
      <c r="D10720" s="188" t="str">
        <f t="shared" si="1"/>
        <v>2025/03</v>
      </c>
      <c r="E10720" s="189"/>
    </row>
    <row r="10721">
      <c r="A10721" s="186" t="s">
        <v>489</v>
      </c>
      <c r="B10721" s="186">
        <v>0.05164</v>
      </c>
      <c r="C10721" s="187">
        <v>45742.0</v>
      </c>
      <c r="D10721" s="188" t="str">
        <f t="shared" si="1"/>
        <v>2025/03</v>
      </c>
      <c r="E10721" s="189"/>
    </row>
    <row r="10722">
      <c r="A10722" s="186" t="s">
        <v>489</v>
      </c>
      <c r="B10722" s="186">
        <v>0.77336355</v>
      </c>
      <c r="C10722" s="187">
        <v>45742.0</v>
      </c>
      <c r="D10722" s="188" t="str">
        <f t="shared" si="1"/>
        <v>2025/03</v>
      </c>
      <c r="E10722" s="189"/>
    </row>
    <row r="10723">
      <c r="A10723" s="186" t="s">
        <v>489</v>
      </c>
      <c r="B10723" s="186">
        <v>0.0391008</v>
      </c>
      <c r="C10723" s="187">
        <v>45742.0</v>
      </c>
      <c r="D10723" s="188" t="str">
        <f t="shared" si="1"/>
        <v>2025/03</v>
      </c>
      <c r="E10723" s="189"/>
    </row>
    <row r="10724">
      <c r="A10724" s="186" t="s">
        <v>489</v>
      </c>
      <c r="B10724" s="186">
        <v>0.3770166</v>
      </c>
      <c r="C10724" s="187">
        <v>45742.0</v>
      </c>
      <c r="D10724" s="188" t="str">
        <f t="shared" si="1"/>
        <v>2025/03</v>
      </c>
      <c r="E10724" s="189"/>
    </row>
    <row r="10725">
      <c r="A10725" s="186" t="s">
        <v>489</v>
      </c>
      <c r="B10725" s="186">
        <v>24.7977</v>
      </c>
      <c r="C10725" s="187">
        <v>45742.0</v>
      </c>
      <c r="D10725" s="188" t="str">
        <f t="shared" si="1"/>
        <v>2025/03</v>
      </c>
      <c r="E10725" s="189"/>
    </row>
    <row r="10726">
      <c r="A10726" s="186" t="s">
        <v>489</v>
      </c>
      <c r="B10726" s="186">
        <v>0.0365355</v>
      </c>
      <c r="C10726" s="187">
        <v>45742.0</v>
      </c>
      <c r="D10726" s="188" t="str">
        <f t="shared" si="1"/>
        <v>2025/03</v>
      </c>
      <c r="E10726" s="189"/>
    </row>
    <row r="10727">
      <c r="A10727" s="186" t="s">
        <v>489</v>
      </c>
      <c r="B10727" s="186">
        <v>0.0167604</v>
      </c>
      <c r="C10727" s="187">
        <v>45742.0</v>
      </c>
      <c r="D10727" s="188" t="str">
        <f t="shared" si="1"/>
        <v>2025/03</v>
      </c>
      <c r="E10727" s="189"/>
    </row>
    <row r="10728">
      <c r="A10728" s="186" t="s">
        <v>497</v>
      </c>
      <c r="B10728" s="186">
        <v>7.375E-4</v>
      </c>
      <c r="C10728" s="187">
        <v>45742.0</v>
      </c>
      <c r="D10728" s="188" t="str">
        <f t="shared" si="1"/>
        <v>2025/03</v>
      </c>
      <c r="E10728" s="189"/>
    </row>
    <row r="10729">
      <c r="A10729" s="186" t="s">
        <v>497</v>
      </c>
      <c r="B10729" s="186">
        <v>0.00254</v>
      </c>
      <c r="C10729" s="187">
        <v>45742.0</v>
      </c>
      <c r="D10729" s="188" t="str">
        <f t="shared" si="1"/>
        <v>2025/03</v>
      </c>
      <c r="E10729" s="189"/>
    </row>
    <row r="10730">
      <c r="A10730" s="186" t="s">
        <v>497</v>
      </c>
      <c r="B10730" s="186">
        <v>7.995E-5</v>
      </c>
      <c r="C10730" s="187">
        <v>45742.0</v>
      </c>
      <c r="D10730" s="188" t="str">
        <f t="shared" si="1"/>
        <v>2025/03</v>
      </c>
      <c r="E10730" s="189"/>
    </row>
    <row r="10731">
      <c r="A10731" s="186" t="s">
        <v>497</v>
      </c>
      <c r="B10731" s="186">
        <v>1.758E-4</v>
      </c>
      <c r="C10731" s="187">
        <v>45742.0</v>
      </c>
      <c r="D10731" s="188" t="str">
        <f t="shared" si="1"/>
        <v>2025/03</v>
      </c>
      <c r="E10731" s="189"/>
    </row>
    <row r="10732">
      <c r="A10732" s="186" t="s">
        <v>497</v>
      </c>
      <c r="B10732" s="186">
        <v>0.0018048</v>
      </c>
      <c r="C10732" s="187">
        <v>45742.0</v>
      </c>
      <c r="D10732" s="188" t="str">
        <f t="shared" si="1"/>
        <v>2025/03</v>
      </c>
      <c r="E10732" s="189"/>
    </row>
    <row r="10733">
      <c r="A10733" s="186" t="s">
        <v>497</v>
      </c>
      <c r="B10733" s="186">
        <v>0.0055296</v>
      </c>
      <c r="C10733" s="187">
        <v>45742.0</v>
      </c>
      <c r="D10733" s="188" t="str">
        <f t="shared" si="1"/>
        <v>2025/03</v>
      </c>
      <c r="E10733" s="189"/>
    </row>
    <row r="10734">
      <c r="A10734" s="186" t="s">
        <v>498</v>
      </c>
      <c r="B10734" s="186">
        <v>3.780335</v>
      </c>
      <c r="C10734" s="187">
        <v>45742.0</v>
      </c>
      <c r="D10734" s="188" t="str">
        <f t="shared" si="1"/>
        <v>2025/03</v>
      </c>
      <c r="E10734" s="189"/>
    </row>
    <row r="10735">
      <c r="A10735" s="186" t="s">
        <v>498</v>
      </c>
      <c r="B10735" s="186">
        <v>0.33072</v>
      </c>
      <c r="C10735" s="187">
        <v>45742.0</v>
      </c>
      <c r="D10735" s="188" t="str">
        <f t="shared" si="1"/>
        <v>2025/03</v>
      </c>
      <c r="E10735" s="189"/>
    </row>
    <row r="10736">
      <c r="A10736" s="186" t="s">
        <v>498</v>
      </c>
      <c r="B10736" s="186">
        <v>1.04168</v>
      </c>
      <c r="C10736" s="187">
        <v>45742.0</v>
      </c>
      <c r="D10736" s="188" t="str">
        <f t="shared" si="1"/>
        <v>2025/03</v>
      </c>
      <c r="E10736" s="189"/>
    </row>
    <row r="10737">
      <c r="A10737" s="186" t="s">
        <v>498</v>
      </c>
      <c r="B10737" s="186">
        <v>0.08035395</v>
      </c>
      <c r="C10737" s="187">
        <v>45742.0</v>
      </c>
      <c r="D10737" s="188" t="str">
        <f t="shared" si="1"/>
        <v>2025/03</v>
      </c>
      <c r="E10737" s="189"/>
    </row>
    <row r="10738">
      <c r="A10738" s="186" t="s">
        <v>498</v>
      </c>
      <c r="B10738" s="186">
        <v>0.0366912</v>
      </c>
      <c r="C10738" s="187">
        <v>45742.0</v>
      </c>
      <c r="D10738" s="188" t="str">
        <f t="shared" si="1"/>
        <v>2025/03</v>
      </c>
      <c r="E10738" s="189"/>
    </row>
    <row r="10739">
      <c r="A10739" s="186" t="s">
        <v>498</v>
      </c>
      <c r="B10739" s="186">
        <v>0.061398</v>
      </c>
      <c r="C10739" s="187">
        <v>45742.0</v>
      </c>
      <c r="D10739" s="188" t="str">
        <f t="shared" si="1"/>
        <v>2025/03</v>
      </c>
      <c r="E10739" s="189"/>
    </row>
    <row r="10740">
      <c r="A10740" s="186" t="s">
        <v>491</v>
      </c>
      <c r="B10740" s="186">
        <v>0.01143105</v>
      </c>
      <c r="C10740" s="187">
        <v>45742.0</v>
      </c>
      <c r="D10740" s="188" t="str">
        <f t="shared" si="1"/>
        <v>2025/03</v>
      </c>
      <c r="E10740" s="189"/>
    </row>
    <row r="10741">
      <c r="A10741" s="186" t="s">
        <v>491</v>
      </c>
      <c r="B10741" s="186">
        <v>0.053712</v>
      </c>
      <c r="C10741" s="187">
        <v>45742.0</v>
      </c>
      <c r="D10741" s="188" t="str">
        <f t="shared" si="1"/>
        <v>2025/03</v>
      </c>
      <c r="E10741" s="189"/>
    </row>
    <row r="10742">
      <c r="A10742" s="186" t="s">
        <v>491</v>
      </c>
      <c r="B10742" s="186">
        <v>0.013347</v>
      </c>
      <c r="C10742" s="187">
        <v>45742.0</v>
      </c>
      <c r="D10742" s="188" t="str">
        <f t="shared" si="1"/>
        <v>2025/03</v>
      </c>
      <c r="E10742" s="189"/>
    </row>
    <row r="10743">
      <c r="A10743" s="186" t="s">
        <v>487</v>
      </c>
      <c r="B10743" s="186">
        <v>0.7091575</v>
      </c>
      <c r="C10743" s="187">
        <v>45743.0</v>
      </c>
      <c r="D10743" s="188" t="str">
        <f t="shared" si="1"/>
        <v>2025/03</v>
      </c>
      <c r="E10743" s="189"/>
    </row>
    <row r="10744">
      <c r="A10744" s="186" t="s">
        <v>487</v>
      </c>
      <c r="B10744" s="186">
        <v>0.00688</v>
      </c>
      <c r="C10744" s="187">
        <v>45743.0</v>
      </c>
      <c r="D10744" s="188" t="str">
        <f t="shared" si="1"/>
        <v>2025/03</v>
      </c>
      <c r="E10744" s="189"/>
    </row>
    <row r="10745">
      <c r="A10745" s="186" t="s">
        <v>487</v>
      </c>
      <c r="B10745" s="186">
        <v>0.06057</v>
      </c>
      <c r="C10745" s="187">
        <v>45743.0</v>
      </c>
      <c r="D10745" s="188" t="str">
        <f t="shared" si="1"/>
        <v>2025/03</v>
      </c>
      <c r="E10745" s="189"/>
    </row>
    <row r="10746">
      <c r="A10746" s="186" t="s">
        <v>487</v>
      </c>
      <c r="B10746" s="186">
        <v>0.04007355</v>
      </c>
      <c r="C10746" s="187">
        <v>45743.0</v>
      </c>
      <c r="D10746" s="188" t="str">
        <f t="shared" si="1"/>
        <v>2025/03</v>
      </c>
      <c r="E10746" s="189"/>
    </row>
    <row r="10747">
      <c r="A10747" s="186" t="s">
        <v>487</v>
      </c>
      <c r="B10747" s="186">
        <v>0.0015744</v>
      </c>
      <c r="C10747" s="187">
        <v>45743.0</v>
      </c>
      <c r="D10747" s="188" t="str">
        <f t="shared" si="1"/>
        <v>2025/03</v>
      </c>
      <c r="E10747" s="189"/>
    </row>
    <row r="10748">
      <c r="A10748" s="186" t="s">
        <v>487</v>
      </c>
      <c r="B10748" s="186">
        <v>0.0038412</v>
      </c>
      <c r="C10748" s="187">
        <v>45743.0</v>
      </c>
      <c r="D10748" s="188" t="str">
        <f t="shared" si="1"/>
        <v>2025/03</v>
      </c>
      <c r="E10748" s="189"/>
    </row>
    <row r="10749">
      <c r="A10749" s="186" t="s">
        <v>499</v>
      </c>
      <c r="B10749" s="186">
        <v>16.975095</v>
      </c>
      <c r="C10749" s="187">
        <v>45743.0</v>
      </c>
      <c r="D10749" s="188" t="str">
        <f t="shared" si="1"/>
        <v>2025/03</v>
      </c>
      <c r="E10749" s="189"/>
    </row>
    <row r="10750">
      <c r="A10750" s="186" t="s">
        <v>499</v>
      </c>
      <c r="B10750" s="186">
        <v>28.33872</v>
      </c>
      <c r="C10750" s="187">
        <v>45743.0</v>
      </c>
      <c r="D10750" s="188" t="str">
        <f t="shared" si="1"/>
        <v>2025/03</v>
      </c>
      <c r="E10750" s="189"/>
    </row>
    <row r="10751">
      <c r="A10751" s="186" t="s">
        <v>499</v>
      </c>
      <c r="B10751" s="186">
        <v>24.68148</v>
      </c>
      <c r="C10751" s="187">
        <v>45743.0</v>
      </c>
      <c r="D10751" s="188" t="str">
        <f t="shared" si="1"/>
        <v>2025/03</v>
      </c>
      <c r="E10751" s="189"/>
    </row>
    <row r="10752">
      <c r="A10752" s="186" t="s">
        <v>499</v>
      </c>
      <c r="B10752" s="186">
        <v>5.40927</v>
      </c>
      <c r="C10752" s="187">
        <v>45743.0</v>
      </c>
      <c r="D10752" s="188" t="str">
        <f t="shared" si="1"/>
        <v>2025/03</v>
      </c>
      <c r="E10752" s="189"/>
    </row>
    <row r="10753">
      <c r="A10753" s="186" t="s">
        <v>499</v>
      </c>
      <c r="B10753" s="186">
        <v>0.75952</v>
      </c>
      <c r="C10753" s="187">
        <v>45743.0</v>
      </c>
      <c r="D10753" s="188" t="str">
        <f t="shared" si="1"/>
        <v>2025/03</v>
      </c>
      <c r="E10753" s="189"/>
    </row>
    <row r="10754">
      <c r="A10754" s="186" t="s">
        <v>499</v>
      </c>
      <c r="B10754" s="186">
        <v>3.77736</v>
      </c>
      <c r="C10754" s="187">
        <v>45743.0</v>
      </c>
      <c r="D10754" s="188" t="str">
        <f t="shared" si="1"/>
        <v>2025/03</v>
      </c>
      <c r="E10754" s="189"/>
    </row>
    <row r="10755">
      <c r="A10755" s="186" t="s">
        <v>499</v>
      </c>
      <c r="B10755" s="186">
        <v>0.27638835</v>
      </c>
      <c r="C10755" s="187">
        <v>45743.0</v>
      </c>
      <c r="D10755" s="188" t="str">
        <f t="shared" si="1"/>
        <v>2025/03</v>
      </c>
      <c r="E10755" s="189"/>
    </row>
    <row r="10756">
      <c r="A10756" s="186" t="s">
        <v>499</v>
      </c>
      <c r="B10756" s="186">
        <v>0.2894784</v>
      </c>
      <c r="C10756" s="187">
        <v>45743.0</v>
      </c>
      <c r="D10756" s="188" t="str">
        <f t="shared" si="1"/>
        <v>2025/03</v>
      </c>
      <c r="E10756" s="189"/>
    </row>
    <row r="10757">
      <c r="A10757" s="186" t="s">
        <v>499</v>
      </c>
      <c r="B10757" s="186">
        <v>0.1186578</v>
      </c>
      <c r="C10757" s="187">
        <v>45743.0</v>
      </c>
      <c r="D10757" s="188" t="str">
        <f t="shared" si="1"/>
        <v>2025/03</v>
      </c>
      <c r="E10757" s="189"/>
    </row>
    <row r="10758">
      <c r="A10758" s="186" t="s">
        <v>499</v>
      </c>
      <c r="B10758" s="186">
        <v>0.02264652</v>
      </c>
      <c r="C10758" s="187">
        <v>45743.0</v>
      </c>
      <c r="D10758" s="188" t="str">
        <f t="shared" si="1"/>
        <v>2025/03</v>
      </c>
      <c r="E10758" s="189"/>
    </row>
    <row r="10759">
      <c r="A10759" s="186" t="s">
        <v>499</v>
      </c>
      <c r="B10759" s="186">
        <v>0.2252202</v>
      </c>
      <c r="C10759" s="187">
        <v>45743.0</v>
      </c>
      <c r="D10759" s="188" t="str">
        <f t="shared" si="1"/>
        <v>2025/03</v>
      </c>
      <c r="E10759" s="189"/>
    </row>
    <row r="10760">
      <c r="A10760" s="186" t="s">
        <v>499</v>
      </c>
      <c r="B10760" s="186">
        <v>0.1351332</v>
      </c>
      <c r="C10760" s="187">
        <v>45743.0</v>
      </c>
      <c r="D10760" s="188" t="str">
        <f t="shared" si="1"/>
        <v>2025/03</v>
      </c>
      <c r="E10760" s="189"/>
    </row>
    <row r="10761">
      <c r="A10761" s="186" t="s">
        <v>511</v>
      </c>
      <c r="B10761" s="186">
        <v>2.6933154</v>
      </c>
      <c r="C10761" s="187">
        <v>45743.0</v>
      </c>
      <c r="D10761" s="188" t="str">
        <f t="shared" si="1"/>
        <v>2025/03</v>
      </c>
      <c r="E10761" s="189"/>
    </row>
    <row r="10762">
      <c r="A10762" s="186" t="s">
        <v>511</v>
      </c>
      <c r="B10762" s="186">
        <v>0.1479048</v>
      </c>
      <c r="C10762" s="187">
        <v>45743.0</v>
      </c>
      <c r="D10762" s="188" t="str">
        <f t="shared" si="1"/>
        <v>2025/03</v>
      </c>
      <c r="E10762" s="189"/>
    </row>
    <row r="10763">
      <c r="A10763" s="186" t="s">
        <v>509</v>
      </c>
      <c r="B10763" s="186">
        <v>0.00190995</v>
      </c>
      <c r="C10763" s="187">
        <v>45743.0</v>
      </c>
      <c r="D10763" s="188" t="str">
        <f t="shared" si="1"/>
        <v>2025/03</v>
      </c>
      <c r="E10763" s="189"/>
    </row>
    <row r="10764">
      <c r="A10764" s="186" t="s">
        <v>509</v>
      </c>
      <c r="B10764" s="186">
        <v>0.0019542</v>
      </c>
      <c r="C10764" s="187">
        <v>45743.0</v>
      </c>
      <c r="D10764" s="188" t="str">
        <f t="shared" si="1"/>
        <v>2025/03</v>
      </c>
      <c r="E10764" s="189"/>
    </row>
    <row r="10765">
      <c r="A10765" s="186" t="s">
        <v>502</v>
      </c>
      <c r="B10765" s="186">
        <v>1.04983</v>
      </c>
      <c r="C10765" s="187">
        <v>45743.0</v>
      </c>
      <c r="D10765" s="188" t="str">
        <f t="shared" si="1"/>
        <v>2025/03</v>
      </c>
      <c r="E10765" s="189"/>
    </row>
    <row r="10766">
      <c r="A10766" s="186" t="s">
        <v>502</v>
      </c>
      <c r="B10766" s="186">
        <v>0.18944</v>
      </c>
      <c r="C10766" s="187">
        <v>45743.0</v>
      </c>
      <c r="D10766" s="188" t="str">
        <f t="shared" si="1"/>
        <v>2025/03</v>
      </c>
      <c r="E10766" s="189"/>
    </row>
    <row r="10767">
      <c r="A10767" s="186" t="s">
        <v>502</v>
      </c>
      <c r="B10767" s="186">
        <v>0.4268</v>
      </c>
      <c r="C10767" s="187">
        <v>45743.0</v>
      </c>
      <c r="D10767" s="188" t="str">
        <f t="shared" si="1"/>
        <v>2025/03</v>
      </c>
      <c r="E10767" s="189"/>
    </row>
    <row r="10768">
      <c r="A10768" s="186" t="s">
        <v>502</v>
      </c>
      <c r="B10768" s="186">
        <v>0.0228642</v>
      </c>
      <c r="C10768" s="187">
        <v>45743.0</v>
      </c>
      <c r="D10768" s="188" t="str">
        <f t="shared" si="1"/>
        <v>2025/03</v>
      </c>
      <c r="E10768" s="189"/>
    </row>
    <row r="10769">
      <c r="A10769" s="186" t="s">
        <v>502</v>
      </c>
      <c r="B10769" s="186">
        <v>0.0278784</v>
      </c>
      <c r="C10769" s="187">
        <v>45743.0</v>
      </c>
      <c r="D10769" s="188" t="str">
        <f t="shared" si="1"/>
        <v>2025/03</v>
      </c>
      <c r="E10769" s="189"/>
    </row>
    <row r="10770">
      <c r="A10770" s="186" t="s">
        <v>502</v>
      </c>
      <c r="B10770" s="186">
        <v>0.0050784</v>
      </c>
      <c r="C10770" s="187">
        <v>45743.0</v>
      </c>
      <c r="D10770" s="188" t="str">
        <f t="shared" si="1"/>
        <v>2025/03</v>
      </c>
      <c r="E10770" s="189"/>
    </row>
    <row r="10771">
      <c r="A10771" s="186" t="s">
        <v>502</v>
      </c>
      <c r="B10771" s="186">
        <v>0.014779</v>
      </c>
      <c r="C10771" s="187">
        <v>45743.0</v>
      </c>
      <c r="D10771" s="188" t="str">
        <f t="shared" si="1"/>
        <v>2025/03</v>
      </c>
      <c r="E10771" s="189"/>
    </row>
    <row r="10772">
      <c r="A10772" s="186" t="s">
        <v>502</v>
      </c>
      <c r="B10772" s="186">
        <v>0.08202</v>
      </c>
      <c r="C10772" s="187">
        <v>45743.0</v>
      </c>
      <c r="D10772" s="188" t="str">
        <f t="shared" si="1"/>
        <v>2025/03</v>
      </c>
      <c r="E10772" s="189"/>
    </row>
    <row r="10773">
      <c r="A10773" s="186" t="s">
        <v>502</v>
      </c>
      <c r="B10773" s="186">
        <v>0.5010204</v>
      </c>
      <c r="C10773" s="187">
        <v>45743.0</v>
      </c>
      <c r="D10773" s="188" t="str">
        <f t="shared" si="1"/>
        <v>2025/03</v>
      </c>
      <c r="E10773" s="189"/>
    </row>
    <row r="10774">
      <c r="A10774" s="186" t="s">
        <v>502</v>
      </c>
      <c r="B10774" s="186">
        <v>0.0296412</v>
      </c>
      <c r="C10774" s="187">
        <v>45743.0</v>
      </c>
      <c r="D10774" s="188" t="str">
        <f t="shared" si="1"/>
        <v>2025/03</v>
      </c>
      <c r="E10774" s="189"/>
    </row>
    <row r="10775">
      <c r="A10775" s="186" t="s">
        <v>502</v>
      </c>
      <c r="B10775" s="186">
        <v>4.16</v>
      </c>
      <c r="C10775" s="187">
        <v>45743.0</v>
      </c>
      <c r="D10775" s="188" t="str">
        <f t="shared" si="1"/>
        <v>2025/03</v>
      </c>
      <c r="E10775" s="189"/>
    </row>
    <row r="10776">
      <c r="A10776" s="186" t="s">
        <v>502</v>
      </c>
      <c r="B10776" s="186">
        <v>0.248112</v>
      </c>
      <c r="C10776" s="187">
        <v>45743.0</v>
      </c>
      <c r="D10776" s="188" t="str">
        <f t="shared" si="1"/>
        <v>2025/03</v>
      </c>
      <c r="E10776" s="189"/>
    </row>
    <row r="10777">
      <c r="A10777" s="186" t="s">
        <v>502</v>
      </c>
      <c r="B10777" s="186">
        <v>0.438436</v>
      </c>
      <c r="C10777" s="187">
        <v>45743.0</v>
      </c>
      <c r="D10777" s="188" t="str">
        <f t="shared" si="1"/>
        <v>2025/03</v>
      </c>
      <c r="E10777" s="189"/>
    </row>
    <row r="10778">
      <c r="A10778" s="186" t="s">
        <v>488</v>
      </c>
      <c r="B10778" s="186">
        <v>0.1692675</v>
      </c>
      <c r="C10778" s="187">
        <v>45743.0</v>
      </c>
      <c r="D10778" s="188" t="str">
        <f t="shared" si="1"/>
        <v>2025/03</v>
      </c>
      <c r="E10778" s="189"/>
    </row>
    <row r="10779">
      <c r="A10779" s="186" t="s">
        <v>488</v>
      </c>
      <c r="B10779" s="186">
        <v>0.12011</v>
      </c>
      <c r="C10779" s="187">
        <v>45743.0</v>
      </c>
      <c r="D10779" s="188" t="str">
        <f t="shared" si="1"/>
        <v>2025/03</v>
      </c>
      <c r="E10779" s="189"/>
    </row>
    <row r="10780">
      <c r="A10780" s="186" t="s">
        <v>488</v>
      </c>
      <c r="B10780" s="186">
        <v>0.0101697</v>
      </c>
      <c r="C10780" s="187">
        <v>45743.0</v>
      </c>
      <c r="D10780" s="188" t="str">
        <f t="shared" si="1"/>
        <v>2025/03</v>
      </c>
      <c r="E10780" s="189"/>
    </row>
    <row r="10781">
      <c r="A10781" s="186" t="s">
        <v>488</v>
      </c>
      <c r="B10781" s="186">
        <v>0.0021726</v>
      </c>
      <c r="C10781" s="187">
        <v>45743.0</v>
      </c>
      <c r="D10781" s="188" t="str">
        <f t="shared" si="1"/>
        <v>2025/03</v>
      </c>
      <c r="E10781" s="189"/>
    </row>
    <row r="10782">
      <c r="A10782" s="186" t="s">
        <v>488</v>
      </c>
      <c r="B10782" s="186">
        <v>1.90242</v>
      </c>
      <c r="C10782" s="187">
        <v>45743.0</v>
      </c>
      <c r="D10782" s="188" t="str">
        <f t="shared" si="1"/>
        <v>2025/03</v>
      </c>
      <c r="E10782" s="189"/>
    </row>
    <row r="10783">
      <c r="A10783" s="186" t="s">
        <v>488</v>
      </c>
      <c r="B10783" s="186">
        <v>1.28082</v>
      </c>
      <c r="C10783" s="187">
        <v>45743.0</v>
      </c>
      <c r="D10783" s="188" t="str">
        <f t="shared" si="1"/>
        <v>2025/03</v>
      </c>
      <c r="E10783" s="189"/>
    </row>
    <row r="10784">
      <c r="A10784" s="186" t="s">
        <v>488</v>
      </c>
      <c r="B10784" s="186">
        <v>0.3079802</v>
      </c>
      <c r="C10784" s="187">
        <v>45743.0</v>
      </c>
      <c r="D10784" s="188" t="str">
        <f t="shared" si="1"/>
        <v>2025/03</v>
      </c>
      <c r="E10784" s="189"/>
    </row>
    <row r="10785">
      <c r="A10785" s="186" t="s">
        <v>488</v>
      </c>
      <c r="B10785" s="186">
        <v>0.0093632</v>
      </c>
      <c r="C10785" s="187">
        <v>45743.0</v>
      </c>
      <c r="D10785" s="188" t="str">
        <f t="shared" si="1"/>
        <v>2025/03</v>
      </c>
      <c r="E10785" s="189"/>
    </row>
    <row r="10786">
      <c r="A10786" s="186" t="s">
        <v>488</v>
      </c>
      <c r="B10786" s="186">
        <v>0.897512</v>
      </c>
      <c r="C10786" s="187">
        <v>45743.0</v>
      </c>
      <c r="D10786" s="188" t="str">
        <f t="shared" si="1"/>
        <v>2025/03</v>
      </c>
      <c r="E10786" s="189"/>
    </row>
    <row r="10787">
      <c r="A10787" s="186" t="s">
        <v>488</v>
      </c>
      <c r="B10787" s="186">
        <v>0.14364</v>
      </c>
      <c r="C10787" s="187">
        <v>45743.0</v>
      </c>
      <c r="D10787" s="188" t="str">
        <f t="shared" si="1"/>
        <v>2025/03</v>
      </c>
      <c r="E10787" s="189"/>
    </row>
    <row r="10788">
      <c r="A10788" s="186" t="s">
        <v>488</v>
      </c>
      <c r="B10788" s="186">
        <v>0.01872</v>
      </c>
      <c r="C10788" s="187">
        <v>45743.0</v>
      </c>
      <c r="D10788" s="188" t="str">
        <f t="shared" si="1"/>
        <v>2025/03</v>
      </c>
      <c r="E10788" s="189"/>
    </row>
    <row r="10789">
      <c r="A10789" s="186" t="s">
        <v>488</v>
      </c>
      <c r="B10789" s="186">
        <v>0.20712</v>
      </c>
      <c r="C10789" s="187">
        <v>45743.0</v>
      </c>
      <c r="D10789" s="188" t="str">
        <f t="shared" si="1"/>
        <v>2025/03</v>
      </c>
      <c r="E10789" s="189"/>
    </row>
    <row r="10790">
      <c r="A10790" s="186" t="s">
        <v>488</v>
      </c>
      <c r="B10790" s="186">
        <v>0.07598</v>
      </c>
      <c r="C10790" s="187">
        <v>45743.0</v>
      </c>
      <c r="D10790" s="188" t="str">
        <f t="shared" si="1"/>
        <v>2025/03</v>
      </c>
      <c r="E10790" s="189"/>
    </row>
    <row r="10791">
      <c r="A10791" s="186" t="s">
        <v>488</v>
      </c>
      <c r="B10791" s="186">
        <v>0.20448</v>
      </c>
      <c r="C10791" s="187">
        <v>45743.0</v>
      </c>
      <c r="D10791" s="188" t="str">
        <f t="shared" si="1"/>
        <v>2025/03</v>
      </c>
      <c r="E10791" s="189"/>
    </row>
    <row r="10792">
      <c r="A10792" s="186" t="s">
        <v>488</v>
      </c>
      <c r="B10792" s="186">
        <v>0.01504</v>
      </c>
      <c r="C10792" s="187">
        <v>45743.0</v>
      </c>
      <c r="D10792" s="188" t="str">
        <f t="shared" si="1"/>
        <v>2025/03</v>
      </c>
      <c r="E10792" s="189"/>
    </row>
    <row r="10793">
      <c r="A10793" s="186" t="s">
        <v>488</v>
      </c>
      <c r="B10793" s="186">
        <v>0.0097</v>
      </c>
      <c r="C10793" s="187">
        <v>45743.0</v>
      </c>
      <c r="D10793" s="188" t="str">
        <f t="shared" si="1"/>
        <v>2025/03</v>
      </c>
      <c r="E10793" s="189"/>
    </row>
    <row r="10794">
      <c r="A10794" s="186" t="s">
        <v>489</v>
      </c>
      <c r="B10794" s="186">
        <v>4.57023</v>
      </c>
      <c r="C10794" s="187">
        <v>45743.0</v>
      </c>
      <c r="D10794" s="188" t="str">
        <f t="shared" si="1"/>
        <v>2025/03</v>
      </c>
      <c r="E10794" s="189"/>
    </row>
    <row r="10795">
      <c r="A10795" s="186" t="s">
        <v>489</v>
      </c>
      <c r="B10795" s="186">
        <v>4.70032</v>
      </c>
      <c r="C10795" s="187">
        <v>45743.0</v>
      </c>
      <c r="D10795" s="188" t="str">
        <f t="shared" si="1"/>
        <v>2025/03</v>
      </c>
      <c r="E10795" s="189"/>
    </row>
    <row r="10796">
      <c r="A10796" s="186" t="s">
        <v>489</v>
      </c>
      <c r="B10796" s="186">
        <v>6.28885</v>
      </c>
      <c r="C10796" s="187">
        <v>45743.0</v>
      </c>
      <c r="D10796" s="188" t="str">
        <f t="shared" si="1"/>
        <v>2025/03</v>
      </c>
      <c r="E10796" s="189"/>
    </row>
    <row r="10797">
      <c r="A10797" s="186" t="s">
        <v>489</v>
      </c>
      <c r="B10797" s="186">
        <v>0.0111875</v>
      </c>
      <c r="C10797" s="187">
        <v>45743.0</v>
      </c>
      <c r="D10797" s="188" t="str">
        <f t="shared" si="1"/>
        <v>2025/03</v>
      </c>
      <c r="E10797" s="189"/>
    </row>
    <row r="10798">
      <c r="A10798" s="186" t="s">
        <v>489</v>
      </c>
      <c r="B10798" s="186">
        <v>0.04245</v>
      </c>
      <c r="C10798" s="187">
        <v>45743.0</v>
      </c>
      <c r="D10798" s="188" t="str">
        <f t="shared" si="1"/>
        <v>2025/03</v>
      </c>
      <c r="E10798" s="189"/>
    </row>
    <row r="10799">
      <c r="A10799" s="186" t="s">
        <v>489</v>
      </c>
      <c r="B10799" s="186">
        <v>0.3522213</v>
      </c>
      <c r="C10799" s="187">
        <v>45743.0</v>
      </c>
      <c r="D10799" s="188" t="str">
        <f t="shared" si="1"/>
        <v>2025/03</v>
      </c>
      <c r="E10799" s="189"/>
    </row>
    <row r="10800">
      <c r="A10800" s="186" t="s">
        <v>489</v>
      </c>
      <c r="B10800" s="186">
        <v>0.0288</v>
      </c>
      <c r="C10800" s="187">
        <v>45743.0</v>
      </c>
      <c r="D10800" s="188" t="str">
        <f t="shared" si="1"/>
        <v>2025/03</v>
      </c>
      <c r="E10800" s="189"/>
    </row>
    <row r="10801">
      <c r="A10801" s="186" t="s">
        <v>489</v>
      </c>
      <c r="B10801" s="186">
        <v>0.1335072</v>
      </c>
      <c r="C10801" s="187">
        <v>45743.0</v>
      </c>
      <c r="D10801" s="188" t="str">
        <f t="shared" si="1"/>
        <v>2025/03</v>
      </c>
      <c r="E10801" s="189"/>
    </row>
    <row r="10802">
      <c r="A10802" s="186" t="s">
        <v>489</v>
      </c>
      <c r="B10802" s="186">
        <v>2.658546</v>
      </c>
      <c r="C10802" s="187">
        <v>45743.0</v>
      </c>
      <c r="D10802" s="188" t="str">
        <f t="shared" si="1"/>
        <v>2025/03</v>
      </c>
      <c r="E10802" s="189"/>
    </row>
    <row r="10803">
      <c r="A10803" s="186" t="s">
        <v>489</v>
      </c>
      <c r="B10803" s="186">
        <v>0.024567</v>
      </c>
      <c r="C10803" s="187">
        <v>45743.0</v>
      </c>
      <c r="D10803" s="188" t="str">
        <f t="shared" si="1"/>
        <v>2025/03</v>
      </c>
      <c r="E10803" s="189"/>
    </row>
    <row r="10804">
      <c r="A10804" s="186" t="s">
        <v>489</v>
      </c>
      <c r="B10804" s="186">
        <v>0.0150972</v>
      </c>
      <c r="C10804" s="187">
        <v>45743.0</v>
      </c>
      <c r="D10804" s="188" t="str">
        <f t="shared" si="1"/>
        <v>2025/03</v>
      </c>
      <c r="E10804" s="189"/>
    </row>
    <row r="10805">
      <c r="A10805" s="186" t="s">
        <v>497</v>
      </c>
      <c r="B10805" s="186">
        <v>0.0031725</v>
      </c>
      <c r="C10805" s="187">
        <v>45743.0</v>
      </c>
      <c r="D10805" s="188" t="str">
        <f t="shared" si="1"/>
        <v>2025/03</v>
      </c>
      <c r="E10805" s="189"/>
    </row>
    <row r="10806">
      <c r="A10806" s="186" t="s">
        <v>497</v>
      </c>
      <c r="B10806" s="186">
        <v>0.00532</v>
      </c>
      <c r="C10806" s="187">
        <v>45743.0</v>
      </c>
      <c r="D10806" s="188" t="str">
        <f t="shared" si="1"/>
        <v>2025/03</v>
      </c>
      <c r="E10806" s="189"/>
    </row>
    <row r="10807">
      <c r="A10807" s="186" t="s">
        <v>497</v>
      </c>
      <c r="B10807" s="186">
        <v>2.004E-4</v>
      </c>
      <c r="C10807" s="187">
        <v>45743.0</v>
      </c>
      <c r="D10807" s="188" t="str">
        <f t="shared" si="1"/>
        <v>2025/03</v>
      </c>
      <c r="E10807" s="189"/>
    </row>
    <row r="10808">
      <c r="A10808" s="186" t="s">
        <v>497</v>
      </c>
      <c r="B10808" s="186">
        <v>4.572E-4</v>
      </c>
      <c r="C10808" s="187">
        <v>45743.0</v>
      </c>
      <c r="D10808" s="188" t="str">
        <f t="shared" si="1"/>
        <v>2025/03</v>
      </c>
      <c r="E10808" s="189"/>
    </row>
    <row r="10809">
      <c r="A10809" s="186" t="s">
        <v>497</v>
      </c>
      <c r="B10809" s="186">
        <v>8.286E-4</v>
      </c>
      <c r="C10809" s="187">
        <v>45743.0</v>
      </c>
      <c r="D10809" s="188" t="str">
        <f t="shared" si="1"/>
        <v>2025/03</v>
      </c>
      <c r="E10809" s="189"/>
    </row>
    <row r="10810">
      <c r="A10810" s="186" t="s">
        <v>497</v>
      </c>
      <c r="B10810" s="186">
        <v>0.0023088</v>
      </c>
      <c r="C10810" s="187">
        <v>45743.0</v>
      </c>
      <c r="D10810" s="188" t="str">
        <f t="shared" si="1"/>
        <v>2025/03</v>
      </c>
      <c r="E10810" s="189"/>
    </row>
    <row r="10811">
      <c r="A10811" s="186" t="s">
        <v>497</v>
      </c>
      <c r="B10811" s="186">
        <v>0.00252</v>
      </c>
      <c r="C10811" s="187">
        <v>45743.0</v>
      </c>
      <c r="D10811" s="188" t="str">
        <f t="shared" si="1"/>
        <v>2025/03</v>
      </c>
      <c r="E10811" s="189"/>
    </row>
    <row r="10812">
      <c r="A10812" s="186" t="s">
        <v>497</v>
      </c>
      <c r="B10812" s="186">
        <v>9.6E-4</v>
      </c>
      <c r="C10812" s="187">
        <v>45743.0</v>
      </c>
      <c r="D10812" s="188" t="str">
        <f t="shared" si="1"/>
        <v>2025/03</v>
      </c>
      <c r="E10812" s="189"/>
    </row>
    <row r="10813">
      <c r="A10813" s="186" t="s">
        <v>498</v>
      </c>
      <c r="B10813" s="186">
        <v>0.1051</v>
      </c>
      <c r="C10813" s="187">
        <v>45743.0</v>
      </c>
      <c r="D10813" s="188" t="str">
        <f t="shared" si="1"/>
        <v>2025/03</v>
      </c>
      <c r="E10813" s="189"/>
    </row>
    <row r="10814">
      <c r="A10814" s="186" t="s">
        <v>498</v>
      </c>
      <c r="B10814" s="186">
        <v>0.11135</v>
      </c>
      <c r="C10814" s="187">
        <v>45743.0</v>
      </c>
      <c r="D10814" s="188" t="str">
        <f t="shared" si="1"/>
        <v>2025/03</v>
      </c>
      <c r="E10814" s="189"/>
    </row>
    <row r="10815">
      <c r="A10815" s="186" t="s">
        <v>498</v>
      </c>
      <c r="B10815" s="186">
        <v>0.0427437</v>
      </c>
      <c r="C10815" s="187">
        <v>45743.0</v>
      </c>
      <c r="D10815" s="188" t="str">
        <f t="shared" si="1"/>
        <v>2025/03</v>
      </c>
      <c r="E10815" s="189"/>
    </row>
    <row r="10816">
      <c r="A10816" s="186" t="s">
        <v>498</v>
      </c>
      <c r="B10816" s="186">
        <v>0.0076224</v>
      </c>
      <c r="C10816" s="187">
        <v>45743.0</v>
      </c>
      <c r="D10816" s="188" t="str">
        <f t="shared" si="1"/>
        <v>2025/03</v>
      </c>
      <c r="E10816" s="189"/>
    </row>
    <row r="10817">
      <c r="A10817" s="186" t="s">
        <v>498</v>
      </c>
      <c r="B10817" s="186">
        <v>0.0208314</v>
      </c>
      <c r="C10817" s="187">
        <v>45743.0</v>
      </c>
      <c r="D10817" s="188" t="str">
        <f t="shared" si="1"/>
        <v>2025/03</v>
      </c>
      <c r="E10817" s="189"/>
    </row>
    <row r="10818">
      <c r="A10818" s="186" t="s">
        <v>491</v>
      </c>
      <c r="B10818" s="186">
        <v>0.0114996</v>
      </c>
      <c r="C10818" s="187">
        <v>45743.0</v>
      </c>
      <c r="D10818" s="188" t="str">
        <f t="shared" si="1"/>
        <v>2025/03</v>
      </c>
      <c r="E10818" s="189"/>
    </row>
    <row r="10819">
      <c r="A10819" s="186" t="s">
        <v>491</v>
      </c>
      <c r="B10819" s="186">
        <v>0.048384</v>
      </c>
      <c r="C10819" s="187">
        <v>45743.0</v>
      </c>
      <c r="D10819" s="188" t="str">
        <f t="shared" si="1"/>
        <v>2025/03</v>
      </c>
      <c r="E10819" s="189"/>
    </row>
    <row r="10820">
      <c r="A10820" s="186" t="s">
        <v>491</v>
      </c>
      <c r="B10820" s="186">
        <v>0.0121194</v>
      </c>
      <c r="C10820" s="187">
        <v>45743.0</v>
      </c>
      <c r="D10820" s="188" t="str">
        <f t="shared" si="1"/>
        <v>2025/03</v>
      </c>
      <c r="E10820" s="189"/>
    </row>
    <row r="10821">
      <c r="A10821" s="186" t="s">
        <v>487</v>
      </c>
      <c r="B10821" s="186">
        <v>0.1946875</v>
      </c>
      <c r="C10821" s="187">
        <v>45744.0</v>
      </c>
      <c r="D10821" s="188" t="str">
        <f t="shared" si="1"/>
        <v>2025/03</v>
      </c>
      <c r="E10821" s="189"/>
    </row>
    <row r="10822">
      <c r="A10822" s="186" t="s">
        <v>487</v>
      </c>
      <c r="B10822" s="186">
        <v>0.00432</v>
      </c>
      <c r="C10822" s="187">
        <v>45744.0</v>
      </c>
      <c r="D10822" s="188" t="str">
        <f t="shared" si="1"/>
        <v>2025/03</v>
      </c>
      <c r="E10822" s="189"/>
    </row>
    <row r="10823">
      <c r="A10823" s="186" t="s">
        <v>487</v>
      </c>
      <c r="B10823" s="186">
        <v>0.00857</v>
      </c>
      <c r="C10823" s="187">
        <v>45744.0</v>
      </c>
      <c r="D10823" s="188" t="str">
        <f t="shared" si="1"/>
        <v>2025/03</v>
      </c>
      <c r="E10823" s="189"/>
    </row>
    <row r="10824">
      <c r="A10824" s="186" t="s">
        <v>487</v>
      </c>
      <c r="B10824" s="186">
        <v>0.0058032</v>
      </c>
      <c r="C10824" s="187">
        <v>45744.0</v>
      </c>
      <c r="D10824" s="188" t="str">
        <f t="shared" si="1"/>
        <v>2025/03</v>
      </c>
      <c r="E10824" s="189"/>
    </row>
    <row r="10825">
      <c r="A10825" s="186" t="s">
        <v>487</v>
      </c>
      <c r="B10825" s="186">
        <v>2.31E-4</v>
      </c>
      <c r="C10825" s="187">
        <v>45744.0</v>
      </c>
      <c r="D10825" s="188" t="str">
        <f t="shared" si="1"/>
        <v>2025/03</v>
      </c>
      <c r="E10825" s="189"/>
    </row>
    <row r="10826">
      <c r="A10826" s="186" t="s">
        <v>499</v>
      </c>
      <c r="B10826" s="186">
        <v>13.6873675</v>
      </c>
      <c r="C10826" s="187">
        <v>45744.0</v>
      </c>
      <c r="D10826" s="188" t="str">
        <f t="shared" si="1"/>
        <v>2025/03</v>
      </c>
      <c r="E10826" s="189"/>
    </row>
    <row r="10827">
      <c r="A10827" s="186" t="s">
        <v>499</v>
      </c>
      <c r="B10827" s="186">
        <v>23.23136</v>
      </c>
      <c r="C10827" s="187">
        <v>45744.0</v>
      </c>
      <c r="D10827" s="188" t="str">
        <f t="shared" si="1"/>
        <v>2025/03</v>
      </c>
      <c r="E10827" s="189"/>
    </row>
    <row r="10828">
      <c r="A10828" s="186" t="s">
        <v>499</v>
      </c>
      <c r="B10828" s="186">
        <v>19.27564</v>
      </c>
      <c r="C10828" s="187">
        <v>45744.0</v>
      </c>
      <c r="D10828" s="188" t="str">
        <f t="shared" si="1"/>
        <v>2025/03</v>
      </c>
      <c r="E10828" s="189"/>
    </row>
    <row r="10829">
      <c r="A10829" s="186" t="s">
        <v>499</v>
      </c>
      <c r="B10829" s="186">
        <v>5.5302525</v>
      </c>
      <c r="C10829" s="187">
        <v>45744.0</v>
      </c>
      <c r="D10829" s="188" t="str">
        <f t="shared" si="1"/>
        <v>2025/03</v>
      </c>
      <c r="E10829" s="189"/>
    </row>
    <row r="10830">
      <c r="A10830" s="186" t="s">
        <v>499</v>
      </c>
      <c r="B10830" s="186">
        <v>0.74464</v>
      </c>
      <c r="C10830" s="187">
        <v>45744.0</v>
      </c>
      <c r="D10830" s="188" t="str">
        <f t="shared" si="1"/>
        <v>2025/03</v>
      </c>
      <c r="E10830" s="189"/>
    </row>
    <row r="10831">
      <c r="A10831" s="186" t="s">
        <v>499</v>
      </c>
      <c r="B10831" s="186">
        <v>4.08851</v>
      </c>
      <c r="C10831" s="187">
        <v>45744.0</v>
      </c>
      <c r="D10831" s="188" t="str">
        <f t="shared" si="1"/>
        <v>2025/03</v>
      </c>
      <c r="E10831" s="189"/>
    </row>
    <row r="10832">
      <c r="A10832" s="186" t="s">
        <v>499</v>
      </c>
      <c r="B10832" s="186">
        <v>0.23236125</v>
      </c>
      <c r="C10832" s="187">
        <v>45744.0</v>
      </c>
      <c r="D10832" s="188" t="str">
        <f t="shared" si="1"/>
        <v>2025/03</v>
      </c>
      <c r="E10832" s="189"/>
    </row>
    <row r="10833">
      <c r="A10833" s="186" t="s">
        <v>499</v>
      </c>
      <c r="B10833" s="186">
        <v>0.2215968</v>
      </c>
      <c r="C10833" s="187">
        <v>45744.0</v>
      </c>
      <c r="D10833" s="188" t="str">
        <f t="shared" si="1"/>
        <v>2025/03</v>
      </c>
      <c r="E10833" s="189"/>
    </row>
    <row r="10834">
      <c r="A10834" s="186" t="s">
        <v>499</v>
      </c>
      <c r="B10834" s="186">
        <v>0.0924816</v>
      </c>
      <c r="C10834" s="187">
        <v>45744.0</v>
      </c>
      <c r="D10834" s="188" t="str">
        <f t="shared" si="1"/>
        <v>2025/03</v>
      </c>
      <c r="E10834" s="189"/>
    </row>
    <row r="10835">
      <c r="A10835" s="186" t="s">
        <v>499</v>
      </c>
      <c r="B10835" s="186">
        <v>0.01693172</v>
      </c>
      <c r="C10835" s="187">
        <v>45744.0</v>
      </c>
      <c r="D10835" s="188" t="str">
        <f t="shared" si="1"/>
        <v>2025/03</v>
      </c>
      <c r="E10835" s="189"/>
    </row>
    <row r="10836">
      <c r="A10836" s="186" t="s">
        <v>499</v>
      </c>
      <c r="B10836" s="186">
        <v>0.1919883</v>
      </c>
      <c r="C10836" s="187">
        <v>45744.0</v>
      </c>
      <c r="D10836" s="188" t="str">
        <f t="shared" si="1"/>
        <v>2025/03</v>
      </c>
      <c r="E10836" s="189"/>
    </row>
    <row r="10837">
      <c r="A10837" s="186" t="s">
        <v>499</v>
      </c>
      <c r="B10837" s="186">
        <v>2.304E-4</v>
      </c>
      <c r="C10837" s="187">
        <v>45744.0</v>
      </c>
      <c r="D10837" s="188" t="str">
        <f t="shared" si="1"/>
        <v>2025/03</v>
      </c>
      <c r="E10837" s="189"/>
    </row>
    <row r="10838">
      <c r="A10838" s="186" t="s">
        <v>499</v>
      </c>
      <c r="B10838" s="186">
        <v>0.103416</v>
      </c>
      <c r="C10838" s="187">
        <v>45744.0</v>
      </c>
      <c r="D10838" s="188" t="str">
        <f t="shared" si="1"/>
        <v>2025/03</v>
      </c>
      <c r="E10838" s="189"/>
    </row>
    <row r="10839">
      <c r="A10839" s="186" t="s">
        <v>509</v>
      </c>
      <c r="B10839" s="186">
        <v>4.008E-4</v>
      </c>
      <c r="C10839" s="187">
        <v>45744.0</v>
      </c>
      <c r="D10839" s="188" t="str">
        <f t="shared" si="1"/>
        <v>2025/03</v>
      </c>
      <c r="E10839" s="189"/>
    </row>
    <row r="10840">
      <c r="A10840" s="186" t="s">
        <v>509</v>
      </c>
      <c r="B10840" s="186">
        <v>3.276E-4</v>
      </c>
      <c r="C10840" s="187">
        <v>45744.0</v>
      </c>
      <c r="D10840" s="188" t="str">
        <f t="shared" si="1"/>
        <v>2025/03</v>
      </c>
      <c r="E10840" s="189"/>
    </row>
    <row r="10841">
      <c r="A10841" s="186" t="s">
        <v>502</v>
      </c>
      <c r="B10841" s="186">
        <v>0.0697425</v>
      </c>
      <c r="C10841" s="187">
        <v>45744.0</v>
      </c>
      <c r="D10841" s="188" t="str">
        <f t="shared" si="1"/>
        <v>2025/03</v>
      </c>
      <c r="E10841" s="189"/>
    </row>
    <row r="10842">
      <c r="A10842" s="186" t="s">
        <v>502</v>
      </c>
      <c r="B10842" s="186">
        <v>0.05568</v>
      </c>
      <c r="C10842" s="187">
        <v>45744.0</v>
      </c>
      <c r="D10842" s="188" t="str">
        <f t="shared" si="1"/>
        <v>2025/03</v>
      </c>
      <c r="E10842" s="189"/>
    </row>
    <row r="10843">
      <c r="A10843" s="186" t="s">
        <v>502</v>
      </c>
      <c r="B10843" s="186">
        <v>0.25867</v>
      </c>
      <c r="C10843" s="187">
        <v>45744.0</v>
      </c>
      <c r="D10843" s="188" t="str">
        <f t="shared" si="1"/>
        <v>2025/03</v>
      </c>
      <c r="E10843" s="189"/>
    </row>
    <row r="10844">
      <c r="A10844" s="186" t="s">
        <v>502</v>
      </c>
      <c r="B10844" s="186">
        <v>0.01170765</v>
      </c>
      <c r="C10844" s="187">
        <v>45744.0</v>
      </c>
      <c r="D10844" s="188" t="str">
        <f t="shared" si="1"/>
        <v>2025/03</v>
      </c>
      <c r="E10844" s="189"/>
    </row>
    <row r="10845">
      <c r="A10845" s="186" t="s">
        <v>502</v>
      </c>
      <c r="B10845" s="186">
        <v>0.013248</v>
      </c>
      <c r="C10845" s="187">
        <v>45744.0</v>
      </c>
      <c r="D10845" s="188" t="str">
        <f t="shared" si="1"/>
        <v>2025/03</v>
      </c>
      <c r="E10845" s="189"/>
    </row>
    <row r="10846">
      <c r="A10846" s="186" t="s">
        <v>502</v>
      </c>
      <c r="B10846" s="186">
        <v>0.0012048</v>
      </c>
      <c r="C10846" s="187">
        <v>45744.0</v>
      </c>
      <c r="D10846" s="188" t="str">
        <f t="shared" si="1"/>
        <v>2025/03</v>
      </c>
      <c r="E10846" s="189"/>
    </row>
    <row r="10847">
      <c r="A10847" s="186" t="s">
        <v>502</v>
      </c>
      <c r="B10847" s="186">
        <v>0.0088956</v>
      </c>
      <c r="C10847" s="187">
        <v>45744.0</v>
      </c>
      <c r="D10847" s="188" t="str">
        <f t="shared" si="1"/>
        <v>2025/03</v>
      </c>
      <c r="E10847" s="189"/>
    </row>
    <row r="10848">
      <c r="A10848" s="186" t="s">
        <v>502</v>
      </c>
      <c r="B10848" s="186">
        <v>0.5217792</v>
      </c>
      <c r="C10848" s="187">
        <v>45744.0</v>
      </c>
      <c r="D10848" s="188" t="str">
        <f t="shared" si="1"/>
        <v>2025/03</v>
      </c>
      <c r="E10848" s="189"/>
    </row>
    <row r="10849">
      <c r="A10849" s="186" t="s">
        <v>502</v>
      </c>
      <c r="B10849" s="186">
        <v>0.0311424</v>
      </c>
      <c r="C10849" s="187">
        <v>45744.0</v>
      </c>
      <c r="D10849" s="188" t="str">
        <f t="shared" si="1"/>
        <v>2025/03</v>
      </c>
      <c r="E10849" s="189"/>
    </row>
    <row r="10850">
      <c r="A10850" s="186" t="s">
        <v>502</v>
      </c>
      <c r="B10850" s="186">
        <v>4.2</v>
      </c>
      <c r="C10850" s="187">
        <v>45744.0</v>
      </c>
      <c r="D10850" s="188" t="str">
        <f t="shared" si="1"/>
        <v>2025/03</v>
      </c>
      <c r="E10850" s="189"/>
    </row>
    <row r="10851">
      <c r="A10851" s="186" t="s">
        <v>502</v>
      </c>
      <c r="B10851" s="186">
        <v>0.252201</v>
      </c>
      <c r="C10851" s="187">
        <v>45744.0</v>
      </c>
      <c r="D10851" s="188" t="str">
        <f t="shared" si="1"/>
        <v>2025/03</v>
      </c>
      <c r="E10851" s="189"/>
    </row>
    <row r="10852">
      <c r="A10852" s="186" t="s">
        <v>502</v>
      </c>
      <c r="B10852" s="186">
        <v>0.446904</v>
      </c>
      <c r="C10852" s="187">
        <v>45744.0</v>
      </c>
      <c r="D10852" s="188" t="str">
        <f t="shared" si="1"/>
        <v>2025/03</v>
      </c>
      <c r="E10852" s="189"/>
    </row>
    <row r="10853">
      <c r="A10853" s="186" t="s">
        <v>488</v>
      </c>
      <c r="B10853" s="186">
        <v>0.00760455</v>
      </c>
      <c r="C10853" s="187">
        <v>45744.0</v>
      </c>
      <c r="D10853" s="188" t="str">
        <f t="shared" si="1"/>
        <v>2025/03</v>
      </c>
      <c r="E10853" s="189"/>
    </row>
    <row r="10854">
      <c r="A10854" s="186" t="s">
        <v>488</v>
      </c>
      <c r="B10854" s="186">
        <v>3.744E-4</v>
      </c>
      <c r="C10854" s="187">
        <v>45744.0</v>
      </c>
      <c r="D10854" s="188" t="str">
        <f t="shared" si="1"/>
        <v>2025/03</v>
      </c>
      <c r="E10854" s="189"/>
    </row>
    <row r="10855">
      <c r="A10855" s="186" t="s">
        <v>488</v>
      </c>
      <c r="B10855" s="186">
        <v>0.00255</v>
      </c>
      <c r="C10855" s="187">
        <v>45744.0</v>
      </c>
      <c r="D10855" s="188" t="str">
        <f t="shared" si="1"/>
        <v>2025/03</v>
      </c>
      <c r="E10855" s="189"/>
    </row>
    <row r="10856">
      <c r="A10856" s="186" t="s">
        <v>488</v>
      </c>
      <c r="B10856" s="186">
        <v>1.572855</v>
      </c>
      <c r="C10856" s="187">
        <v>45744.0</v>
      </c>
      <c r="D10856" s="188" t="str">
        <f t="shared" si="1"/>
        <v>2025/03</v>
      </c>
      <c r="E10856" s="189"/>
    </row>
    <row r="10857">
      <c r="A10857" s="186" t="s">
        <v>488</v>
      </c>
      <c r="B10857" s="186">
        <v>1.09506</v>
      </c>
      <c r="C10857" s="187">
        <v>45744.0</v>
      </c>
      <c r="D10857" s="188" t="str">
        <f t="shared" si="1"/>
        <v>2025/03</v>
      </c>
      <c r="E10857" s="189"/>
    </row>
    <row r="10858">
      <c r="A10858" s="186" t="s">
        <v>488</v>
      </c>
      <c r="B10858" s="186">
        <v>0.1817178</v>
      </c>
      <c r="C10858" s="187">
        <v>45744.0</v>
      </c>
      <c r="D10858" s="188" t="str">
        <f t="shared" si="1"/>
        <v>2025/03</v>
      </c>
      <c r="E10858" s="189"/>
    </row>
    <row r="10859">
      <c r="A10859" s="186" t="s">
        <v>488</v>
      </c>
      <c r="B10859" s="186">
        <v>0.0051392</v>
      </c>
      <c r="C10859" s="187">
        <v>45744.0</v>
      </c>
      <c r="D10859" s="188" t="str">
        <f t="shared" si="1"/>
        <v>2025/03</v>
      </c>
      <c r="E10859" s="189"/>
    </row>
    <row r="10860">
      <c r="A10860" s="186" t="s">
        <v>488</v>
      </c>
      <c r="B10860" s="186">
        <v>0.413952</v>
      </c>
      <c r="C10860" s="187">
        <v>45744.0</v>
      </c>
      <c r="D10860" s="188" t="str">
        <f t="shared" si="1"/>
        <v>2025/03</v>
      </c>
      <c r="E10860" s="189"/>
    </row>
    <row r="10861">
      <c r="A10861" s="186" t="s">
        <v>488</v>
      </c>
      <c r="B10861" s="186">
        <v>6.18E-6</v>
      </c>
      <c r="C10861" s="187">
        <v>45744.0</v>
      </c>
      <c r="D10861" s="188" t="str">
        <f t="shared" si="1"/>
        <v>2025/03</v>
      </c>
      <c r="E10861" s="189"/>
    </row>
    <row r="10862">
      <c r="A10862" s="186" t="s">
        <v>489</v>
      </c>
      <c r="B10862" s="186">
        <v>2.1565675</v>
      </c>
      <c r="C10862" s="187">
        <v>45744.0</v>
      </c>
      <c r="D10862" s="188" t="str">
        <f t="shared" si="1"/>
        <v>2025/03</v>
      </c>
      <c r="E10862" s="189"/>
    </row>
    <row r="10863">
      <c r="A10863" s="186" t="s">
        <v>489</v>
      </c>
      <c r="B10863" s="186">
        <v>0.8568</v>
      </c>
      <c r="C10863" s="187">
        <v>45744.0</v>
      </c>
      <c r="D10863" s="188" t="str">
        <f t="shared" si="1"/>
        <v>2025/03</v>
      </c>
      <c r="E10863" s="189"/>
    </row>
    <row r="10864">
      <c r="A10864" s="186" t="s">
        <v>489</v>
      </c>
      <c r="B10864" s="186">
        <v>1.42314</v>
      </c>
      <c r="C10864" s="187">
        <v>45744.0</v>
      </c>
      <c r="D10864" s="188" t="str">
        <f t="shared" si="1"/>
        <v>2025/03</v>
      </c>
      <c r="E10864" s="189"/>
    </row>
    <row r="10865">
      <c r="A10865" s="186" t="s">
        <v>489</v>
      </c>
      <c r="B10865" s="186">
        <v>0.4390584</v>
      </c>
      <c r="C10865" s="187">
        <v>45744.0</v>
      </c>
      <c r="D10865" s="188" t="str">
        <f t="shared" si="1"/>
        <v>2025/03</v>
      </c>
      <c r="E10865" s="189"/>
    </row>
    <row r="10866">
      <c r="A10866" s="186" t="s">
        <v>489</v>
      </c>
      <c r="B10866" s="186">
        <v>0.0314016</v>
      </c>
      <c r="C10866" s="187">
        <v>45744.0</v>
      </c>
      <c r="D10866" s="188" t="str">
        <f t="shared" si="1"/>
        <v>2025/03</v>
      </c>
      <c r="E10866" s="189"/>
    </row>
    <row r="10867">
      <c r="A10867" s="186" t="s">
        <v>489</v>
      </c>
      <c r="B10867" s="186">
        <v>0.136692</v>
      </c>
      <c r="C10867" s="187">
        <v>45744.0</v>
      </c>
      <c r="D10867" s="188" t="str">
        <f t="shared" si="1"/>
        <v>2025/03</v>
      </c>
      <c r="E10867" s="189"/>
    </row>
    <row r="10868">
      <c r="A10868" s="186" t="s">
        <v>489</v>
      </c>
      <c r="B10868" s="186">
        <v>0.0051315</v>
      </c>
      <c r="C10868" s="187">
        <v>45744.0</v>
      </c>
      <c r="D10868" s="188" t="str">
        <f t="shared" si="1"/>
        <v>2025/03</v>
      </c>
      <c r="E10868" s="189"/>
    </row>
    <row r="10869">
      <c r="A10869" s="186" t="s">
        <v>489</v>
      </c>
      <c r="B10869" s="186">
        <v>0.00333</v>
      </c>
      <c r="C10869" s="187">
        <v>45744.0</v>
      </c>
      <c r="D10869" s="188" t="str">
        <f t="shared" si="1"/>
        <v>2025/03</v>
      </c>
      <c r="E10869" s="189"/>
    </row>
    <row r="10870">
      <c r="A10870" s="186" t="s">
        <v>497</v>
      </c>
      <c r="B10870" s="186">
        <v>0.00207</v>
      </c>
      <c r="C10870" s="187">
        <v>45744.0</v>
      </c>
      <c r="D10870" s="188" t="str">
        <f t="shared" si="1"/>
        <v>2025/03</v>
      </c>
      <c r="E10870" s="189"/>
    </row>
    <row r="10871">
      <c r="A10871" s="186" t="s">
        <v>497</v>
      </c>
      <c r="B10871" s="186">
        <v>0.00332</v>
      </c>
      <c r="C10871" s="187">
        <v>45744.0</v>
      </c>
      <c r="D10871" s="188" t="str">
        <f t="shared" si="1"/>
        <v>2025/03</v>
      </c>
      <c r="E10871" s="189"/>
    </row>
    <row r="10872">
      <c r="A10872" s="186" t="s">
        <v>498</v>
      </c>
      <c r="B10872" s="186">
        <v>0.0365675</v>
      </c>
      <c r="C10872" s="187">
        <v>45744.0</v>
      </c>
      <c r="D10872" s="188" t="str">
        <f t="shared" si="1"/>
        <v>2025/03</v>
      </c>
      <c r="E10872" s="189"/>
    </row>
    <row r="10873">
      <c r="A10873" s="186" t="s">
        <v>498</v>
      </c>
      <c r="B10873" s="186">
        <v>0.0258</v>
      </c>
      <c r="C10873" s="187">
        <v>45744.0</v>
      </c>
      <c r="D10873" s="188" t="str">
        <f t="shared" si="1"/>
        <v>2025/03</v>
      </c>
      <c r="E10873" s="189"/>
    </row>
    <row r="10874">
      <c r="A10874" s="186" t="s">
        <v>498</v>
      </c>
      <c r="B10874" s="186">
        <v>0.00192285</v>
      </c>
      <c r="C10874" s="187">
        <v>45744.0</v>
      </c>
      <c r="D10874" s="188" t="str">
        <f t="shared" si="1"/>
        <v>2025/03</v>
      </c>
      <c r="E10874" s="189"/>
    </row>
    <row r="10875">
      <c r="A10875" s="186" t="s">
        <v>498</v>
      </c>
      <c r="B10875" s="186">
        <v>2.976E-4</v>
      </c>
      <c r="C10875" s="187">
        <v>45744.0</v>
      </c>
      <c r="D10875" s="188" t="str">
        <f t="shared" si="1"/>
        <v>2025/03</v>
      </c>
      <c r="E10875" s="189"/>
    </row>
    <row r="10876">
      <c r="A10876" s="186" t="s">
        <v>498</v>
      </c>
      <c r="B10876" s="186">
        <v>6.048E-4</v>
      </c>
      <c r="C10876" s="187">
        <v>45744.0</v>
      </c>
      <c r="D10876" s="188" t="str">
        <f t="shared" si="1"/>
        <v>2025/03</v>
      </c>
      <c r="E10876" s="189"/>
    </row>
    <row r="10877">
      <c r="A10877" s="186" t="s">
        <v>491</v>
      </c>
      <c r="B10877" s="186">
        <v>0.0031242</v>
      </c>
      <c r="C10877" s="187">
        <v>45744.0</v>
      </c>
      <c r="D10877" s="188" t="str">
        <f t="shared" si="1"/>
        <v>2025/03</v>
      </c>
      <c r="E10877" s="189"/>
    </row>
    <row r="10878">
      <c r="A10878" s="186" t="s">
        <v>491</v>
      </c>
      <c r="B10878" s="186">
        <v>0.011664</v>
      </c>
      <c r="C10878" s="187">
        <v>45744.0</v>
      </c>
      <c r="D10878" s="188" t="str">
        <f t="shared" si="1"/>
        <v>2025/03</v>
      </c>
      <c r="E10878" s="189"/>
    </row>
    <row r="10879">
      <c r="A10879" s="186" t="s">
        <v>491</v>
      </c>
      <c r="B10879" s="186">
        <v>0.0029604</v>
      </c>
      <c r="C10879" s="187">
        <v>45744.0</v>
      </c>
      <c r="D10879" s="188" t="str">
        <f t="shared" si="1"/>
        <v>2025/03</v>
      </c>
      <c r="E10879" s="189"/>
    </row>
    <row r="10880">
      <c r="A10880" s="186" t="s">
        <v>499</v>
      </c>
      <c r="B10880" s="186">
        <v>14.1080225</v>
      </c>
      <c r="C10880" s="187">
        <v>45745.0</v>
      </c>
      <c r="D10880" s="188" t="str">
        <f t="shared" si="1"/>
        <v>2025/03</v>
      </c>
      <c r="E10880" s="189"/>
    </row>
    <row r="10881">
      <c r="A10881" s="186" t="s">
        <v>499</v>
      </c>
      <c r="B10881" s="186">
        <v>27.89568</v>
      </c>
      <c r="C10881" s="187">
        <v>45745.0</v>
      </c>
      <c r="D10881" s="188" t="str">
        <f t="shared" si="1"/>
        <v>2025/03</v>
      </c>
      <c r="E10881" s="189"/>
    </row>
    <row r="10882">
      <c r="A10882" s="186" t="s">
        <v>499</v>
      </c>
      <c r="B10882" s="186">
        <v>22.88576</v>
      </c>
      <c r="C10882" s="187">
        <v>45745.0</v>
      </c>
      <c r="D10882" s="188" t="str">
        <f t="shared" si="1"/>
        <v>2025/03</v>
      </c>
      <c r="E10882" s="189"/>
    </row>
    <row r="10883">
      <c r="A10883" s="186" t="s">
        <v>499</v>
      </c>
      <c r="B10883" s="186">
        <v>6.7097525</v>
      </c>
      <c r="C10883" s="187">
        <v>45745.0</v>
      </c>
      <c r="D10883" s="188" t="str">
        <f t="shared" si="1"/>
        <v>2025/03</v>
      </c>
      <c r="E10883" s="189"/>
    </row>
    <row r="10884">
      <c r="A10884" s="186" t="s">
        <v>499</v>
      </c>
      <c r="B10884" s="186">
        <v>0.828</v>
      </c>
      <c r="C10884" s="187">
        <v>45745.0</v>
      </c>
      <c r="D10884" s="188" t="str">
        <f t="shared" si="1"/>
        <v>2025/03</v>
      </c>
      <c r="E10884" s="189"/>
    </row>
    <row r="10885">
      <c r="A10885" s="186" t="s">
        <v>499</v>
      </c>
      <c r="B10885" s="186">
        <v>4.39778</v>
      </c>
      <c r="C10885" s="187">
        <v>45745.0</v>
      </c>
      <c r="D10885" s="188" t="str">
        <f t="shared" si="1"/>
        <v>2025/03</v>
      </c>
      <c r="E10885" s="189"/>
    </row>
    <row r="10886">
      <c r="A10886" s="186" t="s">
        <v>499</v>
      </c>
      <c r="B10886" s="186">
        <v>0.2605581</v>
      </c>
      <c r="C10886" s="187">
        <v>45745.0</v>
      </c>
      <c r="D10886" s="188" t="str">
        <f t="shared" si="1"/>
        <v>2025/03</v>
      </c>
      <c r="E10886" s="189"/>
    </row>
    <row r="10887">
      <c r="A10887" s="186" t="s">
        <v>499</v>
      </c>
      <c r="B10887" s="186">
        <v>0.258624</v>
      </c>
      <c r="C10887" s="187">
        <v>45745.0</v>
      </c>
      <c r="D10887" s="188" t="str">
        <f t="shared" si="1"/>
        <v>2025/03</v>
      </c>
      <c r="E10887" s="189"/>
    </row>
    <row r="10888">
      <c r="A10888" s="186" t="s">
        <v>499</v>
      </c>
      <c r="B10888" s="186">
        <v>0.1146114</v>
      </c>
      <c r="C10888" s="187">
        <v>45745.0</v>
      </c>
      <c r="D10888" s="188" t="str">
        <f t="shared" si="1"/>
        <v>2025/03</v>
      </c>
      <c r="E10888" s="189"/>
    </row>
    <row r="10889">
      <c r="A10889" s="186" t="s">
        <v>499</v>
      </c>
      <c r="B10889" s="186">
        <v>0.02028572</v>
      </c>
      <c r="C10889" s="187">
        <v>45745.0</v>
      </c>
      <c r="D10889" s="188" t="str">
        <f t="shared" si="1"/>
        <v>2025/03</v>
      </c>
      <c r="E10889" s="189"/>
    </row>
    <row r="10890">
      <c r="A10890" s="186" t="s">
        <v>499</v>
      </c>
      <c r="B10890" s="186">
        <v>0.2242806</v>
      </c>
      <c r="C10890" s="187">
        <v>45745.0</v>
      </c>
      <c r="D10890" s="188" t="str">
        <f t="shared" si="1"/>
        <v>2025/03</v>
      </c>
      <c r="E10890" s="189"/>
    </row>
    <row r="10891">
      <c r="A10891" s="186" t="s">
        <v>499</v>
      </c>
      <c r="B10891" s="186">
        <v>0.1292496</v>
      </c>
      <c r="C10891" s="187">
        <v>45745.0</v>
      </c>
      <c r="D10891" s="188" t="str">
        <f t="shared" si="1"/>
        <v>2025/03</v>
      </c>
      <c r="E10891" s="189"/>
    </row>
    <row r="10892">
      <c r="A10892" s="186" t="s">
        <v>502</v>
      </c>
      <c r="B10892" s="186">
        <v>0.00940755</v>
      </c>
      <c r="C10892" s="187">
        <v>45745.0</v>
      </c>
      <c r="D10892" s="188" t="str">
        <f t="shared" si="1"/>
        <v>2025/03</v>
      </c>
      <c r="E10892" s="189"/>
    </row>
    <row r="10893">
      <c r="A10893" s="186" t="s">
        <v>502</v>
      </c>
      <c r="B10893" s="186">
        <v>0.005472</v>
      </c>
      <c r="C10893" s="187">
        <v>45745.0</v>
      </c>
      <c r="D10893" s="188" t="str">
        <f t="shared" si="1"/>
        <v>2025/03</v>
      </c>
      <c r="E10893" s="189"/>
    </row>
    <row r="10894">
      <c r="A10894" s="186" t="s">
        <v>502</v>
      </c>
      <c r="B10894" s="186">
        <v>6.366E-4</v>
      </c>
      <c r="C10894" s="187">
        <v>45745.0</v>
      </c>
      <c r="D10894" s="188" t="str">
        <f t="shared" si="1"/>
        <v>2025/03</v>
      </c>
      <c r="E10894" s="189"/>
    </row>
    <row r="10895">
      <c r="A10895" s="186" t="s">
        <v>502</v>
      </c>
      <c r="B10895" s="186">
        <v>0.0048334</v>
      </c>
      <c r="C10895" s="187">
        <v>45745.0</v>
      </c>
      <c r="D10895" s="188" t="str">
        <f t="shared" si="1"/>
        <v>2025/03</v>
      </c>
      <c r="E10895" s="189"/>
    </row>
    <row r="10896">
      <c r="A10896" s="186" t="s">
        <v>502</v>
      </c>
      <c r="B10896" s="186">
        <v>0.5981067</v>
      </c>
      <c r="C10896" s="187">
        <v>45745.0</v>
      </c>
      <c r="D10896" s="188" t="str">
        <f t="shared" si="1"/>
        <v>2025/03</v>
      </c>
      <c r="E10896" s="189"/>
    </row>
    <row r="10897">
      <c r="A10897" s="186" t="s">
        <v>502</v>
      </c>
      <c r="B10897" s="186">
        <v>0.035568</v>
      </c>
      <c r="C10897" s="187">
        <v>45745.0</v>
      </c>
      <c r="D10897" s="188" t="str">
        <f t="shared" si="1"/>
        <v>2025/03</v>
      </c>
      <c r="E10897" s="189"/>
    </row>
    <row r="10898">
      <c r="A10898" s="186" t="s">
        <v>502</v>
      </c>
      <c r="B10898" s="186">
        <v>4.12</v>
      </c>
      <c r="C10898" s="187">
        <v>45745.0</v>
      </c>
      <c r="D10898" s="188" t="str">
        <f t="shared" si="1"/>
        <v>2025/03</v>
      </c>
      <c r="E10898" s="189"/>
    </row>
    <row r="10899">
      <c r="A10899" s="186" t="s">
        <v>502</v>
      </c>
      <c r="B10899" s="186">
        <v>0.250116</v>
      </c>
      <c r="C10899" s="187">
        <v>45745.0</v>
      </c>
      <c r="D10899" s="188" t="str">
        <f t="shared" si="1"/>
        <v>2025/03</v>
      </c>
      <c r="E10899" s="189"/>
    </row>
    <row r="10900">
      <c r="A10900" s="186" t="s">
        <v>502</v>
      </c>
      <c r="B10900" s="186">
        <v>0.44774</v>
      </c>
      <c r="C10900" s="187">
        <v>45745.0</v>
      </c>
      <c r="D10900" s="188" t="str">
        <f t="shared" si="1"/>
        <v>2025/03</v>
      </c>
      <c r="E10900" s="189"/>
    </row>
    <row r="10901">
      <c r="A10901" s="186" t="s">
        <v>488</v>
      </c>
      <c r="B10901" s="186">
        <v>0.00873735</v>
      </c>
      <c r="C10901" s="187">
        <v>45745.0</v>
      </c>
      <c r="D10901" s="188" t="str">
        <f t="shared" si="1"/>
        <v>2025/03</v>
      </c>
      <c r="E10901" s="189"/>
    </row>
    <row r="10902">
      <c r="A10902" s="186" t="s">
        <v>488</v>
      </c>
      <c r="B10902" s="186">
        <v>5.748E-4</v>
      </c>
      <c r="C10902" s="187">
        <v>45745.0</v>
      </c>
      <c r="D10902" s="188" t="str">
        <f t="shared" si="1"/>
        <v>2025/03</v>
      </c>
      <c r="E10902" s="189"/>
    </row>
    <row r="10903">
      <c r="A10903" s="186" t="s">
        <v>489</v>
      </c>
      <c r="B10903" s="186">
        <v>0.8312625</v>
      </c>
      <c r="C10903" s="187">
        <v>45745.0</v>
      </c>
      <c r="D10903" s="188" t="str">
        <f t="shared" si="1"/>
        <v>2025/03</v>
      </c>
      <c r="E10903" s="189"/>
    </row>
    <row r="10904">
      <c r="A10904" s="186" t="s">
        <v>489</v>
      </c>
      <c r="B10904" s="186">
        <v>0.07088</v>
      </c>
      <c r="C10904" s="187">
        <v>45745.0</v>
      </c>
      <c r="D10904" s="188" t="str">
        <f t="shared" si="1"/>
        <v>2025/03</v>
      </c>
      <c r="E10904" s="189"/>
    </row>
    <row r="10905">
      <c r="A10905" s="186" t="s">
        <v>489</v>
      </c>
      <c r="B10905" s="186">
        <v>0.12938</v>
      </c>
      <c r="C10905" s="187">
        <v>45745.0</v>
      </c>
      <c r="D10905" s="188" t="str">
        <f t="shared" si="1"/>
        <v>2025/03</v>
      </c>
      <c r="E10905" s="189"/>
    </row>
    <row r="10906">
      <c r="A10906" s="186" t="s">
        <v>489</v>
      </c>
      <c r="B10906" s="186">
        <v>0.2787705</v>
      </c>
      <c r="C10906" s="187">
        <v>45745.0</v>
      </c>
      <c r="D10906" s="188" t="str">
        <f t="shared" si="1"/>
        <v>2025/03</v>
      </c>
      <c r="E10906" s="189"/>
    </row>
    <row r="10907">
      <c r="A10907" s="186" t="s">
        <v>489</v>
      </c>
      <c r="B10907" s="186">
        <v>0.0334656</v>
      </c>
      <c r="C10907" s="187">
        <v>45745.0</v>
      </c>
      <c r="D10907" s="188" t="str">
        <f t="shared" si="1"/>
        <v>2025/03</v>
      </c>
      <c r="E10907" s="189"/>
    </row>
    <row r="10908">
      <c r="A10908" s="186" t="s">
        <v>489</v>
      </c>
      <c r="B10908" s="186">
        <v>0.0899034</v>
      </c>
      <c r="C10908" s="187">
        <v>45745.0</v>
      </c>
      <c r="D10908" s="188" t="str">
        <f t="shared" si="1"/>
        <v>2025/03</v>
      </c>
      <c r="E10908" s="189"/>
    </row>
    <row r="10909">
      <c r="A10909" s="186" t="s">
        <v>489</v>
      </c>
      <c r="B10909" s="186">
        <v>0.0024006</v>
      </c>
      <c r="C10909" s="187">
        <v>45745.0</v>
      </c>
      <c r="D10909" s="188" t="str">
        <f t="shared" si="1"/>
        <v>2025/03</v>
      </c>
      <c r="E10909" s="189"/>
    </row>
    <row r="10910">
      <c r="A10910" s="186" t="s">
        <v>489</v>
      </c>
      <c r="B10910" s="186">
        <v>0.001362</v>
      </c>
      <c r="C10910" s="187">
        <v>45745.0</v>
      </c>
      <c r="D10910" s="188" t="str">
        <f t="shared" si="1"/>
        <v>2025/03</v>
      </c>
      <c r="E10910" s="189"/>
    </row>
    <row r="10911">
      <c r="A10911" s="186" t="s">
        <v>497</v>
      </c>
      <c r="B10911" s="186">
        <v>0.0022</v>
      </c>
      <c r="C10911" s="187">
        <v>45745.0</v>
      </c>
      <c r="D10911" s="188" t="str">
        <f t="shared" si="1"/>
        <v>2025/03</v>
      </c>
      <c r="E10911" s="189"/>
    </row>
    <row r="10912">
      <c r="A10912" s="186" t="s">
        <v>497</v>
      </c>
      <c r="B10912" s="186">
        <v>0.00369</v>
      </c>
      <c r="C10912" s="187">
        <v>45745.0</v>
      </c>
      <c r="D10912" s="188" t="str">
        <f t="shared" si="1"/>
        <v>2025/03</v>
      </c>
      <c r="E10912" s="189"/>
    </row>
    <row r="10913">
      <c r="A10913" s="186" t="s">
        <v>498</v>
      </c>
      <c r="B10913" s="186">
        <v>0.03124</v>
      </c>
      <c r="C10913" s="187">
        <v>45745.0</v>
      </c>
      <c r="D10913" s="188" t="str">
        <f t="shared" si="1"/>
        <v>2025/03</v>
      </c>
      <c r="E10913" s="189"/>
    </row>
    <row r="10914">
      <c r="A10914" s="186" t="s">
        <v>498</v>
      </c>
      <c r="B10914" s="186">
        <v>0.02068</v>
      </c>
      <c r="C10914" s="187">
        <v>45745.0</v>
      </c>
      <c r="D10914" s="188" t="str">
        <f t="shared" si="1"/>
        <v>2025/03</v>
      </c>
      <c r="E10914" s="189"/>
    </row>
    <row r="10915">
      <c r="A10915" s="186" t="s">
        <v>498</v>
      </c>
      <c r="B10915" s="186">
        <v>0.0043656</v>
      </c>
      <c r="C10915" s="187">
        <v>45745.0</v>
      </c>
      <c r="D10915" s="188" t="str">
        <f t="shared" si="1"/>
        <v>2025/03</v>
      </c>
      <c r="E10915" s="189"/>
    </row>
    <row r="10916">
      <c r="A10916" s="186" t="s">
        <v>498</v>
      </c>
      <c r="B10916" s="186">
        <v>0.0010074</v>
      </c>
      <c r="C10916" s="187">
        <v>45745.0</v>
      </c>
      <c r="D10916" s="188" t="str">
        <f t="shared" si="1"/>
        <v>2025/03</v>
      </c>
      <c r="E10916" s="189"/>
    </row>
    <row r="10917">
      <c r="A10917" s="186" t="s">
        <v>491</v>
      </c>
      <c r="B10917" s="186">
        <v>0.021084</v>
      </c>
      <c r="C10917" s="187">
        <v>45745.0</v>
      </c>
      <c r="D10917" s="188" t="str">
        <f t="shared" si="1"/>
        <v>2025/03</v>
      </c>
      <c r="E10917" s="189"/>
    </row>
    <row r="10918">
      <c r="A10918" s="186" t="s">
        <v>491</v>
      </c>
      <c r="B10918" s="186">
        <v>0.067392</v>
      </c>
      <c r="C10918" s="187">
        <v>45745.0</v>
      </c>
      <c r="D10918" s="188" t="str">
        <f t="shared" si="1"/>
        <v>2025/03</v>
      </c>
      <c r="E10918" s="189"/>
    </row>
    <row r="10919">
      <c r="A10919" s="186" t="s">
        <v>491</v>
      </c>
      <c r="B10919" s="186">
        <v>0.0175074</v>
      </c>
      <c r="C10919" s="187">
        <v>45745.0</v>
      </c>
      <c r="D10919" s="188" t="str">
        <f t="shared" si="1"/>
        <v>2025/03</v>
      </c>
      <c r="E10919" s="189"/>
    </row>
    <row r="10920">
      <c r="A10920" s="186" t="s">
        <v>487</v>
      </c>
      <c r="B10920" s="186">
        <v>0.0059675</v>
      </c>
      <c r="C10920" s="187">
        <v>45746.0</v>
      </c>
      <c r="D10920" s="188" t="str">
        <f t="shared" si="1"/>
        <v>2025/03</v>
      </c>
      <c r="E10920" s="189"/>
    </row>
    <row r="10921">
      <c r="A10921" s="186" t="s">
        <v>487</v>
      </c>
      <c r="B10921" s="186">
        <v>3.6E-4</v>
      </c>
      <c r="C10921" s="187">
        <v>45746.0</v>
      </c>
      <c r="D10921" s="188" t="str">
        <f t="shared" si="1"/>
        <v>2025/03</v>
      </c>
      <c r="E10921" s="189"/>
    </row>
    <row r="10922">
      <c r="A10922" s="186" t="s">
        <v>499</v>
      </c>
      <c r="B10922" s="186">
        <v>19.590025</v>
      </c>
      <c r="C10922" s="187">
        <v>45746.0</v>
      </c>
      <c r="D10922" s="188" t="str">
        <f t="shared" si="1"/>
        <v>2025/03</v>
      </c>
      <c r="E10922" s="189"/>
    </row>
    <row r="10923">
      <c r="A10923" s="186" t="s">
        <v>499</v>
      </c>
      <c r="B10923" s="186">
        <v>35.036</v>
      </c>
      <c r="C10923" s="187">
        <v>45746.0</v>
      </c>
      <c r="D10923" s="188" t="str">
        <f t="shared" si="1"/>
        <v>2025/03</v>
      </c>
      <c r="E10923" s="189"/>
    </row>
    <row r="10924">
      <c r="A10924" s="186" t="s">
        <v>499</v>
      </c>
      <c r="B10924" s="186">
        <v>28.48523</v>
      </c>
      <c r="C10924" s="187">
        <v>45746.0</v>
      </c>
      <c r="D10924" s="188" t="str">
        <f t="shared" si="1"/>
        <v>2025/03</v>
      </c>
      <c r="E10924" s="189"/>
    </row>
    <row r="10925">
      <c r="A10925" s="186" t="s">
        <v>499</v>
      </c>
      <c r="B10925" s="186">
        <v>5.01348</v>
      </c>
      <c r="C10925" s="187">
        <v>45746.0</v>
      </c>
      <c r="D10925" s="188" t="str">
        <f t="shared" si="1"/>
        <v>2025/03</v>
      </c>
      <c r="E10925" s="189"/>
    </row>
    <row r="10926">
      <c r="A10926" s="186" t="s">
        <v>499</v>
      </c>
      <c r="B10926" s="186">
        <v>0.64832</v>
      </c>
      <c r="C10926" s="187">
        <v>45746.0</v>
      </c>
      <c r="D10926" s="188" t="str">
        <f t="shared" si="1"/>
        <v>2025/03</v>
      </c>
      <c r="E10926" s="189"/>
    </row>
    <row r="10927">
      <c r="A10927" s="186" t="s">
        <v>499</v>
      </c>
      <c r="B10927" s="186">
        <v>3.82745</v>
      </c>
      <c r="C10927" s="187">
        <v>45746.0</v>
      </c>
      <c r="D10927" s="188" t="str">
        <f t="shared" si="1"/>
        <v>2025/03</v>
      </c>
      <c r="E10927" s="189"/>
    </row>
    <row r="10928">
      <c r="A10928" s="186" t="s">
        <v>499</v>
      </c>
      <c r="B10928" s="186">
        <v>0.34046685</v>
      </c>
      <c r="C10928" s="187">
        <v>45746.0</v>
      </c>
      <c r="D10928" s="188" t="str">
        <f t="shared" si="1"/>
        <v>2025/03</v>
      </c>
      <c r="E10928" s="189"/>
    </row>
    <row r="10929">
      <c r="A10929" s="186" t="s">
        <v>499</v>
      </c>
      <c r="B10929" s="186">
        <v>0.3580608</v>
      </c>
      <c r="C10929" s="187">
        <v>45746.0</v>
      </c>
      <c r="D10929" s="188" t="str">
        <f t="shared" si="1"/>
        <v>2025/03</v>
      </c>
      <c r="E10929" s="189"/>
    </row>
    <row r="10930">
      <c r="A10930" s="186" t="s">
        <v>499</v>
      </c>
      <c r="B10930" s="186">
        <v>0.1623234</v>
      </c>
      <c r="C10930" s="187">
        <v>45746.0</v>
      </c>
      <c r="D10930" s="188" t="str">
        <f t="shared" si="1"/>
        <v>2025/03</v>
      </c>
      <c r="E10930" s="189"/>
    </row>
    <row r="10931">
      <c r="A10931" s="186" t="s">
        <v>499</v>
      </c>
      <c r="B10931" s="186">
        <v>0.02779062</v>
      </c>
      <c r="C10931" s="187">
        <v>45746.0</v>
      </c>
      <c r="D10931" s="188" t="str">
        <f t="shared" si="1"/>
        <v>2025/03</v>
      </c>
      <c r="E10931" s="189"/>
    </row>
    <row r="10932">
      <c r="A10932" s="186" t="s">
        <v>499</v>
      </c>
      <c r="B10932" s="186">
        <v>0.3139179</v>
      </c>
      <c r="C10932" s="187">
        <v>45746.0</v>
      </c>
      <c r="D10932" s="188" t="str">
        <f t="shared" si="1"/>
        <v>2025/03</v>
      </c>
      <c r="E10932" s="189"/>
    </row>
    <row r="10933">
      <c r="A10933" s="186" t="s">
        <v>499</v>
      </c>
      <c r="B10933" s="186">
        <v>0.186642</v>
      </c>
      <c r="C10933" s="187">
        <v>45746.0</v>
      </c>
      <c r="D10933" s="188" t="str">
        <f t="shared" si="1"/>
        <v>2025/03</v>
      </c>
      <c r="E10933" s="189"/>
    </row>
    <row r="10934">
      <c r="A10934" s="186" t="s">
        <v>511</v>
      </c>
      <c r="B10934" s="186">
        <v>0.1170552</v>
      </c>
      <c r="C10934" s="187">
        <v>45746.0</v>
      </c>
      <c r="D10934" s="188" t="str">
        <f t="shared" si="1"/>
        <v>2025/03</v>
      </c>
      <c r="E10934" s="189"/>
    </row>
    <row r="10935">
      <c r="A10935" s="186" t="s">
        <v>511</v>
      </c>
      <c r="B10935" s="186">
        <v>0.0063624</v>
      </c>
      <c r="C10935" s="187">
        <v>45746.0</v>
      </c>
      <c r="D10935" s="188" t="str">
        <f t="shared" si="1"/>
        <v>2025/03</v>
      </c>
      <c r="E10935" s="189"/>
    </row>
    <row r="10936">
      <c r="A10936" s="186" t="s">
        <v>502</v>
      </c>
      <c r="B10936" s="186">
        <v>0.008845</v>
      </c>
      <c r="C10936" s="187">
        <v>45746.0</v>
      </c>
      <c r="D10936" s="188" t="str">
        <f t="shared" si="1"/>
        <v>2025/03</v>
      </c>
      <c r="E10936" s="189"/>
    </row>
    <row r="10937">
      <c r="A10937" s="186" t="s">
        <v>502</v>
      </c>
      <c r="B10937" s="186">
        <v>0.0064</v>
      </c>
      <c r="C10937" s="187">
        <v>45746.0</v>
      </c>
      <c r="D10937" s="188" t="str">
        <f t="shared" si="1"/>
        <v>2025/03</v>
      </c>
      <c r="E10937" s="189"/>
    </row>
    <row r="10938">
      <c r="A10938" s="186" t="s">
        <v>502</v>
      </c>
      <c r="B10938" s="186">
        <v>0.01841</v>
      </c>
      <c r="C10938" s="187">
        <v>45746.0</v>
      </c>
      <c r="D10938" s="188" t="str">
        <f t="shared" si="1"/>
        <v>2025/03</v>
      </c>
      <c r="E10938" s="189"/>
    </row>
    <row r="10939">
      <c r="A10939" s="186" t="s">
        <v>502</v>
      </c>
      <c r="B10939" s="186">
        <v>0.0115719</v>
      </c>
      <c r="C10939" s="187">
        <v>45746.0</v>
      </c>
      <c r="D10939" s="188" t="str">
        <f t="shared" si="1"/>
        <v>2025/03</v>
      </c>
      <c r="E10939" s="189"/>
    </row>
    <row r="10940">
      <c r="A10940" s="186" t="s">
        <v>502</v>
      </c>
      <c r="B10940" s="186">
        <v>0.018576</v>
      </c>
      <c r="C10940" s="187">
        <v>45746.0</v>
      </c>
      <c r="D10940" s="188" t="str">
        <f t="shared" si="1"/>
        <v>2025/03</v>
      </c>
      <c r="E10940" s="189"/>
    </row>
    <row r="10941">
      <c r="A10941" s="186" t="s">
        <v>502</v>
      </c>
      <c r="B10941" s="186">
        <v>0.0014688</v>
      </c>
      <c r="C10941" s="187">
        <v>45746.0</v>
      </c>
      <c r="D10941" s="188" t="str">
        <f t="shared" si="1"/>
        <v>2025/03</v>
      </c>
      <c r="E10941" s="189"/>
    </row>
    <row r="10942">
      <c r="A10942" s="186" t="s">
        <v>502</v>
      </c>
      <c r="B10942" s="186">
        <v>0.0040974</v>
      </c>
      <c r="C10942" s="187">
        <v>45746.0</v>
      </c>
      <c r="D10942" s="188" t="str">
        <f t="shared" si="1"/>
        <v>2025/03</v>
      </c>
      <c r="E10942" s="189"/>
    </row>
    <row r="10943">
      <c r="A10943" s="186" t="s">
        <v>502</v>
      </c>
      <c r="B10943" s="186">
        <v>0.4170954</v>
      </c>
      <c r="C10943" s="187">
        <v>45746.0</v>
      </c>
      <c r="D10943" s="188" t="str">
        <f t="shared" si="1"/>
        <v>2025/03</v>
      </c>
      <c r="E10943" s="189"/>
    </row>
    <row r="10944">
      <c r="A10944" s="186" t="s">
        <v>502</v>
      </c>
      <c r="B10944" s="186">
        <v>0.024702</v>
      </c>
      <c r="C10944" s="187">
        <v>45746.0</v>
      </c>
      <c r="D10944" s="188" t="str">
        <f t="shared" si="1"/>
        <v>2025/03</v>
      </c>
      <c r="E10944" s="189"/>
    </row>
    <row r="10945">
      <c r="A10945" s="186" t="s">
        <v>502</v>
      </c>
      <c r="B10945" s="186">
        <v>4.2</v>
      </c>
      <c r="C10945" s="187">
        <v>45746.0</v>
      </c>
      <c r="D10945" s="188" t="str">
        <f t="shared" si="1"/>
        <v>2025/03</v>
      </c>
      <c r="E10945" s="189"/>
    </row>
    <row r="10946">
      <c r="A10946" s="186" t="s">
        <v>502</v>
      </c>
      <c r="B10946" s="186">
        <v>0.248376</v>
      </c>
      <c r="C10946" s="187">
        <v>45746.0</v>
      </c>
      <c r="D10946" s="188" t="str">
        <f t="shared" si="1"/>
        <v>2025/03</v>
      </c>
      <c r="E10946" s="189"/>
    </row>
    <row r="10947">
      <c r="A10947" s="186" t="s">
        <v>502</v>
      </c>
      <c r="B10947" s="186">
        <v>0.437488</v>
      </c>
      <c r="C10947" s="187">
        <v>45746.0</v>
      </c>
      <c r="D10947" s="188" t="str">
        <f t="shared" si="1"/>
        <v>2025/03</v>
      </c>
      <c r="E10947" s="189"/>
    </row>
    <row r="10948">
      <c r="A10948" s="186" t="s">
        <v>488</v>
      </c>
      <c r="B10948" s="186">
        <v>0.1586082</v>
      </c>
      <c r="C10948" s="187">
        <v>45746.0</v>
      </c>
      <c r="D10948" s="188" t="str">
        <f t="shared" si="1"/>
        <v>2025/03</v>
      </c>
      <c r="E10948" s="189"/>
    </row>
    <row r="10949">
      <c r="A10949" s="186" t="s">
        <v>488</v>
      </c>
      <c r="B10949" s="186">
        <v>0.0012192</v>
      </c>
      <c r="C10949" s="187">
        <v>45746.0</v>
      </c>
      <c r="D10949" s="188" t="str">
        <f t="shared" si="1"/>
        <v>2025/03</v>
      </c>
      <c r="E10949" s="189"/>
    </row>
    <row r="10950">
      <c r="A10950" s="186" t="s">
        <v>488</v>
      </c>
      <c r="B10950" s="186">
        <v>0.0064332</v>
      </c>
      <c r="C10950" s="187">
        <v>45746.0</v>
      </c>
      <c r="D10950" s="188" t="str">
        <f t="shared" si="1"/>
        <v>2025/03</v>
      </c>
      <c r="E10950" s="189"/>
    </row>
    <row r="10951">
      <c r="A10951" s="186" t="s">
        <v>488</v>
      </c>
      <c r="B10951" s="186">
        <v>1.73052</v>
      </c>
      <c r="C10951" s="187">
        <v>45746.0</v>
      </c>
      <c r="D10951" s="188" t="str">
        <f t="shared" si="1"/>
        <v>2025/03</v>
      </c>
      <c r="E10951" s="189"/>
    </row>
    <row r="10952">
      <c r="A10952" s="186" t="s">
        <v>488</v>
      </c>
      <c r="B10952" s="186">
        <v>0.08352</v>
      </c>
      <c r="C10952" s="187">
        <v>45746.0</v>
      </c>
      <c r="D10952" s="188" t="str">
        <f t="shared" si="1"/>
        <v>2025/03</v>
      </c>
      <c r="E10952" s="189"/>
    </row>
    <row r="10953">
      <c r="A10953" s="186" t="s">
        <v>488</v>
      </c>
      <c r="B10953" s="186">
        <v>1.37478</v>
      </c>
      <c r="C10953" s="187">
        <v>45746.0</v>
      </c>
      <c r="D10953" s="188" t="str">
        <f t="shared" si="1"/>
        <v>2025/03</v>
      </c>
      <c r="E10953" s="189"/>
    </row>
    <row r="10954">
      <c r="A10954" s="186" t="s">
        <v>488</v>
      </c>
      <c r="B10954" s="186">
        <v>0.221683</v>
      </c>
      <c r="C10954" s="187">
        <v>45746.0</v>
      </c>
      <c r="D10954" s="188" t="str">
        <f t="shared" si="1"/>
        <v>2025/03</v>
      </c>
      <c r="E10954" s="189"/>
    </row>
    <row r="10955">
      <c r="A10955" s="186" t="s">
        <v>488</v>
      </c>
      <c r="B10955" s="186">
        <v>0.0054208</v>
      </c>
      <c r="C10955" s="187">
        <v>45746.0</v>
      </c>
      <c r="D10955" s="188" t="str">
        <f t="shared" si="1"/>
        <v>2025/03</v>
      </c>
      <c r="E10955" s="189"/>
    </row>
    <row r="10956">
      <c r="A10956" s="186" t="s">
        <v>488</v>
      </c>
      <c r="B10956" s="186">
        <v>0.4439644</v>
      </c>
      <c r="C10956" s="187">
        <v>45746.0</v>
      </c>
      <c r="D10956" s="188" t="str">
        <f t="shared" si="1"/>
        <v>2025/03</v>
      </c>
      <c r="E10956" s="189"/>
    </row>
    <row r="10957">
      <c r="A10957" s="186" t="s">
        <v>489</v>
      </c>
      <c r="B10957" s="186">
        <v>1.13581</v>
      </c>
      <c r="C10957" s="187">
        <v>45746.0</v>
      </c>
      <c r="D10957" s="188" t="str">
        <f t="shared" si="1"/>
        <v>2025/03</v>
      </c>
      <c r="E10957" s="189"/>
    </row>
    <row r="10958">
      <c r="A10958" s="186" t="s">
        <v>489</v>
      </c>
      <c r="B10958" s="186">
        <v>0.34608</v>
      </c>
      <c r="C10958" s="187">
        <v>45746.0</v>
      </c>
      <c r="D10958" s="188" t="str">
        <f t="shared" si="1"/>
        <v>2025/03</v>
      </c>
      <c r="E10958" s="189"/>
    </row>
    <row r="10959">
      <c r="A10959" s="186" t="s">
        <v>489</v>
      </c>
      <c r="B10959" s="186">
        <v>0.52859</v>
      </c>
      <c r="C10959" s="187">
        <v>45746.0</v>
      </c>
      <c r="D10959" s="188" t="str">
        <f t="shared" si="1"/>
        <v>2025/03</v>
      </c>
      <c r="E10959" s="189"/>
    </row>
    <row r="10960">
      <c r="A10960" s="186" t="s">
        <v>489</v>
      </c>
      <c r="B10960" s="186">
        <v>0.2582682</v>
      </c>
      <c r="C10960" s="187">
        <v>45746.0</v>
      </c>
      <c r="D10960" s="188" t="str">
        <f t="shared" si="1"/>
        <v>2025/03</v>
      </c>
      <c r="E10960" s="189"/>
    </row>
    <row r="10961">
      <c r="A10961" s="186" t="s">
        <v>489</v>
      </c>
      <c r="B10961" s="186">
        <v>0.0483072</v>
      </c>
      <c r="C10961" s="187">
        <v>45746.0</v>
      </c>
      <c r="D10961" s="188" t="str">
        <f t="shared" si="1"/>
        <v>2025/03</v>
      </c>
      <c r="E10961" s="189"/>
    </row>
    <row r="10962">
      <c r="A10962" s="186" t="s">
        <v>489</v>
      </c>
      <c r="B10962" s="186">
        <v>0.0898236</v>
      </c>
      <c r="C10962" s="187">
        <v>45746.0</v>
      </c>
      <c r="D10962" s="188" t="str">
        <f t="shared" si="1"/>
        <v>2025/03</v>
      </c>
      <c r="E10962" s="189"/>
    </row>
    <row r="10963">
      <c r="A10963" s="186" t="s">
        <v>489</v>
      </c>
      <c r="B10963" s="186">
        <v>0.0039783</v>
      </c>
      <c r="C10963" s="187">
        <v>45746.0</v>
      </c>
      <c r="D10963" s="188" t="str">
        <f t="shared" si="1"/>
        <v>2025/03</v>
      </c>
      <c r="E10963" s="189"/>
    </row>
    <row r="10964">
      <c r="A10964" s="186" t="s">
        <v>489</v>
      </c>
      <c r="B10964" s="186">
        <v>0.0026112</v>
      </c>
      <c r="C10964" s="187">
        <v>45746.0</v>
      </c>
      <c r="D10964" s="188" t="str">
        <f t="shared" si="1"/>
        <v>2025/03</v>
      </c>
      <c r="E10964" s="189"/>
    </row>
    <row r="10965">
      <c r="A10965" s="186" t="s">
        <v>498</v>
      </c>
      <c r="B10965" s="186">
        <v>0.1019125</v>
      </c>
      <c r="C10965" s="187">
        <v>45746.0</v>
      </c>
      <c r="D10965" s="188" t="str">
        <f t="shared" si="1"/>
        <v>2025/03</v>
      </c>
      <c r="E10965" s="189"/>
    </row>
    <row r="10966">
      <c r="A10966" s="186" t="s">
        <v>498</v>
      </c>
      <c r="B10966" s="186">
        <v>0.07508</v>
      </c>
      <c r="C10966" s="187">
        <v>45746.0</v>
      </c>
      <c r="D10966" s="188" t="str">
        <f t="shared" si="1"/>
        <v>2025/03</v>
      </c>
      <c r="E10966" s="189"/>
    </row>
    <row r="10967">
      <c r="A10967" s="186" t="s">
        <v>498</v>
      </c>
      <c r="B10967" s="186">
        <v>0.00613515</v>
      </c>
      <c r="C10967" s="187">
        <v>45746.0</v>
      </c>
      <c r="D10967" s="188" t="str">
        <f t="shared" si="1"/>
        <v>2025/03</v>
      </c>
      <c r="E10967" s="189"/>
    </row>
    <row r="10968">
      <c r="A10968" s="186" t="s">
        <v>498</v>
      </c>
      <c r="B10968" s="186">
        <v>0.0010986</v>
      </c>
      <c r="C10968" s="187">
        <v>45746.0</v>
      </c>
      <c r="D10968" s="188" t="str">
        <f t="shared" si="1"/>
        <v>2025/03</v>
      </c>
      <c r="E10968" s="189"/>
    </row>
    <row r="10969">
      <c r="A10969" s="186" t="s">
        <v>491</v>
      </c>
      <c r="B10969" s="186">
        <v>0.0251376</v>
      </c>
      <c r="C10969" s="187">
        <v>45746.0</v>
      </c>
      <c r="D10969" s="188" t="str">
        <f t="shared" si="1"/>
        <v>2025/03</v>
      </c>
      <c r="E10969" s="189"/>
    </row>
    <row r="10970">
      <c r="A10970" s="186" t="s">
        <v>491</v>
      </c>
      <c r="B10970" s="186">
        <v>0.077328</v>
      </c>
      <c r="C10970" s="187">
        <v>45746.0</v>
      </c>
      <c r="D10970" s="188" t="str">
        <f t="shared" si="1"/>
        <v>2025/03</v>
      </c>
      <c r="E10970" s="189"/>
    </row>
    <row r="10971">
      <c r="A10971" s="186" t="s">
        <v>491</v>
      </c>
      <c r="B10971" s="186">
        <v>0.0200514</v>
      </c>
      <c r="C10971" s="187">
        <v>45746.0</v>
      </c>
      <c r="D10971" s="188" t="str">
        <f t="shared" si="1"/>
        <v>2025/03</v>
      </c>
      <c r="E10971" s="189"/>
    </row>
    <row r="10972">
      <c r="A10972" s="186" t="s">
        <v>487</v>
      </c>
      <c r="B10972" s="186">
        <v>0.71435</v>
      </c>
      <c r="C10972" s="187">
        <v>45747.0</v>
      </c>
      <c r="D10972" s="188" t="str">
        <f t="shared" si="1"/>
        <v>2025/03</v>
      </c>
      <c r="E10972" s="189"/>
    </row>
    <row r="10973">
      <c r="A10973" s="186" t="s">
        <v>487</v>
      </c>
      <c r="B10973" s="186">
        <v>0.00528</v>
      </c>
      <c r="C10973" s="187">
        <v>45747.0</v>
      </c>
      <c r="D10973" s="188" t="str">
        <f t="shared" si="1"/>
        <v>2025/03</v>
      </c>
      <c r="E10973" s="189"/>
    </row>
    <row r="10974">
      <c r="A10974" s="186" t="s">
        <v>487</v>
      </c>
      <c r="B10974" s="186">
        <v>0.04918</v>
      </c>
      <c r="C10974" s="187">
        <v>45747.0</v>
      </c>
      <c r="D10974" s="188" t="str">
        <f t="shared" si="1"/>
        <v>2025/03</v>
      </c>
      <c r="E10974" s="189"/>
    </row>
    <row r="10975">
      <c r="A10975" s="186" t="s">
        <v>499</v>
      </c>
      <c r="B10975" s="186">
        <v>18.12795</v>
      </c>
      <c r="C10975" s="187">
        <v>45747.0</v>
      </c>
      <c r="D10975" s="188" t="str">
        <f t="shared" si="1"/>
        <v>2025/03</v>
      </c>
      <c r="E10975" s="189"/>
    </row>
    <row r="10976">
      <c r="A10976" s="186" t="s">
        <v>499</v>
      </c>
      <c r="B10976" s="186">
        <v>31.52752</v>
      </c>
      <c r="C10976" s="187">
        <v>45747.0</v>
      </c>
      <c r="D10976" s="188" t="str">
        <f t="shared" si="1"/>
        <v>2025/03</v>
      </c>
      <c r="E10976" s="189"/>
    </row>
    <row r="10977">
      <c r="A10977" s="186" t="s">
        <v>499</v>
      </c>
      <c r="B10977" s="186">
        <v>24.53899</v>
      </c>
      <c r="C10977" s="187">
        <v>45747.0</v>
      </c>
      <c r="D10977" s="188" t="str">
        <f t="shared" si="1"/>
        <v>2025/03</v>
      </c>
      <c r="E10977" s="189"/>
    </row>
    <row r="10978">
      <c r="A10978" s="186" t="s">
        <v>499</v>
      </c>
      <c r="B10978" s="186">
        <v>5.260955</v>
      </c>
      <c r="C10978" s="187">
        <v>45747.0</v>
      </c>
      <c r="D10978" s="188" t="str">
        <f t="shared" si="1"/>
        <v>2025/03</v>
      </c>
      <c r="E10978" s="189"/>
    </row>
    <row r="10979">
      <c r="A10979" s="186" t="s">
        <v>499</v>
      </c>
      <c r="B10979" s="186">
        <v>0.64816</v>
      </c>
      <c r="C10979" s="187">
        <v>45747.0</v>
      </c>
      <c r="D10979" s="188" t="str">
        <f t="shared" si="1"/>
        <v>2025/03</v>
      </c>
      <c r="E10979" s="189"/>
    </row>
    <row r="10980">
      <c r="A10980" s="186" t="s">
        <v>499</v>
      </c>
      <c r="B10980" s="186">
        <v>4.01213</v>
      </c>
      <c r="C10980" s="187">
        <v>45747.0</v>
      </c>
      <c r="D10980" s="188" t="str">
        <f t="shared" si="1"/>
        <v>2025/03</v>
      </c>
      <c r="E10980" s="189"/>
    </row>
    <row r="10981">
      <c r="A10981" s="186" t="s">
        <v>499</v>
      </c>
      <c r="B10981" s="186">
        <v>0.30495855</v>
      </c>
      <c r="C10981" s="187">
        <v>45747.0</v>
      </c>
      <c r="D10981" s="188" t="str">
        <f t="shared" si="1"/>
        <v>2025/03</v>
      </c>
      <c r="E10981" s="189"/>
    </row>
    <row r="10982">
      <c r="A10982" s="186" t="s">
        <v>499</v>
      </c>
      <c r="B10982" s="186">
        <v>0.31416</v>
      </c>
      <c r="C10982" s="187">
        <v>45747.0</v>
      </c>
      <c r="D10982" s="188" t="str">
        <f t="shared" si="1"/>
        <v>2025/03</v>
      </c>
      <c r="E10982" s="189"/>
    </row>
    <row r="10983">
      <c r="A10983" s="186" t="s">
        <v>499</v>
      </c>
      <c r="B10983" s="186">
        <v>0.1237944</v>
      </c>
      <c r="C10983" s="187">
        <v>45747.0</v>
      </c>
      <c r="D10983" s="188" t="str">
        <f t="shared" si="1"/>
        <v>2025/03</v>
      </c>
      <c r="E10983" s="189"/>
    </row>
    <row r="10984">
      <c r="A10984" s="186" t="s">
        <v>499</v>
      </c>
      <c r="B10984" s="186">
        <v>0.02078583</v>
      </c>
      <c r="C10984" s="187">
        <v>45747.0</v>
      </c>
      <c r="D10984" s="188" t="str">
        <f t="shared" si="1"/>
        <v>2025/03</v>
      </c>
      <c r="E10984" s="189"/>
    </row>
    <row r="10985">
      <c r="A10985" s="186" t="s">
        <v>499</v>
      </c>
      <c r="B10985" s="186">
        <v>0.2653923</v>
      </c>
      <c r="C10985" s="187">
        <v>45747.0</v>
      </c>
      <c r="D10985" s="188" t="str">
        <f t="shared" si="1"/>
        <v>2025/03</v>
      </c>
      <c r="E10985" s="189"/>
    </row>
    <row r="10986">
      <c r="A10986" s="186" t="s">
        <v>499</v>
      </c>
      <c r="B10986" s="186">
        <v>0.1416588</v>
      </c>
      <c r="C10986" s="187">
        <v>45747.0</v>
      </c>
      <c r="D10986" s="188" t="str">
        <f t="shared" si="1"/>
        <v>2025/03</v>
      </c>
      <c r="E10986" s="189"/>
    </row>
    <row r="10987">
      <c r="A10987" s="186" t="s">
        <v>511</v>
      </c>
      <c r="B10987" s="186">
        <v>0.9381025</v>
      </c>
      <c r="C10987" s="187">
        <v>45747.0</v>
      </c>
      <c r="D10987" s="188" t="str">
        <f t="shared" si="1"/>
        <v>2025/03</v>
      </c>
      <c r="E10987" s="189"/>
    </row>
    <row r="10988">
      <c r="A10988" s="186" t="s">
        <v>511</v>
      </c>
      <c r="B10988" s="186">
        <v>0.09247</v>
      </c>
      <c r="C10988" s="187">
        <v>45747.0</v>
      </c>
      <c r="D10988" s="188" t="str">
        <f t="shared" si="1"/>
        <v>2025/03</v>
      </c>
      <c r="E10988" s="189"/>
    </row>
    <row r="10989">
      <c r="A10989" s="186" t="s">
        <v>511</v>
      </c>
      <c r="B10989" s="186">
        <v>1.338366</v>
      </c>
      <c r="C10989" s="187">
        <v>45747.0</v>
      </c>
      <c r="D10989" s="188" t="str">
        <f t="shared" si="1"/>
        <v>2025/03</v>
      </c>
      <c r="E10989" s="189"/>
    </row>
    <row r="10990">
      <c r="A10990" s="186" t="s">
        <v>511</v>
      </c>
      <c r="B10990" s="186">
        <v>0.0735852</v>
      </c>
      <c r="C10990" s="187">
        <v>45747.0</v>
      </c>
      <c r="D10990" s="188" t="str">
        <f t="shared" si="1"/>
        <v>2025/03</v>
      </c>
      <c r="E10990" s="189"/>
    </row>
    <row r="10991">
      <c r="A10991" s="186" t="s">
        <v>509</v>
      </c>
      <c r="B10991" s="186">
        <v>2.1465E-4</v>
      </c>
      <c r="C10991" s="187">
        <v>45747.0</v>
      </c>
      <c r="D10991" s="188" t="str">
        <f t="shared" si="1"/>
        <v>2025/03</v>
      </c>
      <c r="E10991" s="189"/>
    </row>
    <row r="10992">
      <c r="A10992" s="186" t="s">
        <v>509</v>
      </c>
      <c r="B10992" s="186">
        <v>1.32E-4</v>
      </c>
      <c r="C10992" s="187">
        <v>45747.0</v>
      </c>
      <c r="D10992" s="188" t="str">
        <f t="shared" si="1"/>
        <v>2025/03</v>
      </c>
      <c r="E10992" s="189"/>
    </row>
    <row r="10993">
      <c r="A10993" s="186" t="s">
        <v>502</v>
      </c>
      <c r="B10993" s="186">
        <v>0.0887275</v>
      </c>
      <c r="C10993" s="187">
        <v>45747.0</v>
      </c>
      <c r="D10993" s="188" t="str">
        <f t="shared" si="1"/>
        <v>2025/03</v>
      </c>
      <c r="E10993" s="189"/>
    </row>
    <row r="10994">
      <c r="A10994" s="186" t="s">
        <v>502</v>
      </c>
      <c r="B10994" s="186">
        <v>0.01664</v>
      </c>
      <c r="C10994" s="187">
        <v>45747.0</v>
      </c>
      <c r="D10994" s="188" t="str">
        <f t="shared" si="1"/>
        <v>2025/03</v>
      </c>
      <c r="E10994" s="189"/>
    </row>
    <row r="10995">
      <c r="A10995" s="186" t="s">
        <v>502</v>
      </c>
      <c r="B10995" s="186">
        <v>0.11235</v>
      </c>
      <c r="C10995" s="187">
        <v>45747.0</v>
      </c>
      <c r="D10995" s="188" t="str">
        <f t="shared" si="1"/>
        <v>2025/03</v>
      </c>
      <c r="E10995" s="189"/>
    </row>
    <row r="10996">
      <c r="A10996" s="186" t="s">
        <v>502</v>
      </c>
      <c r="B10996" s="186">
        <v>0.0176094</v>
      </c>
      <c r="C10996" s="187">
        <v>45747.0</v>
      </c>
      <c r="D10996" s="188" t="str">
        <f t="shared" si="1"/>
        <v>2025/03</v>
      </c>
      <c r="E10996" s="189"/>
    </row>
    <row r="10997">
      <c r="A10997" s="186" t="s">
        <v>502</v>
      </c>
      <c r="B10997" s="186">
        <v>0.036288</v>
      </c>
      <c r="C10997" s="187">
        <v>45747.0</v>
      </c>
      <c r="D10997" s="188" t="str">
        <f t="shared" si="1"/>
        <v>2025/03</v>
      </c>
      <c r="E10997" s="189"/>
    </row>
    <row r="10998">
      <c r="A10998" s="186" t="s">
        <v>502</v>
      </c>
      <c r="B10998" s="186">
        <v>0.0027678</v>
      </c>
      <c r="C10998" s="187">
        <v>45747.0</v>
      </c>
      <c r="D10998" s="188" t="str">
        <f t="shared" si="1"/>
        <v>2025/03</v>
      </c>
      <c r="E10998" s="189"/>
    </row>
    <row r="10999">
      <c r="A10999" s="186" t="s">
        <v>502</v>
      </c>
      <c r="B10999" s="186">
        <v>0.33585</v>
      </c>
      <c r="C10999" s="187">
        <v>45747.0</v>
      </c>
      <c r="D10999" s="188" t="str">
        <f t="shared" si="1"/>
        <v>2025/03</v>
      </c>
      <c r="E10999" s="189"/>
    </row>
    <row r="11000">
      <c r="A11000" s="186" t="s">
        <v>502</v>
      </c>
      <c r="B11000" s="186">
        <v>0.2064</v>
      </c>
      <c r="C11000" s="187">
        <v>45747.0</v>
      </c>
      <c r="D11000" s="188" t="str">
        <f t="shared" si="1"/>
        <v>2025/03</v>
      </c>
      <c r="E11000" s="189"/>
    </row>
    <row r="11001">
      <c r="A11001" s="186" t="s">
        <v>502</v>
      </c>
      <c r="B11001" s="186">
        <v>1.16475</v>
      </c>
      <c r="C11001" s="187">
        <v>45747.0</v>
      </c>
      <c r="D11001" s="188" t="str">
        <f t="shared" si="1"/>
        <v>2025/03</v>
      </c>
      <c r="E11001" s="189"/>
    </row>
    <row r="11002">
      <c r="A11002" s="186" t="s">
        <v>502</v>
      </c>
      <c r="B11002" s="186">
        <v>0.0130665</v>
      </c>
      <c r="C11002" s="187">
        <v>45747.0</v>
      </c>
      <c r="D11002" s="188" t="str">
        <f t="shared" si="1"/>
        <v>2025/03</v>
      </c>
      <c r="E11002" s="189"/>
    </row>
    <row r="11003">
      <c r="A11003" s="186" t="s">
        <v>502</v>
      </c>
      <c r="B11003" s="186">
        <v>0.6471621</v>
      </c>
      <c r="C11003" s="187">
        <v>45747.0</v>
      </c>
      <c r="D11003" s="188" t="str">
        <f t="shared" si="1"/>
        <v>2025/03</v>
      </c>
      <c r="E11003" s="189"/>
    </row>
    <row r="11004">
      <c r="A11004" s="186" t="s">
        <v>502</v>
      </c>
      <c r="B11004" s="186">
        <v>0.0375936</v>
      </c>
      <c r="C11004" s="187">
        <v>45747.0</v>
      </c>
      <c r="D11004" s="188" t="str">
        <f t="shared" si="1"/>
        <v>2025/03</v>
      </c>
      <c r="E11004" s="189"/>
    </row>
    <row r="11005">
      <c r="A11005" s="186" t="s">
        <v>502</v>
      </c>
      <c r="B11005" s="186">
        <v>4.16</v>
      </c>
      <c r="C11005" s="187">
        <v>45747.0</v>
      </c>
      <c r="D11005" s="188" t="str">
        <f t="shared" si="1"/>
        <v>2025/03</v>
      </c>
      <c r="E11005" s="189"/>
    </row>
    <row r="11006">
      <c r="A11006" s="186" t="s">
        <v>502</v>
      </c>
      <c r="B11006" s="186">
        <v>0.254151</v>
      </c>
      <c r="C11006" s="187">
        <v>45747.0</v>
      </c>
      <c r="D11006" s="188" t="str">
        <f t="shared" si="1"/>
        <v>2025/03</v>
      </c>
      <c r="E11006" s="189"/>
    </row>
    <row r="11007">
      <c r="A11007" s="186" t="s">
        <v>502</v>
      </c>
      <c r="B11007" s="186">
        <v>0.451756</v>
      </c>
      <c r="C11007" s="187">
        <v>45747.0</v>
      </c>
      <c r="D11007" s="188" t="str">
        <f t="shared" si="1"/>
        <v>2025/03</v>
      </c>
      <c r="E11007" s="189"/>
    </row>
    <row r="11008">
      <c r="A11008" s="186" t="s">
        <v>488</v>
      </c>
      <c r="B11008" s="186">
        <v>8.646E-4</v>
      </c>
      <c r="C11008" s="187">
        <v>45747.0</v>
      </c>
      <c r="D11008" s="188" t="str">
        <f t="shared" si="1"/>
        <v>2025/03</v>
      </c>
      <c r="E11008" s="189"/>
    </row>
    <row r="11009">
      <c r="A11009" s="186" t="s">
        <v>488</v>
      </c>
      <c r="B11009" s="186">
        <v>1.62E-4</v>
      </c>
      <c r="C11009" s="187">
        <v>45747.0</v>
      </c>
      <c r="D11009" s="188" t="str">
        <f t="shared" si="1"/>
        <v>2025/03</v>
      </c>
      <c r="E11009" s="189"/>
    </row>
    <row r="11010">
      <c r="A11010" s="186" t="s">
        <v>488</v>
      </c>
      <c r="B11010" s="186">
        <v>0.601245</v>
      </c>
      <c r="C11010" s="187">
        <v>45747.0</v>
      </c>
      <c r="D11010" s="188" t="str">
        <f t="shared" si="1"/>
        <v>2025/03</v>
      </c>
      <c r="E11010" s="189"/>
    </row>
    <row r="11011">
      <c r="A11011" s="186" t="s">
        <v>488</v>
      </c>
      <c r="B11011" s="186">
        <v>0.38934</v>
      </c>
      <c r="C11011" s="187">
        <v>45747.0</v>
      </c>
      <c r="D11011" s="188" t="str">
        <f t="shared" si="1"/>
        <v>2025/03</v>
      </c>
      <c r="E11011" s="189"/>
    </row>
    <row r="11012">
      <c r="A11012" s="186" t="s">
        <v>488</v>
      </c>
      <c r="B11012" s="186">
        <v>0.0597652</v>
      </c>
      <c r="C11012" s="187">
        <v>45747.0</v>
      </c>
      <c r="D11012" s="188" t="str">
        <f t="shared" si="1"/>
        <v>2025/03</v>
      </c>
      <c r="E11012" s="189"/>
    </row>
    <row r="11013">
      <c r="A11013" s="186" t="s">
        <v>488</v>
      </c>
      <c r="B11013" s="186">
        <v>0.0827596</v>
      </c>
      <c r="C11013" s="187">
        <v>45747.0</v>
      </c>
      <c r="D11013" s="188" t="str">
        <f t="shared" si="1"/>
        <v>2025/03</v>
      </c>
      <c r="E11013" s="189"/>
    </row>
    <row r="11014">
      <c r="A11014" s="186" t="s">
        <v>489</v>
      </c>
      <c r="B11014" s="186">
        <v>2.1917075</v>
      </c>
      <c r="C11014" s="187">
        <v>45747.0</v>
      </c>
      <c r="D11014" s="188" t="str">
        <f t="shared" si="1"/>
        <v>2025/03</v>
      </c>
      <c r="E11014" s="189"/>
    </row>
    <row r="11015">
      <c r="A11015" s="186" t="s">
        <v>489</v>
      </c>
      <c r="B11015" s="186">
        <v>0.77856</v>
      </c>
      <c r="C11015" s="187">
        <v>45747.0</v>
      </c>
      <c r="D11015" s="188" t="str">
        <f t="shared" si="1"/>
        <v>2025/03</v>
      </c>
      <c r="E11015" s="189"/>
    </row>
    <row r="11016">
      <c r="A11016" s="186" t="s">
        <v>489</v>
      </c>
      <c r="B11016" s="186">
        <v>1.4575</v>
      </c>
      <c r="C11016" s="187">
        <v>45747.0</v>
      </c>
      <c r="D11016" s="188" t="str">
        <f t="shared" si="1"/>
        <v>2025/03</v>
      </c>
      <c r="E11016" s="189"/>
    </row>
    <row r="11017">
      <c r="A11017" s="186" t="s">
        <v>489</v>
      </c>
      <c r="B11017" s="186">
        <v>3.425E-4</v>
      </c>
      <c r="C11017" s="187">
        <v>45747.0</v>
      </c>
      <c r="D11017" s="188" t="str">
        <f t="shared" si="1"/>
        <v>2025/03</v>
      </c>
      <c r="E11017" s="189"/>
    </row>
    <row r="11018">
      <c r="A11018" s="186" t="s">
        <v>489</v>
      </c>
      <c r="B11018" s="186">
        <v>0.02684</v>
      </c>
      <c r="C11018" s="187">
        <v>45747.0</v>
      </c>
      <c r="D11018" s="188" t="str">
        <f t="shared" si="1"/>
        <v>2025/03</v>
      </c>
      <c r="E11018" s="189"/>
    </row>
    <row r="11019">
      <c r="A11019" s="186" t="s">
        <v>489</v>
      </c>
      <c r="B11019" s="186">
        <v>0.30164745</v>
      </c>
      <c r="C11019" s="187">
        <v>45747.0</v>
      </c>
      <c r="D11019" s="188" t="str">
        <f t="shared" si="1"/>
        <v>2025/03</v>
      </c>
      <c r="E11019" s="189"/>
    </row>
    <row r="11020">
      <c r="A11020" s="186" t="s">
        <v>489</v>
      </c>
      <c r="B11020" s="186">
        <v>0.0469536</v>
      </c>
      <c r="C11020" s="187">
        <v>45747.0</v>
      </c>
      <c r="D11020" s="188" t="str">
        <f t="shared" si="1"/>
        <v>2025/03</v>
      </c>
      <c r="E11020" s="189"/>
    </row>
    <row r="11021">
      <c r="A11021" s="186" t="s">
        <v>489</v>
      </c>
      <c r="B11021" s="186">
        <v>0.103338</v>
      </c>
      <c r="C11021" s="187">
        <v>45747.0</v>
      </c>
      <c r="D11021" s="188" t="str">
        <f t="shared" si="1"/>
        <v>2025/03</v>
      </c>
      <c r="E11021" s="189"/>
    </row>
    <row r="11022">
      <c r="A11022" s="186" t="s">
        <v>489</v>
      </c>
      <c r="B11022" s="186">
        <v>0.0051798</v>
      </c>
      <c r="C11022" s="187">
        <v>45747.0</v>
      </c>
      <c r="D11022" s="188" t="str">
        <f t="shared" si="1"/>
        <v>2025/03</v>
      </c>
      <c r="E11022" s="189"/>
    </row>
    <row r="11023">
      <c r="A11023" s="186" t="s">
        <v>489</v>
      </c>
      <c r="B11023" s="186">
        <v>0.0035688</v>
      </c>
      <c r="C11023" s="187">
        <v>45747.0</v>
      </c>
      <c r="D11023" s="188" t="str">
        <f t="shared" si="1"/>
        <v>2025/03</v>
      </c>
      <c r="E11023" s="189"/>
    </row>
    <row r="11024">
      <c r="A11024" s="186" t="s">
        <v>497</v>
      </c>
      <c r="B11024" s="186">
        <v>0.0197375</v>
      </c>
      <c r="C11024" s="187">
        <v>45747.0</v>
      </c>
      <c r="D11024" s="188" t="str">
        <f t="shared" si="1"/>
        <v>2025/03</v>
      </c>
      <c r="E11024" s="189"/>
    </row>
    <row r="11025">
      <c r="A11025" s="186" t="s">
        <v>497</v>
      </c>
      <c r="B11025" s="186">
        <v>0.00544</v>
      </c>
      <c r="C11025" s="187">
        <v>45747.0</v>
      </c>
      <c r="D11025" s="188" t="str">
        <f t="shared" si="1"/>
        <v>2025/03</v>
      </c>
      <c r="E11025" s="189"/>
    </row>
    <row r="11026">
      <c r="A11026" s="186" t="s">
        <v>497</v>
      </c>
      <c r="B11026" s="186">
        <v>0.03581</v>
      </c>
      <c r="C11026" s="187">
        <v>45747.0</v>
      </c>
      <c r="D11026" s="188" t="str">
        <f t="shared" si="1"/>
        <v>2025/03</v>
      </c>
      <c r="E11026" s="189"/>
    </row>
    <row r="11027">
      <c r="A11027" s="186" t="s">
        <v>497</v>
      </c>
      <c r="B11027" s="186">
        <v>4.3815E-4</v>
      </c>
      <c r="C11027" s="187">
        <v>45747.0</v>
      </c>
      <c r="D11027" s="188" t="str">
        <f t="shared" si="1"/>
        <v>2025/03</v>
      </c>
      <c r="E11027" s="189"/>
    </row>
    <row r="11028">
      <c r="A11028" s="186" t="s">
        <v>497</v>
      </c>
      <c r="B11028" s="186">
        <v>4.2E-5</v>
      </c>
      <c r="C11028" s="187">
        <v>45747.0</v>
      </c>
      <c r="D11028" s="188" t="str">
        <f t="shared" si="1"/>
        <v>2025/03</v>
      </c>
      <c r="E11028" s="189"/>
    </row>
    <row r="11029">
      <c r="A11029" s="186" t="s">
        <v>497</v>
      </c>
      <c r="B11029" s="186">
        <v>0.038985</v>
      </c>
      <c r="C11029" s="187">
        <v>45747.0</v>
      </c>
      <c r="D11029" s="188" t="str">
        <f t="shared" si="1"/>
        <v>2025/03</v>
      </c>
      <c r="E11029" s="189"/>
    </row>
    <row r="11030">
      <c r="A11030" s="186" t="s">
        <v>497</v>
      </c>
      <c r="B11030" s="186">
        <v>0.0991728</v>
      </c>
      <c r="C11030" s="187">
        <v>45747.0</v>
      </c>
      <c r="D11030" s="188" t="str">
        <f t="shared" si="1"/>
        <v>2025/03</v>
      </c>
      <c r="E11030" s="189"/>
    </row>
    <row r="11031">
      <c r="A11031" s="186" t="s">
        <v>498</v>
      </c>
      <c r="B11031" s="186">
        <v>0.1283675</v>
      </c>
      <c r="C11031" s="187">
        <v>45747.0</v>
      </c>
      <c r="D11031" s="188" t="str">
        <f t="shared" si="1"/>
        <v>2025/03</v>
      </c>
      <c r="E11031" s="189"/>
    </row>
    <row r="11032">
      <c r="A11032" s="186" t="s">
        <v>498</v>
      </c>
      <c r="B11032" s="186">
        <v>0.09185</v>
      </c>
      <c r="C11032" s="187">
        <v>45747.0</v>
      </c>
      <c r="D11032" s="188" t="str">
        <f t="shared" si="1"/>
        <v>2025/03</v>
      </c>
      <c r="E11032" s="189"/>
    </row>
    <row r="11033">
      <c r="A11033" s="186" t="s">
        <v>498</v>
      </c>
      <c r="B11033" s="186">
        <v>0.00932925</v>
      </c>
      <c r="C11033" s="187">
        <v>45747.0</v>
      </c>
      <c r="D11033" s="188" t="str">
        <f t="shared" si="1"/>
        <v>2025/03</v>
      </c>
      <c r="E11033" s="189"/>
    </row>
    <row r="11034">
      <c r="A11034" s="186" t="s">
        <v>498</v>
      </c>
      <c r="B11034" s="186">
        <v>2.784E-4</v>
      </c>
      <c r="C11034" s="187">
        <v>45747.0</v>
      </c>
      <c r="D11034" s="188" t="str">
        <f t="shared" si="1"/>
        <v>2025/03</v>
      </c>
      <c r="E11034" s="189"/>
    </row>
    <row r="11035">
      <c r="A11035" s="186" t="s">
        <v>498</v>
      </c>
      <c r="B11035" s="186">
        <v>0.0020454</v>
      </c>
      <c r="C11035" s="187">
        <v>45747.0</v>
      </c>
      <c r="D11035" s="188" t="str">
        <f t="shared" si="1"/>
        <v>2025/03</v>
      </c>
      <c r="E11035" s="189"/>
    </row>
    <row r="11036">
      <c r="A11036" s="186" t="s">
        <v>491</v>
      </c>
      <c r="B11036" s="186">
        <v>0.016725</v>
      </c>
      <c r="C11036" s="187">
        <v>45747.0</v>
      </c>
      <c r="D11036" s="188" t="str">
        <f t="shared" si="1"/>
        <v>2025/03</v>
      </c>
      <c r="E11036" s="189"/>
    </row>
    <row r="11037">
      <c r="A11037" s="186" t="s">
        <v>491</v>
      </c>
      <c r="B11037" s="186">
        <v>0.04677</v>
      </c>
      <c r="C11037" s="187">
        <v>45747.0</v>
      </c>
      <c r="D11037" s="188" t="str">
        <f t="shared" si="1"/>
        <v>2025/03</v>
      </c>
      <c r="E11037" s="189"/>
    </row>
    <row r="11038">
      <c r="A11038" s="186" t="s">
        <v>491</v>
      </c>
      <c r="B11038" s="186">
        <v>0.08074755</v>
      </c>
      <c r="C11038" s="187">
        <v>45747.0</v>
      </c>
      <c r="D11038" s="188" t="str">
        <f t="shared" si="1"/>
        <v>2025/03</v>
      </c>
      <c r="E11038" s="189"/>
    </row>
    <row r="11039">
      <c r="A11039" s="186" t="s">
        <v>491</v>
      </c>
      <c r="B11039" s="186">
        <v>0.073728</v>
      </c>
      <c r="C11039" s="187">
        <v>45747.0</v>
      </c>
      <c r="D11039" s="188" t="str">
        <f t="shared" si="1"/>
        <v>2025/03</v>
      </c>
      <c r="E11039" s="189"/>
    </row>
    <row r="11040">
      <c r="A11040" s="186" t="s">
        <v>491</v>
      </c>
      <c r="B11040" s="186">
        <v>0.1757208</v>
      </c>
      <c r="C11040" s="187">
        <v>45747.0</v>
      </c>
      <c r="D11040" s="188" t="str">
        <f t="shared" si="1"/>
        <v>2025/03</v>
      </c>
      <c r="E11040" s="189"/>
    </row>
    <row r="11041">
      <c r="A11041" s="186" t="s">
        <v>487</v>
      </c>
      <c r="B11041" s="186">
        <v>0.24727</v>
      </c>
      <c r="C11041" s="187">
        <v>45748.0</v>
      </c>
      <c r="D11041" s="188" t="str">
        <f t="shared" si="1"/>
        <v>2025/04</v>
      </c>
      <c r="E11041" s="189"/>
    </row>
    <row r="11042">
      <c r="A11042" s="186" t="s">
        <v>487</v>
      </c>
      <c r="B11042" s="186">
        <v>0.00176</v>
      </c>
      <c r="C11042" s="187">
        <v>45748.0</v>
      </c>
      <c r="D11042" s="188" t="str">
        <f t="shared" si="1"/>
        <v>2025/04</v>
      </c>
      <c r="E11042" s="189"/>
    </row>
    <row r="11043">
      <c r="A11043" s="186" t="s">
        <v>487</v>
      </c>
      <c r="B11043" s="186">
        <v>0.01692</v>
      </c>
      <c r="C11043" s="187">
        <v>45748.0</v>
      </c>
      <c r="D11043" s="188" t="str">
        <f t="shared" si="1"/>
        <v>2025/04</v>
      </c>
      <c r="E11043" s="189"/>
    </row>
    <row r="11044">
      <c r="A11044" s="186" t="s">
        <v>487</v>
      </c>
      <c r="B11044" s="186">
        <v>0.00547965</v>
      </c>
      <c r="C11044" s="187">
        <v>45748.0</v>
      </c>
      <c r="D11044" s="188" t="str">
        <f t="shared" si="1"/>
        <v>2025/04</v>
      </c>
      <c r="E11044" s="189"/>
    </row>
    <row r="11045">
      <c r="A11045" s="186" t="s">
        <v>487</v>
      </c>
      <c r="B11045" s="186">
        <v>3.258E-4</v>
      </c>
      <c r="C11045" s="187">
        <v>45748.0</v>
      </c>
      <c r="D11045" s="188" t="str">
        <f t="shared" si="1"/>
        <v>2025/04</v>
      </c>
      <c r="E11045" s="189"/>
    </row>
    <row r="11046">
      <c r="A11046" s="186" t="s">
        <v>499</v>
      </c>
      <c r="B11046" s="186">
        <v>23.5472125</v>
      </c>
      <c r="C11046" s="187">
        <v>45748.0</v>
      </c>
      <c r="D11046" s="188" t="str">
        <f t="shared" si="1"/>
        <v>2025/04</v>
      </c>
      <c r="E11046" s="189"/>
    </row>
    <row r="11047">
      <c r="A11047" s="186" t="s">
        <v>499</v>
      </c>
      <c r="B11047" s="186">
        <v>46.37648</v>
      </c>
      <c r="C11047" s="187">
        <v>45748.0</v>
      </c>
      <c r="D11047" s="188" t="str">
        <f t="shared" si="1"/>
        <v>2025/04</v>
      </c>
      <c r="E11047" s="189"/>
    </row>
    <row r="11048">
      <c r="A11048" s="186" t="s">
        <v>499</v>
      </c>
      <c r="B11048" s="186">
        <v>40.29841</v>
      </c>
      <c r="C11048" s="187">
        <v>45748.0</v>
      </c>
      <c r="D11048" s="188" t="str">
        <f t="shared" si="1"/>
        <v>2025/04</v>
      </c>
      <c r="E11048" s="189"/>
    </row>
    <row r="11049">
      <c r="A11049" s="186" t="s">
        <v>499</v>
      </c>
      <c r="B11049" s="186">
        <v>7.5386175</v>
      </c>
      <c r="C11049" s="187">
        <v>45748.0</v>
      </c>
      <c r="D11049" s="188" t="str">
        <f t="shared" si="1"/>
        <v>2025/04</v>
      </c>
      <c r="E11049" s="189"/>
    </row>
    <row r="11050">
      <c r="A11050" s="186" t="s">
        <v>499</v>
      </c>
      <c r="B11050" s="186">
        <v>0.9824</v>
      </c>
      <c r="C11050" s="187">
        <v>45748.0</v>
      </c>
      <c r="D11050" s="188" t="str">
        <f t="shared" si="1"/>
        <v>2025/04</v>
      </c>
      <c r="E11050" s="189"/>
    </row>
    <row r="11051">
      <c r="A11051" s="186" t="s">
        <v>499</v>
      </c>
      <c r="B11051" s="186">
        <v>4.49554</v>
      </c>
      <c r="C11051" s="187">
        <v>45748.0</v>
      </c>
      <c r="D11051" s="188" t="str">
        <f t="shared" si="1"/>
        <v>2025/04</v>
      </c>
      <c r="E11051" s="189"/>
    </row>
    <row r="11052">
      <c r="A11052" s="186" t="s">
        <v>499</v>
      </c>
      <c r="B11052" s="186">
        <v>0.4413606</v>
      </c>
      <c r="C11052" s="187">
        <v>45748.0</v>
      </c>
      <c r="D11052" s="188" t="str">
        <f t="shared" si="1"/>
        <v>2025/04</v>
      </c>
      <c r="E11052" s="189"/>
    </row>
    <row r="11053">
      <c r="A11053" s="186" t="s">
        <v>499</v>
      </c>
      <c r="B11053" s="186">
        <v>0.442128</v>
      </c>
      <c r="C11053" s="187">
        <v>45748.0</v>
      </c>
      <c r="D11053" s="188" t="str">
        <f t="shared" si="1"/>
        <v>2025/04</v>
      </c>
      <c r="E11053" s="189"/>
    </row>
    <row r="11054">
      <c r="A11054" s="186" t="s">
        <v>499</v>
      </c>
      <c r="B11054" s="186">
        <v>0.1868232</v>
      </c>
      <c r="C11054" s="187">
        <v>45748.0</v>
      </c>
      <c r="D11054" s="188" t="str">
        <f t="shared" si="1"/>
        <v>2025/04</v>
      </c>
      <c r="E11054" s="189"/>
    </row>
    <row r="11055">
      <c r="A11055" s="186" t="s">
        <v>499</v>
      </c>
      <c r="B11055" s="186">
        <v>0.03553511</v>
      </c>
      <c r="C11055" s="187">
        <v>45748.0</v>
      </c>
      <c r="D11055" s="188" t="str">
        <f t="shared" si="1"/>
        <v>2025/04</v>
      </c>
      <c r="E11055" s="189"/>
    </row>
    <row r="11056">
      <c r="A11056" s="186" t="s">
        <v>499</v>
      </c>
      <c r="B11056" s="186">
        <v>0.3875964</v>
      </c>
      <c r="C11056" s="187">
        <v>45748.0</v>
      </c>
      <c r="D11056" s="188" t="str">
        <f t="shared" si="1"/>
        <v>2025/04</v>
      </c>
      <c r="E11056" s="189"/>
    </row>
    <row r="11057">
      <c r="A11057" s="186" t="s">
        <v>499</v>
      </c>
      <c r="B11057" s="186">
        <v>0.214722</v>
      </c>
      <c r="C11057" s="187">
        <v>45748.0</v>
      </c>
      <c r="D11057" s="188" t="str">
        <f t="shared" si="1"/>
        <v>2025/04</v>
      </c>
      <c r="E11057" s="189"/>
    </row>
    <row r="11058">
      <c r="A11058" s="186" t="s">
        <v>511</v>
      </c>
      <c r="B11058" s="186">
        <v>0.7257156</v>
      </c>
      <c r="C11058" s="187">
        <v>45748.0</v>
      </c>
      <c r="D11058" s="188" t="str">
        <f t="shared" si="1"/>
        <v>2025/04</v>
      </c>
      <c r="E11058" s="189"/>
    </row>
    <row r="11059">
      <c r="A11059" s="186" t="s">
        <v>511</v>
      </c>
      <c r="B11059" s="186">
        <v>0.0416292</v>
      </c>
      <c r="C11059" s="187">
        <v>45748.0</v>
      </c>
      <c r="D11059" s="188" t="str">
        <f t="shared" si="1"/>
        <v>2025/04</v>
      </c>
      <c r="E11059" s="189"/>
    </row>
    <row r="11060">
      <c r="A11060" s="186" t="s">
        <v>509</v>
      </c>
      <c r="B11060" s="186">
        <v>0.1286349</v>
      </c>
      <c r="C11060" s="187">
        <v>45748.0</v>
      </c>
      <c r="D11060" s="188" t="str">
        <f t="shared" si="1"/>
        <v>2025/04</v>
      </c>
      <c r="E11060" s="189"/>
    </row>
    <row r="11061">
      <c r="A11061" s="186" t="s">
        <v>509</v>
      </c>
      <c r="B11061" s="186">
        <v>7.872E-4</v>
      </c>
      <c r="C11061" s="187">
        <v>45748.0</v>
      </c>
      <c r="D11061" s="188" t="str">
        <f t="shared" si="1"/>
        <v>2025/04</v>
      </c>
      <c r="E11061" s="189"/>
    </row>
    <row r="11062">
      <c r="A11062" s="186" t="s">
        <v>509</v>
      </c>
      <c r="B11062" s="186">
        <v>0.1285704</v>
      </c>
      <c r="C11062" s="187">
        <v>45748.0</v>
      </c>
      <c r="D11062" s="188" t="str">
        <f t="shared" si="1"/>
        <v>2025/04</v>
      </c>
      <c r="E11062" s="189"/>
    </row>
    <row r="11063">
      <c r="A11063" s="186" t="s">
        <v>502</v>
      </c>
      <c r="B11063" s="186">
        <v>0.489465</v>
      </c>
      <c r="C11063" s="187">
        <v>45748.0</v>
      </c>
      <c r="D11063" s="188" t="str">
        <f t="shared" si="1"/>
        <v>2025/04</v>
      </c>
      <c r="E11063" s="189"/>
    </row>
    <row r="11064">
      <c r="A11064" s="186" t="s">
        <v>502</v>
      </c>
      <c r="B11064" s="186">
        <v>0.22672</v>
      </c>
      <c r="C11064" s="187">
        <v>45748.0</v>
      </c>
      <c r="D11064" s="188" t="str">
        <f t="shared" si="1"/>
        <v>2025/04</v>
      </c>
      <c r="E11064" s="189"/>
    </row>
    <row r="11065">
      <c r="A11065" s="186" t="s">
        <v>502</v>
      </c>
      <c r="B11065" s="186">
        <v>0.7385</v>
      </c>
      <c r="C11065" s="187">
        <v>45748.0</v>
      </c>
      <c r="D11065" s="188" t="str">
        <f t="shared" si="1"/>
        <v>2025/04</v>
      </c>
      <c r="E11065" s="189"/>
    </row>
    <row r="11066">
      <c r="A11066" s="186" t="s">
        <v>502</v>
      </c>
      <c r="B11066" s="186">
        <v>0.15604275</v>
      </c>
      <c r="C11066" s="187">
        <v>45748.0</v>
      </c>
      <c r="D11066" s="188" t="str">
        <f t="shared" si="1"/>
        <v>2025/04</v>
      </c>
      <c r="E11066" s="189"/>
    </row>
    <row r="11067">
      <c r="A11067" s="186" t="s">
        <v>502</v>
      </c>
      <c r="B11067" s="186">
        <v>0.0805728</v>
      </c>
      <c r="C11067" s="187">
        <v>45748.0</v>
      </c>
      <c r="D11067" s="188" t="str">
        <f t="shared" si="1"/>
        <v>2025/04</v>
      </c>
      <c r="E11067" s="189"/>
    </row>
    <row r="11068">
      <c r="A11068" s="186" t="s">
        <v>502</v>
      </c>
      <c r="B11068" s="186">
        <v>0.0272094</v>
      </c>
      <c r="C11068" s="187">
        <v>45748.0</v>
      </c>
      <c r="D11068" s="188" t="str">
        <f t="shared" si="1"/>
        <v>2025/04</v>
      </c>
      <c r="E11068" s="189"/>
    </row>
    <row r="11069">
      <c r="A11069" s="186" t="s">
        <v>502</v>
      </c>
      <c r="B11069" s="186">
        <v>5.03157</v>
      </c>
      <c r="C11069" s="187">
        <v>45748.0</v>
      </c>
      <c r="D11069" s="188" t="str">
        <f t="shared" si="1"/>
        <v>2025/04</v>
      </c>
      <c r="E11069" s="189"/>
    </row>
    <row r="11070">
      <c r="A11070" s="186" t="s">
        <v>502</v>
      </c>
      <c r="B11070" s="186">
        <v>0.93126</v>
      </c>
      <c r="C11070" s="187">
        <v>45748.0</v>
      </c>
      <c r="D11070" s="188" t="str">
        <f t="shared" si="1"/>
        <v>2025/04</v>
      </c>
      <c r="E11070" s="189"/>
    </row>
    <row r="11071">
      <c r="A11071" s="186" t="s">
        <v>502</v>
      </c>
      <c r="B11071" s="186">
        <v>0.0080912</v>
      </c>
      <c r="C11071" s="187">
        <v>45748.0</v>
      </c>
      <c r="D11071" s="188" t="str">
        <f t="shared" si="1"/>
        <v>2025/04</v>
      </c>
      <c r="E11071" s="189"/>
    </row>
    <row r="11072">
      <c r="A11072" s="186" t="s">
        <v>502</v>
      </c>
      <c r="B11072" s="186">
        <v>10.24311</v>
      </c>
      <c r="C11072" s="187">
        <v>45748.0</v>
      </c>
      <c r="D11072" s="188" t="str">
        <f t="shared" si="1"/>
        <v>2025/04</v>
      </c>
      <c r="E11072" s="189"/>
    </row>
    <row r="11073">
      <c r="A11073" s="186" t="s">
        <v>502</v>
      </c>
      <c r="B11073" s="186">
        <v>0.489723</v>
      </c>
      <c r="C11073" s="187">
        <v>45748.0</v>
      </c>
      <c r="D11073" s="188" t="str">
        <f t="shared" si="1"/>
        <v>2025/04</v>
      </c>
      <c r="E11073" s="189"/>
    </row>
    <row r="11074">
      <c r="A11074" s="186" t="s">
        <v>502</v>
      </c>
      <c r="B11074" s="186">
        <v>0.028722</v>
      </c>
      <c r="C11074" s="187">
        <v>45748.0</v>
      </c>
      <c r="D11074" s="188" t="str">
        <f t="shared" si="1"/>
        <v>2025/04</v>
      </c>
      <c r="E11074" s="189"/>
    </row>
    <row r="11075">
      <c r="A11075" s="186" t="s">
        <v>502</v>
      </c>
      <c r="B11075" s="186">
        <v>4.12</v>
      </c>
      <c r="C11075" s="187">
        <v>45748.0</v>
      </c>
      <c r="D11075" s="188" t="str">
        <f t="shared" si="1"/>
        <v>2025/04</v>
      </c>
      <c r="E11075" s="189"/>
    </row>
    <row r="11076">
      <c r="A11076" s="186" t="s">
        <v>502</v>
      </c>
      <c r="B11076" s="186">
        <v>0.248745</v>
      </c>
      <c r="C11076" s="187">
        <v>45748.0</v>
      </c>
      <c r="D11076" s="188" t="str">
        <f t="shared" si="1"/>
        <v>2025/04</v>
      </c>
      <c r="E11076" s="189"/>
    </row>
    <row r="11077">
      <c r="A11077" s="186" t="s">
        <v>502</v>
      </c>
      <c r="B11077" s="186">
        <v>0.445048</v>
      </c>
      <c r="C11077" s="187">
        <v>45748.0</v>
      </c>
      <c r="D11077" s="188" t="str">
        <f t="shared" si="1"/>
        <v>2025/04</v>
      </c>
      <c r="E11077" s="189"/>
    </row>
    <row r="11078">
      <c r="A11078" s="186" t="s">
        <v>488</v>
      </c>
      <c r="B11078" s="186">
        <v>0.18036</v>
      </c>
      <c r="C11078" s="187">
        <v>45748.0</v>
      </c>
      <c r="D11078" s="188" t="str">
        <f t="shared" si="1"/>
        <v>2025/04</v>
      </c>
      <c r="E11078" s="189"/>
    </row>
    <row r="11079">
      <c r="A11079" s="186" t="s">
        <v>488</v>
      </c>
      <c r="B11079" s="186">
        <v>0.16688</v>
      </c>
      <c r="C11079" s="187">
        <v>45748.0</v>
      </c>
      <c r="D11079" s="188" t="str">
        <f t="shared" si="1"/>
        <v>2025/04</v>
      </c>
      <c r="E11079" s="189"/>
    </row>
    <row r="11080">
      <c r="A11080" s="186" t="s">
        <v>488</v>
      </c>
      <c r="B11080" s="186">
        <v>0.012975</v>
      </c>
      <c r="C11080" s="187">
        <v>45748.0</v>
      </c>
      <c r="D11080" s="188" t="str">
        <f t="shared" si="1"/>
        <v>2025/04</v>
      </c>
      <c r="E11080" s="189"/>
    </row>
    <row r="11081">
      <c r="A11081" s="186" t="s">
        <v>488</v>
      </c>
      <c r="B11081" s="186">
        <v>0.00712</v>
      </c>
      <c r="C11081" s="187">
        <v>45748.0</v>
      </c>
      <c r="D11081" s="188" t="str">
        <f t="shared" si="1"/>
        <v>2025/04</v>
      </c>
      <c r="E11081" s="189"/>
    </row>
    <row r="11082">
      <c r="A11082" s="186" t="s">
        <v>488</v>
      </c>
      <c r="B11082" s="186">
        <v>0.0123045</v>
      </c>
      <c r="C11082" s="187">
        <v>45748.0</v>
      </c>
      <c r="D11082" s="188" t="str">
        <f t="shared" si="1"/>
        <v>2025/04</v>
      </c>
      <c r="E11082" s="189"/>
    </row>
    <row r="11083">
      <c r="A11083" s="186" t="s">
        <v>488</v>
      </c>
      <c r="B11083" s="186">
        <v>3.84E-4</v>
      </c>
      <c r="C11083" s="187">
        <v>45748.0</v>
      </c>
      <c r="D11083" s="188" t="str">
        <f t="shared" si="1"/>
        <v>2025/04</v>
      </c>
      <c r="E11083" s="189"/>
    </row>
    <row r="11084">
      <c r="A11084" s="186" t="s">
        <v>488</v>
      </c>
      <c r="B11084" s="186">
        <v>0.0304242</v>
      </c>
      <c r="C11084" s="187">
        <v>45748.0</v>
      </c>
      <c r="D11084" s="188" t="str">
        <f t="shared" si="1"/>
        <v>2025/04</v>
      </c>
      <c r="E11084" s="189"/>
    </row>
    <row r="11085">
      <c r="A11085" s="186" t="s">
        <v>488</v>
      </c>
      <c r="B11085" s="186">
        <v>12.051135</v>
      </c>
      <c r="C11085" s="187">
        <v>45748.0</v>
      </c>
      <c r="D11085" s="188" t="str">
        <f t="shared" si="1"/>
        <v>2025/04</v>
      </c>
      <c r="E11085" s="189"/>
    </row>
    <row r="11086">
      <c r="A11086" s="186" t="s">
        <v>488</v>
      </c>
      <c r="B11086" s="186">
        <v>0.11808</v>
      </c>
      <c r="C11086" s="187">
        <v>45748.0</v>
      </c>
      <c r="D11086" s="188" t="str">
        <f t="shared" si="1"/>
        <v>2025/04</v>
      </c>
      <c r="E11086" s="189"/>
    </row>
    <row r="11087">
      <c r="A11087" s="186" t="s">
        <v>488</v>
      </c>
      <c r="B11087" s="186">
        <v>4.32936</v>
      </c>
      <c r="C11087" s="187">
        <v>45748.0</v>
      </c>
      <c r="D11087" s="188" t="str">
        <f t="shared" si="1"/>
        <v>2025/04</v>
      </c>
      <c r="E11087" s="189"/>
    </row>
    <row r="11088">
      <c r="A11088" s="186" t="s">
        <v>488</v>
      </c>
      <c r="B11088" s="186">
        <v>0.8629764</v>
      </c>
      <c r="C11088" s="187">
        <v>45748.0</v>
      </c>
      <c r="D11088" s="188" t="str">
        <f t="shared" si="1"/>
        <v>2025/04</v>
      </c>
      <c r="E11088" s="189"/>
    </row>
    <row r="11089">
      <c r="A11089" s="186" t="s">
        <v>488</v>
      </c>
      <c r="B11089" s="186">
        <v>0.0176</v>
      </c>
      <c r="C11089" s="187">
        <v>45748.0</v>
      </c>
      <c r="D11089" s="188" t="str">
        <f t="shared" si="1"/>
        <v>2025/04</v>
      </c>
      <c r="E11089" s="189"/>
    </row>
    <row r="11090">
      <c r="A11090" s="186" t="s">
        <v>488</v>
      </c>
      <c r="B11090" s="186">
        <v>2.2148984</v>
      </c>
      <c r="C11090" s="187">
        <v>45748.0</v>
      </c>
      <c r="D11090" s="188" t="str">
        <f t="shared" si="1"/>
        <v>2025/04</v>
      </c>
      <c r="E11090" s="189"/>
    </row>
    <row r="11091">
      <c r="A11091" s="186" t="s">
        <v>489</v>
      </c>
      <c r="B11091" s="186">
        <v>4.061865</v>
      </c>
      <c r="C11091" s="187">
        <v>45748.0</v>
      </c>
      <c r="D11091" s="188" t="str">
        <f t="shared" si="1"/>
        <v>2025/04</v>
      </c>
      <c r="E11091" s="189"/>
    </row>
    <row r="11092">
      <c r="A11092" s="186" t="s">
        <v>489</v>
      </c>
      <c r="B11092" s="186">
        <v>3.82064</v>
      </c>
      <c r="C11092" s="187">
        <v>45748.0</v>
      </c>
      <c r="D11092" s="188" t="str">
        <f t="shared" si="1"/>
        <v>2025/04</v>
      </c>
      <c r="E11092" s="189"/>
    </row>
    <row r="11093">
      <c r="A11093" s="186" t="s">
        <v>489</v>
      </c>
      <c r="B11093" s="186">
        <v>4.66314</v>
      </c>
      <c r="C11093" s="187">
        <v>45748.0</v>
      </c>
      <c r="D11093" s="188" t="str">
        <f t="shared" si="1"/>
        <v>2025/04</v>
      </c>
      <c r="E11093" s="189"/>
    </row>
    <row r="11094">
      <c r="A11094" s="186" t="s">
        <v>489</v>
      </c>
      <c r="B11094" s="186">
        <v>0.0048725</v>
      </c>
      <c r="C11094" s="187">
        <v>45748.0</v>
      </c>
      <c r="D11094" s="188" t="str">
        <f t="shared" si="1"/>
        <v>2025/04</v>
      </c>
      <c r="E11094" s="189"/>
    </row>
    <row r="11095">
      <c r="A11095" s="186" t="s">
        <v>489</v>
      </c>
      <c r="B11095" s="186">
        <v>0.01834</v>
      </c>
      <c r="C11095" s="187">
        <v>45748.0</v>
      </c>
      <c r="D11095" s="188" t="str">
        <f t="shared" si="1"/>
        <v>2025/04</v>
      </c>
      <c r="E11095" s="189"/>
    </row>
    <row r="11096">
      <c r="A11096" s="186" t="s">
        <v>489</v>
      </c>
      <c r="B11096" s="186">
        <v>0.33681585</v>
      </c>
      <c r="C11096" s="187">
        <v>45748.0</v>
      </c>
      <c r="D11096" s="188" t="str">
        <f t="shared" si="1"/>
        <v>2025/04</v>
      </c>
      <c r="E11096" s="189"/>
    </row>
    <row r="11097">
      <c r="A11097" s="186" t="s">
        <v>489</v>
      </c>
      <c r="B11097" s="186">
        <v>0.082704</v>
      </c>
      <c r="C11097" s="187">
        <v>45748.0</v>
      </c>
      <c r="D11097" s="188" t="str">
        <f t="shared" si="1"/>
        <v>2025/04</v>
      </c>
      <c r="E11097" s="189"/>
    </row>
    <row r="11098">
      <c r="A11098" s="186" t="s">
        <v>489</v>
      </c>
      <c r="B11098" s="186">
        <v>0.114423</v>
      </c>
      <c r="C11098" s="187">
        <v>45748.0</v>
      </c>
      <c r="D11098" s="188" t="str">
        <f t="shared" si="1"/>
        <v>2025/04</v>
      </c>
      <c r="E11098" s="189"/>
    </row>
    <row r="11099">
      <c r="A11099" s="186" t="s">
        <v>489</v>
      </c>
      <c r="B11099" s="186">
        <v>0.0321927</v>
      </c>
      <c r="C11099" s="187">
        <v>45748.0</v>
      </c>
      <c r="D11099" s="188" t="str">
        <f t="shared" si="1"/>
        <v>2025/04</v>
      </c>
      <c r="E11099" s="189"/>
    </row>
    <row r="11100">
      <c r="A11100" s="186" t="s">
        <v>489</v>
      </c>
      <c r="B11100" s="186">
        <v>0.0214476</v>
      </c>
      <c r="C11100" s="187">
        <v>45748.0</v>
      </c>
      <c r="D11100" s="188" t="str">
        <f t="shared" si="1"/>
        <v>2025/04</v>
      </c>
      <c r="E11100" s="189"/>
    </row>
    <row r="11101">
      <c r="A11101" s="186" t="s">
        <v>497</v>
      </c>
      <c r="B11101" s="186">
        <v>0.0190425</v>
      </c>
      <c r="C11101" s="187">
        <v>45748.0</v>
      </c>
      <c r="D11101" s="188" t="str">
        <f t="shared" si="1"/>
        <v>2025/04</v>
      </c>
      <c r="E11101" s="189"/>
    </row>
    <row r="11102">
      <c r="A11102" s="186" t="s">
        <v>497</v>
      </c>
      <c r="B11102" s="186">
        <v>0.00304</v>
      </c>
      <c r="C11102" s="187">
        <v>45748.0</v>
      </c>
      <c r="D11102" s="188" t="str">
        <f t="shared" si="1"/>
        <v>2025/04</v>
      </c>
      <c r="E11102" s="189"/>
    </row>
    <row r="11103">
      <c r="A11103" s="186" t="s">
        <v>497</v>
      </c>
      <c r="B11103" s="186">
        <v>0.00356</v>
      </c>
      <c r="C11103" s="187">
        <v>45748.0</v>
      </c>
      <c r="D11103" s="188" t="str">
        <f t="shared" si="1"/>
        <v>2025/04</v>
      </c>
      <c r="E11103" s="189"/>
    </row>
    <row r="11104">
      <c r="A11104" s="186" t="s">
        <v>497</v>
      </c>
      <c r="B11104" s="186">
        <v>0.09011</v>
      </c>
      <c r="C11104" s="187">
        <v>45748.0</v>
      </c>
      <c r="D11104" s="188" t="str">
        <f t="shared" si="1"/>
        <v>2025/04</v>
      </c>
      <c r="E11104" s="189"/>
    </row>
    <row r="11105">
      <c r="A11105" s="186" t="s">
        <v>497</v>
      </c>
      <c r="B11105" s="186">
        <v>0.00774</v>
      </c>
      <c r="C11105" s="187">
        <v>45748.0</v>
      </c>
      <c r="D11105" s="188" t="str">
        <f t="shared" si="1"/>
        <v>2025/04</v>
      </c>
      <c r="E11105" s="189"/>
    </row>
    <row r="11106">
      <c r="A11106" s="186" t="s">
        <v>498</v>
      </c>
      <c r="B11106" s="186">
        <v>0.1272375</v>
      </c>
      <c r="C11106" s="187">
        <v>45748.0</v>
      </c>
      <c r="D11106" s="188" t="str">
        <f t="shared" si="1"/>
        <v>2025/04</v>
      </c>
      <c r="E11106" s="189"/>
    </row>
    <row r="11107">
      <c r="A11107" s="186" t="s">
        <v>498</v>
      </c>
      <c r="B11107" s="186">
        <v>0.0016</v>
      </c>
      <c r="C11107" s="187">
        <v>45748.0</v>
      </c>
      <c r="D11107" s="188" t="str">
        <f t="shared" si="1"/>
        <v>2025/04</v>
      </c>
      <c r="E11107" s="189"/>
    </row>
    <row r="11108">
      <c r="A11108" s="186" t="s">
        <v>498</v>
      </c>
      <c r="B11108" s="186">
        <v>0.08511</v>
      </c>
      <c r="C11108" s="187">
        <v>45748.0</v>
      </c>
      <c r="D11108" s="188" t="str">
        <f t="shared" si="1"/>
        <v>2025/04</v>
      </c>
      <c r="E11108" s="189"/>
    </row>
    <row r="11109">
      <c r="A11109" s="186" t="s">
        <v>498</v>
      </c>
      <c r="B11109" s="186">
        <v>0.0198675</v>
      </c>
      <c r="C11109" s="187">
        <v>45748.0</v>
      </c>
      <c r="D11109" s="188" t="str">
        <f t="shared" si="1"/>
        <v>2025/04</v>
      </c>
      <c r="E11109" s="189"/>
    </row>
    <row r="11110">
      <c r="A11110" s="186" t="s">
        <v>498</v>
      </c>
      <c r="B11110" s="186">
        <v>0.0033696</v>
      </c>
      <c r="C11110" s="187">
        <v>45748.0</v>
      </c>
      <c r="D11110" s="188" t="str">
        <f t="shared" si="1"/>
        <v>2025/04</v>
      </c>
      <c r="E11110" s="189"/>
    </row>
    <row r="11111">
      <c r="A11111" s="186" t="s">
        <v>498</v>
      </c>
      <c r="B11111" s="186">
        <v>0.0061932</v>
      </c>
      <c r="C11111" s="187">
        <v>45748.0</v>
      </c>
      <c r="D11111" s="188" t="str">
        <f t="shared" si="1"/>
        <v>2025/04</v>
      </c>
      <c r="E11111" s="189"/>
    </row>
    <row r="11112">
      <c r="A11112" s="186" t="s">
        <v>512</v>
      </c>
      <c r="B11112" s="186">
        <v>0.099816</v>
      </c>
      <c r="C11112" s="187">
        <v>45748.0</v>
      </c>
      <c r="D11112" s="188" t="str">
        <f t="shared" si="1"/>
        <v>2025/04</v>
      </c>
      <c r="E11112" s="189"/>
    </row>
    <row r="11113">
      <c r="A11113" s="186" t="s">
        <v>512</v>
      </c>
      <c r="B11113" s="186">
        <v>0.3744675</v>
      </c>
      <c r="C11113" s="187">
        <v>45748.0</v>
      </c>
      <c r="D11113" s="188" t="str">
        <f t="shared" si="1"/>
        <v>2025/04</v>
      </c>
      <c r="E11113" s="189"/>
    </row>
    <row r="11114">
      <c r="A11114" s="186" t="s">
        <v>512</v>
      </c>
      <c r="B11114" s="186">
        <v>0.01945</v>
      </c>
      <c r="C11114" s="187">
        <v>45748.0</v>
      </c>
      <c r="D11114" s="188" t="str">
        <f t="shared" si="1"/>
        <v>2025/04</v>
      </c>
      <c r="E11114" s="189"/>
    </row>
    <row r="11115">
      <c r="A11115" s="186" t="s">
        <v>512</v>
      </c>
      <c r="B11115" s="186">
        <v>0.055878</v>
      </c>
      <c r="C11115" s="187">
        <v>45748.0</v>
      </c>
      <c r="D11115" s="188" t="str">
        <f t="shared" si="1"/>
        <v>2025/04</v>
      </c>
      <c r="E11115" s="189"/>
    </row>
    <row r="11116">
      <c r="A11116" s="186" t="s">
        <v>512</v>
      </c>
      <c r="B11116" s="186">
        <v>0.21565625</v>
      </c>
      <c r="C11116" s="187">
        <v>45748.0</v>
      </c>
      <c r="D11116" s="188" t="str">
        <f t="shared" si="1"/>
        <v>2025/04</v>
      </c>
      <c r="E11116" s="189"/>
    </row>
    <row r="11117">
      <c r="A11117" s="186" t="s">
        <v>512</v>
      </c>
      <c r="B11117" s="186">
        <v>0.010945</v>
      </c>
      <c r="C11117" s="187">
        <v>45748.0</v>
      </c>
      <c r="D11117" s="188" t="str">
        <f t="shared" si="1"/>
        <v>2025/04</v>
      </c>
      <c r="E11117" s="189"/>
    </row>
    <row r="11118">
      <c r="A11118" s="186" t="s">
        <v>491</v>
      </c>
      <c r="B11118" s="186">
        <v>0.015945</v>
      </c>
      <c r="C11118" s="187">
        <v>45748.0</v>
      </c>
      <c r="D11118" s="188" t="str">
        <f t="shared" si="1"/>
        <v>2025/04</v>
      </c>
      <c r="E11118" s="189"/>
    </row>
    <row r="11119">
      <c r="A11119" s="186" t="s">
        <v>491</v>
      </c>
      <c r="B11119" s="186">
        <v>0.070416</v>
      </c>
      <c r="C11119" s="187">
        <v>45748.0</v>
      </c>
      <c r="D11119" s="188" t="str">
        <f t="shared" si="1"/>
        <v>2025/04</v>
      </c>
      <c r="E11119" s="189"/>
    </row>
    <row r="11120">
      <c r="A11120" s="186" t="s">
        <v>491</v>
      </c>
      <c r="B11120" s="186">
        <v>0.0174378</v>
      </c>
      <c r="C11120" s="187">
        <v>45748.0</v>
      </c>
      <c r="D11120" s="188" t="str">
        <f t="shared" si="1"/>
        <v>2025/04</v>
      </c>
      <c r="E11120" s="189"/>
    </row>
    <row r="11121">
      <c r="A11121" s="186" t="s">
        <v>487</v>
      </c>
      <c r="B11121" s="186">
        <v>0.5892825</v>
      </c>
      <c r="C11121" s="187">
        <v>45749.0</v>
      </c>
      <c r="D11121" s="188" t="str">
        <f t="shared" si="1"/>
        <v>2025/04</v>
      </c>
      <c r="E11121" s="189"/>
    </row>
    <row r="11122">
      <c r="A11122" s="186" t="s">
        <v>487</v>
      </c>
      <c r="B11122" s="186">
        <v>0.0279</v>
      </c>
      <c r="C11122" s="187">
        <v>45749.0</v>
      </c>
      <c r="D11122" s="188" t="str">
        <f t="shared" si="1"/>
        <v>2025/04</v>
      </c>
      <c r="E11122" s="189"/>
    </row>
    <row r="11123">
      <c r="A11123" s="186" t="s">
        <v>487</v>
      </c>
      <c r="B11123" s="186">
        <v>0.00376965</v>
      </c>
      <c r="C11123" s="187">
        <v>45749.0</v>
      </c>
      <c r="D11123" s="188" t="str">
        <f t="shared" si="1"/>
        <v>2025/04</v>
      </c>
      <c r="E11123" s="189"/>
    </row>
    <row r="11124">
      <c r="A11124" s="186" t="s">
        <v>487</v>
      </c>
      <c r="B11124" s="186">
        <v>4.914E-4</v>
      </c>
      <c r="C11124" s="187">
        <v>45749.0</v>
      </c>
      <c r="D11124" s="188" t="str">
        <f t="shared" si="1"/>
        <v>2025/04</v>
      </c>
      <c r="E11124" s="189"/>
    </row>
    <row r="11125">
      <c r="A11125" s="186" t="s">
        <v>487</v>
      </c>
      <c r="B11125" s="186">
        <v>0.92484</v>
      </c>
      <c r="C11125" s="187">
        <v>45749.0</v>
      </c>
      <c r="D11125" s="188" t="str">
        <f t="shared" si="1"/>
        <v>2025/04</v>
      </c>
      <c r="E11125" s="189"/>
    </row>
    <row r="11126">
      <c r="A11126" s="186" t="s">
        <v>487</v>
      </c>
      <c r="B11126" s="186">
        <v>0.024</v>
      </c>
      <c r="C11126" s="187">
        <v>45749.0</v>
      </c>
      <c r="D11126" s="188" t="str">
        <f t="shared" si="1"/>
        <v>2025/04</v>
      </c>
      <c r="E11126" s="189"/>
    </row>
    <row r="11127">
      <c r="A11127" s="186" t="s">
        <v>487</v>
      </c>
      <c r="B11127" s="186">
        <v>0.83682</v>
      </c>
      <c r="C11127" s="187">
        <v>45749.0</v>
      </c>
      <c r="D11127" s="188" t="str">
        <f t="shared" si="1"/>
        <v>2025/04</v>
      </c>
      <c r="E11127" s="189"/>
    </row>
    <row r="11128">
      <c r="A11128" s="186" t="s">
        <v>487</v>
      </c>
      <c r="B11128" s="186">
        <v>0.0958672</v>
      </c>
      <c r="C11128" s="187">
        <v>45749.0</v>
      </c>
      <c r="D11128" s="188" t="str">
        <f t="shared" si="1"/>
        <v>2025/04</v>
      </c>
      <c r="E11128" s="189"/>
    </row>
    <row r="11129">
      <c r="A11129" s="186" t="s">
        <v>487</v>
      </c>
      <c r="B11129" s="186">
        <v>0.0045056</v>
      </c>
      <c r="C11129" s="187">
        <v>45749.0</v>
      </c>
      <c r="D11129" s="188" t="str">
        <f t="shared" si="1"/>
        <v>2025/04</v>
      </c>
      <c r="E11129" s="189"/>
    </row>
    <row r="11130">
      <c r="A11130" s="186" t="s">
        <v>487</v>
      </c>
      <c r="B11130" s="186">
        <v>0.1634204</v>
      </c>
      <c r="C11130" s="187">
        <v>45749.0</v>
      </c>
      <c r="D11130" s="188" t="str">
        <f t="shared" si="1"/>
        <v>2025/04</v>
      </c>
      <c r="E11130" s="189"/>
    </row>
    <row r="11131">
      <c r="A11131" s="186" t="s">
        <v>499</v>
      </c>
      <c r="B11131" s="186">
        <v>19.3935725</v>
      </c>
      <c r="C11131" s="187">
        <v>45749.0</v>
      </c>
      <c r="D11131" s="188" t="str">
        <f t="shared" si="1"/>
        <v>2025/04</v>
      </c>
      <c r="E11131" s="189"/>
    </row>
    <row r="11132">
      <c r="A11132" s="186" t="s">
        <v>499</v>
      </c>
      <c r="B11132" s="186">
        <v>28.67568</v>
      </c>
      <c r="C11132" s="187">
        <v>45749.0</v>
      </c>
      <c r="D11132" s="188" t="str">
        <f t="shared" si="1"/>
        <v>2025/04</v>
      </c>
      <c r="E11132" s="189"/>
    </row>
    <row r="11133">
      <c r="A11133" s="186" t="s">
        <v>499</v>
      </c>
      <c r="B11133" s="186">
        <v>24.74738</v>
      </c>
      <c r="C11133" s="187">
        <v>45749.0</v>
      </c>
      <c r="D11133" s="188" t="str">
        <f t="shared" si="1"/>
        <v>2025/04</v>
      </c>
      <c r="E11133" s="189"/>
    </row>
    <row r="11134">
      <c r="A11134" s="186" t="s">
        <v>499</v>
      </c>
      <c r="B11134" s="186">
        <v>5.94023</v>
      </c>
      <c r="C11134" s="187">
        <v>45749.0</v>
      </c>
      <c r="D11134" s="188" t="str">
        <f t="shared" si="1"/>
        <v>2025/04</v>
      </c>
      <c r="E11134" s="189"/>
    </row>
    <row r="11135">
      <c r="A11135" s="186" t="s">
        <v>499</v>
      </c>
      <c r="B11135" s="186">
        <v>0.816</v>
      </c>
      <c r="C11135" s="187">
        <v>45749.0</v>
      </c>
      <c r="D11135" s="188" t="str">
        <f t="shared" si="1"/>
        <v>2025/04</v>
      </c>
      <c r="E11135" s="189"/>
    </row>
    <row r="11136">
      <c r="A11136" s="186" t="s">
        <v>499</v>
      </c>
      <c r="B11136" s="186">
        <v>4.63431</v>
      </c>
      <c r="C11136" s="187">
        <v>45749.0</v>
      </c>
      <c r="D11136" s="188" t="str">
        <f t="shared" si="1"/>
        <v>2025/04</v>
      </c>
      <c r="E11136" s="189"/>
    </row>
    <row r="11137">
      <c r="A11137" s="186" t="s">
        <v>499</v>
      </c>
      <c r="B11137" s="186">
        <v>0.327903</v>
      </c>
      <c r="C11137" s="187">
        <v>45749.0</v>
      </c>
      <c r="D11137" s="188" t="str">
        <f t="shared" si="1"/>
        <v>2025/04</v>
      </c>
      <c r="E11137" s="189"/>
    </row>
    <row r="11138">
      <c r="A11138" s="186" t="s">
        <v>499</v>
      </c>
      <c r="B11138" s="186">
        <v>0.3174816</v>
      </c>
      <c r="C11138" s="187">
        <v>45749.0</v>
      </c>
      <c r="D11138" s="188" t="str">
        <f t="shared" si="1"/>
        <v>2025/04</v>
      </c>
      <c r="E11138" s="189"/>
    </row>
    <row r="11139">
      <c r="A11139" s="186" t="s">
        <v>499</v>
      </c>
      <c r="B11139" s="186">
        <v>0.12945</v>
      </c>
      <c r="C11139" s="187">
        <v>45749.0</v>
      </c>
      <c r="D11139" s="188" t="str">
        <f t="shared" si="1"/>
        <v>2025/04</v>
      </c>
      <c r="E11139" s="189"/>
    </row>
    <row r="11140">
      <c r="A11140" s="186" t="s">
        <v>499</v>
      </c>
      <c r="B11140" s="186">
        <v>0.02341105</v>
      </c>
      <c r="C11140" s="187">
        <v>45749.0</v>
      </c>
      <c r="D11140" s="188" t="str">
        <f t="shared" si="1"/>
        <v>2025/04</v>
      </c>
      <c r="E11140" s="189"/>
    </row>
    <row r="11141">
      <c r="A11141" s="186" t="s">
        <v>499</v>
      </c>
      <c r="B11141" s="186">
        <v>0.2704854</v>
      </c>
      <c r="C11141" s="187">
        <v>45749.0</v>
      </c>
      <c r="D11141" s="188" t="str">
        <f t="shared" si="1"/>
        <v>2025/04</v>
      </c>
      <c r="E11141" s="189"/>
    </row>
    <row r="11142">
      <c r="A11142" s="186" t="s">
        <v>499</v>
      </c>
      <c r="B11142" s="186">
        <v>0.156264</v>
      </c>
      <c r="C11142" s="187">
        <v>45749.0</v>
      </c>
      <c r="D11142" s="188" t="str">
        <f t="shared" si="1"/>
        <v>2025/04</v>
      </c>
      <c r="E11142" s="189"/>
    </row>
    <row r="11143">
      <c r="A11143" s="186" t="s">
        <v>511</v>
      </c>
      <c r="B11143" s="186">
        <v>1.8691203</v>
      </c>
      <c r="C11143" s="187">
        <v>45749.0</v>
      </c>
      <c r="D11143" s="188" t="str">
        <f t="shared" si="1"/>
        <v>2025/04</v>
      </c>
      <c r="E11143" s="189"/>
    </row>
    <row r="11144">
      <c r="A11144" s="186" t="s">
        <v>511</v>
      </c>
      <c r="B11144" s="186">
        <v>0.1028364</v>
      </c>
      <c r="C11144" s="187">
        <v>45749.0</v>
      </c>
      <c r="D11144" s="188" t="str">
        <f t="shared" si="1"/>
        <v>2025/04</v>
      </c>
      <c r="E11144" s="189"/>
    </row>
    <row r="11145">
      <c r="A11145" s="186" t="s">
        <v>509</v>
      </c>
      <c r="B11145" s="186">
        <v>1.4595E-4</v>
      </c>
      <c r="C11145" s="187">
        <v>45749.0</v>
      </c>
      <c r="D11145" s="188" t="str">
        <f t="shared" si="1"/>
        <v>2025/04</v>
      </c>
      <c r="E11145" s="189"/>
    </row>
    <row r="11146">
      <c r="A11146" s="186" t="s">
        <v>509</v>
      </c>
      <c r="B11146" s="186">
        <v>1.17E-4</v>
      </c>
      <c r="C11146" s="187">
        <v>45749.0</v>
      </c>
      <c r="D11146" s="188" t="str">
        <f t="shared" si="1"/>
        <v>2025/04</v>
      </c>
      <c r="E11146" s="189"/>
    </row>
    <row r="11147">
      <c r="A11147" s="186" t="s">
        <v>502</v>
      </c>
      <c r="B11147" s="186">
        <v>0.0999975</v>
      </c>
      <c r="C11147" s="187">
        <v>45749.0</v>
      </c>
      <c r="D11147" s="188" t="str">
        <f t="shared" si="1"/>
        <v>2025/04</v>
      </c>
      <c r="E11147" s="189"/>
    </row>
    <row r="11148">
      <c r="A11148" s="186" t="s">
        <v>502</v>
      </c>
      <c r="B11148" s="186">
        <v>0.10853</v>
      </c>
      <c r="C11148" s="187">
        <v>45749.0</v>
      </c>
      <c r="D11148" s="188" t="str">
        <f t="shared" si="1"/>
        <v>2025/04</v>
      </c>
      <c r="E11148" s="189"/>
    </row>
    <row r="11149">
      <c r="A11149" s="186" t="s">
        <v>502</v>
      </c>
      <c r="B11149" s="186">
        <v>0.04497225</v>
      </c>
      <c r="C11149" s="187">
        <v>45749.0</v>
      </c>
      <c r="D11149" s="188" t="str">
        <f t="shared" si="1"/>
        <v>2025/04</v>
      </c>
      <c r="E11149" s="189"/>
    </row>
    <row r="11150">
      <c r="A11150" s="186" t="s">
        <v>502</v>
      </c>
      <c r="B11150" s="186">
        <v>0.1991712</v>
      </c>
      <c r="C11150" s="187">
        <v>45749.0</v>
      </c>
      <c r="D11150" s="188" t="str">
        <f t="shared" si="1"/>
        <v>2025/04</v>
      </c>
      <c r="E11150" s="189"/>
    </row>
    <row r="11151">
      <c r="A11151" s="186" t="s">
        <v>502</v>
      </c>
      <c r="B11151" s="186">
        <v>0.015177</v>
      </c>
      <c r="C11151" s="187">
        <v>45749.0</v>
      </c>
      <c r="D11151" s="188" t="str">
        <f t="shared" si="1"/>
        <v>2025/04</v>
      </c>
      <c r="E11151" s="189"/>
    </row>
    <row r="11152">
      <c r="A11152" s="186" t="s">
        <v>502</v>
      </c>
      <c r="B11152" s="186">
        <v>0.0074623</v>
      </c>
      <c r="C11152" s="187">
        <v>45749.0</v>
      </c>
      <c r="D11152" s="188" t="str">
        <f t="shared" si="1"/>
        <v>2025/04</v>
      </c>
      <c r="E11152" s="189"/>
    </row>
    <row r="11153">
      <c r="A11153" s="186" t="s">
        <v>502</v>
      </c>
      <c r="B11153" s="186">
        <v>0.4516362</v>
      </c>
      <c r="C11153" s="187">
        <v>45749.0</v>
      </c>
      <c r="D11153" s="188" t="str">
        <f t="shared" si="1"/>
        <v>2025/04</v>
      </c>
      <c r="E11153" s="189"/>
    </row>
    <row r="11154">
      <c r="A11154" s="186" t="s">
        <v>502</v>
      </c>
      <c r="B11154" s="186">
        <v>0.0269556</v>
      </c>
      <c r="C11154" s="187">
        <v>45749.0</v>
      </c>
      <c r="D11154" s="188" t="str">
        <f t="shared" si="1"/>
        <v>2025/04</v>
      </c>
      <c r="E11154" s="189"/>
    </row>
    <row r="11155">
      <c r="A11155" s="186" t="s">
        <v>502</v>
      </c>
      <c r="B11155" s="186">
        <v>4.16</v>
      </c>
      <c r="C11155" s="187">
        <v>45749.0</v>
      </c>
      <c r="D11155" s="188" t="str">
        <f t="shared" si="1"/>
        <v>2025/04</v>
      </c>
      <c r="E11155" s="189"/>
    </row>
    <row r="11156">
      <c r="A11156" s="186" t="s">
        <v>502</v>
      </c>
      <c r="B11156" s="186">
        <v>0.249048</v>
      </c>
      <c r="C11156" s="187">
        <v>45749.0</v>
      </c>
      <c r="D11156" s="188" t="str">
        <f t="shared" si="1"/>
        <v>2025/04</v>
      </c>
      <c r="E11156" s="189"/>
    </row>
    <row r="11157">
      <c r="A11157" s="186" t="s">
        <v>502</v>
      </c>
      <c r="B11157" s="186">
        <v>0.452428</v>
      </c>
      <c r="C11157" s="187">
        <v>45749.0</v>
      </c>
      <c r="D11157" s="188" t="str">
        <f t="shared" si="1"/>
        <v>2025/04</v>
      </c>
      <c r="E11157" s="189"/>
    </row>
    <row r="11158">
      <c r="A11158" s="186" t="s">
        <v>488</v>
      </c>
      <c r="B11158" s="186">
        <v>1.43652</v>
      </c>
      <c r="C11158" s="187">
        <v>45749.0</v>
      </c>
      <c r="D11158" s="188" t="str">
        <f t="shared" si="1"/>
        <v>2025/04</v>
      </c>
      <c r="E11158" s="189"/>
    </row>
    <row r="11159">
      <c r="A11159" s="186" t="s">
        <v>488</v>
      </c>
      <c r="B11159" s="186">
        <v>2.48408</v>
      </c>
      <c r="C11159" s="187">
        <v>45749.0</v>
      </c>
      <c r="D11159" s="188" t="str">
        <f t="shared" si="1"/>
        <v>2025/04</v>
      </c>
      <c r="E11159" s="189"/>
    </row>
    <row r="11160">
      <c r="A11160" s="186" t="s">
        <v>488</v>
      </c>
      <c r="B11160" s="186">
        <v>0.1355525</v>
      </c>
      <c r="C11160" s="187">
        <v>45749.0</v>
      </c>
      <c r="D11160" s="188" t="str">
        <f t="shared" si="1"/>
        <v>2025/04</v>
      </c>
      <c r="E11160" s="189"/>
    </row>
    <row r="11161">
      <c r="A11161" s="186" t="s">
        <v>488</v>
      </c>
      <c r="B11161" s="186">
        <v>0.0722</v>
      </c>
      <c r="C11161" s="187">
        <v>45749.0</v>
      </c>
      <c r="D11161" s="188" t="str">
        <f t="shared" si="1"/>
        <v>2025/04</v>
      </c>
      <c r="E11161" s="189"/>
    </row>
    <row r="11162">
      <c r="A11162" s="186" t="s">
        <v>488</v>
      </c>
      <c r="B11162" s="186">
        <v>0.00987975</v>
      </c>
      <c r="C11162" s="187">
        <v>45749.0</v>
      </c>
      <c r="D11162" s="188" t="str">
        <f t="shared" si="1"/>
        <v>2025/04</v>
      </c>
      <c r="E11162" s="189"/>
    </row>
    <row r="11163">
      <c r="A11163" s="186" t="s">
        <v>488</v>
      </c>
      <c r="B11163" s="186">
        <v>0.0090198</v>
      </c>
      <c r="C11163" s="187">
        <v>45749.0</v>
      </c>
      <c r="D11163" s="188" t="str">
        <f t="shared" si="1"/>
        <v>2025/04</v>
      </c>
      <c r="E11163" s="189"/>
    </row>
    <row r="11164">
      <c r="A11164" s="186" t="s">
        <v>488</v>
      </c>
      <c r="B11164" s="186">
        <v>8.939025</v>
      </c>
      <c r="C11164" s="187">
        <v>45749.0</v>
      </c>
      <c r="D11164" s="188" t="str">
        <f t="shared" si="1"/>
        <v>2025/04</v>
      </c>
      <c r="E11164" s="189"/>
    </row>
    <row r="11165">
      <c r="A11165" s="186" t="s">
        <v>488</v>
      </c>
      <c r="B11165" s="186">
        <v>0.096</v>
      </c>
      <c r="C11165" s="187">
        <v>45749.0</v>
      </c>
      <c r="D11165" s="188" t="str">
        <f t="shared" si="1"/>
        <v>2025/04</v>
      </c>
      <c r="E11165" s="189"/>
    </row>
    <row r="11166">
      <c r="A11166" s="186" t="s">
        <v>488</v>
      </c>
      <c r="B11166" s="186">
        <v>4.01352</v>
      </c>
      <c r="C11166" s="187">
        <v>45749.0</v>
      </c>
      <c r="D11166" s="188" t="str">
        <f t="shared" si="1"/>
        <v>2025/04</v>
      </c>
      <c r="E11166" s="189"/>
    </row>
    <row r="11167">
      <c r="A11167" s="186" t="s">
        <v>488</v>
      </c>
      <c r="B11167" s="186">
        <v>1.0799921</v>
      </c>
      <c r="C11167" s="187">
        <v>45749.0</v>
      </c>
      <c r="D11167" s="188" t="str">
        <f t="shared" si="1"/>
        <v>2025/04</v>
      </c>
      <c r="E11167" s="189"/>
    </row>
    <row r="11168">
      <c r="A11168" s="186" t="s">
        <v>488</v>
      </c>
      <c r="B11168" s="186">
        <v>0.0347072</v>
      </c>
      <c r="C11168" s="187">
        <v>45749.0</v>
      </c>
      <c r="D11168" s="188" t="str">
        <f t="shared" si="1"/>
        <v>2025/04</v>
      </c>
      <c r="E11168" s="189"/>
    </row>
    <row r="11169">
      <c r="A11169" s="186" t="s">
        <v>488</v>
      </c>
      <c r="B11169" s="186">
        <v>3.4994124</v>
      </c>
      <c r="C11169" s="187">
        <v>45749.0</v>
      </c>
      <c r="D11169" s="188" t="str">
        <f t="shared" si="1"/>
        <v>2025/04</v>
      </c>
      <c r="E11169" s="189"/>
    </row>
    <row r="11170">
      <c r="A11170" s="186" t="s">
        <v>488</v>
      </c>
      <c r="B11170" s="186">
        <v>0.10396</v>
      </c>
      <c r="C11170" s="187">
        <v>45749.0</v>
      </c>
      <c r="D11170" s="188" t="str">
        <f t="shared" si="1"/>
        <v>2025/04</v>
      </c>
      <c r="E11170" s="189"/>
    </row>
    <row r="11171">
      <c r="A11171" s="186" t="s">
        <v>488</v>
      </c>
      <c r="B11171" s="186">
        <v>0.02176</v>
      </c>
      <c r="C11171" s="187">
        <v>45749.0</v>
      </c>
      <c r="D11171" s="188" t="str">
        <f t="shared" si="1"/>
        <v>2025/04</v>
      </c>
      <c r="E11171" s="189"/>
    </row>
    <row r="11172">
      <c r="A11172" s="186" t="s">
        <v>488</v>
      </c>
      <c r="B11172" s="186">
        <v>0.49</v>
      </c>
      <c r="C11172" s="187">
        <v>45749.0</v>
      </c>
      <c r="D11172" s="188" t="str">
        <f t="shared" si="1"/>
        <v>2025/04</v>
      </c>
      <c r="E11172" s="189"/>
    </row>
    <row r="11173">
      <c r="A11173" s="186" t="s">
        <v>488</v>
      </c>
      <c r="B11173" s="186">
        <v>0.017205</v>
      </c>
      <c r="C11173" s="187">
        <v>45749.0</v>
      </c>
      <c r="D11173" s="188" t="str">
        <f t="shared" si="1"/>
        <v>2025/04</v>
      </c>
      <c r="E11173" s="189"/>
    </row>
    <row r="11174">
      <c r="A11174" s="186" t="s">
        <v>488</v>
      </c>
      <c r="B11174" s="186">
        <v>0.01584</v>
      </c>
      <c r="C11174" s="187">
        <v>45749.0</v>
      </c>
      <c r="D11174" s="188" t="str">
        <f t="shared" si="1"/>
        <v>2025/04</v>
      </c>
      <c r="E11174" s="189"/>
    </row>
    <row r="11175">
      <c r="A11175" s="186" t="s">
        <v>488</v>
      </c>
      <c r="B11175" s="186">
        <v>0.02964</v>
      </c>
      <c r="C11175" s="187">
        <v>45749.0</v>
      </c>
      <c r="D11175" s="188" t="str">
        <f t="shared" si="1"/>
        <v>2025/04</v>
      </c>
      <c r="E11175" s="189"/>
    </row>
    <row r="11176">
      <c r="A11176" s="186" t="s">
        <v>488</v>
      </c>
      <c r="B11176" s="186">
        <v>0.0057</v>
      </c>
      <c r="C11176" s="187">
        <v>45749.0</v>
      </c>
      <c r="D11176" s="188" t="str">
        <f t="shared" si="1"/>
        <v>2025/04</v>
      </c>
      <c r="E11176" s="189"/>
    </row>
    <row r="11177">
      <c r="A11177" s="186" t="s">
        <v>489</v>
      </c>
      <c r="B11177" s="186">
        <v>5.20763</v>
      </c>
      <c r="C11177" s="187">
        <v>45749.0</v>
      </c>
      <c r="D11177" s="188" t="str">
        <f t="shared" si="1"/>
        <v>2025/04</v>
      </c>
      <c r="E11177" s="189"/>
    </row>
    <row r="11178">
      <c r="A11178" s="186" t="s">
        <v>489</v>
      </c>
      <c r="B11178" s="186">
        <v>3.25072</v>
      </c>
      <c r="C11178" s="187">
        <v>45749.0</v>
      </c>
      <c r="D11178" s="188" t="str">
        <f t="shared" si="1"/>
        <v>2025/04</v>
      </c>
      <c r="E11178" s="189"/>
    </row>
    <row r="11179">
      <c r="A11179" s="186" t="s">
        <v>489</v>
      </c>
      <c r="B11179" s="186">
        <v>5.0798</v>
      </c>
      <c r="C11179" s="187">
        <v>45749.0</v>
      </c>
      <c r="D11179" s="188" t="str">
        <f t="shared" si="1"/>
        <v>2025/04</v>
      </c>
      <c r="E11179" s="189"/>
    </row>
    <row r="11180">
      <c r="A11180" s="186" t="s">
        <v>489</v>
      </c>
      <c r="B11180" s="186">
        <v>0.0256125</v>
      </c>
      <c r="C11180" s="187">
        <v>45749.0</v>
      </c>
      <c r="D11180" s="188" t="str">
        <f t="shared" si="1"/>
        <v>2025/04</v>
      </c>
      <c r="E11180" s="189"/>
    </row>
    <row r="11181">
      <c r="A11181" s="186" t="s">
        <v>489</v>
      </c>
      <c r="B11181" s="186">
        <v>0.00192</v>
      </c>
      <c r="C11181" s="187">
        <v>45749.0</v>
      </c>
      <c r="D11181" s="188" t="str">
        <f t="shared" si="1"/>
        <v>2025/04</v>
      </c>
      <c r="E11181" s="189"/>
    </row>
    <row r="11182">
      <c r="A11182" s="186" t="s">
        <v>489</v>
      </c>
      <c r="B11182" s="186">
        <v>0.03669</v>
      </c>
      <c r="C11182" s="187">
        <v>45749.0</v>
      </c>
      <c r="D11182" s="188" t="str">
        <f t="shared" si="1"/>
        <v>2025/04</v>
      </c>
      <c r="E11182" s="189"/>
    </row>
    <row r="11183">
      <c r="A11183" s="186" t="s">
        <v>489</v>
      </c>
      <c r="B11183" s="186">
        <v>0.31668465</v>
      </c>
      <c r="C11183" s="187">
        <v>45749.0</v>
      </c>
      <c r="D11183" s="188" t="str">
        <f t="shared" si="1"/>
        <v>2025/04</v>
      </c>
      <c r="E11183" s="189"/>
    </row>
    <row r="11184">
      <c r="A11184" s="186" t="s">
        <v>489</v>
      </c>
      <c r="B11184" s="186">
        <v>0.0318048</v>
      </c>
      <c r="C11184" s="187">
        <v>45749.0</v>
      </c>
      <c r="D11184" s="188" t="str">
        <f t="shared" si="1"/>
        <v>2025/04</v>
      </c>
      <c r="E11184" s="189"/>
    </row>
    <row r="11185">
      <c r="A11185" s="186" t="s">
        <v>489</v>
      </c>
      <c r="B11185" s="186">
        <v>0.0853062</v>
      </c>
      <c r="C11185" s="187">
        <v>45749.0</v>
      </c>
      <c r="D11185" s="188" t="str">
        <f t="shared" si="1"/>
        <v>2025/04</v>
      </c>
      <c r="E11185" s="189"/>
    </row>
    <row r="11186">
      <c r="A11186" s="186" t="s">
        <v>489</v>
      </c>
      <c r="B11186" s="186">
        <v>0.0227958</v>
      </c>
      <c r="C11186" s="187">
        <v>45749.0</v>
      </c>
      <c r="D11186" s="188" t="str">
        <f t="shared" si="1"/>
        <v>2025/04</v>
      </c>
      <c r="E11186" s="189"/>
    </row>
    <row r="11187">
      <c r="A11187" s="186" t="s">
        <v>489</v>
      </c>
      <c r="B11187" s="186">
        <v>0.0153864</v>
      </c>
      <c r="C11187" s="187">
        <v>45749.0</v>
      </c>
      <c r="D11187" s="188" t="str">
        <f t="shared" si="1"/>
        <v>2025/04</v>
      </c>
      <c r="E11187" s="189"/>
    </row>
    <row r="11188">
      <c r="A11188" s="186" t="s">
        <v>498</v>
      </c>
      <c r="B11188" s="186">
        <v>0.6696875</v>
      </c>
      <c r="C11188" s="187">
        <v>45749.0</v>
      </c>
      <c r="D11188" s="188" t="str">
        <f t="shared" si="1"/>
        <v>2025/04</v>
      </c>
      <c r="E11188" s="189"/>
    </row>
    <row r="11189">
      <c r="A11189" s="186" t="s">
        <v>498</v>
      </c>
      <c r="B11189" s="186">
        <v>0.04768</v>
      </c>
      <c r="C11189" s="187">
        <v>45749.0</v>
      </c>
      <c r="D11189" s="188" t="str">
        <f t="shared" si="1"/>
        <v>2025/04</v>
      </c>
      <c r="E11189" s="189"/>
    </row>
    <row r="11190">
      <c r="A11190" s="186" t="s">
        <v>498</v>
      </c>
      <c r="B11190" s="186">
        <v>0.57563</v>
      </c>
      <c r="C11190" s="187">
        <v>45749.0</v>
      </c>
      <c r="D11190" s="188" t="str">
        <f t="shared" si="1"/>
        <v>2025/04</v>
      </c>
      <c r="E11190" s="189"/>
    </row>
    <row r="11191">
      <c r="A11191" s="186" t="s">
        <v>498</v>
      </c>
      <c r="B11191" s="186">
        <v>0.06846165</v>
      </c>
      <c r="C11191" s="187">
        <v>45749.0</v>
      </c>
      <c r="D11191" s="188" t="str">
        <f t="shared" si="1"/>
        <v>2025/04</v>
      </c>
      <c r="E11191" s="189"/>
    </row>
    <row r="11192">
      <c r="A11192" s="186" t="s">
        <v>498</v>
      </c>
      <c r="B11192" s="186">
        <v>0.0050976</v>
      </c>
      <c r="C11192" s="187">
        <v>45749.0</v>
      </c>
      <c r="D11192" s="188" t="str">
        <f t="shared" si="1"/>
        <v>2025/04</v>
      </c>
      <c r="E11192" s="189"/>
    </row>
    <row r="11193">
      <c r="A11193" s="186" t="s">
        <v>498</v>
      </c>
      <c r="B11193" s="186">
        <v>0.0165978</v>
      </c>
      <c r="C11193" s="187">
        <v>45749.0</v>
      </c>
      <c r="D11193" s="188" t="str">
        <f t="shared" si="1"/>
        <v>2025/04</v>
      </c>
      <c r="E11193" s="189"/>
    </row>
    <row r="11194">
      <c r="A11194" s="186" t="s">
        <v>491</v>
      </c>
      <c r="B11194" s="186">
        <v>0.0118569</v>
      </c>
      <c r="C11194" s="187">
        <v>45749.0</v>
      </c>
      <c r="D11194" s="188" t="str">
        <f t="shared" si="1"/>
        <v>2025/04</v>
      </c>
      <c r="E11194" s="189"/>
    </row>
    <row r="11195">
      <c r="A11195" s="186" t="s">
        <v>491</v>
      </c>
      <c r="B11195" s="186">
        <v>0.06048</v>
      </c>
      <c r="C11195" s="187">
        <v>45749.0</v>
      </c>
      <c r="D11195" s="188" t="str">
        <f t="shared" si="1"/>
        <v>2025/04</v>
      </c>
      <c r="E11195" s="189"/>
    </row>
    <row r="11196">
      <c r="A11196" s="186" t="s">
        <v>491</v>
      </c>
      <c r="B11196" s="186">
        <v>0.0148344</v>
      </c>
      <c r="C11196" s="187">
        <v>45749.0</v>
      </c>
      <c r="D11196" s="188" t="str">
        <f t="shared" si="1"/>
        <v>2025/04</v>
      </c>
      <c r="E11196" s="189"/>
    </row>
    <row r="11197">
      <c r="A11197" s="186" t="s">
        <v>487</v>
      </c>
      <c r="B11197" s="186">
        <v>0.2505825</v>
      </c>
      <c r="C11197" s="187">
        <v>45750.0</v>
      </c>
      <c r="D11197" s="188" t="str">
        <f t="shared" si="1"/>
        <v>2025/04</v>
      </c>
      <c r="E11197" s="189"/>
    </row>
    <row r="11198">
      <c r="A11198" s="186" t="s">
        <v>487</v>
      </c>
      <c r="B11198" s="186">
        <v>0.01109</v>
      </c>
      <c r="C11198" s="187">
        <v>45750.0</v>
      </c>
      <c r="D11198" s="188" t="str">
        <f t="shared" si="1"/>
        <v>2025/04</v>
      </c>
      <c r="E11198" s="189"/>
    </row>
    <row r="11199">
      <c r="A11199" s="186" t="s">
        <v>487</v>
      </c>
      <c r="B11199" s="186">
        <v>0.02822325</v>
      </c>
      <c r="C11199" s="187">
        <v>45750.0</v>
      </c>
      <c r="D11199" s="188" t="str">
        <f t="shared" si="1"/>
        <v>2025/04</v>
      </c>
      <c r="E11199" s="189"/>
    </row>
    <row r="11200">
      <c r="A11200" s="186" t="s">
        <v>487</v>
      </c>
      <c r="B11200" s="186">
        <v>3.456E-4</v>
      </c>
      <c r="C11200" s="187">
        <v>45750.0</v>
      </c>
      <c r="D11200" s="188" t="str">
        <f t="shared" si="1"/>
        <v>2025/04</v>
      </c>
      <c r="E11200" s="189"/>
    </row>
    <row r="11201">
      <c r="A11201" s="186" t="s">
        <v>487</v>
      </c>
      <c r="B11201" s="186">
        <v>0.002712</v>
      </c>
      <c r="C11201" s="187">
        <v>45750.0</v>
      </c>
      <c r="D11201" s="188" t="str">
        <f t="shared" si="1"/>
        <v>2025/04</v>
      </c>
      <c r="E11201" s="189"/>
    </row>
    <row r="11202">
      <c r="A11202" s="186" t="s">
        <v>487</v>
      </c>
      <c r="B11202" s="186">
        <v>2.054715</v>
      </c>
      <c r="C11202" s="187">
        <v>45750.0</v>
      </c>
      <c r="D11202" s="188" t="str">
        <f t="shared" si="1"/>
        <v>2025/04</v>
      </c>
      <c r="E11202" s="189"/>
    </row>
    <row r="11203">
      <c r="A11203" s="186" t="s">
        <v>487</v>
      </c>
      <c r="B11203" s="186">
        <v>0.168</v>
      </c>
      <c r="C11203" s="187">
        <v>45750.0</v>
      </c>
      <c r="D11203" s="188" t="str">
        <f t="shared" si="1"/>
        <v>2025/04</v>
      </c>
      <c r="E11203" s="189"/>
    </row>
    <row r="11204">
      <c r="A11204" s="186" t="s">
        <v>487</v>
      </c>
      <c r="B11204" s="186">
        <v>1.61808</v>
      </c>
      <c r="C11204" s="187">
        <v>45750.0</v>
      </c>
      <c r="D11204" s="188" t="str">
        <f t="shared" si="1"/>
        <v>2025/04</v>
      </c>
      <c r="E11204" s="189"/>
    </row>
    <row r="11205">
      <c r="A11205" s="186" t="s">
        <v>487</v>
      </c>
      <c r="B11205" s="186">
        <v>0.2367233</v>
      </c>
      <c r="C11205" s="187">
        <v>45750.0</v>
      </c>
      <c r="D11205" s="188" t="str">
        <f t="shared" si="1"/>
        <v>2025/04</v>
      </c>
      <c r="E11205" s="189"/>
    </row>
    <row r="11206">
      <c r="A11206" s="186" t="s">
        <v>487</v>
      </c>
      <c r="B11206" s="186">
        <v>0.006336</v>
      </c>
      <c r="C11206" s="187">
        <v>45750.0</v>
      </c>
      <c r="D11206" s="188" t="str">
        <f t="shared" si="1"/>
        <v>2025/04</v>
      </c>
      <c r="E11206" s="189"/>
    </row>
    <row r="11207">
      <c r="A11207" s="186" t="s">
        <v>487</v>
      </c>
      <c r="B11207" s="186">
        <v>0.3954456</v>
      </c>
      <c r="C11207" s="187">
        <v>45750.0</v>
      </c>
      <c r="D11207" s="188" t="str">
        <f t="shared" si="1"/>
        <v>2025/04</v>
      </c>
      <c r="E11207" s="189"/>
    </row>
    <row r="11208">
      <c r="A11208" s="186" t="s">
        <v>499</v>
      </c>
      <c r="B11208" s="186">
        <v>25.96246</v>
      </c>
      <c r="C11208" s="187">
        <v>45750.0</v>
      </c>
      <c r="D11208" s="188" t="str">
        <f t="shared" si="1"/>
        <v>2025/04</v>
      </c>
      <c r="E11208" s="189"/>
    </row>
    <row r="11209">
      <c r="A11209" s="186" t="s">
        <v>499</v>
      </c>
      <c r="B11209" s="186">
        <v>44.98912</v>
      </c>
      <c r="C11209" s="187">
        <v>45750.0</v>
      </c>
      <c r="D11209" s="188" t="str">
        <f t="shared" si="1"/>
        <v>2025/04</v>
      </c>
      <c r="E11209" s="189"/>
    </row>
    <row r="11210">
      <c r="A11210" s="186" t="s">
        <v>499</v>
      </c>
      <c r="B11210" s="186">
        <v>37.65299</v>
      </c>
      <c r="C11210" s="187">
        <v>45750.0</v>
      </c>
      <c r="D11210" s="188" t="str">
        <f t="shared" si="1"/>
        <v>2025/04</v>
      </c>
      <c r="E11210" s="189"/>
    </row>
    <row r="11211">
      <c r="A11211" s="186" t="s">
        <v>499</v>
      </c>
      <c r="B11211" s="186">
        <v>4.646425</v>
      </c>
      <c r="C11211" s="187">
        <v>45750.0</v>
      </c>
      <c r="D11211" s="188" t="str">
        <f t="shared" si="1"/>
        <v>2025/04</v>
      </c>
      <c r="E11211" s="189"/>
    </row>
    <row r="11212">
      <c r="A11212" s="186" t="s">
        <v>499</v>
      </c>
      <c r="B11212" s="186">
        <v>1.09024</v>
      </c>
      <c r="C11212" s="187">
        <v>45750.0</v>
      </c>
      <c r="D11212" s="188" t="str">
        <f t="shared" si="1"/>
        <v>2025/04</v>
      </c>
      <c r="E11212" s="189"/>
    </row>
    <row r="11213">
      <c r="A11213" s="186" t="s">
        <v>499</v>
      </c>
      <c r="B11213" s="186">
        <v>3.87047</v>
      </c>
      <c r="C11213" s="187">
        <v>45750.0</v>
      </c>
      <c r="D11213" s="188" t="str">
        <f t="shared" si="1"/>
        <v>2025/04</v>
      </c>
      <c r="E11213" s="189"/>
    </row>
    <row r="11214">
      <c r="A11214" s="186" t="s">
        <v>499</v>
      </c>
      <c r="B11214" s="186">
        <v>0.4447983</v>
      </c>
      <c r="C11214" s="187">
        <v>45750.0</v>
      </c>
      <c r="D11214" s="188" t="str">
        <f t="shared" si="1"/>
        <v>2025/04</v>
      </c>
      <c r="E11214" s="189"/>
    </row>
    <row r="11215">
      <c r="A11215" s="186" t="s">
        <v>499</v>
      </c>
      <c r="B11215" s="186">
        <v>0.472704</v>
      </c>
      <c r="C11215" s="187">
        <v>45750.0</v>
      </c>
      <c r="D11215" s="188" t="str">
        <f t="shared" si="1"/>
        <v>2025/04</v>
      </c>
      <c r="E11215" s="189"/>
    </row>
    <row r="11216">
      <c r="A11216" s="186" t="s">
        <v>499</v>
      </c>
      <c r="B11216" s="186">
        <v>0.2061516</v>
      </c>
      <c r="C11216" s="187">
        <v>45750.0</v>
      </c>
      <c r="D11216" s="188" t="str">
        <f t="shared" si="1"/>
        <v>2025/04</v>
      </c>
      <c r="E11216" s="189"/>
    </row>
    <row r="11217">
      <c r="A11217" s="186" t="s">
        <v>499</v>
      </c>
      <c r="B11217" s="186">
        <v>0.07692529</v>
      </c>
      <c r="C11217" s="187">
        <v>45750.0</v>
      </c>
      <c r="D11217" s="188" t="str">
        <f t="shared" si="1"/>
        <v>2025/04</v>
      </c>
      <c r="E11217" s="189"/>
    </row>
    <row r="11218">
      <c r="A11218" s="186" t="s">
        <v>499</v>
      </c>
      <c r="B11218" s="186">
        <v>0.4180905</v>
      </c>
      <c r="C11218" s="187">
        <v>45750.0</v>
      </c>
      <c r="D11218" s="188" t="str">
        <f t="shared" si="1"/>
        <v>2025/04</v>
      </c>
      <c r="E11218" s="189"/>
    </row>
    <row r="11219">
      <c r="A11219" s="186" t="s">
        <v>499</v>
      </c>
      <c r="B11219" s="186">
        <v>0.2363964</v>
      </c>
      <c r="C11219" s="187">
        <v>45750.0</v>
      </c>
      <c r="D11219" s="188" t="str">
        <f t="shared" si="1"/>
        <v>2025/04</v>
      </c>
      <c r="E11219" s="189"/>
    </row>
    <row r="11220">
      <c r="A11220" s="186" t="s">
        <v>511</v>
      </c>
      <c r="B11220" s="186">
        <v>4.0790106</v>
      </c>
      <c r="C11220" s="187">
        <v>45750.0</v>
      </c>
      <c r="D11220" s="188" t="str">
        <f t="shared" si="1"/>
        <v>2025/04</v>
      </c>
      <c r="E11220" s="189"/>
    </row>
    <row r="11221">
      <c r="A11221" s="186" t="s">
        <v>511</v>
      </c>
      <c r="B11221" s="186">
        <v>0.2265108</v>
      </c>
      <c r="C11221" s="187">
        <v>45750.0</v>
      </c>
      <c r="D11221" s="188" t="str">
        <f t="shared" si="1"/>
        <v>2025/04</v>
      </c>
      <c r="E11221" s="189"/>
    </row>
    <row r="11222">
      <c r="A11222" s="186" t="s">
        <v>509</v>
      </c>
      <c r="B11222" s="186">
        <v>1.113E-4</v>
      </c>
      <c r="C11222" s="187">
        <v>45750.0</v>
      </c>
      <c r="D11222" s="188" t="str">
        <f t="shared" si="1"/>
        <v>2025/04</v>
      </c>
      <c r="E11222" s="189"/>
    </row>
    <row r="11223">
      <c r="A11223" s="186" t="s">
        <v>509</v>
      </c>
      <c r="B11223" s="186">
        <v>9.18E-5</v>
      </c>
      <c r="C11223" s="187">
        <v>45750.0</v>
      </c>
      <c r="D11223" s="188" t="str">
        <f t="shared" si="1"/>
        <v>2025/04</v>
      </c>
      <c r="E11223" s="189"/>
    </row>
    <row r="11224">
      <c r="A11224" s="186" t="s">
        <v>502</v>
      </c>
      <c r="B11224" s="186">
        <v>0.863455</v>
      </c>
      <c r="C11224" s="187">
        <v>45750.0</v>
      </c>
      <c r="D11224" s="188" t="str">
        <f t="shared" si="1"/>
        <v>2025/04</v>
      </c>
      <c r="E11224" s="189"/>
    </row>
    <row r="11225">
      <c r="A11225" s="186" t="s">
        <v>502</v>
      </c>
      <c r="B11225" s="186">
        <v>1.22512</v>
      </c>
      <c r="C11225" s="187">
        <v>45750.0</v>
      </c>
      <c r="D11225" s="188" t="str">
        <f t="shared" si="1"/>
        <v>2025/04</v>
      </c>
      <c r="E11225" s="189"/>
    </row>
    <row r="11226">
      <c r="A11226" s="186" t="s">
        <v>502</v>
      </c>
      <c r="B11226" s="186">
        <v>1.45646</v>
      </c>
      <c r="C11226" s="187">
        <v>45750.0</v>
      </c>
      <c r="D11226" s="188" t="str">
        <f t="shared" si="1"/>
        <v>2025/04</v>
      </c>
      <c r="E11226" s="189"/>
    </row>
    <row r="11227">
      <c r="A11227" s="186" t="s">
        <v>502</v>
      </c>
      <c r="B11227" s="186">
        <v>0.00284</v>
      </c>
      <c r="C11227" s="187">
        <v>45750.0</v>
      </c>
      <c r="D11227" s="188" t="str">
        <f t="shared" si="1"/>
        <v>2025/04</v>
      </c>
      <c r="E11227" s="189"/>
    </row>
    <row r="11228">
      <c r="A11228" s="186" t="s">
        <v>502</v>
      </c>
      <c r="B11228" s="186">
        <v>0.00112</v>
      </c>
      <c r="C11228" s="187">
        <v>45750.0</v>
      </c>
      <c r="D11228" s="188" t="str">
        <f t="shared" si="1"/>
        <v>2025/04</v>
      </c>
      <c r="E11228" s="189"/>
    </row>
    <row r="11229">
      <c r="A11229" s="186" t="s">
        <v>502</v>
      </c>
      <c r="B11229" s="186">
        <v>5.0E-4</v>
      </c>
      <c r="C11229" s="187">
        <v>45750.0</v>
      </c>
      <c r="D11229" s="188" t="str">
        <f t="shared" si="1"/>
        <v>2025/04</v>
      </c>
      <c r="E11229" s="189"/>
    </row>
    <row r="11230">
      <c r="A11230" s="186" t="s">
        <v>502</v>
      </c>
      <c r="B11230" s="186">
        <v>0.16831065</v>
      </c>
      <c r="C11230" s="187">
        <v>45750.0</v>
      </c>
      <c r="D11230" s="188" t="str">
        <f t="shared" si="1"/>
        <v>2025/04</v>
      </c>
      <c r="E11230" s="189"/>
    </row>
    <row r="11231">
      <c r="A11231" s="186" t="s">
        <v>502</v>
      </c>
      <c r="B11231" s="186">
        <v>0.0362304</v>
      </c>
      <c r="C11231" s="187">
        <v>45750.0</v>
      </c>
      <c r="D11231" s="188" t="str">
        <f t="shared" si="1"/>
        <v>2025/04</v>
      </c>
      <c r="E11231" s="189"/>
    </row>
    <row r="11232">
      <c r="A11232" s="186" t="s">
        <v>502</v>
      </c>
      <c r="B11232" s="186">
        <v>0.0185628</v>
      </c>
      <c r="C11232" s="187">
        <v>45750.0</v>
      </c>
      <c r="D11232" s="188" t="str">
        <f t="shared" si="1"/>
        <v>2025/04</v>
      </c>
      <c r="E11232" s="189"/>
    </row>
    <row r="11233">
      <c r="A11233" s="186" t="s">
        <v>502</v>
      </c>
      <c r="B11233" s="186">
        <v>1.11552</v>
      </c>
      <c r="C11233" s="187">
        <v>45750.0</v>
      </c>
      <c r="D11233" s="188" t="str">
        <f t="shared" si="1"/>
        <v>2025/04</v>
      </c>
      <c r="E11233" s="189"/>
    </row>
    <row r="11234">
      <c r="A11234" s="186" t="s">
        <v>502</v>
      </c>
      <c r="B11234" s="186">
        <v>0.18834</v>
      </c>
      <c r="C11234" s="187">
        <v>45750.0</v>
      </c>
      <c r="D11234" s="188" t="str">
        <f t="shared" si="1"/>
        <v>2025/04</v>
      </c>
      <c r="E11234" s="189"/>
    </row>
    <row r="11235">
      <c r="A11235" s="186" t="s">
        <v>502</v>
      </c>
      <c r="B11235" s="186">
        <v>0.0124558</v>
      </c>
      <c r="C11235" s="187">
        <v>45750.0</v>
      </c>
      <c r="D11235" s="188" t="str">
        <f t="shared" si="1"/>
        <v>2025/04</v>
      </c>
      <c r="E11235" s="189"/>
    </row>
    <row r="11236">
      <c r="A11236" s="186" t="s">
        <v>502</v>
      </c>
      <c r="B11236" s="186">
        <v>10.72443</v>
      </c>
      <c r="C11236" s="187">
        <v>45750.0</v>
      </c>
      <c r="D11236" s="188" t="str">
        <f t="shared" si="1"/>
        <v>2025/04</v>
      </c>
      <c r="E11236" s="189"/>
    </row>
    <row r="11237">
      <c r="A11237" s="186" t="s">
        <v>502</v>
      </c>
      <c r="B11237" s="186">
        <v>0.3765942</v>
      </c>
      <c r="C11237" s="187">
        <v>45750.0</v>
      </c>
      <c r="D11237" s="188" t="str">
        <f t="shared" si="1"/>
        <v>2025/04</v>
      </c>
      <c r="E11237" s="189"/>
    </row>
    <row r="11238">
      <c r="A11238" s="186" t="s">
        <v>502</v>
      </c>
      <c r="B11238" s="186">
        <v>0.022332</v>
      </c>
      <c r="C11238" s="187">
        <v>45750.0</v>
      </c>
      <c r="D11238" s="188" t="str">
        <f t="shared" si="1"/>
        <v>2025/04</v>
      </c>
      <c r="E11238" s="189"/>
    </row>
    <row r="11239">
      <c r="A11239" s="186" t="s">
        <v>502</v>
      </c>
      <c r="B11239" s="186">
        <v>4.12</v>
      </c>
      <c r="C11239" s="187">
        <v>45750.0</v>
      </c>
      <c r="D11239" s="188" t="str">
        <f t="shared" si="1"/>
        <v>2025/04</v>
      </c>
      <c r="E11239" s="189"/>
    </row>
    <row r="11240">
      <c r="A11240" s="186" t="s">
        <v>502</v>
      </c>
      <c r="B11240" s="186">
        <v>0.246822</v>
      </c>
      <c r="C11240" s="187">
        <v>45750.0</v>
      </c>
      <c r="D11240" s="188" t="str">
        <f t="shared" si="1"/>
        <v>2025/04</v>
      </c>
      <c r="E11240" s="189"/>
    </row>
    <row r="11241">
      <c r="A11241" s="186" t="s">
        <v>502</v>
      </c>
      <c r="B11241" s="186">
        <v>0.435412</v>
      </c>
      <c r="C11241" s="187">
        <v>45750.0</v>
      </c>
      <c r="D11241" s="188" t="str">
        <f t="shared" si="1"/>
        <v>2025/04</v>
      </c>
      <c r="E11241" s="189"/>
    </row>
    <row r="11242">
      <c r="A11242" s="186" t="s">
        <v>488</v>
      </c>
      <c r="B11242" s="186">
        <v>0.2784475</v>
      </c>
      <c r="C11242" s="187">
        <v>45750.0</v>
      </c>
      <c r="D11242" s="188" t="str">
        <f t="shared" si="1"/>
        <v>2025/04</v>
      </c>
      <c r="E11242" s="189"/>
    </row>
    <row r="11243">
      <c r="A11243" s="186" t="s">
        <v>488</v>
      </c>
      <c r="B11243" s="186">
        <v>0.1867</v>
      </c>
      <c r="C11243" s="187">
        <v>45750.0</v>
      </c>
      <c r="D11243" s="188" t="str">
        <f t="shared" si="1"/>
        <v>2025/04</v>
      </c>
      <c r="E11243" s="189"/>
    </row>
    <row r="11244">
      <c r="A11244" s="186" t="s">
        <v>488</v>
      </c>
      <c r="B11244" s="186">
        <v>3.275E-4</v>
      </c>
      <c r="C11244" s="187">
        <v>45750.0</v>
      </c>
      <c r="D11244" s="188" t="str">
        <f t="shared" si="1"/>
        <v>2025/04</v>
      </c>
      <c r="E11244" s="189"/>
    </row>
    <row r="11245">
      <c r="A11245" s="186" t="s">
        <v>488</v>
      </c>
      <c r="B11245" s="186">
        <v>8.4E-4</v>
      </c>
      <c r="C11245" s="187">
        <v>45750.0</v>
      </c>
      <c r="D11245" s="188" t="str">
        <f t="shared" si="1"/>
        <v>2025/04</v>
      </c>
      <c r="E11245" s="189"/>
    </row>
    <row r="11246">
      <c r="A11246" s="186" t="s">
        <v>488</v>
      </c>
      <c r="B11246" s="186">
        <v>0.00284</v>
      </c>
      <c r="C11246" s="187">
        <v>45750.0</v>
      </c>
      <c r="D11246" s="188" t="str">
        <f t="shared" si="1"/>
        <v>2025/04</v>
      </c>
      <c r="E11246" s="189"/>
    </row>
    <row r="11247">
      <c r="A11247" s="186" t="s">
        <v>488</v>
      </c>
      <c r="B11247" s="186">
        <v>0.0136</v>
      </c>
      <c r="C11247" s="187">
        <v>45750.0</v>
      </c>
      <c r="D11247" s="188" t="str">
        <f t="shared" si="1"/>
        <v>2025/04</v>
      </c>
      <c r="E11247" s="189"/>
    </row>
    <row r="11248">
      <c r="A11248" s="186" t="s">
        <v>488</v>
      </c>
      <c r="B11248" s="186">
        <v>0.0010475</v>
      </c>
      <c r="C11248" s="187">
        <v>45750.0</v>
      </c>
      <c r="D11248" s="188" t="str">
        <f t="shared" si="1"/>
        <v>2025/04</v>
      </c>
      <c r="E11248" s="189"/>
    </row>
    <row r="11249">
      <c r="A11249" s="186" t="s">
        <v>488</v>
      </c>
      <c r="B11249" s="186">
        <v>6.3E-4</v>
      </c>
      <c r="C11249" s="187">
        <v>45750.0</v>
      </c>
      <c r="D11249" s="188" t="str">
        <f t="shared" si="1"/>
        <v>2025/04</v>
      </c>
      <c r="E11249" s="189"/>
    </row>
    <row r="11250">
      <c r="A11250" s="186" t="s">
        <v>488</v>
      </c>
      <c r="B11250" s="186">
        <v>0.05545455</v>
      </c>
      <c r="C11250" s="187">
        <v>45750.0</v>
      </c>
      <c r="D11250" s="188" t="str">
        <f t="shared" si="1"/>
        <v>2025/04</v>
      </c>
      <c r="E11250" s="189"/>
    </row>
    <row r="11251">
      <c r="A11251" s="186" t="s">
        <v>488</v>
      </c>
      <c r="B11251" s="186">
        <v>0.0708462</v>
      </c>
      <c r="C11251" s="187">
        <v>45750.0</v>
      </c>
      <c r="D11251" s="188" t="str">
        <f t="shared" si="1"/>
        <v>2025/04</v>
      </c>
      <c r="E11251" s="189"/>
    </row>
    <row r="11252">
      <c r="A11252" s="186" t="s">
        <v>488</v>
      </c>
      <c r="B11252" s="186">
        <v>45.790485</v>
      </c>
      <c r="C11252" s="187">
        <v>45750.0</v>
      </c>
      <c r="D11252" s="188" t="str">
        <f t="shared" si="1"/>
        <v>2025/04</v>
      </c>
      <c r="E11252" s="189"/>
    </row>
    <row r="11253">
      <c r="A11253" s="186" t="s">
        <v>488</v>
      </c>
      <c r="B11253" s="186">
        <v>1.00704</v>
      </c>
      <c r="C11253" s="187">
        <v>45750.0</v>
      </c>
      <c r="D11253" s="188" t="str">
        <f t="shared" si="1"/>
        <v>2025/04</v>
      </c>
      <c r="E11253" s="189"/>
    </row>
    <row r="11254">
      <c r="A11254" s="186" t="s">
        <v>488</v>
      </c>
      <c r="B11254" s="186">
        <v>14.52066</v>
      </c>
      <c r="C11254" s="187">
        <v>45750.0</v>
      </c>
      <c r="D11254" s="188" t="str">
        <f t="shared" si="1"/>
        <v>2025/04</v>
      </c>
      <c r="E11254" s="189"/>
    </row>
    <row r="11255">
      <c r="A11255" s="186" t="s">
        <v>488</v>
      </c>
      <c r="B11255" s="186">
        <v>8.7925728</v>
      </c>
      <c r="C11255" s="187">
        <v>45750.0</v>
      </c>
      <c r="D11255" s="188" t="str">
        <f t="shared" si="1"/>
        <v>2025/04</v>
      </c>
      <c r="E11255" s="189"/>
    </row>
    <row r="11256">
      <c r="A11256" s="186" t="s">
        <v>488</v>
      </c>
      <c r="B11256" s="186">
        <v>0.1402368</v>
      </c>
      <c r="C11256" s="187">
        <v>45750.0</v>
      </c>
      <c r="D11256" s="188" t="str">
        <f t="shared" si="1"/>
        <v>2025/04</v>
      </c>
      <c r="E11256" s="189"/>
    </row>
    <row r="11257">
      <c r="A11257" s="186" t="s">
        <v>488</v>
      </c>
      <c r="B11257" s="186">
        <v>27.2427628</v>
      </c>
      <c r="C11257" s="187">
        <v>45750.0</v>
      </c>
      <c r="D11257" s="188" t="str">
        <f t="shared" si="1"/>
        <v>2025/04</v>
      </c>
      <c r="E11257" s="189"/>
    </row>
    <row r="11258">
      <c r="A11258" s="186" t="s">
        <v>489</v>
      </c>
      <c r="B11258" s="186">
        <v>48.2403925</v>
      </c>
      <c r="C11258" s="187">
        <v>45750.0</v>
      </c>
      <c r="D11258" s="188" t="str">
        <f t="shared" si="1"/>
        <v>2025/04</v>
      </c>
      <c r="E11258" s="189"/>
    </row>
    <row r="11259">
      <c r="A11259" s="186" t="s">
        <v>489</v>
      </c>
      <c r="B11259" s="186">
        <v>49.84128</v>
      </c>
      <c r="C11259" s="187">
        <v>45750.0</v>
      </c>
      <c r="D11259" s="188" t="str">
        <f t="shared" si="1"/>
        <v>2025/04</v>
      </c>
      <c r="E11259" s="189"/>
    </row>
    <row r="11260">
      <c r="A11260" s="186" t="s">
        <v>489</v>
      </c>
      <c r="B11260" s="186">
        <v>64.75586</v>
      </c>
      <c r="C11260" s="187">
        <v>45750.0</v>
      </c>
      <c r="D11260" s="188" t="str">
        <f t="shared" si="1"/>
        <v>2025/04</v>
      </c>
      <c r="E11260" s="189"/>
    </row>
    <row r="11261">
      <c r="A11261" s="186" t="s">
        <v>489</v>
      </c>
      <c r="B11261" s="186">
        <v>0.0244675</v>
      </c>
      <c r="C11261" s="187">
        <v>45750.0</v>
      </c>
      <c r="D11261" s="188" t="str">
        <f t="shared" si="1"/>
        <v>2025/04</v>
      </c>
      <c r="E11261" s="189"/>
    </row>
    <row r="11262">
      <c r="A11262" s="186" t="s">
        <v>489</v>
      </c>
      <c r="B11262" s="186">
        <v>0.00352</v>
      </c>
      <c r="C11262" s="187">
        <v>45750.0</v>
      </c>
      <c r="D11262" s="188" t="str">
        <f t="shared" si="1"/>
        <v>2025/04</v>
      </c>
      <c r="E11262" s="189"/>
    </row>
    <row r="11263">
      <c r="A11263" s="186" t="s">
        <v>489</v>
      </c>
      <c r="B11263" s="186">
        <v>0.00851</v>
      </c>
      <c r="C11263" s="187">
        <v>45750.0</v>
      </c>
      <c r="D11263" s="188" t="str">
        <f t="shared" si="1"/>
        <v>2025/04</v>
      </c>
      <c r="E11263" s="189"/>
    </row>
    <row r="11264">
      <c r="A11264" s="186" t="s">
        <v>489</v>
      </c>
      <c r="B11264" s="186">
        <v>0.95673195</v>
      </c>
      <c r="C11264" s="187">
        <v>45750.0</v>
      </c>
      <c r="D11264" s="188" t="str">
        <f t="shared" si="1"/>
        <v>2025/04</v>
      </c>
      <c r="E11264" s="189"/>
    </row>
    <row r="11265">
      <c r="A11265" s="186" t="s">
        <v>489</v>
      </c>
      <c r="B11265" s="186">
        <v>0.6304704</v>
      </c>
      <c r="C11265" s="187">
        <v>45750.0</v>
      </c>
      <c r="D11265" s="188" t="str">
        <f t="shared" si="1"/>
        <v>2025/04</v>
      </c>
      <c r="E11265" s="189"/>
    </row>
    <row r="11266">
      <c r="A11266" s="186" t="s">
        <v>489</v>
      </c>
      <c r="B11266" s="186">
        <v>0.3651546</v>
      </c>
      <c r="C11266" s="187">
        <v>45750.0</v>
      </c>
      <c r="D11266" s="188" t="str">
        <f t="shared" si="1"/>
        <v>2025/04</v>
      </c>
      <c r="E11266" s="189"/>
    </row>
    <row r="11267">
      <c r="A11267" s="186" t="s">
        <v>489</v>
      </c>
      <c r="B11267" s="186">
        <v>0.3616569</v>
      </c>
      <c r="C11267" s="187">
        <v>45750.0</v>
      </c>
      <c r="D11267" s="188" t="str">
        <f t="shared" si="1"/>
        <v>2025/04</v>
      </c>
      <c r="E11267" s="189"/>
    </row>
    <row r="11268">
      <c r="A11268" s="186" t="s">
        <v>489</v>
      </c>
      <c r="B11268" s="186">
        <v>0.253596</v>
      </c>
      <c r="C11268" s="187">
        <v>45750.0</v>
      </c>
      <c r="D11268" s="188" t="str">
        <f t="shared" si="1"/>
        <v>2025/04</v>
      </c>
      <c r="E11268" s="189"/>
    </row>
    <row r="11269">
      <c r="A11269" s="186" t="s">
        <v>497</v>
      </c>
      <c r="B11269" s="186">
        <v>0.0227244</v>
      </c>
      <c r="C11269" s="187">
        <v>45750.0</v>
      </c>
      <c r="D11269" s="188" t="str">
        <f t="shared" si="1"/>
        <v>2025/04</v>
      </c>
      <c r="E11269" s="189"/>
    </row>
    <row r="11270">
      <c r="A11270" s="186" t="s">
        <v>497</v>
      </c>
      <c r="B11270" s="186">
        <v>0.0611448</v>
      </c>
      <c r="C11270" s="187">
        <v>45750.0</v>
      </c>
      <c r="D11270" s="188" t="str">
        <f t="shared" si="1"/>
        <v>2025/04</v>
      </c>
      <c r="E11270" s="189"/>
    </row>
    <row r="11271">
      <c r="A11271" s="186" t="s">
        <v>498</v>
      </c>
      <c r="B11271" s="186">
        <v>0.2208</v>
      </c>
      <c r="C11271" s="187">
        <v>45750.0</v>
      </c>
      <c r="D11271" s="188" t="str">
        <f t="shared" si="1"/>
        <v>2025/04</v>
      </c>
      <c r="E11271" s="189"/>
    </row>
    <row r="11272">
      <c r="A11272" s="186" t="s">
        <v>498</v>
      </c>
      <c r="B11272" s="186">
        <v>0.008</v>
      </c>
      <c r="C11272" s="187">
        <v>45750.0</v>
      </c>
      <c r="D11272" s="188" t="str">
        <f t="shared" si="1"/>
        <v>2025/04</v>
      </c>
      <c r="E11272" s="189"/>
    </row>
    <row r="11273">
      <c r="A11273" s="186" t="s">
        <v>498</v>
      </c>
      <c r="B11273" s="186">
        <v>0.23202</v>
      </c>
      <c r="C11273" s="187">
        <v>45750.0</v>
      </c>
      <c r="D11273" s="188" t="str">
        <f t="shared" si="1"/>
        <v>2025/04</v>
      </c>
      <c r="E11273" s="189"/>
    </row>
    <row r="11274">
      <c r="A11274" s="186" t="s">
        <v>498</v>
      </c>
      <c r="B11274" s="186">
        <v>0.02783685</v>
      </c>
      <c r="C11274" s="187">
        <v>45750.0</v>
      </c>
      <c r="D11274" s="188" t="str">
        <f t="shared" si="1"/>
        <v>2025/04</v>
      </c>
      <c r="E11274" s="189"/>
    </row>
    <row r="11275">
      <c r="A11275" s="186" t="s">
        <v>498</v>
      </c>
      <c r="B11275" s="186">
        <v>0.0039552</v>
      </c>
      <c r="C11275" s="187">
        <v>45750.0</v>
      </c>
      <c r="D11275" s="188" t="str">
        <f t="shared" si="1"/>
        <v>2025/04</v>
      </c>
      <c r="E11275" s="189"/>
    </row>
    <row r="11276">
      <c r="A11276" s="186" t="s">
        <v>498</v>
      </c>
      <c r="B11276" s="186">
        <v>0.0096</v>
      </c>
      <c r="C11276" s="187">
        <v>45750.0</v>
      </c>
      <c r="D11276" s="188" t="str">
        <f t="shared" si="1"/>
        <v>2025/04</v>
      </c>
      <c r="E11276" s="189"/>
    </row>
    <row r="11277">
      <c r="A11277" s="186" t="s">
        <v>491</v>
      </c>
      <c r="B11277" s="186">
        <v>0.14957925</v>
      </c>
      <c r="C11277" s="187">
        <v>45750.0</v>
      </c>
      <c r="D11277" s="188" t="str">
        <f t="shared" si="1"/>
        <v>2025/04</v>
      </c>
      <c r="E11277" s="189"/>
    </row>
    <row r="11278">
      <c r="A11278" s="186" t="s">
        <v>491</v>
      </c>
      <c r="B11278" s="186">
        <v>0.055008</v>
      </c>
      <c r="C11278" s="187">
        <v>45750.0</v>
      </c>
      <c r="D11278" s="188" t="str">
        <f t="shared" si="1"/>
        <v>2025/04</v>
      </c>
      <c r="E11278" s="189"/>
    </row>
    <row r="11279">
      <c r="A11279" s="186" t="s">
        <v>491</v>
      </c>
      <c r="B11279" s="186">
        <v>0.0407352</v>
      </c>
      <c r="C11279" s="187">
        <v>45750.0</v>
      </c>
      <c r="D11279" s="188" t="str">
        <f t="shared" si="1"/>
        <v>2025/04</v>
      </c>
      <c r="E11279" s="189"/>
    </row>
    <row r="11280">
      <c r="A11280" s="186" t="s">
        <v>487</v>
      </c>
      <c r="B11280" s="186">
        <v>0.14431</v>
      </c>
      <c r="C11280" s="187">
        <v>45751.0</v>
      </c>
      <c r="D11280" s="188" t="str">
        <f t="shared" si="1"/>
        <v>2025/04</v>
      </c>
      <c r="E11280" s="189"/>
    </row>
    <row r="11281">
      <c r="A11281" s="186" t="s">
        <v>487</v>
      </c>
      <c r="B11281" s="186">
        <v>0.02229</v>
      </c>
      <c r="C11281" s="187">
        <v>45751.0</v>
      </c>
      <c r="D11281" s="188" t="str">
        <f t="shared" si="1"/>
        <v>2025/04</v>
      </c>
      <c r="E11281" s="189"/>
    </row>
    <row r="11282">
      <c r="A11282" s="186" t="s">
        <v>487</v>
      </c>
      <c r="B11282" s="186">
        <v>0.00220635</v>
      </c>
      <c r="C11282" s="187">
        <v>45751.0</v>
      </c>
      <c r="D11282" s="188" t="str">
        <f t="shared" si="1"/>
        <v>2025/04</v>
      </c>
      <c r="E11282" s="189"/>
    </row>
    <row r="11283">
      <c r="A11283" s="186" t="s">
        <v>487</v>
      </c>
      <c r="B11283" s="186">
        <v>0.0018702</v>
      </c>
      <c r="C11283" s="187">
        <v>45751.0</v>
      </c>
      <c r="D11283" s="188" t="str">
        <f t="shared" si="1"/>
        <v>2025/04</v>
      </c>
      <c r="E11283" s="189"/>
    </row>
    <row r="11284">
      <c r="A11284" s="186" t="s">
        <v>487</v>
      </c>
      <c r="B11284" s="186">
        <v>6.2127</v>
      </c>
      <c r="C11284" s="187">
        <v>45751.0</v>
      </c>
      <c r="D11284" s="188" t="str">
        <f t="shared" si="1"/>
        <v>2025/04</v>
      </c>
      <c r="E11284" s="189"/>
    </row>
    <row r="11285">
      <c r="A11285" s="186" t="s">
        <v>487</v>
      </c>
      <c r="B11285" s="186">
        <v>0.168</v>
      </c>
      <c r="C11285" s="187">
        <v>45751.0</v>
      </c>
      <c r="D11285" s="188" t="str">
        <f t="shared" si="1"/>
        <v>2025/04</v>
      </c>
      <c r="E11285" s="189"/>
    </row>
    <row r="11286">
      <c r="A11286" s="186" t="s">
        <v>487</v>
      </c>
      <c r="B11286" s="186">
        <v>4.25592</v>
      </c>
      <c r="C11286" s="187">
        <v>45751.0</v>
      </c>
      <c r="D11286" s="188" t="str">
        <f t="shared" si="1"/>
        <v>2025/04</v>
      </c>
      <c r="E11286" s="189"/>
    </row>
    <row r="11287">
      <c r="A11287" s="186" t="s">
        <v>487</v>
      </c>
      <c r="B11287" s="186">
        <v>0.6618205</v>
      </c>
      <c r="C11287" s="187">
        <v>45751.0</v>
      </c>
      <c r="D11287" s="188" t="str">
        <f t="shared" si="1"/>
        <v>2025/04</v>
      </c>
      <c r="E11287" s="189"/>
    </row>
    <row r="11288">
      <c r="A11288" s="186" t="s">
        <v>487</v>
      </c>
      <c r="B11288" s="186">
        <v>0.0298496</v>
      </c>
      <c r="C11288" s="187">
        <v>45751.0</v>
      </c>
      <c r="D11288" s="188" t="str">
        <f t="shared" si="1"/>
        <v>2025/04</v>
      </c>
      <c r="E11288" s="189"/>
    </row>
    <row r="11289">
      <c r="A11289" s="186" t="s">
        <v>487</v>
      </c>
      <c r="B11289" s="186">
        <v>1.0309684</v>
      </c>
      <c r="C11289" s="187">
        <v>45751.0</v>
      </c>
      <c r="D11289" s="188" t="str">
        <f t="shared" si="1"/>
        <v>2025/04</v>
      </c>
      <c r="E11289" s="189"/>
    </row>
    <row r="11290">
      <c r="A11290" s="186" t="s">
        <v>499</v>
      </c>
      <c r="B11290" s="186">
        <v>20.56981</v>
      </c>
      <c r="C11290" s="187">
        <v>45751.0</v>
      </c>
      <c r="D11290" s="188" t="str">
        <f t="shared" si="1"/>
        <v>2025/04</v>
      </c>
      <c r="E11290" s="189"/>
    </row>
    <row r="11291">
      <c r="A11291" s="186" t="s">
        <v>499</v>
      </c>
      <c r="B11291" s="186">
        <v>35.81328</v>
      </c>
      <c r="C11291" s="187">
        <v>45751.0</v>
      </c>
      <c r="D11291" s="188" t="str">
        <f t="shared" si="1"/>
        <v>2025/04</v>
      </c>
      <c r="E11291" s="189"/>
    </row>
    <row r="11292">
      <c r="A11292" s="186" t="s">
        <v>499</v>
      </c>
      <c r="B11292" s="186">
        <v>29.10682</v>
      </c>
      <c r="C11292" s="187">
        <v>45751.0</v>
      </c>
      <c r="D11292" s="188" t="str">
        <f t="shared" si="1"/>
        <v>2025/04</v>
      </c>
      <c r="E11292" s="189"/>
    </row>
    <row r="11293">
      <c r="A11293" s="186" t="s">
        <v>499</v>
      </c>
      <c r="B11293" s="186">
        <v>4.334775</v>
      </c>
      <c r="C11293" s="187">
        <v>45751.0</v>
      </c>
      <c r="D11293" s="188" t="str">
        <f t="shared" si="1"/>
        <v>2025/04</v>
      </c>
      <c r="E11293" s="189"/>
    </row>
    <row r="11294">
      <c r="A11294" s="186" t="s">
        <v>499</v>
      </c>
      <c r="B11294" s="186">
        <v>0.60736</v>
      </c>
      <c r="C11294" s="187">
        <v>45751.0</v>
      </c>
      <c r="D11294" s="188" t="str">
        <f t="shared" si="1"/>
        <v>2025/04</v>
      </c>
      <c r="E11294" s="189"/>
    </row>
    <row r="11295">
      <c r="A11295" s="186" t="s">
        <v>499</v>
      </c>
      <c r="B11295" s="186">
        <v>4.26499</v>
      </c>
      <c r="C11295" s="187">
        <v>45751.0</v>
      </c>
      <c r="D11295" s="188" t="str">
        <f t="shared" si="1"/>
        <v>2025/04</v>
      </c>
      <c r="E11295" s="189"/>
    </row>
    <row r="11296">
      <c r="A11296" s="186" t="s">
        <v>499</v>
      </c>
      <c r="B11296" s="186">
        <v>0.3830346</v>
      </c>
      <c r="C11296" s="187">
        <v>45751.0</v>
      </c>
      <c r="D11296" s="188" t="str">
        <f t="shared" si="1"/>
        <v>2025/04</v>
      </c>
      <c r="E11296" s="189"/>
    </row>
    <row r="11297">
      <c r="A11297" s="186" t="s">
        <v>499</v>
      </c>
      <c r="B11297" s="186">
        <v>0.4077312</v>
      </c>
      <c r="C11297" s="187">
        <v>45751.0</v>
      </c>
      <c r="D11297" s="188" t="str">
        <f t="shared" si="1"/>
        <v>2025/04</v>
      </c>
      <c r="E11297" s="189"/>
    </row>
    <row r="11298">
      <c r="A11298" s="186" t="s">
        <v>499</v>
      </c>
      <c r="B11298" s="186">
        <v>0.1753578</v>
      </c>
      <c r="C11298" s="187">
        <v>45751.0</v>
      </c>
      <c r="D11298" s="188" t="str">
        <f t="shared" si="1"/>
        <v>2025/04</v>
      </c>
      <c r="E11298" s="189"/>
    </row>
    <row r="11299">
      <c r="A11299" s="186" t="s">
        <v>499</v>
      </c>
      <c r="B11299" s="186">
        <v>0.02820701</v>
      </c>
      <c r="C11299" s="187">
        <v>45751.0</v>
      </c>
      <c r="D11299" s="188" t="str">
        <f t="shared" si="1"/>
        <v>2025/04</v>
      </c>
      <c r="E11299" s="189"/>
    </row>
    <row r="11300">
      <c r="A11300" s="186" t="s">
        <v>499</v>
      </c>
      <c r="B11300" s="186">
        <v>0.3612792</v>
      </c>
      <c r="C11300" s="187">
        <v>45751.0</v>
      </c>
      <c r="D11300" s="188" t="str">
        <f t="shared" si="1"/>
        <v>2025/04</v>
      </c>
      <c r="E11300" s="189"/>
    </row>
    <row r="11301">
      <c r="A11301" s="186" t="s">
        <v>499</v>
      </c>
      <c r="B11301" s="186">
        <v>0.2136456</v>
      </c>
      <c r="C11301" s="187">
        <v>45751.0</v>
      </c>
      <c r="D11301" s="188" t="str">
        <f t="shared" si="1"/>
        <v>2025/04</v>
      </c>
      <c r="E11301" s="189"/>
    </row>
    <row r="11302">
      <c r="A11302" s="186" t="s">
        <v>511</v>
      </c>
      <c r="B11302" s="186">
        <v>0.2280465</v>
      </c>
      <c r="C11302" s="187">
        <v>45751.0</v>
      </c>
      <c r="D11302" s="188" t="str">
        <f t="shared" si="1"/>
        <v>2025/04</v>
      </c>
      <c r="E11302" s="189"/>
    </row>
    <row r="11303">
      <c r="A11303" s="186" t="s">
        <v>511</v>
      </c>
      <c r="B11303" s="186">
        <v>0.014202</v>
      </c>
      <c r="C11303" s="187">
        <v>45751.0</v>
      </c>
      <c r="D11303" s="188" t="str">
        <f t="shared" si="1"/>
        <v>2025/04</v>
      </c>
      <c r="E11303" s="189"/>
    </row>
    <row r="11304">
      <c r="A11304" s="186" t="s">
        <v>502</v>
      </c>
      <c r="B11304" s="186">
        <v>0.47027</v>
      </c>
      <c r="C11304" s="187">
        <v>45751.0</v>
      </c>
      <c r="D11304" s="188" t="str">
        <f t="shared" si="1"/>
        <v>2025/04</v>
      </c>
      <c r="E11304" s="189"/>
    </row>
    <row r="11305">
      <c r="A11305" s="186" t="s">
        <v>502</v>
      </c>
      <c r="B11305" s="186">
        <v>0.22464</v>
      </c>
      <c r="C11305" s="187">
        <v>45751.0</v>
      </c>
      <c r="D11305" s="188" t="str">
        <f t="shared" si="1"/>
        <v>2025/04</v>
      </c>
      <c r="E11305" s="189"/>
    </row>
    <row r="11306">
      <c r="A11306" s="186" t="s">
        <v>502</v>
      </c>
      <c r="B11306" s="186">
        <v>0.11543</v>
      </c>
      <c r="C11306" s="187">
        <v>45751.0</v>
      </c>
      <c r="D11306" s="188" t="str">
        <f t="shared" si="1"/>
        <v>2025/04</v>
      </c>
      <c r="E11306" s="189"/>
    </row>
    <row r="11307">
      <c r="A11307" s="186" t="s">
        <v>502</v>
      </c>
      <c r="B11307" s="186">
        <v>0.07044</v>
      </c>
      <c r="C11307" s="187">
        <v>45751.0</v>
      </c>
      <c r="D11307" s="188" t="str">
        <f t="shared" si="1"/>
        <v>2025/04</v>
      </c>
      <c r="E11307" s="189"/>
    </row>
    <row r="11308">
      <c r="A11308" s="186" t="s">
        <v>502</v>
      </c>
      <c r="B11308" s="186">
        <v>0.018365</v>
      </c>
      <c r="C11308" s="187">
        <v>45751.0</v>
      </c>
      <c r="D11308" s="188" t="str">
        <f t="shared" si="1"/>
        <v>2025/04</v>
      </c>
      <c r="E11308" s="189"/>
    </row>
    <row r="11309">
      <c r="A11309" s="186" t="s">
        <v>502</v>
      </c>
      <c r="B11309" s="186">
        <v>0.00839</v>
      </c>
      <c r="C11309" s="187">
        <v>45751.0</v>
      </c>
      <c r="D11309" s="188" t="str">
        <f t="shared" si="1"/>
        <v>2025/04</v>
      </c>
      <c r="E11309" s="189"/>
    </row>
    <row r="11310">
      <c r="A11310" s="186" t="s">
        <v>502</v>
      </c>
      <c r="B11310" s="186">
        <v>0.02896485</v>
      </c>
      <c r="C11310" s="187">
        <v>45751.0</v>
      </c>
      <c r="D11310" s="188" t="str">
        <f t="shared" si="1"/>
        <v>2025/04</v>
      </c>
      <c r="E11310" s="189"/>
    </row>
    <row r="11311">
      <c r="A11311" s="186" t="s">
        <v>502</v>
      </c>
      <c r="B11311" s="186">
        <v>0.057744</v>
      </c>
      <c r="C11311" s="187">
        <v>45751.0</v>
      </c>
      <c r="D11311" s="188" t="str">
        <f t="shared" si="1"/>
        <v>2025/04</v>
      </c>
      <c r="E11311" s="189"/>
    </row>
    <row r="11312">
      <c r="A11312" s="186" t="s">
        <v>502</v>
      </c>
      <c r="B11312" s="186">
        <v>0.005199</v>
      </c>
      <c r="C11312" s="187">
        <v>45751.0</v>
      </c>
      <c r="D11312" s="188" t="str">
        <f t="shared" si="1"/>
        <v>2025/04</v>
      </c>
      <c r="E11312" s="189"/>
    </row>
    <row r="11313">
      <c r="A11313" s="186" t="s">
        <v>502</v>
      </c>
      <c r="B11313" s="186">
        <v>0.619275</v>
      </c>
      <c r="C11313" s="187">
        <v>45751.0</v>
      </c>
      <c r="D11313" s="188" t="str">
        <f t="shared" si="1"/>
        <v>2025/04</v>
      </c>
      <c r="E11313" s="189"/>
    </row>
    <row r="11314">
      <c r="A11314" s="186" t="s">
        <v>502</v>
      </c>
      <c r="B11314" s="186">
        <v>0.7536</v>
      </c>
      <c r="C11314" s="187">
        <v>45751.0</v>
      </c>
      <c r="D11314" s="188" t="str">
        <f t="shared" si="1"/>
        <v>2025/04</v>
      </c>
      <c r="E11314" s="189"/>
    </row>
    <row r="11315">
      <c r="A11315" s="186" t="s">
        <v>502</v>
      </c>
      <c r="B11315" s="186">
        <v>1.2531</v>
      </c>
      <c r="C11315" s="187">
        <v>45751.0</v>
      </c>
      <c r="D11315" s="188" t="str">
        <f t="shared" si="1"/>
        <v>2025/04</v>
      </c>
      <c r="E11315" s="189"/>
    </row>
    <row r="11316">
      <c r="A11316" s="186" t="s">
        <v>502</v>
      </c>
      <c r="B11316" s="186">
        <v>0.15243</v>
      </c>
      <c r="C11316" s="187">
        <v>45751.0</v>
      </c>
      <c r="D11316" s="188" t="str">
        <f t="shared" si="1"/>
        <v>2025/04</v>
      </c>
      <c r="E11316" s="189"/>
    </row>
    <row r="11317">
      <c r="A11317" s="186" t="s">
        <v>502</v>
      </c>
      <c r="B11317" s="186">
        <v>0.01152</v>
      </c>
      <c r="C11317" s="187">
        <v>45751.0</v>
      </c>
      <c r="D11317" s="188" t="str">
        <f t="shared" si="1"/>
        <v>2025/04</v>
      </c>
      <c r="E11317" s="189"/>
    </row>
    <row r="11318">
      <c r="A11318" s="186" t="s">
        <v>502</v>
      </c>
      <c r="B11318" s="186">
        <v>0.3132</v>
      </c>
      <c r="C11318" s="187">
        <v>45751.0</v>
      </c>
      <c r="D11318" s="188" t="str">
        <f t="shared" si="1"/>
        <v>2025/04</v>
      </c>
      <c r="E11318" s="189"/>
    </row>
    <row r="11319">
      <c r="A11319" s="186" t="s">
        <v>502</v>
      </c>
      <c r="B11319" s="186">
        <v>0.01761</v>
      </c>
      <c r="C11319" s="187">
        <v>45751.0</v>
      </c>
      <c r="D11319" s="188" t="str">
        <f t="shared" si="1"/>
        <v>2025/04</v>
      </c>
      <c r="E11319" s="189"/>
    </row>
    <row r="11320">
      <c r="A11320" s="186" t="s">
        <v>502</v>
      </c>
      <c r="B11320" s="186">
        <v>0.4196697</v>
      </c>
      <c r="C11320" s="187">
        <v>45751.0</v>
      </c>
      <c r="D11320" s="188" t="str">
        <f t="shared" si="1"/>
        <v>2025/04</v>
      </c>
      <c r="E11320" s="189"/>
    </row>
    <row r="11321">
      <c r="A11321" s="186" t="s">
        <v>502</v>
      </c>
      <c r="B11321" s="186">
        <v>0.0249648</v>
      </c>
      <c r="C11321" s="187">
        <v>45751.0</v>
      </c>
      <c r="D11321" s="188" t="str">
        <f t="shared" si="1"/>
        <v>2025/04</v>
      </c>
      <c r="E11321" s="189"/>
    </row>
    <row r="11322">
      <c r="A11322" s="186" t="s">
        <v>502</v>
      </c>
      <c r="B11322" s="186">
        <v>4.08</v>
      </c>
      <c r="C11322" s="187">
        <v>45751.0</v>
      </c>
      <c r="D11322" s="188" t="str">
        <f t="shared" si="1"/>
        <v>2025/04</v>
      </c>
      <c r="E11322" s="189"/>
    </row>
    <row r="11323">
      <c r="A11323" s="186" t="s">
        <v>502</v>
      </c>
      <c r="B11323" s="186">
        <v>0.2481</v>
      </c>
      <c r="C11323" s="187">
        <v>45751.0</v>
      </c>
      <c r="D11323" s="188" t="str">
        <f t="shared" si="1"/>
        <v>2025/04</v>
      </c>
      <c r="E11323" s="189"/>
    </row>
    <row r="11324">
      <c r="A11324" s="186" t="s">
        <v>502</v>
      </c>
      <c r="B11324" s="186">
        <v>0.444952</v>
      </c>
      <c r="C11324" s="187">
        <v>45751.0</v>
      </c>
      <c r="D11324" s="188" t="str">
        <f t="shared" si="1"/>
        <v>2025/04</v>
      </c>
      <c r="E11324" s="189"/>
    </row>
    <row r="11325">
      <c r="A11325" s="186" t="s">
        <v>488</v>
      </c>
      <c r="B11325" s="186">
        <v>0.12212</v>
      </c>
      <c r="C11325" s="187">
        <v>45751.0</v>
      </c>
      <c r="D11325" s="188" t="str">
        <f t="shared" si="1"/>
        <v>2025/04</v>
      </c>
      <c r="E11325" s="189"/>
    </row>
    <row r="11326">
      <c r="A11326" s="186" t="s">
        <v>488</v>
      </c>
      <c r="B11326" s="186">
        <v>0.09429</v>
      </c>
      <c r="C11326" s="187">
        <v>45751.0</v>
      </c>
      <c r="D11326" s="188" t="str">
        <f t="shared" si="1"/>
        <v>2025/04</v>
      </c>
      <c r="E11326" s="189"/>
    </row>
    <row r="11327">
      <c r="A11327" s="186" t="s">
        <v>488</v>
      </c>
      <c r="B11327" s="186">
        <v>1.88568</v>
      </c>
      <c r="C11327" s="187">
        <v>45751.0</v>
      </c>
      <c r="D11327" s="188" t="str">
        <f t="shared" si="1"/>
        <v>2025/04</v>
      </c>
      <c r="E11327" s="189"/>
    </row>
    <row r="11328">
      <c r="A11328" s="186" t="s">
        <v>488</v>
      </c>
      <c r="B11328" s="186">
        <v>3.29328</v>
      </c>
      <c r="C11328" s="187">
        <v>45751.0</v>
      </c>
      <c r="D11328" s="188" t="str">
        <f t="shared" si="1"/>
        <v>2025/04</v>
      </c>
      <c r="E11328" s="189"/>
    </row>
    <row r="11329">
      <c r="A11329" s="186" t="s">
        <v>488</v>
      </c>
      <c r="B11329" s="186">
        <v>0.2191775</v>
      </c>
      <c r="C11329" s="187">
        <v>45751.0</v>
      </c>
      <c r="D11329" s="188" t="str">
        <f t="shared" si="1"/>
        <v>2025/04</v>
      </c>
      <c r="E11329" s="189"/>
    </row>
    <row r="11330">
      <c r="A11330" s="186" t="s">
        <v>488</v>
      </c>
      <c r="B11330" s="186">
        <v>0.0888</v>
      </c>
      <c r="C11330" s="187">
        <v>45751.0</v>
      </c>
      <c r="D11330" s="188" t="str">
        <f t="shared" si="1"/>
        <v>2025/04</v>
      </c>
      <c r="E11330" s="189"/>
    </row>
    <row r="11331">
      <c r="A11331" s="186" t="s">
        <v>488</v>
      </c>
      <c r="B11331" s="186">
        <v>0.0011553</v>
      </c>
      <c r="C11331" s="187">
        <v>45751.0</v>
      </c>
      <c r="D11331" s="188" t="str">
        <f t="shared" si="1"/>
        <v>2025/04</v>
      </c>
      <c r="E11331" s="189"/>
    </row>
    <row r="11332">
      <c r="A11332" s="186" t="s">
        <v>488</v>
      </c>
      <c r="B11332" s="186">
        <v>4.122E-4</v>
      </c>
      <c r="C11332" s="187">
        <v>45751.0</v>
      </c>
      <c r="D11332" s="188" t="str">
        <f t="shared" si="1"/>
        <v>2025/04</v>
      </c>
      <c r="E11332" s="189"/>
    </row>
    <row r="11333">
      <c r="A11333" s="186" t="s">
        <v>488</v>
      </c>
      <c r="B11333" s="186">
        <v>0.65289</v>
      </c>
      <c r="C11333" s="187">
        <v>45751.0</v>
      </c>
      <c r="D11333" s="188" t="str">
        <f t="shared" si="1"/>
        <v>2025/04</v>
      </c>
      <c r="E11333" s="189"/>
    </row>
    <row r="11334">
      <c r="A11334" s="186" t="s">
        <v>488</v>
      </c>
      <c r="B11334" s="186">
        <v>0.024</v>
      </c>
      <c r="C11334" s="187">
        <v>45751.0</v>
      </c>
      <c r="D11334" s="188" t="str">
        <f t="shared" si="1"/>
        <v>2025/04</v>
      </c>
      <c r="E11334" s="189"/>
    </row>
    <row r="11335">
      <c r="A11335" s="186" t="s">
        <v>488</v>
      </c>
      <c r="B11335" s="186">
        <v>0.31968</v>
      </c>
      <c r="C11335" s="187">
        <v>45751.0</v>
      </c>
      <c r="D11335" s="188" t="str">
        <f t="shared" si="1"/>
        <v>2025/04</v>
      </c>
      <c r="E11335" s="189"/>
    </row>
    <row r="11336">
      <c r="A11336" s="186" t="s">
        <v>488</v>
      </c>
      <c r="B11336" s="186">
        <v>0.1708256</v>
      </c>
      <c r="C11336" s="187">
        <v>45751.0</v>
      </c>
      <c r="D11336" s="188" t="str">
        <f t="shared" si="1"/>
        <v>2025/04</v>
      </c>
      <c r="E11336" s="189"/>
    </row>
    <row r="11337">
      <c r="A11337" s="186" t="s">
        <v>488</v>
      </c>
      <c r="B11337" s="186">
        <v>0.0558272</v>
      </c>
      <c r="C11337" s="187">
        <v>45751.0</v>
      </c>
      <c r="D11337" s="188" t="str">
        <f t="shared" si="1"/>
        <v>2025/04</v>
      </c>
      <c r="E11337" s="189"/>
    </row>
    <row r="11338">
      <c r="A11338" s="186" t="s">
        <v>488</v>
      </c>
      <c r="B11338" s="186">
        <v>1.560108</v>
      </c>
      <c r="C11338" s="187">
        <v>45751.0</v>
      </c>
      <c r="D11338" s="188" t="str">
        <f t="shared" si="1"/>
        <v>2025/04</v>
      </c>
      <c r="E11338" s="189"/>
    </row>
    <row r="11339">
      <c r="A11339" s="186" t="s">
        <v>489</v>
      </c>
      <c r="B11339" s="186">
        <v>1.7979425</v>
      </c>
      <c r="C11339" s="187">
        <v>45751.0</v>
      </c>
      <c r="D11339" s="188" t="str">
        <f t="shared" si="1"/>
        <v>2025/04</v>
      </c>
      <c r="E11339" s="189"/>
    </row>
    <row r="11340">
      <c r="A11340" s="186" t="s">
        <v>489</v>
      </c>
      <c r="B11340" s="186">
        <v>1.17648</v>
      </c>
      <c r="C11340" s="187">
        <v>45751.0</v>
      </c>
      <c r="D11340" s="188" t="str">
        <f t="shared" si="1"/>
        <v>2025/04</v>
      </c>
      <c r="E11340" s="189"/>
    </row>
    <row r="11341">
      <c r="A11341" s="186" t="s">
        <v>489</v>
      </c>
      <c r="B11341" s="186">
        <v>1.11326</v>
      </c>
      <c r="C11341" s="187">
        <v>45751.0</v>
      </c>
      <c r="D11341" s="188" t="str">
        <f t="shared" si="1"/>
        <v>2025/04</v>
      </c>
      <c r="E11341" s="189"/>
    </row>
    <row r="11342">
      <c r="A11342" s="186" t="s">
        <v>489</v>
      </c>
      <c r="B11342" s="186">
        <v>0.3187083</v>
      </c>
      <c r="C11342" s="187">
        <v>45751.0</v>
      </c>
      <c r="D11342" s="188" t="str">
        <f t="shared" si="1"/>
        <v>2025/04</v>
      </c>
      <c r="E11342" s="189"/>
    </row>
    <row r="11343">
      <c r="A11343" s="186" t="s">
        <v>489</v>
      </c>
      <c r="B11343" s="186">
        <v>0.0708096</v>
      </c>
      <c r="C11343" s="187">
        <v>45751.0</v>
      </c>
      <c r="D11343" s="188" t="str">
        <f t="shared" si="1"/>
        <v>2025/04</v>
      </c>
      <c r="E11343" s="189"/>
    </row>
    <row r="11344">
      <c r="A11344" s="186" t="s">
        <v>489</v>
      </c>
      <c r="B11344" s="186">
        <v>0.122709</v>
      </c>
      <c r="C11344" s="187">
        <v>45751.0</v>
      </c>
      <c r="D11344" s="188" t="str">
        <f t="shared" si="1"/>
        <v>2025/04</v>
      </c>
      <c r="E11344" s="189"/>
    </row>
    <row r="11345">
      <c r="A11345" s="186" t="s">
        <v>489</v>
      </c>
      <c r="B11345" s="186">
        <v>0.0075078</v>
      </c>
      <c r="C11345" s="187">
        <v>45751.0</v>
      </c>
      <c r="D11345" s="188" t="str">
        <f t="shared" si="1"/>
        <v>2025/04</v>
      </c>
      <c r="E11345" s="189"/>
    </row>
    <row r="11346">
      <c r="A11346" s="186" t="s">
        <v>489</v>
      </c>
      <c r="B11346" s="186">
        <v>0.0040656</v>
      </c>
      <c r="C11346" s="187">
        <v>45751.0</v>
      </c>
      <c r="D11346" s="188" t="str">
        <f t="shared" si="1"/>
        <v>2025/04</v>
      </c>
      <c r="E11346" s="189"/>
    </row>
    <row r="11347">
      <c r="A11347" s="186" t="s">
        <v>497</v>
      </c>
      <c r="B11347" s="186">
        <v>0.0062847</v>
      </c>
      <c r="C11347" s="187">
        <v>45751.0</v>
      </c>
      <c r="D11347" s="188" t="str">
        <f t="shared" si="1"/>
        <v>2025/04</v>
      </c>
      <c r="E11347" s="189"/>
    </row>
    <row r="11348">
      <c r="A11348" s="186" t="s">
        <v>497</v>
      </c>
      <c r="B11348" s="186">
        <v>0.0129804</v>
      </c>
      <c r="C11348" s="187">
        <v>45751.0</v>
      </c>
      <c r="D11348" s="188" t="str">
        <f t="shared" si="1"/>
        <v>2025/04</v>
      </c>
      <c r="E11348" s="189"/>
    </row>
    <row r="11349">
      <c r="A11349" s="186" t="s">
        <v>498</v>
      </c>
      <c r="B11349" s="186">
        <v>0.2119</v>
      </c>
      <c r="C11349" s="187">
        <v>45751.0</v>
      </c>
      <c r="D11349" s="188" t="str">
        <f t="shared" si="1"/>
        <v>2025/04</v>
      </c>
      <c r="E11349" s="189"/>
    </row>
    <row r="11350">
      <c r="A11350" s="186" t="s">
        <v>498</v>
      </c>
      <c r="B11350" s="186">
        <v>0.01776</v>
      </c>
      <c r="C11350" s="187">
        <v>45751.0</v>
      </c>
      <c r="D11350" s="188" t="str">
        <f t="shared" si="1"/>
        <v>2025/04</v>
      </c>
      <c r="E11350" s="189"/>
    </row>
    <row r="11351">
      <c r="A11351" s="186" t="s">
        <v>498</v>
      </c>
      <c r="B11351" s="186">
        <v>0.18788</v>
      </c>
      <c r="C11351" s="187">
        <v>45751.0</v>
      </c>
      <c r="D11351" s="188" t="str">
        <f t="shared" si="1"/>
        <v>2025/04</v>
      </c>
      <c r="E11351" s="189"/>
    </row>
    <row r="11352">
      <c r="A11352" s="186" t="s">
        <v>498</v>
      </c>
      <c r="B11352" s="186">
        <v>0.02004675</v>
      </c>
      <c r="C11352" s="187">
        <v>45751.0</v>
      </c>
      <c r="D11352" s="188" t="str">
        <f t="shared" si="1"/>
        <v>2025/04</v>
      </c>
      <c r="E11352" s="189"/>
    </row>
    <row r="11353">
      <c r="A11353" s="186" t="s">
        <v>498</v>
      </c>
      <c r="B11353" s="186">
        <v>0.003648</v>
      </c>
      <c r="C11353" s="187">
        <v>45751.0</v>
      </c>
      <c r="D11353" s="188" t="str">
        <f t="shared" si="1"/>
        <v>2025/04</v>
      </c>
      <c r="E11353" s="189"/>
    </row>
    <row r="11354">
      <c r="A11354" s="186" t="s">
        <v>498</v>
      </c>
      <c r="B11354" s="186">
        <v>0.0068976</v>
      </c>
      <c r="C11354" s="187">
        <v>45751.0</v>
      </c>
      <c r="D11354" s="188" t="str">
        <f t="shared" si="1"/>
        <v>2025/04</v>
      </c>
      <c r="E11354" s="189"/>
    </row>
    <row r="11355">
      <c r="A11355" s="186" t="s">
        <v>491</v>
      </c>
      <c r="B11355" s="186">
        <v>0.0102825</v>
      </c>
      <c r="C11355" s="187">
        <v>45751.0</v>
      </c>
      <c r="D11355" s="188" t="str">
        <f t="shared" si="1"/>
        <v>2025/04</v>
      </c>
      <c r="E11355" s="189"/>
    </row>
    <row r="11356">
      <c r="A11356" s="186" t="s">
        <v>491</v>
      </c>
      <c r="B11356" s="186">
        <v>0.00146</v>
      </c>
      <c r="C11356" s="187">
        <v>45751.0</v>
      </c>
      <c r="D11356" s="188" t="str">
        <f t="shared" si="1"/>
        <v>2025/04</v>
      </c>
      <c r="E11356" s="189"/>
    </row>
    <row r="11357">
      <c r="A11357" s="186" t="s">
        <v>491</v>
      </c>
      <c r="B11357" s="186">
        <v>0.0239352</v>
      </c>
      <c r="C11357" s="187">
        <v>45751.0</v>
      </c>
      <c r="D11357" s="188" t="str">
        <f t="shared" si="1"/>
        <v>2025/04</v>
      </c>
      <c r="E11357" s="189"/>
    </row>
    <row r="11358">
      <c r="A11358" s="186" t="s">
        <v>491</v>
      </c>
      <c r="B11358" s="186">
        <v>0.072864</v>
      </c>
      <c r="C11358" s="187">
        <v>45751.0</v>
      </c>
      <c r="D11358" s="188" t="str">
        <f t="shared" si="1"/>
        <v>2025/04</v>
      </c>
      <c r="E11358" s="189"/>
    </row>
    <row r="11359">
      <c r="A11359" s="186" t="s">
        <v>491</v>
      </c>
      <c r="B11359" s="186">
        <v>0.0190944</v>
      </c>
      <c r="C11359" s="187">
        <v>45751.0</v>
      </c>
      <c r="D11359" s="188" t="str">
        <f t="shared" si="1"/>
        <v>2025/04</v>
      </c>
      <c r="E11359" s="189"/>
    </row>
    <row r="11360">
      <c r="A11360" s="186" t="s">
        <v>499</v>
      </c>
      <c r="B11360" s="186">
        <v>13.3262175</v>
      </c>
      <c r="C11360" s="187">
        <v>45752.0</v>
      </c>
      <c r="D11360" s="188" t="str">
        <f t="shared" si="1"/>
        <v>2025/04</v>
      </c>
      <c r="E11360" s="189"/>
    </row>
    <row r="11361">
      <c r="A11361" s="186" t="s">
        <v>499</v>
      </c>
      <c r="B11361" s="186">
        <v>24.27088</v>
      </c>
      <c r="C11361" s="187">
        <v>45752.0</v>
      </c>
      <c r="D11361" s="188" t="str">
        <f t="shared" si="1"/>
        <v>2025/04</v>
      </c>
      <c r="E11361" s="189"/>
    </row>
    <row r="11362">
      <c r="A11362" s="186" t="s">
        <v>499</v>
      </c>
      <c r="B11362" s="186">
        <v>19.31077</v>
      </c>
      <c r="C11362" s="187">
        <v>45752.0</v>
      </c>
      <c r="D11362" s="188" t="str">
        <f t="shared" si="1"/>
        <v>2025/04</v>
      </c>
      <c r="E11362" s="189"/>
    </row>
    <row r="11363">
      <c r="A11363" s="186" t="s">
        <v>499</v>
      </c>
      <c r="B11363" s="186">
        <v>5.254605</v>
      </c>
      <c r="C11363" s="187">
        <v>45752.0</v>
      </c>
      <c r="D11363" s="188" t="str">
        <f t="shared" si="1"/>
        <v>2025/04</v>
      </c>
      <c r="E11363" s="189"/>
    </row>
    <row r="11364">
      <c r="A11364" s="186" t="s">
        <v>499</v>
      </c>
      <c r="B11364" s="186">
        <v>0.71936</v>
      </c>
      <c r="C11364" s="187">
        <v>45752.0</v>
      </c>
      <c r="D11364" s="188" t="str">
        <f t="shared" si="1"/>
        <v>2025/04</v>
      </c>
      <c r="E11364" s="189"/>
    </row>
    <row r="11365">
      <c r="A11365" s="186" t="s">
        <v>499</v>
      </c>
      <c r="B11365" s="186">
        <v>4.21441</v>
      </c>
      <c r="C11365" s="187">
        <v>45752.0</v>
      </c>
      <c r="D11365" s="188" t="str">
        <f t="shared" si="1"/>
        <v>2025/04</v>
      </c>
      <c r="E11365" s="189"/>
    </row>
    <row r="11366">
      <c r="A11366" s="186" t="s">
        <v>499</v>
      </c>
      <c r="B11366" s="186">
        <v>0.2345874</v>
      </c>
      <c r="C11366" s="187">
        <v>45752.0</v>
      </c>
      <c r="D11366" s="188" t="str">
        <f t="shared" si="1"/>
        <v>2025/04</v>
      </c>
      <c r="E11366" s="189"/>
    </row>
    <row r="11367">
      <c r="A11367" s="186" t="s">
        <v>499</v>
      </c>
      <c r="B11367" s="186">
        <v>0.2213088</v>
      </c>
      <c r="C11367" s="187">
        <v>45752.0</v>
      </c>
      <c r="D11367" s="188" t="str">
        <f t="shared" si="1"/>
        <v>2025/04</v>
      </c>
      <c r="E11367" s="189"/>
    </row>
    <row r="11368">
      <c r="A11368" s="186" t="s">
        <v>499</v>
      </c>
      <c r="B11368" s="186">
        <v>0.0925362</v>
      </c>
      <c r="C11368" s="187">
        <v>45752.0</v>
      </c>
      <c r="D11368" s="188" t="str">
        <f t="shared" si="1"/>
        <v>2025/04</v>
      </c>
      <c r="E11368" s="189"/>
    </row>
    <row r="11369">
      <c r="A11369" s="186" t="s">
        <v>499</v>
      </c>
      <c r="B11369" s="186">
        <v>0.01683721</v>
      </c>
      <c r="C11369" s="187">
        <v>45752.0</v>
      </c>
      <c r="D11369" s="188" t="str">
        <f t="shared" si="1"/>
        <v>2025/04</v>
      </c>
      <c r="E11369" s="189"/>
    </row>
    <row r="11370">
      <c r="A11370" s="186" t="s">
        <v>499</v>
      </c>
      <c r="B11370" s="186">
        <v>0.1925988</v>
      </c>
      <c r="C11370" s="187">
        <v>45752.0</v>
      </c>
      <c r="D11370" s="188" t="str">
        <f t="shared" si="1"/>
        <v>2025/04</v>
      </c>
      <c r="E11370" s="189"/>
    </row>
    <row r="11371">
      <c r="A11371" s="186" t="s">
        <v>499</v>
      </c>
      <c r="B11371" s="186">
        <v>0.1036824</v>
      </c>
      <c r="C11371" s="187">
        <v>45752.0</v>
      </c>
      <c r="D11371" s="188" t="str">
        <f t="shared" si="1"/>
        <v>2025/04</v>
      </c>
      <c r="E11371" s="189"/>
    </row>
    <row r="11372">
      <c r="A11372" s="186" t="s">
        <v>509</v>
      </c>
      <c r="B11372" s="186">
        <v>1.7985E-4</v>
      </c>
      <c r="C11372" s="187">
        <v>45752.0</v>
      </c>
      <c r="D11372" s="188" t="str">
        <f t="shared" si="1"/>
        <v>2025/04</v>
      </c>
      <c r="E11372" s="189"/>
    </row>
    <row r="11373">
      <c r="A11373" s="186" t="s">
        <v>509</v>
      </c>
      <c r="B11373" s="186">
        <v>1.542E-4</v>
      </c>
      <c r="C11373" s="187">
        <v>45752.0</v>
      </c>
      <c r="D11373" s="188" t="str">
        <f t="shared" si="1"/>
        <v>2025/04</v>
      </c>
      <c r="E11373" s="189"/>
    </row>
    <row r="11374">
      <c r="A11374" s="186" t="s">
        <v>502</v>
      </c>
      <c r="B11374" s="186">
        <v>0.01527075</v>
      </c>
      <c r="C11374" s="187">
        <v>45752.0</v>
      </c>
      <c r="D11374" s="188" t="str">
        <f t="shared" si="1"/>
        <v>2025/04</v>
      </c>
      <c r="E11374" s="189"/>
    </row>
    <row r="11375">
      <c r="A11375" s="186" t="s">
        <v>502</v>
      </c>
      <c r="B11375" s="186">
        <v>0.013536</v>
      </c>
      <c r="C11375" s="187">
        <v>45752.0</v>
      </c>
      <c r="D11375" s="188" t="str">
        <f t="shared" si="1"/>
        <v>2025/04</v>
      </c>
      <c r="E11375" s="189"/>
    </row>
    <row r="11376">
      <c r="A11376" s="186" t="s">
        <v>502</v>
      </c>
      <c r="B11376" s="186">
        <v>0.0012786</v>
      </c>
      <c r="C11376" s="187">
        <v>45752.0</v>
      </c>
      <c r="D11376" s="188" t="str">
        <f t="shared" si="1"/>
        <v>2025/04</v>
      </c>
      <c r="E11376" s="189"/>
    </row>
    <row r="11377">
      <c r="A11377" s="186" t="s">
        <v>502</v>
      </c>
      <c r="B11377" s="186">
        <v>1.07505</v>
      </c>
      <c r="C11377" s="187">
        <v>45752.0</v>
      </c>
      <c r="D11377" s="188" t="str">
        <f t="shared" si="1"/>
        <v>2025/04</v>
      </c>
      <c r="E11377" s="189"/>
    </row>
    <row r="11378">
      <c r="A11378" s="186" t="s">
        <v>502</v>
      </c>
      <c r="B11378" s="186">
        <v>0.7632</v>
      </c>
      <c r="C11378" s="187">
        <v>45752.0</v>
      </c>
      <c r="D11378" s="188" t="str">
        <f t="shared" si="1"/>
        <v>2025/04</v>
      </c>
      <c r="E11378" s="189"/>
    </row>
    <row r="11379">
      <c r="A11379" s="186" t="s">
        <v>502</v>
      </c>
      <c r="B11379" s="186">
        <v>0.3543</v>
      </c>
      <c r="C11379" s="187">
        <v>45752.0</v>
      </c>
      <c r="D11379" s="188" t="str">
        <f t="shared" si="1"/>
        <v>2025/04</v>
      </c>
      <c r="E11379" s="189"/>
    </row>
    <row r="11380">
      <c r="A11380" s="186" t="s">
        <v>502</v>
      </c>
      <c r="B11380" s="186">
        <v>0.0033129</v>
      </c>
      <c r="C11380" s="187">
        <v>45752.0</v>
      </c>
      <c r="D11380" s="188" t="str">
        <f t="shared" si="1"/>
        <v>2025/04</v>
      </c>
      <c r="E11380" s="189"/>
    </row>
    <row r="11381">
      <c r="A11381" s="186" t="s">
        <v>502</v>
      </c>
      <c r="B11381" s="186">
        <v>0.3476598</v>
      </c>
      <c r="C11381" s="187">
        <v>45752.0</v>
      </c>
      <c r="D11381" s="188" t="str">
        <f t="shared" si="1"/>
        <v>2025/04</v>
      </c>
      <c r="E11381" s="189"/>
    </row>
    <row r="11382">
      <c r="A11382" s="186" t="s">
        <v>502</v>
      </c>
      <c r="B11382" s="186">
        <v>0.0207228</v>
      </c>
      <c r="C11382" s="187">
        <v>45752.0</v>
      </c>
      <c r="D11382" s="188" t="str">
        <f t="shared" si="1"/>
        <v>2025/04</v>
      </c>
      <c r="E11382" s="189"/>
    </row>
    <row r="11383">
      <c r="A11383" s="186" t="s">
        <v>502</v>
      </c>
      <c r="B11383" s="186">
        <v>4.16</v>
      </c>
      <c r="C11383" s="187">
        <v>45752.0</v>
      </c>
      <c r="D11383" s="188" t="str">
        <f t="shared" si="1"/>
        <v>2025/04</v>
      </c>
      <c r="E11383" s="189"/>
    </row>
    <row r="11384">
      <c r="A11384" s="186" t="s">
        <v>502</v>
      </c>
      <c r="B11384" s="186">
        <v>0.252879</v>
      </c>
      <c r="C11384" s="187">
        <v>45752.0</v>
      </c>
      <c r="D11384" s="188" t="str">
        <f t="shared" si="1"/>
        <v>2025/04</v>
      </c>
      <c r="E11384" s="189"/>
    </row>
    <row r="11385">
      <c r="A11385" s="186" t="s">
        <v>502</v>
      </c>
      <c r="B11385" s="186">
        <v>0.452192</v>
      </c>
      <c r="C11385" s="187">
        <v>45752.0</v>
      </c>
      <c r="D11385" s="188" t="str">
        <f t="shared" si="1"/>
        <v>2025/04</v>
      </c>
      <c r="E11385" s="189"/>
    </row>
    <row r="11386">
      <c r="A11386" s="186" t="s">
        <v>488</v>
      </c>
      <c r="B11386" s="186">
        <v>0.002005</v>
      </c>
      <c r="C11386" s="187">
        <v>45752.0</v>
      </c>
      <c r="D11386" s="188" t="str">
        <f t="shared" si="1"/>
        <v>2025/04</v>
      </c>
      <c r="E11386" s="189"/>
    </row>
    <row r="11387">
      <c r="A11387" s="186" t="s">
        <v>488</v>
      </c>
      <c r="B11387" s="186">
        <v>0.00234</v>
      </c>
      <c r="C11387" s="187">
        <v>45752.0</v>
      </c>
      <c r="D11387" s="188" t="str">
        <f t="shared" si="1"/>
        <v>2025/04</v>
      </c>
      <c r="E11387" s="189"/>
    </row>
    <row r="11388">
      <c r="A11388" s="186" t="s">
        <v>488</v>
      </c>
      <c r="B11388" s="186">
        <v>5.3655E-4</v>
      </c>
      <c r="C11388" s="187">
        <v>45752.0</v>
      </c>
      <c r="D11388" s="188" t="str">
        <f t="shared" si="1"/>
        <v>2025/04</v>
      </c>
      <c r="E11388" s="189"/>
    </row>
    <row r="11389">
      <c r="A11389" s="186" t="s">
        <v>488</v>
      </c>
      <c r="B11389" s="186">
        <v>3.96E-5</v>
      </c>
      <c r="C11389" s="187">
        <v>45752.0</v>
      </c>
      <c r="D11389" s="188" t="str">
        <f t="shared" si="1"/>
        <v>2025/04</v>
      </c>
      <c r="E11389" s="189"/>
    </row>
    <row r="11390">
      <c r="A11390" s="186" t="s">
        <v>489</v>
      </c>
      <c r="B11390" s="186">
        <v>0.8551625</v>
      </c>
      <c r="C11390" s="187">
        <v>45752.0</v>
      </c>
      <c r="D11390" s="188" t="str">
        <f t="shared" si="1"/>
        <v>2025/04</v>
      </c>
      <c r="E11390" s="189"/>
    </row>
    <row r="11391">
      <c r="A11391" s="186" t="s">
        <v>489</v>
      </c>
      <c r="B11391" s="186">
        <v>0.1768</v>
      </c>
      <c r="C11391" s="187">
        <v>45752.0</v>
      </c>
      <c r="D11391" s="188" t="str">
        <f t="shared" si="1"/>
        <v>2025/04</v>
      </c>
      <c r="E11391" s="189"/>
    </row>
    <row r="11392">
      <c r="A11392" s="186" t="s">
        <v>489</v>
      </c>
      <c r="B11392" s="186">
        <v>0.18898</v>
      </c>
      <c r="C11392" s="187">
        <v>45752.0</v>
      </c>
      <c r="D11392" s="188" t="str">
        <f t="shared" si="1"/>
        <v>2025/04</v>
      </c>
      <c r="E11392" s="189"/>
    </row>
    <row r="11393">
      <c r="A11393" s="186" t="s">
        <v>489</v>
      </c>
      <c r="B11393" s="186">
        <v>0.24712755</v>
      </c>
      <c r="C11393" s="187">
        <v>45752.0</v>
      </c>
      <c r="D11393" s="188" t="str">
        <f t="shared" si="1"/>
        <v>2025/04</v>
      </c>
      <c r="E11393" s="189"/>
    </row>
    <row r="11394">
      <c r="A11394" s="186" t="s">
        <v>489</v>
      </c>
      <c r="B11394" s="186">
        <v>0.0644256</v>
      </c>
      <c r="C11394" s="187">
        <v>45752.0</v>
      </c>
      <c r="D11394" s="188" t="str">
        <f t="shared" si="1"/>
        <v>2025/04</v>
      </c>
      <c r="E11394" s="189"/>
    </row>
    <row r="11395">
      <c r="A11395" s="186" t="s">
        <v>489</v>
      </c>
      <c r="B11395" s="186">
        <v>0.1033362</v>
      </c>
      <c r="C11395" s="187">
        <v>45752.0</v>
      </c>
      <c r="D11395" s="188" t="str">
        <f t="shared" si="1"/>
        <v>2025/04</v>
      </c>
      <c r="E11395" s="189"/>
    </row>
    <row r="11396">
      <c r="A11396" s="186" t="s">
        <v>489</v>
      </c>
      <c r="B11396" s="186">
        <v>0.0031908</v>
      </c>
      <c r="C11396" s="187">
        <v>45752.0</v>
      </c>
      <c r="D11396" s="188" t="str">
        <f t="shared" si="1"/>
        <v>2025/04</v>
      </c>
      <c r="E11396" s="189"/>
    </row>
    <row r="11397">
      <c r="A11397" s="186" t="s">
        <v>489</v>
      </c>
      <c r="B11397" s="186">
        <v>0.0017268</v>
      </c>
      <c r="C11397" s="187">
        <v>45752.0</v>
      </c>
      <c r="D11397" s="188" t="str">
        <f t="shared" si="1"/>
        <v>2025/04</v>
      </c>
      <c r="E11397" s="189"/>
    </row>
    <row r="11398">
      <c r="A11398" s="186" t="s">
        <v>498</v>
      </c>
      <c r="B11398" s="186">
        <v>0.09945</v>
      </c>
      <c r="C11398" s="187">
        <v>45752.0</v>
      </c>
      <c r="D11398" s="188" t="str">
        <f t="shared" si="1"/>
        <v>2025/04</v>
      </c>
      <c r="E11398" s="189"/>
    </row>
    <row r="11399">
      <c r="A11399" s="186" t="s">
        <v>498</v>
      </c>
      <c r="B11399" s="186">
        <v>0.0016</v>
      </c>
      <c r="C11399" s="187">
        <v>45752.0</v>
      </c>
      <c r="D11399" s="188" t="str">
        <f t="shared" si="1"/>
        <v>2025/04</v>
      </c>
      <c r="E11399" s="189"/>
    </row>
    <row r="11400">
      <c r="A11400" s="186" t="s">
        <v>498</v>
      </c>
      <c r="B11400" s="186">
        <v>0.07387</v>
      </c>
      <c r="C11400" s="187">
        <v>45752.0</v>
      </c>
      <c r="D11400" s="188" t="str">
        <f t="shared" si="1"/>
        <v>2025/04</v>
      </c>
      <c r="E11400" s="189"/>
    </row>
    <row r="11401">
      <c r="A11401" s="186" t="s">
        <v>498</v>
      </c>
      <c r="B11401" s="186">
        <v>0.00579405</v>
      </c>
      <c r="C11401" s="187">
        <v>45752.0</v>
      </c>
      <c r="D11401" s="188" t="str">
        <f t="shared" si="1"/>
        <v>2025/04</v>
      </c>
      <c r="E11401" s="189"/>
    </row>
    <row r="11402">
      <c r="A11402" s="186" t="s">
        <v>498</v>
      </c>
      <c r="B11402" s="186">
        <v>2.784E-4</v>
      </c>
      <c r="C11402" s="187">
        <v>45752.0</v>
      </c>
      <c r="D11402" s="188" t="str">
        <f t="shared" si="1"/>
        <v>2025/04</v>
      </c>
      <c r="E11402" s="189"/>
    </row>
    <row r="11403">
      <c r="A11403" s="186" t="s">
        <v>498</v>
      </c>
      <c r="B11403" s="186">
        <v>0.0016098</v>
      </c>
      <c r="C11403" s="187">
        <v>45752.0</v>
      </c>
      <c r="D11403" s="188" t="str">
        <f t="shared" si="1"/>
        <v>2025/04</v>
      </c>
      <c r="E11403" s="189"/>
    </row>
    <row r="11404">
      <c r="A11404" s="186" t="s">
        <v>491</v>
      </c>
      <c r="B11404" s="186">
        <v>0.0646284</v>
      </c>
      <c r="C11404" s="187">
        <v>45752.0</v>
      </c>
      <c r="D11404" s="188" t="str">
        <f t="shared" si="1"/>
        <v>2025/04</v>
      </c>
      <c r="E11404" s="189"/>
    </row>
    <row r="11405">
      <c r="A11405" s="186" t="s">
        <v>491</v>
      </c>
      <c r="B11405" s="186">
        <v>0.068784</v>
      </c>
      <c r="C11405" s="187">
        <v>45752.0</v>
      </c>
      <c r="D11405" s="188" t="str">
        <f t="shared" si="1"/>
        <v>2025/04</v>
      </c>
      <c r="E11405" s="189"/>
    </row>
    <row r="11406">
      <c r="A11406" s="186" t="s">
        <v>491</v>
      </c>
      <c r="B11406" s="186">
        <v>0.0248508</v>
      </c>
      <c r="C11406" s="187">
        <v>45752.0</v>
      </c>
      <c r="D11406" s="188" t="str">
        <f t="shared" si="1"/>
        <v>2025/04</v>
      </c>
      <c r="E11406" s="189"/>
    </row>
    <row r="11407">
      <c r="A11407" s="186" t="s">
        <v>487</v>
      </c>
      <c r="B11407" s="186">
        <v>0.0059725</v>
      </c>
      <c r="C11407" s="187">
        <v>45753.0</v>
      </c>
      <c r="D11407" s="188" t="str">
        <f t="shared" si="1"/>
        <v>2025/04</v>
      </c>
      <c r="E11407" s="189"/>
    </row>
    <row r="11408">
      <c r="A11408" s="186" t="s">
        <v>487</v>
      </c>
      <c r="B11408" s="186">
        <v>3.5E-4</v>
      </c>
      <c r="C11408" s="187">
        <v>45753.0</v>
      </c>
      <c r="D11408" s="188" t="str">
        <f t="shared" si="1"/>
        <v>2025/04</v>
      </c>
      <c r="E11408" s="189"/>
    </row>
    <row r="11409">
      <c r="A11409" s="186" t="s">
        <v>499</v>
      </c>
      <c r="B11409" s="186">
        <v>12.368115</v>
      </c>
      <c r="C11409" s="187">
        <v>45753.0</v>
      </c>
      <c r="D11409" s="188" t="str">
        <f t="shared" si="1"/>
        <v>2025/04</v>
      </c>
      <c r="E11409" s="189"/>
    </row>
    <row r="11410">
      <c r="A11410" s="186" t="s">
        <v>499</v>
      </c>
      <c r="B11410" s="186">
        <v>20.67216</v>
      </c>
      <c r="C11410" s="187">
        <v>45753.0</v>
      </c>
      <c r="D11410" s="188" t="str">
        <f t="shared" si="1"/>
        <v>2025/04</v>
      </c>
      <c r="E11410" s="189"/>
    </row>
    <row r="11411">
      <c r="A11411" s="186" t="s">
        <v>499</v>
      </c>
      <c r="B11411" s="186">
        <v>15.8756</v>
      </c>
      <c r="C11411" s="187">
        <v>45753.0</v>
      </c>
      <c r="D11411" s="188" t="str">
        <f t="shared" si="1"/>
        <v>2025/04</v>
      </c>
      <c r="E11411" s="189"/>
    </row>
    <row r="11412">
      <c r="A11412" s="186" t="s">
        <v>499</v>
      </c>
      <c r="B11412" s="186">
        <v>4.3593175</v>
      </c>
      <c r="C11412" s="187">
        <v>45753.0</v>
      </c>
      <c r="D11412" s="188" t="str">
        <f t="shared" si="1"/>
        <v>2025/04</v>
      </c>
      <c r="E11412" s="189"/>
    </row>
    <row r="11413">
      <c r="A11413" s="186" t="s">
        <v>499</v>
      </c>
      <c r="B11413" s="186">
        <v>0.57872</v>
      </c>
      <c r="C11413" s="187">
        <v>45753.0</v>
      </c>
      <c r="D11413" s="188" t="str">
        <f t="shared" si="1"/>
        <v>2025/04</v>
      </c>
      <c r="E11413" s="189"/>
    </row>
    <row r="11414">
      <c r="A11414" s="186" t="s">
        <v>499</v>
      </c>
      <c r="B11414" s="186">
        <v>3.19795</v>
      </c>
      <c r="C11414" s="187">
        <v>45753.0</v>
      </c>
      <c r="D11414" s="188" t="str">
        <f t="shared" si="1"/>
        <v>2025/04</v>
      </c>
      <c r="E11414" s="189"/>
    </row>
    <row r="11415">
      <c r="A11415" s="186" t="s">
        <v>499</v>
      </c>
      <c r="B11415" s="186">
        <v>0.20201895</v>
      </c>
      <c r="C11415" s="187">
        <v>45753.0</v>
      </c>
      <c r="D11415" s="188" t="str">
        <f t="shared" si="1"/>
        <v>2025/04</v>
      </c>
      <c r="E11415" s="189"/>
    </row>
    <row r="11416">
      <c r="A11416" s="186" t="s">
        <v>499</v>
      </c>
      <c r="B11416" s="186">
        <v>0.1961088</v>
      </c>
      <c r="C11416" s="187">
        <v>45753.0</v>
      </c>
      <c r="D11416" s="188" t="str">
        <f t="shared" si="1"/>
        <v>2025/04</v>
      </c>
      <c r="E11416" s="189"/>
    </row>
    <row r="11417">
      <c r="A11417" s="186" t="s">
        <v>499</v>
      </c>
      <c r="B11417" s="186">
        <v>0.075342</v>
      </c>
      <c r="C11417" s="187">
        <v>45753.0</v>
      </c>
      <c r="D11417" s="188" t="str">
        <f t="shared" si="1"/>
        <v>2025/04</v>
      </c>
      <c r="E11417" s="189"/>
    </row>
    <row r="11418">
      <c r="A11418" s="186" t="s">
        <v>499</v>
      </c>
      <c r="B11418" s="186">
        <v>0.01283724</v>
      </c>
      <c r="C11418" s="187">
        <v>45753.0</v>
      </c>
      <c r="D11418" s="188" t="str">
        <f t="shared" si="1"/>
        <v>2025/04</v>
      </c>
      <c r="E11418" s="189"/>
    </row>
    <row r="11419">
      <c r="A11419" s="186" t="s">
        <v>499</v>
      </c>
      <c r="B11419" s="186">
        <v>0.163986</v>
      </c>
      <c r="C11419" s="187">
        <v>45753.0</v>
      </c>
      <c r="D11419" s="188" t="str">
        <f t="shared" si="1"/>
        <v>2025/04</v>
      </c>
      <c r="E11419" s="189"/>
    </row>
    <row r="11420">
      <c r="A11420" s="186" t="s">
        <v>499</v>
      </c>
      <c r="B11420" s="186">
        <v>0.0854796</v>
      </c>
      <c r="C11420" s="187">
        <v>45753.0</v>
      </c>
      <c r="D11420" s="188" t="str">
        <f t="shared" si="1"/>
        <v>2025/04</v>
      </c>
      <c r="E11420" s="189"/>
    </row>
    <row r="11421">
      <c r="A11421" s="186" t="s">
        <v>502</v>
      </c>
      <c r="B11421" s="186">
        <v>0.0076</v>
      </c>
      <c r="C11421" s="187">
        <v>45753.0</v>
      </c>
      <c r="D11421" s="188" t="str">
        <f t="shared" si="1"/>
        <v>2025/04</v>
      </c>
      <c r="E11421" s="189"/>
    </row>
    <row r="11422">
      <c r="A11422" s="186" t="s">
        <v>502</v>
      </c>
      <c r="B11422" s="186">
        <v>0.01184</v>
      </c>
      <c r="C11422" s="187">
        <v>45753.0</v>
      </c>
      <c r="D11422" s="188" t="str">
        <f t="shared" si="1"/>
        <v>2025/04</v>
      </c>
      <c r="E11422" s="189"/>
    </row>
    <row r="11423">
      <c r="A11423" s="186" t="s">
        <v>502</v>
      </c>
      <c r="B11423" s="186">
        <v>0.00709935</v>
      </c>
      <c r="C11423" s="187">
        <v>45753.0</v>
      </c>
      <c r="D11423" s="188" t="str">
        <f t="shared" si="1"/>
        <v>2025/04</v>
      </c>
      <c r="E11423" s="189"/>
    </row>
    <row r="11424">
      <c r="A11424" s="186" t="s">
        <v>502</v>
      </c>
      <c r="B11424" s="186">
        <v>0.003168</v>
      </c>
      <c r="C11424" s="187">
        <v>45753.0</v>
      </c>
      <c r="D11424" s="188" t="str">
        <f t="shared" si="1"/>
        <v>2025/04</v>
      </c>
      <c r="E11424" s="189"/>
    </row>
    <row r="11425">
      <c r="A11425" s="186" t="s">
        <v>502</v>
      </c>
      <c r="B11425" s="186">
        <v>3.624E-4</v>
      </c>
      <c r="C11425" s="187">
        <v>45753.0</v>
      </c>
      <c r="D11425" s="188" t="str">
        <f t="shared" si="1"/>
        <v>2025/04</v>
      </c>
      <c r="E11425" s="189"/>
    </row>
    <row r="11426">
      <c r="A11426" s="186" t="s">
        <v>502</v>
      </c>
      <c r="B11426" s="186">
        <v>0.0031169</v>
      </c>
      <c r="C11426" s="187">
        <v>45753.0</v>
      </c>
      <c r="D11426" s="188" t="str">
        <f t="shared" si="1"/>
        <v>2025/04</v>
      </c>
      <c r="E11426" s="189"/>
    </row>
    <row r="11427">
      <c r="A11427" s="186" t="s">
        <v>502</v>
      </c>
      <c r="B11427" s="186">
        <v>0.2408001</v>
      </c>
      <c r="C11427" s="187">
        <v>45753.0</v>
      </c>
      <c r="D11427" s="188" t="str">
        <f t="shared" si="1"/>
        <v>2025/04</v>
      </c>
      <c r="E11427" s="189"/>
    </row>
    <row r="11428">
      <c r="A11428" s="186" t="s">
        <v>502</v>
      </c>
      <c r="B11428" s="186">
        <v>0.014394</v>
      </c>
      <c r="C11428" s="187">
        <v>45753.0</v>
      </c>
      <c r="D11428" s="188" t="str">
        <f t="shared" si="1"/>
        <v>2025/04</v>
      </c>
      <c r="E11428" s="189"/>
    </row>
    <row r="11429">
      <c r="A11429" s="186" t="s">
        <v>502</v>
      </c>
      <c r="B11429" s="186">
        <v>4.12</v>
      </c>
      <c r="C11429" s="187">
        <v>45753.0</v>
      </c>
      <c r="D11429" s="188" t="str">
        <f t="shared" si="1"/>
        <v>2025/04</v>
      </c>
      <c r="E11429" s="189"/>
    </row>
    <row r="11430">
      <c r="A11430" s="186" t="s">
        <v>502</v>
      </c>
      <c r="B11430" s="186">
        <v>0.246945</v>
      </c>
      <c r="C11430" s="187">
        <v>45753.0</v>
      </c>
      <c r="D11430" s="188" t="str">
        <f t="shared" si="1"/>
        <v>2025/04</v>
      </c>
      <c r="E11430" s="189"/>
    </row>
    <row r="11431">
      <c r="A11431" s="186" t="s">
        <v>502</v>
      </c>
      <c r="B11431" s="186">
        <v>0.445844</v>
      </c>
      <c r="C11431" s="187">
        <v>45753.0</v>
      </c>
      <c r="D11431" s="188" t="str">
        <f t="shared" si="1"/>
        <v>2025/04</v>
      </c>
      <c r="E11431" s="189"/>
    </row>
    <row r="11432">
      <c r="A11432" s="186" t="s">
        <v>489</v>
      </c>
      <c r="B11432" s="186">
        <v>0.571955</v>
      </c>
      <c r="C11432" s="187">
        <v>45753.0</v>
      </c>
      <c r="D11432" s="188" t="str">
        <f t="shared" si="1"/>
        <v>2025/04</v>
      </c>
      <c r="E11432" s="189"/>
    </row>
    <row r="11433">
      <c r="A11433" s="186" t="s">
        <v>489</v>
      </c>
      <c r="B11433" s="186">
        <v>0.1984</v>
      </c>
      <c r="C11433" s="187">
        <v>45753.0</v>
      </c>
      <c r="D11433" s="188" t="str">
        <f t="shared" si="1"/>
        <v>2025/04</v>
      </c>
      <c r="E11433" s="189"/>
    </row>
    <row r="11434">
      <c r="A11434" s="186" t="s">
        <v>489</v>
      </c>
      <c r="B11434" s="186">
        <v>0.14158</v>
      </c>
      <c r="C11434" s="187">
        <v>45753.0</v>
      </c>
      <c r="D11434" s="188" t="str">
        <f t="shared" si="1"/>
        <v>2025/04</v>
      </c>
      <c r="E11434" s="189"/>
    </row>
    <row r="11435">
      <c r="A11435" s="186" t="s">
        <v>489</v>
      </c>
      <c r="B11435" s="186">
        <v>0.277395</v>
      </c>
      <c r="C11435" s="187">
        <v>45753.0</v>
      </c>
      <c r="D11435" s="188" t="str">
        <f t="shared" si="1"/>
        <v>2025/04</v>
      </c>
      <c r="E11435" s="189"/>
    </row>
    <row r="11436">
      <c r="A11436" s="186" t="s">
        <v>489</v>
      </c>
      <c r="B11436" s="186">
        <v>0.0490656</v>
      </c>
      <c r="C11436" s="187">
        <v>45753.0</v>
      </c>
      <c r="D11436" s="188" t="str">
        <f t="shared" si="1"/>
        <v>2025/04</v>
      </c>
      <c r="E11436" s="189"/>
    </row>
    <row r="11437">
      <c r="A11437" s="186" t="s">
        <v>489</v>
      </c>
      <c r="B11437" s="186">
        <v>0.1043964</v>
      </c>
      <c r="C11437" s="187">
        <v>45753.0</v>
      </c>
      <c r="D11437" s="188" t="str">
        <f t="shared" si="1"/>
        <v>2025/04</v>
      </c>
      <c r="E11437" s="189"/>
    </row>
    <row r="11438">
      <c r="A11438" s="186" t="s">
        <v>489</v>
      </c>
      <c r="B11438" s="186">
        <v>0.0024597</v>
      </c>
      <c r="C11438" s="187">
        <v>45753.0</v>
      </c>
      <c r="D11438" s="188" t="str">
        <f t="shared" si="1"/>
        <v>2025/04</v>
      </c>
      <c r="E11438" s="189"/>
    </row>
    <row r="11439">
      <c r="A11439" s="186" t="s">
        <v>489</v>
      </c>
      <c r="B11439" s="186">
        <v>0.0013824</v>
      </c>
      <c r="C11439" s="187">
        <v>45753.0</v>
      </c>
      <c r="D11439" s="188" t="str">
        <f t="shared" si="1"/>
        <v>2025/04</v>
      </c>
      <c r="E11439" s="189"/>
    </row>
    <row r="11440">
      <c r="A11440" s="186" t="s">
        <v>498</v>
      </c>
      <c r="B11440" s="186">
        <v>0.039525</v>
      </c>
      <c r="C11440" s="187">
        <v>45753.0</v>
      </c>
      <c r="D11440" s="188" t="str">
        <f t="shared" si="1"/>
        <v>2025/04</v>
      </c>
      <c r="E11440" s="189"/>
    </row>
    <row r="11441">
      <c r="A11441" s="186" t="s">
        <v>498</v>
      </c>
      <c r="B11441" s="186">
        <v>0.0016</v>
      </c>
      <c r="C11441" s="187">
        <v>45753.0</v>
      </c>
      <c r="D11441" s="188" t="str">
        <f t="shared" si="1"/>
        <v>2025/04</v>
      </c>
      <c r="E11441" s="189"/>
    </row>
    <row r="11442">
      <c r="A11442" s="186" t="s">
        <v>498</v>
      </c>
      <c r="B11442" s="186">
        <v>0.03119</v>
      </c>
      <c r="C11442" s="187">
        <v>45753.0</v>
      </c>
      <c r="D11442" s="188" t="str">
        <f t="shared" si="1"/>
        <v>2025/04</v>
      </c>
      <c r="E11442" s="189"/>
    </row>
    <row r="11443">
      <c r="A11443" s="186" t="s">
        <v>498</v>
      </c>
      <c r="B11443" s="186">
        <v>0.0012312</v>
      </c>
      <c r="C11443" s="187">
        <v>45753.0</v>
      </c>
      <c r="D11443" s="188" t="str">
        <f t="shared" si="1"/>
        <v>2025/04</v>
      </c>
      <c r="E11443" s="189"/>
    </row>
    <row r="11444">
      <c r="A11444" s="186" t="s">
        <v>498</v>
      </c>
      <c r="B11444" s="186">
        <v>2.502E-4</v>
      </c>
      <c r="C11444" s="187">
        <v>45753.0</v>
      </c>
      <c r="D11444" s="188" t="str">
        <f t="shared" si="1"/>
        <v>2025/04</v>
      </c>
      <c r="E11444" s="189"/>
    </row>
    <row r="11445">
      <c r="A11445" s="186" t="s">
        <v>491</v>
      </c>
      <c r="B11445" s="186">
        <v>0.0709632</v>
      </c>
      <c r="C11445" s="187">
        <v>45753.0</v>
      </c>
      <c r="D11445" s="188" t="str">
        <f t="shared" si="1"/>
        <v>2025/04</v>
      </c>
      <c r="E11445" s="189"/>
    </row>
    <row r="11446">
      <c r="A11446" s="186" t="s">
        <v>491</v>
      </c>
      <c r="B11446" s="186">
        <v>0.0598656</v>
      </c>
      <c r="C11446" s="187">
        <v>45753.0</v>
      </c>
      <c r="D11446" s="188" t="str">
        <f t="shared" si="1"/>
        <v>2025/04</v>
      </c>
      <c r="E11446" s="189"/>
    </row>
    <row r="11447">
      <c r="A11447" s="186" t="s">
        <v>491</v>
      </c>
      <c r="B11447" s="186">
        <v>0.049296</v>
      </c>
      <c r="C11447" s="187">
        <v>45753.0</v>
      </c>
      <c r="D11447" s="188" t="str">
        <f t="shared" si="1"/>
        <v>2025/04</v>
      </c>
      <c r="E11447" s="189"/>
    </row>
    <row r="11448">
      <c r="A11448" s="186" t="s">
        <v>499</v>
      </c>
      <c r="B11448" s="186">
        <v>17.08348</v>
      </c>
      <c r="C11448" s="187">
        <v>45754.0</v>
      </c>
      <c r="D11448" s="188" t="str">
        <f t="shared" si="1"/>
        <v>2025/04</v>
      </c>
      <c r="E11448" s="189"/>
    </row>
    <row r="11449">
      <c r="A11449" s="186" t="s">
        <v>499</v>
      </c>
      <c r="B11449" s="186">
        <v>29.43904</v>
      </c>
      <c r="C11449" s="187">
        <v>45754.0</v>
      </c>
      <c r="D11449" s="188" t="str">
        <f t="shared" si="1"/>
        <v>2025/04</v>
      </c>
      <c r="E11449" s="189"/>
    </row>
    <row r="11450">
      <c r="A11450" s="186" t="s">
        <v>499</v>
      </c>
      <c r="B11450" s="186">
        <v>24.63455</v>
      </c>
      <c r="C11450" s="187">
        <v>45754.0</v>
      </c>
      <c r="D11450" s="188" t="str">
        <f t="shared" si="1"/>
        <v>2025/04</v>
      </c>
      <c r="E11450" s="189"/>
    </row>
    <row r="11451">
      <c r="A11451" s="186" t="s">
        <v>499</v>
      </c>
      <c r="B11451" s="186">
        <v>5.1203575</v>
      </c>
      <c r="C11451" s="187">
        <v>45754.0</v>
      </c>
      <c r="D11451" s="188" t="str">
        <f t="shared" si="1"/>
        <v>2025/04</v>
      </c>
      <c r="E11451" s="189"/>
    </row>
    <row r="11452">
      <c r="A11452" s="186" t="s">
        <v>499</v>
      </c>
      <c r="B11452" s="186">
        <v>1.672</v>
      </c>
      <c r="C11452" s="187">
        <v>45754.0</v>
      </c>
      <c r="D11452" s="188" t="str">
        <f t="shared" si="1"/>
        <v>2025/04</v>
      </c>
      <c r="E11452" s="189"/>
    </row>
    <row r="11453">
      <c r="A11453" s="186" t="s">
        <v>499</v>
      </c>
      <c r="B11453" s="186">
        <v>3.83348</v>
      </c>
      <c r="C11453" s="187">
        <v>45754.0</v>
      </c>
      <c r="D11453" s="188" t="str">
        <f t="shared" si="1"/>
        <v>2025/04</v>
      </c>
      <c r="E11453" s="189"/>
    </row>
    <row r="11454">
      <c r="A11454" s="186" t="s">
        <v>499</v>
      </c>
      <c r="B11454" s="186">
        <v>0.2798121</v>
      </c>
      <c r="C11454" s="187">
        <v>45754.0</v>
      </c>
      <c r="D11454" s="188" t="str">
        <f t="shared" si="1"/>
        <v>2025/04</v>
      </c>
      <c r="E11454" s="189"/>
    </row>
    <row r="11455">
      <c r="A11455" s="186" t="s">
        <v>499</v>
      </c>
      <c r="B11455" s="186">
        <v>0.274512</v>
      </c>
      <c r="C11455" s="187">
        <v>45754.0</v>
      </c>
      <c r="D11455" s="188" t="str">
        <f t="shared" si="1"/>
        <v>2025/04</v>
      </c>
      <c r="E11455" s="189"/>
    </row>
    <row r="11456">
      <c r="A11456" s="186" t="s">
        <v>499</v>
      </c>
      <c r="B11456" s="186">
        <v>0.1141296</v>
      </c>
      <c r="C11456" s="187">
        <v>45754.0</v>
      </c>
      <c r="D11456" s="188" t="str">
        <f t="shared" si="1"/>
        <v>2025/04</v>
      </c>
      <c r="E11456" s="189"/>
    </row>
    <row r="11457">
      <c r="A11457" s="186" t="s">
        <v>499</v>
      </c>
      <c r="B11457" s="186">
        <v>0.02019316</v>
      </c>
      <c r="C11457" s="187">
        <v>45754.0</v>
      </c>
      <c r="D11457" s="188" t="str">
        <f t="shared" si="1"/>
        <v>2025/04</v>
      </c>
      <c r="E11457" s="189"/>
    </row>
    <row r="11458">
      <c r="A11458" s="186" t="s">
        <v>499</v>
      </c>
      <c r="B11458" s="186">
        <v>0.2331276</v>
      </c>
      <c r="C11458" s="187">
        <v>45754.0</v>
      </c>
      <c r="D11458" s="188" t="str">
        <f t="shared" si="1"/>
        <v>2025/04</v>
      </c>
      <c r="E11458" s="189"/>
    </row>
    <row r="11459">
      <c r="A11459" s="186" t="s">
        <v>499</v>
      </c>
      <c r="B11459" s="186">
        <v>0.1271424</v>
      </c>
      <c r="C11459" s="187">
        <v>45754.0</v>
      </c>
      <c r="D11459" s="188" t="str">
        <f t="shared" si="1"/>
        <v>2025/04</v>
      </c>
      <c r="E11459" s="189"/>
    </row>
    <row r="11460">
      <c r="A11460" s="186" t="s">
        <v>509</v>
      </c>
      <c r="B11460" s="186">
        <v>0.02374665</v>
      </c>
      <c r="C11460" s="187">
        <v>45754.0</v>
      </c>
      <c r="D11460" s="188" t="str">
        <f t="shared" si="1"/>
        <v>2025/04</v>
      </c>
      <c r="E11460" s="189"/>
    </row>
    <row r="11461">
      <c r="A11461" s="186" t="s">
        <v>509</v>
      </c>
      <c r="B11461" s="186">
        <v>0.0340272</v>
      </c>
      <c r="C11461" s="187">
        <v>45754.0</v>
      </c>
      <c r="D11461" s="188" t="str">
        <f t="shared" si="1"/>
        <v>2025/04</v>
      </c>
      <c r="E11461" s="189"/>
    </row>
    <row r="11462">
      <c r="A11462" s="186" t="s">
        <v>502</v>
      </c>
      <c r="B11462" s="186">
        <v>0.012051</v>
      </c>
      <c r="C11462" s="187">
        <v>45754.0</v>
      </c>
      <c r="D11462" s="188" t="str">
        <f t="shared" si="1"/>
        <v>2025/04</v>
      </c>
      <c r="E11462" s="189"/>
    </row>
    <row r="11463">
      <c r="A11463" s="186" t="s">
        <v>502</v>
      </c>
      <c r="B11463" s="186">
        <v>0.005328</v>
      </c>
      <c r="C11463" s="187">
        <v>45754.0</v>
      </c>
      <c r="D11463" s="188" t="str">
        <f t="shared" si="1"/>
        <v>2025/04</v>
      </c>
      <c r="E11463" s="189"/>
    </row>
    <row r="11464">
      <c r="A11464" s="186" t="s">
        <v>502</v>
      </c>
      <c r="B11464" s="186">
        <v>7.044E-4</v>
      </c>
      <c r="C11464" s="187">
        <v>45754.0</v>
      </c>
      <c r="D11464" s="188" t="str">
        <f t="shared" si="1"/>
        <v>2025/04</v>
      </c>
      <c r="E11464" s="189"/>
    </row>
    <row r="11465">
      <c r="A11465" s="186" t="s">
        <v>502</v>
      </c>
      <c r="B11465" s="186">
        <v>0.0048328</v>
      </c>
      <c r="C11465" s="187">
        <v>45754.0</v>
      </c>
      <c r="D11465" s="188" t="str">
        <f t="shared" si="1"/>
        <v>2025/04</v>
      </c>
      <c r="E11465" s="189"/>
    </row>
    <row r="11466">
      <c r="A11466" s="186" t="s">
        <v>502</v>
      </c>
      <c r="B11466" s="186">
        <v>0.3075495</v>
      </c>
      <c r="C11466" s="187">
        <v>45754.0</v>
      </c>
      <c r="D11466" s="188" t="str">
        <f t="shared" si="1"/>
        <v>2025/04</v>
      </c>
      <c r="E11466" s="189"/>
    </row>
    <row r="11467">
      <c r="A11467" s="186" t="s">
        <v>502</v>
      </c>
      <c r="B11467" s="186">
        <v>0.01812</v>
      </c>
      <c r="C11467" s="187">
        <v>45754.0</v>
      </c>
      <c r="D11467" s="188" t="str">
        <f t="shared" si="1"/>
        <v>2025/04</v>
      </c>
      <c r="E11467" s="189"/>
    </row>
    <row r="11468">
      <c r="A11468" s="186" t="s">
        <v>502</v>
      </c>
      <c r="B11468" s="186">
        <v>4.12</v>
      </c>
      <c r="C11468" s="187">
        <v>45754.0</v>
      </c>
      <c r="D11468" s="188" t="str">
        <f t="shared" si="1"/>
        <v>2025/04</v>
      </c>
      <c r="E11468" s="189"/>
    </row>
    <row r="11469">
      <c r="A11469" s="186" t="s">
        <v>502</v>
      </c>
      <c r="B11469" s="186">
        <v>0.252276</v>
      </c>
      <c r="C11469" s="187">
        <v>45754.0</v>
      </c>
      <c r="D11469" s="188" t="str">
        <f t="shared" si="1"/>
        <v>2025/04</v>
      </c>
      <c r="E11469" s="189"/>
    </row>
    <row r="11470">
      <c r="A11470" s="186" t="s">
        <v>502</v>
      </c>
      <c r="B11470" s="186">
        <v>0.456664</v>
      </c>
      <c r="C11470" s="187">
        <v>45754.0</v>
      </c>
      <c r="D11470" s="188" t="str">
        <f t="shared" si="1"/>
        <v>2025/04</v>
      </c>
      <c r="E11470" s="189"/>
    </row>
    <row r="11471">
      <c r="A11471" s="186" t="s">
        <v>489</v>
      </c>
      <c r="B11471" s="186">
        <v>0.8623</v>
      </c>
      <c r="C11471" s="187">
        <v>45754.0</v>
      </c>
      <c r="D11471" s="188" t="str">
        <f t="shared" si="1"/>
        <v>2025/04</v>
      </c>
      <c r="E11471" s="189"/>
    </row>
    <row r="11472">
      <c r="A11472" s="186" t="s">
        <v>489</v>
      </c>
      <c r="B11472" s="186">
        <v>0.04096</v>
      </c>
      <c r="C11472" s="187">
        <v>45754.0</v>
      </c>
      <c r="D11472" s="188" t="str">
        <f t="shared" si="1"/>
        <v>2025/04</v>
      </c>
      <c r="E11472" s="189"/>
    </row>
    <row r="11473">
      <c r="A11473" s="186" t="s">
        <v>489</v>
      </c>
      <c r="B11473" s="186">
        <v>0.12105</v>
      </c>
      <c r="C11473" s="187">
        <v>45754.0</v>
      </c>
      <c r="D11473" s="188" t="str">
        <f t="shared" si="1"/>
        <v>2025/04</v>
      </c>
      <c r="E11473" s="189"/>
    </row>
    <row r="11474">
      <c r="A11474" s="186" t="s">
        <v>489</v>
      </c>
      <c r="B11474" s="186">
        <v>0.1488475</v>
      </c>
      <c r="C11474" s="187">
        <v>45754.0</v>
      </c>
      <c r="D11474" s="188" t="str">
        <f t="shared" si="1"/>
        <v>2025/04</v>
      </c>
      <c r="E11474" s="189"/>
    </row>
    <row r="11475">
      <c r="A11475" s="186" t="s">
        <v>489</v>
      </c>
      <c r="B11475" s="186">
        <v>0.04256</v>
      </c>
      <c r="C11475" s="187">
        <v>45754.0</v>
      </c>
      <c r="D11475" s="188" t="str">
        <f t="shared" si="1"/>
        <v>2025/04</v>
      </c>
      <c r="E11475" s="189"/>
    </row>
    <row r="11476">
      <c r="A11476" s="186" t="s">
        <v>489</v>
      </c>
      <c r="B11476" s="186">
        <v>0.06289</v>
      </c>
      <c r="C11476" s="187">
        <v>45754.0</v>
      </c>
      <c r="D11476" s="188" t="str">
        <f t="shared" si="1"/>
        <v>2025/04</v>
      </c>
      <c r="E11476" s="189"/>
    </row>
    <row r="11477">
      <c r="A11477" s="186" t="s">
        <v>489</v>
      </c>
      <c r="B11477" s="186">
        <v>0.2726655</v>
      </c>
      <c r="C11477" s="187">
        <v>45754.0</v>
      </c>
      <c r="D11477" s="188" t="str">
        <f t="shared" si="1"/>
        <v>2025/04</v>
      </c>
      <c r="E11477" s="189"/>
    </row>
    <row r="11478">
      <c r="A11478" s="186" t="s">
        <v>489</v>
      </c>
      <c r="B11478" s="186">
        <v>0.0508224</v>
      </c>
      <c r="C11478" s="187">
        <v>45754.0</v>
      </c>
      <c r="D11478" s="188" t="str">
        <f t="shared" si="1"/>
        <v>2025/04</v>
      </c>
      <c r="E11478" s="189"/>
    </row>
    <row r="11479">
      <c r="A11479" s="186" t="s">
        <v>489</v>
      </c>
      <c r="B11479" s="186">
        <v>0.1047522</v>
      </c>
      <c r="C11479" s="187">
        <v>45754.0</v>
      </c>
      <c r="D11479" s="188" t="str">
        <f t="shared" si="1"/>
        <v>2025/04</v>
      </c>
      <c r="E11479" s="189"/>
    </row>
    <row r="11480">
      <c r="A11480" s="186" t="s">
        <v>489</v>
      </c>
      <c r="B11480" s="186">
        <v>0.002328</v>
      </c>
      <c r="C11480" s="187">
        <v>45754.0</v>
      </c>
      <c r="D11480" s="188" t="str">
        <f t="shared" si="1"/>
        <v>2025/04</v>
      </c>
      <c r="E11480" s="189"/>
    </row>
    <row r="11481">
      <c r="A11481" s="186" t="s">
        <v>489</v>
      </c>
      <c r="B11481" s="186">
        <v>0.001326</v>
      </c>
      <c r="C11481" s="187">
        <v>45754.0</v>
      </c>
      <c r="D11481" s="188" t="str">
        <f t="shared" si="1"/>
        <v>2025/04</v>
      </c>
      <c r="E11481" s="189"/>
    </row>
    <row r="11482">
      <c r="A11482" s="186" t="s">
        <v>498</v>
      </c>
      <c r="B11482" s="186">
        <v>0.0402325</v>
      </c>
      <c r="C11482" s="187">
        <v>45754.0</v>
      </c>
      <c r="D11482" s="188" t="str">
        <f t="shared" si="1"/>
        <v>2025/04</v>
      </c>
      <c r="E11482" s="189"/>
    </row>
    <row r="11483">
      <c r="A11483" s="186" t="s">
        <v>498</v>
      </c>
      <c r="B11483" s="186">
        <v>0.02991</v>
      </c>
      <c r="C11483" s="187">
        <v>45754.0</v>
      </c>
      <c r="D11483" s="188" t="str">
        <f t="shared" si="1"/>
        <v>2025/04</v>
      </c>
      <c r="E11483" s="189"/>
    </row>
    <row r="11484">
      <c r="A11484" s="186" t="s">
        <v>498</v>
      </c>
      <c r="B11484" s="186">
        <v>0.0014142</v>
      </c>
      <c r="C11484" s="187">
        <v>45754.0</v>
      </c>
      <c r="D11484" s="188" t="str">
        <f t="shared" si="1"/>
        <v>2025/04</v>
      </c>
      <c r="E11484" s="189"/>
    </row>
    <row r="11485">
      <c r="A11485" s="186" t="s">
        <v>498</v>
      </c>
      <c r="B11485" s="186">
        <v>2.982E-4</v>
      </c>
      <c r="C11485" s="187">
        <v>45754.0</v>
      </c>
      <c r="D11485" s="188" t="str">
        <f t="shared" si="1"/>
        <v>2025/04</v>
      </c>
      <c r="E11485" s="189"/>
    </row>
    <row r="11486">
      <c r="A11486" s="186" t="s">
        <v>491</v>
      </c>
      <c r="B11486" s="186">
        <v>0.0642105</v>
      </c>
      <c r="C11486" s="187">
        <v>45754.0</v>
      </c>
      <c r="D11486" s="188" t="str">
        <f t="shared" si="1"/>
        <v>2025/04</v>
      </c>
      <c r="E11486" s="189"/>
    </row>
    <row r="11487">
      <c r="A11487" s="186" t="s">
        <v>491</v>
      </c>
      <c r="B11487" s="186">
        <v>0.056592</v>
      </c>
      <c r="C11487" s="187">
        <v>45754.0</v>
      </c>
      <c r="D11487" s="188" t="str">
        <f t="shared" si="1"/>
        <v>2025/04</v>
      </c>
      <c r="E11487" s="189"/>
    </row>
    <row r="11488">
      <c r="A11488" s="186" t="s">
        <v>491</v>
      </c>
      <c r="B11488" s="186">
        <v>0.0214788</v>
      </c>
      <c r="C11488" s="187">
        <v>45754.0</v>
      </c>
      <c r="D11488" s="188" t="str">
        <f t="shared" si="1"/>
        <v>2025/04</v>
      </c>
      <c r="E11488" s="189"/>
    </row>
    <row r="11489">
      <c r="A11489" s="186" t="s">
        <v>487</v>
      </c>
      <c r="B11489" s="186">
        <v>0.55529</v>
      </c>
      <c r="C11489" s="187">
        <v>45755.0</v>
      </c>
      <c r="D11489" s="188" t="str">
        <f t="shared" si="1"/>
        <v>2025/04</v>
      </c>
      <c r="E11489" s="189"/>
    </row>
    <row r="11490">
      <c r="A11490" s="186" t="s">
        <v>487</v>
      </c>
      <c r="B11490" s="186">
        <v>0.00576</v>
      </c>
      <c r="C11490" s="187">
        <v>45755.0</v>
      </c>
      <c r="D11490" s="188" t="str">
        <f t="shared" si="1"/>
        <v>2025/04</v>
      </c>
      <c r="E11490" s="189"/>
    </row>
    <row r="11491">
      <c r="A11491" s="186" t="s">
        <v>487</v>
      </c>
      <c r="B11491" s="186">
        <v>0.02925</v>
      </c>
      <c r="C11491" s="187">
        <v>45755.0</v>
      </c>
      <c r="D11491" s="188" t="str">
        <f t="shared" si="1"/>
        <v>2025/04</v>
      </c>
      <c r="E11491" s="189"/>
    </row>
    <row r="11492">
      <c r="A11492" s="186" t="s">
        <v>487</v>
      </c>
      <c r="B11492" s="186">
        <v>0.05388855</v>
      </c>
      <c r="C11492" s="187">
        <v>45755.0</v>
      </c>
      <c r="D11492" s="188" t="str">
        <f t="shared" si="1"/>
        <v>2025/04</v>
      </c>
      <c r="E11492" s="189"/>
    </row>
    <row r="11493">
      <c r="A11493" s="186" t="s">
        <v>487</v>
      </c>
      <c r="B11493" s="186">
        <v>0.0077124</v>
      </c>
      <c r="C11493" s="187">
        <v>45755.0</v>
      </c>
      <c r="D11493" s="188" t="str">
        <f t="shared" si="1"/>
        <v>2025/04</v>
      </c>
      <c r="E11493" s="189"/>
    </row>
    <row r="11494">
      <c r="A11494" s="186" t="s">
        <v>487</v>
      </c>
      <c r="B11494" s="186">
        <v>7.515015</v>
      </c>
      <c r="C11494" s="187">
        <v>45755.0</v>
      </c>
      <c r="D11494" s="188" t="str">
        <f t="shared" si="1"/>
        <v>2025/04</v>
      </c>
      <c r="E11494" s="189"/>
    </row>
    <row r="11495">
      <c r="A11495" s="186" t="s">
        <v>487</v>
      </c>
      <c r="B11495" s="186">
        <v>0.20256</v>
      </c>
      <c r="C11495" s="187">
        <v>45755.0</v>
      </c>
      <c r="D11495" s="188" t="str">
        <f t="shared" si="1"/>
        <v>2025/04</v>
      </c>
      <c r="E11495" s="189"/>
    </row>
    <row r="11496">
      <c r="A11496" s="186" t="s">
        <v>487</v>
      </c>
      <c r="B11496" s="186">
        <v>5.17026</v>
      </c>
      <c r="C11496" s="187">
        <v>45755.0</v>
      </c>
      <c r="D11496" s="188" t="str">
        <f t="shared" si="1"/>
        <v>2025/04</v>
      </c>
      <c r="E11496" s="189"/>
    </row>
    <row r="11497">
      <c r="A11497" s="186" t="s">
        <v>487</v>
      </c>
      <c r="B11497" s="186">
        <v>1.1244673</v>
      </c>
      <c r="C11497" s="187">
        <v>45755.0</v>
      </c>
      <c r="D11497" s="188" t="str">
        <f t="shared" si="1"/>
        <v>2025/04</v>
      </c>
      <c r="E11497" s="189"/>
    </row>
    <row r="11498">
      <c r="A11498" s="186" t="s">
        <v>487</v>
      </c>
      <c r="B11498" s="186">
        <v>0.0349184</v>
      </c>
      <c r="C11498" s="187">
        <v>45755.0</v>
      </c>
      <c r="D11498" s="188" t="str">
        <f t="shared" si="1"/>
        <v>2025/04</v>
      </c>
      <c r="E11498" s="189"/>
    </row>
    <row r="11499">
      <c r="A11499" s="186" t="s">
        <v>487</v>
      </c>
      <c r="B11499" s="186">
        <v>4.7583668</v>
      </c>
      <c r="C11499" s="187">
        <v>45755.0</v>
      </c>
      <c r="D11499" s="188" t="str">
        <f t="shared" si="1"/>
        <v>2025/04</v>
      </c>
      <c r="E11499" s="189"/>
    </row>
    <row r="11500">
      <c r="A11500" s="186" t="s">
        <v>499</v>
      </c>
      <c r="B11500" s="186">
        <v>29.1041775</v>
      </c>
      <c r="C11500" s="187">
        <v>45755.0</v>
      </c>
      <c r="D11500" s="188" t="str">
        <f t="shared" si="1"/>
        <v>2025/04</v>
      </c>
      <c r="E11500" s="189"/>
    </row>
    <row r="11501">
      <c r="A11501" s="186" t="s">
        <v>499</v>
      </c>
      <c r="B11501" s="186">
        <v>43.63264</v>
      </c>
      <c r="C11501" s="187">
        <v>45755.0</v>
      </c>
      <c r="D11501" s="188" t="str">
        <f t="shared" si="1"/>
        <v>2025/04</v>
      </c>
      <c r="E11501" s="189"/>
    </row>
    <row r="11502">
      <c r="A11502" s="186" t="s">
        <v>499</v>
      </c>
      <c r="B11502" s="186">
        <v>41.1787</v>
      </c>
      <c r="C11502" s="187">
        <v>45755.0</v>
      </c>
      <c r="D11502" s="188" t="str">
        <f t="shared" si="1"/>
        <v>2025/04</v>
      </c>
      <c r="E11502" s="189"/>
    </row>
    <row r="11503">
      <c r="A11503" s="186" t="s">
        <v>499</v>
      </c>
      <c r="B11503" s="186">
        <v>4.73231</v>
      </c>
      <c r="C11503" s="187">
        <v>45755.0</v>
      </c>
      <c r="D11503" s="188" t="str">
        <f t="shared" si="1"/>
        <v>2025/04</v>
      </c>
      <c r="E11503" s="189"/>
    </row>
    <row r="11504">
      <c r="A11504" s="186" t="s">
        <v>499</v>
      </c>
      <c r="B11504" s="186">
        <v>0.71424</v>
      </c>
      <c r="C11504" s="187">
        <v>45755.0</v>
      </c>
      <c r="D11504" s="188" t="str">
        <f t="shared" si="1"/>
        <v>2025/04</v>
      </c>
      <c r="E11504" s="189"/>
    </row>
    <row r="11505">
      <c r="A11505" s="186" t="s">
        <v>499</v>
      </c>
      <c r="B11505" s="186">
        <v>3.54871</v>
      </c>
      <c r="C11505" s="187">
        <v>45755.0</v>
      </c>
      <c r="D11505" s="188" t="str">
        <f t="shared" si="1"/>
        <v>2025/04</v>
      </c>
      <c r="E11505" s="189"/>
    </row>
    <row r="11506">
      <c r="A11506" s="186" t="s">
        <v>499</v>
      </c>
      <c r="B11506" s="186">
        <v>0.50345805</v>
      </c>
      <c r="C11506" s="187">
        <v>45755.0</v>
      </c>
      <c r="D11506" s="188" t="str">
        <f t="shared" si="1"/>
        <v>2025/04</v>
      </c>
      <c r="E11506" s="189"/>
    </row>
    <row r="11507">
      <c r="A11507" s="186" t="s">
        <v>499</v>
      </c>
      <c r="B11507" s="186">
        <v>0.4754016</v>
      </c>
      <c r="C11507" s="187">
        <v>45755.0</v>
      </c>
      <c r="D11507" s="188" t="str">
        <f t="shared" si="1"/>
        <v>2025/04</v>
      </c>
      <c r="E11507" s="189"/>
    </row>
    <row r="11508">
      <c r="A11508" s="186" t="s">
        <v>499</v>
      </c>
      <c r="B11508" s="186">
        <v>0.2058108</v>
      </c>
      <c r="C11508" s="187">
        <v>45755.0</v>
      </c>
      <c r="D11508" s="188" t="str">
        <f t="shared" si="1"/>
        <v>2025/04</v>
      </c>
      <c r="E11508" s="189"/>
    </row>
    <row r="11509">
      <c r="A11509" s="186" t="s">
        <v>499</v>
      </c>
      <c r="B11509" s="186">
        <v>0.06617702</v>
      </c>
      <c r="C11509" s="187">
        <v>45755.0</v>
      </c>
      <c r="D11509" s="188" t="str">
        <f t="shared" si="1"/>
        <v>2025/04</v>
      </c>
      <c r="E11509" s="189"/>
    </row>
    <row r="11510">
      <c r="A11510" s="186" t="s">
        <v>499</v>
      </c>
      <c r="B11510" s="186">
        <v>0.3777186</v>
      </c>
      <c r="C11510" s="187">
        <v>45755.0</v>
      </c>
      <c r="D11510" s="188" t="str">
        <f t="shared" si="1"/>
        <v>2025/04</v>
      </c>
      <c r="E11510" s="189"/>
    </row>
    <row r="11511">
      <c r="A11511" s="186" t="s">
        <v>499</v>
      </c>
      <c r="B11511" s="186">
        <v>0.2313288</v>
      </c>
      <c r="C11511" s="187">
        <v>45755.0</v>
      </c>
      <c r="D11511" s="188" t="str">
        <f t="shared" si="1"/>
        <v>2025/04</v>
      </c>
      <c r="E11511" s="189"/>
    </row>
    <row r="11512">
      <c r="A11512" s="186" t="s">
        <v>511</v>
      </c>
      <c r="B11512" s="186">
        <v>0.3596919</v>
      </c>
      <c r="C11512" s="187">
        <v>45755.0</v>
      </c>
      <c r="D11512" s="188" t="str">
        <f t="shared" si="1"/>
        <v>2025/04</v>
      </c>
      <c r="E11512" s="189"/>
    </row>
    <row r="11513">
      <c r="A11513" s="186" t="s">
        <v>511</v>
      </c>
      <c r="B11513" s="186">
        <v>0.0330384</v>
      </c>
      <c r="C11513" s="187">
        <v>45755.0</v>
      </c>
      <c r="D11513" s="188" t="str">
        <f t="shared" si="1"/>
        <v>2025/04</v>
      </c>
      <c r="E11513" s="189"/>
    </row>
    <row r="11514">
      <c r="A11514" s="186" t="s">
        <v>509</v>
      </c>
      <c r="B11514" s="186">
        <v>0.06211545</v>
      </c>
      <c r="C11514" s="187">
        <v>45755.0</v>
      </c>
      <c r="D11514" s="188" t="str">
        <f t="shared" si="1"/>
        <v>2025/04</v>
      </c>
      <c r="E11514" s="189"/>
    </row>
    <row r="11515">
      <c r="A11515" s="186" t="s">
        <v>509</v>
      </c>
      <c r="B11515" s="186">
        <v>0.0866652</v>
      </c>
      <c r="C11515" s="187">
        <v>45755.0</v>
      </c>
      <c r="D11515" s="188" t="str">
        <f t="shared" si="1"/>
        <v>2025/04</v>
      </c>
      <c r="E11515" s="189"/>
    </row>
    <row r="11516">
      <c r="A11516" s="186" t="s">
        <v>502</v>
      </c>
      <c r="B11516" s="186">
        <v>0.1497025</v>
      </c>
      <c r="C11516" s="187">
        <v>45755.0</v>
      </c>
      <c r="D11516" s="188" t="str">
        <f t="shared" si="1"/>
        <v>2025/04</v>
      </c>
      <c r="E11516" s="189"/>
    </row>
    <row r="11517">
      <c r="A11517" s="186" t="s">
        <v>502</v>
      </c>
      <c r="B11517" s="186">
        <v>0.01584</v>
      </c>
      <c r="C11517" s="187">
        <v>45755.0</v>
      </c>
      <c r="D11517" s="188" t="str">
        <f t="shared" si="1"/>
        <v>2025/04</v>
      </c>
      <c r="E11517" s="189"/>
    </row>
    <row r="11518">
      <c r="A11518" s="186" t="s">
        <v>502</v>
      </c>
      <c r="B11518" s="186">
        <v>0.27176</v>
      </c>
      <c r="C11518" s="187">
        <v>45755.0</v>
      </c>
      <c r="D11518" s="188" t="str">
        <f t="shared" si="1"/>
        <v>2025/04</v>
      </c>
      <c r="E11518" s="189"/>
    </row>
    <row r="11519">
      <c r="A11519" s="186" t="s">
        <v>502</v>
      </c>
      <c r="B11519" s="186">
        <v>0.02440425</v>
      </c>
      <c r="C11519" s="187">
        <v>45755.0</v>
      </c>
      <c r="D11519" s="188" t="str">
        <f t="shared" si="1"/>
        <v>2025/04</v>
      </c>
      <c r="E11519" s="189"/>
    </row>
    <row r="11520">
      <c r="A11520" s="186" t="s">
        <v>502</v>
      </c>
      <c r="B11520" s="186">
        <v>0.0275136</v>
      </c>
      <c r="C11520" s="187">
        <v>45755.0</v>
      </c>
      <c r="D11520" s="188" t="str">
        <f t="shared" si="1"/>
        <v>2025/04</v>
      </c>
      <c r="E11520" s="189"/>
    </row>
    <row r="11521">
      <c r="A11521" s="186" t="s">
        <v>502</v>
      </c>
      <c r="B11521" s="186">
        <v>0.0031968</v>
      </c>
      <c r="C11521" s="187">
        <v>45755.0</v>
      </c>
      <c r="D11521" s="188" t="str">
        <f t="shared" si="1"/>
        <v>2025/04</v>
      </c>
      <c r="E11521" s="189"/>
    </row>
    <row r="11522">
      <c r="A11522" s="186" t="s">
        <v>502</v>
      </c>
      <c r="B11522" s="186">
        <v>0.003245</v>
      </c>
      <c r="C11522" s="187">
        <v>45755.0</v>
      </c>
      <c r="D11522" s="188" t="str">
        <f t="shared" si="1"/>
        <v>2025/04</v>
      </c>
      <c r="E11522" s="189"/>
    </row>
    <row r="11523">
      <c r="A11523" s="186" t="s">
        <v>502</v>
      </c>
      <c r="B11523" s="186">
        <v>0.0041316</v>
      </c>
      <c r="C11523" s="187">
        <v>45755.0</v>
      </c>
      <c r="D11523" s="188" t="str">
        <f t="shared" si="1"/>
        <v>2025/04</v>
      </c>
      <c r="E11523" s="189"/>
    </row>
    <row r="11524">
      <c r="A11524" s="186" t="s">
        <v>502</v>
      </c>
      <c r="B11524" s="186">
        <v>0.0124351</v>
      </c>
      <c r="C11524" s="187">
        <v>45755.0</v>
      </c>
      <c r="D11524" s="188" t="str">
        <f t="shared" si="1"/>
        <v>2025/04</v>
      </c>
      <c r="E11524" s="189"/>
    </row>
    <row r="11525">
      <c r="A11525" s="186" t="s">
        <v>502</v>
      </c>
      <c r="B11525" s="186">
        <v>37.6518</v>
      </c>
      <c r="C11525" s="187">
        <v>45755.0</v>
      </c>
      <c r="D11525" s="188" t="str">
        <f t="shared" si="1"/>
        <v>2025/04</v>
      </c>
      <c r="E11525" s="189"/>
    </row>
    <row r="11526">
      <c r="A11526" s="186" t="s">
        <v>502</v>
      </c>
      <c r="B11526" s="186">
        <v>0.2946585</v>
      </c>
      <c r="C11526" s="187">
        <v>45755.0</v>
      </c>
      <c r="D11526" s="188" t="str">
        <f t="shared" si="1"/>
        <v>2025/04</v>
      </c>
      <c r="E11526" s="189"/>
    </row>
    <row r="11527">
      <c r="A11527" s="186" t="s">
        <v>502</v>
      </c>
      <c r="B11527" s="186">
        <v>0.0172716</v>
      </c>
      <c r="C11527" s="187">
        <v>45755.0</v>
      </c>
      <c r="D11527" s="188" t="str">
        <f t="shared" si="1"/>
        <v>2025/04</v>
      </c>
      <c r="E11527" s="189"/>
    </row>
    <row r="11528">
      <c r="A11528" s="186" t="s">
        <v>502</v>
      </c>
      <c r="B11528" s="186">
        <v>4.16</v>
      </c>
      <c r="C11528" s="187">
        <v>45755.0</v>
      </c>
      <c r="D11528" s="188" t="str">
        <f t="shared" si="1"/>
        <v>2025/04</v>
      </c>
      <c r="E11528" s="189"/>
    </row>
    <row r="11529">
      <c r="A11529" s="186" t="s">
        <v>502</v>
      </c>
      <c r="B11529" s="186">
        <v>0.249492</v>
      </c>
      <c r="C11529" s="187">
        <v>45755.0</v>
      </c>
      <c r="D11529" s="188" t="str">
        <f t="shared" si="1"/>
        <v>2025/04</v>
      </c>
      <c r="E11529" s="189"/>
    </row>
    <row r="11530">
      <c r="A11530" s="186" t="s">
        <v>502</v>
      </c>
      <c r="B11530" s="186">
        <v>0.480152</v>
      </c>
      <c r="C11530" s="187">
        <v>45755.0</v>
      </c>
      <c r="D11530" s="188" t="str">
        <f t="shared" si="1"/>
        <v>2025/04</v>
      </c>
      <c r="E11530" s="189"/>
    </row>
    <row r="11531">
      <c r="A11531" s="186" t="s">
        <v>488</v>
      </c>
      <c r="B11531" s="186">
        <v>0.0127425</v>
      </c>
      <c r="C11531" s="187">
        <v>45755.0</v>
      </c>
      <c r="D11531" s="188" t="str">
        <f t="shared" si="1"/>
        <v>2025/04</v>
      </c>
      <c r="E11531" s="189"/>
    </row>
    <row r="11532">
      <c r="A11532" s="186" t="s">
        <v>488</v>
      </c>
      <c r="B11532" s="186">
        <v>0.02797</v>
      </c>
      <c r="C11532" s="187">
        <v>45755.0</v>
      </c>
      <c r="D11532" s="188" t="str">
        <f t="shared" si="1"/>
        <v>2025/04</v>
      </c>
      <c r="E11532" s="189"/>
    </row>
    <row r="11533">
      <c r="A11533" s="186" t="s">
        <v>488</v>
      </c>
      <c r="B11533" s="186">
        <v>0.06085095</v>
      </c>
      <c r="C11533" s="187">
        <v>45755.0</v>
      </c>
      <c r="D11533" s="188" t="str">
        <f t="shared" si="1"/>
        <v>2025/04</v>
      </c>
      <c r="E11533" s="189"/>
    </row>
    <row r="11534">
      <c r="A11534" s="186" t="s">
        <v>488</v>
      </c>
      <c r="B11534" s="186">
        <v>0.0180768</v>
      </c>
      <c r="C11534" s="187">
        <v>45755.0</v>
      </c>
      <c r="D11534" s="188" t="str">
        <f t="shared" si="1"/>
        <v>2025/04</v>
      </c>
      <c r="E11534" s="189"/>
    </row>
    <row r="11535">
      <c r="A11535" s="186" t="s">
        <v>488</v>
      </c>
      <c r="B11535" s="186">
        <v>0.136425</v>
      </c>
      <c r="C11535" s="187">
        <v>45755.0</v>
      </c>
      <c r="D11535" s="188" t="str">
        <f t="shared" si="1"/>
        <v>2025/04</v>
      </c>
      <c r="E11535" s="189"/>
    </row>
    <row r="11536">
      <c r="A11536" s="186" t="s">
        <v>488</v>
      </c>
      <c r="B11536" s="186">
        <v>42.53685</v>
      </c>
      <c r="C11536" s="187">
        <v>45755.0</v>
      </c>
      <c r="D11536" s="188" t="str">
        <f t="shared" si="1"/>
        <v>2025/04</v>
      </c>
      <c r="E11536" s="189"/>
    </row>
    <row r="11537">
      <c r="A11537" s="186" t="s">
        <v>488</v>
      </c>
      <c r="B11537" s="186">
        <v>8.0736</v>
      </c>
      <c r="C11537" s="187">
        <v>45755.0</v>
      </c>
      <c r="D11537" s="188" t="str">
        <f t="shared" si="1"/>
        <v>2025/04</v>
      </c>
      <c r="E11537" s="189"/>
    </row>
    <row r="11538">
      <c r="A11538" s="186" t="s">
        <v>488</v>
      </c>
      <c r="B11538" s="186">
        <v>13.99776</v>
      </c>
      <c r="C11538" s="187">
        <v>45755.0</v>
      </c>
      <c r="D11538" s="188" t="str">
        <f t="shared" si="1"/>
        <v>2025/04</v>
      </c>
      <c r="E11538" s="189"/>
    </row>
    <row r="11539">
      <c r="A11539" s="186" t="s">
        <v>488</v>
      </c>
      <c r="B11539" s="186">
        <v>7.9717429</v>
      </c>
      <c r="C11539" s="187">
        <v>45755.0</v>
      </c>
      <c r="D11539" s="188" t="str">
        <f t="shared" si="1"/>
        <v>2025/04</v>
      </c>
      <c r="E11539" s="189"/>
    </row>
    <row r="11540">
      <c r="A11540" s="186" t="s">
        <v>488</v>
      </c>
      <c r="B11540" s="186">
        <v>0.857472</v>
      </c>
      <c r="C11540" s="187">
        <v>45755.0</v>
      </c>
      <c r="D11540" s="188" t="str">
        <f t="shared" si="1"/>
        <v>2025/04</v>
      </c>
      <c r="E11540" s="189"/>
    </row>
    <row r="11541">
      <c r="A11541" s="186" t="s">
        <v>488</v>
      </c>
      <c r="B11541" s="186">
        <v>23.4734324</v>
      </c>
      <c r="C11541" s="187">
        <v>45755.0</v>
      </c>
      <c r="D11541" s="188" t="str">
        <f t="shared" si="1"/>
        <v>2025/04</v>
      </c>
      <c r="E11541" s="189"/>
    </row>
    <row r="11542">
      <c r="A11542" s="186" t="s">
        <v>489</v>
      </c>
      <c r="B11542" s="186">
        <v>17.5695425</v>
      </c>
      <c r="C11542" s="187">
        <v>45755.0</v>
      </c>
      <c r="D11542" s="188" t="str">
        <f t="shared" si="1"/>
        <v>2025/04</v>
      </c>
      <c r="E11542" s="189"/>
    </row>
    <row r="11543">
      <c r="A11543" s="186" t="s">
        <v>489</v>
      </c>
      <c r="B11543" s="186">
        <v>3.98864</v>
      </c>
      <c r="C11543" s="187">
        <v>45755.0</v>
      </c>
      <c r="D11543" s="188" t="str">
        <f t="shared" si="1"/>
        <v>2025/04</v>
      </c>
      <c r="E11543" s="189"/>
    </row>
    <row r="11544">
      <c r="A11544" s="186" t="s">
        <v>489</v>
      </c>
      <c r="B11544" s="186">
        <v>14.62651</v>
      </c>
      <c r="C11544" s="187">
        <v>45755.0</v>
      </c>
      <c r="D11544" s="188" t="str">
        <f t="shared" si="1"/>
        <v>2025/04</v>
      </c>
      <c r="E11544" s="189"/>
    </row>
    <row r="11545">
      <c r="A11545" s="186" t="s">
        <v>489</v>
      </c>
      <c r="B11545" s="186">
        <v>0.0108125</v>
      </c>
      <c r="C11545" s="187">
        <v>45755.0</v>
      </c>
      <c r="D11545" s="188" t="str">
        <f t="shared" si="1"/>
        <v>2025/04</v>
      </c>
      <c r="E11545" s="189"/>
    </row>
    <row r="11546">
      <c r="A11546" s="186" t="s">
        <v>489</v>
      </c>
      <c r="B11546" s="186">
        <v>0.00128</v>
      </c>
      <c r="C11546" s="187">
        <v>45755.0</v>
      </c>
      <c r="D11546" s="188" t="str">
        <f t="shared" si="1"/>
        <v>2025/04</v>
      </c>
      <c r="E11546" s="189"/>
    </row>
    <row r="11547">
      <c r="A11547" s="186" t="s">
        <v>489</v>
      </c>
      <c r="B11547" s="186">
        <v>0.02274</v>
      </c>
      <c r="C11547" s="187">
        <v>45755.0</v>
      </c>
      <c r="D11547" s="188" t="str">
        <f t="shared" si="1"/>
        <v>2025/04</v>
      </c>
      <c r="E11547" s="189"/>
    </row>
    <row r="11548">
      <c r="A11548" s="186" t="s">
        <v>489</v>
      </c>
      <c r="B11548" s="186">
        <v>0.25300305</v>
      </c>
      <c r="C11548" s="187">
        <v>45755.0</v>
      </c>
      <c r="D11548" s="188" t="str">
        <f t="shared" si="1"/>
        <v>2025/04</v>
      </c>
      <c r="E11548" s="189"/>
    </row>
    <row r="11549">
      <c r="A11549" s="186" t="s">
        <v>489</v>
      </c>
      <c r="B11549" s="186">
        <v>0.033408</v>
      </c>
      <c r="C11549" s="187">
        <v>45755.0</v>
      </c>
      <c r="D11549" s="188" t="str">
        <f t="shared" si="1"/>
        <v>2025/04</v>
      </c>
      <c r="E11549" s="189"/>
    </row>
    <row r="11550">
      <c r="A11550" s="186" t="s">
        <v>489</v>
      </c>
      <c r="B11550" s="186">
        <v>0.0847968</v>
      </c>
      <c r="C11550" s="187">
        <v>45755.0</v>
      </c>
      <c r="D11550" s="188" t="str">
        <f t="shared" si="1"/>
        <v>2025/04</v>
      </c>
      <c r="E11550" s="189"/>
    </row>
    <row r="11551">
      <c r="A11551" s="186" t="s">
        <v>489</v>
      </c>
      <c r="B11551" s="186">
        <v>13.18185</v>
      </c>
      <c r="C11551" s="187">
        <v>45755.0</v>
      </c>
      <c r="D11551" s="188" t="str">
        <f t="shared" si="1"/>
        <v>2025/04</v>
      </c>
      <c r="E11551" s="189"/>
    </row>
    <row r="11552">
      <c r="A11552" s="186" t="s">
        <v>489</v>
      </c>
      <c r="B11552" s="186">
        <v>0.408042</v>
      </c>
      <c r="C11552" s="187">
        <v>45755.0</v>
      </c>
      <c r="D11552" s="188" t="str">
        <f t="shared" si="1"/>
        <v>2025/04</v>
      </c>
      <c r="E11552" s="189"/>
    </row>
    <row r="11553">
      <c r="A11553" s="186" t="s">
        <v>489</v>
      </c>
      <c r="B11553" s="186">
        <v>0.30075</v>
      </c>
      <c r="C11553" s="187">
        <v>45755.0</v>
      </c>
      <c r="D11553" s="188" t="str">
        <f t="shared" si="1"/>
        <v>2025/04</v>
      </c>
      <c r="E11553" s="189"/>
    </row>
    <row r="11554">
      <c r="A11554" s="186" t="s">
        <v>498</v>
      </c>
      <c r="B11554" s="186">
        <v>0.114115</v>
      </c>
      <c r="C11554" s="187">
        <v>45755.0</v>
      </c>
      <c r="D11554" s="188" t="str">
        <f t="shared" si="1"/>
        <v>2025/04</v>
      </c>
      <c r="E11554" s="189"/>
    </row>
    <row r="11555">
      <c r="A11555" s="186" t="s">
        <v>498</v>
      </c>
      <c r="B11555" s="186">
        <v>0.08639</v>
      </c>
      <c r="C11555" s="187">
        <v>45755.0</v>
      </c>
      <c r="D11555" s="188" t="str">
        <f t="shared" si="1"/>
        <v>2025/04</v>
      </c>
      <c r="E11555" s="189"/>
    </row>
    <row r="11556">
      <c r="A11556" s="186" t="s">
        <v>498</v>
      </c>
      <c r="B11556" s="186">
        <v>0.0069585</v>
      </c>
      <c r="C11556" s="187">
        <v>45755.0</v>
      </c>
      <c r="D11556" s="188" t="str">
        <f t="shared" si="1"/>
        <v>2025/04</v>
      </c>
      <c r="E11556" s="189"/>
    </row>
    <row r="11557">
      <c r="A11557" s="186" t="s">
        <v>498</v>
      </c>
      <c r="B11557" s="186">
        <v>0.0012684</v>
      </c>
      <c r="C11557" s="187">
        <v>45755.0</v>
      </c>
      <c r="D11557" s="188" t="str">
        <f t="shared" si="1"/>
        <v>2025/04</v>
      </c>
      <c r="E11557" s="189"/>
    </row>
    <row r="11558">
      <c r="A11558" s="186" t="s">
        <v>512</v>
      </c>
      <c r="B11558" s="186">
        <v>0.5752175</v>
      </c>
      <c r="C11558" s="187">
        <v>45755.0</v>
      </c>
      <c r="D11558" s="188" t="str">
        <f t="shared" si="1"/>
        <v>2025/04</v>
      </c>
      <c r="E11558" s="189"/>
    </row>
    <row r="11559">
      <c r="A11559" s="186" t="s">
        <v>512</v>
      </c>
      <c r="B11559" s="186">
        <v>0.79254</v>
      </c>
      <c r="C11559" s="187">
        <v>45755.0</v>
      </c>
      <c r="D11559" s="188" t="str">
        <f t="shared" si="1"/>
        <v>2025/04</v>
      </c>
      <c r="E11559" s="189"/>
    </row>
    <row r="11560">
      <c r="A11560" s="186" t="s">
        <v>512</v>
      </c>
      <c r="B11560" s="186">
        <v>0.153348</v>
      </c>
      <c r="C11560" s="187">
        <v>45755.0</v>
      </c>
      <c r="D11560" s="188" t="str">
        <f t="shared" si="1"/>
        <v>2025/04</v>
      </c>
      <c r="E11560" s="189"/>
    </row>
    <row r="11561">
      <c r="A11561" s="186" t="s">
        <v>512</v>
      </c>
      <c r="B11561" s="186">
        <v>0.8737425</v>
      </c>
      <c r="C11561" s="187">
        <v>45755.0</v>
      </c>
      <c r="D11561" s="188" t="str">
        <f t="shared" si="1"/>
        <v>2025/04</v>
      </c>
      <c r="E11561" s="189"/>
    </row>
    <row r="11562">
      <c r="A11562" s="186" t="s">
        <v>512</v>
      </c>
      <c r="B11562" s="186">
        <v>0.02862</v>
      </c>
      <c r="C11562" s="187">
        <v>45755.0</v>
      </c>
      <c r="D11562" s="188" t="str">
        <f t="shared" si="1"/>
        <v>2025/04</v>
      </c>
      <c r="E11562" s="189"/>
    </row>
    <row r="11563">
      <c r="A11563" s="186" t="s">
        <v>512</v>
      </c>
      <c r="B11563" s="186">
        <v>9.24E-5</v>
      </c>
      <c r="C11563" s="187">
        <v>45755.0</v>
      </c>
      <c r="D11563" s="188" t="str">
        <f t="shared" si="1"/>
        <v>2025/04</v>
      </c>
      <c r="E11563" s="189"/>
    </row>
    <row r="11564">
      <c r="A11564" s="186" t="s">
        <v>512</v>
      </c>
      <c r="B11564" s="186">
        <v>0.003564</v>
      </c>
      <c r="C11564" s="187">
        <v>45755.0</v>
      </c>
      <c r="D11564" s="188" t="str">
        <f t="shared" si="1"/>
        <v>2025/04</v>
      </c>
      <c r="E11564" s="189"/>
    </row>
    <row r="11565">
      <c r="A11565" s="186" t="s">
        <v>491</v>
      </c>
      <c r="B11565" s="186">
        <v>0.0154455</v>
      </c>
      <c r="C11565" s="187">
        <v>45755.0</v>
      </c>
      <c r="D11565" s="188" t="str">
        <f t="shared" si="1"/>
        <v>2025/04</v>
      </c>
      <c r="E11565" s="189"/>
    </row>
    <row r="11566">
      <c r="A11566" s="186" t="s">
        <v>491</v>
      </c>
      <c r="B11566" s="186">
        <v>0.051696</v>
      </c>
      <c r="C11566" s="187">
        <v>45755.0</v>
      </c>
      <c r="D11566" s="188" t="str">
        <f t="shared" si="1"/>
        <v>2025/04</v>
      </c>
      <c r="E11566" s="189"/>
    </row>
    <row r="11567">
      <c r="A11567" s="186" t="s">
        <v>491</v>
      </c>
      <c r="B11567" s="186">
        <v>0.0134136</v>
      </c>
      <c r="C11567" s="187">
        <v>45755.0</v>
      </c>
      <c r="D11567" s="188" t="str">
        <f t="shared" si="1"/>
        <v>2025/04</v>
      </c>
      <c r="E11567" s="189"/>
    </row>
    <row r="11568">
      <c r="A11568" s="186" t="s">
        <v>487</v>
      </c>
      <c r="B11568" s="186">
        <v>2.86459</v>
      </c>
      <c r="C11568" s="187">
        <v>45756.0</v>
      </c>
      <c r="D11568" s="188" t="str">
        <f t="shared" si="1"/>
        <v>2025/04</v>
      </c>
      <c r="E11568" s="189"/>
    </row>
    <row r="11569">
      <c r="A11569" s="186" t="s">
        <v>487</v>
      </c>
      <c r="B11569" s="186">
        <v>0.05216</v>
      </c>
      <c r="C11569" s="187">
        <v>45756.0</v>
      </c>
      <c r="D11569" s="188" t="str">
        <f t="shared" si="1"/>
        <v>2025/04</v>
      </c>
      <c r="E11569" s="189"/>
    </row>
    <row r="11570">
      <c r="A11570" s="186" t="s">
        <v>487</v>
      </c>
      <c r="B11570" s="186">
        <v>0.29215</v>
      </c>
      <c r="C11570" s="187">
        <v>45756.0</v>
      </c>
      <c r="D11570" s="188" t="str">
        <f t="shared" si="1"/>
        <v>2025/04</v>
      </c>
      <c r="E11570" s="189"/>
    </row>
    <row r="11571">
      <c r="A11571" s="186" t="s">
        <v>487</v>
      </c>
      <c r="B11571" s="186">
        <v>0.07826295</v>
      </c>
      <c r="C11571" s="187">
        <v>45756.0</v>
      </c>
      <c r="D11571" s="188" t="str">
        <f t="shared" si="1"/>
        <v>2025/04</v>
      </c>
      <c r="E11571" s="189"/>
    </row>
    <row r="11572">
      <c r="A11572" s="186" t="s">
        <v>487</v>
      </c>
      <c r="B11572" s="186">
        <v>4.128E-4</v>
      </c>
      <c r="C11572" s="187">
        <v>45756.0</v>
      </c>
      <c r="D11572" s="188" t="str">
        <f t="shared" si="1"/>
        <v>2025/04</v>
      </c>
      <c r="E11572" s="189"/>
    </row>
    <row r="11573">
      <c r="A11573" s="186" t="s">
        <v>487</v>
      </c>
      <c r="B11573" s="186">
        <v>0.0164136</v>
      </c>
      <c r="C11573" s="187">
        <v>45756.0</v>
      </c>
      <c r="D11573" s="188" t="str">
        <f t="shared" si="1"/>
        <v>2025/04</v>
      </c>
      <c r="E11573" s="189"/>
    </row>
    <row r="11574">
      <c r="A11574" s="186" t="s">
        <v>487</v>
      </c>
      <c r="B11574" s="186">
        <v>18.049125</v>
      </c>
      <c r="C11574" s="187">
        <v>45756.0</v>
      </c>
      <c r="D11574" s="188" t="str">
        <f t="shared" si="1"/>
        <v>2025/04</v>
      </c>
      <c r="E11574" s="189"/>
    </row>
    <row r="11575">
      <c r="A11575" s="186" t="s">
        <v>487</v>
      </c>
      <c r="B11575" s="186">
        <v>0.76128</v>
      </c>
      <c r="C11575" s="187">
        <v>45756.0</v>
      </c>
      <c r="D11575" s="188" t="str">
        <f t="shared" si="1"/>
        <v>2025/04</v>
      </c>
      <c r="E11575" s="189"/>
    </row>
    <row r="11576">
      <c r="A11576" s="186" t="s">
        <v>487</v>
      </c>
      <c r="B11576" s="186">
        <v>14.13516</v>
      </c>
      <c r="C11576" s="187">
        <v>45756.0</v>
      </c>
      <c r="D11576" s="188" t="str">
        <f t="shared" si="1"/>
        <v>2025/04</v>
      </c>
      <c r="E11576" s="189"/>
    </row>
    <row r="11577">
      <c r="A11577" s="186" t="s">
        <v>487</v>
      </c>
      <c r="B11577" s="186">
        <v>2.9614662</v>
      </c>
      <c r="C11577" s="187">
        <v>45756.0</v>
      </c>
      <c r="D11577" s="188" t="str">
        <f t="shared" si="1"/>
        <v>2025/04</v>
      </c>
      <c r="E11577" s="189"/>
    </row>
    <row r="11578">
      <c r="A11578" s="186" t="s">
        <v>487</v>
      </c>
      <c r="B11578" s="186">
        <v>0.083776</v>
      </c>
      <c r="C11578" s="187">
        <v>45756.0</v>
      </c>
      <c r="D11578" s="188" t="str">
        <f t="shared" si="1"/>
        <v>2025/04</v>
      </c>
      <c r="E11578" s="189"/>
    </row>
    <row r="11579">
      <c r="A11579" s="186" t="s">
        <v>487</v>
      </c>
      <c r="B11579" s="186">
        <v>14.4242032</v>
      </c>
      <c r="C11579" s="187">
        <v>45756.0</v>
      </c>
      <c r="D11579" s="188" t="str">
        <f t="shared" si="1"/>
        <v>2025/04</v>
      </c>
      <c r="E11579" s="189"/>
    </row>
    <row r="11580">
      <c r="A11580" s="186" t="s">
        <v>499</v>
      </c>
      <c r="B11580" s="186">
        <v>27.7777075</v>
      </c>
      <c r="C11580" s="187">
        <v>45756.0</v>
      </c>
      <c r="D11580" s="188" t="str">
        <f t="shared" si="1"/>
        <v>2025/04</v>
      </c>
      <c r="E11580" s="189"/>
    </row>
    <row r="11581">
      <c r="A11581" s="186" t="s">
        <v>499</v>
      </c>
      <c r="B11581" s="186">
        <v>37.83664</v>
      </c>
      <c r="C11581" s="187">
        <v>45756.0</v>
      </c>
      <c r="D11581" s="188" t="str">
        <f t="shared" si="1"/>
        <v>2025/04</v>
      </c>
      <c r="E11581" s="189"/>
    </row>
    <row r="11582">
      <c r="A11582" s="186" t="s">
        <v>499</v>
      </c>
      <c r="B11582" s="186">
        <v>38.87822</v>
      </c>
      <c r="C11582" s="187">
        <v>45756.0</v>
      </c>
      <c r="D11582" s="188" t="str">
        <f t="shared" si="1"/>
        <v>2025/04</v>
      </c>
      <c r="E11582" s="189"/>
    </row>
    <row r="11583">
      <c r="A11583" s="186" t="s">
        <v>499</v>
      </c>
      <c r="B11583" s="186">
        <v>5.1778225</v>
      </c>
      <c r="C11583" s="187">
        <v>45756.0</v>
      </c>
      <c r="D11583" s="188" t="str">
        <f t="shared" si="1"/>
        <v>2025/04</v>
      </c>
      <c r="E11583" s="189"/>
    </row>
    <row r="11584">
      <c r="A11584" s="186" t="s">
        <v>499</v>
      </c>
      <c r="B11584" s="186">
        <v>0.63472</v>
      </c>
      <c r="C11584" s="187">
        <v>45756.0</v>
      </c>
      <c r="D11584" s="188" t="str">
        <f t="shared" si="1"/>
        <v>2025/04</v>
      </c>
      <c r="E11584" s="189"/>
    </row>
    <row r="11585">
      <c r="A11585" s="186" t="s">
        <v>499</v>
      </c>
      <c r="B11585" s="186">
        <v>4.0961</v>
      </c>
      <c r="C11585" s="187">
        <v>45756.0</v>
      </c>
      <c r="D11585" s="188" t="str">
        <f t="shared" si="1"/>
        <v>2025/04</v>
      </c>
      <c r="E11585" s="189"/>
    </row>
    <row r="11586">
      <c r="A11586" s="186" t="s">
        <v>499</v>
      </c>
      <c r="B11586" s="186">
        <v>0.44722425</v>
      </c>
      <c r="C11586" s="187">
        <v>45756.0</v>
      </c>
      <c r="D11586" s="188" t="str">
        <f t="shared" si="1"/>
        <v>2025/04</v>
      </c>
      <c r="E11586" s="189"/>
    </row>
    <row r="11587">
      <c r="A11587" s="186" t="s">
        <v>499</v>
      </c>
      <c r="B11587" s="186">
        <v>0.4284</v>
      </c>
      <c r="C11587" s="187">
        <v>45756.0</v>
      </c>
      <c r="D11587" s="188" t="str">
        <f t="shared" si="1"/>
        <v>2025/04</v>
      </c>
      <c r="E11587" s="189"/>
    </row>
    <row r="11588">
      <c r="A11588" s="186" t="s">
        <v>499</v>
      </c>
      <c r="B11588" s="186">
        <v>0.1878084</v>
      </c>
      <c r="C11588" s="187">
        <v>45756.0</v>
      </c>
      <c r="D11588" s="188" t="str">
        <f t="shared" si="1"/>
        <v>2025/04</v>
      </c>
      <c r="E11588" s="189"/>
    </row>
    <row r="11589">
      <c r="A11589" s="186" t="s">
        <v>499</v>
      </c>
      <c r="B11589" s="186">
        <v>0.07527208</v>
      </c>
      <c r="C11589" s="187">
        <v>45756.0</v>
      </c>
      <c r="D11589" s="188" t="str">
        <f t="shared" si="1"/>
        <v>2025/04</v>
      </c>
      <c r="E11589" s="189"/>
    </row>
    <row r="11590">
      <c r="A11590" s="186" t="s">
        <v>499</v>
      </c>
      <c r="B11590" s="186">
        <v>0.3886893</v>
      </c>
      <c r="C11590" s="187">
        <v>45756.0</v>
      </c>
      <c r="D11590" s="188" t="str">
        <f t="shared" si="1"/>
        <v>2025/04</v>
      </c>
      <c r="E11590" s="189"/>
    </row>
    <row r="11591">
      <c r="A11591" s="186" t="s">
        <v>499</v>
      </c>
      <c r="B11591" s="186">
        <v>4.224E-4</v>
      </c>
      <c r="C11591" s="187">
        <v>45756.0</v>
      </c>
      <c r="D11591" s="188" t="str">
        <f t="shared" si="1"/>
        <v>2025/04</v>
      </c>
      <c r="E11591" s="189"/>
    </row>
    <row r="11592">
      <c r="A11592" s="186" t="s">
        <v>499</v>
      </c>
      <c r="B11592" s="186">
        <v>0.2418936</v>
      </c>
      <c r="C11592" s="187">
        <v>45756.0</v>
      </c>
      <c r="D11592" s="188" t="str">
        <f t="shared" si="1"/>
        <v>2025/04</v>
      </c>
      <c r="E11592" s="189"/>
    </row>
    <row r="11593">
      <c r="A11593" s="186" t="s">
        <v>511</v>
      </c>
      <c r="B11593" s="186">
        <v>0.0992079</v>
      </c>
      <c r="C11593" s="187">
        <v>45756.0</v>
      </c>
      <c r="D11593" s="188" t="str">
        <f t="shared" si="1"/>
        <v>2025/04</v>
      </c>
      <c r="E11593" s="189"/>
    </row>
    <row r="11594">
      <c r="A11594" s="186" t="s">
        <v>511</v>
      </c>
      <c r="B11594" s="186">
        <v>0.0061356</v>
      </c>
      <c r="C11594" s="187">
        <v>45756.0</v>
      </c>
      <c r="D11594" s="188" t="str">
        <f t="shared" si="1"/>
        <v>2025/04</v>
      </c>
      <c r="E11594" s="189"/>
    </row>
    <row r="11595">
      <c r="A11595" s="186" t="s">
        <v>509</v>
      </c>
      <c r="B11595" s="186">
        <v>0.002772</v>
      </c>
      <c r="C11595" s="187">
        <v>45756.0</v>
      </c>
      <c r="D11595" s="188" t="str">
        <f t="shared" si="1"/>
        <v>2025/04</v>
      </c>
      <c r="E11595" s="189"/>
    </row>
    <row r="11596">
      <c r="A11596" s="186" t="s">
        <v>509</v>
      </c>
      <c r="B11596" s="186">
        <v>0.0014748</v>
      </c>
      <c r="C11596" s="187">
        <v>45756.0</v>
      </c>
      <c r="D11596" s="188" t="str">
        <f t="shared" si="1"/>
        <v>2025/04</v>
      </c>
      <c r="E11596" s="189"/>
    </row>
    <row r="11597">
      <c r="A11597" s="186" t="s">
        <v>502</v>
      </c>
      <c r="B11597" s="186">
        <v>0.202145</v>
      </c>
      <c r="C11597" s="187">
        <v>45756.0</v>
      </c>
      <c r="D11597" s="188" t="str">
        <f t="shared" si="1"/>
        <v>2025/04</v>
      </c>
      <c r="E11597" s="189"/>
    </row>
    <row r="11598">
      <c r="A11598" s="186" t="s">
        <v>502</v>
      </c>
      <c r="B11598" s="186">
        <v>0.0368</v>
      </c>
      <c r="C11598" s="187">
        <v>45756.0</v>
      </c>
      <c r="D11598" s="188" t="str">
        <f t="shared" si="1"/>
        <v>2025/04</v>
      </c>
      <c r="E11598" s="189"/>
    </row>
    <row r="11599">
      <c r="A11599" s="186" t="s">
        <v>502</v>
      </c>
      <c r="B11599" s="186">
        <v>0.16323</v>
      </c>
      <c r="C11599" s="187">
        <v>45756.0</v>
      </c>
      <c r="D11599" s="188" t="str">
        <f t="shared" si="1"/>
        <v>2025/04</v>
      </c>
      <c r="E11599" s="189"/>
    </row>
    <row r="11600">
      <c r="A11600" s="186" t="s">
        <v>502</v>
      </c>
      <c r="B11600" s="186">
        <v>0.0792051</v>
      </c>
      <c r="C11600" s="187">
        <v>45756.0</v>
      </c>
      <c r="D11600" s="188" t="str">
        <f t="shared" si="1"/>
        <v>2025/04</v>
      </c>
      <c r="E11600" s="189"/>
    </row>
    <row r="11601">
      <c r="A11601" s="186" t="s">
        <v>502</v>
      </c>
      <c r="B11601" s="186">
        <v>0.02736</v>
      </c>
      <c r="C11601" s="187">
        <v>45756.0</v>
      </c>
      <c r="D11601" s="188" t="str">
        <f t="shared" si="1"/>
        <v>2025/04</v>
      </c>
      <c r="E11601" s="189"/>
    </row>
    <row r="11602">
      <c r="A11602" s="186" t="s">
        <v>502</v>
      </c>
      <c r="B11602" s="186">
        <v>0.0065718</v>
      </c>
      <c r="C11602" s="187">
        <v>45756.0</v>
      </c>
      <c r="D11602" s="188" t="str">
        <f t="shared" si="1"/>
        <v>2025/04</v>
      </c>
      <c r="E11602" s="189"/>
    </row>
    <row r="11603">
      <c r="A11603" s="186" t="s">
        <v>502</v>
      </c>
      <c r="B11603" s="186">
        <v>0.0061215</v>
      </c>
      <c r="C11603" s="187">
        <v>45756.0</v>
      </c>
      <c r="D11603" s="188" t="str">
        <f t="shared" si="1"/>
        <v>2025/04</v>
      </c>
      <c r="E11603" s="189"/>
    </row>
    <row r="11604">
      <c r="A11604" s="186" t="s">
        <v>502</v>
      </c>
      <c r="B11604" s="186">
        <v>0.3834774</v>
      </c>
      <c r="C11604" s="187">
        <v>45756.0</v>
      </c>
      <c r="D11604" s="188" t="str">
        <f t="shared" si="1"/>
        <v>2025/04</v>
      </c>
      <c r="E11604" s="189"/>
    </row>
    <row r="11605">
      <c r="A11605" s="186" t="s">
        <v>502</v>
      </c>
      <c r="B11605" s="186">
        <v>0.0230088</v>
      </c>
      <c r="C11605" s="187">
        <v>45756.0</v>
      </c>
      <c r="D11605" s="188" t="str">
        <f t="shared" si="1"/>
        <v>2025/04</v>
      </c>
      <c r="E11605" s="189"/>
    </row>
    <row r="11606">
      <c r="A11606" s="186" t="s">
        <v>502</v>
      </c>
      <c r="B11606" s="186">
        <v>4.76</v>
      </c>
      <c r="C11606" s="187">
        <v>45756.0</v>
      </c>
      <c r="D11606" s="188" t="str">
        <f t="shared" si="1"/>
        <v>2025/04</v>
      </c>
      <c r="E11606" s="189"/>
    </row>
    <row r="11607">
      <c r="A11607" s="186" t="s">
        <v>502</v>
      </c>
      <c r="B11607" s="186">
        <v>0.261273</v>
      </c>
      <c r="C11607" s="187">
        <v>45756.0</v>
      </c>
      <c r="D11607" s="188" t="str">
        <f t="shared" si="1"/>
        <v>2025/04</v>
      </c>
      <c r="E11607" s="189"/>
    </row>
    <row r="11608">
      <c r="A11608" s="186" t="s">
        <v>502</v>
      </c>
      <c r="B11608" s="186">
        <v>0.344088</v>
      </c>
      <c r="C11608" s="187">
        <v>45756.0</v>
      </c>
      <c r="D11608" s="188" t="str">
        <f t="shared" si="1"/>
        <v>2025/04</v>
      </c>
      <c r="E11608" s="189"/>
    </row>
    <row r="11609">
      <c r="A11609" s="186" t="s">
        <v>488</v>
      </c>
      <c r="B11609" s="186">
        <v>0.06636135</v>
      </c>
      <c r="C11609" s="187">
        <v>45756.0</v>
      </c>
      <c r="D11609" s="188" t="str">
        <f t="shared" si="1"/>
        <v>2025/04</v>
      </c>
      <c r="E11609" s="189"/>
    </row>
    <row r="11610">
      <c r="A11610" s="186" t="s">
        <v>488</v>
      </c>
      <c r="B11610" s="186">
        <v>0.01056</v>
      </c>
      <c r="C11610" s="187">
        <v>45756.0</v>
      </c>
      <c r="D11610" s="188" t="str">
        <f t="shared" si="1"/>
        <v>2025/04</v>
      </c>
      <c r="E11610" s="189"/>
    </row>
    <row r="11611">
      <c r="A11611" s="186" t="s">
        <v>488</v>
      </c>
      <c r="B11611" s="186">
        <v>0.0869208</v>
      </c>
      <c r="C11611" s="187">
        <v>45756.0</v>
      </c>
      <c r="D11611" s="188" t="str">
        <f t="shared" si="1"/>
        <v>2025/04</v>
      </c>
      <c r="E11611" s="189"/>
    </row>
    <row r="11612">
      <c r="A11612" s="186" t="s">
        <v>488</v>
      </c>
      <c r="B11612" s="186">
        <v>64.792125</v>
      </c>
      <c r="C11612" s="187">
        <v>45756.0</v>
      </c>
      <c r="D11612" s="188" t="str">
        <f t="shared" si="1"/>
        <v>2025/04</v>
      </c>
      <c r="E11612" s="189"/>
    </row>
    <row r="11613">
      <c r="A11613" s="186" t="s">
        <v>488</v>
      </c>
      <c r="B11613" s="186">
        <v>13.47936</v>
      </c>
      <c r="C11613" s="187">
        <v>45756.0</v>
      </c>
      <c r="D11613" s="188" t="str">
        <f t="shared" si="1"/>
        <v>2025/04</v>
      </c>
      <c r="E11613" s="189"/>
    </row>
    <row r="11614">
      <c r="A11614" s="186" t="s">
        <v>488</v>
      </c>
      <c r="B11614" s="186">
        <v>25.32378</v>
      </c>
      <c r="C11614" s="187">
        <v>45756.0</v>
      </c>
      <c r="D11614" s="188" t="str">
        <f t="shared" si="1"/>
        <v>2025/04</v>
      </c>
      <c r="E11614" s="189"/>
    </row>
    <row r="11615">
      <c r="A11615" s="186" t="s">
        <v>488</v>
      </c>
      <c r="B11615" s="186">
        <v>7.9685309</v>
      </c>
      <c r="C11615" s="187">
        <v>45756.0</v>
      </c>
      <c r="D11615" s="188" t="str">
        <f t="shared" si="1"/>
        <v>2025/04</v>
      </c>
      <c r="E11615" s="189"/>
    </row>
    <row r="11616">
      <c r="A11616" s="186" t="s">
        <v>488</v>
      </c>
      <c r="B11616" s="186">
        <v>0.7894656</v>
      </c>
      <c r="C11616" s="187">
        <v>45756.0</v>
      </c>
      <c r="D11616" s="188" t="str">
        <f t="shared" si="1"/>
        <v>2025/04</v>
      </c>
      <c r="E11616" s="189"/>
    </row>
    <row r="11617">
      <c r="A11617" s="186" t="s">
        <v>488</v>
      </c>
      <c r="B11617" s="186">
        <v>25.8585756</v>
      </c>
      <c r="C11617" s="187">
        <v>45756.0</v>
      </c>
      <c r="D11617" s="188" t="str">
        <f t="shared" si="1"/>
        <v>2025/04</v>
      </c>
      <c r="E11617" s="189"/>
    </row>
    <row r="11618">
      <c r="A11618" s="186" t="s">
        <v>488</v>
      </c>
      <c r="B11618" s="186">
        <v>0.001812</v>
      </c>
      <c r="C11618" s="187">
        <v>45756.0</v>
      </c>
      <c r="D11618" s="188" t="str">
        <f t="shared" si="1"/>
        <v>2025/04</v>
      </c>
      <c r="E11618" s="189"/>
    </row>
    <row r="11619">
      <c r="A11619" s="186" t="s">
        <v>488</v>
      </c>
      <c r="B11619" s="186">
        <v>8.4E-5</v>
      </c>
      <c r="C11619" s="187">
        <v>45756.0</v>
      </c>
      <c r="D11619" s="188" t="str">
        <f t="shared" si="1"/>
        <v>2025/04</v>
      </c>
      <c r="E11619" s="189"/>
    </row>
    <row r="11620">
      <c r="A11620" s="186" t="s">
        <v>489</v>
      </c>
      <c r="B11620" s="186">
        <v>16.2527975</v>
      </c>
      <c r="C11620" s="187">
        <v>45756.0</v>
      </c>
      <c r="D11620" s="188" t="str">
        <f t="shared" si="1"/>
        <v>2025/04</v>
      </c>
      <c r="E11620" s="189"/>
    </row>
    <row r="11621">
      <c r="A11621" s="186" t="s">
        <v>489</v>
      </c>
      <c r="B11621" s="186">
        <v>1.44128</v>
      </c>
      <c r="C11621" s="187">
        <v>45756.0</v>
      </c>
      <c r="D11621" s="188" t="str">
        <f t="shared" si="1"/>
        <v>2025/04</v>
      </c>
      <c r="E11621" s="189"/>
    </row>
    <row r="11622">
      <c r="A11622" s="186" t="s">
        <v>489</v>
      </c>
      <c r="B11622" s="186">
        <v>12.66814</v>
      </c>
      <c r="C11622" s="187">
        <v>45756.0</v>
      </c>
      <c r="D11622" s="188" t="str">
        <f t="shared" si="1"/>
        <v>2025/04</v>
      </c>
      <c r="E11622" s="189"/>
    </row>
    <row r="11623">
      <c r="A11623" s="186" t="s">
        <v>489</v>
      </c>
      <c r="B11623" s="186">
        <v>4.92096</v>
      </c>
      <c r="C11623" s="187">
        <v>45756.0</v>
      </c>
      <c r="D11623" s="188" t="str">
        <f t="shared" si="1"/>
        <v>2025/04</v>
      </c>
      <c r="E11623" s="189"/>
    </row>
    <row r="11624">
      <c r="A11624" s="186" t="s">
        <v>489</v>
      </c>
      <c r="B11624" s="186">
        <v>0.3698304</v>
      </c>
      <c r="C11624" s="187">
        <v>45756.0</v>
      </c>
      <c r="D11624" s="188" t="str">
        <f t="shared" si="1"/>
        <v>2025/04</v>
      </c>
      <c r="E11624" s="189"/>
    </row>
    <row r="11625">
      <c r="A11625" s="186" t="s">
        <v>489</v>
      </c>
      <c r="B11625" s="186">
        <v>2.8159668</v>
      </c>
      <c r="C11625" s="187">
        <v>45756.0</v>
      </c>
      <c r="D11625" s="188" t="str">
        <f t="shared" si="1"/>
        <v>2025/04</v>
      </c>
      <c r="E11625" s="189"/>
    </row>
    <row r="11626">
      <c r="A11626" s="186" t="s">
        <v>489</v>
      </c>
      <c r="B11626" s="186">
        <v>0.2536431</v>
      </c>
      <c r="C11626" s="187">
        <v>45756.0</v>
      </c>
      <c r="D11626" s="188" t="str">
        <f t="shared" si="1"/>
        <v>2025/04</v>
      </c>
      <c r="E11626" s="189"/>
    </row>
    <row r="11627">
      <c r="A11627" s="186" t="s">
        <v>489</v>
      </c>
      <c r="B11627" s="186">
        <v>0.1739892</v>
      </c>
      <c r="C11627" s="187">
        <v>45756.0</v>
      </c>
      <c r="D11627" s="188" t="str">
        <f t="shared" si="1"/>
        <v>2025/04</v>
      </c>
      <c r="E11627" s="189"/>
    </row>
    <row r="11628">
      <c r="A11628" s="186" t="s">
        <v>498</v>
      </c>
      <c r="B11628" s="186">
        <v>0.1023625</v>
      </c>
      <c r="C11628" s="187">
        <v>45756.0</v>
      </c>
      <c r="D11628" s="188" t="str">
        <f t="shared" si="1"/>
        <v>2025/04</v>
      </c>
      <c r="E11628" s="189"/>
    </row>
    <row r="11629">
      <c r="A11629" s="186" t="s">
        <v>498</v>
      </c>
      <c r="B11629" s="186">
        <v>0.0016</v>
      </c>
      <c r="C11629" s="187">
        <v>45756.0</v>
      </c>
      <c r="D11629" s="188" t="str">
        <f t="shared" si="1"/>
        <v>2025/04</v>
      </c>
      <c r="E11629" s="189"/>
    </row>
    <row r="11630">
      <c r="A11630" s="186" t="s">
        <v>498</v>
      </c>
      <c r="B11630" s="186">
        <v>0.07945</v>
      </c>
      <c r="C11630" s="187">
        <v>45756.0</v>
      </c>
      <c r="D11630" s="188" t="str">
        <f t="shared" si="1"/>
        <v>2025/04</v>
      </c>
      <c r="E11630" s="189"/>
    </row>
    <row r="11631">
      <c r="A11631" s="186" t="s">
        <v>498</v>
      </c>
      <c r="B11631" s="186">
        <v>0.01015755</v>
      </c>
      <c r="C11631" s="187">
        <v>45756.0</v>
      </c>
      <c r="D11631" s="188" t="str">
        <f t="shared" si="1"/>
        <v>2025/04</v>
      </c>
      <c r="E11631" s="189"/>
    </row>
    <row r="11632">
      <c r="A11632" s="186" t="s">
        <v>498</v>
      </c>
      <c r="B11632" s="186">
        <v>5.568E-4</v>
      </c>
      <c r="C11632" s="187">
        <v>45756.0</v>
      </c>
      <c r="D11632" s="188" t="str">
        <f t="shared" si="1"/>
        <v>2025/04</v>
      </c>
      <c r="E11632" s="189"/>
    </row>
    <row r="11633">
      <c r="A11633" s="186" t="s">
        <v>498</v>
      </c>
      <c r="B11633" s="186">
        <v>0.0025914</v>
      </c>
      <c r="C11633" s="187">
        <v>45756.0</v>
      </c>
      <c r="D11633" s="188" t="str">
        <f t="shared" si="1"/>
        <v>2025/04</v>
      </c>
      <c r="E11633" s="189"/>
    </row>
    <row r="11634">
      <c r="A11634" s="186" t="s">
        <v>512</v>
      </c>
      <c r="B11634" s="186">
        <v>3.131675</v>
      </c>
      <c r="C11634" s="187">
        <v>45756.0</v>
      </c>
      <c r="D11634" s="188" t="str">
        <f t="shared" si="1"/>
        <v>2025/04</v>
      </c>
      <c r="E11634" s="189"/>
    </row>
    <row r="11635">
      <c r="A11635" s="186" t="s">
        <v>512</v>
      </c>
      <c r="B11635" s="186">
        <v>4.75026</v>
      </c>
      <c r="C11635" s="187">
        <v>45756.0</v>
      </c>
      <c r="D11635" s="188" t="str">
        <f t="shared" si="1"/>
        <v>2025/04</v>
      </c>
      <c r="E11635" s="189"/>
    </row>
    <row r="11636">
      <c r="A11636" s="186" t="s">
        <v>491</v>
      </c>
      <c r="B11636" s="186">
        <v>0.01694115</v>
      </c>
      <c r="C11636" s="187">
        <v>45756.0</v>
      </c>
      <c r="D11636" s="188" t="str">
        <f t="shared" si="1"/>
        <v>2025/04</v>
      </c>
      <c r="E11636" s="189"/>
    </row>
    <row r="11637">
      <c r="A11637" s="186" t="s">
        <v>491</v>
      </c>
      <c r="B11637" s="186">
        <v>0.05328</v>
      </c>
      <c r="C11637" s="187">
        <v>45756.0</v>
      </c>
      <c r="D11637" s="188" t="str">
        <f t="shared" si="1"/>
        <v>2025/04</v>
      </c>
      <c r="E11637" s="189"/>
    </row>
    <row r="11638">
      <c r="A11638" s="186" t="s">
        <v>491</v>
      </c>
      <c r="B11638" s="186">
        <v>0.0139122</v>
      </c>
      <c r="C11638" s="187">
        <v>45756.0</v>
      </c>
      <c r="D11638" s="188" t="str">
        <f t="shared" si="1"/>
        <v>2025/04</v>
      </c>
      <c r="E11638" s="189"/>
    </row>
    <row r="11639">
      <c r="A11639" s="186" t="s">
        <v>487</v>
      </c>
      <c r="B11639" s="186">
        <v>1.8772325</v>
      </c>
      <c r="C11639" s="187">
        <v>45757.0</v>
      </c>
      <c r="D11639" s="188" t="str">
        <f t="shared" si="1"/>
        <v>2025/04</v>
      </c>
      <c r="E11639" s="189"/>
    </row>
    <row r="11640">
      <c r="A11640" s="186" t="s">
        <v>487</v>
      </c>
      <c r="B11640" s="186">
        <v>0.0184</v>
      </c>
      <c r="C11640" s="187">
        <v>45757.0</v>
      </c>
      <c r="D11640" s="188" t="str">
        <f t="shared" si="1"/>
        <v>2025/04</v>
      </c>
      <c r="E11640" s="189"/>
    </row>
    <row r="11641">
      <c r="A11641" s="186" t="s">
        <v>487</v>
      </c>
      <c r="B11641" s="186">
        <v>0.19094</v>
      </c>
      <c r="C11641" s="187">
        <v>45757.0</v>
      </c>
      <c r="D11641" s="188" t="str">
        <f t="shared" si="1"/>
        <v>2025/04</v>
      </c>
      <c r="E11641" s="189"/>
    </row>
    <row r="11642">
      <c r="A11642" s="186" t="s">
        <v>487</v>
      </c>
      <c r="B11642" s="186">
        <v>0.08067555</v>
      </c>
      <c r="C11642" s="187">
        <v>45757.0</v>
      </c>
      <c r="D11642" s="188" t="str">
        <f t="shared" si="1"/>
        <v>2025/04</v>
      </c>
      <c r="E11642" s="189"/>
    </row>
    <row r="11643">
      <c r="A11643" s="186" t="s">
        <v>487</v>
      </c>
      <c r="B11643" s="186">
        <v>0.006192</v>
      </c>
      <c r="C11643" s="187">
        <v>45757.0</v>
      </c>
      <c r="D11643" s="188" t="str">
        <f t="shared" si="1"/>
        <v>2025/04</v>
      </c>
      <c r="E11643" s="189"/>
    </row>
    <row r="11644">
      <c r="A11644" s="186" t="s">
        <v>487</v>
      </c>
      <c r="B11644" s="186">
        <v>0.015651</v>
      </c>
      <c r="C11644" s="187">
        <v>45757.0</v>
      </c>
      <c r="D11644" s="188" t="str">
        <f t="shared" si="1"/>
        <v>2025/04</v>
      </c>
      <c r="E11644" s="189"/>
    </row>
    <row r="11645">
      <c r="A11645" s="186" t="s">
        <v>487</v>
      </c>
      <c r="B11645" s="186">
        <v>16.23063</v>
      </c>
      <c r="C11645" s="187">
        <v>45757.0</v>
      </c>
      <c r="D11645" s="188" t="str">
        <f t="shared" si="1"/>
        <v>2025/04</v>
      </c>
      <c r="E11645" s="189"/>
    </row>
    <row r="11646">
      <c r="A11646" s="186" t="s">
        <v>487</v>
      </c>
      <c r="B11646" s="186">
        <v>1.64064</v>
      </c>
      <c r="C11646" s="187">
        <v>45757.0</v>
      </c>
      <c r="D11646" s="188" t="str">
        <f t="shared" si="1"/>
        <v>2025/04</v>
      </c>
      <c r="E11646" s="189"/>
    </row>
    <row r="11647">
      <c r="A11647" s="186" t="s">
        <v>487</v>
      </c>
      <c r="B11647" s="186">
        <v>13.11108</v>
      </c>
      <c r="C11647" s="187">
        <v>45757.0</v>
      </c>
      <c r="D11647" s="188" t="str">
        <f t="shared" si="1"/>
        <v>2025/04</v>
      </c>
      <c r="E11647" s="189"/>
    </row>
    <row r="11648">
      <c r="A11648" s="186" t="s">
        <v>487</v>
      </c>
      <c r="B11648" s="186">
        <v>2.9401141</v>
      </c>
      <c r="C11648" s="187">
        <v>45757.0</v>
      </c>
      <c r="D11648" s="188" t="str">
        <f t="shared" si="1"/>
        <v>2025/04</v>
      </c>
      <c r="E11648" s="189"/>
    </row>
    <row r="11649">
      <c r="A11649" s="186" t="s">
        <v>487</v>
      </c>
      <c r="B11649" s="186">
        <v>0.0863104</v>
      </c>
      <c r="C11649" s="187">
        <v>45757.0</v>
      </c>
      <c r="D11649" s="188" t="str">
        <f t="shared" si="1"/>
        <v>2025/04</v>
      </c>
      <c r="E11649" s="189"/>
    </row>
    <row r="11650">
      <c r="A11650" s="186" t="s">
        <v>487</v>
      </c>
      <c r="B11650" s="186">
        <v>15.7255736</v>
      </c>
      <c r="C11650" s="187">
        <v>45757.0</v>
      </c>
      <c r="D11650" s="188" t="str">
        <f t="shared" si="1"/>
        <v>2025/04</v>
      </c>
      <c r="E11650" s="189"/>
    </row>
    <row r="11651">
      <c r="A11651" s="186" t="s">
        <v>499</v>
      </c>
      <c r="B11651" s="186">
        <v>8.106725</v>
      </c>
      <c r="C11651" s="187">
        <v>45757.0</v>
      </c>
      <c r="D11651" s="188" t="str">
        <f t="shared" si="1"/>
        <v>2025/04</v>
      </c>
      <c r="E11651" s="189"/>
    </row>
    <row r="11652">
      <c r="A11652" s="186" t="s">
        <v>499</v>
      </c>
      <c r="B11652" s="186">
        <v>0.0024</v>
      </c>
      <c r="C11652" s="187">
        <v>45757.0</v>
      </c>
      <c r="D11652" s="188" t="str">
        <f t="shared" si="1"/>
        <v>2025/04</v>
      </c>
      <c r="E11652" s="189"/>
    </row>
    <row r="11653">
      <c r="A11653" s="186" t="s">
        <v>499</v>
      </c>
      <c r="B11653" s="186">
        <v>4.14377</v>
      </c>
      <c r="C11653" s="187">
        <v>45757.0</v>
      </c>
      <c r="D11653" s="188" t="str">
        <f t="shared" si="1"/>
        <v>2025/04</v>
      </c>
      <c r="E11653" s="189"/>
    </row>
    <row r="11654">
      <c r="A11654" s="186" t="s">
        <v>499</v>
      </c>
      <c r="B11654" s="186">
        <v>2.3403625</v>
      </c>
      <c r="C11654" s="187">
        <v>45757.0</v>
      </c>
      <c r="D11654" s="188" t="str">
        <f t="shared" si="1"/>
        <v>2025/04</v>
      </c>
      <c r="E11654" s="189"/>
    </row>
    <row r="11655">
      <c r="A11655" s="186" t="s">
        <v>499</v>
      </c>
      <c r="B11655" s="186">
        <v>0.31856</v>
      </c>
      <c r="C11655" s="187">
        <v>45757.0</v>
      </c>
      <c r="D11655" s="188" t="str">
        <f t="shared" si="1"/>
        <v>2025/04</v>
      </c>
      <c r="E11655" s="189"/>
    </row>
    <row r="11656">
      <c r="A11656" s="186" t="s">
        <v>499</v>
      </c>
      <c r="B11656" s="186">
        <v>1.85317</v>
      </c>
      <c r="C11656" s="187">
        <v>45757.0</v>
      </c>
      <c r="D11656" s="188" t="str">
        <f t="shared" si="1"/>
        <v>2025/04</v>
      </c>
      <c r="E11656" s="189"/>
    </row>
    <row r="11657">
      <c r="A11657" s="186" t="s">
        <v>499</v>
      </c>
      <c r="B11657" s="186">
        <v>0.01850355</v>
      </c>
      <c r="C11657" s="187">
        <v>45757.0</v>
      </c>
      <c r="D11657" s="188" t="str">
        <f t="shared" si="1"/>
        <v>2025/04</v>
      </c>
      <c r="E11657" s="189"/>
    </row>
    <row r="11658">
      <c r="A11658" s="186" t="s">
        <v>499</v>
      </c>
      <c r="B11658" s="186">
        <v>0.1294869</v>
      </c>
      <c r="C11658" s="187">
        <v>45757.0</v>
      </c>
      <c r="D11658" s="188" t="str">
        <f t="shared" si="1"/>
        <v>2025/04</v>
      </c>
      <c r="E11658" s="189"/>
    </row>
    <row r="11659">
      <c r="A11659" s="186" t="s">
        <v>499</v>
      </c>
      <c r="B11659" s="186">
        <v>0.07146</v>
      </c>
      <c r="C11659" s="187">
        <v>45757.0</v>
      </c>
      <c r="D11659" s="188" t="str">
        <f t="shared" si="1"/>
        <v>2025/04</v>
      </c>
      <c r="E11659" s="189"/>
    </row>
    <row r="11660">
      <c r="A11660" s="186" t="s">
        <v>509</v>
      </c>
      <c r="B11660" s="186">
        <v>2.9475E-4</v>
      </c>
      <c r="C11660" s="187">
        <v>45757.0</v>
      </c>
      <c r="D11660" s="188" t="str">
        <f t="shared" si="1"/>
        <v>2025/04</v>
      </c>
      <c r="E11660" s="189"/>
    </row>
    <row r="11661">
      <c r="A11661" s="186" t="s">
        <v>509</v>
      </c>
      <c r="B11661" s="186">
        <v>6.3E-5</v>
      </c>
      <c r="C11661" s="187">
        <v>45757.0</v>
      </c>
      <c r="D11661" s="188" t="str">
        <f t="shared" si="1"/>
        <v>2025/04</v>
      </c>
      <c r="E11661" s="189"/>
    </row>
    <row r="11662">
      <c r="A11662" s="186" t="s">
        <v>502</v>
      </c>
      <c r="B11662" s="186">
        <v>0.83162</v>
      </c>
      <c r="C11662" s="187">
        <v>45757.0</v>
      </c>
      <c r="D11662" s="188" t="str">
        <f t="shared" si="1"/>
        <v>2025/04</v>
      </c>
      <c r="E11662" s="189"/>
    </row>
    <row r="11663">
      <c r="A11663" s="186" t="s">
        <v>502</v>
      </c>
      <c r="B11663" s="186">
        <v>0.29152</v>
      </c>
      <c r="C11663" s="187">
        <v>45757.0</v>
      </c>
      <c r="D11663" s="188" t="str">
        <f t="shared" si="1"/>
        <v>2025/04</v>
      </c>
      <c r="E11663" s="189"/>
    </row>
    <row r="11664">
      <c r="A11664" s="186" t="s">
        <v>502</v>
      </c>
      <c r="B11664" s="186">
        <v>0.40639</v>
      </c>
      <c r="C11664" s="187">
        <v>45757.0</v>
      </c>
      <c r="D11664" s="188" t="str">
        <f t="shared" si="1"/>
        <v>2025/04</v>
      </c>
      <c r="E11664" s="189"/>
    </row>
    <row r="11665">
      <c r="A11665" s="186" t="s">
        <v>502</v>
      </c>
      <c r="B11665" s="186">
        <v>0.1661988</v>
      </c>
      <c r="C11665" s="187">
        <v>45757.0</v>
      </c>
      <c r="D11665" s="188" t="str">
        <f t="shared" si="1"/>
        <v>2025/04</v>
      </c>
      <c r="E11665" s="189"/>
    </row>
    <row r="11666">
      <c r="A11666" s="186" t="s">
        <v>502</v>
      </c>
      <c r="B11666" s="186">
        <v>0.022896</v>
      </c>
      <c r="C11666" s="187">
        <v>45757.0</v>
      </c>
      <c r="D11666" s="188" t="str">
        <f t="shared" si="1"/>
        <v>2025/04</v>
      </c>
      <c r="E11666" s="189"/>
    </row>
    <row r="11667">
      <c r="A11667" s="186" t="s">
        <v>502</v>
      </c>
      <c r="B11667" s="186">
        <v>0.0122154</v>
      </c>
      <c r="C11667" s="187">
        <v>45757.0</v>
      </c>
      <c r="D11667" s="188" t="str">
        <f t="shared" si="1"/>
        <v>2025/04</v>
      </c>
      <c r="E11667" s="189"/>
    </row>
    <row r="11668">
      <c r="A11668" s="186" t="s">
        <v>502</v>
      </c>
      <c r="B11668" s="186">
        <v>0.0067632</v>
      </c>
      <c r="C11668" s="187">
        <v>45757.0</v>
      </c>
      <c r="D11668" s="188" t="str">
        <f t="shared" si="1"/>
        <v>2025/04</v>
      </c>
      <c r="E11668" s="189"/>
    </row>
    <row r="11669">
      <c r="A11669" s="186" t="s">
        <v>502</v>
      </c>
      <c r="B11669" s="186">
        <v>0.3883911</v>
      </c>
      <c r="C11669" s="187">
        <v>45757.0</v>
      </c>
      <c r="D11669" s="188" t="str">
        <f t="shared" si="1"/>
        <v>2025/04</v>
      </c>
      <c r="E11669" s="189"/>
    </row>
    <row r="11670">
      <c r="A11670" s="186" t="s">
        <v>502</v>
      </c>
      <c r="B11670" s="186">
        <v>0.0228516</v>
      </c>
      <c r="C11670" s="187">
        <v>45757.0</v>
      </c>
      <c r="D11670" s="188" t="str">
        <f t="shared" si="1"/>
        <v>2025/04</v>
      </c>
      <c r="E11670" s="189"/>
    </row>
    <row r="11671">
      <c r="A11671" s="186" t="s">
        <v>502</v>
      </c>
      <c r="B11671" s="186">
        <v>4.68</v>
      </c>
      <c r="C11671" s="187">
        <v>45757.0</v>
      </c>
      <c r="D11671" s="188" t="str">
        <f t="shared" si="1"/>
        <v>2025/04</v>
      </c>
      <c r="E11671" s="189"/>
    </row>
    <row r="11672">
      <c r="A11672" s="186" t="s">
        <v>502</v>
      </c>
      <c r="B11672" s="186">
        <v>0.268077</v>
      </c>
      <c r="C11672" s="187">
        <v>45757.0</v>
      </c>
      <c r="D11672" s="188" t="str">
        <f t="shared" si="1"/>
        <v>2025/04</v>
      </c>
      <c r="E11672" s="189"/>
    </row>
    <row r="11673">
      <c r="A11673" s="186" t="s">
        <v>502</v>
      </c>
      <c r="B11673" s="186">
        <v>0.335824</v>
      </c>
      <c r="C11673" s="187">
        <v>45757.0</v>
      </c>
      <c r="D11673" s="188" t="str">
        <f t="shared" si="1"/>
        <v>2025/04</v>
      </c>
      <c r="E11673" s="189"/>
    </row>
    <row r="11674">
      <c r="A11674" s="186" t="s">
        <v>488</v>
      </c>
      <c r="B11674" s="186">
        <v>0.00181605</v>
      </c>
      <c r="C11674" s="187">
        <v>45757.0</v>
      </c>
      <c r="D11674" s="188" t="str">
        <f t="shared" si="1"/>
        <v>2025/04</v>
      </c>
      <c r="E11674" s="189"/>
    </row>
    <row r="11675">
      <c r="A11675" s="186" t="s">
        <v>488</v>
      </c>
      <c r="B11675" s="186">
        <v>3.072E-4</v>
      </c>
      <c r="C11675" s="187">
        <v>45757.0</v>
      </c>
      <c r="D11675" s="188" t="str">
        <f t="shared" si="1"/>
        <v>2025/04</v>
      </c>
      <c r="E11675" s="189"/>
    </row>
    <row r="11676">
      <c r="A11676" s="186" t="s">
        <v>488</v>
      </c>
      <c r="B11676" s="186">
        <v>1.416E-4</v>
      </c>
      <c r="C11676" s="187">
        <v>45757.0</v>
      </c>
      <c r="D11676" s="188" t="str">
        <f t="shared" si="1"/>
        <v>2025/04</v>
      </c>
      <c r="E11676" s="189"/>
    </row>
    <row r="11677">
      <c r="A11677" s="186" t="s">
        <v>488</v>
      </c>
      <c r="B11677" s="186">
        <v>4.04865</v>
      </c>
      <c r="C11677" s="187">
        <v>45757.0</v>
      </c>
      <c r="D11677" s="188" t="str">
        <f t="shared" si="1"/>
        <v>2025/04</v>
      </c>
      <c r="E11677" s="189"/>
    </row>
    <row r="11678">
      <c r="A11678" s="186" t="s">
        <v>488</v>
      </c>
      <c r="B11678" s="186">
        <v>0.77376</v>
      </c>
      <c r="C11678" s="187">
        <v>45757.0</v>
      </c>
      <c r="D11678" s="188" t="str">
        <f t="shared" si="1"/>
        <v>2025/04</v>
      </c>
      <c r="E11678" s="189"/>
    </row>
    <row r="11679">
      <c r="A11679" s="186" t="s">
        <v>488</v>
      </c>
      <c r="B11679" s="186">
        <v>1.82328</v>
      </c>
      <c r="C11679" s="187">
        <v>45757.0</v>
      </c>
      <c r="D11679" s="188" t="str">
        <f t="shared" si="1"/>
        <v>2025/04</v>
      </c>
      <c r="E11679" s="189"/>
    </row>
    <row r="11680">
      <c r="A11680" s="186" t="s">
        <v>489</v>
      </c>
      <c r="B11680" s="186">
        <v>5.14818</v>
      </c>
      <c r="C11680" s="187">
        <v>45757.0</v>
      </c>
      <c r="D11680" s="188" t="str">
        <f t="shared" si="1"/>
        <v>2025/04</v>
      </c>
      <c r="E11680" s="189"/>
    </row>
    <row r="11681">
      <c r="A11681" s="186" t="s">
        <v>489</v>
      </c>
      <c r="B11681" s="186">
        <v>1.06752</v>
      </c>
      <c r="C11681" s="187">
        <v>45757.0</v>
      </c>
      <c r="D11681" s="188" t="str">
        <f t="shared" si="1"/>
        <v>2025/04</v>
      </c>
      <c r="E11681" s="189"/>
    </row>
    <row r="11682">
      <c r="A11682" s="186" t="s">
        <v>489</v>
      </c>
      <c r="B11682" s="186">
        <v>3.65001</v>
      </c>
      <c r="C11682" s="187">
        <v>45757.0</v>
      </c>
      <c r="D11682" s="188" t="str">
        <f t="shared" si="1"/>
        <v>2025/04</v>
      </c>
      <c r="E11682" s="189"/>
    </row>
    <row r="11683">
      <c r="A11683" s="186" t="s">
        <v>489</v>
      </c>
      <c r="B11683" s="186">
        <v>2.74200345</v>
      </c>
      <c r="C11683" s="187">
        <v>45757.0</v>
      </c>
      <c r="D11683" s="188" t="str">
        <f t="shared" si="1"/>
        <v>2025/04</v>
      </c>
      <c r="E11683" s="189"/>
    </row>
    <row r="11684">
      <c r="A11684" s="186" t="s">
        <v>489</v>
      </c>
      <c r="B11684" s="186">
        <v>0.1979136</v>
      </c>
      <c r="C11684" s="187">
        <v>45757.0</v>
      </c>
      <c r="D11684" s="188" t="str">
        <f t="shared" si="1"/>
        <v>2025/04</v>
      </c>
      <c r="E11684" s="189"/>
    </row>
    <row r="11685">
      <c r="A11685" s="186" t="s">
        <v>489</v>
      </c>
      <c r="B11685" s="186">
        <v>1.9561872</v>
      </c>
      <c r="C11685" s="187">
        <v>45757.0</v>
      </c>
      <c r="D11685" s="188" t="str">
        <f t="shared" si="1"/>
        <v>2025/04</v>
      </c>
      <c r="E11685" s="189"/>
    </row>
    <row r="11686">
      <c r="A11686" s="186" t="s">
        <v>489</v>
      </c>
      <c r="B11686" s="186">
        <v>0.069126</v>
      </c>
      <c r="C11686" s="187">
        <v>45757.0</v>
      </c>
      <c r="D11686" s="188" t="str">
        <f t="shared" si="1"/>
        <v>2025/04</v>
      </c>
      <c r="E11686" s="189"/>
    </row>
    <row r="11687">
      <c r="A11687" s="186" t="s">
        <v>489</v>
      </c>
      <c r="B11687" s="186">
        <v>0.0451956</v>
      </c>
      <c r="C11687" s="187">
        <v>45757.0</v>
      </c>
      <c r="D11687" s="188" t="str">
        <f t="shared" si="1"/>
        <v>2025/04</v>
      </c>
      <c r="E11687" s="189"/>
    </row>
    <row r="11688">
      <c r="A11688" s="186" t="s">
        <v>497</v>
      </c>
      <c r="B11688" s="186">
        <v>0.0059375</v>
      </c>
      <c r="C11688" s="187">
        <v>45757.0</v>
      </c>
      <c r="D11688" s="188" t="str">
        <f t="shared" si="1"/>
        <v>2025/04</v>
      </c>
      <c r="E11688" s="189"/>
    </row>
    <row r="11689">
      <c r="A11689" s="186" t="s">
        <v>497</v>
      </c>
      <c r="B11689" s="186">
        <v>0.00601</v>
      </c>
      <c r="C11689" s="187">
        <v>45757.0</v>
      </c>
      <c r="D11689" s="188" t="str">
        <f t="shared" si="1"/>
        <v>2025/04</v>
      </c>
      <c r="E11689" s="189"/>
    </row>
    <row r="11690">
      <c r="A11690" s="186" t="s">
        <v>498</v>
      </c>
      <c r="B11690" s="186">
        <v>0.075845</v>
      </c>
      <c r="C11690" s="187">
        <v>45757.0</v>
      </c>
      <c r="D11690" s="188" t="str">
        <f t="shared" si="1"/>
        <v>2025/04</v>
      </c>
      <c r="E11690" s="189"/>
    </row>
    <row r="11691">
      <c r="A11691" s="186" t="s">
        <v>498</v>
      </c>
      <c r="B11691" s="186">
        <v>0.05299</v>
      </c>
      <c r="C11691" s="187">
        <v>45757.0</v>
      </c>
      <c r="D11691" s="188" t="str">
        <f t="shared" si="1"/>
        <v>2025/04</v>
      </c>
      <c r="E11691" s="189"/>
    </row>
    <row r="11692">
      <c r="A11692" s="186" t="s">
        <v>498</v>
      </c>
      <c r="B11692" s="186">
        <v>0.01068405</v>
      </c>
      <c r="C11692" s="187">
        <v>45757.0</v>
      </c>
      <c r="D11692" s="188" t="str">
        <f t="shared" si="1"/>
        <v>2025/04</v>
      </c>
      <c r="E11692" s="189"/>
    </row>
    <row r="11693">
      <c r="A11693" s="186" t="s">
        <v>498</v>
      </c>
      <c r="B11693" s="186">
        <v>5.568E-4</v>
      </c>
      <c r="C11693" s="187">
        <v>45757.0</v>
      </c>
      <c r="D11693" s="188" t="str">
        <f t="shared" si="1"/>
        <v>2025/04</v>
      </c>
      <c r="E11693" s="189"/>
    </row>
    <row r="11694">
      <c r="A11694" s="186" t="s">
        <v>498</v>
      </c>
      <c r="B11694" s="186">
        <v>0.002685</v>
      </c>
      <c r="C11694" s="187">
        <v>45757.0</v>
      </c>
      <c r="D11694" s="188" t="str">
        <f t="shared" si="1"/>
        <v>2025/04</v>
      </c>
      <c r="E11694" s="189"/>
    </row>
    <row r="11695">
      <c r="A11695" s="186" t="s">
        <v>512</v>
      </c>
      <c r="B11695" s="186">
        <v>2.0120025</v>
      </c>
      <c r="C11695" s="187">
        <v>45757.0</v>
      </c>
      <c r="D11695" s="188" t="str">
        <f t="shared" si="1"/>
        <v>2025/04</v>
      </c>
      <c r="E11695" s="189"/>
    </row>
    <row r="11696">
      <c r="A11696" s="186" t="s">
        <v>512</v>
      </c>
      <c r="B11696" s="186">
        <v>3.11844</v>
      </c>
      <c r="C11696" s="187">
        <v>45757.0</v>
      </c>
      <c r="D11696" s="188" t="str">
        <f t="shared" si="1"/>
        <v>2025/04</v>
      </c>
      <c r="E11696" s="189"/>
    </row>
    <row r="11697">
      <c r="A11697" s="186" t="s">
        <v>491</v>
      </c>
      <c r="B11697" s="186">
        <v>0.0219093</v>
      </c>
      <c r="C11697" s="187">
        <v>45757.0</v>
      </c>
      <c r="D11697" s="188" t="str">
        <f t="shared" si="1"/>
        <v>2025/04</v>
      </c>
      <c r="E11697" s="189"/>
    </row>
    <row r="11698">
      <c r="A11698" s="186" t="s">
        <v>491</v>
      </c>
      <c r="B11698" s="186">
        <v>0.058608</v>
      </c>
      <c r="C11698" s="187">
        <v>45757.0</v>
      </c>
      <c r="D11698" s="188" t="str">
        <f t="shared" si="1"/>
        <v>2025/04</v>
      </c>
      <c r="E11698" s="189"/>
    </row>
    <row r="11699">
      <c r="A11699" s="186" t="s">
        <v>491</v>
      </c>
      <c r="B11699" s="186">
        <v>0.0157584</v>
      </c>
      <c r="C11699" s="187">
        <v>45757.0</v>
      </c>
      <c r="D11699" s="188" t="str">
        <f t="shared" si="1"/>
        <v>2025/04</v>
      </c>
      <c r="E11699" s="189"/>
    </row>
    <row r="11700">
      <c r="A11700" s="186" t="s">
        <v>487</v>
      </c>
      <c r="B11700" s="186">
        <v>0.1978225</v>
      </c>
      <c r="C11700" s="187">
        <v>45758.0</v>
      </c>
      <c r="D11700" s="188" t="str">
        <f t="shared" si="1"/>
        <v>2025/04</v>
      </c>
      <c r="E11700" s="189"/>
    </row>
    <row r="11701">
      <c r="A11701" s="186" t="s">
        <v>487</v>
      </c>
      <c r="B11701" s="186">
        <v>0.0056</v>
      </c>
      <c r="C11701" s="187">
        <v>45758.0</v>
      </c>
      <c r="D11701" s="188" t="str">
        <f t="shared" si="1"/>
        <v>2025/04</v>
      </c>
      <c r="E11701" s="189"/>
    </row>
    <row r="11702">
      <c r="A11702" s="186" t="s">
        <v>487</v>
      </c>
      <c r="B11702" s="186">
        <v>0.01456</v>
      </c>
      <c r="C11702" s="187">
        <v>45758.0</v>
      </c>
      <c r="D11702" s="188" t="str">
        <f t="shared" si="1"/>
        <v>2025/04</v>
      </c>
      <c r="E11702" s="189"/>
    </row>
    <row r="11703">
      <c r="A11703" s="186" t="s">
        <v>487</v>
      </c>
      <c r="B11703" s="186">
        <v>0.06729735</v>
      </c>
      <c r="C11703" s="187">
        <v>45758.0</v>
      </c>
      <c r="D11703" s="188" t="str">
        <f t="shared" si="1"/>
        <v>2025/04</v>
      </c>
      <c r="E11703" s="189"/>
    </row>
    <row r="11704">
      <c r="A11704" s="186" t="s">
        <v>487</v>
      </c>
      <c r="B11704" s="186">
        <v>0.021831</v>
      </c>
      <c r="C11704" s="187">
        <v>45758.0</v>
      </c>
      <c r="D11704" s="188" t="str">
        <f t="shared" si="1"/>
        <v>2025/04</v>
      </c>
      <c r="E11704" s="189"/>
    </row>
    <row r="11705">
      <c r="A11705" s="186" t="s">
        <v>487</v>
      </c>
      <c r="B11705" s="186">
        <v>31.169685</v>
      </c>
      <c r="C11705" s="187">
        <v>45758.0</v>
      </c>
      <c r="D11705" s="188" t="str">
        <f t="shared" si="1"/>
        <v>2025/04</v>
      </c>
      <c r="E11705" s="189"/>
    </row>
    <row r="11706">
      <c r="A11706" s="186" t="s">
        <v>487</v>
      </c>
      <c r="B11706" s="186">
        <v>0.98112</v>
      </c>
      <c r="C11706" s="187">
        <v>45758.0</v>
      </c>
      <c r="D11706" s="188" t="str">
        <f t="shared" si="1"/>
        <v>2025/04</v>
      </c>
      <c r="E11706" s="189"/>
    </row>
    <row r="11707">
      <c r="A11707" s="186" t="s">
        <v>487</v>
      </c>
      <c r="B11707" s="186">
        <v>19.18938</v>
      </c>
      <c r="C11707" s="187">
        <v>45758.0</v>
      </c>
      <c r="D11707" s="188" t="str">
        <f t="shared" si="1"/>
        <v>2025/04</v>
      </c>
      <c r="E11707" s="189"/>
    </row>
    <row r="11708">
      <c r="A11708" s="186" t="s">
        <v>487</v>
      </c>
      <c r="B11708" s="186">
        <v>6.1504971</v>
      </c>
      <c r="C11708" s="187">
        <v>45758.0</v>
      </c>
      <c r="D11708" s="188" t="str">
        <f t="shared" si="1"/>
        <v>2025/04</v>
      </c>
      <c r="E11708" s="189"/>
    </row>
    <row r="11709">
      <c r="A11709" s="186" t="s">
        <v>487</v>
      </c>
      <c r="B11709" s="186">
        <v>0.1769856</v>
      </c>
      <c r="C11709" s="187">
        <v>45758.0</v>
      </c>
      <c r="D11709" s="188" t="str">
        <f t="shared" si="1"/>
        <v>2025/04</v>
      </c>
      <c r="E11709" s="189"/>
    </row>
    <row r="11710">
      <c r="A11710" s="186" t="s">
        <v>487</v>
      </c>
      <c r="B11710" s="186">
        <v>34.3996972</v>
      </c>
      <c r="C11710" s="187">
        <v>45758.0</v>
      </c>
      <c r="D11710" s="188" t="str">
        <f t="shared" si="1"/>
        <v>2025/04</v>
      </c>
      <c r="E11710" s="189"/>
    </row>
    <row r="11711">
      <c r="A11711" s="186" t="s">
        <v>499</v>
      </c>
      <c r="B11711" s="186">
        <v>7.3997975</v>
      </c>
      <c r="C11711" s="187">
        <v>45758.0</v>
      </c>
      <c r="D11711" s="188" t="str">
        <f t="shared" si="1"/>
        <v>2025/04</v>
      </c>
      <c r="E11711" s="189"/>
    </row>
    <row r="11712">
      <c r="A11712" s="186" t="s">
        <v>499</v>
      </c>
      <c r="B11712" s="186">
        <v>3.92806</v>
      </c>
      <c r="C11712" s="187">
        <v>45758.0</v>
      </c>
      <c r="D11712" s="188" t="str">
        <f t="shared" si="1"/>
        <v>2025/04</v>
      </c>
      <c r="E11712" s="189"/>
    </row>
    <row r="11713">
      <c r="A11713" s="186" t="s">
        <v>499</v>
      </c>
      <c r="B11713" s="186">
        <v>2.759415</v>
      </c>
      <c r="C11713" s="187">
        <v>45758.0</v>
      </c>
      <c r="D11713" s="188" t="str">
        <f t="shared" si="1"/>
        <v>2025/04</v>
      </c>
      <c r="E11713" s="189"/>
    </row>
    <row r="11714">
      <c r="A11714" s="186" t="s">
        <v>499</v>
      </c>
      <c r="B11714" s="186">
        <v>0.404</v>
      </c>
      <c r="C11714" s="187">
        <v>45758.0</v>
      </c>
      <c r="D11714" s="188" t="str">
        <f t="shared" si="1"/>
        <v>2025/04</v>
      </c>
      <c r="E11714" s="189"/>
    </row>
    <row r="11715">
      <c r="A11715" s="186" t="s">
        <v>499</v>
      </c>
      <c r="B11715" s="186">
        <v>2.55565</v>
      </c>
      <c r="C11715" s="187">
        <v>45758.0</v>
      </c>
      <c r="D11715" s="188" t="str">
        <f t="shared" si="1"/>
        <v>2025/04</v>
      </c>
      <c r="E11715" s="189"/>
    </row>
    <row r="11716">
      <c r="A11716" s="186" t="s">
        <v>499</v>
      </c>
      <c r="B11716" s="186">
        <v>0.0254761</v>
      </c>
      <c r="C11716" s="187">
        <v>45758.0</v>
      </c>
      <c r="D11716" s="188" t="str">
        <f t="shared" si="1"/>
        <v>2025/04</v>
      </c>
      <c r="E11716" s="189"/>
    </row>
    <row r="11717">
      <c r="A11717" s="186" t="s">
        <v>499</v>
      </c>
      <c r="B11717" s="186">
        <v>0.1228566</v>
      </c>
      <c r="C11717" s="187">
        <v>45758.0</v>
      </c>
      <c r="D11717" s="188" t="str">
        <f t="shared" si="1"/>
        <v>2025/04</v>
      </c>
      <c r="E11717" s="189"/>
    </row>
    <row r="11718">
      <c r="A11718" s="186" t="s">
        <v>499</v>
      </c>
      <c r="B11718" s="186">
        <v>0.0635292</v>
      </c>
      <c r="C11718" s="187">
        <v>45758.0</v>
      </c>
      <c r="D11718" s="188" t="str">
        <f t="shared" si="1"/>
        <v>2025/04</v>
      </c>
      <c r="E11718" s="189"/>
    </row>
    <row r="11719">
      <c r="A11719" s="186" t="s">
        <v>502</v>
      </c>
      <c r="B11719" s="186">
        <v>1.225995</v>
      </c>
      <c r="C11719" s="187">
        <v>45758.0</v>
      </c>
      <c r="D11719" s="188" t="str">
        <f t="shared" si="1"/>
        <v>2025/04</v>
      </c>
      <c r="E11719" s="189"/>
    </row>
    <row r="11720">
      <c r="A11720" s="186" t="s">
        <v>502</v>
      </c>
      <c r="B11720" s="186">
        <v>0.3248</v>
      </c>
      <c r="C11720" s="187">
        <v>45758.0</v>
      </c>
      <c r="D11720" s="188" t="str">
        <f t="shared" si="1"/>
        <v>2025/04</v>
      </c>
      <c r="E11720" s="189"/>
    </row>
    <row r="11721">
      <c r="A11721" s="186" t="s">
        <v>502</v>
      </c>
      <c r="B11721" s="186">
        <v>0.33505</v>
      </c>
      <c r="C11721" s="187">
        <v>45758.0</v>
      </c>
      <c r="D11721" s="188" t="str">
        <f t="shared" si="1"/>
        <v>2025/04</v>
      </c>
      <c r="E11721" s="189"/>
    </row>
    <row r="11722">
      <c r="A11722" s="186" t="s">
        <v>502</v>
      </c>
      <c r="B11722" s="186">
        <v>0.01961475</v>
      </c>
      <c r="C11722" s="187">
        <v>45758.0</v>
      </c>
      <c r="D11722" s="188" t="str">
        <f t="shared" si="1"/>
        <v>2025/04</v>
      </c>
      <c r="E11722" s="189"/>
    </row>
    <row r="11723">
      <c r="A11723" s="186" t="s">
        <v>502</v>
      </c>
      <c r="B11723" s="186">
        <v>0.021312</v>
      </c>
      <c r="C11723" s="187">
        <v>45758.0</v>
      </c>
      <c r="D11723" s="188" t="str">
        <f t="shared" si="1"/>
        <v>2025/04</v>
      </c>
      <c r="E11723" s="189"/>
    </row>
    <row r="11724">
      <c r="A11724" s="186" t="s">
        <v>502</v>
      </c>
      <c r="B11724" s="186">
        <v>0.0018822</v>
      </c>
      <c r="C11724" s="187">
        <v>45758.0</v>
      </c>
      <c r="D11724" s="188" t="str">
        <f t="shared" si="1"/>
        <v>2025/04</v>
      </c>
      <c r="E11724" s="189"/>
    </row>
    <row r="11725">
      <c r="A11725" s="186" t="s">
        <v>502</v>
      </c>
      <c r="B11725" s="186">
        <v>0.136725</v>
      </c>
      <c r="C11725" s="187">
        <v>45758.0</v>
      </c>
      <c r="D11725" s="188" t="str">
        <f t="shared" si="1"/>
        <v>2025/04</v>
      </c>
      <c r="E11725" s="189"/>
    </row>
    <row r="11726">
      <c r="A11726" s="186" t="s">
        <v>502</v>
      </c>
      <c r="B11726" s="186">
        <v>0.04425</v>
      </c>
      <c r="C11726" s="187">
        <v>45758.0</v>
      </c>
      <c r="D11726" s="188" t="str">
        <f t="shared" si="1"/>
        <v>2025/04</v>
      </c>
      <c r="E11726" s="189"/>
    </row>
    <row r="11727">
      <c r="A11727" s="186" t="s">
        <v>502</v>
      </c>
      <c r="B11727" s="186">
        <v>0.05508</v>
      </c>
      <c r="C11727" s="187">
        <v>45758.0</v>
      </c>
      <c r="D11727" s="188" t="str">
        <f t="shared" si="1"/>
        <v>2025/04</v>
      </c>
      <c r="E11727" s="189"/>
    </row>
    <row r="11728">
      <c r="A11728" s="186" t="s">
        <v>502</v>
      </c>
      <c r="B11728" s="186">
        <v>0.16308</v>
      </c>
      <c r="C11728" s="187">
        <v>45758.0</v>
      </c>
      <c r="D11728" s="188" t="str">
        <f t="shared" si="1"/>
        <v>2025/04</v>
      </c>
      <c r="E11728" s="189"/>
    </row>
    <row r="11729">
      <c r="A11729" s="186" t="s">
        <v>502</v>
      </c>
      <c r="B11729" s="186">
        <v>0.5508</v>
      </c>
      <c r="C11729" s="187">
        <v>45758.0</v>
      </c>
      <c r="D11729" s="188" t="str">
        <f t="shared" si="1"/>
        <v>2025/04</v>
      </c>
      <c r="E11729" s="189"/>
    </row>
    <row r="11730">
      <c r="A11730" s="186" t="s">
        <v>502</v>
      </c>
      <c r="B11730" s="186">
        <v>1.3656</v>
      </c>
      <c r="C11730" s="187">
        <v>45758.0</v>
      </c>
      <c r="D11730" s="188" t="str">
        <f t="shared" si="1"/>
        <v>2025/04</v>
      </c>
      <c r="E11730" s="189"/>
    </row>
    <row r="11731">
      <c r="A11731" s="186" t="s">
        <v>502</v>
      </c>
      <c r="B11731" s="186">
        <v>0.007229</v>
      </c>
      <c r="C11731" s="187">
        <v>45758.0</v>
      </c>
      <c r="D11731" s="188" t="str">
        <f t="shared" si="1"/>
        <v>2025/04</v>
      </c>
      <c r="E11731" s="189"/>
    </row>
    <row r="11732">
      <c r="A11732" s="186" t="s">
        <v>502</v>
      </c>
      <c r="B11732" s="186">
        <v>0.2885379</v>
      </c>
      <c r="C11732" s="187">
        <v>45758.0</v>
      </c>
      <c r="D11732" s="188" t="str">
        <f t="shared" si="1"/>
        <v>2025/04</v>
      </c>
      <c r="E11732" s="189"/>
    </row>
    <row r="11733">
      <c r="A11733" s="186" t="s">
        <v>502</v>
      </c>
      <c r="B11733" s="186">
        <v>0.0172344</v>
      </c>
      <c r="C11733" s="187">
        <v>45758.0</v>
      </c>
      <c r="D11733" s="188" t="str">
        <f t="shared" si="1"/>
        <v>2025/04</v>
      </c>
      <c r="E11733" s="189"/>
    </row>
    <row r="11734">
      <c r="A11734" s="186" t="s">
        <v>502</v>
      </c>
      <c r="B11734" s="186">
        <v>4.72</v>
      </c>
      <c r="C11734" s="187">
        <v>45758.0</v>
      </c>
      <c r="D11734" s="188" t="str">
        <f t="shared" si="1"/>
        <v>2025/04</v>
      </c>
      <c r="E11734" s="189"/>
    </row>
    <row r="11735">
      <c r="A11735" s="186" t="s">
        <v>502</v>
      </c>
      <c r="B11735" s="186">
        <v>0.256146</v>
      </c>
      <c r="C11735" s="187">
        <v>45758.0</v>
      </c>
      <c r="D11735" s="188" t="str">
        <f t="shared" si="1"/>
        <v>2025/04</v>
      </c>
      <c r="E11735" s="189"/>
    </row>
    <row r="11736">
      <c r="A11736" s="186" t="s">
        <v>502</v>
      </c>
      <c r="B11736" s="186">
        <v>0.313784</v>
      </c>
      <c r="C11736" s="187">
        <v>45758.0</v>
      </c>
      <c r="D11736" s="188" t="str">
        <f t="shared" si="1"/>
        <v>2025/04</v>
      </c>
      <c r="E11736" s="189"/>
    </row>
    <row r="11737">
      <c r="A11737" s="186" t="s">
        <v>488</v>
      </c>
      <c r="B11737" s="186">
        <v>0.2053675</v>
      </c>
      <c r="C11737" s="187">
        <v>45758.0</v>
      </c>
      <c r="D11737" s="188" t="str">
        <f t="shared" si="1"/>
        <v>2025/04</v>
      </c>
      <c r="E11737" s="189"/>
    </row>
    <row r="11738">
      <c r="A11738" s="186" t="s">
        <v>488</v>
      </c>
      <c r="B11738" s="186">
        <v>0.08096</v>
      </c>
      <c r="C11738" s="187">
        <v>45758.0</v>
      </c>
      <c r="D11738" s="188" t="str">
        <f t="shared" si="1"/>
        <v>2025/04</v>
      </c>
      <c r="E11738" s="189"/>
    </row>
    <row r="11739">
      <c r="A11739" s="186" t="s">
        <v>488</v>
      </c>
      <c r="B11739" s="186">
        <v>0.25345</v>
      </c>
      <c r="C11739" s="187">
        <v>45758.0</v>
      </c>
      <c r="D11739" s="188" t="str">
        <f t="shared" si="1"/>
        <v>2025/04</v>
      </c>
      <c r="E11739" s="189"/>
    </row>
    <row r="11740">
      <c r="A11740" s="186" t="s">
        <v>488</v>
      </c>
      <c r="B11740" s="186">
        <v>0.002181</v>
      </c>
      <c r="C11740" s="187">
        <v>45758.0</v>
      </c>
      <c r="D11740" s="188" t="str">
        <f t="shared" si="1"/>
        <v>2025/04</v>
      </c>
      <c r="E11740" s="189"/>
    </row>
    <row r="11741">
      <c r="A11741" s="186" t="s">
        <v>488</v>
      </c>
      <c r="B11741" s="186">
        <v>5.922E-4</v>
      </c>
      <c r="C11741" s="187">
        <v>45758.0</v>
      </c>
      <c r="D11741" s="188" t="str">
        <f t="shared" si="1"/>
        <v>2025/04</v>
      </c>
      <c r="E11741" s="189"/>
    </row>
    <row r="11742">
      <c r="A11742" s="186" t="s">
        <v>488</v>
      </c>
      <c r="B11742" s="186">
        <v>1.24206</v>
      </c>
      <c r="C11742" s="187">
        <v>45758.0</v>
      </c>
      <c r="D11742" s="188" t="str">
        <f t="shared" si="1"/>
        <v>2025/04</v>
      </c>
      <c r="E11742" s="189"/>
    </row>
    <row r="11743">
      <c r="A11743" s="186" t="s">
        <v>488</v>
      </c>
      <c r="B11743" s="186">
        <v>0.03552</v>
      </c>
      <c r="C11743" s="187">
        <v>45758.0</v>
      </c>
      <c r="D11743" s="188" t="str">
        <f t="shared" si="1"/>
        <v>2025/04</v>
      </c>
      <c r="E11743" s="189"/>
    </row>
    <row r="11744">
      <c r="A11744" s="186" t="s">
        <v>488</v>
      </c>
      <c r="B11744" s="186">
        <v>0.58494</v>
      </c>
      <c r="C11744" s="187">
        <v>45758.0</v>
      </c>
      <c r="D11744" s="188" t="str">
        <f t="shared" si="1"/>
        <v>2025/04</v>
      </c>
      <c r="E11744" s="189"/>
    </row>
    <row r="11745">
      <c r="A11745" s="186" t="s">
        <v>488</v>
      </c>
      <c r="B11745" s="186">
        <v>0.1539428</v>
      </c>
      <c r="C11745" s="187">
        <v>45758.0</v>
      </c>
      <c r="D11745" s="188" t="str">
        <f t="shared" si="1"/>
        <v>2025/04</v>
      </c>
      <c r="E11745" s="189"/>
    </row>
    <row r="11746">
      <c r="A11746" s="186" t="s">
        <v>488</v>
      </c>
      <c r="B11746" s="186">
        <v>0.0035904</v>
      </c>
      <c r="C11746" s="187">
        <v>45758.0</v>
      </c>
      <c r="D11746" s="188" t="str">
        <f t="shared" si="1"/>
        <v>2025/04</v>
      </c>
      <c r="E11746" s="189"/>
    </row>
    <row r="11747">
      <c r="A11747" s="186" t="s">
        <v>488</v>
      </c>
      <c r="B11747" s="186">
        <v>0.7312316</v>
      </c>
      <c r="C11747" s="187">
        <v>45758.0</v>
      </c>
      <c r="D11747" s="188" t="str">
        <f t="shared" si="1"/>
        <v>2025/04</v>
      </c>
      <c r="E11747" s="189"/>
    </row>
    <row r="11748">
      <c r="A11748" s="186" t="s">
        <v>489</v>
      </c>
      <c r="B11748" s="186">
        <v>9.558965</v>
      </c>
      <c r="C11748" s="187">
        <v>45758.0</v>
      </c>
      <c r="D11748" s="188" t="str">
        <f t="shared" si="1"/>
        <v>2025/04</v>
      </c>
      <c r="E11748" s="189"/>
    </row>
    <row r="11749">
      <c r="A11749" s="186" t="s">
        <v>489</v>
      </c>
      <c r="B11749" s="186">
        <v>0.53488</v>
      </c>
      <c r="C11749" s="187">
        <v>45758.0</v>
      </c>
      <c r="D11749" s="188" t="str">
        <f t="shared" si="1"/>
        <v>2025/04</v>
      </c>
      <c r="E11749" s="189"/>
    </row>
    <row r="11750">
      <c r="A11750" s="186" t="s">
        <v>489</v>
      </c>
      <c r="B11750" s="186">
        <v>6.06629</v>
      </c>
      <c r="C11750" s="187">
        <v>45758.0</v>
      </c>
      <c r="D11750" s="188" t="str">
        <f t="shared" si="1"/>
        <v>2025/04</v>
      </c>
      <c r="E11750" s="189"/>
    </row>
    <row r="11751">
      <c r="A11751" s="186" t="s">
        <v>489</v>
      </c>
      <c r="B11751" s="186">
        <v>3.36893115</v>
      </c>
      <c r="C11751" s="187">
        <v>45758.0</v>
      </c>
      <c r="D11751" s="188" t="str">
        <f t="shared" si="1"/>
        <v>2025/04</v>
      </c>
      <c r="E11751" s="189"/>
    </row>
    <row r="11752">
      <c r="A11752" s="186" t="s">
        <v>489</v>
      </c>
      <c r="B11752" s="186">
        <v>0.23136</v>
      </c>
      <c r="C11752" s="187">
        <v>45758.0</v>
      </c>
      <c r="D11752" s="188" t="str">
        <f t="shared" si="1"/>
        <v>2025/04</v>
      </c>
      <c r="E11752" s="189"/>
    </row>
    <row r="11753">
      <c r="A11753" s="186" t="s">
        <v>489</v>
      </c>
      <c r="B11753" s="186">
        <v>1.9822344</v>
      </c>
      <c r="C11753" s="187">
        <v>45758.0</v>
      </c>
      <c r="D11753" s="188" t="str">
        <f t="shared" si="1"/>
        <v>2025/04</v>
      </c>
      <c r="E11753" s="189"/>
    </row>
    <row r="11754">
      <c r="A11754" s="186" t="s">
        <v>489</v>
      </c>
      <c r="B11754" s="186">
        <v>0.1454508</v>
      </c>
      <c r="C11754" s="187">
        <v>45758.0</v>
      </c>
      <c r="D11754" s="188" t="str">
        <f t="shared" si="1"/>
        <v>2025/04</v>
      </c>
      <c r="E11754" s="189"/>
    </row>
    <row r="11755">
      <c r="A11755" s="186" t="s">
        <v>489</v>
      </c>
      <c r="B11755" s="186">
        <v>0.1010916</v>
      </c>
      <c r="C11755" s="187">
        <v>45758.0</v>
      </c>
      <c r="D11755" s="188" t="str">
        <f t="shared" si="1"/>
        <v>2025/04</v>
      </c>
      <c r="E11755" s="189"/>
    </row>
    <row r="11756">
      <c r="A11756" s="186" t="s">
        <v>497</v>
      </c>
      <c r="B11756" s="186">
        <v>2.75E-4</v>
      </c>
      <c r="C11756" s="187">
        <v>45758.0</v>
      </c>
      <c r="D11756" s="188" t="str">
        <f t="shared" si="1"/>
        <v>2025/04</v>
      </c>
      <c r="E11756" s="189"/>
    </row>
    <row r="11757">
      <c r="A11757" s="186" t="s">
        <v>497</v>
      </c>
      <c r="B11757" s="186">
        <v>8.4E-4</v>
      </c>
      <c r="C11757" s="187">
        <v>45758.0</v>
      </c>
      <c r="D11757" s="188" t="str">
        <f t="shared" si="1"/>
        <v>2025/04</v>
      </c>
      <c r="E11757" s="189"/>
    </row>
    <row r="11758">
      <c r="A11758" s="186" t="s">
        <v>498</v>
      </c>
      <c r="B11758" s="186">
        <v>0.10172</v>
      </c>
      <c r="C11758" s="187">
        <v>45758.0</v>
      </c>
      <c r="D11758" s="188" t="str">
        <f t="shared" si="1"/>
        <v>2025/04</v>
      </c>
      <c r="E11758" s="189"/>
    </row>
    <row r="11759">
      <c r="A11759" s="186" t="s">
        <v>498</v>
      </c>
      <c r="B11759" s="186">
        <v>0.0032</v>
      </c>
      <c r="C11759" s="187">
        <v>45758.0</v>
      </c>
      <c r="D11759" s="188" t="str">
        <f t="shared" si="1"/>
        <v>2025/04</v>
      </c>
      <c r="E11759" s="189"/>
    </row>
    <row r="11760">
      <c r="A11760" s="186" t="s">
        <v>498</v>
      </c>
      <c r="B11760" s="186">
        <v>0.0784</v>
      </c>
      <c r="C11760" s="187">
        <v>45758.0</v>
      </c>
      <c r="D11760" s="188" t="str">
        <f t="shared" si="1"/>
        <v>2025/04</v>
      </c>
      <c r="E11760" s="189"/>
    </row>
    <row r="11761">
      <c r="A11761" s="186" t="s">
        <v>498</v>
      </c>
      <c r="B11761" s="186">
        <v>0.00595365</v>
      </c>
      <c r="C11761" s="187">
        <v>45758.0</v>
      </c>
      <c r="D11761" s="188" t="str">
        <f t="shared" si="1"/>
        <v>2025/04</v>
      </c>
      <c r="E11761" s="189"/>
    </row>
    <row r="11762">
      <c r="A11762" s="186" t="s">
        <v>498</v>
      </c>
      <c r="B11762" s="186">
        <v>8.544E-4</v>
      </c>
      <c r="C11762" s="187">
        <v>45758.0</v>
      </c>
      <c r="D11762" s="188" t="str">
        <f t="shared" si="1"/>
        <v>2025/04</v>
      </c>
      <c r="E11762" s="189"/>
    </row>
    <row r="11763">
      <c r="A11763" s="186" t="s">
        <v>498</v>
      </c>
      <c r="B11763" s="186">
        <v>0.0016404</v>
      </c>
      <c r="C11763" s="187">
        <v>45758.0</v>
      </c>
      <c r="D11763" s="188" t="str">
        <f t="shared" si="1"/>
        <v>2025/04</v>
      </c>
      <c r="E11763" s="189"/>
    </row>
    <row r="11764">
      <c r="A11764" s="186" t="s">
        <v>512</v>
      </c>
      <c r="B11764" s="186">
        <v>0.353635</v>
      </c>
      <c r="C11764" s="187">
        <v>45758.0</v>
      </c>
      <c r="D11764" s="188" t="str">
        <f t="shared" si="1"/>
        <v>2025/04</v>
      </c>
      <c r="E11764" s="189"/>
    </row>
    <row r="11765">
      <c r="A11765" s="186" t="s">
        <v>512</v>
      </c>
      <c r="B11765" s="186">
        <v>0.51502</v>
      </c>
      <c r="C11765" s="187">
        <v>45758.0</v>
      </c>
      <c r="D11765" s="188" t="str">
        <f t="shared" si="1"/>
        <v>2025/04</v>
      </c>
      <c r="E11765" s="189"/>
    </row>
    <row r="11766">
      <c r="A11766" s="186" t="s">
        <v>491</v>
      </c>
      <c r="B11766" s="186">
        <v>0.06181035</v>
      </c>
      <c r="C11766" s="187">
        <v>45758.0</v>
      </c>
      <c r="D11766" s="188" t="str">
        <f t="shared" si="1"/>
        <v>2025/04</v>
      </c>
      <c r="E11766" s="189"/>
    </row>
    <row r="11767">
      <c r="A11767" s="186" t="s">
        <v>491</v>
      </c>
      <c r="B11767" s="186">
        <v>0.111744</v>
      </c>
      <c r="C11767" s="187">
        <v>45758.0</v>
      </c>
      <c r="D11767" s="188" t="str">
        <f t="shared" si="1"/>
        <v>2025/04</v>
      </c>
      <c r="E11767" s="189"/>
    </row>
    <row r="11768">
      <c r="A11768" s="186" t="s">
        <v>491</v>
      </c>
      <c r="B11768" s="186">
        <v>0.0336456</v>
      </c>
      <c r="C11768" s="187">
        <v>45758.0</v>
      </c>
      <c r="D11768" s="188" t="str">
        <f t="shared" si="1"/>
        <v>2025/04</v>
      </c>
      <c r="E11768" s="189"/>
    </row>
    <row r="11769">
      <c r="A11769" s="186" t="s">
        <v>499</v>
      </c>
      <c r="B11769" s="186">
        <v>6.2828625</v>
      </c>
      <c r="C11769" s="187">
        <v>45759.0</v>
      </c>
      <c r="D11769" s="188" t="str">
        <f t="shared" si="1"/>
        <v>2025/04</v>
      </c>
      <c r="E11769" s="189"/>
    </row>
    <row r="11770">
      <c r="A11770" s="186" t="s">
        <v>499</v>
      </c>
      <c r="B11770" s="186">
        <v>0.0096</v>
      </c>
      <c r="C11770" s="187">
        <v>45759.0</v>
      </c>
      <c r="D11770" s="188" t="str">
        <f t="shared" si="1"/>
        <v>2025/04</v>
      </c>
      <c r="E11770" s="189"/>
    </row>
    <row r="11771">
      <c r="A11771" s="186" t="s">
        <v>499</v>
      </c>
      <c r="B11771" s="186">
        <v>3.05456</v>
      </c>
      <c r="C11771" s="187">
        <v>45759.0</v>
      </c>
      <c r="D11771" s="188" t="str">
        <f t="shared" si="1"/>
        <v>2025/04</v>
      </c>
      <c r="E11771" s="189"/>
    </row>
    <row r="11772">
      <c r="A11772" s="186" t="s">
        <v>499</v>
      </c>
      <c r="B11772" s="186">
        <v>2.3546675</v>
      </c>
      <c r="C11772" s="187">
        <v>45759.0</v>
      </c>
      <c r="D11772" s="188" t="str">
        <f t="shared" si="1"/>
        <v>2025/04</v>
      </c>
      <c r="E11772" s="189"/>
    </row>
    <row r="11773">
      <c r="A11773" s="186" t="s">
        <v>499</v>
      </c>
      <c r="B11773" s="186">
        <v>0.30304</v>
      </c>
      <c r="C11773" s="187">
        <v>45759.0</v>
      </c>
      <c r="D11773" s="188" t="str">
        <f t="shared" si="1"/>
        <v>2025/04</v>
      </c>
      <c r="E11773" s="189"/>
    </row>
    <row r="11774">
      <c r="A11774" s="186" t="s">
        <v>499</v>
      </c>
      <c r="B11774" s="186">
        <v>1.91414</v>
      </c>
      <c r="C11774" s="187">
        <v>45759.0</v>
      </c>
      <c r="D11774" s="188" t="str">
        <f t="shared" si="1"/>
        <v>2025/04</v>
      </c>
      <c r="E11774" s="189"/>
    </row>
    <row r="11775">
      <c r="A11775" s="186" t="s">
        <v>499</v>
      </c>
      <c r="B11775" s="186">
        <v>0.00841438</v>
      </c>
      <c r="C11775" s="187">
        <v>45759.0</v>
      </c>
      <c r="D11775" s="188" t="str">
        <f t="shared" si="1"/>
        <v>2025/04</v>
      </c>
      <c r="E11775" s="189"/>
    </row>
    <row r="11776">
      <c r="A11776" s="186" t="s">
        <v>499</v>
      </c>
      <c r="B11776" s="186">
        <v>0.1089246</v>
      </c>
      <c r="C11776" s="187">
        <v>45759.0</v>
      </c>
      <c r="D11776" s="188" t="str">
        <f t="shared" si="1"/>
        <v>2025/04</v>
      </c>
      <c r="E11776" s="189"/>
    </row>
    <row r="11777">
      <c r="A11777" s="186" t="s">
        <v>499</v>
      </c>
      <c r="B11777" s="186">
        <v>0.0539292</v>
      </c>
      <c r="C11777" s="187">
        <v>45759.0</v>
      </c>
      <c r="D11777" s="188" t="str">
        <f t="shared" si="1"/>
        <v>2025/04</v>
      </c>
      <c r="E11777" s="189"/>
    </row>
    <row r="11778">
      <c r="A11778" s="186" t="s">
        <v>502</v>
      </c>
      <c r="B11778" s="186">
        <v>0.0122673</v>
      </c>
      <c r="C11778" s="187">
        <v>45759.0</v>
      </c>
      <c r="D11778" s="188" t="str">
        <f t="shared" si="1"/>
        <v>2025/04</v>
      </c>
      <c r="E11778" s="189"/>
    </row>
    <row r="11779">
      <c r="A11779" s="186" t="s">
        <v>502</v>
      </c>
      <c r="B11779" s="186">
        <v>0.008496</v>
      </c>
      <c r="C11779" s="187">
        <v>45759.0</v>
      </c>
      <c r="D11779" s="188" t="str">
        <f t="shared" si="1"/>
        <v>2025/04</v>
      </c>
      <c r="E11779" s="189"/>
    </row>
    <row r="11780">
      <c r="A11780" s="186" t="s">
        <v>502</v>
      </c>
      <c r="B11780" s="186">
        <v>9.474E-4</v>
      </c>
      <c r="C11780" s="187">
        <v>45759.0</v>
      </c>
      <c r="D11780" s="188" t="str">
        <f t="shared" si="1"/>
        <v>2025/04</v>
      </c>
      <c r="E11780" s="189"/>
    </row>
    <row r="11781">
      <c r="A11781" s="186" t="s">
        <v>502</v>
      </c>
      <c r="B11781" s="186">
        <v>0.0030419</v>
      </c>
      <c r="C11781" s="187">
        <v>45759.0</v>
      </c>
      <c r="D11781" s="188" t="str">
        <f t="shared" si="1"/>
        <v>2025/04</v>
      </c>
      <c r="E11781" s="189"/>
    </row>
    <row r="11782">
      <c r="A11782" s="186" t="s">
        <v>502</v>
      </c>
      <c r="B11782" s="186">
        <v>0.3182985</v>
      </c>
      <c r="C11782" s="187">
        <v>45759.0</v>
      </c>
      <c r="D11782" s="188" t="str">
        <f t="shared" si="1"/>
        <v>2025/04</v>
      </c>
      <c r="E11782" s="189"/>
    </row>
    <row r="11783">
      <c r="A11783" s="186" t="s">
        <v>502</v>
      </c>
      <c r="B11783" s="186">
        <v>0.0193068</v>
      </c>
      <c r="C11783" s="187">
        <v>45759.0</v>
      </c>
      <c r="D11783" s="188" t="str">
        <f t="shared" si="1"/>
        <v>2025/04</v>
      </c>
      <c r="E11783" s="189"/>
    </row>
    <row r="11784">
      <c r="A11784" s="186" t="s">
        <v>502</v>
      </c>
      <c r="B11784" s="186">
        <v>4.6</v>
      </c>
      <c r="C11784" s="187">
        <v>45759.0</v>
      </c>
      <c r="D11784" s="188" t="str">
        <f t="shared" si="1"/>
        <v>2025/04</v>
      </c>
      <c r="E11784" s="189"/>
    </row>
    <row r="11785">
      <c r="A11785" s="186" t="s">
        <v>502</v>
      </c>
      <c r="B11785" s="186">
        <v>0.254739</v>
      </c>
      <c r="C11785" s="187">
        <v>45759.0</v>
      </c>
      <c r="D11785" s="188" t="str">
        <f t="shared" si="1"/>
        <v>2025/04</v>
      </c>
      <c r="E11785" s="189"/>
    </row>
    <row r="11786">
      <c r="A11786" s="186" t="s">
        <v>502</v>
      </c>
      <c r="B11786" s="186">
        <v>0.31442</v>
      </c>
      <c r="C11786" s="187">
        <v>45759.0</v>
      </c>
      <c r="D11786" s="188" t="str">
        <f t="shared" si="1"/>
        <v>2025/04</v>
      </c>
      <c r="E11786" s="189"/>
    </row>
    <row r="11787">
      <c r="A11787" s="186" t="s">
        <v>489</v>
      </c>
      <c r="B11787" s="186">
        <v>0.2180225</v>
      </c>
      <c r="C11787" s="187">
        <v>45759.0</v>
      </c>
      <c r="D11787" s="188" t="str">
        <f t="shared" si="1"/>
        <v>2025/04</v>
      </c>
      <c r="E11787" s="189"/>
    </row>
    <row r="11788">
      <c r="A11788" s="186" t="s">
        <v>489</v>
      </c>
      <c r="B11788" s="186">
        <v>0.01264</v>
      </c>
      <c r="C11788" s="187">
        <v>45759.0</v>
      </c>
      <c r="D11788" s="188" t="str">
        <f t="shared" si="1"/>
        <v>2025/04</v>
      </c>
      <c r="E11788" s="189"/>
    </row>
    <row r="11789">
      <c r="A11789" s="186" t="s">
        <v>489</v>
      </c>
      <c r="B11789" s="186">
        <v>0.03625</v>
      </c>
      <c r="C11789" s="187">
        <v>45759.0</v>
      </c>
      <c r="D11789" s="188" t="str">
        <f t="shared" si="1"/>
        <v>2025/04</v>
      </c>
      <c r="E11789" s="189"/>
    </row>
    <row r="11790">
      <c r="A11790" s="186" t="s">
        <v>489</v>
      </c>
      <c r="B11790" s="186">
        <v>6.67285515</v>
      </c>
      <c r="C11790" s="187">
        <v>45759.0</v>
      </c>
      <c r="D11790" s="188" t="str">
        <f t="shared" si="1"/>
        <v>2025/04</v>
      </c>
      <c r="E11790" s="189"/>
    </row>
    <row r="11791">
      <c r="A11791" s="186" t="s">
        <v>489</v>
      </c>
      <c r="B11791" s="186">
        <v>0.4818336</v>
      </c>
      <c r="C11791" s="187">
        <v>45759.0</v>
      </c>
      <c r="D11791" s="188" t="str">
        <f t="shared" si="1"/>
        <v>2025/04</v>
      </c>
      <c r="E11791" s="189"/>
    </row>
    <row r="11792">
      <c r="A11792" s="186" t="s">
        <v>489</v>
      </c>
      <c r="B11792" s="186">
        <v>4.0475238</v>
      </c>
      <c r="C11792" s="187">
        <v>45759.0</v>
      </c>
      <c r="D11792" s="188" t="str">
        <f t="shared" si="1"/>
        <v>2025/04</v>
      </c>
      <c r="E11792" s="189"/>
    </row>
    <row r="11793">
      <c r="A11793" s="186" t="s">
        <v>489</v>
      </c>
      <c r="B11793" s="186">
        <v>0.0028743</v>
      </c>
      <c r="C11793" s="187">
        <v>45759.0</v>
      </c>
      <c r="D11793" s="188" t="str">
        <f t="shared" si="1"/>
        <v>2025/04</v>
      </c>
      <c r="E11793" s="189"/>
    </row>
    <row r="11794">
      <c r="A11794" s="186" t="s">
        <v>489</v>
      </c>
      <c r="B11794" s="186">
        <v>0.0015276</v>
      </c>
      <c r="C11794" s="187">
        <v>45759.0</v>
      </c>
      <c r="D11794" s="188" t="str">
        <f t="shared" si="1"/>
        <v>2025/04</v>
      </c>
      <c r="E11794" s="189"/>
    </row>
    <row r="11795">
      <c r="A11795" s="186" t="s">
        <v>498</v>
      </c>
      <c r="B11795" s="186">
        <v>0.04823</v>
      </c>
      <c r="C11795" s="187">
        <v>45759.0</v>
      </c>
      <c r="D11795" s="188" t="str">
        <f t="shared" si="1"/>
        <v>2025/04</v>
      </c>
      <c r="E11795" s="189"/>
    </row>
    <row r="11796">
      <c r="A11796" s="186" t="s">
        <v>498</v>
      </c>
      <c r="B11796" s="186">
        <v>0.0016</v>
      </c>
      <c r="C11796" s="187">
        <v>45759.0</v>
      </c>
      <c r="D11796" s="188" t="str">
        <f t="shared" si="1"/>
        <v>2025/04</v>
      </c>
      <c r="E11796" s="189"/>
    </row>
    <row r="11797">
      <c r="A11797" s="186" t="s">
        <v>498</v>
      </c>
      <c r="B11797" s="186">
        <v>0.03721</v>
      </c>
      <c r="C11797" s="187">
        <v>45759.0</v>
      </c>
      <c r="D11797" s="188" t="str">
        <f t="shared" si="1"/>
        <v>2025/04</v>
      </c>
      <c r="E11797" s="189"/>
    </row>
    <row r="11798">
      <c r="A11798" s="186" t="s">
        <v>498</v>
      </c>
      <c r="B11798" s="186">
        <v>0.00321315</v>
      </c>
      <c r="C11798" s="187">
        <v>45759.0</v>
      </c>
      <c r="D11798" s="188" t="str">
        <f t="shared" si="1"/>
        <v>2025/04</v>
      </c>
      <c r="E11798" s="189"/>
    </row>
    <row r="11799">
      <c r="A11799" s="186" t="s">
        <v>498</v>
      </c>
      <c r="B11799" s="186">
        <v>7.722E-4</v>
      </c>
      <c r="C11799" s="187">
        <v>45759.0</v>
      </c>
      <c r="D11799" s="188" t="str">
        <f t="shared" si="1"/>
        <v>2025/04</v>
      </c>
      <c r="E11799" s="189"/>
    </row>
    <row r="11800">
      <c r="A11800" s="186" t="s">
        <v>491</v>
      </c>
      <c r="B11800" s="186">
        <v>0.0148263</v>
      </c>
      <c r="C11800" s="187">
        <v>45759.0</v>
      </c>
      <c r="D11800" s="188" t="str">
        <f t="shared" si="1"/>
        <v>2025/04</v>
      </c>
      <c r="E11800" s="189"/>
    </row>
    <row r="11801">
      <c r="A11801" s="186" t="s">
        <v>491</v>
      </c>
      <c r="B11801" s="186">
        <v>0.042336</v>
      </c>
      <c r="C11801" s="187">
        <v>45759.0</v>
      </c>
      <c r="D11801" s="188" t="str">
        <f t="shared" si="1"/>
        <v>2025/04</v>
      </c>
      <c r="E11801" s="189"/>
    </row>
    <row r="11802">
      <c r="A11802" s="186" t="s">
        <v>491</v>
      </c>
      <c r="B11802" s="186">
        <v>0.0109962</v>
      </c>
      <c r="C11802" s="187">
        <v>45759.0</v>
      </c>
      <c r="D11802" s="188" t="str">
        <f t="shared" si="1"/>
        <v>2025/04</v>
      </c>
      <c r="E11802" s="189"/>
    </row>
    <row r="11803">
      <c r="A11803" s="186" t="s">
        <v>499</v>
      </c>
      <c r="B11803" s="186">
        <v>6.8475575</v>
      </c>
      <c r="C11803" s="187">
        <v>45760.0</v>
      </c>
      <c r="D11803" s="188" t="str">
        <f t="shared" si="1"/>
        <v>2025/04</v>
      </c>
      <c r="E11803" s="189"/>
    </row>
    <row r="11804">
      <c r="A11804" s="186" t="s">
        <v>499</v>
      </c>
      <c r="B11804" s="186">
        <v>0.0168</v>
      </c>
      <c r="C11804" s="187">
        <v>45760.0</v>
      </c>
      <c r="D11804" s="188" t="str">
        <f t="shared" si="1"/>
        <v>2025/04</v>
      </c>
      <c r="E11804" s="189"/>
    </row>
    <row r="11805">
      <c r="A11805" s="186" t="s">
        <v>499</v>
      </c>
      <c r="B11805" s="186">
        <v>3.4613</v>
      </c>
      <c r="C11805" s="187">
        <v>45760.0</v>
      </c>
      <c r="D11805" s="188" t="str">
        <f t="shared" si="1"/>
        <v>2025/04</v>
      </c>
      <c r="E11805" s="189"/>
    </row>
    <row r="11806">
      <c r="A11806" s="186" t="s">
        <v>499</v>
      </c>
      <c r="B11806" s="186">
        <v>2.7983875</v>
      </c>
      <c r="C11806" s="187">
        <v>45760.0</v>
      </c>
      <c r="D11806" s="188" t="str">
        <f t="shared" si="1"/>
        <v>2025/04</v>
      </c>
      <c r="E11806" s="189"/>
    </row>
    <row r="11807">
      <c r="A11807" s="186" t="s">
        <v>499</v>
      </c>
      <c r="B11807" s="186">
        <v>0.3728</v>
      </c>
      <c r="C11807" s="187">
        <v>45760.0</v>
      </c>
      <c r="D11807" s="188" t="str">
        <f t="shared" si="1"/>
        <v>2025/04</v>
      </c>
      <c r="E11807" s="189"/>
    </row>
    <row r="11808">
      <c r="A11808" s="186" t="s">
        <v>499</v>
      </c>
      <c r="B11808" s="186">
        <v>2.35052</v>
      </c>
      <c r="C11808" s="187">
        <v>45760.0</v>
      </c>
      <c r="D11808" s="188" t="str">
        <f t="shared" si="1"/>
        <v>2025/04</v>
      </c>
      <c r="E11808" s="189"/>
    </row>
    <row r="11809">
      <c r="A11809" s="186" t="s">
        <v>499</v>
      </c>
      <c r="B11809" s="186">
        <v>0.00931619</v>
      </c>
      <c r="C11809" s="187">
        <v>45760.0</v>
      </c>
      <c r="D11809" s="188" t="str">
        <f t="shared" si="1"/>
        <v>2025/04</v>
      </c>
      <c r="E11809" s="189"/>
    </row>
    <row r="11810">
      <c r="A11810" s="186" t="s">
        <v>499</v>
      </c>
      <c r="B11810" s="186">
        <v>0.1137834</v>
      </c>
      <c r="C11810" s="187">
        <v>45760.0</v>
      </c>
      <c r="D11810" s="188" t="str">
        <f t="shared" si="1"/>
        <v>2025/04</v>
      </c>
      <c r="E11810" s="189"/>
    </row>
    <row r="11811">
      <c r="A11811" s="186" t="s">
        <v>499</v>
      </c>
      <c r="B11811" s="186">
        <v>0.0578628</v>
      </c>
      <c r="C11811" s="187">
        <v>45760.0</v>
      </c>
      <c r="D11811" s="188" t="str">
        <f t="shared" si="1"/>
        <v>2025/04</v>
      </c>
      <c r="E11811" s="189"/>
    </row>
    <row r="11812">
      <c r="A11812" s="186" t="s">
        <v>502</v>
      </c>
      <c r="B11812" s="186">
        <v>0.03759585</v>
      </c>
      <c r="C11812" s="187">
        <v>45760.0</v>
      </c>
      <c r="D11812" s="188" t="str">
        <f t="shared" si="1"/>
        <v>2025/04</v>
      </c>
      <c r="E11812" s="189"/>
    </row>
    <row r="11813">
      <c r="A11813" s="186" t="s">
        <v>502</v>
      </c>
      <c r="B11813" s="186">
        <v>0.003168</v>
      </c>
      <c r="C11813" s="187">
        <v>45760.0</v>
      </c>
      <c r="D11813" s="188" t="str">
        <f t="shared" si="1"/>
        <v>2025/04</v>
      </c>
      <c r="E11813" s="189"/>
    </row>
    <row r="11814">
      <c r="A11814" s="186" t="s">
        <v>502</v>
      </c>
      <c r="B11814" s="186">
        <v>0.0011502</v>
      </c>
      <c r="C11814" s="187">
        <v>45760.0</v>
      </c>
      <c r="D11814" s="188" t="str">
        <f t="shared" si="1"/>
        <v>2025/04</v>
      </c>
      <c r="E11814" s="189"/>
    </row>
    <row r="11815">
      <c r="A11815" s="186" t="s">
        <v>502</v>
      </c>
      <c r="B11815" s="186">
        <v>0.004859</v>
      </c>
      <c r="C11815" s="187">
        <v>45760.0</v>
      </c>
      <c r="D11815" s="188" t="str">
        <f t="shared" si="1"/>
        <v>2025/04</v>
      </c>
      <c r="E11815" s="189"/>
    </row>
    <row r="11816">
      <c r="A11816" s="186" t="s">
        <v>502</v>
      </c>
      <c r="B11816" s="186">
        <v>0.2229996</v>
      </c>
      <c r="C11816" s="187">
        <v>45760.0</v>
      </c>
      <c r="D11816" s="188" t="str">
        <f t="shared" si="1"/>
        <v>2025/04</v>
      </c>
      <c r="E11816" s="189"/>
    </row>
    <row r="11817">
      <c r="A11817" s="186" t="s">
        <v>502</v>
      </c>
      <c r="B11817" s="186">
        <v>0.0135</v>
      </c>
      <c r="C11817" s="187">
        <v>45760.0</v>
      </c>
      <c r="D11817" s="188" t="str">
        <f t="shared" si="1"/>
        <v>2025/04</v>
      </c>
      <c r="E11817" s="189"/>
    </row>
    <row r="11818">
      <c r="A11818" s="186" t="s">
        <v>502</v>
      </c>
      <c r="B11818" s="186">
        <v>4.64</v>
      </c>
      <c r="C11818" s="187">
        <v>45760.0</v>
      </c>
      <c r="D11818" s="188" t="str">
        <f t="shared" si="1"/>
        <v>2025/04</v>
      </c>
      <c r="E11818" s="189"/>
    </row>
    <row r="11819">
      <c r="A11819" s="186" t="s">
        <v>502</v>
      </c>
      <c r="B11819" s="186">
        <v>0.254112</v>
      </c>
      <c r="C11819" s="187">
        <v>45760.0</v>
      </c>
      <c r="D11819" s="188" t="str">
        <f t="shared" si="1"/>
        <v>2025/04</v>
      </c>
      <c r="E11819" s="189"/>
    </row>
    <row r="11820">
      <c r="A11820" s="186" t="s">
        <v>502</v>
      </c>
      <c r="B11820" s="186">
        <v>0.315816</v>
      </c>
      <c r="C11820" s="187">
        <v>45760.0</v>
      </c>
      <c r="D11820" s="188" t="str">
        <f t="shared" si="1"/>
        <v>2025/04</v>
      </c>
      <c r="E11820" s="189"/>
    </row>
    <row r="11821">
      <c r="A11821" s="186" t="s">
        <v>488</v>
      </c>
      <c r="B11821" s="186">
        <v>0.01357095</v>
      </c>
      <c r="C11821" s="187">
        <v>45760.0</v>
      </c>
      <c r="D11821" s="188" t="str">
        <f t="shared" si="1"/>
        <v>2025/04</v>
      </c>
      <c r="E11821" s="189"/>
    </row>
    <row r="11822">
      <c r="A11822" s="186" t="s">
        <v>488</v>
      </c>
      <c r="B11822" s="186">
        <v>0.0048</v>
      </c>
      <c r="C11822" s="187">
        <v>45760.0</v>
      </c>
      <c r="D11822" s="188" t="str">
        <f t="shared" si="1"/>
        <v>2025/04</v>
      </c>
      <c r="E11822" s="189"/>
    </row>
    <row r="11823">
      <c r="A11823" s="186" t="s">
        <v>488</v>
      </c>
      <c r="B11823" s="186">
        <v>0.0061098</v>
      </c>
      <c r="C11823" s="187">
        <v>45760.0</v>
      </c>
      <c r="D11823" s="188" t="str">
        <f t="shared" si="1"/>
        <v>2025/04</v>
      </c>
      <c r="E11823" s="189"/>
    </row>
    <row r="11824">
      <c r="A11824" s="186" t="s">
        <v>488</v>
      </c>
      <c r="B11824" s="186">
        <v>3.696E-5</v>
      </c>
      <c r="C11824" s="187">
        <v>45760.0</v>
      </c>
      <c r="D11824" s="188" t="str">
        <f t="shared" si="1"/>
        <v>2025/04</v>
      </c>
      <c r="E11824" s="189"/>
    </row>
    <row r="11825">
      <c r="A11825" s="186" t="s">
        <v>489</v>
      </c>
      <c r="B11825" s="186">
        <v>0.1577675</v>
      </c>
      <c r="C11825" s="187">
        <v>45760.0</v>
      </c>
      <c r="D11825" s="188" t="str">
        <f t="shared" si="1"/>
        <v>2025/04</v>
      </c>
      <c r="E11825" s="189"/>
    </row>
    <row r="11826">
      <c r="A11826" s="186" t="s">
        <v>489</v>
      </c>
      <c r="B11826" s="186">
        <v>0.0024</v>
      </c>
      <c r="C11826" s="187">
        <v>45760.0</v>
      </c>
      <c r="D11826" s="188" t="str">
        <f t="shared" si="1"/>
        <v>2025/04</v>
      </c>
      <c r="E11826" s="189"/>
    </row>
    <row r="11827">
      <c r="A11827" s="186" t="s">
        <v>489</v>
      </c>
      <c r="B11827" s="186">
        <v>0.01129</v>
      </c>
      <c r="C11827" s="187">
        <v>45760.0</v>
      </c>
      <c r="D11827" s="188" t="str">
        <f t="shared" si="1"/>
        <v>2025/04</v>
      </c>
      <c r="E11827" s="189"/>
    </row>
    <row r="11828">
      <c r="A11828" s="186" t="s">
        <v>489</v>
      </c>
      <c r="B11828" s="186">
        <v>6.6048069</v>
      </c>
      <c r="C11828" s="187">
        <v>45760.0</v>
      </c>
      <c r="D11828" s="188" t="str">
        <f t="shared" si="1"/>
        <v>2025/04</v>
      </c>
      <c r="E11828" s="189"/>
    </row>
    <row r="11829">
      <c r="A11829" s="186" t="s">
        <v>489</v>
      </c>
      <c r="B11829" s="186">
        <v>0.4789632</v>
      </c>
      <c r="C11829" s="187">
        <v>45760.0</v>
      </c>
      <c r="D11829" s="188" t="str">
        <f t="shared" si="1"/>
        <v>2025/04</v>
      </c>
      <c r="E11829" s="189"/>
    </row>
    <row r="11830">
      <c r="A11830" s="186" t="s">
        <v>489</v>
      </c>
      <c r="B11830" s="186">
        <v>3.9528372</v>
      </c>
      <c r="C11830" s="187">
        <v>45760.0</v>
      </c>
      <c r="D11830" s="188" t="str">
        <f t="shared" si="1"/>
        <v>2025/04</v>
      </c>
      <c r="E11830" s="189"/>
    </row>
    <row r="11831">
      <c r="A11831" s="186" t="s">
        <v>489</v>
      </c>
      <c r="B11831" s="186">
        <v>0.0025014</v>
      </c>
      <c r="C11831" s="187">
        <v>45760.0</v>
      </c>
      <c r="D11831" s="188" t="str">
        <f t="shared" si="1"/>
        <v>2025/04</v>
      </c>
      <c r="E11831" s="189"/>
    </row>
    <row r="11832">
      <c r="A11832" s="186" t="s">
        <v>489</v>
      </c>
      <c r="B11832" s="186">
        <v>0.0014052</v>
      </c>
      <c r="C11832" s="187">
        <v>45760.0</v>
      </c>
      <c r="D11832" s="188" t="str">
        <f t="shared" si="1"/>
        <v>2025/04</v>
      </c>
      <c r="E11832" s="189"/>
    </row>
    <row r="11833">
      <c r="A11833" s="186" t="s">
        <v>498</v>
      </c>
      <c r="B11833" s="186">
        <v>0.0013425</v>
      </c>
      <c r="C11833" s="187">
        <v>45760.0</v>
      </c>
      <c r="D11833" s="188" t="str">
        <f t="shared" si="1"/>
        <v>2025/04</v>
      </c>
      <c r="E11833" s="189"/>
    </row>
    <row r="11834">
      <c r="A11834" s="186" t="s">
        <v>498</v>
      </c>
      <c r="B11834" s="186">
        <v>9.0E-4</v>
      </c>
      <c r="C11834" s="187">
        <v>45760.0</v>
      </c>
      <c r="D11834" s="188" t="str">
        <f t="shared" si="1"/>
        <v>2025/04</v>
      </c>
      <c r="E11834" s="189"/>
    </row>
    <row r="11835">
      <c r="A11835" s="186" t="s">
        <v>491</v>
      </c>
      <c r="B11835" s="186">
        <v>0.0204474</v>
      </c>
      <c r="C11835" s="187">
        <v>45760.0</v>
      </c>
      <c r="D11835" s="188" t="str">
        <f t="shared" si="1"/>
        <v>2025/04</v>
      </c>
      <c r="E11835" s="189"/>
    </row>
    <row r="11836">
      <c r="A11836" s="186" t="s">
        <v>491</v>
      </c>
      <c r="B11836" s="186">
        <v>0.062688</v>
      </c>
      <c r="C11836" s="187">
        <v>45760.0</v>
      </c>
      <c r="D11836" s="188" t="str">
        <f t="shared" si="1"/>
        <v>2025/04</v>
      </c>
      <c r="E11836" s="189"/>
    </row>
    <row r="11837">
      <c r="A11837" s="186" t="s">
        <v>491</v>
      </c>
      <c r="B11837" s="186">
        <v>0.0162006</v>
      </c>
      <c r="C11837" s="187">
        <v>45760.0</v>
      </c>
      <c r="D11837" s="188" t="str">
        <f t="shared" si="1"/>
        <v>2025/04</v>
      </c>
      <c r="E11837" s="189"/>
    </row>
    <row r="11838">
      <c r="A11838" s="186" t="s">
        <v>499</v>
      </c>
      <c r="B11838" s="186">
        <v>6.7323875</v>
      </c>
      <c r="C11838" s="187">
        <v>45761.0</v>
      </c>
      <c r="D11838" s="188" t="str">
        <f t="shared" si="1"/>
        <v>2025/04</v>
      </c>
      <c r="E11838" s="189"/>
    </row>
    <row r="11839">
      <c r="A11839" s="186" t="s">
        <v>499</v>
      </c>
      <c r="B11839" s="186">
        <v>0.0072</v>
      </c>
      <c r="C11839" s="187">
        <v>45761.0</v>
      </c>
      <c r="D11839" s="188" t="str">
        <f t="shared" si="1"/>
        <v>2025/04</v>
      </c>
      <c r="E11839" s="189"/>
    </row>
    <row r="11840">
      <c r="A11840" s="186" t="s">
        <v>499</v>
      </c>
      <c r="B11840" s="186">
        <v>3.46586</v>
      </c>
      <c r="C11840" s="187">
        <v>45761.0</v>
      </c>
      <c r="D11840" s="188" t="str">
        <f t="shared" si="1"/>
        <v>2025/04</v>
      </c>
      <c r="E11840" s="189"/>
    </row>
    <row r="11841">
      <c r="A11841" s="186" t="s">
        <v>499</v>
      </c>
      <c r="B11841" s="186">
        <v>2.596515</v>
      </c>
      <c r="C11841" s="187">
        <v>45761.0</v>
      </c>
      <c r="D11841" s="188" t="str">
        <f t="shared" si="1"/>
        <v>2025/04</v>
      </c>
      <c r="E11841" s="189"/>
    </row>
    <row r="11842">
      <c r="A11842" s="186" t="s">
        <v>499</v>
      </c>
      <c r="B11842" s="186">
        <v>0.33312</v>
      </c>
      <c r="C11842" s="187">
        <v>45761.0</v>
      </c>
      <c r="D11842" s="188" t="str">
        <f t="shared" si="1"/>
        <v>2025/04</v>
      </c>
      <c r="E11842" s="189"/>
    </row>
    <row r="11843">
      <c r="A11843" s="186" t="s">
        <v>499</v>
      </c>
      <c r="B11843" s="186">
        <v>1.83064</v>
      </c>
      <c r="C11843" s="187">
        <v>45761.0</v>
      </c>
      <c r="D11843" s="188" t="str">
        <f t="shared" si="1"/>
        <v>2025/04</v>
      </c>
      <c r="E11843" s="189"/>
    </row>
    <row r="11844">
      <c r="A11844" s="186" t="s">
        <v>499</v>
      </c>
      <c r="B11844" s="186">
        <v>0.01057121</v>
      </c>
      <c r="C11844" s="187">
        <v>45761.0</v>
      </c>
      <c r="D11844" s="188" t="str">
        <f t="shared" si="1"/>
        <v>2025/04</v>
      </c>
      <c r="E11844" s="189"/>
    </row>
    <row r="11845">
      <c r="A11845" s="186" t="s">
        <v>499</v>
      </c>
      <c r="B11845" s="186">
        <v>0.1232796</v>
      </c>
      <c r="C11845" s="187">
        <v>45761.0</v>
      </c>
      <c r="D11845" s="188" t="str">
        <f t="shared" si="1"/>
        <v>2025/04</v>
      </c>
      <c r="E11845" s="189"/>
    </row>
    <row r="11846">
      <c r="A11846" s="186" t="s">
        <v>499</v>
      </c>
      <c r="B11846" s="186">
        <v>0.06501</v>
      </c>
      <c r="C11846" s="187">
        <v>45761.0</v>
      </c>
      <c r="D11846" s="188" t="str">
        <f t="shared" si="1"/>
        <v>2025/04</v>
      </c>
      <c r="E11846" s="189"/>
    </row>
    <row r="11847">
      <c r="A11847" s="186" t="s">
        <v>502</v>
      </c>
      <c r="B11847" s="186">
        <v>0.00692175</v>
      </c>
      <c r="C11847" s="187">
        <v>45761.0</v>
      </c>
      <c r="D11847" s="188" t="str">
        <f t="shared" si="1"/>
        <v>2025/04</v>
      </c>
      <c r="E11847" s="189"/>
    </row>
    <row r="11848">
      <c r="A11848" s="186" t="s">
        <v>502</v>
      </c>
      <c r="B11848" s="186">
        <v>8.64E-4</v>
      </c>
      <c r="C11848" s="187">
        <v>45761.0</v>
      </c>
      <c r="D11848" s="188" t="str">
        <f t="shared" si="1"/>
        <v>2025/04</v>
      </c>
      <c r="E11848" s="189"/>
    </row>
    <row r="11849">
      <c r="A11849" s="186" t="s">
        <v>502</v>
      </c>
      <c r="B11849" s="186">
        <v>2.712E-4</v>
      </c>
      <c r="C11849" s="187">
        <v>45761.0</v>
      </c>
      <c r="D11849" s="188" t="str">
        <f t="shared" si="1"/>
        <v>2025/04</v>
      </c>
      <c r="E11849" s="189"/>
    </row>
    <row r="11850">
      <c r="A11850" s="186" t="s">
        <v>502</v>
      </c>
      <c r="B11850" s="186">
        <v>0.0040229</v>
      </c>
      <c r="C11850" s="187">
        <v>45761.0</v>
      </c>
      <c r="D11850" s="188" t="str">
        <f t="shared" si="1"/>
        <v>2025/04</v>
      </c>
      <c r="E11850" s="189"/>
    </row>
    <row r="11851">
      <c r="A11851" s="186" t="s">
        <v>502</v>
      </c>
      <c r="B11851" s="186">
        <v>0.1940259</v>
      </c>
      <c r="C11851" s="187">
        <v>45761.0</v>
      </c>
      <c r="D11851" s="188" t="str">
        <f t="shared" si="1"/>
        <v>2025/04</v>
      </c>
      <c r="E11851" s="189"/>
    </row>
    <row r="11852">
      <c r="A11852" s="186" t="s">
        <v>502</v>
      </c>
      <c r="B11852" s="186">
        <v>0.0117792</v>
      </c>
      <c r="C11852" s="187">
        <v>45761.0</v>
      </c>
      <c r="D11852" s="188" t="str">
        <f t="shared" si="1"/>
        <v>2025/04</v>
      </c>
      <c r="E11852" s="189"/>
    </row>
    <row r="11853">
      <c r="A11853" s="186" t="s">
        <v>502</v>
      </c>
      <c r="B11853" s="186">
        <v>4.68</v>
      </c>
      <c r="C11853" s="187">
        <v>45761.0</v>
      </c>
      <c r="D11853" s="188" t="str">
        <f t="shared" si="1"/>
        <v>2025/04</v>
      </c>
      <c r="E11853" s="189"/>
    </row>
    <row r="11854">
      <c r="A11854" s="186" t="s">
        <v>502</v>
      </c>
      <c r="B11854" s="186">
        <v>0.253866</v>
      </c>
      <c r="C11854" s="187">
        <v>45761.0</v>
      </c>
      <c r="D11854" s="188" t="str">
        <f t="shared" si="1"/>
        <v>2025/04</v>
      </c>
      <c r="E11854" s="189"/>
    </row>
    <row r="11855">
      <c r="A11855" s="186" t="s">
        <v>502</v>
      </c>
      <c r="B11855" s="186">
        <v>0.311436</v>
      </c>
      <c r="C11855" s="187">
        <v>45761.0</v>
      </c>
      <c r="D11855" s="188" t="str">
        <f t="shared" si="1"/>
        <v>2025/04</v>
      </c>
      <c r="E11855" s="189"/>
    </row>
    <row r="11856">
      <c r="A11856" s="186" t="s">
        <v>488</v>
      </c>
      <c r="B11856" s="186">
        <v>4.02E-4</v>
      </c>
      <c r="C11856" s="187">
        <v>45761.0</v>
      </c>
      <c r="D11856" s="188" t="str">
        <f t="shared" si="1"/>
        <v>2025/04</v>
      </c>
      <c r="E11856" s="189"/>
    </row>
    <row r="11857">
      <c r="A11857" s="186" t="s">
        <v>488</v>
      </c>
      <c r="B11857" s="186">
        <v>2.836E-4</v>
      </c>
      <c r="C11857" s="187">
        <v>45761.0</v>
      </c>
      <c r="D11857" s="188" t="str">
        <f t="shared" si="1"/>
        <v>2025/04</v>
      </c>
      <c r="E11857" s="189"/>
    </row>
    <row r="11858">
      <c r="A11858" s="186" t="s">
        <v>488</v>
      </c>
      <c r="B11858" s="186">
        <v>0.00359</v>
      </c>
      <c r="C11858" s="187">
        <v>45761.0</v>
      </c>
      <c r="D11858" s="188" t="str">
        <f t="shared" si="1"/>
        <v>2025/04</v>
      </c>
      <c r="E11858" s="189"/>
    </row>
    <row r="11859">
      <c r="A11859" s="186" t="s">
        <v>488</v>
      </c>
      <c r="B11859" s="186">
        <v>7.8E-4</v>
      </c>
      <c r="C11859" s="187">
        <v>45761.0</v>
      </c>
      <c r="D11859" s="188" t="str">
        <f t="shared" si="1"/>
        <v>2025/04</v>
      </c>
      <c r="E11859" s="189"/>
    </row>
    <row r="11860">
      <c r="A11860" s="186" t="s">
        <v>488</v>
      </c>
      <c r="B11860" s="186">
        <v>0.02576745</v>
      </c>
      <c r="C11860" s="187">
        <v>45761.0</v>
      </c>
      <c r="D11860" s="188" t="str">
        <f t="shared" si="1"/>
        <v>2025/04</v>
      </c>
      <c r="E11860" s="189"/>
    </row>
    <row r="11861">
      <c r="A11861" s="186" t="s">
        <v>488</v>
      </c>
      <c r="B11861" s="186">
        <v>0.0033315</v>
      </c>
      <c r="C11861" s="187">
        <v>45761.0</v>
      </c>
      <c r="D11861" s="188" t="str">
        <f t="shared" si="1"/>
        <v>2025/04</v>
      </c>
      <c r="E11861" s="189"/>
    </row>
    <row r="11862">
      <c r="A11862" s="186" t="s">
        <v>488</v>
      </c>
      <c r="B11862" s="186">
        <v>0.0085218</v>
      </c>
      <c r="C11862" s="187">
        <v>45761.0</v>
      </c>
      <c r="D11862" s="188" t="str">
        <f t="shared" si="1"/>
        <v>2025/04</v>
      </c>
      <c r="E11862" s="189"/>
    </row>
    <row r="11863">
      <c r="A11863" s="186" t="s">
        <v>488</v>
      </c>
      <c r="B11863" s="186">
        <v>0.030645</v>
      </c>
      <c r="C11863" s="187">
        <v>45761.0</v>
      </c>
      <c r="D11863" s="188" t="str">
        <f t="shared" si="1"/>
        <v>2025/04</v>
      </c>
      <c r="E11863" s="189"/>
    </row>
    <row r="11864">
      <c r="A11864" s="186" t="s">
        <v>488</v>
      </c>
      <c r="B11864" s="186">
        <v>0.07998</v>
      </c>
      <c r="C11864" s="187">
        <v>45761.0</v>
      </c>
      <c r="D11864" s="188" t="str">
        <f t="shared" si="1"/>
        <v>2025/04</v>
      </c>
      <c r="E11864" s="189"/>
    </row>
    <row r="11865">
      <c r="A11865" s="186" t="s">
        <v>488</v>
      </c>
      <c r="B11865" s="186">
        <v>3.532E-5</v>
      </c>
      <c r="C11865" s="187">
        <v>45761.0</v>
      </c>
      <c r="D11865" s="188" t="str">
        <f t="shared" si="1"/>
        <v>2025/04</v>
      </c>
      <c r="E11865" s="189"/>
    </row>
    <row r="11866">
      <c r="A11866" s="186" t="s">
        <v>489</v>
      </c>
      <c r="B11866" s="186">
        <v>0.1724</v>
      </c>
      <c r="C11866" s="187">
        <v>45761.0</v>
      </c>
      <c r="D11866" s="188" t="str">
        <f t="shared" si="1"/>
        <v>2025/04</v>
      </c>
      <c r="E11866" s="189"/>
    </row>
    <row r="11867">
      <c r="A11867" s="186" t="s">
        <v>489</v>
      </c>
      <c r="B11867" s="186">
        <v>0.0119</v>
      </c>
      <c r="C11867" s="187">
        <v>45761.0</v>
      </c>
      <c r="D11867" s="188" t="str">
        <f t="shared" si="1"/>
        <v>2025/04</v>
      </c>
      <c r="E11867" s="189"/>
    </row>
    <row r="11868">
      <c r="A11868" s="186" t="s">
        <v>489</v>
      </c>
      <c r="B11868" s="186">
        <v>6.7182954</v>
      </c>
      <c r="C11868" s="187">
        <v>45761.0</v>
      </c>
      <c r="D11868" s="188" t="str">
        <f t="shared" si="1"/>
        <v>2025/04</v>
      </c>
      <c r="E11868" s="189"/>
    </row>
    <row r="11869">
      <c r="A11869" s="186" t="s">
        <v>489</v>
      </c>
      <c r="B11869" s="186">
        <v>0.4857504</v>
      </c>
      <c r="C11869" s="187">
        <v>45761.0</v>
      </c>
      <c r="D11869" s="188" t="str">
        <f t="shared" si="1"/>
        <v>2025/04</v>
      </c>
      <c r="E11869" s="189"/>
    </row>
    <row r="11870">
      <c r="A11870" s="186" t="s">
        <v>489</v>
      </c>
      <c r="B11870" s="186">
        <v>4.0100526</v>
      </c>
      <c r="C11870" s="187">
        <v>45761.0</v>
      </c>
      <c r="D11870" s="188" t="str">
        <f t="shared" si="1"/>
        <v>2025/04</v>
      </c>
      <c r="E11870" s="189"/>
    </row>
    <row r="11871">
      <c r="A11871" s="186" t="s">
        <v>489</v>
      </c>
      <c r="B11871" s="186">
        <v>0.0024843</v>
      </c>
      <c r="C11871" s="187">
        <v>45761.0</v>
      </c>
      <c r="D11871" s="188" t="str">
        <f t="shared" si="1"/>
        <v>2025/04</v>
      </c>
      <c r="E11871" s="189"/>
    </row>
    <row r="11872">
      <c r="A11872" s="186" t="s">
        <v>489</v>
      </c>
      <c r="B11872" s="186">
        <v>0.001362</v>
      </c>
      <c r="C11872" s="187">
        <v>45761.0</v>
      </c>
      <c r="D11872" s="188" t="str">
        <f t="shared" si="1"/>
        <v>2025/04</v>
      </c>
      <c r="E11872" s="189"/>
    </row>
    <row r="11873">
      <c r="A11873" s="186" t="s">
        <v>498</v>
      </c>
      <c r="B11873" s="186">
        <v>0.0185675</v>
      </c>
      <c r="C11873" s="187">
        <v>45761.0</v>
      </c>
      <c r="D11873" s="188" t="str">
        <f t="shared" si="1"/>
        <v>2025/04</v>
      </c>
      <c r="E11873" s="189"/>
    </row>
    <row r="11874">
      <c r="A11874" s="186" t="s">
        <v>498</v>
      </c>
      <c r="B11874" s="186">
        <v>0.01305</v>
      </c>
      <c r="C11874" s="187">
        <v>45761.0</v>
      </c>
      <c r="D11874" s="188" t="str">
        <f t="shared" si="1"/>
        <v>2025/04</v>
      </c>
      <c r="E11874" s="189"/>
    </row>
    <row r="11875">
      <c r="A11875" s="186" t="s">
        <v>498</v>
      </c>
      <c r="B11875" s="186">
        <v>0.0035826</v>
      </c>
      <c r="C11875" s="187">
        <v>45761.0</v>
      </c>
      <c r="D11875" s="188" t="str">
        <f t="shared" si="1"/>
        <v>2025/04</v>
      </c>
      <c r="E11875" s="189"/>
    </row>
    <row r="11876">
      <c r="A11876" s="186" t="s">
        <v>498</v>
      </c>
      <c r="B11876" s="186">
        <v>2.784E-4</v>
      </c>
      <c r="C11876" s="187">
        <v>45761.0</v>
      </c>
      <c r="D11876" s="188" t="str">
        <f t="shared" si="1"/>
        <v>2025/04</v>
      </c>
      <c r="E11876" s="189"/>
    </row>
    <row r="11877">
      <c r="A11877" s="186" t="s">
        <v>498</v>
      </c>
      <c r="B11877" s="186">
        <v>0.001134</v>
      </c>
      <c r="C11877" s="187">
        <v>45761.0</v>
      </c>
      <c r="D11877" s="188" t="str">
        <f t="shared" si="1"/>
        <v>2025/04</v>
      </c>
      <c r="E11877" s="189"/>
    </row>
    <row r="11878">
      <c r="A11878" s="186" t="s">
        <v>491</v>
      </c>
      <c r="B11878" s="186">
        <v>0.01750485</v>
      </c>
      <c r="C11878" s="187">
        <v>45761.0</v>
      </c>
      <c r="D11878" s="188" t="str">
        <f t="shared" si="1"/>
        <v>2025/04</v>
      </c>
      <c r="E11878" s="189"/>
    </row>
    <row r="11879">
      <c r="A11879" s="186" t="s">
        <v>491</v>
      </c>
      <c r="B11879" s="186">
        <v>0.0550176</v>
      </c>
      <c r="C11879" s="187">
        <v>45761.0</v>
      </c>
      <c r="D11879" s="188" t="str">
        <f t="shared" si="1"/>
        <v>2025/04</v>
      </c>
      <c r="E11879" s="189"/>
    </row>
    <row r="11880">
      <c r="A11880" s="186" t="s">
        <v>491</v>
      </c>
      <c r="B11880" s="186">
        <v>0.014301</v>
      </c>
      <c r="C11880" s="187">
        <v>45761.0</v>
      </c>
      <c r="D11880" s="188" t="str">
        <f t="shared" si="1"/>
        <v>2025/04</v>
      </c>
      <c r="E11880" s="189"/>
    </row>
    <row r="11881">
      <c r="A11881" s="186" t="s">
        <v>499</v>
      </c>
      <c r="B11881" s="186">
        <v>6.609345</v>
      </c>
      <c r="C11881" s="187">
        <v>45762.0</v>
      </c>
      <c r="D11881" s="188" t="str">
        <f t="shared" si="1"/>
        <v>2025/04</v>
      </c>
      <c r="E11881" s="189"/>
    </row>
    <row r="11882">
      <c r="A11882" s="186" t="s">
        <v>499</v>
      </c>
      <c r="B11882" s="186">
        <v>0.0096</v>
      </c>
      <c r="C11882" s="187">
        <v>45762.0</v>
      </c>
      <c r="D11882" s="188" t="str">
        <f t="shared" si="1"/>
        <v>2025/04</v>
      </c>
      <c r="E11882" s="189"/>
    </row>
    <row r="11883">
      <c r="A11883" s="186" t="s">
        <v>499</v>
      </c>
      <c r="B11883" s="186">
        <v>3.27226</v>
      </c>
      <c r="C11883" s="187">
        <v>45762.0</v>
      </c>
      <c r="D11883" s="188" t="str">
        <f t="shared" si="1"/>
        <v>2025/04</v>
      </c>
      <c r="E11883" s="189"/>
    </row>
    <row r="11884">
      <c r="A11884" s="186" t="s">
        <v>499</v>
      </c>
      <c r="B11884" s="186">
        <v>2.9878425</v>
      </c>
      <c r="C11884" s="187">
        <v>45762.0</v>
      </c>
      <c r="D11884" s="188" t="str">
        <f t="shared" si="1"/>
        <v>2025/04</v>
      </c>
      <c r="E11884" s="189"/>
    </row>
    <row r="11885">
      <c r="A11885" s="186" t="s">
        <v>499</v>
      </c>
      <c r="B11885" s="186">
        <v>0.38864</v>
      </c>
      <c r="C11885" s="187">
        <v>45762.0</v>
      </c>
      <c r="D11885" s="188" t="str">
        <f t="shared" si="1"/>
        <v>2025/04</v>
      </c>
      <c r="E11885" s="189"/>
    </row>
    <row r="11886">
      <c r="A11886" s="186" t="s">
        <v>499</v>
      </c>
      <c r="B11886" s="186">
        <v>2.07944</v>
      </c>
      <c r="C11886" s="187">
        <v>45762.0</v>
      </c>
      <c r="D11886" s="188" t="str">
        <f t="shared" si="1"/>
        <v>2025/04</v>
      </c>
      <c r="E11886" s="189"/>
    </row>
    <row r="11887">
      <c r="A11887" s="186" t="s">
        <v>499</v>
      </c>
      <c r="B11887" s="186">
        <v>0.0105508</v>
      </c>
      <c r="C11887" s="187">
        <v>45762.0</v>
      </c>
      <c r="D11887" s="188" t="str">
        <f t="shared" si="1"/>
        <v>2025/04</v>
      </c>
      <c r="E11887" s="189"/>
    </row>
    <row r="11888">
      <c r="A11888" s="186" t="s">
        <v>499</v>
      </c>
      <c r="B11888" s="186">
        <v>0.1216818</v>
      </c>
      <c r="C11888" s="187">
        <v>45762.0</v>
      </c>
      <c r="D11888" s="188" t="str">
        <f t="shared" si="1"/>
        <v>2025/04</v>
      </c>
      <c r="E11888" s="189"/>
    </row>
    <row r="11889">
      <c r="A11889" s="186" t="s">
        <v>499</v>
      </c>
      <c r="B11889" s="186">
        <v>0.0663816</v>
      </c>
      <c r="C11889" s="187">
        <v>45762.0</v>
      </c>
      <c r="D11889" s="188" t="str">
        <f t="shared" si="1"/>
        <v>2025/04</v>
      </c>
      <c r="E11889" s="189"/>
    </row>
    <row r="11890">
      <c r="A11890" s="186" t="s">
        <v>502</v>
      </c>
      <c r="B11890" s="186">
        <v>0.00638775</v>
      </c>
      <c r="C11890" s="187">
        <v>45762.0</v>
      </c>
      <c r="D11890" s="188" t="str">
        <f t="shared" si="1"/>
        <v>2025/04</v>
      </c>
      <c r="E11890" s="189"/>
    </row>
    <row r="11891">
      <c r="A11891" s="186" t="s">
        <v>502</v>
      </c>
      <c r="B11891" s="186">
        <v>0.001728</v>
      </c>
      <c r="C11891" s="187">
        <v>45762.0</v>
      </c>
      <c r="D11891" s="188" t="str">
        <f t="shared" si="1"/>
        <v>2025/04</v>
      </c>
      <c r="E11891" s="189"/>
    </row>
    <row r="11892">
      <c r="A11892" s="186" t="s">
        <v>502</v>
      </c>
      <c r="B11892" s="186">
        <v>3.45E-4</v>
      </c>
      <c r="C11892" s="187">
        <v>45762.0</v>
      </c>
      <c r="D11892" s="188" t="str">
        <f t="shared" si="1"/>
        <v>2025/04</v>
      </c>
      <c r="E11892" s="189"/>
    </row>
    <row r="11893">
      <c r="A11893" s="186" t="s">
        <v>502</v>
      </c>
      <c r="B11893" s="186">
        <v>0.0044158</v>
      </c>
      <c r="C11893" s="187">
        <v>45762.0</v>
      </c>
      <c r="D11893" s="188" t="str">
        <f t="shared" si="1"/>
        <v>2025/04</v>
      </c>
      <c r="E11893" s="189"/>
    </row>
    <row r="11894">
      <c r="A11894" s="186" t="s">
        <v>502</v>
      </c>
      <c r="B11894" s="186">
        <v>0.2439471</v>
      </c>
      <c r="C11894" s="187">
        <v>45762.0</v>
      </c>
      <c r="D11894" s="188" t="str">
        <f t="shared" si="1"/>
        <v>2025/04</v>
      </c>
      <c r="E11894" s="189"/>
    </row>
    <row r="11895">
      <c r="A11895" s="186" t="s">
        <v>502</v>
      </c>
      <c r="B11895" s="186">
        <v>0.0167364</v>
      </c>
      <c r="C11895" s="187">
        <v>45762.0</v>
      </c>
      <c r="D11895" s="188" t="str">
        <f t="shared" si="1"/>
        <v>2025/04</v>
      </c>
      <c r="E11895" s="189"/>
    </row>
    <row r="11896">
      <c r="A11896" s="186" t="s">
        <v>502</v>
      </c>
      <c r="B11896" s="186">
        <v>4.68</v>
      </c>
      <c r="C11896" s="187">
        <v>45762.0</v>
      </c>
      <c r="D11896" s="188" t="str">
        <f t="shared" si="1"/>
        <v>2025/04</v>
      </c>
      <c r="E11896" s="189"/>
    </row>
    <row r="11897">
      <c r="A11897" s="186" t="s">
        <v>502</v>
      </c>
      <c r="B11897" s="186">
        <v>0.256116</v>
      </c>
      <c r="C11897" s="187">
        <v>45762.0</v>
      </c>
      <c r="D11897" s="188" t="str">
        <f t="shared" si="1"/>
        <v>2025/04</v>
      </c>
      <c r="E11897" s="189"/>
    </row>
    <row r="11898">
      <c r="A11898" s="186" t="s">
        <v>502</v>
      </c>
      <c r="B11898" s="186">
        <v>0.320928</v>
      </c>
      <c r="C11898" s="187">
        <v>45762.0</v>
      </c>
      <c r="D11898" s="188" t="str">
        <f t="shared" si="1"/>
        <v>2025/04</v>
      </c>
      <c r="E11898" s="189"/>
    </row>
    <row r="11899">
      <c r="A11899" s="186" t="s">
        <v>488</v>
      </c>
      <c r="B11899" s="186">
        <v>0.0028176</v>
      </c>
      <c r="C11899" s="187">
        <v>45762.0</v>
      </c>
      <c r="D11899" s="188" t="str">
        <f t="shared" si="1"/>
        <v>2025/04</v>
      </c>
      <c r="E11899" s="189"/>
    </row>
    <row r="11900">
      <c r="A11900" s="186" t="s">
        <v>488</v>
      </c>
      <c r="B11900" s="186">
        <v>2.88E-4</v>
      </c>
      <c r="C11900" s="187">
        <v>45762.0</v>
      </c>
      <c r="D11900" s="188" t="str">
        <f t="shared" si="1"/>
        <v>2025/04</v>
      </c>
      <c r="E11900" s="189"/>
    </row>
    <row r="11901">
      <c r="A11901" s="186" t="s">
        <v>488</v>
      </c>
      <c r="B11901" s="186">
        <v>9.168E-4</v>
      </c>
      <c r="C11901" s="187">
        <v>45762.0</v>
      </c>
      <c r="D11901" s="188" t="str">
        <f t="shared" si="1"/>
        <v>2025/04</v>
      </c>
      <c r="E11901" s="189"/>
    </row>
    <row r="11902">
      <c r="A11902" s="186" t="s">
        <v>489</v>
      </c>
      <c r="B11902" s="186">
        <v>0.175265</v>
      </c>
      <c r="C11902" s="187">
        <v>45762.0</v>
      </c>
      <c r="D11902" s="188" t="str">
        <f t="shared" si="1"/>
        <v>2025/04</v>
      </c>
      <c r="E11902" s="189"/>
    </row>
    <row r="11903">
      <c r="A11903" s="186" t="s">
        <v>489</v>
      </c>
      <c r="B11903" s="186">
        <v>0.02456</v>
      </c>
      <c r="C11903" s="187">
        <v>45762.0</v>
      </c>
      <c r="D11903" s="188" t="str">
        <f t="shared" si="1"/>
        <v>2025/04</v>
      </c>
      <c r="E11903" s="189"/>
    </row>
    <row r="11904">
      <c r="A11904" s="186" t="s">
        <v>489</v>
      </c>
      <c r="B11904" s="186">
        <v>5.5462338</v>
      </c>
      <c r="C11904" s="187">
        <v>45762.0</v>
      </c>
      <c r="D11904" s="188" t="str">
        <f t="shared" si="1"/>
        <v>2025/04</v>
      </c>
      <c r="E11904" s="189"/>
    </row>
    <row r="11905">
      <c r="A11905" s="186" t="s">
        <v>489</v>
      </c>
      <c r="B11905" s="186">
        <v>0.4017216</v>
      </c>
      <c r="C11905" s="187">
        <v>45762.0</v>
      </c>
      <c r="D11905" s="188" t="str">
        <f t="shared" si="1"/>
        <v>2025/04</v>
      </c>
      <c r="E11905" s="189"/>
    </row>
    <row r="11906">
      <c r="A11906" s="186" t="s">
        <v>489</v>
      </c>
      <c r="B11906" s="186">
        <v>3.8292636</v>
      </c>
      <c r="C11906" s="187">
        <v>45762.0</v>
      </c>
      <c r="D11906" s="188" t="str">
        <f t="shared" si="1"/>
        <v>2025/04</v>
      </c>
      <c r="E11906" s="189"/>
    </row>
    <row r="11907">
      <c r="A11907" s="186" t="s">
        <v>489</v>
      </c>
      <c r="B11907" s="186">
        <v>0.0024831</v>
      </c>
      <c r="C11907" s="187">
        <v>45762.0</v>
      </c>
      <c r="D11907" s="188" t="str">
        <f t="shared" si="1"/>
        <v>2025/04</v>
      </c>
      <c r="E11907" s="189"/>
    </row>
    <row r="11908">
      <c r="A11908" s="186" t="s">
        <v>489</v>
      </c>
      <c r="B11908" s="186">
        <v>0.0014112</v>
      </c>
      <c r="C11908" s="187">
        <v>45762.0</v>
      </c>
      <c r="D11908" s="188" t="str">
        <f t="shared" si="1"/>
        <v>2025/04</v>
      </c>
      <c r="E11908" s="189"/>
    </row>
    <row r="11909">
      <c r="A11909" s="186" t="s">
        <v>498</v>
      </c>
      <c r="B11909" s="186">
        <v>0.0278975</v>
      </c>
      <c r="C11909" s="187">
        <v>45762.0</v>
      </c>
      <c r="D11909" s="188" t="str">
        <f t="shared" si="1"/>
        <v>2025/04</v>
      </c>
      <c r="E11909" s="189"/>
    </row>
    <row r="11910">
      <c r="A11910" s="186" t="s">
        <v>498</v>
      </c>
      <c r="B11910" s="186">
        <v>0.01833</v>
      </c>
      <c r="C11910" s="187">
        <v>45762.0</v>
      </c>
      <c r="D11910" s="188" t="str">
        <f t="shared" si="1"/>
        <v>2025/04</v>
      </c>
      <c r="E11910" s="189"/>
    </row>
    <row r="11911">
      <c r="A11911" s="186" t="s">
        <v>498</v>
      </c>
      <c r="B11911" s="186">
        <v>0.0047595</v>
      </c>
      <c r="C11911" s="187">
        <v>45762.0</v>
      </c>
      <c r="D11911" s="188" t="str">
        <f t="shared" si="1"/>
        <v>2025/04</v>
      </c>
      <c r="E11911" s="189"/>
    </row>
    <row r="11912">
      <c r="A11912" s="186" t="s">
        <v>498</v>
      </c>
      <c r="B11912" s="186">
        <v>5.568E-4</v>
      </c>
      <c r="C11912" s="187">
        <v>45762.0</v>
      </c>
      <c r="D11912" s="188" t="str">
        <f t="shared" si="1"/>
        <v>2025/04</v>
      </c>
      <c r="E11912" s="189"/>
    </row>
    <row r="11913">
      <c r="A11913" s="186" t="s">
        <v>498</v>
      </c>
      <c r="B11913" s="186">
        <v>0.0016074</v>
      </c>
      <c r="C11913" s="187">
        <v>45762.0</v>
      </c>
      <c r="D11913" s="188" t="str">
        <f t="shared" si="1"/>
        <v>2025/04</v>
      </c>
      <c r="E11913" s="189"/>
    </row>
    <row r="11914">
      <c r="A11914" s="186" t="s">
        <v>491</v>
      </c>
      <c r="B11914" s="186">
        <v>0.02199615</v>
      </c>
      <c r="C11914" s="187">
        <v>45762.0</v>
      </c>
      <c r="D11914" s="188" t="str">
        <f t="shared" si="1"/>
        <v>2025/04</v>
      </c>
      <c r="E11914" s="189"/>
    </row>
    <row r="11915">
      <c r="A11915" s="186" t="s">
        <v>491</v>
      </c>
      <c r="B11915" s="186">
        <v>0.070992</v>
      </c>
      <c r="C11915" s="187">
        <v>45762.0</v>
      </c>
      <c r="D11915" s="188" t="str">
        <f t="shared" si="1"/>
        <v>2025/04</v>
      </c>
      <c r="E11915" s="189"/>
    </row>
    <row r="11916">
      <c r="A11916" s="186" t="s">
        <v>491</v>
      </c>
      <c r="B11916" s="186">
        <v>0.0188178</v>
      </c>
      <c r="C11916" s="187">
        <v>45762.0</v>
      </c>
      <c r="D11916" s="188" t="str">
        <f t="shared" si="1"/>
        <v>2025/04</v>
      </c>
      <c r="E11916" s="189"/>
    </row>
    <row r="11917">
      <c r="A11917" s="186" t="s">
        <v>487</v>
      </c>
      <c r="B11917" s="186">
        <v>0.004155</v>
      </c>
      <c r="C11917" s="187">
        <v>45763.0</v>
      </c>
      <c r="D11917" s="188" t="str">
        <f t="shared" si="1"/>
        <v>2025/04</v>
      </c>
      <c r="E11917" s="189"/>
    </row>
    <row r="11918">
      <c r="A11918" s="186" t="s">
        <v>487</v>
      </c>
      <c r="B11918" s="186">
        <v>0.00257</v>
      </c>
      <c r="C11918" s="187">
        <v>45763.0</v>
      </c>
      <c r="D11918" s="188" t="str">
        <f t="shared" si="1"/>
        <v>2025/04</v>
      </c>
      <c r="E11918" s="189"/>
    </row>
    <row r="11919">
      <c r="A11919" s="186" t="s">
        <v>487</v>
      </c>
      <c r="B11919" s="186">
        <v>0.0039012</v>
      </c>
      <c r="C11919" s="187">
        <v>45763.0</v>
      </c>
      <c r="D11919" s="188" t="str">
        <f t="shared" si="1"/>
        <v>2025/04</v>
      </c>
      <c r="E11919" s="189"/>
    </row>
    <row r="11920">
      <c r="A11920" s="186" t="s">
        <v>487</v>
      </c>
      <c r="B11920" s="186">
        <v>0.0013338</v>
      </c>
      <c r="C11920" s="187">
        <v>45763.0</v>
      </c>
      <c r="D11920" s="188" t="str">
        <f t="shared" si="1"/>
        <v>2025/04</v>
      </c>
      <c r="E11920" s="189"/>
    </row>
    <row r="11921">
      <c r="A11921" s="186" t="s">
        <v>487</v>
      </c>
      <c r="B11921" s="186">
        <v>2.685915</v>
      </c>
      <c r="C11921" s="187">
        <v>45763.0</v>
      </c>
      <c r="D11921" s="188" t="str">
        <f t="shared" si="1"/>
        <v>2025/04</v>
      </c>
      <c r="E11921" s="189"/>
    </row>
    <row r="11922">
      <c r="A11922" s="186" t="s">
        <v>487</v>
      </c>
      <c r="B11922" s="186">
        <v>0.01152</v>
      </c>
      <c r="C11922" s="187">
        <v>45763.0</v>
      </c>
      <c r="D11922" s="188" t="str">
        <f t="shared" si="1"/>
        <v>2025/04</v>
      </c>
      <c r="E11922" s="189"/>
    </row>
    <row r="11923">
      <c r="A11923" s="186" t="s">
        <v>487</v>
      </c>
      <c r="B11923" s="186">
        <v>1.54212</v>
      </c>
      <c r="C11923" s="187">
        <v>45763.0</v>
      </c>
      <c r="D11923" s="188" t="str">
        <f t="shared" si="1"/>
        <v>2025/04</v>
      </c>
      <c r="E11923" s="189"/>
    </row>
    <row r="11924">
      <c r="A11924" s="186" t="s">
        <v>487</v>
      </c>
      <c r="B11924" s="186">
        <v>0.3719705</v>
      </c>
      <c r="C11924" s="187">
        <v>45763.0</v>
      </c>
      <c r="D11924" s="188" t="str">
        <f t="shared" si="1"/>
        <v>2025/04</v>
      </c>
      <c r="E11924" s="189"/>
    </row>
    <row r="11925">
      <c r="A11925" s="186" t="s">
        <v>487</v>
      </c>
      <c r="B11925" s="186">
        <v>0.0078144</v>
      </c>
      <c r="C11925" s="187">
        <v>45763.0</v>
      </c>
      <c r="D11925" s="188" t="str">
        <f t="shared" si="1"/>
        <v>2025/04</v>
      </c>
      <c r="E11925" s="189"/>
    </row>
    <row r="11926">
      <c r="A11926" s="186" t="s">
        <v>487</v>
      </c>
      <c r="B11926" s="186">
        <v>1.5186952</v>
      </c>
      <c r="C11926" s="187">
        <v>45763.0</v>
      </c>
      <c r="D11926" s="188" t="str">
        <f t="shared" si="1"/>
        <v>2025/04</v>
      </c>
      <c r="E11926" s="189"/>
    </row>
    <row r="11927">
      <c r="A11927" s="186" t="s">
        <v>499</v>
      </c>
      <c r="B11927" s="186">
        <v>6.9029375</v>
      </c>
      <c r="C11927" s="187">
        <v>45763.0</v>
      </c>
      <c r="D11927" s="188" t="str">
        <f t="shared" si="1"/>
        <v>2025/04</v>
      </c>
      <c r="E11927" s="189"/>
    </row>
    <row r="11928">
      <c r="A11928" s="186" t="s">
        <v>499</v>
      </c>
      <c r="B11928" s="186">
        <v>3.84351</v>
      </c>
      <c r="C11928" s="187">
        <v>45763.0</v>
      </c>
      <c r="D11928" s="188" t="str">
        <f t="shared" si="1"/>
        <v>2025/04</v>
      </c>
      <c r="E11928" s="189"/>
    </row>
    <row r="11929">
      <c r="A11929" s="186" t="s">
        <v>499</v>
      </c>
      <c r="B11929" s="186">
        <v>2.9396075</v>
      </c>
      <c r="C11929" s="187">
        <v>45763.0</v>
      </c>
      <c r="D11929" s="188" t="str">
        <f t="shared" si="1"/>
        <v>2025/04</v>
      </c>
      <c r="E11929" s="189"/>
    </row>
    <row r="11930">
      <c r="A11930" s="186" t="s">
        <v>499</v>
      </c>
      <c r="B11930" s="186">
        <v>0.36</v>
      </c>
      <c r="C11930" s="187">
        <v>45763.0</v>
      </c>
      <c r="D11930" s="188" t="str">
        <f t="shared" si="1"/>
        <v>2025/04</v>
      </c>
      <c r="E11930" s="189"/>
    </row>
    <row r="11931">
      <c r="A11931" s="186" t="s">
        <v>499</v>
      </c>
      <c r="B11931" s="186">
        <v>2.13546</v>
      </c>
      <c r="C11931" s="187">
        <v>45763.0</v>
      </c>
      <c r="D11931" s="188" t="str">
        <f t="shared" si="1"/>
        <v>2025/04</v>
      </c>
      <c r="E11931" s="189"/>
    </row>
    <row r="11932">
      <c r="A11932" s="186" t="s">
        <v>499</v>
      </c>
      <c r="B11932" s="186">
        <v>0.0182156</v>
      </c>
      <c r="C11932" s="187">
        <v>45763.0</v>
      </c>
      <c r="D11932" s="188" t="str">
        <f t="shared" si="1"/>
        <v>2025/04</v>
      </c>
      <c r="E11932" s="189"/>
    </row>
    <row r="11933">
      <c r="A11933" s="186" t="s">
        <v>499</v>
      </c>
      <c r="B11933" s="186">
        <v>0.1238241</v>
      </c>
      <c r="C11933" s="187">
        <v>45763.0</v>
      </c>
      <c r="D11933" s="188" t="str">
        <f t="shared" si="1"/>
        <v>2025/04</v>
      </c>
      <c r="E11933" s="189"/>
    </row>
    <row r="11934">
      <c r="A11934" s="186" t="s">
        <v>499</v>
      </c>
      <c r="B11934" s="186">
        <v>0.0660972</v>
      </c>
      <c r="C11934" s="187">
        <v>45763.0</v>
      </c>
      <c r="D11934" s="188" t="str">
        <f t="shared" si="1"/>
        <v>2025/04</v>
      </c>
      <c r="E11934" s="189"/>
    </row>
    <row r="11935">
      <c r="A11935" s="186" t="s">
        <v>511</v>
      </c>
      <c r="B11935" s="186">
        <v>0.5829621</v>
      </c>
      <c r="C11935" s="187">
        <v>45763.0</v>
      </c>
      <c r="D11935" s="188" t="str">
        <f t="shared" si="1"/>
        <v>2025/04</v>
      </c>
      <c r="E11935" s="189"/>
    </row>
    <row r="11936">
      <c r="A11936" s="186" t="s">
        <v>511</v>
      </c>
      <c r="B11936" s="186">
        <v>0.0303924</v>
      </c>
      <c r="C11936" s="187">
        <v>45763.0</v>
      </c>
      <c r="D11936" s="188" t="str">
        <f t="shared" si="1"/>
        <v>2025/04</v>
      </c>
      <c r="E11936" s="189"/>
    </row>
    <row r="11937">
      <c r="A11937" s="186" t="s">
        <v>509</v>
      </c>
      <c r="B11937" s="186">
        <v>5.295E-5</v>
      </c>
      <c r="C11937" s="187">
        <v>45763.0</v>
      </c>
      <c r="D11937" s="188" t="str">
        <f t="shared" si="1"/>
        <v>2025/04</v>
      </c>
      <c r="E11937" s="189"/>
    </row>
    <row r="11938">
      <c r="A11938" s="186" t="s">
        <v>509</v>
      </c>
      <c r="B11938" s="186">
        <v>1.08E-5</v>
      </c>
      <c r="C11938" s="187">
        <v>45763.0</v>
      </c>
      <c r="D11938" s="188" t="str">
        <f t="shared" si="1"/>
        <v>2025/04</v>
      </c>
      <c r="E11938" s="189"/>
    </row>
    <row r="11939">
      <c r="A11939" s="186" t="s">
        <v>502</v>
      </c>
      <c r="B11939" s="186">
        <v>0.023708</v>
      </c>
      <c r="C11939" s="187">
        <v>45763.0</v>
      </c>
      <c r="D11939" s="188" t="str">
        <f t="shared" si="1"/>
        <v>2025/04</v>
      </c>
      <c r="E11939" s="189"/>
    </row>
    <row r="11940">
      <c r="A11940" s="186" t="s">
        <v>502</v>
      </c>
      <c r="B11940" s="186">
        <v>0.001719</v>
      </c>
      <c r="C11940" s="187">
        <v>45763.0</v>
      </c>
      <c r="D11940" s="188" t="str">
        <f t="shared" si="1"/>
        <v>2025/04</v>
      </c>
      <c r="E11940" s="189"/>
    </row>
    <row r="11941">
      <c r="A11941" s="186" t="s">
        <v>502</v>
      </c>
      <c r="B11941" s="186">
        <v>0.03536</v>
      </c>
      <c r="C11941" s="187">
        <v>45763.0</v>
      </c>
      <c r="D11941" s="188" t="str">
        <f t="shared" si="1"/>
        <v>2025/04</v>
      </c>
      <c r="E11941" s="189"/>
    </row>
    <row r="11942">
      <c r="A11942" s="186" t="s">
        <v>502</v>
      </c>
      <c r="B11942" s="186">
        <v>0.5438175</v>
      </c>
      <c r="C11942" s="187">
        <v>45763.0</v>
      </c>
      <c r="D11942" s="188" t="str">
        <f t="shared" si="1"/>
        <v>2025/04</v>
      </c>
      <c r="E11942" s="189"/>
    </row>
    <row r="11943">
      <c r="A11943" s="186" t="s">
        <v>502</v>
      </c>
      <c r="B11943" s="186">
        <v>0.01456</v>
      </c>
      <c r="C11943" s="187">
        <v>45763.0</v>
      </c>
      <c r="D11943" s="188" t="str">
        <f t="shared" si="1"/>
        <v>2025/04</v>
      </c>
      <c r="E11943" s="189"/>
    </row>
    <row r="11944">
      <c r="A11944" s="186" t="s">
        <v>502</v>
      </c>
      <c r="B11944" s="186">
        <v>0.13617</v>
      </c>
      <c r="C11944" s="187">
        <v>45763.0</v>
      </c>
      <c r="D11944" s="188" t="str">
        <f t="shared" si="1"/>
        <v>2025/04</v>
      </c>
      <c r="E11944" s="189"/>
    </row>
    <row r="11945">
      <c r="A11945" s="186" t="s">
        <v>502</v>
      </c>
      <c r="B11945" s="186">
        <v>0.0323598</v>
      </c>
      <c r="C11945" s="187">
        <v>45763.0</v>
      </c>
      <c r="D11945" s="188" t="str">
        <f t="shared" si="1"/>
        <v>2025/04</v>
      </c>
      <c r="E11945" s="189"/>
    </row>
    <row r="11946">
      <c r="A11946" s="186" t="s">
        <v>502</v>
      </c>
      <c r="B11946" s="186">
        <v>0.0144768</v>
      </c>
      <c r="C11946" s="187">
        <v>45763.0</v>
      </c>
      <c r="D11946" s="188" t="str">
        <f t="shared" si="1"/>
        <v>2025/04</v>
      </c>
      <c r="E11946" s="189"/>
    </row>
    <row r="11947">
      <c r="A11947" s="186" t="s">
        <v>502</v>
      </c>
      <c r="B11947" s="186">
        <v>0.0079536</v>
      </c>
      <c r="C11947" s="187">
        <v>45763.0</v>
      </c>
      <c r="D11947" s="188" t="str">
        <f t="shared" si="1"/>
        <v>2025/04</v>
      </c>
      <c r="E11947" s="189"/>
    </row>
    <row r="11948">
      <c r="A11948" s="186" t="s">
        <v>502</v>
      </c>
      <c r="B11948" s="186">
        <v>0.0048401</v>
      </c>
      <c r="C11948" s="187">
        <v>45763.0</v>
      </c>
      <c r="D11948" s="188" t="str">
        <f t="shared" si="1"/>
        <v>2025/04</v>
      </c>
      <c r="E11948" s="189"/>
    </row>
    <row r="11949">
      <c r="A11949" s="186" t="s">
        <v>502</v>
      </c>
      <c r="B11949" s="186">
        <v>59.91126</v>
      </c>
      <c r="C11949" s="187">
        <v>45763.0</v>
      </c>
      <c r="D11949" s="188" t="str">
        <f t="shared" si="1"/>
        <v>2025/04</v>
      </c>
      <c r="E11949" s="189"/>
    </row>
    <row r="11950">
      <c r="A11950" s="186" t="s">
        <v>502</v>
      </c>
      <c r="B11950" s="186">
        <v>0.2897904</v>
      </c>
      <c r="C11950" s="187">
        <v>45763.0</v>
      </c>
      <c r="D11950" s="188" t="str">
        <f t="shared" si="1"/>
        <v>2025/04</v>
      </c>
      <c r="E11950" s="189"/>
    </row>
    <row r="11951">
      <c r="A11951" s="186" t="s">
        <v>502</v>
      </c>
      <c r="B11951" s="186">
        <v>0.0198708</v>
      </c>
      <c r="C11951" s="187">
        <v>45763.0</v>
      </c>
      <c r="D11951" s="188" t="str">
        <f t="shared" si="1"/>
        <v>2025/04</v>
      </c>
      <c r="E11951" s="189"/>
    </row>
    <row r="11952">
      <c r="A11952" s="186" t="s">
        <v>502</v>
      </c>
      <c r="B11952" s="186">
        <v>4.6</v>
      </c>
      <c r="C11952" s="187">
        <v>45763.0</v>
      </c>
      <c r="D11952" s="188" t="str">
        <f t="shared" si="1"/>
        <v>2025/04</v>
      </c>
      <c r="E11952" s="189"/>
    </row>
    <row r="11953">
      <c r="A11953" s="186" t="s">
        <v>502</v>
      </c>
      <c r="B11953" s="186">
        <v>0.255894</v>
      </c>
      <c r="C11953" s="187">
        <v>45763.0</v>
      </c>
      <c r="D11953" s="188" t="str">
        <f t="shared" si="1"/>
        <v>2025/04</v>
      </c>
      <c r="E11953" s="189"/>
    </row>
    <row r="11954">
      <c r="A11954" s="186" t="s">
        <v>502</v>
      </c>
      <c r="B11954" s="186">
        <v>0.315572</v>
      </c>
      <c r="C11954" s="187">
        <v>45763.0</v>
      </c>
      <c r="D11954" s="188" t="str">
        <f t="shared" si="1"/>
        <v>2025/04</v>
      </c>
      <c r="E11954" s="189"/>
    </row>
    <row r="11955">
      <c r="A11955" s="186" t="s">
        <v>488</v>
      </c>
      <c r="B11955" s="186">
        <v>8.8669525</v>
      </c>
      <c r="C11955" s="187">
        <v>45763.0</v>
      </c>
      <c r="D11955" s="188" t="str">
        <f t="shared" si="1"/>
        <v>2025/04</v>
      </c>
      <c r="E11955" s="189"/>
    </row>
    <row r="11956">
      <c r="A11956" s="186" t="s">
        <v>488</v>
      </c>
      <c r="B11956" s="186">
        <v>8.48256</v>
      </c>
      <c r="C11956" s="187">
        <v>45763.0</v>
      </c>
      <c r="D11956" s="188" t="str">
        <f t="shared" si="1"/>
        <v>2025/04</v>
      </c>
      <c r="E11956" s="189"/>
    </row>
    <row r="11957">
      <c r="A11957" s="186" t="s">
        <v>488</v>
      </c>
      <c r="B11957" s="186">
        <v>7.33394</v>
      </c>
      <c r="C11957" s="187">
        <v>45763.0</v>
      </c>
      <c r="D11957" s="188" t="str">
        <f t="shared" si="1"/>
        <v>2025/04</v>
      </c>
      <c r="E11957" s="189"/>
    </row>
    <row r="11958">
      <c r="A11958" s="186" t="s">
        <v>488</v>
      </c>
      <c r="B11958" s="186">
        <v>0.0112935</v>
      </c>
      <c r="C11958" s="187">
        <v>45763.0</v>
      </c>
      <c r="D11958" s="188" t="str">
        <f t="shared" si="1"/>
        <v>2025/04</v>
      </c>
      <c r="E11958" s="189"/>
    </row>
    <row r="11959">
      <c r="A11959" s="186" t="s">
        <v>488</v>
      </c>
      <c r="B11959" s="186">
        <v>0.0028254</v>
      </c>
      <c r="C11959" s="187">
        <v>45763.0</v>
      </c>
      <c r="D11959" s="188" t="str">
        <f t="shared" si="1"/>
        <v>2025/04</v>
      </c>
      <c r="E11959" s="189"/>
    </row>
    <row r="11960">
      <c r="A11960" s="186" t="s">
        <v>488</v>
      </c>
      <c r="B11960" s="186">
        <v>7.14756</v>
      </c>
      <c r="C11960" s="187">
        <v>45763.0</v>
      </c>
      <c r="D11960" s="188" t="str">
        <f t="shared" si="1"/>
        <v>2025/04</v>
      </c>
      <c r="E11960" s="189"/>
    </row>
    <row r="11961">
      <c r="A11961" s="186" t="s">
        <v>488</v>
      </c>
      <c r="B11961" s="186">
        <v>0.19584</v>
      </c>
      <c r="C11961" s="187">
        <v>45763.0</v>
      </c>
      <c r="D11961" s="188" t="str">
        <f t="shared" si="1"/>
        <v>2025/04</v>
      </c>
      <c r="E11961" s="189"/>
    </row>
    <row r="11962">
      <c r="A11962" s="186" t="s">
        <v>488</v>
      </c>
      <c r="B11962" s="186">
        <v>3.2694</v>
      </c>
      <c r="C11962" s="187">
        <v>45763.0</v>
      </c>
      <c r="D11962" s="188" t="str">
        <f t="shared" si="1"/>
        <v>2025/04</v>
      </c>
      <c r="E11962" s="189"/>
    </row>
    <row r="11963">
      <c r="A11963" s="186" t="s">
        <v>488</v>
      </c>
      <c r="B11963" s="186">
        <v>1.3917178</v>
      </c>
      <c r="C11963" s="187">
        <v>45763.0</v>
      </c>
      <c r="D11963" s="188" t="str">
        <f t="shared" si="1"/>
        <v>2025/04</v>
      </c>
      <c r="E11963" s="189"/>
    </row>
    <row r="11964">
      <c r="A11964" s="186" t="s">
        <v>488</v>
      </c>
      <c r="B11964" s="186">
        <v>0.018656</v>
      </c>
      <c r="C11964" s="187">
        <v>45763.0</v>
      </c>
      <c r="D11964" s="188" t="str">
        <f t="shared" si="1"/>
        <v>2025/04</v>
      </c>
      <c r="E11964" s="189"/>
    </row>
    <row r="11965">
      <c r="A11965" s="186" t="s">
        <v>488</v>
      </c>
      <c r="B11965" s="186">
        <v>4.6419824</v>
      </c>
      <c r="C11965" s="187">
        <v>45763.0</v>
      </c>
      <c r="D11965" s="188" t="str">
        <f t="shared" si="1"/>
        <v>2025/04</v>
      </c>
      <c r="E11965" s="189"/>
    </row>
    <row r="11966">
      <c r="A11966" s="186" t="s">
        <v>489</v>
      </c>
      <c r="B11966" s="186">
        <v>6.0839075</v>
      </c>
      <c r="C11966" s="187">
        <v>45763.0</v>
      </c>
      <c r="D11966" s="188" t="str">
        <f t="shared" si="1"/>
        <v>2025/04</v>
      </c>
      <c r="E11966" s="189"/>
    </row>
    <row r="11967">
      <c r="A11967" s="186" t="s">
        <v>489</v>
      </c>
      <c r="B11967" s="186">
        <v>0.66272</v>
      </c>
      <c r="C11967" s="187">
        <v>45763.0</v>
      </c>
      <c r="D11967" s="188" t="str">
        <f t="shared" si="1"/>
        <v>2025/04</v>
      </c>
      <c r="E11967" s="189"/>
    </row>
    <row r="11968">
      <c r="A11968" s="186" t="s">
        <v>489</v>
      </c>
      <c r="B11968" s="186">
        <v>3.6664</v>
      </c>
      <c r="C11968" s="187">
        <v>45763.0</v>
      </c>
      <c r="D11968" s="188" t="str">
        <f t="shared" si="1"/>
        <v>2025/04</v>
      </c>
      <c r="E11968" s="189"/>
    </row>
    <row r="11969">
      <c r="A11969" s="186" t="s">
        <v>489</v>
      </c>
      <c r="B11969" s="186">
        <v>3.62483175</v>
      </c>
      <c r="C11969" s="187">
        <v>45763.0</v>
      </c>
      <c r="D11969" s="188" t="str">
        <f t="shared" si="1"/>
        <v>2025/04</v>
      </c>
      <c r="E11969" s="189"/>
    </row>
    <row r="11970">
      <c r="A11970" s="186" t="s">
        <v>489</v>
      </c>
      <c r="B11970" s="186">
        <v>0.3960384</v>
      </c>
      <c r="C11970" s="187">
        <v>45763.0</v>
      </c>
      <c r="D11970" s="188" t="str">
        <f t="shared" si="1"/>
        <v>2025/04</v>
      </c>
      <c r="E11970" s="189"/>
    </row>
    <row r="11971">
      <c r="A11971" s="186" t="s">
        <v>489</v>
      </c>
      <c r="B11971" s="186">
        <v>2.6871708</v>
      </c>
      <c r="C11971" s="187">
        <v>45763.0</v>
      </c>
      <c r="D11971" s="188" t="str">
        <f t="shared" si="1"/>
        <v>2025/04</v>
      </c>
      <c r="E11971" s="189"/>
    </row>
    <row r="11972">
      <c r="A11972" s="186" t="s">
        <v>489</v>
      </c>
      <c r="B11972" s="186">
        <v>0.0739377</v>
      </c>
      <c r="C11972" s="187">
        <v>45763.0</v>
      </c>
      <c r="D11972" s="188" t="str">
        <f t="shared" si="1"/>
        <v>2025/04</v>
      </c>
      <c r="E11972" s="189"/>
    </row>
    <row r="11973">
      <c r="A11973" s="186" t="s">
        <v>489</v>
      </c>
      <c r="B11973" s="186">
        <v>0.0512268</v>
      </c>
      <c r="C11973" s="187">
        <v>45763.0</v>
      </c>
      <c r="D11973" s="188" t="str">
        <f t="shared" si="1"/>
        <v>2025/04</v>
      </c>
      <c r="E11973" s="189"/>
    </row>
    <row r="11974">
      <c r="A11974" s="186" t="s">
        <v>498</v>
      </c>
      <c r="B11974" s="186">
        <v>0.6682375</v>
      </c>
      <c r="C11974" s="187">
        <v>45763.0</v>
      </c>
      <c r="D11974" s="188" t="str">
        <f t="shared" si="1"/>
        <v>2025/04</v>
      </c>
      <c r="E11974" s="189"/>
    </row>
    <row r="11975">
      <c r="A11975" s="186" t="s">
        <v>498</v>
      </c>
      <c r="B11975" s="186">
        <v>0.88736</v>
      </c>
      <c r="C11975" s="187">
        <v>45763.0</v>
      </c>
      <c r="D11975" s="188" t="str">
        <f t="shared" si="1"/>
        <v>2025/04</v>
      </c>
      <c r="E11975" s="189"/>
    </row>
    <row r="11976">
      <c r="A11976" s="186" t="s">
        <v>498</v>
      </c>
      <c r="B11976" s="186">
        <v>0.09222</v>
      </c>
      <c r="C11976" s="187">
        <v>45763.0</v>
      </c>
      <c r="D11976" s="188" t="str">
        <f t="shared" si="1"/>
        <v>2025/04</v>
      </c>
      <c r="E11976" s="189"/>
    </row>
    <row r="11977">
      <c r="A11977" s="186" t="s">
        <v>498</v>
      </c>
      <c r="B11977" s="186">
        <v>0.0304326</v>
      </c>
      <c r="C11977" s="187">
        <v>45763.0</v>
      </c>
      <c r="D11977" s="188" t="str">
        <f t="shared" si="1"/>
        <v>2025/04</v>
      </c>
      <c r="E11977" s="189"/>
    </row>
    <row r="11978">
      <c r="A11978" s="186" t="s">
        <v>498</v>
      </c>
      <c r="B11978" s="186">
        <v>0.0074976</v>
      </c>
      <c r="C11978" s="187">
        <v>45763.0</v>
      </c>
      <c r="D11978" s="188" t="str">
        <f t="shared" si="1"/>
        <v>2025/04</v>
      </c>
      <c r="E11978" s="189"/>
    </row>
    <row r="11979">
      <c r="A11979" s="186" t="s">
        <v>498</v>
      </c>
      <c r="B11979" s="186">
        <v>0.0183348</v>
      </c>
      <c r="C11979" s="187">
        <v>45763.0</v>
      </c>
      <c r="D11979" s="188" t="str">
        <f t="shared" si="1"/>
        <v>2025/04</v>
      </c>
      <c r="E11979" s="189"/>
    </row>
    <row r="11980">
      <c r="A11980" s="186" t="s">
        <v>512</v>
      </c>
      <c r="B11980" s="186">
        <v>0.01861</v>
      </c>
      <c r="C11980" s="187">
        <v>45763.0</v>
      </c>
      <c r="D11980" s="188" t="str">
        <f t="shared" si="1"/>
        <v>2025/04</v>
      </c>
      <c r="E11980" s="189"/>
    </row>
    <row r="11981">
      <c r="A11981" s="186" t="s">
        <v>512</v>
      </c>
      <c r="B11981" s="186">
        <v>0.0049375</v>
      </c>
      <c r="C11981" s="187">
        <v>45763.0</v>
      </c>
      <c r="D11981" s="188" t="str">
        <f t="shared" si="1"/>
        <v>2025/04</v>
      </c>
      <c r="E11981" s="189"/>
    </row>
    <row r="11982">
      <c r="A11982" s="186" t="s">
        <v>512</v>
      </c>
      <c r="B11982" s="186">
        <v>0.0065</v>
      </c>
      <c r="C11982" s="187">
        <v>45763.0</v>
      </c>
      <c r="D11982" s="188" t="str">
        <f t="shared" si="1"/>
        <v>2025/04</v>
      </c>
      <c r="E11982" s="189"/>
    </row>
    <row r="11983">
      <c r="A11983" s="186" t="s">
        <v>512</v>
      </c>
      <c r="B11983" s="186">
        <v>0.09119535</v>
      </c>
      <c r="C11983" s="187">
        <v>45763.0</v>
      </c>
      <c r="D11983" s="188" t="str">
        <f t="shared" si="1"/>
        <v>2025/04</v>
      </c>
      <c r="E11983" s="189"/>
    </row>
    <row r="11984">
      <c r="A11984" s="186" t="s">
        <v>512</v>
      </c>
      <c r="B11984" s="186">
        <v>0.03625425</v>
      </c>
      <c r="C11984" s="187">
        <v>45763.0</v>
      </c>
      <c r="D11984" s="188" t="str">
        <f t="shared" si="1"/>
        <v>2025/04</v>
      </c>
      <c r="E11984" s="189"/>
    </row>
    <row r="11985">
      <c r="A11985" s="186" t="s">
        <v>512</v>
      </c>
      <c r="B11985" s="186">
        <v>0.0280188</v>
      </c>
      <c r="C11985" s="187">
        <v>45763.0</v>
      </c>
      <c r="D11985" s="188" t="str">
        <f t="shared" si="1"/>
        <v>2025/04</v>
      </c>
      <c r="E11985" s="189"/>
    </row>
    <row r="11986">
      <c r="A11986" s="186" t="s">
        <v>491</v>
      </c>
      <c r="B11986" s="186">
        <v>0.0149556</v>
      </c>
      <c r="C11986" s="187">
        <v>45763.0</v>
      </c>
      <c r="D11986" s="188" t="str">
        <f t="shared" si="1"/>
        <v>2025/04</v>
      </c>
      <c r="E11986" s="189"/>
    </row>
    <row r="11987">
      <c r="A11987" s="186" t="s">
        <v>491</v>
      </c>
      <c r="B11987" s="186">
        <v>0.044784</v>
      </c>
      <c r="C11987" s="187">
        <v>45763.0</v>
      </c>
      <c r="D11987" s="188" t="str">
        <f t="shared" si="1"/>
        <v>2025/04</v>
      </c>
      <c r="E11987" s="189"/>
    </row>
    <row r="11988">
      <c r="A11988" s="186" t="s">
        <v>491</v>
      </c>
      <c r="B11988" s="186">
        <v>0.0119106</v>
      </c>
      <c r="C11988" s="187">
        <v>45763.0</v>
      </c>
      <c r="D11988" s="188" t="str">
        <f t="shared" si="1"/>
        <v>2025/04</v>
      </c>
      <c r="E11988" s="189"/>
    </row>
    <row r="11989">
      <c r="A11989" s="186" t="s">
        <v>487</v>
      </c>
      <c r="B11989" s="186">
        <v>2.8E-5</v>
      </c>
      <c r="C11989" s="187">
        <v>45764.0</v>
      </c>
      <c r="D11989" s="188" t="str">
        <f t="shared" si="1"/>
        <v>2025/04</v>
      </c>
      <c r="E11989" s="189"/>
    </row>
    <row r="11990">
      <c r="A11990" s="186" t="s">
        <v>487</v>
      </c>
      <c r="B11990" s="186">
        <v>8.0E-5</v>
      </c>
      <c r="C11990" s="187">
        <v>45764.0</v>
      </c>
      <c r="D11990" s="188" t="str">
        <f t="shared" si="1"/>
        <v>2025/04</v>
      </c>
      <c r="E11990" s="189"/>
    </row>
    <row r="11991">
      <c r="A11991" s="186" t="s">
        <v>487</v>
      </c>
      <c r="B11991" s="186">
        <v>0.01904</v>
      </c>
      <c r="C11991" s="187">
        <v>45764.0</v>
      </c>
      <c r="D11991" s="188" t="str">
        <f t="shared" si="1"/>
        <v>2025/04</v>
      </c>
      <c r="E11991" s="189"/>
    </row>
    <row r="11992">
      <c r="A11992" s="186" t="s">
        <v>487</v>
      </c>
      <c r="B11992" s="186">
        <v>0.22488</v>
      </c>
      <c r="C11992" s="187">
        <v>45764.0</v>
      </c>
      <c r="D11992" s="188" t="str">
        <f t="shared" si="1"/>
        <v>2025/04</v>
      </c>
      <c r="E11992" s="189"/>
    </row>
    <row r="11993">
      <c r="A11993" s="186" t="s">
        <v>487</v>
      </c>
      <c r="B11993" s="186">
        <v>6.125E-4</v>
      </c>
      <c r="C11993" s="187">
        <v>45764.0</v>
      </c>
      <c r="D11993" s="188" t="str">
        <f t="shared" si="1"/>
        <v>2025/04</v>
      </c>
      <c r="E11993" s="189"/>
    </row>
    <row r="11994">
      <c r="A11994" s="186" t="s">
        <v>487</v>
      </c>
      <c r="B11994" s="186">
        <v>0.0081</v>
      </c>
      <c r="C11994" s="187">
        <v>45764.0</v>
      </c>
      <c r="D11994" s="188" t="str">
        <f t="shared" si="1"/>
        <v>2025/04</v>
      </c>
      <c r="E11994" s="189"/>
    </row>
    <row r="11995">
      <c r="A11995" s="186" t="s">
        <v>487</v>
      </c>
      <c r="B11995" s="186">
        <v>0.00542325</v>
      </c>
      <c r="C11995" s="187">
        <v>45764.0</v>
      </c>
      <c r="D11995" s="188" t="str">
        <f t="shared" si="1"/>
        <v>2025/04</v>
      </c>
      <c r="E11995" s="189"/>
    </row>
    <row r="11996">
      <c r="A11996" s="186" t="s">
        <v>487</v>
      </c>
      <c r="B11996" s="186">
        <v>0.001875</v>
      </c>
      <c r="C11996" s="187">
        <v>45764.0</v>
      </c>
      <c r="D11996" s="188" t="str">
        <f t="shared" si="1"/>
        <v>2025/04</v>
      </c>
      <c r="E11996" s="189"/>
    </row>
    <row r="11997">
      <c r="A11997" s="186" t="s">
        <v>487</v>
      </c>
      <c r="B11997" s="186">
        <v>0.00145</v>
      </c>
      <c r="C11997" s="187">
        <v>45764.0</v>
      </c>
      <c r="D11997" s="188" t="str">
        <f t="shared" si="1"/>
        <v>2025/04</v>
      </c>
      <c r="E11997" s="189"/>
    </row>
    <row r="11998">
      <c r="A11998" s="186" t="s">
        <v>487</v>
      </c>
      <c r="B11998" s="186">
        <v>0.0128</v>
      </c>
      <c r="C11998" s="187">
        <v>45764.0</v>
      </c>
      <c r="D11998" s="188" t="str">
        <f t="shared" si="1"/>
        <v>2025/04</v>
      </c>
      <c r="E11998" s="189"/>
    </row>
    <row r="11999">
      <c r="A11999" s="186" t="s">
        <v>487</v>
      </c>
      <c r="B11999" s="186">
        <v>6.6E-6</v>
      </c>
      <c r="C11999" s="187">
        <v>45764.0</v>
      </c>
      <c r="D11999" s="188" t="str">
        <f t="shared" si="1"/>
        <v>2025/04</v>
      </c>
      <c r="E11999" s="189"/>
    </row>
    <row r="12000">
      <c r="A12000" s="186" t="s">
        <v>487</v>
      </c>
      <c r="B12000" s="186">
        <v>1.206E-4</v>
      </c>
      <c r="C12000" s="187">
        <v>45764.0</v>
      </c>
      <c r="D12000" s="188" t="str">
        <f t="shared" si="1"/>
        <v>2025/04</v>
      </c>
      <c r="E12000" s="189"/>
    </row>
    <row r="12001">
      <c r="A12001" s="186" t="s">
        <v>487</v>
      </c>
      <c r="B12001" s="186">
        <v>2.698545</v>
      </c>
      <c r="C12001" s="187">
        <v>45764.0</v>
      </c>
      <c r="D12001" s="188" t="str">
        <f t="shared" si="1"/>
        <v>2025/04</v>
      </c>
      <c r="E12001" s="189"/>
    </row>
    <row r="12002">
      <c r="A12002" s="186" t="s">
        <v>487</v>
      </c>
      <c r="B12002" s="186">
        <v>1.64598</v>
      </c>
      <c r="C12002" s="187">
        <v>45764.0</v>
      </c>
      <c r="D12002" s="188" t="str">
        <f t="shared" si="1"/>
        <v>2025/04</v>
      </c>
      <c r="E12002" s="189"/>
    </row>
    <row r="12003">
      <c r="A12003" s="186" t="s">
        <v>487</v>
      </c>
      <c r="B12003" s="186">
        <v>0.4582149</v>
      </c>
      <c r="C12003" s="187">
        <v>45764.0</v>
      </c>
      <c r="D12003" s="188" t="str">
        <f t="shared" si="1"/>
        <v>2025/04</v>
      </c>
      <c r="E12003" s="189"/>
    </row>
    <row r="12004">
      <c r="A12004" s="186" t="s">
        <v>487</v>
      </c>
      <c r="B12004" s="186">
        <v>0.0092928</v>
      </c>
      <c r="C12004" s="187">
        <v>45764.0</v>
      </c>
      <c r="D12004" s="188" t="str">
        <f t="shared" si="1"/>
        <v>2025/04</v>
      </c>
      <c r="E12004" s="189"/>
    </row>
    <row r="12005">
      <c r="A12005" s="186" t="s">
        <v>487</v>
      </c>
      <c r="B12005" s="186">
        <v>2.226268</v>
      </c>
      <c r="C12005" s="187">
        <v>45764.0</v>
      </c>
      <c r="D12005" s="188" t="str">
        <f t="shared" si="1"/>
        <v>2025/04</v>
      </c>
      <c r="E12005" s="189"/>
    </row>
    <row r="12006">
      <c r="A12006" s="186" t="s">
        <v>487</v>
      </c>
      <c r="B12006" s="186">
        <v>0.0122</v>
      </c>
      <c r="C12006" s="187">
        <v>45764.0</v>
      </c>
      <c r="D12006" s="188" t="str">
        <f t="shared" si="1"/>
        <v>2025/04</v>
      </c>
      <c r="E12006" s="189"/>
    </row>
    <row r="12007">
      <c r="A12007" s="186" t="s">
        <v>487</v>
      </c>
      <c r="B12007" s="186">
        <v>0.04376</v>
      </c>
      <c r="C12007" s="187">
        <v>45764.0</v>
      </c>
      <c r="D12007" s="188" t="str">
        <f t="shared" si="1"/>
        <v>2025/04</v>
      </c>
      <c r="E12007" s="189"/>
    </row>
    <row r="12008">
      <c r="A12008" s="186" t="s">
        <v>487</v>
      </c>
      <c r="B12008" s="186">
        <v>0.002175</v>
      </c>
      <c r="C12008" s="187">
        <v>45764.0</v>
      </c>
      <c r="D12008" s="188" t="str">
        <f t="shared" si="1"/>
        <v>2025/04</v>
      </c>
      <c r="E12008" s="189"/>
    </row>
    <row r="12009">
      <c r="A12009" s="186" t="s">
        <v>487</v>
      </c>
      <c r="B12009" s="186">
        <v>0.00252</v>
      </c>
      <c r="C12009" s="187">
        <v>45764.0</v>
      </c>
      <c r="D12009" s="188" t="str">
        <f t="shared" si="1"/>
        <v>2025/04</v>
      </c>
      <c r="E12009" s="189"/>
    </row>
    <row r="12010">
      <c r="A12010" s="186" t="s">
        <v>487</v>
      </c>
      <c r="B12010" s="186">
        <v>5.0E-4</v>
      </c>
      <c r="C12010" s="187">
        <v>45764.0</v>
      </c>
      <c r="D12010" s="188" t="str">
        <f t="shared" si="1"/>
        <v>2025/04</v>
      </c>
      <c r="E12010" s="189"/>
    </row>
    <row r="12011">
      <c r="A12011" s="186" t="s">
        <v>487</v>
      </c>
      <c r="B12011" s="186">
        <v>8.4E-4</v>
      </c>
      <c r="C12011" s="187">
        <v>45764.0</v>
      </c>
      <c r="D12011" s="188" t="str">
        <f t="shared" si="1"/>
        <v>2025/04</v>
      </c>
      <c r="E12011" s="189"/>
    </row>
    <row r="12012">
      <c r="A12012" s="186" t="s">
        <v>499</v>
      </c>
      <c r="B12012" s="186">
        <v>3.4033075</v>
      </c>
      <c r="C12012" s="187">
        <v>45764.0</v>
      </c>
      <c r="D12012" s="188" t="str">
        <f t="shared" si="1"/>
        <v>2025/04</v>
      </c>
      <c r="E12012" s="189"/>
    </row>
    <row r="12013">
      <c r="A12013" s="186" t="s">
        <v>499</v>
      </c>
      <c r="B12013" s="186">
        <v>0.0072</v>
      </c>
      <c r="C12013" s="187">
        <v>45764.0</v>
      </c>
      <c r="D12013" s="188" t="str">
        <f t="shared" si="1"/>
        <v>2025/04</v>
      </c>
      <c r="E12013" s="189"/>
    </row>
    <row r="12014">
      <c r="A12014" s="186" t="s">
        <v>499</v>
      </c>
      <c r="B12014" s="186">
        <v>1.04484</v>
      </c>
      <c r="C12014" s="187">
        <v>45764.0</v>
      </c>
      <c r="D12014" s="188" t="str">
        <f t="shared" si="1"/>
        <v>2025/04</v>
      </c>
      <c r="E12014" s="189"/>
    </row>
    <row r="12015">
      <c r="A12015" s="186" t="s">
        <v>499</v>
      </c>
      <c r="B12015" s="186">
        <v>0.027645</v>
      </c>
      <c r="C12015" s="187">
        <v>45764.0</v>
      </c>
      <c r="D12015" s="188" t="str">
        <f t="shared" si="1"/>
        <v>2025/04</v>
      </c>
      <c r="E12015" s="189"/>
    </row>
    <row r="12016">
      <c r="A12016" s="186" t="s">
        <v>499</v>
      </c>
      <c r="B12016" s="186">
        <v>3.0E-4</v>
      </c>
      <c r="C12016" s="187">
        <v>45764.0</v>
      </c>
      <c r="D12016" s="188" t="str">
        <f t="shared" si="1"/>
        <v>2025/04</v>
      </c>
      <c r="E12016" s="189"/>
    </row>
    <row r="12017">
      <c r="A12017" s="186" t="s">
        <v>499</v>
      </c>
      <c r="B12017" s="186">
        <v>0.00850954</v>
      </c>
      <c r="C12017" s="187">
        <v>45764.0</v>
      </c>
      <c r="D12017" s="188" t="str">
        <f t="shared" si="1"/>
        <v>2025/04</v>
      </c>
      <c r="E12017" s="189"/>
    </row>
    <row r="12018">
      <c r="A12018" s="186" t="s">
        <v>499</v>
      </c>
      <c r="B12018" s="186">
        <v>0.0638382</v>
      </c>
      <c r="C12018" s="187">
        <v>45764.0</v>
      </c>
      <c r="D12018" s="188" t="str">
        <f t="shared" si="1"/>
        <v>2025/04</v>
      </c>
      <c r="E12018" s="189"/>
    </row>
    <row r="12019">
      <c r="A12019" s="186" t="s">
        <v>499</v>
      </c>
      <c r="B12019" s="186">
        <v>0.0257964</v>
      </c>
      <c r="C12019" s="187">
        <v>45764.0</v>
      </c>
      <c r="D12019" s="188" t="str">
        <f t="shared" si="1"/>
        <v>2025/04</v>
      </c>
      <c r="E12019" s="189"/>
    </row>
    <row r="12020">
      <c r="A12020" s="186" t="s">
        <v>509</v>
      </c>
      <c r="B12020" s="186">
        <v>7.395E-5</v>
      </c>
      <c r="C12020" s="187">
        <v>45764.0</v>
      </c>
      <c r="D12020" s="188" t="str">
        <f t="shared" si="1"/>
        <v>2025/04</v>
      </c>
      <c r="E12020" s="189"/>
    </row>
    <row r="12021">
      <c r="A12021" s="186" t="s">
        <v>509</v>
      </c>
      <c r="B12021" s="186">
        <v>4.5E-5</v>
      </c>
      <c r="C12021" s="187">
        <v>45764.0</v>
      </c>
      <c r="D12021" s="188" t="str">
        <f t="shared" si="1"/>
        <v>2025/04</v>
      </c>
      <c r="E12021" s="189"/>
    </row>
    <row r="12022">
      <c r="A12022" s="186" t="s">
        <v>502</v>
      </c>
      <c r="B12022" s="186">
        <v>0.01035</v>
      </c>
      <c r="C12022" s="187">
        <v>45764.0</v>
      </c>
      <c r="D12022" s="188" t="str">
        <f t="shared" si="1"/>
        <v>2025/04</v>
      </c>
      <c r="E12022" s="189"/>
    </row>
    <row r="12023">
      <c r="A12023" s="186" t="s">
        <v>502</v>
      </c>
      <c r="B12023" s="186">
        <v>0.004992</v>
      </c>
      <c r="C12023" s="187">
        <v>45764.0</v>
      </c>
      <c r="D12023" s="188" t="str">
        <f t="shared" si="1"/>
        <v>2025/04</v>
      </c>
      <c r="E12023" s="189"/>
    </row>
    <row r="12024">
      <c r="A12024" s="186" t="s">
        <v>502</v>
      </c>
      <c r="B12024" s="186">
        <v>0.1484625</v>
      </c>
      <c r="C12024" s="187">
        <v>45764.0</v>
      </c>
      <c r="D12024" s="188" t="str">
        <f t="shared" si="1"/>
        <v>2025/04</v>
      </c>
      <c r="E12024" s="189"/>
    </row>
    <row r="12025">
      <c r="A12025" s="186" t="s">
        <v>502</v>
      </c>
      <c r="B12025" s="186">
        <v>0.0278</v>
      </c>
      <c r="C12025" s="187">
        <v>45764.0</v>
      </c>
      <c r="D12025" s="188" t="str">
        <f t="shared" si="1"/>
        <v>2025/04</v>
      </c>
      <c r="E12025" s="189"/>
    </row>
    <row r="12026">
      <c r="A12026" s="186" t="s">
        <v>502</v>
      </c>
      <c r="B12026" s="186">
        <v>7.0E-5</v>
      </c>
      <c r="C12026" s="187">
        <v>45764.0</v>
      </c>
      <c r="D12026" s="188" t="str">
        <f t="shared" si="1"/>
        <v>2025/04</v>
      </c>
      <c r="E12026" s="189"/>
    </row>
    <row r="12027">
      <c r="A12027" s="186" t="s">
        <v>502</v>
      </c>
      <c r="B12027" s="186">
        <v>0.009075</v>
      </c>
      <c r="C12027" s="187">
        <v>45764.0</v>
      </c>
      <c r="D12027" s="188" t="str">
        <f t="shared" si="1"/>
        <v>2025/04</v>
      </c>
      <c r="E12027" s="189"/>
    </row>
    <row r="12028">
      <c r="A12028" s="186" t="s">
        <v>502</v>
      </c>
      <c r="B12028" s="186">
        <v>0.0248853</v>
      </c>
      <c r="C12028" s="187">
        <v>45764.0</v>
      </c>
      <c r="D12028" s="188" t="str">
        <f t="shared" si="1"/>
        <v>2025/04</v>
      </c>
      <c r="E12028" s="189"/>
    </row>
    <row r="12029">
      <c r="A12029" s="186" t="s">
        <v>502</v>
      </c>
      <c r="B12029" s="186">
        <v>0.0155712</v>
      </c>
      <c r="C12029" s="187">
        <v>45764.0</v>
      </c>
      <c r="D12029" s="188" t="str">
        <f t="shared" si="1"/>
        <v>2025/04</v>
      </c>
      <c r="E12029" s="189"/>
    </row>
    <row r="12030">
      <c r="A12030" s="186" t="s">
        <v>502</v>
      </c>
      <c r="B12030" s="186">
        <v>0.0030654</v>
      </c>
      <c r="C12030" s="187">
        <v>45764.0</v>
      </c>
      <c r="D12030" s="188" t="str">
        <f t="shared" si="1"/>
        <v>2025/04</v>
      </c>
      <c r="E12030" s="189"/>
    </row>
    <row r="12031">
      <c r="A12031" s="186" t="s">
        <v>502</v>
      </c>
      <c r="B12031" s="186">
        <v>0.0049911</v>
      </c>
      <c r="C12031" s="187">
        <v>45764.0</v>
      </c>
      <c r="D12031" s="188" t="str">
        <f t="shared" si="1"/>
        <v>2025/04</v>
      </c>
      <c r="E12031" s="189"/>
    </row>
    <row r="12032">
      <c r="A12032" s="186" t="s">
        <v>502</v>
      </c>
      <c r="B12032" s="186">
        <v>133.10607</v>
      </c>
      <c r="C12032" s="187">
        <v>45764.0</v>
      </c>
      <c r="D12032" s="188" t="str">
        <f t="shared" si="1"/>
        <v>2025/04</v>
      </c>
      <c r="E12032" s="189"/>
    </row>
    <row r="12033">
      <c r="A12033" s="186" t="s">
        <v>502</v>
      </c>
      <c r="B12033" s="186">
        <v>0.3507195</v>
      </c>
      <c r="C12033" s="187">
        <v>45764.0</v>
      </c>
      <c r="D12033" s="188" t="str">
        <f t="shared" si="1"/>
        <v>2025/04</v>
      </c>
      <c r="E12033" s="189"/>
    </row>
    <row r="12034">
      <c r="A12034" s="186" t="s">
        <v>502</v>
      </c>
      <c r="B12034" s="186">
        <v>0.024102</v>
      </c>
      <c r="C12034" s="187">
        <v>45764.0</v>
      </c>
      <c r="D12034" s="188" t="str">
        <f t="shared" si="1"/>
        <v>2025/04</v>
      </c>
      <c r="E12034" s="189"/>
    </row>
    <row r="12035">
      <c r="A12035" s="186" t="s">
        <v>502</v>
      </c>
      <c r="B12035" s="186">
        <v>4.72</v>
      </c>
      <c r="C12035" s="187">
        <v>45764.0</v>
      </c>
      <c r="D12035" s="188" t="str">
        <f t="shared" si="1"/>
        <v>2025/04</v>
      </c>
      <c r="E12035" s="189"/>
    </row>
    <row r="12036">
      <c r="A12036" s="186" t="s">
        <v>502</v>
      </c>
      <c r="B12036" s="186">
        <v>0.254682</v>
      </c>
      <c r="C12036" s="187">
        <v>45764.0</v>
      </c>
      <c r="D12036" s="188" t="str">
        <f t="shared" si="1"/>
        <v>2025/04</v>
      </c>
      <c r="E12036" s="189"/>
    </row>
    <row r="12037">
      <c r="A12037" s="186" t="s">
        <v>502</v>
      </c>
      <c r="B12037" s="186">
        <v>0.323968</v>
      </c>
      <c r="C12037" s="187">
        <v>45764.0</v>
      </c>
      <c r="D12037" s="188" t="str">
        <f t="shared" si="1"/>
        <v>2025/04</v>
      </c>
      <c r="E12037" s="189"/>
    </row>
    <row r="12038">
      <c r="A12038" s="186" t="s">
        <v>488</v>
      </c>
      <c r="B12038" s="186">
        <v>0.006644</v>
      </c>
      <c r="C12038" s="187">
        <v>45764.0</v>
      </c>
      <c r="D12038" s="188" t="str">
        <f t="shared" si="1"/>
        <v>2025/04</v>
      </c>
      <c r="E12038" s="189"/>
    </row>
    <row r="12039">
      <c r="A12039" s="186" t="s">
        <v>488</v>
      </c>
      <c r="B12039" s="186">
        <v>6.31E-4</v>
      </c>
      <c r="C12039" s="187">
        <v>45764.0</v>
      </c>
      <c r="D12039" s="188" t="str">
        <f t="shared" si="1"/>
        <v>2025/04</v>
      </c>
      <c r="E12039" s="189"/>
    </row>
    <row r="12040">
      <c r="A12040" s="186" t="s">
        <v>488</v>
      </c>
      <c r="B12040" s="186">
        <v>0.034312</v>
      </c>
      <c r="C12040" s="187">
        <v>45764.0</v>
      </c>
      <c r="D12040" s="188" t="str">
        <f t="shared" si="1"/>
        <v>2025/04</v>
      </c>
      <c r="E12040" s="189"/>
    </row>
    <row r="12041">
      <c r="A12041" s="186" t="s">
        <v>488</v>
      </c>
      <c r="B12041" s="186">
        <v>2.592E-4</v>
      </c>
      <c r="C12041" s="187">
        <v>45764.0</v>
      </c>
      <c r="D12041" s="188" t="str">
        <f t="shared" si="1"/>
        <v>2025/04</v>
      </c>
      <c r="E12041" s="189"/>
    </row>
    <row r="12042">
      <c r="A12042" s="186" t="s">
        <v>488</v>
      </c>
      <c r="B12042" s="186">
        <v>8.672E-4</v>
      </c>
      <c r="C12042" s="187">
        <v>45764.0</v>
      </c>
      <c r="D12042" s="188" t="str">
        <f t="shared" si="1"/>
        <v>2025/04</v>
      </c>
      <c r="E12042" s="189"/>
    </row>
    <row r="12043">
      <c r="A12043" s="186" t="s">
        <v>488</v>
      </c>
      <c r="B12043" s="186">
        <v>0.0026669</v>
      </c>
      <c r="C12043" s="187">
        <v>45764.0</v>
      </c>
      <c r="D12043" s="188" t="str">
        <f t="shared" si="1"/>
        <v>2025/04</v>
      </c>
      <c r="E12043" s="189"/>
    </row>
    <row r="12044">
      <c r="A12044" s="186" t="s">
        <v>488</v>
      </c>
      <c r="B12044" s="186">
        <v>4.654E-4</v>
      </c>
      <c r="C12044" s="187">
        <v>45764.0</v>
      </c>
      <c r="D12044" s="188" t="str">
        <f t="shared" si="1"/>
        <v>2025/04</v>
      </c>
      <c r="E12044" s="189"/>
    </row>
    <row r="12045">
      <c r="A12045" s="186" t="s">
        <v>488</v>
      </c>
      <c r="B12045" s="186">
        <v>0.0019508</v>
      </c>
      <c r="C12045" s="187">
        <v>45764.0</v>
      </c>
      <c r="D12045" s="188" t="str">
        <f t="shared" si="1"/>
        <v>2025/04</v>
      </c>
      <c r="E12045" s="189"/>
    </row>
    <row r="12046">
      <c r="A12046" s="186" t="s">
        <v>488</v>
      </c>
      <c r="B12046" s="186">
        <v>0.001805</v>
      </c>
      <c r="C12046" s="187">
        <v>45764.0</v>
      </c>
      <c r="D12046" s="188" t="str">
        <f t="shared" si="1"/>
        <v>2025/04</v>
      </c>
      <c r="E12046" s="189"/>
    </row>
    <row r="12047">
      <c r="A12047" s="186" t="s">
        <v>488</v>
      </c>
      <c r="B12047" s="186">
        <v>0.00748</v>
      </c>
      <c r="C12047" s="187">
        <v>45764.0</v>
      </c>
      <c r="D12047" s="188" t="str">
        <f t="shared" si="1"/>
        <v>2025/04</v>
      </c>
      <c r="E12047" s="189"/>
    </row>
    <row r="12048">
      <c r="A12048" s="186" t="s">
        <v>488</v>
      </c>
      <c r="B12048" s="186">
        <v>0.00549765</v>
      </c>
      <c r="C12048" s="187">
        <v>45764.0</v>
      </c>
      <c r="D12048" s="188" t="str">
        <f t="shared" si="1"/>
        <v>2025/04</v>
      </c>
      <c r="E12048" s="189"/>
    </row>
    <row r="12049">
      <c r="A12049" s="186" t="s">
        <v>488</v>
      </c>
      <c r="B12049" s="186">
        <v>0.0013698</v>
      </c>
      <c r="C12049" s="187">
        <v>45764.0</v>
      </c>
      <c r="D12049" s="188" t="str">
        <f t="shared" si="1"/>
        <v>2025/04</v>
      </c>
      <c r="E12049" s="189"/>
    </row>
    <row r="12050">
      <c r="A12050" s="186" t="s">
        <v>488</v>
      </c>
      <c r="B12050" s="186">
        <v>0.00272</v>
      </c>
      <c r="C12050" s="187">
        <v>45764.0</v>
      </c>
      <c r="D12050" s="188" t="str">
        <f t="shared" si="1"/>
        <v>2025/04</v>
      </c>
      <c r="E12050" s="189"/>
    </row>
    <row r="12051">
      <c r="A12051" s="186" t="s">
        <v>488</v>
      </c>
      <c r="B12051" s="186">
        <v>0.03078</v>
      </c>
      <c r="C12051" s="187">
        <v>45764.0</v>
      </c>
      <c r="D12051" s="188" t="str">
        <f t="shared" si="1"/>
        <v>2025/04</v>
      </c>
      <c r="E12051" s="189"/>
    </row>
    <row r="12052">
      <c r="A12052" s="186" t="s">
        <v>488</v>
      </c>
      <c r="B12052" s="186">
        <v>1.005E-5</v>
      </c>
      <c r="C12052" s="187">
        <v>45764.0</v>
      </c>
      <c r="D12052" s="188" t="str">
        <f t="shared" si="1"/>
        <v>2025/04</v>
      </c>
      <c r="E12052" s="189"/>
    </row>
    <row r="12053">
      <c r="A12053" s="186" t="s">
        <v>488</v>
      </c>
      <c r="B12053" s="186">
        <v>2.19E-4</v>
      </c>
      <c r="C12053" s="187">
        <v>45764.0</v>
      </c>
      <c r="D12053" s="188" t="str">
        <f t="shared" si="1"/>
        <v>2025/04</v>
      </c>
      <c r="E12053" s="189"/>
    </row>
    <row r="12054">
      <c r="A12054" s="186" t="s">
        <v>488</v>
      </c>
      <c r="B12054" s="186">
        <v>0.0081</v>
      </c>
      <c r="C12054" s="187">
        <v>45764.0</v>
      </c>
      <c r="D12054" s="188" t="str">
        <f t="shared" si="1"/>
        <v>2025/04</v>
      </c>
      <c r="E12054" s="189"/>
    </row>
    <row r="12055">
      <c r="A12055" s="186" t="s">
        <v>488</v>
      </c>
      <c r="B12055" s="186">
        <v>0.00795</v>
      </c>
      <c r="C12055" s="187">
        <v>45764.0</v>
      </c>
      <c r="D12055" s="188" t="str">
        <f t="shared" si="1"/>
        <v>2025/04</v>
      </c>
      <c r="E12055" s="189"/>
    </row>
    <row r="12056">
      <c r="A12056" s="186" t="s">
        <v>488</v>
      </c>
      <c r="B12056" s="186">
        <v>1.53811</v>
      </c>
      <c r="C12056" s="187">
        <v>45764.0</v>
      </c>
      <c r="D12056" s="188" t="str">
        <f t="shared" si="1"/>
        <v>2025/04</v>
      </c>
      <c r="E12056" s="189"/>
    </row>
    <row r="12057">
      <c r="A12057" s="186" t="s">
        <v>488</v>
      </c>
      <c r="B12057" s="186">
        <v>0.39076</v>
      </c>
      <c r="C12057" s="187">
        <v>45764.0</v>
      </c>
      <c r="D12057" s="188" t="str">
        <f t="shared" si="1"/>
        <v>2025/04</v>
      </c>
      <c r="E12057" s="189"/>
    </row>
    <row r="12058">
      <c r="A12058" s="186" t="s">
        <v>488</v>
      </c>
      <c r="B12058" s="186">
        <v>6.617745</v>
      </c>
      <c r="C12058" s="187">
        <v>45764.0</v>
      </c>
      <c r="D12058" s="188" t="str">
        <f t="shared" si="1"/>
        <v>2025/04</v>
      </c>
      <c r="E12058" s="189"/>
    </row>
    <row r="12059">
      <c r="A12059" s="186" t="s">
        <v>488</v>
      </c>
      <c r="B12059" s="186">
        <v>2.3282775</v>
      </c>
      <c r="C12059" s="187">
        <v>45764.0</v>
      </c>
      <c r="D12059" s="188" t="str">
        <f t="shared" si="1"/>
        <v>2025/04</v>
      </c>
      <c r="E12059" s="189"/>
    </row>
    <row r="12060">
      <c r="A12060" s="186" t="s">
        <v>488</v>
      </c>
      <c r="B12060" s="186">
        <v>7.80162</v>
      </c>
      <c r="C12060" s="187">
        <v>45764.0</v>
      </c>
      <c r="D12060" s="188" t="str">
        <f t="shared" si="1"/>
        <v>2025/04</v>
      </c>
      <c r="E12060" s="189"/>
    </row>
    <row r="12061">
      <c r="A12061" s="186" t="s">
        <v>488</v>
      </c>
      <c r="B12061" s="186">
        <v>1.4683185</v>
      </c>
      <c r="C12061" s="187">
        <v>45764.0</v>
      </c>
      <c r="D12061" s="188" t="str">
        <f t="shared" si="1"/>
        <v>2025/04</v>
      </c>
      <c r="E12061" s="189"/>
    </row>
    <row r="12062">
      <c r="A12062" s="186" t="s">
        <v>488</v>
      </c>
      <c r="B12062" s="186">
        <v>0.039248</v>
      </c>
      <c r="C12062" s="187">
        <v>45764.0</v>
      </c>
      <c r="D12062" s="188" t="str">
        <f t="shared" si="1"/>
        <v>2025/04</v>
      </c>
      <c r="E12062" s="189"/>
    </row>
    <row r="12063">
      <c r="A12063" s="186" t="s">
        <v>488</v>
      </c>
      <c r="B12063" s="186">
        <v>0.3752628</v>
      </c>
      <c r="C12063" s="187">
        <v>45764.0</v>
      </c>
      <c r="D12063" s="188" t="str">
        <f t="shared" si="1"/>
        <v>2025/04</v>
      </c>
      <c r="E12063" s="189"/>
    </row>
    <row r="12064">
      <c r="A12064" s="186" t="s">
        <v>488</v>
      </c>
      <c r="B12064" s="186">
        <v>0.7523406</v>
      </c>
      <c r="C12064" s="187">
        <v>45764.0</v>
      </c>
      <c r="D12064" s="188" t="str">
        <f t="shared" si="1"/>
        <v>2025/04</v>
      </c>
      <c r="E12064" s="189"/>
    </row>
    <row r="12065">
      <c r="A12065" s="186" t="s">
        <v>488</v>
      </c>
      <c r="B12065" s="186">
        <v>0.01270995</v>
      </c>
      <c r="C12065" s="187">
        <v>45764.0</v>
      </c>
      <c r="D12065" s="188" t="str">
        <f t="shared" si="1"/>
        <v>2025/04</v>
      </c>
      <c r="E12065" s="189"/>
    </row>
    <row r="12066">
      <c r="A12066" s="186" t="s">
        <v>488</v>
      </c>
      <c r="B12066" s="186">
        <v>2.7689992</v>
      </c>
      <c r="C12066" s="187">
        <v>45764.0</v>
      </c>
      <c r="D12066" s="188" t="str">
        <f t="shared" si="1"/>
        <v>2025/04</v>
      </c>
      <c r="E12066" s="189"/>
    </row>
    <row r="12067">
      <c r="A12067" s="186" t="s">
        <v>488</v>
      </c>
      <c r="B12067" s="186">
        <v>2.0475E-4</v>
      </c>
      <c r="C12067" s="187">
        <v>45764.0</v>
      </c>
      <c r="D12067" s="188" t="str">
        <f t="shared" si="1"/>
        <v>2025/04</v>
      </c>
      <c r="E12067" s="189"/>
    </row>
    <row r="12068">
      <c r="A12068" s="186" t="s">
        <v>489</v>
      </c>
      <c r="B12068" s="186">
        <v>3.2055625</v>
      </c>
      <c r="C12068" s="187">
        <v>45764.0</v>
      </c>
      <c r="D12068" s="188" t="str">
        <f t="shared" si="1"/>
        <v>2025/04</v>
      </c>
      <c r="E12068" s="189"/>
    </row>
    <row r="12069">
      <c r="A12069" s="186" t="s">
        <v>489</v>
      </c>
      <c r="B12069" s="186">
        <v>0.44848</v>
      </c>
      <c r="C12069" s="187">
        <v>45764.0</v>
      </c>
      <c r="D12069" s="188" t="str">
        <f t="shared" si="1"/>
        <v>2025/04</v>
      </c>
      <c r="E12069" s="189"/>
    </row>
    <row r="12070">
      <c r="A12070" s="186" t="s">
        <v>489</v>
      </c>
      <c r="B12070" s="186">
        <v>1.93468</v>
      </c>
      <c r="C12070" s="187">
        <v>45764.0</v>
      </c>
      <c r="D12070" s="188" t="str">
        <f t="shared" si="1"/>
        <v>2025/04</v>
      </c>
      <c r="E12070" s="189"/>
    </row>
    <row r="12071">
      <c r="A12071" s="186" t="s">
        <v>489</v>
      </c>
      <c r="B12071" s="186">
        <v>6.78766425</v>
      </c>
      <c r="C12071" s="187">
        <v>45764.0</v>
      </c>
      <c r="D12071" s="188" t="str">
        <f t="shared" si="1"/>
        <v>2025/04</v>
      </c>
      <c r="E12071" s="189"/>
    </row>
    <row r="12072">
      <c r="A12072" s="186" t="s">
        <v>489</v>
      </c>
      <c r="B12072" s="186">
        <v>0.4809408</v>
      </c>
      <c r="C12072" s="187">
        <v>45764.0</v>
      </c>
      <c r="D12072" s="188" t="str">
        <f t="shared" si="1"/>
        <v>2025/04</v>
      </c>
      <c r="E12072" s="189"/>
    </row>
    <row r="12073">
      <c r="A12073" s="186" t="s">
        <v>489</v>
      </c>
      <c r="B12073" s="186">
        <v>4.028799</v>
      </c>
      <c r="C12073" s="187">
        <v>45764.0</v>
      </c>
      <c r="D12073" s="188" t="str">
        <f t="shared" si="1"/>
        <v>2025/04</v>
      </c>
      <c r="E12073" s="189"/>
    </row>
    <row r="12074">
      <c r="A12074" s="186" t="s">
        <v>489</v>
      </c>
      <c r="B12074" s="186">
        <v>0.0474774</v>
      </c>
      <c r="C12074" s="187">
        <v>45764.0</v>
      </c>
      <c r="D12074" s="188" t="str">
        <f t="shared" si="1"/>
        <v>2025/04</v>
      </c>
      <c r="E12074" s="189"/>
    </row>
    <row r="12075">
      <c r="A12075" s="186" t="s">
        <v>489</v>
      </c>
      <c r="B12075" s="186">
        <v>0.0329436</v>
      </c>
      <c r="C12075" s="187">
        <v>45764.0</v>
      </c>
      <c r="D12075" s="188" t="str">
        <f t="shared" si="1"/>
        <v>2025/04</v>
      </c>
      <c r="E12075" s="189"/>
    </row>
    <row r="12076">
      <c r="A12076" s="186" t="s">
        <v>498</v>
      </c>
      <c r="B12076" s="186">
        <v>0.32229</v>
      </c>
      <c r="C12076" s="187">
        <v>45764.0</v>
      </c>
      <c r="D12076" s="188" t="str">
        <f t="shared" si="1"/>
        <v>2025/04</v>
      </c>
      <c r="E12076" s="189"/>
    </row>
    <row r="12077">
      <c r="A12077" s="186" t="s">
        <v>498</v>
      </c>
      <c r="B12077" s="186">
        <v>0.5448</v>
      </c>
      <c r="C12077" s="187">
        <v>45764.0</v>
      </c>
      <c r="D12077" s="188" t="str">
        <f t="shared" si="1"/>
        <v>2025/04</v>
      </c>
      <c r="E12077" s="189"/>
    </row>
    <row r="12078">
      <c r="A12078" s="186" t="s">
        <v>498</v>
      </c>
      <c r="B12078" s="186">
        <v>0.07635</v>
      </c>
      <c r="C12078" s="187">
        <v>45764.0</v>
      </c>
      <c r="D12078" s="188" t="str">
        <f t="shared" si="1"/>
        <v>2025/04</v>
      </c>
      <c r="E12078" s="189"/>
    </row>
    <row r="12079">
      <c r="A12079" s="186" t="s">
        <v>498</v>
      </c>
      <c r="B12079" s="186">
        <v>0.0116046</v>
      </c>
      <c r="C12079" s="187">
        <v>45764.0</v>
      </c>
      <c r="D12079" s="188" t="str">
        <f t="shared" si="1"/>
        <v>2025/04</v>
      </c>
      <c r="E12079" s="189"/>
    </row>
    <row r="12080">
      <c r="A12080" s="186" t="s">
        <v>498</v>
      </c>
      <c r="B12080" s="186">
        <v>0.0011328</v>
      </c>
      <c r="C12080" s="187">
        <v>45764.0</v>
      </c>
      <c r="D12080" s="188" t="str">
        <f t="shared" si="1"/>
        <v>2025/04</v>
      </c>
      <c r="E12080" s="189"/>
    </row>
    <row r="12081">
      <c r="A12081" s="186" t="s">
        <v>498</v>
      </c>
      <c r="B12081" s="186">
        <v>0.0042414</v>
      </c>
      <c r="C12081" s="187">
        <v>45764.0</v>
      </c>
      <c r="D12081" s="188" t="str">
        <f t="shared" si="1"/>
        <v>2025/04</v>
      </c>
      <c r="E12081" s="189"/>
    </row>
    <row r="12082">
      <c r="A12082" s="186" t="s">
        <v>512</v>
      </c>
      <c r="B12082" s="186">
        <v>0.01750365</v>
      </c>
      <c r="C12082" s="187">
        <v>45764.0</v>
      </c>
      <c r="D12082" s="188" t="str">
        <f t="shared" si="1"/>
        <v>2025/04</v>
      </c>
      <c r="E12082" s="189"/>
    </row>
    <row r="12083">
      <c r="A12083" s="186" t="s">
        <v>512</v>
      </c>
      <c r="B12083" s="186">
        <v>0.0111345</v>
      </c>
      <c r="C12083" s="187">
        <v>45764.0</v>
      </c>
      <c r="D12083" s="188" t="str">
        <f t="shared" si="1"/>
        <v>2025/04</v>
      </c>
      <c r="E12083" s="189"/>
    </row>
    <row r="12084">
      <c r="A12084" s="186" t="s">
        <v>512</v>
      </c>
      <c r="B12084" s="186">
        <v>0.0082278</v>
      </c>
      <c r="C12084" s="187">
        <v>45764.0</v>
      </c>
      <c r="D12084" s="188" t="str">
        <f t="shared" si="1"/>
        <v>2025/04</v>
      </c>
      <c r="E12084" s="189"/>
    </row>
    <row r="12085">
      <c r="A12085" s="186" t="s">
        <v>491</v>
      </c>
      <c r="B12085" s="186">
        <v>0.06102435</v>
      </c>
      <c r="C12085" s="187">
        <v>45764.0</v>
      </c>
      <c r="D12085" s="188" t="str">
        <f t="shared" si="1"/>
        <v>2025/04</v>
      </c>
      <c r="E12085" s="189"/>
    </row>
    <row r="12086">
      <c r="A12086" s="186" t="s">
        <v>491</v>
      </c>
      <c r="B12086" s="186">
        <v>0.0509088</v>
      </c>
      <c r="C12086" s="187">
        <v>45764.0</v>
      </c>
      <c r="D12086" s="188" t="str">
        <f t="shared" si="1"/>
        <v>2025/04</v>
      </c>
      <c r="E12086" s="189"/>
    </row>
    <row r="12087">
      <c r="A12087" s="186" t="s">
        <v>491</v>
      </c>
      <c r="B12087" s="186">
        <v>0.0226194</v>
      </c>
      <c r="C12087" s="187">
        <v>45764.0</v>
      </c>
      <c r="D12087" s="188" t="str">
        <f t="shared" si="1"/>
        <v>2025/04</v>
      </c>
      <c r="E12087" s="189"/>
    </row>
    <row r="12088">
      <c r="A12088" s="186" t="s">
        <v>487</v>
      </c>
      <c r="B12088" s="186">
        <v>0.00857205</v>
      </c>
      <c r="C12088" s="187">
        <v>45765.0</v>
      </c>
      <c r="D12088" s="188" t="str">
        <f t="shared" si="1"/>
        <v>2025/04</v>
      </c>
      <c r="E12088" s="189"/>
    </row>
    <row r="12089">
      <c r="A12089" s="186" t="s">
        <v>487</v>
      </c>
      <c r="B12089" s="186">
        <v>1.59E-4</v>
      </c>
      <c r="C12089" s="187">
        <v>45765.0</v>
      </c>
      <c r="D12089" s="188" t="str">
        <f t="shared" si="1"/>
        <v>2025/04</v>
      </c>
      <c r="E12089" s="189"/>
    </row>
    <row r="12090">
      <c r="A12090" s="186" t="s">
        <v>487</v>
      </c>
      <c r="B12090" s="186">
        <v>0.00472</v>
      </c>
      <c r="C12090" s="187">
        <v>45765.0</v>
      </c>
      <c r="D12090" s="188" t="str">
        <f t="shared" si="1"/>
        <v>2025/04</v>
      </c>
      <c r="E12090" s="189"/>
    </row>
    <row r="12091">
      <c r="A12091" s="186" t="s">
        <v>487</v>
      </c>
      <c r="B12091" s="186">
        <v>0.0338</v>
      </c>
      <c r="C12091" s="187">
        <v>45765.0</v>
      </c>
      <c r="D12091" s="188" t="str">
        <f t="shared" si="1"/>
        <v>2025/04</v>
      </c>
      <c r="E12091" s="189"/>
    </row>
    <row r="12092">
      <c r="A12092" s="186" t="s">
        <v>487</v>
      </c>
      <c r="B12092" s="186">
        <v>3.795E-5</v>
      </c>
      <c r="C12092" s="187">
        <v>45765.0</v>
      </c>
      <c r="D12092" s="188" t="str">
        <f t="shared" si="1"/>
        <v>2025/04</v>
      </c>
      <c r="E12092" s="189"/>
    </row>
    <row r="12093">
      <c r="A12093" s="186" t="s">
        <v>487</v>
      </c>
      <c r="B12093" s="186">
        <v>3.264E-4</v>
      </c>
      <c r="C12093" s="187">
        <v>45765.0</v>
      </c>
      <c r="D12093" s="188" t="str">
        <f t="shared" si="1"/>
        <v>2025/04</v>
      </c>
      <c r="E12093" s="189"/>
    </row>
    <row r="12094">
      <c r="A12094" s="186" t="s">
        <v>487</v>
      </c>
      <c r="B12094" s="186">
        <v>5.61E-5</v>
      </c>
      <c r="C12094" s="187">
        <v>45765.0</v>
      </c>
      <c r="D12094" s="188" t="str">
        <f t="shared" si="1"/>
        <v>2025/04</v>
      </c>
      <c r="E12094" s="189"/>
    </row>
    <row r="12095">
      <c r="A12095" s="186" t="s">
        <v>487</v>
      </c>
      <c r="B12095" s="186">
        <v>0.0060544</v>
      </c>
      <c r="C12095" s="187">
        <v>45765.0</v>
      </c>
      <c r="D12095" s="188" t="str">
        <f t="shared" si="1"/>
        <v>2025/04</v>
      </c>
      <c r="E12095" s="189"/>
    </row>
    <row r="12096">
      <c r="A12096" s="186" t="s">
        <v>487</v>
      </c>
      <c r="B12096" s="186">
        <v>0.01176</v>
      </c>
      <c r="C12096" s="187">
        <v>45765.0</v>
      </c>
      <c r="D12096" s="188" t="str">
        <f t="shared" si="1"/>
        <v>2025/04</v>
      </c>
      <c r="E12096" s="189"/>
    </row>
    <row r="12097">
      <c r="A12097" s="186" t="s">
        <v>487</v>
      </c>
      <c r="B12097" s="186">
        <v>0.02312</v>
      </c>
      <c r="C12097" s="187">
        <v>45765.0</v>
      </c>
      <c r="D12097" s="188" t="str">
        <f t="shared" si="1"/>
        <v>2025/04</v>
      </c>
      <c r="E12097" s="189"/>
    </row>
    <row r="12098">
      <c r="A12098" s="186" t="s">
        <v>487</v>
      </c>
      <c r="B12098" s="186">
        <v>0.00202</v>
      </c>
      <c r="C12098" s="187">
        <v>45765.0</v>
      </c>
      <c r="D12098" s="188" t="str">
        <f t="shared" si="1"/>
        <v>2025/04</v>
      </c>
      <c r="E12098" s="189"/>
    </row>
    <row r="12099">
      <c r="A12099" s="186" t="s">
        <v>487</v>
      </c>
      <c r="B12099" s="186">
        <v>0.00218</v>
      </c>
      <c r="C12099" s="187">
        <v>45765.0</v>
      </c>
      <c r="D12099" s="188" t="str">
        <f t="shared" si="1"/>
        <v>2025/04</v>
      </c>
      <c r="E12099" s="189"/>
    </row>
    <row r="12100">
      <c r="A12100" s="186" t="s">
        <v>487</v>
      </c>
      <c r="B12100" s="186">
        <v>0.001</v>
      </c>
      <c r="C12100" s="187">
        <v>45765.0</v>
      </c>
      <c r="D12100" s="188" t="str">
        <f t="shared" si="1"/>
        <v>2025/04</v>
      </c>
      <c r="E12100" s="189"/>
    </row>
    <row r="12101">
      <c r="A12101" s="186" t="s">
        <v>487</v>
      </c>
      <c r="B12101" s="186">
        <v>9.3E-4</v>
      </c>
      <c r="C12101" s="187">
        <v>45765.0</v>
      </c>
      <c r="D12101" s="188" t="str">
        <f t="shared" si="1"/>
        <v>2025/04</v>
      </c>
      <c r="E12101" s="189"/>
    </row>
    <row r="12102">
      <c r="A12102" s="186" t="s">
        <v>487</v>
      </c>
      <c r="B12102" s="186">
        <v>3.4E-5</v>
      </c>
      <c r="C12102" s="187">
        <v>45765.0</v>
      </c>
      <c r="D12102" s="188" t="str">
        <f t="shared" si="1"/>
        <v>2025/04</v>
      </c>
      <c r="E12102" s="189"/>
    </row>
    <row r="12103">
      <c r="A12103" s="186" t="s">
        <v>487</v>
      </c>
      <c r="B12103" s="186">
        <v>9.15E-5</v>
      </c>
      <c r="C12103" s="187">
        <v>45765.0</v>
      </c>
      <c r="D12103" s="188" t="str">
        <f t="shared" si="1"/>
        <v>2025/04</v>
      </c>
      <c r="E12103" s="189"/>
    </row>
    <row r="12104">
      <c r="A12104" s="186" t="s">
        <v>499</v>
      </c>
      <c r="B12104" s="186">
        <v>5.8836575</v>
      </c>
      <c r="C12104" s="187">
        <v>45765.0</v>
      </c>
      <c r="D12104" s="188" t="str">
        <f t="shared" si="1"/>
        <v>2025/04</v>
      </c>
      <c r="E12104" s="189"/>
    </row>
    <row r="12105">
      <c r="A12105" s="186" t="s">
        <v>499</v>
      </c>
      <c r="B12105" s="186">
        <v>0.0312</v>
      </c>
      <c r="C12105" s="187">
        <v>45765.0</v>
      </c>
      <c r="D12105" s="188" t="str">
        <f t="shared" si="1"/>
        <v>2025/04</v>
      </c>
      <c r="E12105" s="189"/>
    </row>
    <row r="12106">
      <c r="A12106" s="186" t="s">
        <v>499</v>
      </c>
      <c r="B12106" s="186">
        <v>2.82044</v>
      </c>
      <c r="C12106" s="187">
        <v>45765.0</v>
      </c>
      <c r="D12106" s="188" t="str">
        <f t="shared" si="1"/>
        <v>2025/04</v>
      </c>
      <c r="E12106" s="189"/>
    </row>
    <row r="12107">
      <c r="A12107" s="186" t="s">
        <v>499</v>
      </c>
      <c r="B12107" s="186">
        <v>3.6506125</v>
      </c>
      <c r="C12107" s="187">
        <v>45765.0</v>
      </c>
      <c r="D12107" s="188" t="str">
        <f t="shared" si="1"/>
        <v>2025/04</v>
      </c>
      <c r="E12107" s="189"/>
    </row>
    <row r="12108">
      <c r="A12108" s="186" t="s">
        <v>499</v>
      </c>
      <c r="B12108" s="186">
        <v>0.42912</v>
      </c>
      <c r="C12108" s="187">
        <v>45765.0</v>
      </c>
      <c r="D12108" s="188" t="str">
        <f t="shared" si="1"/>
        <v>2025/04</v>
      </c>
      <c r="E12108" s="189"/>
    </row>
    <row r="12109">
      <c r="A12109" s="186" t="s">
        <v>499</v>
      </c>
      <c r="B12109" s="186">
        <v>2.35183</v>
      </c>
      <c r="C12109" s="187">
        <v>45765.0</v>
      </c>
      <c r="D12109" s="188" t="str">
        <f t="shared" si="1"/>
        <v>2025/04</v>
      </c>
      <c r="E12109" s="189"/>
    </row>
    <row r="12110">
      <c r="A12110" s="186" t="s">
        <v>499</v>
      </c>
      <c r="B12110" s="186">
        <v>0.02711423</v>
      </c>
      <c r="C12110" s="187">
        <v>45765.0</v>
      </c>
      <c r="D12110" s="188" t="str">
        <f t="shared" si="1"/>
        <v>2025/04</v>
      </c>
      <c r="E12110" s="189"/>
    </row>
    <row r="12111">
      <c r="A12111" s="186" t="s">
        <v>499</v>
      </c>
      <c r="B12111" s="186">
        <v>0.1134669</v>
      </c>
      <c r="C12111" s="187">
        <v>45765.0</v>
      </c>
      <c r="D12111" s="188" t="str">
        <f t="shared" si="1"/>
        <v>2025/04</v>
      </c>
      <c r="E12111" s="189"/>
    </row>
    <row r="12112">
      <c r="A12112" s="186" t="s">
        <v>499</v>
      </c>
      <c r="B12112" s="186">
        <v>0.061698</v>
      </c>
      <c r="C12112" s="187">
        <v>45765.0</v>
      </c>
      <c r="D12112" s="188" t="str">
        <f t="shared" si="1"/>
        <v>2025/04</v>
      </c>
      <c r="E12112" s="189"/>
    </row>
    <row r="12113">
      <c r="A12113" s="186" t="s">
        <v>511</v>
      </c>
      <c r="B12113" s="186">
        <v>3.159E-4</v>
      </c>
      <c r="C12113" s="187">
        <v>45765.0</v>
      </c>
      <c r="D12113" s="188" t="str">
        <f t="shared" si="1"/>
        <v>2025/04</v>
      </c>
      <c r="E12113" s="189"/>
    </row>
    <row r="12114">
      <c r="A12114" s="186" t="s">
        <v>511</v>
      </c>
      <c r="B12114" s="186">
        <v>2.28E-5</v>
      </c>
      <c r="C12114" s="187">
        <v>45765.0</v>
      </c>
      <c r="D12114" s="188" t="str">
        <f t="shared" si="1"/>
        <v>2025/04</v>
      </c>
      <c r="E12114" s="189"/>
    </row>
    <row r="12115">
      <c r="A12115" s="186" t="s">
        <v>502</v>
      </c>
      <c r="B12115" s="186">
        <v>0.040408</v>
      </c>
      <c r="C12115" s="187">
        <v>45765.0</v>
      </c>
      <c r="D12115" s="188" t="str">
        <f t="shared" si="1"/>
        <v>2025/04</v>
      </c>
      <c r="E12115" s="189"/>
    </row>
    <row r="12116">
      <c r="A12116" s="186" t="s">
        <v>502</v>
      </c>
      <c r="B12116" s="186">
        <v>0.007662</v>
      </c>
      <c r="C12116" s="187">
        <v>45765.0</v>
      </c>
      <c r="D12116" s="188" t="str">
        <f t="shared" si="1"/>
        <v>2025/04</v>
      </c>
      <c r="E12116" s="189"/>
    </row>
    <row r="12117">
      <c r="A12117" s="186" t="s">
        <v>502</v>
      </c>
      <c r="B12117" s="186">
        <v>0.024808</v>
      </c>
      <c r="C12117" s="187">
        <v>45765.0</v>
      </c>
      <c r="D12117" s="188" t="str">
        <f t="shared" si="1"/>
        <v>2025/04</v>
      </c>
      <c r="E12117" s="189"/>
    </row>
    <row r="12118">
      <c r="A12118" s="186" t="s">
        <v>502</v>
      </c>
      <c r="B12118" s="186">
        <v>1.41909</v>
      </c>
      <c r="C12118" s="187">
        <v>45765.0</v>
      </c>
      <c r="D12118" s="188" t="str">
        <f t="shared" si="1"/>
        <v>2025/04</v>
      </c>
      <c r="E12118" s="189"/>
    </row>
    <row r="12119">
      <c r="A12119" s="186" t="s">
        <v>502</v>
      </c>
      <c r="B12119" s="186">
        <v>37.49779</v>
      </c>
      <c r="C12119" s="187">
        <v>45765.0</v>
      </c>
      <c r="D12119" s="188" t="str">
        <f t="shared" si="1"/>
        <v>2025/04</v>
      </c>
      <c r="E12119" s="189"/>
    </row>
    <row r="12120">
      <c r="A12120" s="186" t="s">
        <v>502</v>
      </c>
      <c r="B12120" s="186">
        <v>0.29632</v>
      </c>
      <c r="C12120" s="187">
        <v>45765.0</v>
      </c>
      <c r="D12120" s="188" t="str">
        <f t="shared" si="1"/>
        <v>2025/04</v>
      </c>
      <c r="E12120" s="189"/>
    </row>
    <row r="12121">
      <c r="A12121" s="186" t="s">
        <v>502</v>
      </c>
      <c r="B12121" s="186">
        <v>0.0332634</v>
      </c>
      <c r="C12121" s="187">
        <v>45765.0</v>
      </c>
      <c r="D12121" s="188" t="str">
        <f t="shared" si="1"/>
        <v>2025/04</v>
      </c>
      <c r="E12121" s="189"/>
    </row>
    <row r="12122">
      <c r="A12122" s="186" t="s">
        <v>502</v>
      </c>
      <c r="B12122" s="186">
        <v>0.0486213</v>
      </c>
      <c r="C12122" s="187">
        <v>45765.0</v>
      </c>
      <c r="D12122" s="188" t="str">
        <f t="shared" si="1"/>
        <v>2025/04</v>
      </c>
      <c r="E12122" s="189"/>
    </row>
    <row r="12123">
      <c r="A12123" s="186" t="s">
        <v>502</v>
      </c>
      <c r="B12123" s="186">
        <v>0.0040386</v>
      </c>
      <c r="C12123" s="187">
        <v>45765.0</v>
      </c>
      <c r="D12123" s="188" t="str">
        <f t="shared" si="1"/>
        <v>2025/04</v>
      </c>
      <c r="E12123" s="189"/>
    </row>
    <row r="12124">
      <c r="A12124" s="186" t="s">
        <v>502</v>
      </c>
      <c r="B12124" s="186">
        <v>0.24115</v>
      </c>
      <c r="C12124" s="187">
        <v>45765.0</v>
      </c>
      <c r="D12124" s="188" t="str">
        <f t="shared" si="1"/>
        <v>2025/04</v>
      </c>
      <c r="E12124" s="189"/>
    </row>
    <row r="12125">
      <c r="A12125" s="186" t="s">
        <v>502</v>
      </c>
      <c r="B12125" s="186">
        <v>0.03588195</v>
      </c>
      <c r="C12125" s="187">
        <v>45765.0</v>
      </c>
      <c r="D12125" s="188" t="str">
        <f t="shared" si="1"/>
        <v>2025/04</v>
      </c>
      <c r="E12125" s="189"/>
    </row>
    <row r="12126">
      <c r="A12126" s="186" t="s">
        <v>502</v>
      </c>
      <c r="B12126" s="186">
        <v>0.002007</v>
      </c>
      <c r="C12126" s="187">
        <v>45765.0</v>
      </c>
      <c r="D12126" s="188" t="str">
        <f t="shared" si="1"/>
        <v>2025/04</v>
      </c>
      <c r="E12126" s="189"/>
    </row>
    <row r="12127">
      <c r="A12127" s="186" t="s">
        <v>502</v>
      </c>
      <c r="B12127" s="186">
        <v>0.0055096</v>
      </c>
      <c r="C12127" s="187">
        <v>45765.0</v>
      </c>
      <c r="D12127" s="188" t="str">
        <f t="shared" si="1"/>
        <v>2025/04</v>
      </c>
      <c r="E12127" s="189"/>
    </row>
    <row r="12128">
      <c r="A12128" s="186" t="s">
        <v>502</v>
      </c>
      <c r="B12128" s="186">
        <v>0.3783597</v>
      </c>
      <c r="C12128" s="187">
        <v>45765.0</v>
      </c>
      <c r="D12128" s="188" t="str">
        <f t="shared" si="1"/>
        <v>2025/04</v>
      </c>
      <c r="E12128" s="189"/>
    </row>
    <row r="12129">
      <c r="A12129" s="186" t="s">
        <v>502</v>
      </c>
      <c r="B12129" s="186">
        <v>0.0260208</v>
      </c>
      <c r="C12129" s="187">
        <v>45765.0</v>
      </c>
      <c r="D12129" s="188" t="str">
        <f t="shared" si="1"/>
        <v>2025/04</v>
      </c>
      <c r="E12129" s="189"/>
    </row>
    <row r="12130">
      <c r="A12130" s="186" t="s">
        <v>502</v>
      </c>
      <c r="B12130" s="186">
        <v>4.72</v>
      </c>
      <c r="C12130" s="187">
        <v>45765.0</v>
      </c>
      <c r="D12130" s="188" t="str">
        <f t="shared" si="1"/>
        <v>2025/04</v>
      </c>
      <c r="E12130" s="189"/>
    </row>
    <row r="12131">
      <c r="A12131" s="186" t="s">
        <v>502</v>
      </c>
      <c r="B12131" s="186">
        <v>0.1049965</v>
      </c>
      <c r="C12131" s="187">
        <v>45765.0</v>
      </c>
      <c r="D12131" s="188" t="str">
        <f t="shared" si="1"/>
        <v>2025/04</v>
      </c>
      <c r="E12131" s="189"/>
    </row>
    <row r="12132">
      <c r="A12132" s="186" t="s">
        <v>502</v>
      </c>
      <c r="B12132" s="186">
        <v>2.07E-4</v>
      </c>
      <c r="C12132" s="187">
        <v>45765.0</v>
      </c>
      <c r="D12132" s="188" t="str">
        <f t="shared" si="1"/>
        <v>2025/04</v>
      </c>
      <c r="E12132" s="189"/>
    </row>
    <row r="12133">
      <c r="A12133" s="186" t="s">
        <v>502</v>
      </c>
      <c r="B12133" s="186">
        <v>0.255951</v>
      </c>
      <c r="C12133" s="187">
        <v>45765.0</v>
      </c>
      <c r="D12133" s="188" t="str">
        <f t="shared" si="1"/>
        <v>2025/04</v>
      </c>
      <c r="E12133" s="189"/>
    </row>
    <row r="12134">
      <c r="A12134" s="186" t="s">
        <v>502</v>
      </c>
      <c r="B12134" s="186">
        <v>0.322124</v>
      </c>
      <c r="C12134" s="187">
        <v>45765.0</v>
      </c>
      <c r="D12134" s="188" t="str">
        <f t="shared" si="1"/>
        <v>2025/04</v>
      </c>
      <c r="E12134" s="189"/>
    </row>
    <row r="12135">
      <c r="A12135" s="186" t="s">
        <v>488</v>
      </c>
      <c r="B12135" s="186">
        <v>0.33094</v>
      </c>
      <c r="C12135" s="187">
        <v>45765.0</v>
      </c>
      <c r="D12135" s="188" t="str">
        <f t="shared" si="1"/>
        <v>2025/04</v>
      </c>
      <c r="E12135" s="189"/>
    </row>
    <row r="12136">
      <c r="A12136" s="186" t="s">
        <v>488</v>
      </c>
      <c r="B12136" s="186">
        <v>0.024705</v>
      </c>
      <c r="C12136" s="187">
        <v>45765.0</v>
      </c>
      <c r="D12136" s="188" t="str">
        <f t="shared" si="1"/>
        <v>2025/04</v>
      </c>
      <c r="E12136" s="189"/>
    </row>
    <row r="12137">
      <c r="A12137" s="186" t="s">
        <v>488</v>
      </c>
      <c r="B12137" s="186">
        <v>0.159632</v>
      </c>
      <c r="C12137" s="187">
        <v>45765.0</v>
      </c>
      <c r="D12137" s="188" t="str">
        <f t="shared" si="1"/>
        <v>2025/04</v>
      </c>
      <c r="E12137" s="189"/>
    </row>
    <row r="12138">
      <c r="A12138" s="186" t="s">
        <v>488</v>
      </c>
      <c r="B12138" s="186">
        <v>0.137804</v>
      </c>
      <c r="C12138" s="187">
        <v>45765.0</v>
      </c>
      <c r="D12138" s="188" t="str">
        <f t="shared" si="1"/>
        <v>2025/04</v>
      </c>
      <c r="E12138" s="189"/>
    </row>
    <row r="12139">
      <c r="A12139" s="186" t="s">
        <v>488</v>
      </c>
      <c r="B12139" s="186">
        <v>0.003776</v>
      </c>
      <c r="C12139" s="187">
        <v>45765.0</v>
      </c>
      <c r="D12139" s="188" t="str">
        <f t="shared" si="1"/>
        <v>2025/04</v>
      </c>
      <c r="E12139" s="189"/>
    </row>
    <row r="12140">
      <c r="A12140" s="186" t="s">
        <v>488</v>
      </c>
      <c r="B12140" s="186">
        <v>0.0886976</v>
      </c>
      <c r="C12140" s="187">
        <v>45765.0</v>
      </c>
      <c r="D12140" s="188" t="str">
        <f t="shared" si="1"/>
        <v>2025/04</v>
      </c>
      <c r="E12140" s="189"/>
    </row>
    <row r="12141">
      <c r="A12141" s="186" t="s">
        <v>488</v>
      </c>
      <c r="B12141" s="186">
        <v>0.0291179</v>
      </c>
      <c r="C12141" s="187">
        <v>45765.0</v>
      </c>
      <c r="D12141" s="188" t="str">
        <f t="shared" si="1"/>
        <v>2025/04</v>
      </c>
      <c r="E12141" s="189"/>
    </row>
    <row r="12142">
      <c r="A12142" s="186" t="s">
        <v>488</v>
      </c>
      <c r="B12142" s="186">
        <v>0.0215397</v>
      </c>
      <c r="C12142" s="187">
        <v>45765.0</v>
      </c>
      <c r="D12142" s="188" t="str">
        <f t="shared" si="1"/>
        <v>2025/04</v>
      </c>
      <c r="E12142" s="189"/>
    </row>
    <row r="12143">
      <c r="A12143" s="186" t="s">
        <v>488</v>
      </c>
      <c r="B12143" s="186">
        <v>0.0021692</v>
      </c>
      <c r="C12143" s="187">
        <v>45765.0</v>
      </c>
      <c r="D12143" s="188" t="str">
        <f t="shared" si="1"/>
        <v>2025/04</v>
      </c>
      <c r="E12143" s="189"/>
    </row>
    <row r="12144">
      <c r="A12144" s="186" t="s">
        <v>488</v>
      </c>
      <c r="B12144" s="186">
        <v>0.2922725</v>
      </c>
      <c r="C12144" s="187">
        <v>45765.0</v>
      </c>
      <c r="D12144" s="188" t="str">
        <f t="shared" si="1"/>
        <v>2025/04</v>
      </c>
      <c r="E12144" s="189"/>
    </row>
    <row r="12145">
      <c r="A12145" s="186" t="s">
        <v>488</v>
      </c>
      <c r="B12145" s="186">
        <v>0.19376</v>
      </c>
      <c r="C12145" s="187">
        <v>45765.0</v>
      </c>
      <c r="D12145" s="188" t="str">
        <f t="shared" si="1"/>
        <v>2025/04</v>
      </c>
      <c r="E12145" s="189"/>
    </row>
    <row r="12146">
      <c r="A12146" s="186" t="s">
        <v>488</v>
      </c>
      <c r="B12146" s="186">
        <v>0.17055</v>
      </c>
      <c r="C12146" s="187">
        <v>45765.0</v>
      </c>
      <c r="D12146" s="188" t="str">
        <f t="shared" si="1"/>
        <v>2025/04</v>
      </c>
      <c r="E12146" s="189"/>
    </row>
    <row r="12147">
      <c r="A12147" s="186" t="s">
        <v>488</v>
      </c>
      <c r="B12147" s="186">
        <v>0.01392</v>
      </c>
      <c r="C12147" s="187">
        <v>45765.0</v>
      </c>
      <c r="D12147" s="188" t="str">
        <f t="shared" si="1"/>
        <v>2025/04</v>
      </c>
      <c r="E12147" s="189"/>
    </row>
    <row r="12148">
      <c r="A12148" s="186" t="s">
        <v>488</v>
      </c>
      <c r="B12148" s="186">
        <v>0.0021675</v>
      </c>
      <c r="C12148" s="187">
        <v>45765.0</v>
      </c>
      <c r="D12148" s="188" t="str">
        <f t="shared" si="1"/>
        <v>2025/04</v>
      </c>
      <c r="E12148" s="189"/>
    </row>
    <row r="12149">
      <c r="A12149" s="186" t="s">
        <v>488</v>
      </c>
      <c r="B12149" s="186">
        <v>6.7E-4</v>
      </c>
      <c r="C12149" s="187">
        <v>45765.0</v>
      </c>
      <c r="D12149" s="188" t="str">
        <f t="shared" si="1"/>
        <v>2025/04</v>
      </c>
      <c r="E12149" s="189"/>
    </row>
    <row r="12150">
      <c r="A12150" s="186" t="s">
        <v>488</v>
      </c>
      <c r="B12150" s="186">
        <v>0.0469863</v>
      </c>
      <c r="C12150" s="187">
        <v>45765.0</v>
      </c>
      <c r="D12150" s="188" t="str">
        <f t="shared" si="1"/>
        <v>2025/04</v>
      </c>
      <c r="E12150" s="189"/>
    </row>
    <row r="12151">
      <c r="A12151" s="186" t="s">
        <v>488</v>
      </c>
      <c r="B12151" s="186">
        <v>2.112E-4</v>
      </c>
      <c r="C12151" s="187">
        <v>45765.0</v>
      </c>
      <c r="D12151" s="188" t="str">
        <f t="shared" si="1"/>
        <v>2025/04</v>
      </c>
      <c r="E12151" s="189"/>
    </row>
    <row r="12152">
      <c r="A12152" s="186" t="s">
        <v>488</v>
      </c>
      <c r="B12152" s="186">
        <v>0.0069708</v>
      </c>
      <c r="C12152" s="187">
        <v>45765.0</v>
      </c>
      <c r="D12152" s="188" t="str">
        <f t="shared" si="1"/>
        <v>2025/04</v>
      </c>
      <c r="E12152" s="189"/>
    </row>
    <row r="12153">
      <c r="A12153" s="186" t="s">
        <v>488</v>
      </c>
      <c r="B12153" s="186">
        <v>0.21773</v>
      </c>
      <c r="C12153" s="187">
        <v>45765.0</v>
      </c>
      <c r="D12153" s="188" t="str">
        <f t="shared" si="1"/>
        <v>2025/04</v>
      </c>
      <c r="E12153" s="189"/>
    </row>
    <row r="12154">
      <c r="A12154" s="186" t="s">
        <v>488</v>
      </c>
      <c r="B12154" s="186">
        <v>0.22378</v>
      </c>
      <c r="C12154" s="187">
        <v>45765.0</v>
      </c>
      <c r="D12154" s="188" t="str">
        <f t="shared" si="1"/>
        <v>2025/04</v>
      </c>
      <c r="E12154" s="189"/>
    </row>
    <row r="12155">
      <c r="A12155" s="186" t="s">
        <v>488</v>
      </c>
      <c r="B12155" s="186">
        <v>0.03320265</v>
      </c>
      <c r="C12155" s="187">
        <v>45765.0</v>
      </c>
      <c r="D12155" s="188" t="str">
        <f t="shared" si="1"/>
        <v>2025/04</v>
      </c>
      <c r="E12155" s="189"/>
    </row>
    <row r="12156">
      <c r="A12156" s="186" t="s">
        <v>488</v>
      </c>
      <c r="B12156" s="186">
        <v>0.0025266</v>
      </c>
      <c r="C12156" s="187">
        <v>45765.0</v>
      </c>
      <c r="D12156" s="188" t="str">
        <f t="shared" si="1"/>
        <v>2025/04</v>
      </c>
      <c r="E12156" s="189"/>
    </row>
    <row r="12157">
      <c r="A12157" s="186" t="s">
        <v>488</v>
      </c>
      <c r="B12157" s="186">
        <v>4.22617</v>
      </c>
      <c r="C12157" s="187">
        <v>45765.0</v>
      </c>
      <c r="D12157" s="188" t="str">
        <f t="shared" si="1"/>
        <v>2025/04</v>
      </c>
      <c r="E12157" s="189"/>
    </row>
    <row r="12158">
      <c r="A12158" s="186" t="s">
        <v>488</v>
      </c>
      <c r="B12158" s="186">
        <v>0.18112</v>
      </c>
      <c r="C12158" s="187">
        <v>45765.0</v>
      </c>
      <c r="D12158" s="188" t="str">
        <f t="shared" si="1"/>
        <v>2025/04</v>
      </c>
      <c r="E12158" s="189"/>
    </row>
    <row r="12159">
      <c r="A12159" s="186" t="s">
        <v>488</v>
      </c>
      <c r="B12159" s="186">
        <v>1.55992</v>
      </c>
      <c r="C12159" s="187">
        <v>45765.0</v>
      </c>
      <c r="D12159" s="188" t="str">
        <f t="shared" si="1"/>
        <v>2025/04</v>
      </c>
      <c r="E12159" s="189"/>
    </row>
    <row r="12160">
      <c r="A12160" s="186" t="s">
        <v>488</v>
      </c>
      <c r="B12160" s="186">
        <v>20.43822</v>
      </c>
      <c r="C12160" s="187">
        <v>45765.0</v>
      </c>
      <c r="D12160" s="188" t="str">
        <f t="shared" si="1"/>
        <v>2025/04</v>
      </c>
      <c r="E12160" s="189"/>
    </row>
    <row r="12161">
      <c r="A12161" s="186" t="s">
        <v>488</v>
      </c>
      <c r="B12161" s="186">
        <v>3.308865</v>
      </c>
      <c r="C12161" s="187">
        <v>45765.0</v>
      </c>
      <c r="D12161" s="188" t="str">
        <f t="shared" si="1"/>
        <v>2025/04</v>
      </c>
      <c r="E12161" s="189"/>
    </row>
    <row r="12162">
      <c r="A12162" s="186" t="s">
        <v>488</v>
      </c>
      <c r="B12162" s="186">
        <v>16.4853</v>
      </c>
      <c r="C12162" s="187">
        <v>45765.0</v>
      </c>
      <c r="D12162" s="188" t="str">
        <f t="shared" si="1"/>
        <v>2025/04</v>
      </c>
      <c r="E12162" s="189"/>
    </row>
    <row r="12163">
      <c r="A12163" s="186" t="s">
        <v>488</v>
      </c>
      <c r="B12163" s="186">
        <v>4.6944513</v>
      </c>
      <c r="C12163" s="187">
        <v>45765.0</v>
      </c>
      <c r="D12163" s="188" t="str">
        <f t="shared" si="1"/>
        <v>2025/04</v>
      </c>
      <c r="E12163" s="189"/>
    </row>
    <row r="12164">
      <c r="A12164" s="186" t="s">
        <v>488</v>
      </c>
      <c r="B12164" s="186">
        <v>0.0864512</v>
      </c>
      <c r="C12164" s="187">
        <v>45765.0</v>
      </c>
      <c r="D12164" s="188" t="str">
        <f t="shared" si="1"/>
        <v>2025/04</v>
      </c>
      <c r="E12164" s="189"/>
    </row>
    <row r="12165">
      <c r="A12165" s="186" t="s">
        <v>488</v>
      </c>
      <c r="B12165" s="186">
        <v>3.9687824</v>
      </c>
      <c r="C12165" s="187">
        <v>45765.0</v>
      </c>
      <c r="D12165" s="188" t="str">
        <f t="shared" si="1"/>
        <v>2025/04</v>
      </c>
      <c r="E12165" s="189"/>
    </row>
    <row r="12166">
      <c r="A12166" s="186" t="s">
        <v>488</v>
      </c>
      <c r="B12166" s="186">
        <v>2.9877771</v>
      </c>
      <c r="C12166" s="187">
        <v>45765.0</v>
      </c>
      <c r="D12166" s="188" t="str">
        <f t="shared" si="1"/>
        <v>2025/04</v>
      </c>
      <c r="E12166" s="189"/>
    </row>
    <row r="12167">
      <c r="A12167" s="186" t="s">
        <v>488</v>
      </c>
      <c r="B12167" s="186">
        <v>0.051392</v>
      </c>
      <c r="C12167" s="187">
        <v>45765.0</v>
      </c>
      <c r="D12167" s="188" t="str">
        <f t="shared" si="1"/>
        <v>2025/04</v>
      </c>
      <c r="E12167" s="189"/>
    </row>
    <row r="12168">
      <c r="A12168" s="186" t="s">
        <v>488</v>
      </c>
      <c r="B12168" s="186">
        <v>9.4707228</v>
      </c>
      <c r="C12168" s="187">
        <v>45765.0</v>
      </c>
      <c r="D12168" s="188" t="str">
        <f t="shared" si="1"/>
        <v>2025/04</v>
      </c>
      <c r="E12168" s="189"/>
    </row>
    <row r="12169">
      <c r="A12169" s="186" t="s">
        <v>488</v>
      </c>
      <c r="B12169" s="186">
        <v>4.7736E-4</v>
      </c>
      <c r="C12169" s="187">
        <v>45765.0</v>
      </c>
      <c r="D12169" s="188" t="str">
        <f t="shared" si="1"/>
        <v>2025/04</v>
      </c>
      <c r="E12169" s="189"/>
    </row>
    <row r="12170">
      <c r="A12170" s="186" t="s">
        <v>489</v>
      </c>
      <c r="B12170" s="186">
        <v>10.45189</v>
      </c>
      <c r="C12170" s="187">
        <v>45765.0</v>
      </c>
      <c r="D12170" s="188" t="str">
        <f t="shared" si="1"/>
        <v>2025/04</v>
      </c>
      <c r="E12170" s="189"/>
    </row>
    <row r="12171">
      <c r="A12171" s="186" t="s">
        <v>489</v>
      </c>
      <c r="B12171" s="186">
        <v>2.11344</v>
      </c>
      <c r="C12171" s="187">
        <v>45765.0</v>
      </c>
      <c r="D12171" s="188" t="str">
        <f t="shared" si="1"/>
        <v>2025/04</v>
      </c>
      <c r="E12171" s="189"/>
    </row>
    <row r="12172">
      <c r="A12172" s="186" t="s">
        <v>489</v>
      </c>
      <c r="B12172" s="186">
        <v>7.29208</v>
      </c>
      <c r="C12172" s="187">
        <v>45765.0</v>
      </c>
      <c r="D12172" s="188" t="str">
        <f t="shared" si="1"/>
        <v>2025/04</v>
      </c>
      <c r="E12172" s="189"/>
    </row>
    <row r="12173">
      <c r="A12173" s="186" t="s">
        <v>489</v>
      </c>
      <c r="B12173" s="186">
        <v>6.72504975</v>
      </c>
      <c r="C12173" s="187">
        <v>45765.0</v>
      </c>
      <c r="D12173" s="188" t="str">
        <f t="shared" si="1"/>
        <v>2025/04</v>
      </c>
      <c r="E12173" s="189"/>
    </row>
    <row r="12174">
      <c r="A12174" s="186" t="s">
        <v>489</v>
      </c>
      <c r="B12174" s="186">
        <v>0.49692345</v>
      </c>
      <c r="C12174" s="187">
        <v>45765.0</v>
      </c>
      <c r="D12174" s="188" t="str">
        <f t="shared" si="1"/>
        <v>2025/04</v>
      </c>
      <c r="E12174" s="189"/>
    </row>
    <row r="12175">
      <c r="A12175" s="186" t="s">
        <v>489</v>
      </c>
      <c r="B12175" s="186">
        <v>4.011774</v>
      </c>
      <c r="C12175" s="187">
        <v>45765.0</v>
      </c>
      <c r="D12175" s="188" t="str">
        <f t="shared" si="1"/>
        <v>2025/04</v>
      </c>
      <c r="E12175" s="189"/>
    </row>
    <row r="12176">
      <c r="A12176" s="186" t="s">
        <v>489</v>
      </c>
      <c r="B12176" s="186">
        <v>0.1565823</v>
      </c>
      <c r="C12176" s="187">
        <v>45765.0</v>
      </c>
      <c r="D12176" s="188" t="str">
        <f t="shared" si="1"/>
        <v>2025/04</v>
      </c>
      <c r="E12176" s="189"/>
    </row>
    <row r="12177">
      <c r="A12177" s="186" t="s">
        <v>489</v>
      </c>
      <c r="B12177" s="186">
        <v>0.1094448</v>
      </c>
      <c r="C12177" s="187">
        <v>45765.0</v>
      </c>
      <c r="D12177" s="188" t="str">
        <f t="shared" si="1"/>
        <v>2025/04</v>
      </c>
      <c r="E12177" s="189"/>
    </row>
    <row r="12178">
      <c r="A12178" s="186" t="s">
        <v>498</v>
      </c>
      <c r="B12178" s="186">
        <v>0.293205</v>
      </c>
      <c r="C12178" s="187">
        <v>45765.0</v>
      </c>
      <c r="D12178" s="188" t="str">
        <f t="shared" si="1"/>
        <v>2025/04</v>
      </c>
      <c r="E12178" s="189"/>
    </row>
    <row r="12179">
      <c r="A12179" s="186" t="s">
        <v>498</v>
      </c>
      <c r="B12179" s="186">
        <v>0.00944</v>
      </c>
      <c r="C12179" s="187">
        <v>45765.0</v>
      </c>
      <c r="D12179" s="188" t="str">
        <f t="shared" si="1"/>
        <v>2025/04</v>
      </c>
      <c r="E12179" s="189"/>
    </row>
    <row r="12180">
      <c r="A12180" s="186" t="s">
        <v>498</v>
      </c>
      <c r="B12180" s="186">
        <v>0.21658</v>
      </c>
      <c r="C12180" s="187">
        <v>45765.0</v>
      </c>
      <c r="D12180" s="188" t="str">
        <f t="shared" si="1"/>
        <v>2025/04</v>
      </c>
      <c r="E12180" s="189"/>
    </row>
    <row r="12181">
      <c r="A12181" s="186" t="s">
        <v>498</v>
      </c>
      <c r="B12181" s="186">
        <v>0.02830275</v>
      </c>
      <c r="C12181" s="187">
        <v>45765.0</v>
      </c>
      <c r="D12181" s="188" t="str">
        <f t="shared" si="1"/>
        <v>2025/04</v>
      </c>
      <c r="E12181" s="189"/>
    </row>
    <row r="12182">
      <c r="A12182" s="186" t="s">
        <v>498</v>
      </c>
      <c r="B12182" s="186">
        <v>0.0019584</v>
      </c>
      <c r="C12182" s="187">
        <v>45765.0</v>
      </c>
      <c r="D12182" s="188" t="str">
        <f t="shared" si="1"/>
        <v>2025/04</v>
      </c>
      <c r="E12182" s="189"/>
    </row>
    <row r="12183">
      <c r="A12183" s="186" t="s">
        <v>498</v>
      </c>
      <c r="B12183" s="186">
        <v>0.0074742</v>
      </c>
      <c r="C12183" s="187">
        <v>45765.0</v>
      </c>
      <c r="D12183" s="188" t="str">
        <f t="shared" si="1"/>
        <v>2025/04</v>
      </c>
      <c r="E12183" s="189"/>
    </row>
    <row r="12184">
      <c r="A12184" s="186" t="s">
        <v>491</v>
      </c>
      <c r="B12184" s="186">
        <v>0.0420175</v>
      </c>
      <c r="C12184" s="187">
        <v>45765.0</v>
      </c>
      <c r="D12184" s="188" t="str">
        <f t="shared" si="1"/>
        <v>2025/04</v>
      </c>
      <c r="E12184" s="189"/>
    </row>
    <row r="12185">
      <c r="A12185" s="186" t="s">
        <v>491</v>
      </c>
      <c r="B12185" s="186">
        <v>0.00368</v>
      </c>
      <c r="C12185" s="187">
        <v>45765.0</v>
      </c>
      <c r="D12185" s="188" t="str">
        <f t="shared" si="1"/>
        <v>2025/04</v>
      </c>
      <c r="E12185" s="189"/>
    </row>
    <row r="12186">
      <c r="A12186" s="186" t="s">
        <v>491</v>
      </c>
      <c r="B12186" s="186">
        <v>0.02207925</v>
      </c>
      <c r="C12186" s="187">
        <v>45765.0</v>
      </c>
      <c r="D12186" s="188" t="str">
        <f t="shared" si="1"/>
        <v>2025/04</v>
      </c>
      <c r="E12186" s="189"/>
    </row>
    <row r="12187">
      <c r="A12187" s="186" t="s">
        <v>491</v>
      </c>
      <c r="B12187" s="186">
        <v>0.0612864</v>
      </c>
      <c r="C12187" s="187">
        <v>45765.0</v>
      </c>
      <c r="D12187" s="188" t="str">
        <f t="shared" si="1"/>
        <v>2025/04</v>
      </c>
      <c r="E12187" s="189"/>
    </row>
    <row r="12188">
      <c r="A12188" s="186" t="s">
        <v>491</v>
      </c>
      <c r="B12188" s="186">
        <v>0.0164508</v>
      </c>
      <c r="C12188" s="187">
        <v>45765.0</v>
      </c>
      <c r="D12188" s="188" t="str">
        <f t="shared" si="1"/>
        <v>2025/04</v>
      </c>
      <c r="E12188" s="189"/>
    </row>
    <row r="12189">
      <c r="A12189" s="186" t="s">
        <v>487</v>
      </c>
      <c r="B12189" s="186">
        <v>0.0027</v>
      </c>
      <c r="C12189" s="187">
        <v>45766.0</v>
      </c>
      <c r="D12189" s="188" t="str">
        <f t="shared" si="1"/>
        <v>2025/04</v>
      </c>
      <c r="E12189" s="189"/>
    </row>
    <row r="12190">
      <c r="A12190" s="186" t="s">
        <v>487</v>
      </c>
      <c r="B12190" s="186">
        <v>0.07192</v>
      </c>
      <c r="C12190" s="187">
        <v>45766.0</v>
      </c>
      <c r="D12190" s="188" t="str">
        <f t="shared" si="1"/>
        <v>2025/04</v>
      </c>
      <c r="E12190" s="189"/>
    </row>
    <row r="12191">
      <c r="A12191" s="186" t="s">
        <v>487</v>
      </c>
      <c r="B12191" s="186">
        <v>4.455E-5</v>
      </c>
      <c r="C12191" s="187">
        <v>45766.0</v>
      </c>
      <c r="D12191" s="188" t="str">
        <f t="shared" si="1"/>
        <v>2025/04</v>
      </c>
      <c r="E12191" s="189"/>
    </row>
    <row r="12192">
      <c r="A12192" s="186" t="s">
        <v>487</v>
      </c>
      <c r="B12192" s="186">
        <v>6.228E-4</v>
      </c>
      <c r="C12192" s="187">
        <v>45766.0</v>
      </c>
      <c r="D12192" s="188" t="str">
        <f t="shared" si="1"/>
        <v>2025/04</v>
      </c>
      <c r="E12192" s="189"/>
    </row>
    <row r="12193">
      <c r="A12193" s="186" t="s">
        <v>499</v>
      </c>
      <c r="B12193" s="186">
        <v>2.8745725</v>
      </c>
      <c r="C12193" s="187">
        <v>45766.0</v>
      </c>
      <c r="D12193" s="188" t="str">
        <f t="shared" si="1"/>
        <v>2025/04</v>
      </c>
      <c r="E12193" s="189"/>
    </row>
    <row r="12194">
      <c r="A12194" s="186" t="s">
        <v>499</v>
      </c>
      <c r="B12194" s="186">
        <v>0.0504</v>
      </c>
      <c r="C12194" s="187">
        <v>45766.0</v>
      </c>
      <c r="D12194" s="188" t="str">
        <f t="shared" si="1"/>
        <v>2025/04</v>
      </c>
      <c r="E12194" s="189"/>
    </row>
    <row r="12195">
      <c r="A12195" s="186" t="s">
        <v>499</v>
      </c>
      <c r="B12195" s="186">
        <v>0.57817</v>
      </c>
      <c r="C12195" s="187">
        <v>45766.0</v>
      </c>
      <c r="D12195" s="188" t="str">
        <f t="shared" si="1"/>
        <v>2025/04</v>
      </c>
      <c r="E12195" s="189"/>
    </row>
    <row r="12196">
      <c r="A12196" s="186" t="s">
        <v>499</v>
      </c>
      <c r="B12196" s="186">
        <v>0.00272051</v>
      </c>
      <c r="C12196" s="187">
        <v>45766.0</v>
      </c>
      <c r="D12196" s="188" t="str">
        <f t="shared" si="1"/>
        <v>2025/04</v>
      </c>
      <c r="E12196" s="189"/>
    </row>
    <row r="12197">
      <c r="A12197" s="186" t="s">
        <v>499</v>
      </c>
      <c r="B12197" s="186">
        <v>0.0536631</v>
      </c>
      <c r="C12197" s="187">
        <v>45766.0</v>
      </c>
      <c r="D12197" s="188" t="str">
        <f t="shared" si="1"/>
        <v>2025/04</v>
      </c>
      <c r="E12197" s="189"/>
    </row>
    <row r="12198">
      <c r="A12198" s="186" t="s">
        <v>499</v>
      </c>
      <c r="B12198" s="186">
        <v>0.0210324</v>
      </c>
      <c r="C12198" s="187">
        <v>45766.0</v>
      </c>
      <c r="D12198" s="188" t="str">
        <f t="shared" si="1"/>
        <v>2025/04</v>
      </c>
      <c r="E12198" s="189"/>
    </row>
    <row r="12199">
      <c r="A12199" s="186" t="s">
        <v>502</v>
      </c>
      <c r="B12199" s="186">
        <v>0.0145551</v>
      </c>
      <c r="C12199" s="187">
        <v>45766.0</v>
      </c>
      <c r="D12199" s="188" t="str">
        <f t="shared" si="1"/>
        <v>2025/04</v>
      </c>
      <c r="E12199" s="189"/>
    </row>
    <row r="12200">
      <c r="A12200" s="186" t="s">
        <v>502</v>
      </c>
      <c r="B12200" s="186">
        <v>0.006768</v>
      </c>
      <c r="C12200" s="187">
        <v>45766.0</v>
      </c>
      <c r="D12200" s="188" t="str">
        <f t="shared" si="1"/>
        <v>2025/04</v>
      </c>
      <c r="E12200" s="189"/>
    </row>
    <row r="12201">
      <c r="A12201" s="186" t="s">
        <v>502</v>
      </c>
      <c r="B12201" s="186">
        <v>8.586E-4</v>
      </c>
      <c r="C12201" s="187">
        <v>45766.0</v>
      </c>
      <c r="D12201" s="188" t="str">
        <f t="shared" si="1"/>
        <v>2025/04</v>
      </c>
      <c r="E12201" s="189"/>
    </row>
    <row r="12202">
      <c r="A12202" s="186" t="s">
        <v>502</v>
      </c>
      <c r="B12202" s="186">
        <v>0.0031798</v>
      </c>
      <c r="C12202" s="187">
        <v>45766.0</v>
      </c>
      <c r="D12202" s="188" t="str">
        <f t="shared" si="1"/>
        <v>2025/04</v>
      </c>
      <c r="E12202" s="189"/>
    </row>
    <row r="12203">
      <c r="A12203" s="186" t="s">
        <v>502</v>
      </c>
      <c r="B12203" s="186">
        <v>0.360396</v>
      </c>
      <c r="C12203" s="187">
        <v>45766.0</v>
      </c>
      <c r="D12203" s="188" t="str">
        <f t="shared" si="1"/>
        <v>2025/04</v>
      </c>
      <c r="E12203" s="189"/>
    </row>
    <row r="12204">
      <c r="A12204" s="186" t="s">
        <v>502</v>
      </c>
      <c r="B12204" s="186">
        <v>0.0247248</v>
      </c>
      <c r="C12204" s="187">
        <v>45766.0</v>
      </c>
      <c r="D12204" s="188" t="str">
        <f t="shared" si="1"/>
        <v>2025/04</v>
      </c>
      <c r="E12204" s="189"/>
    </row>
    <row r="12205">
      <c r="A12205" s="186" t="s">
        <v>502</v>
      </c>
      <c r="B12205" s="186">
        <v>4.72</v>
      </c>
      <c r="C12205" s="187">
        <v>45766.0</v>
      </c>
      <c r="D12205" s="188" t="str">
        <f t="shared" si="1"/>
        <v>2025/04</v>
      </c>
      <c r="E12205" s="189"/>
    </row>
    <row r="12206">
      <c r="A12206" s="186" t="s">
        <v>502</v>
      </c>
      <c r="B12206" s="186">
        <v>0.253923</v>
      </c>
      <c r="C12206" s="187">
        <v>45766.0</v>
      </c>
      <c r="D12206" s="188" t="str">
        <f t="shared" si="1"/>
        <v>2025/04</v>
      </c>
      <c r="E12206" s="189"/>
    </row>
    <row r="12207">
      <c r="A12207" s="186" t="s">
        <v>502</v>
      </c>
      <c r="B12207" s="186">
        <v>0.310124</v>
      </c>
      <c r="C12207" s="187">
        <v>45766.0</v>
      </c>
      <c r="D12207" s="188" t="str">
        <f t="shared" si="1"/>
        <v>2025/04</v>
      </c>
      <c r="E12207" s="189"/>
    </row>
    <row r="12208">
      <c r="A12208" s="186" t="s">
        <v>488</v>
      </c>
      <c r="B12208" s="186">
        <v>2.664E-4</v>
      </c>
      <c r="C12208" s="187">
        <v>45766.0</v>
      </c>
      <c r="D12208" s="188" t="str">
        <f t="shared" si="1"/>
        <v>2025/04</v>
      </c>
      <c r="E12208" s="189"/>
    </row>
    <row r="12209">
      <c r="A12209" s="186" t="s">
        <v>488</v>
      </c>
      <c r="B12209" s="186">
        <v>2.1E-5</v>
      </c>
      <c r="C12209" s="187">
        <v>45766.0</v>
      </c>
      <c r="D12209" s="188" t="str">
        <f t="shared" si="1"/>
        <v>2025/04</v>
      </c>
      <c r="E12209" s="189"/>
    </row>
    <row r="12210">
      <c r="A12210" s="186" t="s">
        <v>489</v>
      </c>
      <c r="B12210" s="186">
        <v>0.0774075</v>
      </c>
      <c r="C12210" s="187">
        <v>45766.0</v>
      </c>
      <c r="D12210" s="188" t="str">
        <f t="shared" si="1"/>
        <v>2025/04</v>
      </c>
      <c r="E12210" s="189"/>
    </row>
    <row r="12211">
      <c r="A12211" s="186" t="s">
        <v>489</v>
      </c>
      <c r="B12211" s="186">
        <v>0.0528</v>
      </c>
      <c r="C12211" s="187">
        <v>45766.0</v>
      </c>
      <c r="D12211" s="188" t="str">
        <f t="shared" si="1"/>
        <v>2025/04</v>
      </c>
      <c r="E12211" s="189"/>
    </row>
    <row r="12212">
      <c r="A12212" s="186" t="s">
        <v>489</v>
      </c>
      <c r="B12212" s="186">
        <v>0.01407</v>
      </c>
      <c r="C12212" s="187">
        <v>45766.0</v>
      </c>
      <c r="D12212" s="188" t="str">
        <f t="shared" si="1"/>
        <v>2025/04</v>
      </c>
      <c r="E12212" s="189"/>
    </row>
    <row r="12213">
      <c r="A12213" s="186" t="s">
        <v>489</v>
      </c>
      <c r="B12213" s="186">
        <v>6.72849015</v>
      </c>
      <c r="C12213" s="187">
        <v>45766.0</v>
      </c>
      <c r="D12213" s="188" t="str">
        <f t="shared" si="1"/>
        <v>2025/04</v>
      </c>
      <c r="E12213" s="189"/>
    </row>
    <row r="12214">
      <c r="A12214" s="186" t="s">
        <v>489</v>
      </c>
      <c r="B12214" s="186">
        <v>0.4799712</v>
      </c>
      <c r="C12214" s="187">
        <v>45766.0</v>
      </c>
      <c r="D12214" s="188" t="str">
        <f t="shared" si="1"/>
        <v>2025/04</v>
      </c>
      <c r="E12214" s="189"/>
    </row>
    <row r="12215">
      <c r="A12215" s="186" t="s">
        <v>489</v>
      </c>
      <c r="B12215" s="186">
        <v>4.0089432</v>
      </c>
      <c r="C12215" s="187">
        <v>45766.0</v>
      </c>
      <c r="D12215" s="188" t="str">
        <f t="shared" si="1"/>
        <v>2025/04</v>
      </c>
      <c r="E12215" s="189"/>
    </row>
    <row r="12216">
      <c r="A12216" s="186" t="s">
        <v>489</v>
      </c>
      <c r="B12216" s="186">
        <v>0.0026733</v>
      </c>
      <c r="C12216" s="187">
        <v>45766.0</v>
      </c>
      <c r="D12216" s="188" t="str">
        <f t="shared" si="1"/>
        <v>2025/04</v>
      </c>
      <c r="E12216" s="189"/>
    </row>
    <row r="12217">
      <c r="A12217" s="186" t="s">
        <v>489</v>
      </c>
      <c r="B12217" s="186">
        <v>0.0015156</v>
      </c>
      <c r="C12217" s="187">
        <v>45766.0</v>
      </c>
      <c r="D12217" s="188" t="str">
        <f t="shared" si="1"/>
        <v>2025/04</v>
      </c>
      <c r="E12217" s="189"/>
    </row>
    <row r="12218">
      <c r="A12218" s="186" t="s">
        <v>498</v>
      </c>
      <c r="B12218" s="186">
        <v>0.0577725</v>
      </c>
      <c r="C12218" s="187">
        <v>45766.0</v>
      </c>
      <c r="D12218" s="188" t="str">
        <f t="shared" si="1"/>
        <v>2025/04</v>
      </c>
      <c r="E12218" s="189"/>
    </row>
    <row r="12219">
      <c r="A12219" s="186" t="s">
        <v>498</v>
      </c>
      <c r="B12219" s="186">
        <v>0.04086</v>
      </c>
      <c r="C12219" s="187">
        <v>45766.0</v>
      </c>
      <c r="D12219" s="188" t="str">
        <f t="shared" si="1"/>
        <v>2025/04</v>
      </c>
      <c r="E12219" s="189"/>
    </row>
    <row r="12220">
      <c r="A12220" s="186" t="s">
        <v>498</v>
      </c>
      <c r="B12220" s="186">
        <v>0.0040605</v>
      </c>
      <c r="C12220" s="187">
        <v>45766.0</v>
      </c>
      <c r="D12220" s="188" t="str">
        <f t="shared" si="1"/>
        <v>2025/04</v>
      </c>
      <c r="E12220" s="189"/>
    </row>
    <row r="12221">
      <c r="A12221" s="186" t="s">
        <v>498</v>
      </c>
      <c r="B12221" s="186">
        <v>2.88E-4</v>
      </c>
      <c r="C12221" s="187">
        <v>45766.0</v>
      </c>
      <c r="D12221" s="188" t="str">
        <f t="shared" si="1"/>
        <v>2025/04</v>
      </c>
      <c r="E12221" s="189"/>
    </row>
    <row r="12222">
      <c r="A12222" s="186" t="s">
        <v>498</v>
      </c>
      <c r="B12222" s="186">
        <v>0.0012438</v>
      </c>
      <c r="C12222" s="187">
        <v>45766.0</v>
      </c>
      <c r="D12222" s="188" t="str">
        <f t="shared" si="1"/>
        <v>2025/04</v>
      </c>
      <c r="E12222" s="189"/>
    </row>
    <row r="12223">
      <c r="A12223" s="186" t="s">
        <v>491</v>
      </c>
      <c r="B12223" s="186">
        <v>0.02232615</v>
      </c>
      <c r="C12223" s="187">
        <v>45766.0</v>
      </c>
      <c r="D12223" s="188" t="str">
        <f t="shared" si="1"/>
        <v>2025/04</v>
      </c>
      <c r="E12223" s="189"/>
    </row>
    <row r="12224">
      <c r="A12224" s="186" t="s">
        <v>491</v>
      </c>
      <c r="B12224" s="186">
        <v>0.07344</v>
      </c>
      <c r="C12224" s="187">
        <v>45766.0</v>
      </c>
      <c r="D12224" s="188" t="str">
        <f t="shared" si="1"/>
        <v>2025/04</v>
      </c>
      <c r="E12224" s="189"/>
    </row>
    <row r="12225">
      <c r="A12225" s="186" t="s">
        <v>491</v>
      </c>
      <c r="B12225" s="186">
        <v>0.0191592</v>
      </c>
      <c r="C12225" s="187">
        <v>45766.0</v>
      </c>
      <c r="D12225" s="188" t="str">
        <f t="shared" si="1"/>
        <v>2025/04</v>
      </c>
      <c r="E12225" s="189"/>
    </row>
    <row r="12226">
      <c r="A12226" s="186" t="s">
        <v>487</v>
      </c>
      <c r="B12226" s="186">
        <v>0.00289</v>
      </c>
      <c r="C12226" s="187">
        <v>45767.0</v>
      </c>
      <c r="D12226" s="188" t="str">
        <f t="shared" si="1"/>
        <v>2025/04</v>
      </c>
      <c r="E12226" s="189"/>
    </row>
    <row r="12227">
      <c r="A12227" s="186" t="s">
        <v>487</v>
      </c>
      <c r="B12227" s="186">
        <v>0.02678</v>
      </c>
      <c r="C12227" s="187">
        <v>45767.0</v>
      </c>
      <c r="D12227" s="188" t="str">
        <f t="shared" si="1"/>
        <v>2025/04</v>
      </c>
      <c r="E12227" s="189"/>
    </row>
    <row r="12228">
      <c r="A12228" s="186" t="s">
        <v>487</v>
      </c>
      <c r="B12228" s="186">
        <v>2.97E-5</v>
      </c>
      <c r="C12228" s="187">
        <v>45767.0</v>
      </c>
      <c r="D12228" s="188" t="str">
        <f t="shared" si="1"/>
        <v>2025/04</v>
      </c>
      <c r="E12228" s="189"/>
    </row>
    <row r="12229">
      <c r="A12229" s="186" t="s">
        <v>487</v>
      </c>
      <c r="B12229" s="186">
        <v>2.844E-4</v>
      </c>
      <c r="C12229" s="187">
        <v>45767.0</v>
      </c>
      <c r="D12229" s="188" t="str">
        <f t="shared" si="1"/>
        <v>2025/04</v>
      </c>
      <c r="E12229" s="189"/>
    </row>
    <row r="12230">
      <c r="A12230" s="186" t="s">
        <v>499</v>
      </c>
      <c r="B12230" s="186">
        <v>6.72058</v>
      </c>
      <c r="C12230" s="187">
        <v>45767.0</v>
      </c>
      <c r="D12230" s="188" t="str">
        <f t="shared" si="1"/>
        <v>2025/04</v>
      </c>
      <c r="E12230" s="189"/>
    </row>
    <row r="12231">
      <c r="A12231" s="186" t="s">
        <v>499</v>
      </c>
      <c r="B12231" s="186">
        <v>0.05536</v>
      </c>
      <c r="C12231" s="187">
        <v>45767.0</v>
      </c>
      <c r="D12231" s="188" t="str">
        <f t="shared" si="1"/>
        <v>2025/04</v>
      </c>
      <c r="E12231" s="189"/>
    </row>
    <row r="12232">
      <c r="A12232" s="186" t="s">
        <v>499</v>
      </c>
      <c r="B12232" s="186">
        <v>3.77456</v>
      </c>
      <c r="C12232" s="187">
        <v>45767.0</v>
      </c>
      <c r="D12232" s="188" t="str">
        <f t="shared" si="1"/>
        <v>2025/04</v>
      </c>
      <c r="E12232" s="189"/>
    </row>
    <row r="12233">
      <c r="A12233" s="186" t="s">
        <v>499</v>
      </c>
      <c r="B12233" s="186">
        <v>4.052955</v>
      </c>
      <c r="C12233" s="187">
        <v>45767.0</v>
      </c>
      <c r="D12233" s="188" t="str">
        <f t="shared" si="1"/>
        <v>2025/04</v>
      </c>
      <c r="E12233" s="189"/>
    </row>
    <row r="12234">
      <c r="A12234" s="186" t="s">
        <v>499</v>
      </c>
      <c r="B12234" s="186">
        <v>0.48352</v>
      </c>
      <c r="C12234" s="187">
        <v>45767.0</v>
      </c>
      <c r="D12234" s="188" t="str">
        <f t="shared" si="1"/>
        <v>2025/04</v>
      </c>
      <c r="E12234" s="189"/>
    </row>
    <row r="12235">
      <c r="A12235" s="186" t="s">
        <v>499</v>
      </c>
      <c r="B12235" s="186">
        <v>3.23248</v>
      </c>
      <c r="C12235" s="187">
        <v>45767.0</v>
      </c>
      <c r="D12235" s="188" t="str">
        <f t="shared" si="1"/>
        <v>2025/04</v>
      </c>
      <c r="E12235" s="189"/>
    </row>
    <row r="12236">
      <c r="A12236" s="186" t="s">
        <v>499</v>
      </c>
      <c r="B12236" s="186">
        <v>0.01011842</v>
      </c>
      <c r="C12236" s="187">
        <v>45767.0</v>
      </c>
      <c r="D12236" s="188" t="str">
        <f t="shared" si="1"/>
        <v>2025/04</v>
      </c>
      <c r="E12236" s="189"/>
    </row>
    <row r="12237">
      <c r="A12237" s="186" t="s">
        <v>499</v>
      </c>
      <c r="B12237" s="186">
        <v>0.1231128</v>
      </c>
      <c r="C12237" s="187">
        <v>45767.0</v>
      </c>
      <c r="D12237" s="188" t="str">
        <f t="shared" si="1"/>
        <v>2025/04</v>
      </c>
      <c r="E12237" s="189"/>
    </row>
    <row r="12238">
      <c r="A12238" s="186" t="s">
        <v>499</v>
      </c>
      <c r="B12238" s="186">
        <v>0.0650232</v>
      </c>
      <c r="C12238" s="187">
        <v>45767.0</v>
      </c>
      <c r="D12238" s="188" t="str">
        <f t="shared" si="1"/>
        <v>2025/04</v>
      </c>
      <c r="E12238" s="189"/>
    </row>
    <row r="12239">
      <c r="A12239" s="186" t="s">
        <v>511</v>
      </c>
      <c r="B12239" s="186">
        <v>0.0032004</v>
      </c>
      <c r="C12239" s="187">
        <v>45767.0</v>
      </c>
      <c r="D12239" s="188" t="str">
        <f t="shared" si="1"/>
        <v>2025/04</v>
      </c>
      <c r="E12239" s="189"/>
    </row>
    <row r="12240">
      <c r="A12240" s="186" t="s">
        <v>511</v>
      </c>
      <c r="B12240" s="186">
        <v>2.148E-4</v>
      </c>
      <c r="C12240" s="187">
        <v>45767.0</v>
      </c>
      <c r="D12240" s="188" t="str">
        <f t="shared" si="1"/>
        <v>2025/04</v>
      </c>
      <c r="E12240" s="189"/>
    </row>
    <row r="12241">
      <c r="A12241" s="186" t="s">
        <v>502</v>
      </c>
      <c r="B12241" s="186">
        <v>0.02854</v>
      </c>
      <c r="C12241" s="187">
        <v>45767.0</v>
      </c>
      <c r="D12241" s="188" t="str">
        <f t="shared" si="1"/>
        <v>2025/04</v>
      </c>
      <c r="E12241" s="189"/>
    </row>
    <row r="12242">
      <c r="A12242" s="186" t="s">
        <v>502</v>
      </c>
      <c r="B12242" s="186">
        <v>0.08161</v>
      </c>
      <c r="C12242" s="187">
        <v>45767.0</v>
      </c>
      <c r="D12242" s="188" t="str">
        <f t="shared" si="1"/>
        <v>2025/04</v>
      </c>
      <c r="E12242" s="189"/>
    </row>
    <row r="12243">
      <c r="A12243" s="186" t="s">
        <v>502</v>
      </c>
      <c r="B12243" s="186">
        <v>0.0106773</v>
      </c>
      <c r="C12243" s="187">
        <v>45767.0</v>
      </c>
      <c r="D12243" s="188" t="str">
        <f t="shared" si="1"/>
        <v>2025/04</v>
      </c>
      <c r="E12243" s="189"/>
    </row>
    <row r="12244">
      <c r="A12244" s="186" t="s">
        <v>502</v>
      </c>
      <c r="B12244" s="186">
        <v>0.006624</v>
      </c>
      <c r="C12244" s="187">
        <v>45767.0</v>
      </c>
      <c r="D12244" s="188" t="str">
        <f t="shared" si="1"/>
        <v>2025/04</v>
      </c>
      <c r="E12244" s="189"/>
    </row>
    <row r="12245">
      <c r="A12245" s="186" t="s">
        <v>502</v>
      </c>
      <c r="B12245" s="186">
        <v>7.998E-4</v>
      </c>
      <c r="C12245" s="187">
        <v>45767.0</v>
      </c>
      <c r="D12245" s="188" t="str">
        <f t="shared" si="1"/>
        <v>2025/04</v>
      </c>
      <c r="E12245" s="189"/>
    </row>
    <row r="12246">
      <c r="A12246" s="186" t="s">
        <v>502</v>
      </c>
      <c r="B12246" s="186">
        <v>0.0034728</v>
      </c>
      <c r="C12246" s="187">
        <v>45767.0</v>
      </c>
      <c r="D12246" s="188" t="str">
        <f t="shared" si="1"/>
        <v>2025/04</v>
      </c>
      <c r="E12246" s="189"/>
    </row>
    <row r="12247">
      <c r="A12247" s="186" t="s">
        <v>502</v>
      </c>
      <c r="B12247" s="186">
        <v>0.3509214</v>
      </c>
      <c r="C12247" s="187">
        <v>45767.0</v>
      </c>
      <c r="D12247" s="188" t="str">
        <f t="shared" si="1"/>
        <v>2025/04</v>
      </c>
      <c r="E12247" s="189"/>
    </row>
    <row r="12248">
      <c r="A12248" s="186" t="s">
        <v>502</v>
      </c>
      <c r="B12248" s="186">
        <v>0.0239844</v>
      </c>
      <c r="C12248" s="187">
        <v>45767.0</v>
      </c>
      <c r="D12248" s="188" t="str">
        <f t="shared" si="1"/>
        <v>2025/04</v>
      </c>
      <c r="E12248" s="189"/>
    </row>
    <row r="12249">
      <c r="A12249" s="186" t="s">
        <v>502</v>
      </c>
      <c r="B12249" s="186">
        <v>4.68</v>
      </c>
      <c r="C12249" s="187">
        <v>45767.0</v>
      </c>
      <c r="D12249" s="188" t="str">
        <f t="shared" si="1"/>
        <v>2025/04</v>
      </c>
      <c r="E12249" s="189"/>
    </row>
    <row r="12250">
      <c r="A12250" s="186" t="s">
        <v>502</v>
      </c>
      <c r="B12250" s="186">
        <v>0.259293</v>
      </c>
      <c r="C12250" s="187">
        <v>45767.0</v>
      </c>
      <c r="D12250" s="188" t="str">
        <f t="shared" si="1"/>
        <v>2025/04</v>
      </c>
      <c r="E12250" s="189"/>
    </row>
    <row r="12251">
      <c r="A12251" s="186" t="s">
        <v>502</v>
      </c>
      <c r="B12251" s="186">
        <v>0.324876</v>
      </c>
      <c r="C12251" s="187">
        <v>45767.0</v>
      </c>
      <c r="D12251" s="188" t="str">
        <f t="shared" si="1"/>
        <v>2025/04</v>
      </c>
      <c r="E12251" s="189"/>
    </row>
    <row r="12252">
      <c r="A12252" s="186" t="s">
        <v>488</v>
      </c>
      <c r="B12252" s="186">
        <v>0.0307053</v>
      </c>
      <c r="C12252" s="187">
        <v>45767.0</v>
      </c>
      <c r="D12252" s="188" t="str">
        <f t="shared" si="1"/>
        <v>2025/04</v>
      </c>
      <c r="E12252" s="189"/>
    </row>
    <row r="12253">
      <c r="A12253" s="186" t="s">
        <v>488</v>
      </c>
      <c r="B12253" s="186">
        <v>0.0112512</v>
      </c>
      <c r="C12253" s="187">
        <v>45767.0</v>
      </c>
      <c r="D12253" s="188" t="str">
        <f t="shared" si="1"/>
        <v>2025/04</v>
      </c>
      <c r="E12253" s="189"/>
    </row>
    <row r="12254">
      <c r="A12254" s="186" t="s">
        <v>488</v>
      </c>
      <c r="B12254" s="186">
        <v>0.0154494</v>
      </c>
      <c r="C12254" s="187">
        <v>45767.0</v>
      </c>
      <c r="D12254" s="188" t="str">
        <f t="shared" si="1"/>
        <v>2025/04</v>
      </c>
      <c r="E12254" s="189"/>
    </row>
    <row r="12255">
      <c r="A12255" s="186" t="s">
        <v>488</v>
      </c>
      <c r="B12255" s="186">
        <v>1.282E-5</v>
      </c>
      <c r="C12255" s="187">
        <v>45767.0</v>
      </c>
      <c r="D12255" s="188" t="str">
        <f t="shared" si="1"/>
        <v>2025/04</v>
      </c>
      <c r="E12255" s="189"/>
    </row>
    <row r="12256">
      <c r="A12256" s="186" t="s">
        <v>489</v>
      </c>
      <c r="B12256" s="186">
        <v>0.111255</v>
      </c>
      <c r="C12256" s="187">
        <v>45767.0</v>
      </c>
      <c r="D12256" s="188" t="str">
        <f t="shared" si="1"/>
        <v>2025/04</v>
      </c>
      <c r="E12256" s="189"/>
    </row>
    <row r="12257">
      <c r="A12257" s="186" t="s">
        <v>489</v>
      </c>
      <c r="B12257" s="186">
        <v>0.0336</v>
      </c>
      <c r="C12257" s="187">
        <v>45767.0</v>
      </c>
      <c r="D12257" s="188" t="str">
        <f t="shared" si="1"/>
        <v>2025/04</v>
      </c>
      <c r="E12257" s="189"/>
    </row>
    <row r="12258">
      <c r="A12258" s="186" t="s">
        <v>489</v>
      </c>
      <c r="B12258" s="186">
        <v>0.01383</v>
      </c>
      <c r="C12258" s="187">
        <v>45767.0</v>
      </c>
      <c r="D12258" s="188" t="str">
        <f t="shared" si="1"/>
        <v>2025/04</v>
      </c>
      <c r="E12258" s="189"/>
    </row>
    <row r="12259">
      <c r="A12259" s="186" t="s">
        <v>489</v>
      </c>
      <c r="B12259" s="186">
        <v>6.50449125</v>
      </c>
      <c r="C12259" s="187">
        <v>45767.0</v>
      </c>
      <c r="D12259" s="188" t="str">
        <f t="shared" si="1"/>
        <v>2025/04</v>
      </c>
      <c r="E12259" s="189"/>
    </row>
    <row r="12260">
      <c r="A12260" s="186" t="s">
        <v>489</v>
      </c>
      <c r="B12260" s="186">
        <v>0.4857312</v>
      </c>
      <c r="C12260" s="187">
        <v>45767.0</v>
      </c>
      <c r="D12260" s="188" t="str">
        <f t="shared" si="1"/>
        <v>2025/04</v>
      </c>
      <c r="E12260" s="189"/>
    </row>
    <row r="12261">
      <c r="A12261" s="186" t="s">
        <v>489</v>
      </c>
      <c r="B12261" s="186">
        <v>3.8498328</v>
      </c>
      <c r="C12261" s="187">
        <v>45767.0</v>
      </c>
      <c r="D12261" s="188" t="str">
        <f t="shared" si="1"/>
        <v>2025/04</v>
      </c>
      <c r="E12261" s="189"/>
    </row>
    <row r="12262">
      <c r="A12262" s="186" t="s">
        <v>489</v>
      </c>
      <c r="B12262" s="186">
        <v>0.002643</v>
      </c>
      <c r="C12262" s="187">
        <v>45767.0</v>
      </c>
      <c r="D12262" s="188" t="str">
        <f t="shared" si="1"/>
        <v>2025/04</v>
      </c>
      <c r="E12262" s="189"/>
    </row>
    <row r="12263">
      <c r="A12263" s="186" t="s">
        <v>489</v>
      </c>
      <c r="B12263" s="186">
        <v>0.0014652</v>
      </c>
      <c r="C12263" s="187">
        <v>45767.0</v>
      </c>
      <c r="D12263" s="188" t="str">
        <f t="shared" si="1"/>
        <v>2025/04</v>
      </c>
      <c r="E12263" s="189"/>
    </row>
    <row r="12264">
      <c r="A12264" s="186" t="s">
        <v>498</v>
      </c>
      <c r="B12264" s="186">
        <v>0.076675</v>
      </c>
      <c r="C12264" s="187">
        <v>45767.0</v>
      </c>
      <c r="D12264" s="188" t="str">
        <f t="shared" si="1"/>
        <v>2025/04</v>
      </c>
      <c r="E12264" s="189"/>
    </row>
    <row r="12265">
      <c r="A12265" s="186" t="s">
        <v>498</v>
      </c>
      <c r="B12265" s="186">
        <v>0.05302</v>
      </c>
      <c r="C12265" s="187">
        <v>45767.0</v>
      </c>
      <c r="D12265" s="188" t="str">
        <f t="shared" si="1"/>
        <v>2025/04</v>
      </c>
      <c r="E12265" s="189"/>
    </row>
    <row r="12266">
      <c r="A12266" s="186" t="s">
        <v>498</v>
      </c>
      <c r="B12266" s="186">
        <v>0.004398</v>
      </c>
      <c r="C12266" s="187">
        <v>45767.0</v>
      </c>
      <c r="D12266" s="188" t="str">
        <f t="shared" si="1"/>
        <v>2025/04</v>
      </c>
      <c r="E12266" s="189"/>
    </row>
    <row r="12267">
      <c r="A12267" s="186" t="s">
        <v>498</v>
      </c>
      <c r="B12267" s="186">
        <v>8.31E-4</v>
      </c>
      <c r="C12267" s="187">
        <v>45767.0</v>
      </c>
      <c r="D12267" s="188" t="str">
        <f t="shared" si="1"/>
        <v>2025/04</v>
      </c>
      <c r="E12267" s="189"/>
    </row>
    <row r="12268">
      <c r="A12268" s="186" t="s">
        <v>491</v>
      </c>
      <c r="B12268" s="186">
        <v>0.020673</v>
      </c>
      <c r="C12268" s="187">
        <v>45767.0</v>
      </c>
      <c r="D12268" s="188" t="str">
        <f t="shared" si="1"/>
        <v>2025/04</v>
      </c>
      <c r="E12268" s="189"/>
    </row>
    <row r="12269">
      <c r="A12269" s="186" t="s">
        <v>491</v>
      </c>
      <c r="B12269" s="186">
        <v>0.062928</v>
      </c>
      <c r="C12269" s="187">
        <v>45767.0</v>
      </c>
      <c r="D12269" s="188" t="str">
        <f t="shared" si="1"/>
        <v>2025/04</v>
      </c>
      <c r="E12269" s="189"/>
    </row>
    <row r="12270">
      <c r="A12270" s="186" t="s">
        <v>491</v>
      </c>
      <c r="B12270" s="186">
        <v>0.0166152</v>
      </c>
      <c r="C12270" s="187">
        <v>45767.0</v>
      </c>
      <c r="D12270" s="188" t="str">
        <f t="shared" si="1"/>
        <v>2025/04</v>
      </c>
      <c r="E12270" s="189"/>
    </row>
    <row r="12271">
      <c r="A12271" s="186" t="s">
        <v>487</v>
      </c>
      <c r="B12271" s="186">
        <v>7.7745E-4</v>
      </c>
      <c r="C12271" s="187">
        <v>45768.0</v>
      </c>
      <c r="D12271" s="188" t="str">
        <f t="shared" si="1"/>
        <v>2025/04</v>
      </c>
      <c r="E12271" s="189"/>
    </row>
    <row r="12272">
      <c r="A12272" s="186" t="s">
        <v>487</v>
      </c>
      <c r="B12272" s="186">
        <v>1.824E-4</v>
      </c>
      <c r="C12272" s="187">
        <v>45768.0</v>
      </c>
      <c r="D12272" s="188" t="str">
        <f t="shared" si="1"/>
        <v>2025/04</v>
      </c>
      <c r="E12272" s="189"/>
    </row>
    <row r="12273">
      <c r="A12273" s="186" t="s">
        <v>487</v>
      </c>
      <c r="B12273" s="186">
        <v>0.00967</v>
      </c>
      <c r="C12273" s="187">
        <v>45768.0</v>
      </c>
      <c r="D12273" s="188" t="str">
        <f t="shared" si="1"/>
        <v>2025/04</v>
      </c>
      <c r="E12273" s="189"/>
    </row>
    <row r="12274">
      <c r="A12274" s="186" t="s">
        <v>487</v>
      </c>
      <c r="B12274" s="186">
        <v>0.0016</v>
      </c>
      <c r="C12274" s="187">
        <v>45768.0</v>
      </c>
      <c r="D12274" s="188" t="str">
        <f t="shared" si="1"/>
        <v>2025/04</v>
      </c>
      <c r="E12274" s="189"/>
    </row>
    <row r="12275">
      <c r="A12275" s="186" t="s">
        <v>487</v>
      </c>
      <c r="B12275" s="186">
        <v>1.8975E-4</v>
      </c>
      <c r="C12275" s="187">
        <v>45768.0</v>
      </c>
      <c r="D12275" s="188" t="str">
        <f t="shared" si="1"/>
        <v>2025/04</v>
      </c>
      <c r="E12275" s="189"/>
    </row>
    <row r="12276">
      <c r="A12276" s="186" t="s">
        <v>487</v>
      </c>
      <c r="B12276" s="186">
        <v>7.572E-4</v>
      </c>
      <c r="C12276" s="187">
        <v>45768.0</v>
      </c>
      <c r="D12276" s="188" t="str">
        <f t="shared" si="1"/>
        <v>2025/04</v>
      </c>
      <c r="E12276" s="189"/>
    </row>
    <row r="12277">
      <c r="A12277" s="186" t="s">
        <v>487</v>
      </c>
      <c r="B12277" s="186">
        <v>0.72921</v>
      </c>
      <c r="C12277" s="187">
        <v>45768.0</v>
      </c>
      <c r="D12277" s="188" t="str">
        <f t="shared" si="1"/>
        <v>2025/04</v>
      </c>
      <c r="E12277" s="189"/>
    </row>
    <row r="12278">
      <c r="A12278" s="186" t="s">
        <v>487</v>
      </c>
      <c r="B12278" s="186">
        <v>0.3783</v>
      </c>
      <c r="C12278" s="187">
        <v>45768.0</v>
      </c>
      <c r="D12278" s="188" t="str">
        <f t="shared" si="1"/>
        <v>2025/04</v>
      </c>
      <c r="E12278" s="189"/>
    </row>
    <row r="12279">
      <c r="A12279" s="186" t="s">
        <v>487</v>
      </c>
      <c r="B12279" s="186">
        <v>0.1128292</v>
      </c>
      <c r="C12279" s="187">
        <v>45768.0</v>
      </c>
      <c r="D12279" s="188" t="str">
        <f t="shared" si="1"/>
        <v>2025/04</v>
      </c>
      <c r="E12279" s="189"/>
    </row>
    <row r="12280">
      <c r="A12280" s="186" t="s">
        <v>487</v>
      </c>
      <c r="B12280" s="186">
        <v>0.0016192</v>
      </c>
      <c r="C12280" s="187">
        <v>45768.0</v>
      </c>
      <c r="D12280" s="188" t="str">
        <f t="shared" si="1"/>
        <v>2025/04</v>
      </c>
      <c r="E12280" s="189"/>
    </row>
    <row r="12281">
      <c r="A12281" s="186" t="s">
        <v>487</v>
      </c>
      <c r="B12281" s="186">
        <v>0.3905792</v>
      </c>
      <c r="C12281" s="187">
        <v>45768.0</v>
      </c>
      <c r="D12281" s="188" t="str">
        <f t="shared" si="1"/>
        <v>2025/04</v>
      </c>
      <c r="E12281" s="189"/>
    </row>
    <row r="12282">
      <c r="A12282" s="186" t="s">
        <v>499</v>
      </c>
      <c r="B12282" s="186">
        <v>6.3525375</v>
      </c>
      <c r="C12282" s="187">
        <v>45768.0</v>
      </c>
      <c r="D12282" s="188" t="str">
        <f t="shared" si="1"/>
        <v>2025/04</v>
      </c>
      <c r="E12282" s="189"/>
    </row>
    <row r="12283">
      <c r="A12283" s="186" t="s">
        <v>499</v>
      </c>
      <c r="B12283" s="186">
        <v>0.0408</v>
      </c>
      <c r="C12283" s="187">
        <v>45768.0</v>
      </c>
      <c r="D12283" s="188" t="str">
        <f t="shared" si="1"/>
        <v>2025/04</v>
      </c>
      <c r="E12283" s="189"/>
    </row>
    <row r="12284">
      <c r="A12284" s="186" t="s">
        <v>499</v>
      </c>
      <c r="B12284" s="186">
        <v>3.228</v>
      </c>
      <c r="C12284" s="187">
        <v>45768.0</v>
      </c>
      <c r="D12284" s="188" t="str">
        <f t="shared" si="1"/>
        <v>2025/04</v>
      </c>
      <c r="E12284" s="189"/>
    </row>
    <row r="12285">
      <c r="A12285" s="186" t="s">
        <v>499</v>
      </c>
      <c r="B12285" s="186">
        <v>3.5938275</v>
      </c>
      <c r="C12285" s="187">
        <v>45768.0</v>
      </c>
      <c r="D12285" s="188" t="str">
        <f t="shared" si="1"/>
        <v>2025/04</v>
      </c>
      <c r="E12285" s="189"/>
    </row>
    <row r="12286">
      <c r="A12286" s="186" t="s">
        <v>499</v>
      </c>
      <c r="B12286" s="186">
        <v>0.41344</v>
      </c>
      <c r="C12286" s="187">
        <v>45768.0</v>
      </c>
      <c r="D12286" s="188" t="str">
        <f t="shared" si="1"/>
        <v>2025/04</v>
      </c>
      <c r="E12286" s="189"/>
    </row>
    <row r="12287">
      <c r="A12287" s="186" t="s">
        <v>499</v>
      </c>
      <c r="B12287" s="186">
        <v>2.58208</v>
      </c>
      <c r="C12287" s="187">
        <v>45768.0</v>
      </c>
      <c r="D12287" s="188" t="str">
        <f t="shared" si="1"/>
        <v>2025/04</v>
      </c>
      <c r="E12287" s="189"/>
    </row>
    <row r="12288">
      <c r="A12288" s="186" t="s">
        <v>499</v>
      </c>
      <c r="B12288" s="186">
        <v>0.01108029</v>
      </c>
      <c r="C12288" s="187">
        <v>45768.0</v>
      </c>
      <c r="D12288" s="188" t="str">
        <f t="shared" si="1"/>
        <v>2025/04</v>
      </c>
      <c r="E12288" s="189"/>
    </row>
    <row r="12289">
      <c r="A12289" s="186" t="s">
        <v>499</v>
      </c>
      <c r="B12289" s="186">
        <v>0.11862</v>
      </c>
      <c r="C12289" s="187">
        <v>45768.0</v>
      </c>
      <c r="D12289" s="188" t="str">
        <f t="shared" si="1"/>
        <v>2025/04</v>
      </c>
      <c r="E12289" s="189"/>
    </row>
    <row r="12290">
      <c r="A12290" s="186" t="s">
        <v>499</v>
      </c>
      <c r="B12290" s="186">
        <v>0.0626376</v>
      </c>
      <c r="C12290" s="187">
        <v>45768.0</v>
      </c>
      <c r="D12290" s="188" t="str">
        <f t="shared" si="1"/>
        <v>2025/04</v>
      </c>
      <c r="E12290" s="189"/>
    </row>
    <row r="12291">
      <c r="A12291" s="186" t="s">
        <v>509</v>
      </c>
      <c r="B12291" s="186">
        <v>0.0057292</v>
      </c>
      <c r="C12291" s="187">
        <v>45768.0</v>
      </c>
      <c r="D12291" s="188" t="str">
        <f t="shared" si="1"/>
        <v>2025/04</v>
      </c>
      <c r="E12291" s="189"/>
    </row>
    <row r="12292">
      <c r="A12292" s="186" t="s">
        <v>509</v>
      </c>
      <c r="B12292" s="186">
        <v>9.436E-4</v>
      </c>
      <c r="C12292" s="187">
        <v>45768.0</v>
      </c>
      <c r="D12292" s="188" t="str">
        <f t="shared" si="1"/>
        <v>2025/04</v>
      </c>
      <c r="E12292" s="189"/>
    </row>
    <row r="12293">
      <c r="A12293" s="186" t="s">
        <v>509</v>
      </c>
      <c r="B12293" s="186">
        <v>0.0018992</v>
      </c>
      <c r="C12293" s="187">
        <v>45768.0</v>
      </c>
      <c r="D12293" s="188" t="str">
        <f t="shared" si="1"/>
        <v>2025/04</v>
      </c>
      <c r="E12293" s="189"/>
    </row>
    <row r="12294">
      <c r="A12294" s="186" t="s">
        <v>509</v>
      </c>
      <c r="B12294" s="186">
        <v>0.0122475</v>
      </c>
      <c r="C12294" s="187">
        <v>45768.0</v>
      </c>
      <c r="D12294" s="188" t="str">
        <f t="shared" si="1"/>
        <v>2025/04</v>
      </c>
      <c r="E12294" s="189"/>
    </row>
    <row r="12295">
      <c r="A12295" s="186" t="s">
        <v>509</v>
      </c>
      <c r="B12295" s="186">
        <v>0.0278875</v>
      </c>
      <c r="C12295" s="187">
        <v>45768.0</v>
      </c>
      <c r="D12295" s="188" t="str">
        <f t="shared" si="1"/>
        <v>2025/04</v>
      </c>
      <c r="E12295" s="189"/>
    </row>
    <row r="12296">
      <c r="A12296" s="186" t="s">
        <v>509</v>
      </c>
      <c r="B12296" s="186">
        <v>0.01376</v>
      </c>
      <c r="C12296" s="187">
        <v>45768.0</v>
      </c>
      <c r="D12296" s="188" t="str">
        <f t="shared" si="1"/>
        <v>2025/04</v>
      </c>
      <c r="E12296" s="189"/>
    </row>
    <row r="12297">
      <c r="A12297" s="186" t="s">
        <v>509</v>
      </c>
      <c r="B12297" s="186">
        <v>0.0098646</v>
      </c>
      <c r="C12297" s="187">
        <v>45768.0</v>
      </c>
      <c r="D12297" s="188" t="str">
        <f t="shared" si="1"/>
        <v>2025/04</v>
      </c>
      <c r="E12297" s="189"/>
    </row>
    <row r="12298">
      <c r="A12298" s="186" t="s">
        <v>509</v>
      </c>
      <c r="B12298" s="186">
        <v>0.00604425</v>
      </c>
      <c r="C12298" s="187">
        <v>45768.0</v>
      </c>
      <c r="D12298" s="188" t="str">
        <f t="shared" si="1"/>
        <v>2025/04</v>
      </c>
      <c r="E12298" s="189"/>
    </row>
    <row r="12299">
      <c r="A12299" s="186" t="s">
        <v>509</v>
      </c>
      <c r="B12299" s="186">
        <v>0.0041802</v>
      </c>
      <c r="C12299" s="187">
        <v>45768.0</v>
      </c>
      <c r="D12299" s="188" t="str">
        <f t="shared" si="1"/>
        <v>2025/04</v>
      </c>
      <c r="E12299" s="189"/>
    </row>
    <row r="12300">
      <c r="A12300" s="186" t="s">
        <v>502</v>
      </c>
      <c r="B12300" s="186">
        <v>0.042504</v>
      </c>
      <c r="C12300" s="187">
        <v>45768.0</v>
      </c>
      <c r="D12300" s="188" t="str">
        <f t="shared" si="1"/>
        <v>2025/04</v>
      </c>
      <c r="E12300" s="189"/>
    </row>
    <row r="12301">
      <c r="A12301" s="186" t="s">
        <v>502</v>
      </c>
      <c r="B12301" s="186">
        <v>0.002926</v>
      </c>
      <c r="C12301" s="187">
        <v>45768.0</v>
      </c>
      <c r="D12301" s="188" t="str">
        <f t="shared" si="1"/>
        <v>2025/04</v>
      </c>
      <c r="E12301" s="189"/>
    </row>
    <row r="12302">
      <c r="A12302" s="186" t="s">
        <v>502</v>
      </c>
      <c r="B12302" s="186">
        <v>0.10492</v>
      </c>
      <c r="C12302" s="187">
        <v>45768.0</v>
      </c>
      <c r="D12302" s="188" t="str">
        <f t="shared" si="1"/>
        <v>2025/04</v>
      </c>
      <c r="E12302" s="189"/>
    </row>
    <row r="12303">
      <c r="A12303" s="186" t="s">
        <v>502</v>
      </c>
      <c r="B12303" s="186">
        <v>0.48683</v>
      </c>
      <c r="C12303" s="187">
        <v>45768.0</v>
      </c>
      <c r="D12303" s="188" t="str">
        <f t="shared" si="1"/>
        <v>2025/04</v>
      </c>
      <c r="E12303" s="189"/>
    </row>
    <row r="12304">
      <c r="A12304" s="186" t="s">
        <v>502</v>
      </c>
      <c r="B12304" s="186">
        <v>2.528</v>
      </c>
      <c r="C12304" s="187">
        <v>45768.0</v>
      </c>
      <c r="D12304" s="188" t="str">
        <f t="shared" si="1"/>
        <v>2025/04</v>
      </c>
      <c r="E12304" s="189"/>
    </row>
    <row r="12305">
      <c r="A12305" s="186" t="s">
        <v>502</v>
      </c>
      <c r="B12305" s="186">
        <v>0.36451</v>
      </c>
      <c r="C12305" s="187">
        <v>45768.0</v>
      </c>
      <c r="D12305" s="188" t="str">
        <f t="shared" si="1"/>
        <v>2025/04</v>
      </c>
      <c r="E12305" s="189"/>
    </row>
    <row r="12306">
      <c r="A12306" s="186" t="s">
        <v>502</v>
      </c>
      <c r="B12306" s="186">
        <v>0.5597304</v>
      </c>
      <c r="C12306" s="187">
        <v>45768.0</v>
      </c>
      <c r="D12306" s="188" t="str">
        <f t="shared" si="1"/>
        <v>2025/04</v>
      </c>
      <c r="E12306" s="189"/>
    </row>
    <row r="12307">
      <c r="A12307" s="186" t="s">
        <v>502</v>
      </c>
      <c r="B12307" s="186">
        <v>0.0666048</v>
      </c>
      <c r="C12307" s="187">
        <v>45768.0</v>
      </c>
      <c r="D12307" s="188" t="str">
        <f t="shared" si="1"/>
        <v>2025/04</v>
      </c>
      <c r="E12307" s="189"/>
    </row>
    <row r="12308">
      <c r="A12308" s="186" t="s">
        <v>502</v>
      </c>
      <c r="B12308" s="186">
        <v>0.0496986</v>
      </c>
      <c r="C12308" s="187">
        <v>45768.0</v>
      </c>
      <c r="D12308" s="188" t="str">
        <f t="shared" si="1"/>
        <v>2025/04</v>
      </c>
      <c r="E12308" s="189"/>
    </row>
    <row r="12309">
      <c r="A12309" s="186" t="s">
        <v>502</v>
      </c>
      <c r="B12309" s="186">
        <v>0.0070832</v>
      </c>
      <c r="C12309" s="187">
        <v>45768.0</v>
      </c>
      <c r="D12309" s="188" t="str">
        <f t="shared" si="1"/>
        <v>2025/04</v>
      </c>
      <c r="E12309" s="189"/>
    </row>
    <row r="12310">
      <c r="A12310" s="186" t="s">
        <v>502</v>
      </c>
      <c r="B12310" s="186">
        <v>0.2673426</v>
      </c>
      <c r="C12310" s="187">
        <v>45768.0</v>
      </c>
      <c r="D12310" s="188" t="str">
        <f t="shared" si="1"/>
        <v>2025/04</v>
      </c>
      <c r="E12310" s="189"/>
    </row>
    <row r="12311">
      <c r="A12311" s="186" t="s">
        <v>502</v>
      </c>
      <c r="B12311" s="186">
        <v>0.017706</v>
      </c>
      <c r="C12311" s="187">
        <v>45768.0</v>
      </c>
      <c r="D12311" s="188" t="str">
        <f t="shared" si="1"/>
        <v>2025/04</v>
      </c>
      <c r="E12311" s="189"/>
    </row>
    <row r="12312">
      <c r="A12312" s="186" t="s">
        <v>502</v>
      </c>
      <c r="B12312" s="186">
        <v>4.72</v>
      </c>
      <c r="C12312" s="187">
        <v>45768.0</v>
      </c>
      <c r="D12312" s="188" t="str">
        <f t="shared" si="1"/>
        <v>2025/04</v>
      </c>
      <c r="E12312" s="189"/>
    </row>
    <row r="12313">
      <c r="A12313" s="186" t="s">
        <v>502</v>
      </c>
      <c r="B12313" s="186">
        <v>0.25392</v>
      </c>
      <c r="C12313" s="187">
        <v>45768.0</v>
      </c>
      <c r="D12313" s="188" t="str">
        <f t="shared" si="1"/>
        <v>2025/04</v>
      </c>
      <c r="E12313" s="189"/>
    </row>
    <row r="12314">
      <c r="A12314" s="186" t="s">
        <v>502</v>
      </c>
      <c r="B12314" s="186">
        <v>0.30924</v>
      </c>
      <c r="C12314" s="187">
        <v>45768.0</v>
      </c>
      <c r="D12314" s="188" t="str">
        <f t="shared" si="1"/>
        <v>2025/04</v>
      </c>
      <c r="E12314" s="189"/>
    </row>
    <row r="12315">
      <c r="A12315" s="186" t="s">
        <v>488</v>
      </c>
      <c r="B12315" s="186">
        <v>0.0213642</v>
      </c>
      <c r="C12315" s="187">
        <v>45768.0</v>
      </c>
      <c r="D12315" s="188" t="str">
        <f t="shared" si="1"/>
        <v>2025/04</v>
      </c>
      <c r="E12315" s="189"/>
    </row>
    <row r="12316">
      <c r="A12316" s="186" t="s">
        <v>488</v>
      </c>
      <c r="B12316" s="186">
        <v>0.011955</v>
      </c>
      <c r="C12316" s="187">
        <v>45768.0</v>
      </c>
      <c r="D12316" s="188" t="str">
        <f t="shared" si="1"/>
        <v>2025/04</v>
      </c>
      <c r="E12316" s="189"/>
    </row>
    <row r="12317">
      <c r="A12317" s="186" t="s">
        <v>488</v>
      </c>
      <c r="B12317" s="186">
        <v>0.28571</v>
      </c>
      <c r="C12317" s="187">
        <v>45768.0</v>
      </c>
      <c r="D12317" s="188" t="str">
        <f t="shared" si="1"/>
        <v>2025/04</v>
      </c>
      <c r="E12317" s="189"/>
    </row>
    <row r="12318">
      <c r="A12318" s="186" t="s">
        <v>488</v>
      </c>
      <c r="B12318" s="186">
        <v>0.63678</v>
      </c>
      <c r="C12318" s="187">
        <v>45768.0</v>
      </c>
      <c r="D12318" s="188" t="str">
        <f t="shared" si="1"/>
        <v>2025/04</v>
      </c>
      <c r="E12318" s="189"/>
    </row>
    <row r="12319">
      <c r="A12319" s="186" t="s">
        <v>488</v>
      </c>
      <c r="B12319" s="186">
        <v>0.01764375</v>
      </c>
      <c r="C12319" s="187">
        <v>45768.0</v>
      </c>
      <c r="D12319" s="188" t="str">
        <f t="shared" si="1"/>
        <v>2025/04</v>
      </c>
      <c r="E12319" s="189"/>
    </row>
    <row r="12320">
      <c r="A12320" s="186" t="s">
        <v>488</v>
      </c>
      <c r="B12320" s="186">
        <v>0.0022026</v>
      </c>
      <c r="C12320" s="187">
        <v>45768.0</v>
      </c>
      <c r="D12320" s="188" t="str">
        <f t="shared" si="1"/>
        <v>2025/04</v>
      </c>
      <c r="E12320" s="189"/>
    </row>
    <row r="12321">
      <c r="A12321" s="186" t="s">
        <v>488</v>
      </c>
      <c r="B12321" s="186">
        <v>5.126535</v>
      </c>
      <c r="C12321" s="187">
        <v>45768.0</v>
      </c>
      <c r="D12321" s="188" t="str">
        <f t="shared" si="1"/>
        <v>2025/04</v>
      </c>
      <c r="E12321" s="189"/>
    </row>
    <row r="12322">
      <c r="A12322" s="186" t="s">
        <v>488</v>
      </c>
      <c r="B12322" s="186">
        <v>3.73983</v>
      </c>
      <c r="C12322" s="187">
        <v>45768.0</v>
      </c>
      <c r="D12322" s="188" t="str">
        <f t="shared" si="1"/>
        <v>2025/04</v>
      </c>
      <c r="E12322" s="189"/>
    </row>
    <row r="12323">
      <c r="A12323" s="186" t="s">
        <v>488</v>
      </c>
      <c r="B12323" s="186">
        <v>14.22432</v>
      </c>
      <c r="C12323" s="187">
        <v>45768.0</v>
      </c>
      <c r="D12323" s="188" t="str">
        <f t="shared" si="1"/>
        <v>2025/04</v>
      </c>
      <c r="E12323" s="189"/>
    </row>
    <row r="12324">
      <c r="A12324" s="186" t="s">
        <v>488</v>
      </c>
      <c r="B12324" s="186">
        <v>1.7283783</v>
      </c>
      <c r="C12324" s="187">
        <v>45768.0</v>
      </c>
      <c r="D12324" s="188" t="str">
        <f t="shared" si="1"/>
        <v>2025/04</v>
      </c>
      <c r="E12324" s="189"/>
    </row>
    <row r="12325">
      <c r="A12325" s="186" t="s">
        <v>488</v>
      </c>
      <c r="B12325" s="186">
        <v>4.1488216</v>
      </c>
      <c r="C12325" s="187">
        <v>45768.0</v>
      </c>
      <c r="D12325" s="188" t="str">
        <f t="shared" si="1"/>
        <v>2025/04</v>
      </c>
      <c r="E12325" s="189"/>
    </row>
    <row r="12326">
      <c r="A12326" s="186" t="s">
        <v>488</v>
      </c>
      <c r="B12326" s="186">
        <v>0.2022735</v>
      </c>
      <c r="C12326" s="187">
        <v>45768.0</v>
      </c>
      <c r="D12326" s="188" t="str">
        <f t="shared" si="1"/>
        <v>2025/04</v>
      </c>
      <c r="E12326" s="189"/>
    </row>
    <row r="12327">
      <c r="A12327" s="186" t="s">
        <v>488</v>
      </c>
      <c r="B12327" s="186">
        <v>0.04967545</v>
      </c>
      <c r="C12327" s="187">
        <v>45768.0</v>
      </c>
      <c r="D12327" s="188" t="str">
        <f t="shared" si="1"/>
        <v>2025/04</v>
      </c>
      <c r="E12327" s="189"/>
    </row>
    <row r="12328">
      <c r="A12328" s="186" t="s">
        <v>488</v>
      </c>
      <c r="B12328" s="186">
        <v>0.4070088</v>
      </c>
      <c r="C12328" s="187">
        <v>45768.0</v>
      </c>
      <c r="D12328" s="188" t="str">
        <f t="shared" si="1"/>
        <v>2025/04</v>
      </c>
      <c r="E12328" s="189"/>
    </row>
    <row r="12329">
      <c r="A12329" s="186" t="s">
        <v>488</v>
      </c>
      <c r="B12329" s="186">
        <v>3.5288E-4</v>
      </c>
      <c r="C12329" s="187">
        <v>45768.0</v>
      </c>
      <c r="D12329" s="188" t="str">
        <f t="shared" si="1"/>
        <v>2025/04</v>
      </c>
      <c r="E12329" s="189"/>
    </row>
    <row r="12330">
      <c r="A12330" s="186" t="s">
        <v>489</v>
      </c>
      <c r="B12330" s="186">
        <v>1.0430825</v>
      </c>
      <c r="C12330" s="187">
        <v>45768.0</v>
      </c>
      <c r="D12330" s="188" t="str">
        <f t="shared" si="1"/>
        <v>2025/04</v>
      </c>
      <c r="E12330" s="189"/>
    </row>
    <row r="12331">
      <c r="A12331" s="186" t="s">
        <v>489</v>
      </c>
      <c r="B12331" s="186">
        <v>0.37728</v>
      </c>
      <c r="C12331" s="187">
        <v>45768.0</v>
      </c>
      <c r="D12331" s="188" t="str">
        <f t="shared" si="1"/>
        <v>2025/04</v>
      </c>
      <c r="E12331" s="189"/>
    </row>
    <row r="12332">
      <c r="A12332" s="186" t="s">
        <v>489</v>
      </c>
      <c r="B12332" s="186">
        <v>0.65719</v>
      </c>
      <c r="C12332" s="187">
        <v>45768.0</v>
      </c>
      <c r="D12332" s="188" t="str">
        <f t="shared" si="1"/>
        <v>2025/04</v>
      </c>
      <c r="E12332" s="189"/>
    </row>
    <row r="12333">
      <c r="A12333" s="186" t="s">
        <v>489</v>
      </c>
      <c r="B12333" s="186">
        <v>6.653631</v>
      </c>
      <c r="C12333" s="187">
        <v>45768.0</v>
      </c>
      <c r="D12333" s="188" t="str">
        <f t="shared" si="1"/>
        <v>2025/04</v>
      </c>
      <c r="E12333" s="189"/>
    </row>
    <row r="12334">
      <c r="A12334" s="186" t="s">
        <v>489</v>
      </c>
      <c r="B12334" s="186">
        <v>0.4732032</v>
      </c>
      <c r="C12334" s="187">
        <v>45768.0</v>
      </c>
      <c r="D12334" s="188" t="str">
        <f t="shared" si="1"/>
        <v>2025/04</v>
      </c>
      <c r="E12334" s="189"/>
    </row>
    <row r="12335">
      <c r="A12335" s="186" t="s">
        <v>489</v>
      </c>
      <c r="B12335" s="186">
        <v>3.9400626</v>
      </c>
      <c r="C12335" s="187">
        <v>45768.0</v>
      </c>
      <c r="D12335" s="188" t="str">
        <f t="shared" si="1"/>
        <v>2025/04</v>
      </c>
      <c r="E12335" s="189"/>
    </row>
    <row r="12336">
      <c r="A12336" s="186" t="s">
        <v>489</v>
      </c>
      <c r="B12336" s="186">
        <v>0.0138234</v>
      </c>
      <c r="C12336" s="187">
        <v>45768.0</v>
      </c>
      <c r="D12336" s="188" t="str">
        <f t="shared" si="1"/>
        <v>2025/04</v>
      </c>
      <c r="E12336" s="189"/>
    </row>
    <row r="12337">
      <c r="A12337" s="186" t="s">
        <v>489</v>
      </c>
      <c r="B12337" s="186">
        <v>0.009018</v>
      </c>
      <c r="C12337" s="187">
        <v>45768.0</v>
      </c>
      <c r="D12337" s="188" t="str">
        <f t="shared" si="1"/>
        <v>2025/04</v>
      </c>
      <c r="E12337" s="189"/>
    </row>
    <row r="12338">
      <c r="A12338" s="186" t="s">
        <v>497</v>
      </c>
      <c r="B12338" s="186">
        <v>0.0029475</v>
      </c>
      <c r="C12338" s="187">
        <v>45768.0</v>
      </c>
      <c r="D12338" s="188" t="str">
        <f t="shared" si="1"/>
        <v>2025/04</v>
      </c>
      <c r="E12338" s="189"/>
    </row>
    <row r="12339">
      <c r="A12339" s="186" t="s">
        <v>497</v>
      </c>
      <c r="B12339" s="186">
        <v>0.01007</v>
      </c>
      <c r="C12339" s="187">
        <v>45768.0</v>
      </c>
      <c r="D12339" s="188" t="str">
        <f t="shared" si="1"/>
        <v>2025/04</v>
      </c>
      <c r="E12339" s="189"/>
    </row>
    <row r="12340">
      <c r="A12340" s="186" t="s">
        <v>498</v>
      </c>
      <c r="B12340" s="186">
        <v>0.443195</v>
      </c>
      <c r="C12340" s="187">
        <v>45768.0</v>
      </c>
      <c r="D12340" s="188" t="str">
        <f t="shared" si="1"/>
        <v>2025/04</v>
      </c>
      <c r="E12340" s="189"/>
    </row>
    <row r="12341">
      <c r="A12341" s="186" t="s">
        <v>498</v>
      </c>
      <c r="B12341" s="186">
        <v>0.03984</v>
      </c>
      <c r="C12341" s="187">
        <v>45768.0</v>
      </c>
      <c r="D12341" s="188" t="str">
        <f t="shared" si="1"/>
        <v>2025/04</v>
      </c>
      <c r="E12341" s="189"/>
    </row>
    <row r="12342">
      <c r="A12342" s="186" t="s">
        <v>498</v>
      </c>
      <c r="B12342" s="186">
        <v>0.38652</v>
      </c>
      <c r="C12342" s="187">
        <v>45768.0</v>
      </c>
      <c r="D12342" s="188" t="str">
        <f t="shared" si="1"/>
        <v>2025/04</v>
      </c>
      <c r="E12342" s="189"/>
    </row>
    <row r="12343">
      <c r="A12343" s="186" t="s">
        <v>498</v>
      </c>
      <c r="B12343" s="186">
        <v>0.04630995</v>
      </c>
      <c r="C12343" s="187">
        <v>45768.0</v>
      </c>
      <c r="D12343" s="188" t="str">
        <f t="shared" si="1"/>
        <v>2025/04</v>
      </c>
      <c r="E12343" s="189"/>
    </row>
    <row r="12344">
      <c r="A12344" s="186" t="s">
        <v>498</v>
      </c>
      <c r="B12344" s="186">
        <v>0.004464</v>
      </c>
      <c r="C12344" s="187">
        <v>45768.0</v>
      </c>
      <c r="D12344" s="188" t="str">
        <f t="shared" si="1"/>
        <v>2025/04</v>
      </c>
      <c r="E12344" s="189"/>
    </row>
    <row r="12345">
      <c r="A12345" s="186" t="s">
        <v>498</v>
      </c>
      <c r="B12345" s="186">
        <v>0.0133416</v>
      </c>
      <c r="C12345" s="187">
        <v>45768.0</v>
      </c>
      <c r="D12345" s="188" t="str">
        <f t="shared" si="1"/>
        <v>2025/04</v>
      </c>
      <c r="E12345" s="189"/>
    </row>
    <row r="12346">
      <c r="A12346" s="186" t="s">
        <v>498</v>
      </c>
      <c r="B12346" s="186">
        <v>0.04425</v>
      </c>
      <c r="C12346" s="187">
        <v>45768.0</v>
      </c>
      <c r="D12346" s="188" t="str">
        <f t="shared" si="1"/>
        <v>2025/04</v>
      </c>
      <c r="E12346" s="189"/>
    </row>
    <row r="12347">
      <c r="A12347" s="186" t="s">
        <v>512</v>
      </c>
      <c r="B12347" s="186">
        <v>0.141078</v>
      </c>
      <c r="C12347" s="187">
        <v>45768.0</v>
      </c>
      <c r="D12347" s="188" t="str">
        <f t="shared" si="1"/>
        <v>2025/04</v>
      </c>
      <c r="E12347" s="189"/>
    </row>
    <row r="12348">
      <c r="A12348" s="186" t="s">
        <v>512</v>
      </c>
      <c r="B12348" s="186">
        <v>0.173214</v>
      </c>
      <c r="C12348" s="187">
        <v>45768.0</v>
      </c>
      <c r="D12348" s="188" t="str">
        <f t="shared" si="1"/>
        <v>2025/04</v>
      </c>
      <c r="E12348" s="189"/>
    </row>
    <row r="12349">
      <c r="A12349" s="186" t="s">
        <v>512</v>
      </c>
      <c r="B12349" s="186">
        <v>1.087032</v>
      </c>
      <c r="C12349" s="187">
        <v>45768.0</v>
      </c>
      <c r="D12349" s="188" t="str">
        <f t="shared" si="1"/>
        <v>2025/04</v>
      </c>
      <c r="E12349" s="189"/>
    </row>
    <row r="12350">
      <c r="A12350" s="186" t="s">
        <v>512</v>
      </c>
      <c r="B12350" s="186">
        <v>0.0078825</v>
      </c>
      <c r="C12350" s="187">
        <v>45768.0</v>
      </c>
      <c r="D12350" s="188" t="str">
        <f t="shared" si="1"/>
        <v>2025/04</v>
      </c>
      <c r="E12350" s="189"/>
    </row>
    <row r="12351">
      <c r="A12351" s="186" t="s">
        <v>512</v>
      </c>
      <c r="B12351" s="186">
        <v>0.00767</v>
      </c>
      <c r="C12351" s="187">
        <v>45768.0</v>
      </c>
      <c r="D12351" s="188" t="str">
        <f t="shared" si="1"/>
        <v>2025/04</v>
      </c>
      <c r="E12351" s="189"/>
    </row>
    <row r="12352">
      <c r="A12352" s="186" t="s">
        <v>512</v>
      </c>
      <c r="B12352" s="186">
        <v>0.0065263</v>
      </c>
      <c r="C12352" s="187">
        <v>45768.0</v>
      </c>
      <c r="D12352" s="188" t="str">
        <f t="shared" si="1"/>
        <v>2025/04</v>
      </c>
      <c r="E12352" s="189"/>
    </row>
    <row r="12353">
      <c r="A12353" s="186" t="s">
        <v>512</v>
      </c>
      <c r="B12353" s="186">
        <v>0.0569448</v>
      </c>
      <c r="C12353" s="187">
        <v>45768.0</v>
      </c>
      <c r="D12353" s="188" t="str">
        <f t="shared" si="1"/>
        <v>2025/04</v>
      </c>
      <c r="E12353" s="189"/>
    </row>
    <row r="12354">
      <c r="A12354" s="186" t="s">
        <v>491</v>
      </c>
      <c r="B12354" s="186">
        <v>0.0213981</v>
      </c>
      <c r="C12354" s="187">
        <v>45768.0</v>
      </c>
      <c r="D12354" s="188" t="str">
        <f t="shared" si="1"/>
        <v>2025/04</v>
      </c>
      <c r="E12354" s="189"/>
    </row>
    <row r="12355">
      <c r="A12355" s="186" t="s">
        <v>491</v>
      </c>
      <c r="B12355" s="186">
        <v>0.0634848</v>
      </c>
      <c r="C12355" s="187">
        <v>45768.0</v>
      </c>
      <c r="D12355" s="188" t="str">
        <f t="shared" si="1"/>
        <v>2025/04</v>
      </c>
      <c r="E12355" s="189"/>
    </row>
    <row r="12356">
      <c r="A12356" s="186" t="s">
        <v>491</v>
      </c>
      <c r="B12356" s="186">
        <v>0.0168414</v>
      </c>
      <c r="C12356" s="187">
        <v>45768.0</v>
      </c>
      <c r="D12356" s="188" t="str">
        <f t="shared" si="1"/>
        <v>2025/04</v>
      </c>
      <c r="E12356" s="189"/>
    </row>
    <row r="12357">
      <c r="A12357" s="186" t="s">
        <v>487</v>
      </c>
      <c r="B12357" s="186">
        <v>0.00911985</v>
      </c>
      <c r="C12357" s="187">
        <v>45769.0</v>
      </c>
      <c r="D12357" s="188" t="str">
        <f t="shared" si="1"/>
        <v>2025/04</v>
      </c>
      <c r="E12357" s="189"/>
    </row>
    <row r="12358">
      <c r="A12358" s="186" t="s">
        <v>487</v>
      </c>
      <c r="B12358" s="186">
        <v>0.0034302</v>
      </c>
      <c r="C12358" s="187">
        <v>45769.0</v>
      </c>
      <c r="D12358" s="188" t="str">
        <f t="shared" si="1"/>
        <v>2025/04</v>
      </c>
      <c r="E12358" s="189"/>
    </row>
    <row r="12359">
      <c r="A12359" s="186" t="s">
        <v>487</v>
      </c>
      <c r="B12359" s="186">
        <v>0.04508</v>
      </c>
      <c r="C12359" s="187">
        <v>45769.0</v>
      </c>
      <c r="D12359" s="188" t="str">
        <f t="shared" si="1"/>
        <v>2025/04</v>
      </c>
      <c r="E12359" s="189"/>
    </row>
    <row r="12360">
      <c r="A12360" s="186" t="s">
        <v>487</v>
      </c>
      <c r="B12360" s="186">
        <v>6.4E-4</v>
      </c>
      <c r="C12360" s="187">
        <v>45769.0</v>
      </c>
      <c r="D12360" s="188" t="str">
        <f t="shared" si="1"/>
        <v>2025/04</v>
      </c>
      <c r="E12360" s="189"/>
    </row>
    <row r="12361">
      <c r="A12361" s="186" t="s">
        <v>487</v>
      </c>
      <c r="B12361" s="186">
        <v>0.00793755</v>
      </c>
      <c r="C12361" s="187">
        <v>45769.0</v>
      </c>
      <c r="D12361" s="188" t="str">
        <f t="shared" si="1"/>
        <v>2025/04</v>
      </c>
      <c r="E12361" s="189"/>
    </row>
    <row r="12362">
      <c r="A12362" s="186" t="s">
        <v>487</v>
      </c>
      <c r="B12362" s="186">
        <v>0.0017652</v>
      </c>
      <c r="C12362" s="187">
        <v>45769.0</v>
      </c>
      <c r="D12362" s="188" t="str">
        <f t="shared" si="1"/>
        <v>2025/04</v>
      </c>
      <c r="E12362" s="189"/>
    </row>
    <row r="12363">
      <c r="A12363" s="186" t="s">
        <v>487</v>
      </c>
      <c r="B12363" s="186">
        <v>4.619685</v>
      </c>
      <c r="C12363" s="187">
        <v>45769.0</v>
      </c>
      <c r="D12363" s="188" t="str">
        <f t="shared" si="1"/>
        <v>2025/04</v>
      </c>
      <c r="E12363" s="189"/>
    </row>
    <row r="12364">
      <c r="A12364" s="186" t="s">
        <v>487</v>
      </c>
      <c r="B12364" s="186">
        <v>0.024</v>
      </c>
      <c r="C12364" s="187">
        <v>45769.0</v>
      </c>
      <c r="D12364" s="188" t="str">
        <f t="shared" si="1"/>
        <v>2025/04</v>
      </c>
      <c r="E12364" s="189"/>
    </row>
    <row r="12365">
      <c r="A12365" s="186" t="s">
        <v>487</v>
      </c>
      <c r="B12365" s="186">
        <v>3.36618</v>
      </c>
      <c r="C12365" s="187">
        <v>45769.0</v>
      </c>
      <c r="D12365" s="188" t="str">
        <f t="shared" si="1"/>
        <v>2025/04</v>
      </c>
      <c r="E12365" s="189"/>
    </row>
    <row r="12366">
      <c r="A12366" s="186" t="s">
        <v>487</v>
      </c>
      <c r="B12366" s="186">
        <v>0.7717589</v>
      </c>
      <c r="C12366" s="187">
        <v>45769.0</v>
      </c>
      <c r="D12366" s="188" t="str">
        <f t="shared" si="1"/>
        <v>2025/04</v>
      </c>
      <c r="E12366" s="189"/>
    </row>
    <row r="12367">
      <c r="A12367" s="186" t="s">
        <v>487</v>
      </c>
      <c r="B12367" s="186">
        <v>0.0054912</v>
      </c>
      <c r="C12367" s="187">
        <v>45769.0</v>
      </c>
      <c r="D12367" s="188" t="str">
        <f t="shared" si="1"/>
        <v>2025/04</v>
      </c>
      <c r="E12367" s="189"/>
    </row>
    <row r="12368">
      <c r="A12368" s="186" t="s">
        <v>487</v>
      </c>
      <c r="B12368" s="186">
        <v>4.6818992</v>
      </c>
      <c r="C12368" s="187">
        <v>45769.0</v>
      </c>
      <c r="D12368" s="188" t="str">
        <f t="shared" si="1"/>
        <v>2025/04</v>
      </c>
      <c r="E12368" s="189"/>
    </row>
    <row r="12369">
      <c r="A12369" s="186" t="s">
        <v>499</v>
      </c>
      <c r="B12369" s="186">
        <v>3.02212</v>
      </c>
      <c r="C12369" s="187">
        <v>45769.0</v>
      </c>
      <c r="D12369" s="188" t="str">
        <f t="shared" si="1"/>
        <v>2025/04</v>
      </c>
      <c r="E12369" s="189"/>
    </row>
    <row r="12370">
      <c r="A12370" s="186" t="s">
        <v>499</v>
      </c>
      <c r="B12370" s="186">
        <v>0.024</v>
      </c>
      <c r="C12370" s="187">
        <v>45769.0</v>
      </c>
      <c r="D12370" s="188" t="str">
        <f t="shared" si="1"/>
        <v>2025/04</v>
      </c>
      <c r="E12370" s="189"/>
    </row>
    <row r="12371">
      <c r="A12371" s="186" t="s">
        <v>499</v>
      </c>
      <c r="B12371" s="186">
        <v>0.78384</v>
      </c>
      <c r="C12371" s="187">
        <v>45769.0</v>
      </c>
      <c r="D12371" s="188" t="str">
        <f t="shared" si="1"/>
        <v>2025/04</v>
      </c>
      <c r="E12371" s="189"/>
    </row>
    <row r="12372">
      <c r="A12372" s="186" t="s">
        <v>499</v>
      </c>
      <c r="B12372" s="186">
        <v>0.02563249</v>
      </c>
      <c r="C12372" s="187">
        <v>45769.0</v>
      </c>
      <c r="D12372" s="188" t="str">
        <f t="shared" si="1"/>
        <v>2025/04</v>
      </c>
      <c r="E12372" s="189"/>
    </row>
    <row r="12373">
      <c r="A12373" s="186" t="s">
        <v>499</v>
      </c>
      <c r="B12373" s="186">
        <v>0.0541002</v>
      </c>
      <c r="C12373" s="187">
        <v>45769.0</v>
      </c>
      <c r="D12373" s="188" t="str">
        <f t="shared" si="1"/>
        <v>2025/04</v>
      </c>
      <c r="E12373" s="189"/>
    </row>
    <row r="12374">
      <c r="A12374" s="186" t="s">
        <v>499</v>
      </c>
      <c r="B12374" s="186">
        <v>0.0222036</v>
      </c>
      <c r="C12374" s="187">
        <v>45769.0</v>
      </c>
      <c r="D12374" s="188" t="str">
        <f t="shared" si="1"/>
        <v>2025/04</v>
      </c>
      <c r="E12374" s="189"/>
    </row>
    <row r="12375">
      <c r="A12375" s="186" t="s">
        <v>511</v>
      </c>
      <c r="B12375" s="186">
        <v>0.08808</v>
      </c>
      <c r="C12375" s="187">
        <v>45769.0</v>
      </c>
      <c r="D12375" s="188" t="str">
        <f t="shared" si="1"/>
        <v>2025/04</v>
      </c>
      <c r="E12375" s="189"/>
    </row>
    <row r="12376">
      <c r="A12376" s="186" t="s">
        <v>511</v>
      </c>
      <c r="B12376" s="186">
        <v>0.05388</v>
      </c>
      <c r="C12376" s="187">
        <v>45769.0</v>
      </c>
      <c r="D12376" s="188" t="str">
        <f t="shared" si="1"/>
        <v>2025/04</v>
      </c>
      <c r="E12376" s="189"/>
    </row>
    <row r="12377">
      <c r="A12377" s="186" t="s">
        <v>511</v>
      </c>
      <c r="B12377" s="186">
        <v>0.0324071</v>
      </c>
      <c r="C12377" s="187">
        <v>45769.0</v>
      </c>
      <c r="D12377" s="188" t="str">
        <f t="shared" si="1"/>
        <v>2025/04</v>
      </c>
      <c r="E12377" s="189"/>
    </row>
    <row r="12378">
      <c r="A12378" s="186" t="s">
        <v>511</v>
      </c>
      <c r="B12378" s="186">
        <v>0.0424424</v>
      </c>
      <c r="C12378" s="187">
        <v>45769.0</v>
      </c>
      <c r="D12378" s="188" t="str">
        <f t="shared" si="1"/>
        <v>2025/04</v>
      </c>
      <c r="E12378" s="189"/>
    </row>
    <row r="12379">
      <c r="A12379" s="186" t="s">
        <v>509</v>
      </c>
      <c r="B12379" s="186">
        <v>0.0017768</v>
      </c>
      <c r="C12379" s="187">
        <v>45769.0</v>
      </c>
      <c r="D12379" s="188" t="str">
        <f t="shared" si="1"/>
        <v>2025/04</v>
      </c>
      <c r="E12379" s="189"/>
    </row>
    <row r="12380">
      <c r="A12380" s="186" t="s">
        <v>509</v>
      </c>
      <c r="B12380" s="186">
        <v>2.158E-4</v>
      </c>
      <c r="C12380" s="187">
        <v>45769.0</v>
      </c>
      <c r="D12380" s="188" t="str">
        <f t="shared" si="1"/>
        <v>2025/04</v>
      </c>
      <c r="E12380" s="189"/>
    </row>
    <row r="12381">
      <c r="A12381" s="186" t="s">
        <v>509</v>
      </c>
      <c r="B12381" s="186">
        <v>6.688E-4</v>
      </c>
      <c r="C12381" s="187">
        <v>45769.0</v>
      </c>
      <c r="D12381" s="188" t="str">
        <f t="shared" si="1"/>
        <v>2025/04</v>
      </c>
      <c r="E12381" s="189"/>
    </row>
    <row r="12382">
      <c r="A12382" s="186" t="s">
        <v>509</v>
      </c>
      <c r="B12382" s="186">
        <v>0.0495957</v>
      </c>
      <c r="C12382" s="187">
        <v>45769.0</v>
      </c>
      <c r="D12382" s="188" t="str">
        <f t="shared" si="1"/>
        <v>2025/04</v>
      </c>
      <c r="E12382" s="189"/>
    </row>
    <row r="12383">
      <c r="A12383" s="186" t="s">
        <v>509</v>
      </c>
      <c r="B12383" s="186">
        <v>1.6185E-4</v>
      </c>
      <c r="C12383" s="187">
        <v>45769.0</v>
      </c>
      <c r="D12383" s="188" t="str">
        <f t="shared" si="1"/>
        <v>2025/04</v>
      </c>
      <c r="E12383" s="189"/>
    </row>
    <row r="12384">
      <c r="A12384" s="186" t="s">
        <v>509</v>
      </c>
      <c r="B12384" s="186">
        <v>0.0481692</v>
      </c>
      <c r="C12384" s="187">
        <v>45769.0</v>
      </c>
      <c r="D12384" s="188" t="str">
        <f t="shared" si="1"/>
        <v>2025/04</v>
      </c>
      <c r="E12384" s="189"/>
    </row>
    <row r="12385">
      <c r="A12385" s="186" t="s">
        <v>509</v>
      </c>
      <c r="B12385" s="186">
        <v>0.0073403</v>
      </c>
      <c r="C12385" s="187">
        <v>45769.0</v>
      </c>
      <c r="D12385" s="188" t="str">
        <f t="shared" si="1"/>
        <v>2025/04</v>
      </c>
      <c r="E12385" s="189"/>
    </row>
    <row r="12386">
      <c r="A12386" s="186" t="s">
        <v>509</v>
      </c>
      <c r="B12386" s="186">
        <v>5.7695E-4</v>
      </c>
      <c r="C12386" s="187">
        <v>45769.0</v>
      </c>
      <c r="D12386" s="188" t="str">
        <f t="shared" si="1"/>
        <v>2025/04</v>
      </c>
      <c r="E12386" s="189"/>
    </row>
    <row r="12387">
      <c r="A12387" s="186" t="s">
        <v>509</v>
      </c>
      <c r="B12387" s="186">
        <v>0.012782</v>
      </c>
      <c r="C12387" s="187">
        <v>45769.0</v>
      </c>
      <c r="D12387" s="188" t="str">
        <f t="shared" si="1"/>
        <v>2025/04</v>
      </c>
      <c r="E12387" s="189"/>
    </row>
    <row r="12388">
      <c r="A12388" s="186" t="s">
        <v>502</v>
      </c>
      <c r="B12388" s="186">
        <v>0.001818</v>
      </c>
      <c r="C12388" s="187">
        <v>45769.0</v>
      </c>
      <c r="D12388" s="188" t="str">
        <f t="shared" si="1"/>
        <v>2025/04</v>
      </c>
      <c r="E12388" s="189"/>
    </row>
    <row r="12389">
      <c r="A12389" s="186" t="s">
        <v>502</v>
      </c>
      <c r="B12389" s="186">
        <v>0.004392</v>
      </c>
      <c r="C12389" s="187">
        <v>45769.0</v>
      </c>
      <c r="D12389" s="188" t="str">
        <f t="shared" si="1"/>
        <v>2025/04</v>
      </c>
      <c r="E12389" s="189"/>
    </row>
    <row r="12390">
      <c r="A12390" s="186" t="s">
        <v>502</v>
      </c>
      <c r="B12390" s="186">
        <v>1.1435525</v>
      </c>
      <c r="C12390" s="187">
        <v>45769.0</v>
      </c>
      <c r="D12390" s="188" t="str">
        <f t="shared" si="1"/>
        <v>2025/04</v>
      </c>
      <c r="E12390" s="189"/>
    </row>
    <row r="12391">
      <c r="A12391" s="186" t="s">
        <v>502</v>
      </c>
      <c r="B12391" s="186">
        <v>0.13072</v>
      </c>
      <c r="C12391" s="187">
        <v>45769.0</v>
      </c>
      <c r="D12391" s="188" t="str">
        <f t="shared" si="1"/>
        <v>2025/04</v>
      </c>
      <c r="E12391" s="189"/>
    </row>
    <row r="12392">
      <c r="A12392" s="186" t="s">
        <v>502</v>
      </c>
      <c r="B12392" s="186">
        <v>0.34295</v>
      </c>
      <c r="C12392" s="187">
        <v>45769.0</v>
      </c>
      <c r="D12392" s="188" t="str">
        <f t="shared" si="1"/>
        <v>2025/04</v>
      </c>
      <c r="E12392" s="189"/>
    </row>
    <row r="12393">
      <c r="A12393" s="186" t="s">
        <v>502</v>
      </c>
      <c r="B12393" s="186">
        <v>0.0517599</v>
      </c>
      <c r="C12393" s="187">
        <v>45769.0</v>
      </c>
      <c r="D12393" s="188" t="str">
        <f t="shared" si="1"/>
        <v>2025/04</v>
      </c>
      <c r="E12393" s="189"/>
    </row>
    <row r="12394">
      <c r="A12394" s="186" t="s">
        <v>502</v>
      </c>
      <c r="B12394" s="186">
        <v>0.1530624</v>
      </c>
      <c r="C12394" s="187">
        <v>45769.0</v>
      </c>
      <c r="D12394" s="188" t="str">
        <f t="shared" si="1"/>
        <v>2025/04</v>
      </c>
      <c r="E12394" s="189"/>
    </row>
    <row r="12395">
      <c r="A12395" s="186" t="s">
        <v>502</v>
      </c>
      <c r="B12395" s="186">
        <v>0.0125484</v>
      </c>
      <c r="C12395" s="187">
        <v>45769.0</v>
      </c>
      <c r="D12395" s="188" t="str">
        <f t="shared" si="1"/>
        <v>2025/04</v>
      </c>
      <c r="E12395" s="189"/>
    </row>
    <row r="12396">
      <c r="A12396" s="186" t="s">
        <v>502</v>
      </c>
      <c r="B12396" s="186">
        <v>0.64205</v>
      </c>
      <c r="C12396" s="187">
        <v>45769.0</v>
      </c>
      <c r="D12396" s="188" t="str">
        <f t="shared" si="1"/>
        <v>2025/04</v>
      </c>
      <c r="E12396" s="189"/>
    </row>
    <row r="12397">
      <c r="A12397" s="186" t="s">
        <v>502</v>
      </c>
      <c r="B12397" s="186">
        <v>0.32334</v>
      </c>
      <c r="C12397" s="187">
        <v>45769.0</v>
      </c>
      <c r="D12397" s="188" t="str">
        <f t="shared" si="1"/>
        <v>2025/04</v>
      </c>
      <c r="E12397" s="189"/>
    </row>
    <row r="12398">
      <c r="A12398" s="186" t="s">
        <v>502</v>
      </c>
      <c r="B12398" s="186">
        <v>0.01972095</v>
      </c>
      <c r="C12398" s="187">
        <v>45769.0</v>
      </c>
      <c r="D12398" s="188" t="str">
        <f t="shared" si="1"/>
        <v>2025/04</v>
      </c>
      <c r="E12398" s="189"/>
    </row>
    <row r="12399">
      <c r="A12399" s="186" t="s">
        <v>502</v>
      </c>
      <c r="B12399" s="186">
        <v>0.0031518</v>
      </c>
      <c r="C12399" s="187">
        <v>45769.0</v>
      </c>
      <c r="D12399" s="188" t="str">
        <f t="shared" si="1"/>
        <v>2025/04</v>
      </c>
      <c r="E12399" s="189"/>
    </row>
    <row r="12400">
      <c r="A12400" s="186" t="s">
        <v>502</v>
      </c>
      <c r="B12400" s="186">
        <v>0.0063889</v>
      </c>
      <c r="C12400" s="187">
        <v>45769.0</v>
      </c>
      <c r="D12400" s="188" t="str">
        <f t="shared" si="1"/>
        <v>2025/04</v>
      </c>
      <c r="E12400" s="189"/>
    </row>
    <row r="12401">
      <c r="A12401" s="186" t="s">
        <v>502</v>
      </c>
      <c r="B12401" s="186">
        <v>0.2768508</v>
      </c>
      <c r="C12401" s="187">
        <v>45769.0</v>
      </c>
      <c r="D12401" s="188" t="str">
        <f t="shared" si="1"/>
        <v>2025/04</v>
      </c>
      <c r="E12401" s="189"/>
    </row>
    <row r="12402">
      <c r="A12402" s="186" t="s">
        <v>502</v>
      </c>
      <c r="B12402" s="186">
        <v>0.0180636</v>
      </c>
      <c r="C12402" s="187">
        <v>45769.0</v>
      </c>
      <c r="D12402" s="188" t="str">
        <f t="shared" si="1"/>
        <v>2025/04</v>
      </c>
      <c r="E12402" s="189"/>
    </row>
    <row r="12403">
      <c r="A12403" s="186" t="s">
        <v>502</v>
      </c>
      <c r="B12403" s="186">
        <v>4.68</v>
      </c>
      <c r="C12403" s="187">
        <v>45769.0</v>
      </c>
      <c r="D12403" s="188" t="str">
        <f t="shared" si="1"/>
        <v>2025/04</v>
      </c>
      <c r="E12403" s="189"/>
    </row>
    <row r="12404">
      <c r="A12404" s="186" t="s">
        <v>502</v>
      </c>
      <c r="B12404" s="186">
        <v>0.255906</v>
      </c>
      <c r="C12404" s="187">
        <v>45769.0</v>
      </c>
      <c r="D12404" s="188" t="str">
        <f t="shared" si="1"/>
        <v>2025/04</v>
      </c>
      <c r="E12404" s="189"/>
    </row>
    <row r="12405">
      <c r="A12405" s="186" t="s">
        <v>502</v>
      </c>
      <c r="B12405" s="186">
        <v>0.318344</v>
      </c>
      <c r="C12405" s="187">
        <v>45769.0</v>
      </c>
      <c r="D12405" s="188" t="str">
        <f t="shared" si="1"/>
        <v>2025/04</v>
      </c>
      <c r="E12405" s="189"/>
    </row>
    <row r="12406">
      <c r="A12406" s="186" t="s">
        <v>488</v>
      </c>
      <c r="B12406" s="186">
        <v>0.0819816</v>
      </c>
      <c r="C12406" s="187">
        <v>45769.0</v>
      </c>
      <c r="D12406" s="188" t="str">
        <f t="shared" si="1"/>
        <v>2025/04</v>
      </c>
      <c r="E12406" s="189"/>
    </row>
    <row r="12407">
      <c r="A12407" s="186" t="s">
        <v>488</v>
      </c>
      <c r="B12407" s="186">
        <v>0.0021248</v>
      </c>
      <c r="C12407" s="187">
        <v>45769.0</v>
      </c>
      <c r="D12407" s="188" t="str">
        <f t="shared" si="1"/>
        <v>2025/04</v>
      </c>
      <c r="E12407" s="189"/>
    </row>
    <row r="12408">
      <c r="A12408" s="186" t="s">
        <v>488</v>
      </c>
      <c r="B12408" s="186">
        <v>0.0730256</v>
      </c>
      <c r="C12408" s="187">
        <v>45769.0</v>
      </c>
      <c r="D12408" s="188" t="str">
        <f t="shared" si="1"/>
        <v>2025/04</v>
      </c>
      <c r="E12408" s="189"/>
    </row>
    <row r="12409">
      <c r="A12409" s="186" t="s">
        <v>488</v>
      </c>
      <c r="B12409" s="186">
        <v>0.2776525</v>
      </c>
      <c r="C12409" s="187">
        <v>45769.0</v>
      </c>
      <c r="D12409" s="188" t="str">
        <f t="shared" si="1"/>
        <v>2025/04</v>
      </c>
      <c r="E12409" s="189"/>
    </row>
    <row r="12410">
      <c r="A12410" s="186" t="s">
        <v>488</v>
      </c>
      <c r="B12410" s="186">
        <v>0.22336</v>
      </c>
      <c r="C12410" s="187">
        <v>45769.0</v>
      </c>
      <c r="D12410" s="188" t="str">
        <f t="shared" si="1"/>
        <v>2025/04</v>
      </c>
      <c r="E12410" s="189"/>
    </row>
    <row r="12411">
      <c r="A12411" s="186" t="s">
        <v>488</v>
      </c>
      <c r="B12411" s="186">
        <v>0.13564</v>
      </c>
      <c r="C12411" s="187">
        <v>45769.0</v>
      </c>
      <c r="D12411" s="188" t="str">
        <f t="shared" si="1"/>
        <v>2025/04</v>
      </c>
      <c r="E12411" s="189"/>
    </row>
    <row r="12412">
      <c r="A12412" s="186" t="s">
        <v>488</v>
      </c>
      <c r="B12412" s="186">
        <v>0.0139752</v>
      </c>
      <c r="C12412" s="187">
        <v>45769.0</v>
      </c>
      <c r="D12412" s="188" t="str">
        <f t="shared" si="1"/>
        <v>2025/04</v>
      </c>
      <c r="E12412" s="189"/>
    </row>
    <row r="12413">
      <c r="A12413" s="186" t="s">
        <v>488</v>
      </c>
      <c r="B12413" s="186">
        <v>0.0068988</v>
      </c>
      <c r="C12413" s="187">
        <v>45769.0</v>
      </c>
      <c r="D12413" s="188" t="str">
        <f t="shared" si="1"/>
        <v>2025/04</v>
      </c>
      <c r="E12413" s="189"/>
    </row>
    <row r="12414">
      <c r="A12414" s="186" t="s">
        <v>488</v>
      </c>
      <c r="B12414" s="186">
        <v>0.83876</v>
      </c>
      <c r="C12414" s="187">
        <v>45769.0</v>
      </c>
      <c r="D12414" s="188" t="str">
        <f t="shared" si="1"/>
        <v>2025/04</v>
      </c>
      <c r="E12414" s="189"/>
    </row>
    <row r="12415">
      <c r="A12415" s="186" t="s">
        <v>488</v>
      </c>
      <c r="B12415" s="186">
        <v>1.10458</v>
      </c>
      <c r="C12415" s="187">
        <v>45769.0</v>
      </c>
      <c r="D12415" s="188" t="str">
        <f t="shared" si="1"/>
        <v>2025/04</v>
      </c>
      <c r="E12415" s="189"/>
    </row>
    <row r="12416">
      <c r="A12416" s="186" t="s">
        <v>488</v>
      </c>
      <c r="B12416" s="186">
        <v>0.094299</v>
      </c>
      <c r="C12416" s="187">
        <v>45769.0</v>
      </c>
      <c r="D12416" s="188" t="str">
        <f t="shared" si="1"/>
        <v>2025/04</v>
      </c>
      <c r="E12416" s="189"/>
    </row>
    <row r="12417">
      <c r="A12417" s="186" t="s">
        <v>488</v>
      </c>
      <c r="B12417" s="186">
        <v>0.010956</v>
      </c>
      <c r="C12417" s="187">
        <v>45769.0</v>
      </c>
      <c r="D12417" s="188" t="str">
        <f t="shared" si="1"/>
        <v>2025/04</v>
      </c>
      <c r="E12417" s="189"/>
    </row>
    <row r="12418">
      <c r="A12418" s="186" t="s">
        <v>488</v>
      </c>
      <c r="B12418" s="186">
        <v>4.25114</v>
      </c>
      <c r="C12418" s="187">
        <v>45769.0</v>
      </c>
      <c r="D12418" s="188" t="str">
        <f t="shared" si="1"/>
        <v>2025/04</v>
      </c>
      <c r="E12418" s="189"/>
    </row>
    <row r="12419">
      <c r="A12419" s="186" t="s">
        <v>488</v>
      </c>
      <c r="B12419" s="186">
        <v>0.015735</v>
      </c>
      <c r="C12419" s="187">
        <v>45769.0</v>
      </c>
      <c r="D12419" s="188" t="str">
        <f t="shared" si="1"/>
        <v>2025/04</v>
      </c>
      <c r="E12419" s="189"/>
    </row>
    <row r="12420">
      <c r="A12420" s="186" t="s">
        <v>488</v>
      </c>
      <c r="B12420" s="186">
        <v>1.80548</v>
      </c>
      <c r="C12420" s="187">
        <v>45769.0</v>
      </c>
      <c r="D12420" s="188" t="str">
        <f t="shared" si="1"/>
        <v>2025/04</v>
      </c>
      <c r="E12420" s="189"/>
    </row>
    <row r="12421">
      <c r="A12421" s="186" t="s">
        <v>488</v>
      </c>
      <c r="B12421" s="186">
        <v>2.686905</v>
      </c>
      <c r="C12421" s="187">
        <v>45769.0</v>
      </c>
      <c r="D12421" s="188" t="str">
        <f t="shared" si="1"/>
        <v>2025/04</v>
      </c>
      <c r="E12421" s="189"/>
    </row>
    <row r="12422">
      <c r="A12422" s="186" t="s">
        <v>488</v>
      </c>
      <c r="B12422" s="186">
        <v>0.53934</v>
      </c>
      <c r="C12422" s="187">
        <v>45769.0</v>
      </c>
      <c r="D12422" s="188" t="str">
        <f t="shared" si="1"/>
        <v>2025/04</v>
      </c>
      <c r="E12422" s="189"/>
    </row>
    <row r="12423">
      <c r="A12423" s="186" t="s">
        <v>488</v>
      </c>
      <c r="B12423" s="186">
        <v>5.9425432</v>
      </c>
      <c r="C12423" s="187">
        <v>45769.0</v>
      </c>
      <c r="D12423" s="188" t="str">
        <f t="shared" si="1"/>
        <v>2025/04</v>
      </c>
      <c r="E12423" s="189"/>
    </row>
    <row r="12424">
      <c r="A12424" s="186" t="s">
        <v>488</v>
      </c>
      <c r="B12424" s="186">
        <v>0.1391456</v>
      </c>
      <c r="C12424" s="187">
        <v>45769.0</v>
      </c>
      <c r="D12424" s="188" t="str">
        <f t="shared" si="1"/>
        <v>2025/04</v>
      </c>
      <c r="E12424" s="189"/>
    </row>
    <row r="12425">
      <c r="A12425" s="186" t="s">
        <v>488</v>
      </c>
      <c r="B12425" s="186">
        <v>7.5483056</v>
      </c>
      <c r="C12425" s="187">
        <v>45769.0</v>
      </c>
      <c r="D12425" s="188" t="str">
        <f t="shared" si="1"/>
        <v>2025/04</v>
      </c>
      <c r="E12425" s="189"/>
    </row>
    <row r="12426">
      <c r="A12426" s="186" t="s">
        <v>488</v>
      </c>
      <c r="B12426" s="186">
        <v>0.1405492</v>
      </c>
      <c r="C12426" s="187">
        <v>45769.0</v>
      </c>
      <c r="D12426" s="188" t="str">
        <f t="shared" si="1"/>
        <v>2025/04</v>
      </c>
      <c r="E12426" s="189"/>
    </row>
    <row r="12427">
      <c r="A12427" s="186" t="s">
        <v>488</v>
      </c>
      <c r="B12427" s="186">
        <v>0.1298616</v>
      </c>
      <c r="C12427" s="187">
        <v>45769.0</v>
      </c>
      <c r="D12427" s="188" t="str">
        <f t="shared" si="1"/>
        <v>2025/04</v>
      </c>
      <c r="E12427" s="189"/>
    </row>
    <row r="12428">
      <c r="A12428" s="186" t="s">
        <v>488</v>
      </c>
      <c r="B12428" s="186">
        <v>0.2720344</v>
      </c>
      <c r="C12428" s="187">
        <v>45769.0</v>
      </c>
      <c r="D12428" s="188" t="str">
        <f t="shared" si="1"/>
        <v>2025/04</v>
      </c>
      <c r="E12428" s="189"/>
    </row>
    <row r="12429">
      <c r="A12429" s="186" t="s">
        <v>488</v>
      </c>
      <c r="B12429" s="186">
        <v>1.787E-4</v>
      </c>
      <c r="C12429" s="187">
        <v>45769.0</v>
      </c>
      <c r="D12429" s="188" t="str">
        <f t="shared" si="1"/>
        <v>2025/04</v>
      </c>
      <c r="E12429" s="189"/>
    </row>
    <row r="12430">
      <c r="A12430" s="186" t="s">
        <v>488</v>
      </c>
      <c r="B12430" s="186">
        <v>6.7314E-4</v>
      </c>
      <c r="C12430" s="187">
        <v>45769.0</v>
      </c>
      <c r="D12430" s="188" t="str">
        <f t="shared" si="1"/>
        <v>2025/04</v>
      </c>
      <c r="E12430" s="189"/>
    </row>
    <row r="12431">
      <c r="A12431" s="186" t="s">
        <v>489</v>
      </c>
      <c r="B12431" s="186">
        <v>13.79428</v>
      </c>
      <c r="C12431" s="187">
        <v>45769.0</v>
      </c>
      <c r="D12431" s="188" t="str">
        <f t="shared" si="1"/>
        <v>2025/04</v>
      </c>
      <c r="E12431" s="189"/>
    </row>
    <row r="12432">
      <c r="A12432" s="186" t="s">
        <v>489</v>
      </c>
      <c r="B12432" s="186">
        <v>0.84608</v>
      </c>
      <c r="C12432" s="187">
        <v>45769.0</v>
      </c>
      <c r="D12432" s="188" t="str">
        <f t="shared" si="1"/>
        <v>2025/04</v>
      </c>
      <c r="E12432" s="189"/>
    </row>
    <row r="12433">
      <c r="A12433" s="186" t="s">
        <v>489</v>
      </c>
      <c r="B12433" s="186">
        <v>8.49298</v>
      </c>
      <c r="C12433" s="187">
        <v>45769.0</v>
      </c>
      <c r="D12433" s="188" t="str">
        <f t="shared" si="1"/>
        <v>2025/04</v>
      </c>
      <c r="E12433" s="189"/>
    </row>
    <row r="12434">
      <c r="A12434" s="186" t="s">
        <v>489</v>
      </c>
      <c r="B12434" s="186">
        <v>6.5506989</v>
      </c>
      <c r="C12434" s="187">
        <v>45769.0</v>
      </c>
      <c r="D12434" s="188" t="str">
        <f t="shared" si="1"/>
        <v>2025/04</v>
      </c>
      <c r="E12434" s="189"/>
    </row>
    <row r="12435">
      <c r="A12435" s="186" t="s">
        <v>489</v>
      </c>
      <c r="B12435" s="186">
        <v>0.46535865</v>
      </c>
      <c r="C12435" s="187">
        <v>45769.0</v>
      </c>
      <c r="D12435" s="188" t="str">
        <f t="shared" si="1"/>
        <v>2025/04</v>
      </c>
      <c r="E12435" s="189"/>
    </row>
    <row r="12436">
      <c r="A12436" s="186" t="s">
        <v>489</v>
      </c>
      <c r="B12436" s="186">
        <v>3.949524</v>
      </c>
      <c r="C12436" s="187">
        <v>45769.0</v>
      </c>
      <c r="D12436" s="188" t="str">
        <f t="shared" si="1"/>
        <v>2025/04</v>
      </c>
      <c r="E12436" s="189"/>
    </row>
    <row r="12437">
      <c r="A12437" s="186" t="s">
        <v>489</v>
      </c>
      <c r="B12437" s="186">
        <v>0.1948689</v>
      </c>
      <c r="C12437" s="187">
        <v>45769.0</v>
      </c>
      <c r="D12437" s="188" t="str">
        <f t="shared" si="1"/>
        <v>2025/04</v>
      </c>
      <c r="E12437" s="189"/>
    </row>
    <row r="12438">
      <c r="A12438" s="186" t="s">
        <v>489</v>
      </c>
      <c r="B12438" s="186">
        <v>0.1391544</v>
      </c>
      <c r="C12438" s="187">
        <v>45769.0</v>
      </c>
      <c r="D12438" s="188" t="str">
        <f t="shared" si="1"/>
        <v>2025/04</v>
      </c>
      <c r="E12438" s="189"/>
    </row>
    <row r="12439">
      <c r="A12439" s="186" t="s">
        <v>498</v>
      </c>
      <c r="B12439" s="186">
        <v>2.0412</v>
      </c>
      <c r="C12439" s="187">
        <v>45769.0</v>
      </c>
      <c r="D12439" s="188" t="str">
        <f t="shared" si="1"/>
        <v>2025/04</v>
      </c>
      <c r="E12439" s="189"/>
    </row>
    <row r="12440">
      <c r="A12440" s="186" t="s">
        <v>498</v>
      </c>
      <c r="B12440" s="186">
        <v>0.15536</v>
      </c>
      <c r="C12440" s="187">
        <v>45769.0</v>
      </c>
      <c r="D12440" s="188" t="str">
        <f t="shared" si="1"/>
        <v>2025/04</v>
      </c>
      <c r="E12440" s="189"/>
    </row>
    <row r="12441">
      <c r="A12441" s="186" t="s">
        <v>498</v>
      </c>
      <c r="B12441" s="186">
        <v>1.02931</v>
      </c>
      <c r="C12441" s="187">
        <v>45769.0</v>
      </c>
      <c r="D12441" s="188" t="str">
        <f t="shared" si="1"/>
        <v>2025/04</v>
      </c>
      <c r="E12441" s="189"/>
    </row>
    <row r="12442">
      <c r="A12442" s="186" t="s">
        <v>498</v>
      </c>
      <c r="B12442" s="186">
        <v>0.11657955</v>
      </c>
      <c r="C12442" s="187">
        <v>45769.0</v>
      </c>
      <c r="D12442" s="188" t="str">
        <f t="shared" si="1"/>
        <v>2025/04</v>
      </c>
      <c r="E12442" s="189"/>
    </row>
    <row r="12443">
      <c r="A12443" s="186" t="s">
        <v>498</v>
      </c>
      <c r="B12443" s="186">
        <v>0.0266592</v>
      </c>
      <c r="C12443" s="187">
        <v>45769.0</v>
      </c>
      <c r="D12443" s="188" t="str">
        <f t="shared" si="1"/>
        <v>2025/04</v>
      </c>
      <c r="E12443" s="189"/>
    </row>
    <row r="12444">
      <c r="A12444" s="186" t="s">
        <v>498</v>
      </c>
      <c r="B12444" s="186">
        <v>0.0574674</v>
      </c>
      <c r="C12444" s="187">
        <v>45769.0</v>
      </c>
      <c r="D12444" s="188" t="str">
        <f t="shared" si="1"/>
        <v>2025/04</v>
      </c>
      <c r="E12444" s="189"/>
    </row>
    <row r="12445">
      <c r="A12445" s="186" t="s">
        <v>512</v>
      </c>
      <c r="B12445" s="186">
        <v>1.312896</v>
      </c>
      <c r="C12445" s="187">
        <v>45769.0</v>
      </c>
      <c r="D12445" s="188" t="str">
        <f t="shared" si="1"/>
        <v>2025/04</v>
      </c>
      <c r="E12445" s="189"/>
    </row>
    <row r="12446">
      <c r="A12446" s="186" t="s">
        <v>512</v>
      </c>
      <c r="B12446" s="186">
        <v>1.782065</v>
      </c>
      <c r="C12446" s="187">
        <v>45769.0</v>
      </c>
      <c r="D12446" s="188" t="str">
        <f t="shared" si="1"/>
        <v>2025/04</v>
      </c>
      <c r="E12446" s="189"/>
    </row>
    <row r="12447">
      <c r="A12447" s="186" t="s">
        <v>512</v>
      </c>
      <c r="B12447" s="186">
        <v>12.30876</v>
      </c>
      <c r="C12447" s="187">
        <v>45769.0</v>
      </c>
      <c r="D12447" s="188" t="str">
        <f t="shared" si="1"/>
        <v>2025/04</v>
      </c>
      <c r="E12447" s="189"/>
    </row>
    <row r="12448">
      <c r="A12448" s="186" t="s">
        <v>512</v>
      </c>
      <c r="B12448" s="186">
        <v>0.35873</v>
      </c>
      <c r="C12448" s="187">
        <v>45769.0</v>
      </c>
      <c r="D12448" s="188" t="str">
        <f t="shared" si="1"/>
        <v>2025/04</v>
      </c>
      <c r="E12448" s="189"/>
    </row>
    <row r="12449">
      <c r="A12449" s="186" t="s">
        <v>512</v>
      </c>
      <c r="B12449" s="186">
        <v>0.31164</v>
      </c>
      <c r="C12449" s="187">
        <v>45769.0</v>
      </c>
      <c r="D12449" s="188" t="str">
        <f t="shared" si="1"/>
        <v>2025/04</v>
      </c>
      <c r="E12449" s="189"/>
    </row>
    <row r="12450">
      <c r="A12450" s="186" t="s">
        <v>512</v>
      </c>
      <c r="B12450" s="186">
        <v>0.0393943</v>
      </c>
      <c r="C12450" s="187">
        <v>45769.0</v>
      </c>
      <c r="D12450" s="188" t="str">
        <f t="shared" si="1"/>
        <v>2025/04</v>
      </c>
      <c r="E12450" s="189"/>
    </row>
    <row r="12451">
      <c r="A12451" s="186" t="s">
        <v>512</v>
      </c>
      <c r="B12451" s="186">
        <v>0.1439284</v>
      </c>
      <c r="C12451" s="187">
        <v>45769.0</v>
      </c>
      <c r="D12451" s="188" t="str">
        <f t="shared" si="1"/>
        <v>2025/04</v>
      </c>
      <c r="E12451" s="189"/>
    </row>
    <row r="12452">
      <c r="A12452" s="186" t="s">
        <v>491</v>
      </c>
      <c r="B12452" s="186">
        <v>0.0177939</v>
      </c>
      <c r="C12452" s="187">
        <v>45769.0</v>
      </c>
      <c r="D12452" s="188" t="str">
        <f t="shared" si="1"/>
        <v>2025/04</v>
      </c>
      <c r="E12452" s="189"/>
    </row>
    <row r="12453">
      <c r="A12453" s="186" t="s">
        <v>491</v>
      </c>
      <c r="B12453" s="186">
        <v>0.050544</v>
      </c>
      <c r="C12453" s="187">
        <v>45769.0</v>
      </c>
      <c r="D12453" s="188" t="str">
        <f t="shared" si="1"/>
        <v>2025/04</v>
      </c>
      <c r="E12453" s="189"/>
    </row>
    <row r="12454">
      <c r="A12454" s="186" t="s">
        <v>491</v>
      </c>
      <c r="B12454" s="186">
        <v>0.0135996</v>
      </c>
      <c r="C12454" s="187">
        <v>45769.0</v>
      </c>
      <c r="D12454" s="188" t="str">
        <f t="shared" si="1"/>
        <v>2025/04</v>
      </c>
      <c r="E12454" s="189"/>
    </row>
    <row r="12455">
      <c r="A12455" s="186" t="s">
        <v>487</v>
      </c>
      <c r="B12455" s="186">
        <v>0.0296675</v>
      </c>
      <c r="C12455" s="187">
        <v>45770.0</v>
      </c>
      <c r="D12455" s="188" t="str">
        <f t="shared" si="1"/>
        <v>2025/04</v>
      </c>
      <c r="E12455" s="189"/>
    </row>
    <row r="12456">
      <c r="A12456" s="186" t="s">
        <v>487</v>
      </c>
      <c r="B12456" s="186">
        <v>8.2E-4</v>
      </c>
      <c r="C12456" s="187">
        <v>45770.0</v>
      </c>
      <c r="D12456" s="188" t="str">
        <f t="shared" si="1"/>
        <v>2025/04</v>
      </c>
      <c r="E12456" s="189"/>
    </row>
    <row r="12457">
      <c r="A12457" s="186" t="s">
        <v>487</v>
      </c>
      <c r="B12457" s="186">
        <v>0.0329499</v>
      </c>
      <c r="C12457" s="187">
        <v>45770.0</v>
      </c>
      <c r="D12457" s="188" t="str">
        <f t="shared" si="1"/>
        <v>2025/04</v>
      </c>
      <c r="E12457" s="189"/>
    </row>
    <row r="12458">
      <c r="A12458" s="186" t="s">
        <v>487</v>
      </c>
      <c r="B12458" s="186">
        <v>0.0077352</v>
      </c>
      <c r="C12458" s="187">
        <v>45770.0</v>
      </c>
      <c r="D12458" s="188" t="str">
        <f t="shared" si="1"/>
        <v>2025/04</v>
      </c>
      <c r="E12458" s="189"/>
    </row>
    <row r="12459">
      <c r="A12459" s="186" t="s">
        <v>487</v>
      </c>
      <c r="B12459" s="186">
        <v>0.08961</v>
      </c>
      <c r="C12459" s="187">
        <v>45770.0</v>
      </c>
      <c r="D12459" s="188" t="str">
        <f t="shared" si="1"/>
        <v>2025/04</v>
      </c>
      <c r="E12459" s="189"/>
    </row>
    <row r="12460">
      <c r="A12460" s="186" t="s">
        <v>487</v>
      </c>
      <c r="B12460" s="186">
        <v>3.216E-4</v>
      </c>
      <c r="C12460" s="187">
        <v>45770.0</v>
      </c>
      <c r="D12460" s="188" t="str">
        <f t="shared" si="1"/>
        <v>2025/04</v>
      </c>
      <c r="E12460" s="189"/>
    </row>
    <row r="12461">
      <c r="A12461" s="186" t="s">
        <v>487</v>
      </c>
      <c r="B12461" s="186">
        <v>0.0011094</v>
      </c>
      <c r="C12461" s="187">
        <v>45770.0</v>
      </c>
      <c r="D12461" s="188" t="str">
        <f t="shared" si="1"/>
        <v>2025/04</v>
      </c>
      <c r="E12461" s="189"/>
    </row>
    <row r="12462">
      <c r="A12462" s="186" t="s">
        <v>487</v>
      </c>
      <c r="B12462" s="186">
        <v>11.28453</v>
      </c>
      <c r="C12462" s="187">
        <v>45770.0</v>
      </c>
      <c r="D12462" s="188" t="str">
        <f t="shared" si="1"/>
        <v>2025/04</v>
      </c>
      <c r="E12462" s="189"/>
    </row>
    <row r="12463">
      <c r="A12463" s="186" t="s">
        <v>487</v>
      </c>
      <c r="B12463" s="186">
        <v>0.37632</v>
      </c>
      <c r="C12463" s="187">
        <v>45770.0</v>
      </c>
      <c r="D12463" s="188" t="str">
        <f t="shared" si="1"/>
        <v>2025/04</v>
      </c>
      <c r="E12463" s="189"/>
    </row>
    <row r="12464">
      <c r="A12464" s="186" t="s">
        <v>487</v>
      </c>
      <c r="B12464" s="186">
        <v>9.39918</v>
      </c>
      <c r="C12464" s="187">
        <v>45770.0</v>
      </c>
      <c r="D12464" s="188" t="str">
        <f t="shared" si="1"/>
        <v>2025/04</v>
      </c>
      <c r="E12464" s="189"/>
    </row>
    <row r="12465">
      <c r="A12465" s="186" t="s">
        <v>487</v>
      </c>
      <c r="B12465" s="186">
        <v>1.9429201</v>
      </c>
      <c r="C12465" s="187">
        <v>45770.0</v>
      </c>
      <c r="D12465" s="188" t="str">
        <f t="shared" si="1"/>
        <v>2025/04</v>
      </c>
      <c r="E12465" s="189"/>
    </row>
    <row r="12466">
      <c r="A12466" s="186" t="s">
        <v>487</v>
      </c>
      <c r="B12466" s="186">
        <v>0.0266816</v>
      </c>
      <c r="C12466" s="187">
        <v>45770.0</v>
      </c>
      <c r="D12466" s="188" t="str">
        <f t="shared" si="1"/>
        <v>2025/04</v>
      </c>
      <c r="E12466" s="189"/>
    </row>
    <row r="12467">
      <c r="A12467" s="186" t="s">
        <v>487</v>
      </c>
      <c r="B12467" s="186">
        <v>9.1604084</v>
      </c>
      <c r="C12467" s="187">
        <v>45770.0</v>
      </c>
      <c r="D12467" s="188" t="str">
        <f t="shared" si="1"/>
        <v>2025/04</v>
      </c>
      <c r="E12467" s="189"/>
    </row>
    <row r="12468">
      <c r="A12468" s="186" t="s">
        <v>499</v>
      </c>
      <c r="B12468" s="186">
        <v>7.62827</v>
      </c>
      <c r="C12468" s="187">
        <v>45770.0</v>
      </c>
      <c r="D12468" s="188" t="str">
        <f t="shared" si="1"/>
        <v>2025/04</v>
      </c>
      <c r="E12468" s="189"/>
    </row>
    <row r="12469">
      <c r="A12469" s="186" t="s">
        <v>499</v>
      </c>
      <c r="B12469" s="186">
        <v>0.00752</v>
      </c>
      <c r="C12469" s="187">
        <v>45770.0</v>
      </c>
      <c r="D12469" s="188" t="str">
        <f t="shared" si="1"/>
        <v>2025/04</v>
      </c>
      <c r="E12469" s="189"/>
    </row>
    <row r="12470">
      <c r="A12470" s="186" t="s">
        <v>499</v>
      </c>
      <c r="B12470" s="186">
        <v>4.19582</v>
      </c>
      <c r="C12470" s="187">
        <v>45770.0</v>
      </c>
      <c r="D12470" s="188" t="str">
        <f t="shared" si="1"/>
        <v>2025/04</v>
      </c>
      <c r="E12470" s="189"/>
    </row>
    <row r="12471">
      <c r="A12471" s="186" t="s">
        <v>499</v>
      </c>
      <c r="B12471" s="186">
        <v>2.682975</v>
      </c>
      <c r="C12471" s="187">
        <v>45770.0</v>
      </c>
      <c r="D12471" s="188" t="str">
        <f t="shared" si="1"/>
        <v>2025/04</v>
      </c>
      <c r="E12471" s="189"/>
    </row>
    <row r="12472">
      <c r="A12472" s="186" t="s">
        <v>499</v>
      </c>
      <c r="B12472" s="186">
        <v>0.30464</v>
      </c>
      <c r="C12472" s="187">
        <v>45770.0</v>
      </c>
      <c r="D12472" s="188" t="str">
        <f t="shared" si="1"/>
        <v>2025/04</v>
      </c>
      <c r="E12472" s="189"/>
    </row>
    <row r="12473">
      <c r="A12473" s="186" t="s">
        <v>499</v>
      </c>
      <c r="B12473" s="186">
        <v>1.49883</v>
      </c>
      <c r="C12473" s="187">
        <v>45770.0</v>
      </c>
      <c r="D12473" s="188" t="str">
        <f t="shared" si="1"/>
        <v>2025/04</v>
      </c>
      <c r="E12473" s="189"/>
    </row>
    <row r="12474">
      <c r="A12474" s="186" t="s">
        <v>499</v>
      </c>
      <c r="B12474" s="186">
        <v>0.03156621</v>
      </c>
      <c r="C12474" s="187">
        <v>45770.0</v>
      </c>
      <c r="D12474" s="188" t="str">
        <f t="shared" si="1"/>
        <v>2025/04</v>
      </c>
      <c r="E12474" s="189"/>
    </row>
    <row r="12475">
      <c r="A12475" s="186" t="s">
        <v>499</v>
      </c>
      <c r="B12475" s="186">
        <v>0.1438002</v>
      </c>
      <c r="C12475" s="187">
        <v>45770.0</v>
      </c>
      <c r="D12475" s="188" t="str">
        <f t="shared" si="1"/>
        <v>2025/04</v>
      </c>
      <c r="E12475" s="189"/>
    </row>
    <row r="12476">
      <c r="A12476" s="186" t="s">
        <v>499</v>
      </c>
      <c r="B12476" s="186">
        <v>0.078918</v>
      </c>
      <c r="C12476" s="187">
        <v>45770.0</v>
      </c>
      <c r="D12476" s="188" t="str">
        <f t="shared" si="1"/>
        <v>2025/04</v>
      </c>
      <c r="E12476" s="189"/>
    </row>
    <row r="12477">
      <c r="A12477" s="186" t="s">
        <v>511</v>
      </c>
      <c r="B12477" s="186">
        <v>1.199763</v>
      </c>
      <c r="C12477" s="187">
        <v>45770.0</v>
      </c>
      <c r="D12477" s="188" t="str">
        <f t="shared" si="1"/>
        <v>2025/04</v>
      </c>
      <c r="E12477" s="189"/>
    </row>
    <row r="12478">
      <c r="A12478" s="186" t="s">
        <v>511</v>
      </c>
      <c r="B12478" s="186">
        <v>0.0773064</v>
      </c>
      <c r="C12478" s="187">
        <v>45770.0</v>
      </c>
      <c r="D12478" s="188" t="str">
        <f t="shared" si="1"/>
        <v>2025/04</v>
      </c>
      <c r="E12478" s="189"/>
    </row>
    <row r="12479">
      <c r="A12479" s="186" t="s">
        <v>509</v>
      </c>
      <c r="B12479" s="186">
        <v>5.202E-4</v>
      </c>
      <c r="C12479" s="187">
        <v>45770.0</v>
      </c>
      <c r="D12479" s="188" t="str">
        <f t="shared" si="1"/>
        <v>2025/04</v>
      </c>
      <c r="E12479" s="189"/>
    </row>
    <row r="12480">
      <c r="A12480" s="186" t="s">
        <v>509</v>
      </c>
      <c r="B12480" s="186">
        <v>8.106E-4</v>
      </c>
      <c r="C12480" s="187">
        <v>45770.0</v>
      </c>
      <c r="D12480" s="188" t="str">
        <f t="shared" si="1"/>
        <v>2025/04</v>
      </c>
      <c r="E12480" s="189"/>
    </row>
    <row r="12481">
      <c r="A12481" s="186" t="s">
        <v>509</v>
      </c>
      <c r="B12481" s="186">
        <v>4.398E-4</v>
      </c>
      <c r="C12481" s="187">
        <v>45770.0</v>
      </c>
      <c r="D12481" s="188" t="str">
        <f t="shared" si="1"/>
        <v>2025/04</v>
      </c>
      <c r="E12481" s="189"/>
    </row>
    <row r="12482">
      <c r="A12482" s="186" t="s">
        <v>502</v>
      </c>
      <c r="B12482" s="186">
        <v>0.032204</v>
      </c>
      <c r="C12482" s="187">
        <v>45770.0</v>
      </c>
      <c r="D12482" s="188" t="str">
        <f t="shared" si="1"/>
        <v>2025/04</v>
      </c>
      <c r="E12482" s="189"/>
    </row>
    <row r="12483">
      <c r="A12483" s="186" t="s">
        <v>502</v>
      </c>
      <c r="B12483" s="186">
        <v>0.001829</v>
      </c>
      <c r="C12483" s="187">
        <v>45770.0</v>
      </c>
      <c r="D12483" s="188" t="str">
        <f t="shared" si="1"/>
        <v>2025/04</v>
      </c>
      <c r="E12483" s="189"/>
    </row>
    <row r="12484">
      <c r="A12484" s="186" t="s">
        <v>502</v>
      </c>
      <c r="B12484" s="186">
        <v>0.176048</v>
      </c>
      <c r="C12484" s="187">
        <v>45770.0</v>
      </c>
      <c r="D12484" s="188" t="str">
        <f t="shared" si="1"/>
        <v>2025/04</v>
      </c>
      <c r="E12484" s="189"/>
    </row>
    <row r="12485">
      <c r="A12485" s="186" t="s">
        <v>502</v>
      </c>
      <c r="B12485" s="186">
        <v>1.1401275</v>
      </c>
      <c r="C12485" s="187">
        <v>45770.0</v>
      </c>
      <c r="D12485" s="188" t="str">
        <f t="shared" si="1"/>
        <v>2025/04</v>
      </c>
      <c r="E12485" s="189"/>
    </row>
    <row r="12486">
      <c r="A12486" s="186" t="s">
        <v>502</v>
      </c>
      <c r="B12486" s="186">
        <v>0.1793175</v>
      </c>
      <c r="C12486" s="187">
        <v>45770.0</v>
      </c>
      <c r="D12486" s="188" t="str">
        <f t="shared" si="1"/>
        <v>2025/04</v>
      </c>
      <c r="E12486" s="189"/>
    </row>
    <row r="12487">
      <c r="A12487" s="186" t="s">
        <v>502</v>
      </c>
      <c r="B12487" s="186">
        <v>0.33728</v>
      </c>
      <c r="C12487" s="187">
        <v>45770.0</v>
      </c>
      <c r="D12487" s="188" t="str">
        <f t="shared" si="1"/>
        <v>2025/04</v>
      </c>
      <c r="E12487" s="189"/>
    </row>
    <row r="12488">
      <c r="A12488" s="186" t="s">
        <v>502</v>
      </c>
      <c r="B12488" s="186">
        <v>0.07944465</v>
      </c>
      <c r="C12488" s="187">
        <v>45770.0</v>
      </c>
      <c r="D12488" s="188" t="str">
        <f t="shared" si="1"/>
        <v>2025/04</v>
      </c>
      <c r="E12488" s="189"/>
    </row>
    <row r="12489">
      <c r="A12489" s="186" t="s">
        <v>502</v>
      </c>
      <c r="B12489" s="186">
        <v>0.3726516</v>
      </c>
      <c r="C12489" s="187">
        <v>45770.0</v>
      </c>
      <c r="D12489" s="188" t="str">
        <f t="shared" si="1"/>
        <v>2025/04</v>
      </c>
      <c r="E12489" s="189"/>
    </row>
    <row r="12490">
      <c r="A12490" s="186" t="s">
        <v>502</v>
      </c>
      <c r="B12490" s="186">
        <v>0.0400662</v>
      </c>
      <c r="C12490" s="187">
        <v>45770.0</v>
      </c>
      <c r="D12490" s="188" t="str">
        <f t="shared" si="1"/>
        <v>2025/04</v>
      </c>
      <c r="E12490" s="189"/>
    </row>
    <row r="12491">
      <c r="A12491" s="186" t="s">
        <v>502</v>
      </c>
      <c r="B12491" s="186">
        <v>0.827865</v>
      </c>
      <c r="C12491" s="187">
        <v>45770.0</v>
      </c>
      <c r="D12491" s="188" t="str">
        <f t="shared" si="1"/>
        <v>2025/04</v>
      </c>
      <c r="E12491" s="189"/>
    </row>
    <row r="12492">
      <c r="A12492" s="186" t="s">
        <v>502</v>
      </c>
      <c r="B12492" s="186">
        <v>0.27933</v>
      </c>
      <c r="C12492" s="187">
        <v>45770.0</v>
      </c>
      <c r="D12492" s="188" t="str">
        <f t="shared" si="1"/>
        <v>2025/04</v>
      </c>
      <c r="E12492" s="189"/>
    </row>
    <row r="12493">
      <c r="A12493" s="186" t="s">
        <v>502</v>
      </c>
      <c r="B12493" s="186">
        <v>0.93552</v>
      </c>
      <c r="C12493" s="187">
        <v>45770.0</v>
      </c>
      <c r="D12493" s="188" t="str">
        <f t="shared" si="1"/>
        <v>2025/04</v>
      </c>
      <c r="E12493" s="189"/>
    </row>
    <row r="12494">
      <c r="A12494" s="186" t="s">
        <v>502</v>
      </c>
      <c r="B12494" s="186">
        <v>0.0063104</v>
      </c>
      <c r="C12494" s="187">
        <v>45770.0</v>
      </c>
      <c r="D12494" s="188" t="str">
        <f t="shared" si="1"/>
        <v>2025/04</v>
      </c>
      <c r="E12494" s="189"/>
    </row>
    <row r="12495">
      <c r="A12495" s="186" t="s">
        <v>502</v>
      </c>
      <c r="B12495" s="186">
        <v>0.00531</v>
      </c>
      <c r="C12495" s="187">
        <v>45770.0</v>
      </c>
      <c r="D12495" s="188" t="str">
        <f t="shared" si="1"/>
        <v>2025/04</v>
      </c>
      <c r="E12495" s="189"/>
    </row>
    <row r="12496">
      <c r="A12496" s="186" t="s">
        <v>502</v>
      </c>
      <c r="B12496" s="186">
        <v>0.3112908</v>
      </c>
      <c r="C12496" s="187">
        <v>45770.0</v>
      </c>
      <c r="D12496" s="188" t="str">
        <f t="shared" si="1"/>
        <v>2025/04</v>
      </c>
      <c r="E12496" s="189"/>
    </row>
    <row r="12497">
      <c r="A12497" s="186" t="s">
        <v>502</v>
      </c>
      <c r="B12497" s="186">
        <v>0.02094</v>
      </c>
      <c r="C12497" s="187">
        <v>45770.0</v>
      </c>
      <c r="D12497" s="188" t="str">
        <f t="shared" si="1"/>
        <v>2025/04</v>
      </c>
      <c r="E12497" s="189"/>
    </row>
    <row r="12498">
      <c r="A12498" s="186" t="s">
        <v>502</v>
      </c>
      <c r="B12498" s="186">
        <v>4.76</v>
      </c>
      <c r="C12498" s="187">
        <v>45770.0</v>
      </c>
      <c r="D12498" s="188" t="str">
        <f t="shared" si="1"/>
        <v>2025/04</v>
      </c>
      <c r="E12498" s="189"/>
    </row>
    <row r="12499">
      <c r="A12499" s="186" t="s">
        <v>502</v>
      </c>
      <c r="B12499" s="186">
        <v>0.254055</v>
      </c>
      <c r="C12499" s="187">
        <v>45770.0</v>
      </c>
      <c r="D12499" s="188" t="str">
        <f t="shared" si="1"/>
        <v>2025/04</v>
      </c>
      <c r="E12499" s="189"/>
    </row>
    <row r="12500">
      <c r="A12500" s="186" t="s">
        <v>502</v>
      </c>
      <c r="B12500" s="186">
        <v>0.314944</v>
      </c>
      <c r="C12500" s="187">
        <v>45770.0</v>
      </c>
      <c r="D12500" s="188" t="str">
        <f t="shared" si="1"/>
        <v>2025/04</v>
      </c>
      <c r="E12500" s="189"/>
    </row>
    <row r="12501">
      <c r="A12501" s="186" t="s">
        <v>488</v>
      </c>
      <c r="B12501" s="186">
        <v>0.189422</v>
      </c>
      <c r="C12501" s="187">
        <v>45770.0</v>
      </c>
      <c r="D12501" s="188" t="str">
        <f t="shared" si="1"/>
        <v>2025/04</v>
      </c>
      <c r="E12501" s="189"/>
    </row>
    <row r="12502">
      <c r="A12502" s="186" t="s">
        <v>488</v>
      </c>
      <c r="B12502" s="186">
        <v>0.019594</v>
      </c>
      <c r="C12502" s="187">
        <v>45770.0</v>
      </c>
      <c r="D12502" s="188" t="str">
        <f t="shared" si="1"/>
        <v>2025/04</v>
      </c>
      <c r="E12502" s="189"/>
    </row>
    <row r="12503">
      <c r="A12503" s="186" t="s">
        <v>488</v>
      </c>
      <c r="B12503" s="186">
        <v>0.194408</v>
      </c>
      <c r="C12503" s="187">
        <v>45770.0</v>
      </c>
      <c r="D12503" s="188" t="str">
        <f t="shared" si="1"/>
        <v>2025/04</v>
      </c>
      <c r="E12503" s="189"/>
    </row>
    <row r="12504">
      <c r="A12504" s="186" t="s">
        <v>488</v>
      </c>
      <c r="B12504" s="186">
        <v>0.0288628</v>
      </c>
      <c r="C12504" s="187">
        <v>45770.0</v>
      </c>
      <c r="D12504" s="188" t="str">
        <f t="shared" si="1"/>
        <v>2025/04</v>
      </c>
      <c r="E12504" s="189"/>
    </row>
    <row r="12505">
      <c r="A12505" s="186" t="s">
        <v>488</v>
      </c>
      <c r="B12505" s="186">
        <v>0.0028464</v>
      </c>
      <c r="C12505" s="187">
        <v>45770.0</v>
      </c>
      <c r="D12505" s="188" t="str">
        <f t="shared" si="1"/>
        <v>2025/04</v>
      </c>
      <c r="E12505" s="189"/>
    </row>
    <row r="12506">
      <c r="A12506" s="186" t="s">
        <v>488</v>
      </c>
      <c r="B12506" s="186">
        <v>0.0041408</v>
      </c>
      <c r="C12506" s="187">
        <v>45770.0</v>
      </c>
      <c r="D12506" s="188" t="str">
        <f t="shared" si="1"/>
        <v>2025/04</v>
      </c>
      <c r="E12506" s="189"/>
    </row>
    <row r="12507">
      <c r="A12507" s="186" t="s">
        <v>488</v>
      </c>
      <c r="B12507" s="186">
        <v>0.01393575</v>
      </c>
      <c r="C12507" s="187">
        <v>45770.0</v>
      </c>
      <c r="D12507" s="188" t="str">
        <f t="shared" si="1"/>
        <v>2025/04</v>
      </c>
      <c r="E12507" s="189"/>
    </row>
    <row r="12508">
      <c r="A12508" s="186" t="s">
        <v>488</v>
      </c>
      <c r="B12508" s="186">
        <v>0.0031068</v>
      </c>
      <c r="C12508" s="187">
        <v>45770.0</v>
      </c>
      <c r="D12508" s="188" t="str">
        <f t="shared" si="1"/>
        <v>2025/04</v>
      </c>
      <c r="E12508" s="189"/>
    </row>
    <row r="12509">
      <c r="A12509" s="186" t="s">
        <v>488</v>
      </c>
      <c r="B12509" s="186">
        <v>4.8009</v>
      </c>
      <c r="C12509" s="187">
        <v>45770.0</v>
      </c>
      <c r="D12509" s="188" t="str">
        <f t="shared" si="1"/>
        <v>2025/04</v>
      </c>
      <c r="E12509" s="189"/>
    </row>
    <row r="12510">
      <c r="A12510" s="186" t="s">
        <v>488</v>
      </c>
      <c r="B12510" s="186">
        <v>0.06912</v>
      </c>
      <c r="C12510" s="187">
        <v>45770.0</v>
      </c>
      <c r="D12510" s="188" t="str">
        <f t="shared" si="1"/>
        <v>2025/04</v>
      </c>
      <c r="E12510" s="189"/>
    </row>
    <row r="12511">
      <c r="A12511" s="186" t="s">
        <v>488</v>
      </c>
      <c r="B12511" s="186">
        <v>3.1179</v>
      </c>
      <c r="C12511" s="187">
        <v>45770.0</v>
      </c>
      <c r="D12511" s="188" t="str">
        <f t="shared" si="1"/>
        <v>2025/04</v>
      </c>
      <c r="E12511" s="189"/>
    </row>
    <row r="12512">
      <c r="A12512" s="186" t="s">
        <v>488</v>
      </c>
      <c r="B12512" s="186">
        <v>0.0965547</v>
      </c>
      <c r="C12512" s="187">
        <v>45770.0</v>
      </c>
      <c r="D12512" s="188" t="str">
        <f t="shared" si="1"/>
        <v>2025/04</v>
      </c>
      <c r="E12512" s="189"/>
    </row>
    <row r="12513">
      <c r="A12513" s="186" t="s">
        <v>488</v>
      </c>
      <c r="B12513" s="186">
        <v>0.00114015</v>
      </c>
      <c r="C12513" s="187">
        <v>45770.0</v>
      </c>
      <c r="D12513" s="188" t="str">
        <f t="shared" si="1"/>
        <v>2025/04</v>
      </c>
      <c r="E12513" s="189"/>
    </row>
    <row r="12514">
      <c r="A12514" s="186" t="s">
        <v>488</v>
      </c>
      <c r="B12514" s="186">
        <v>0.0983928</v>
      </c>
      <c r="C12514" s="187">
        <v>45770.0</v>
      </c>
      <c r="D12514" s="188" t="str">
        <f t="shared" si="1"/>
        <v>2025/04</v>
      </c>
      <c r="E12514" s="189"/>
    </row>
    <row r="12515">
      <c r="A12515" s="186" t="s">
        <v>488</v>
      </c>
      <c r="B12515" s="186">
        <v>1.0313028</v>
      </c>
      <c r="C12515" s="187">
        <v>45770.0</v>
      </c>
      <c r="D12515" s="188" t="str">
        <f t="shared" si="1"/>
        <v>2025/04</v>
      </c>
      <c r="E12515" s="189"/>
    </row>
    <row r="12516">
      <c r="A12516" s="186" t="s">
        <v>488</v>
      </c>
      <c r="B12516" s="186">
        <v>0.0396352</v>
      </c>
      <c r="C12516" s="187">
        <v>45770.0</v>
      </c>
      <c r="D12516" s="188" t="str">
        <f t="shared" si="1"/>
        <v>2025/04</v>
      </c>
      <c r="E12516" s="189"/>
    </row>
    <row r="12517">
      <c r="A12517" s="186" t="s">
        <v>488</v>
      </c>
      <c r="B12517" s="186">
        <v>2.8646728</v>
      </c>
      <c r="C12517" s="187">
        <v>45770.0</v>
      </c>
      <c r="D12517" s="188" t="str">
        <f t="shared" si="1"/>
        <v>2025/04</v>
      </c>
      <c r="E12517" s="189"/>
    </row>
    <row r="12518">
      <c r="A12518" s="186" t="s">
        <v>488</v>
      </c>
      <c r="B12518" s="186">
        <v>6.344E-5</v>
      </c>
      <c r="C12518" s="187">
        <v>45770.0</v>
      </c>
      <c r="D12518" s="188" t="str">
        <f t="shared" si="1"/>
        <v>2025/04</v>
      </c>
      <c r="E12518" s="189"/>
    </row>
    <row r="12519">
      <c r="A12519" s="186" t="s">
        <v>488</v>
      </c>
      <c r="B12519" s="186">
        <v>0.0017061</v>
      </c>
      <c r="C12519" s="187">
        <v>45770.0</v>
      </c>
      <c r="D12519" s="188" t="str">
        <f t="shared" si="1"/>
        <v>2025/04</v>
      </c>
      <c r="E12519" s="189"/>
    </row>
    <row r="12520">
      <c r="A12520" s="186" t="s">
        <v>488</v>
      </c>
      <c r="B12520" s="186">
        <v>5.52E-4</v>
      </c>
      <c r="C12520" s="187">
        <v>45770.0</v>
      </c>
      <c r="D12520" s="188" t="str">
        <f t="shared" si="1"/>
        <v>2025/04</v>
      </c>
      <c r="E12520" s="189"/>
    </row>
    <row r="12521">
      <c r="A12521" s="186" t="s">
        <v>489</v>
      </c>
      <c r="B12521" s="186">
        <v>8.1932725</v>
      </c>
      <c r="C12521" s="187">
        <v>45770.0</v>
      </c>
      <c r="D12521" s="188" t="str">
        <f t="shared" si="1"/>
        <v>2025/04</v>
      </c>
      <c r="E12521" s="189"/>
    </row>
    <row r="12522">
      <c r="A12522" s="186" t="s">
        <v>489</v>
      </c>
      <c r="B12522" s="186">
        <v>1.33376</v>
      </c>
      <c r="C12522" s="187">
        <v>45770.0</v>
      </c>
      <c r="D12522" s="188" t="str">
        <f t="shared" si="1"/>
        <v>2025/04</v>
      </c>
      <c r="E12522" s="189"/>
    </row>
    <row r="12523">
      <c r="A12523" s="186" t="s">
        <v>489</v>
      </c>
      <c r="B12523" s="186">
        <v>6.25137</v>
      </c>
      <c r="C12523" s="187">
        <v>45770.0</v>
      </c>
      <c r="D12523" s="188" t="str">
        <f t="shared" si="1"/>
        <v>2025/04</v>
      </c>
      <c r="E12523" s="189"/>
    </row>
    <row r="12524">
      <c r="A12524" s="186" t="s">
        <v>489</v>
      </c>
      <c r="B12524" s="186">
        <v>1.14885</v>
      </c>
      <c r="C12524" s="187">
        <v>45770.0</v>
      </c>
      <c r="D12524" s="188" t="str">
        <f t="shared" si="1"/>
        <v>2025/04</v>
      </c>
      <c r="E12524" s="189"/>
    </row>
    <row r="12525">
      <c r="A12525" s="186" t="s">
        <v>489</v>
      </c>
      <c r="B12525" s="186">
        <v>0.48624</v>
      </c>
      <c r="C12525" s="187">
        <v>45770.0</v>
      </c>
      <c r="D12525" s="188" t="str">
        <f t="shared" si="1"/>
        <v>2025/04</v>
      </c>
      <c r="E12525" s="189"/>
    </row>
    <row r="12526">
      <c r="A12526" s="186" t="s">
        <v>489</v>
      </c>
      <c r="B12526" s="186">
        <v>1.1692</v>
      </c>
      <c r="C12526" s="187">
        <v>45770.0</v>
      </c>
      <c r="D12526" s="188" t="str">
        <f t="shared" si="1"/>
        <v>2025/04</v>
      </c>
      <c r="E12526" s="189"/>
    </row>
    <row r="12527">
      <c r="A12527" s="186" t="s">
        <v>489</v>
      </c>
      <c r="B12527" s="186">
        <v>5.122311</v>
      </c>
      <c r="C12527" s="187">
        <v>45770.0</v>
      </c>
      <c r="D12527" s="188" t="str">
        <f t="shared" si="1"/>
        <v>2025/04</v>
      </c>
      <c r="E12527" s="189"/>
    </row>
    <row r="12528">
      <c r="A12528" s="186" t="s">
        <v>489</v>
      </c>
      <c r="B12528" s="186">
        <v>0.379536</v>
      </c>
      <c r="C12528" s="187">
        <v>45770.0</v>
      </c>
      <c r="D12528" s="188" t="str">
        <f t="shared" si="1"/>
        <v>2025/04</v>
      </c>
      <c r="E12528" s="189"/>
    </row>
    <row r="12529">
      <c r="A12529" s="186" t="s">
        <v>489</v>
      </c>
      <c r="B12529" s="186">
        <v>3.810474</v>
      </c>
      <c r="C12529" s="187">
        <v>45770.0</v>
      </c>
      <c r="D12529" s="188" t="str">
        <f t="shared" si="1"/>
        <v>2025/04</v>
      </c>
      <c r="E12529" s="189"/>
    </row>
    <row r="12530">
      <c r="A12530" s="186" t="s">
        <v>489</v>
      </c>
      <c r="B12530" s="186">
        <v>0.1609722</v>
      </c>
      <c r="C12530" s="187">
        <v>45770.0</v>
      </c>
      <c r="D12530" s="188" t="str">
        <f t="shared" si="1"/>
        <v>2025/04</v>
      </c>
      <c r="E12530" s="189"/>
    </row>
    <row r="12531">
      <c r="A12531" s="186" t="s">
        <v>489</v>
      </c>
      <c r="B12531" s="186">
        <v>0.105624</v>
      </c>
      <c r="C12531" s="187">
        <v>45770.0</v>
      </c>
      <c r="D12531" s="188" t="str">
        <f t="shared" si="1"/>
        <v>2025/04</v>
      </c>
      <c r="E12531" s="189"/>
    </row>
    <row r="12532">
      <c r="A12532" s="186" t="s">
        <v>498</v>
      </c>
      <c r="B12532" s="186">
        <v>1.67793</v>
      </c>
      <c r="C12532" s="187">
        <v>45770.0</v>
      </c>
      <c r="D12532" s="188" t="str">
        <f t="shared" si="1"/>
        <v>2025/04</v>
      </c>
      <c r="E12532" s="189"/>
    </row>
    <row r="12533">
      <c r="A12533" s="186" t="s">
        <v>498</v>
      </c>
      <c r="B12533" s="186">
        <v>0.17872</v>
      </c>
      <c r="C12533" s="187">
        <v>45770.0</v>
      </c>
      <c r="D12533" s="188" t="str">
        <f t="shared" si="1"/>
        <v>2025/04</v>
      </c>
      <c r="E12533" s="189"/>
    </row>
    <row r="12534">
      <c r="A12534" s="186" t="s">
        <v>498</v>
      </c>
      <c r="B12534" s="186">
        <v>1.47148</v>
      </c>
      <c r="C12534" s="187">
        <v>45770.0</v>
      </c>
      <c r="D12534" s="188" t="str">
        <f t="shared" si="1"/>
        <v>2025/04</v>
      </c>
      <c r="E12534" s="189"/>
    </row>
    <row r="12535">
      <c r="A12535" s="186" t="s">
        <v>498</v>
      </c>
      <c r="B12535" s="186">
        <v>0.1633395</v>
      </c>
      <c r="C12535" s="187">
        <v>45770.0</v>
      </c>
      <c r="D12535" s="188" t="str">
        <f t="shared" si="1"/>
        <v>2025/04</v>
      </c>
      <c r="E12535" s="189"/>
    </row>
    <row r="12536">
      <c r="A12536" s="186" t="s">
        <v>498</v>
      </c>
      <c r="B12536" s="186">
        <v>0.0364608</v>
      </c>
      <c r="C12536" s="187">
        <v>45770.0</v>
      </c>
      <c r="D12536" s="188" t="str">
        <f t="shared" si="1"/>
        <v>2025/04</v>
      </c>
      <c r="E12536" s="189"/>
    </row>
    <row r="12537">
      <c r="A12537" s="186" t="s">
        <v>498</v>
      </c>
      <c r="B12537" s="186">
        <v>0.0640302</v>
      </c>
      <c r="C12537" s="187">
        <v>45770.0</v>
      </c>
      <c r="D12537" s="188" t="str">
        <f t="shared" si="1"/>
        <v>2025/04</v>
      </c>
      <c r="E12537" s="189"/>
    </row>
    <row r="12538">
      <c r="A12538" s="186" t="s">
        <v>498</v>
      </c>
      <c r="B12538" s="186">
        <v>0.01062</v>
      </c>
      <c r="C12538" s="187">
        <v>45770.0</v>
      </c>
      <c r="D12538" s="188" t="str">
        <f t="shared" si="1"/>
        <v>2025/04</v>
      </c>
      <c r="E12538" s="189"/>
    </row>
    <row r="12539">
      <c r="A12539" s="186" t="s">
        <v>512</v>
      </c>
      <c r="B12539" s="186">
        <v>1.545332</v>
      </c>
      <c r="C12539" s="187">
        <v>45770.0</v>
      </c>
      <c r="D12539" s="188" t="str">
        <f t="shared" si="1"/>
        <v>2025/04</v>
      </c>
      <c r="E12539" s="189"/>
    </row>
    <row r="12540">
      <c r="A12540" s="186" t="s">
        <v>512</v>
      </c>
      <c r="B12540" s="186">
        <v>1.641821</v>
      </c>
      <c r="C12540" s="187">
        <v>45770.0</v>
      </c>
      <c r="D12540" s="188" t="str">
        <f t="shared" si="1"/>
        <v>2025/04</v>
      </c>
      <c r="E12540" s="189"/>
    </row>
    <row r="12541">
      <c r="A12541" s="186" t="s">
        <v>512</v>
      </c>
      <c r="B12541" s="186">
        <v>0.572816</v>
      </c>
      <c r="C12541" s="187">
        <v>45770.0</v>
      </c>
      <c r="D12541" s="188" t="str">
        <f t="shared" si="1"/>
        <v>2025/04</v>
      </c>
      <c r="E12541" s="189"/>
    </row>
    <row r="12542">
      <c r="A12542" s="186" t="s">
        <v>512</v>
      </c>
      <c r="B12542" s="186">
        <v>0.0313872</v>
      </c>
      <c r="C12542" s="187">
        <v>45770.0</v>
      </c>
      <c r="D12542" s="188" t="str">
        <f t="shared" si="1"/>
        <v>2025/04</v>
      </c>
      <c r="E12542" s="189"/>
    </row>
    <row r="12543">
      <c r="A12543" s="186" t="s">
        <v>512</v>
      </c>
      <c r="B12543" s="186">
        <v>0.0056816</v>
      </c>
      <c r="C12543" s="187">
        <v>45770.0</v>
      </c>
      <c r="D12543" s="188" t="str">
        <f t="shared" si="1"/>
        <v>2025/04</v>
      </c>
      <c r="E12543" s="189"/>
    </row>
    <row r="12544">
      <c r="A12544" s="186" t="s">
        <v>512</v>
      </c>
      <c r="B12544" s="186">
        <v>9.92E-4</v>
      </c>
      <c r="C12544" s="187">
        <v>45770.0</v>
      </c>
      <c r="D12544" s="188" t="str">
        <f t="shared" si="1"/>
        <v>2025/04</v>
      </c>
      <c r="E12544" s="189"/>
    </row>
    <row r="12545">
      <c r="A12545" s="186" t="s">
        <v>512</v>
      </c>
      <c r="B12545" s="186">
        <v>5.784E-4</v>
      </c>
      <c r="C12545" s="187">
        <v>45770.0</v>
      </c>
      <c r="D12545" s="188" t="str">
        <f t="shared" si="1"/>
        <v>2025/04</v>
      </c>
      <c r="E12545" s="189"/>
    </row>
    <row r="12546">
      <c r="A12546" s="186" t="s">
        <v>512</v>
      </c>
      <c r="B12546" s="186">
        <v>5.2E-6</v>
      </c>
      <c r="C12546" s="187">
        <v>45770.0</v>
      </c>
      <c r="D12546" s="188" t="str">
        <f t="shared" si="1"/>
        <v>2025/04</v>
      </c>
      <c r="E12546" s="189"/>
    </row>
    <row r="12547">
      <c r="A12547" s="186" t="s">
        <v>512</v>
      </c>
      <c r="B12547" s="186">
        <v>0.0582675</v>
      </c>
      <c r="C12547" s="187">
        <v>45770.0</v>
      </c>
      <c r="D12547" s="188" t="str">
        <f t="shared" si="1"/>
        <v>2025/04</v>
      </c>
      <c r="E12547" s="189"/>
    </row>
    <row r="12548">
      <c r="A12548" s="186" t="s">
        <v>512</v>
      </c>
      <c r="B12548" s="186">
        <v>0.45917</v>
      </c>
      <c r="C12548" s="187">
        <v>45770.0</v>
      </c>
      <c r="D12548" s="188" t="str">
        <f t="shared" si="1"/>
        <v>2025/04</v>
      </c>
      <c r="E12548" s="189"/>
    </row>
    <row r="12549">
      <c r="A12549" s="186" t="s">
        <v>512</v>
      </c>
      <c r="B12549" s="186">
        <v>0.01068</v>
      </c>
      <c r="C12549" s="187">
        <v>45770.0</v>
      </c>
      <c r="D12549" s="188" t="str">
        <f t="shared" si="1"/>
        <v>2025/04</v>
      </c>
      <c r="E12549" s="189"/>
    </row>
    <row r="12550">
      <c r="A12550" s="186" t="s">
        <v>512</v>
      </c>
      <c r="B12550" s="186">
        <v>0.16032</v>
      </c>
      <c r="C12550" s="187">
        <v>45770.0</v>
      </c>
      <c r="D12550" s="188" t="str">
        <f t="shared" si="1"/>
        <v>2025/04</v>
      </c>
      <c r="E12550" s="189"/>
    </row>
    <row r="12551">
      <c r="A12551" s="186" t="s">
        <v>512</v>
      </c>
      <c r="B12551" s="186">
        <v>0.0938325</v>
      </c>
      <c r="C12551" s="187">
        <v>45770.0</v>
      </c>
      <c r="D12551" s="188" t="str">
        <f t="shared" si="1"/>
        <v>2025/04</v>
      </c>
      <c r="E12551" s="189"/>
    </row>
    <row r="12552">
      <c r="A12552" s="186" t="s">
        <v>512</v>
      </c>
      <c r="B12552" s="186">
        <v>0.00168</v>
      </c>
      <c r="C12552" s="187">
        <v>45770.0</v>
      </c>
      <c r="D12552" s="188" t="str">
        <f t="shared" si="1"/>
        <v>2025/04</v>
      </c>
      <c r="E12552" s="189"/>
    </row>
    <row r="12553">
      <c r="A12553" s="186" t="s">
        <v>512</v>
      </c>
      <c r="B12553" s="186">
        <v>0.0161271</v>
      </c>
      <c r="C12553" s="187">
        <v>45770.0</v>
      </c>
      <c r="D12553" s="188" t="str">
        <f t="shared" si="1"/>
        <v>2025/04</v>
      </c>
      <c r="E12553" s="189"/>
    </row>
    <row r="12554">
      <c r="A12554" s="186" t="s">
        <v>512</v>
      </c>
      <c r="B12554" s="186">
        <v>0.004026</v>
      </c>
      <c r="C12554" s="187">
        <v>45770.0</v>
      </c>
      <c r="D12554" s="188" t="str">
        <f t="shared" si="1"/>
        <v>2025/04</v>
      </c>
      <c r="E12554" s="189"/>
    </row>
    <row r="12555">
      <c r="A12555" s="186" t="s">
        <v>491</v>
      </c>
      <c r="B12555" s="186">
        <v>1.208985</v>
      </c>
      <c r="C12555" s="187">
        <v>45770.0</v>
      </c>
      <c r="D12555" s="188" t="str">
        <f t="shared" si="1"/>
        <v>2025/04</v>
      </c>
      <c r="E12555" s="189"/>
    </row>
    <row r="12556">
      <c r="A12556" s="186" t="s">
        <v>491</v>
      </c>
      <c r="B12556" s="186">
        <v>0.080448</v>
      </c>
      <c r="C12556" s="187">
        <v>45770.0</v>
      </c>
      <c r="D12556" s="188" t="str">
        <f t="shared" si="1"/>
        <v>2025/04</v>
      </c>
      <c r="E12556" s="189"/>
    </row>
    <row r="12557">
      <c r="A12557" s="186" t="s">
        <v>491</v>
      </c>
      <c r="B12557" s="186">
        <v>0.1888662</v>
      </c>
      <c r="C12557" s="187">
        <v>45770.0</v>
      </c>
      <c r="D12557" s="188" t="str">
        <f t="shared" si="1"/>
        <v>2025/04</v>
      </c>
      <c r="E12557" s="189"/>
    </row>
    <row r="12558">
      <c r="A12558" s="186" t="s">
        <v>487</v>
      </c>
      <c r="B12558" s="186">
        <v>0.0187568</v>
      </c>
      <c r="C12558" s="187">
        <v>45771.0</v>
      </c>
      <c r="D12558" s="188" t="str">
        <f t="shared" si="1"/>
        <v>2025/04</v>
      </c>
      <c r="E12558" s="189"/>
    </row>
    <row r="12559">
      <c r="A12559" s="186" t="s">
        <v>487</v>
      </c>
      <c r="B12559" s="186">
        <v>1.92E-4</v>
      </c>
      <c r="C12559" s="187">
        <v>45771.0</v>
      </c>
      <c r="D12559" s="188" t="str">
        <f t="shared" si="1"/>
        <v>2025/04</v>
      </c>
      <c r="E12559" s="189"/>
    </row>
    <row r="12560">
      <c r="A12560" s="186" t="s">
        <v>487</v>
      </c>
      <c r="B12560" s="186">
        <v>0.0700176</v>
      </c>
      <c r="C12560" s="187">
        <v>45771.0</v>
      </c>
      <c r="D12560" s="188" t="str">
        <f t="shared" si="1"/>
        <v>2025/04</v>
      </c>
      <c r="E12560" s="189"/>
    </row>
    <row r="12561">
      <c r="A12561" s="186" t="s">
        <v>487</v>
      </c>
      <c r="B12561" s="186">
        <v>0.29075</v>
      </c>
      <c r="C12561" s="187">
        <v>45771.0</v>
      </c>
      <c r="D12561" s="188" t="str">
        <f t="shared" si="1"/>
        <v>2025/04</v>
      </c>
      <c r="E12561" s="189"/>
    </row>
    <row r="12562">
      <c r="A12562" s="186" t="s">
        <v>487</v>
      </c>
      <c r="B12562" s="186">
        <v>0.01203</v>
      </c>
      <c r="C12562" s="187">
        <v>45771.0</v>
      </c>
      <c r="D12562" s="188" t="str">
        <f t="shared" si="1"/>
        <v>2025/04</v>
      </c>
      <c r="E12562" s="189"/>
    </row>
    <row r="12563">
      <c r="A12563" s="186" t="s">
        <v>487</v>
      </c>
      <c r="B12563" s="186">
        <v>0.01866945</v>
      </c>
      <c r="C12563" s="187">
        <v>45771.0</v>
      </c>
      <c r="D12563" s="188" t="str">
        <f t="shared" si="1"/>
        <v>2025/04</v>
      </c>
      <c r="E12563" s="189"/>
    </row>
    <row r="12564">
      <c r="A12564" s="186" t="s">
        <v>487</v>
      </c>
      <c r="B12564" s="186">
        <v>0.006333</v>
      </c>
      <c r="C12564" s="187">
        <v>45771.0</v>
      </c>
      <c r="D12564" s="188" t="str">
        <f t="shared" si="1"/>
        <v>2025/04</v>
      </c>
      <c r="E12564" s="189"/>
    </row>
    <row r="12565">
      <c r="A12565" s="186" t="s">
        <v>487</v>
      </c>
      <c r="B12565" s="186">
        <v>1.29406</v>
      </c>
      <c r="C12565" s="187">
        <v>45771.0</v>
      </c>
      <c r="D12565" s="188" t="str">
        <f t="shared" si="1"/>
        <v>2025/04</v>
      </c>
      <c r="E12565" s="189"/>
    </row>
    <row r="12566">
      <c r="A12566" s="186" t="s">
        <v>487</v>
      </c>
      <c r="B12566" s="186">
        <v>0.0096</v>
      </c>
      <c r="C12566" s="187">
        <v>45771.0</v>
      </c>
      <c r="D12566" s="188" t="str">
        <f t="shared" si="1"/>
        <v>2025/04</v>
      </c>
      <c r="E12566" s="189"/>
    </row>
    <row r="12567">
      <c r="A12567" s="186" t="s">
        <v>487</v>
      </c>
      <c r="B12567" s="186">
        <v>1.2124</v>
      </c>
      <c r="C12567" s="187">
        <v>45771.0</v>
      </c>
      <c r="D12567" s="188" t="str">
        <f t="shared" si="1"/>
        <v>2025/04</v>
      </c>
      <c r="E12567" s="189"/>
    </row>
    <row r="12568">
      <c r="A12568" s="186" t="s">
        <v>487</v>
      </c>
      <c r="B12568" s="186">
        <v>10.244505</v>
      </c>
      <c r="C12568" s="187">
        <v>45771.0</v>
      </c>
      <c r="D12568" s="188" t="str">
        <f t="shared" si="1"/>
        <v>2025/04</v>
      </c>
      <c r="E12568" s="189"/>
    </row>
    <row r="12569">
      <c r="A12569" s="186" t="s">
        <v>487</v>
      </c>
      <c r="B12569" s="186">
        <v>0.47904</v>
      </c>
      <c r="C12569" s="187">
        <v>45771.0</v>
      </c>
      <c r="D12569" s="188" t="str">
        <f t="shared" si="1"/>
        <v>2025/04</v>
      </c>
      <c r="E12569" s="189"/>
    </row>
    <row r="12570">
      <c r="A12570" s="186" t="s">
        <v>487</v>
      </c>
      <c r="B12570" s="186">
        <v>7.95768</v>
      </c>
      <c r="C12570" s="187">
        <v>45771.0</v>
      </c>
      <c r="D12570" s="188" t="str">
        <f t="shared" si="1"/>
        <v>2025/04</v>
      </c>
      <c r="E12570" s="189"/>
    </row>
    <row r="12571">
      <c r="A12571" s="186" t="s">
        <v>487</v>
      </c>
      <c r="B12571" s="186">
        <v>1.121395</v>
      </c>
      <c r="C12571" s="187">
        <v>45771.0</v>
      </c>
      <c r="D12571" s="188" t="str">
        <f t="shared" si="1"/>
        <v>2025/04</v>
      </c>
      <c r="E12571" s="189"/>
    </row>
    <row r="12572">
      <c r="A12572" s="186" t="s">
        <v>487</v>
      </c>
      <c r="B12572" s="186">
        <v>0.0042592</v>
      </c>
      <c r="C12572" s="187">
        <v>45771.0</v>
      </c>
      <c r="D12572" s="188" t="str">
        <f t="shared" si="1"/>
        <v>2025/04</v>
      </c>
      <c r="E12572" s="189"/>
    </row>
    <row r="12573">
      <c r="A12573" s="186" t="s">
        <v>487</v>
      </c>
      <c r="B12573" s="186">
        <v>2.519792</v>
      </c>
      <c r="C12573" s="187">
        <v>45771.0</v>
      </c>
      <c r="D12573" s="188" t="str">
        <f t="shared" si="1"/>
        <v>2025/04</v>
      </c>
      <c r="E12573" s="189"/>
    </row>
    <row r="12574">
      <c r="A12574" s="186" t="s">
        <v>487</v>
      </c>
      <c r="B12574" s="186">
        <v>1.6325452</v>
      </c>
      <c r="C12574" s="187">
        <v>45771.0</v>
      </c>
      <c r="D12574" s="188" t="str">
        <f t="shared" si="1"/>
        <v>2025/04</v>
      </c>
      <c r="E12574" s="189"/>
    </row>
    <row r="12575">
      <c r="A12575" s="186" t="s">
        <v>487</v>
      </c>
      <c r="B12575" s="186">
        <v>0.0251328</v>
      </c>
      <c r="C12575" s="187">
        <v>45771.0</v>
      </c>
      <c r="D12575" s="188" t="str">
        <f t="shared" si="1"/>
        <v>2025/04</v>
      </c>
      <c r="E12575" s="189"/>
    </row>
    <row r="12576">
      <c r="A12576" s="186" t="s">
        <v>487</v>
      </c>
      <c r="B12576" s="186">
        <v>7.7605308</v>
      </c>
      <c r="C12576" s="187">
        <v>45771.0</v>
      </c>
      <c r="D12576" s="188" t="str">
        <f t="shared" si="1"/>
        <v>2025/04</v>
      </c>
      <c r="E12576" s="189"/>
    </row>
    <row r="12577">
      <c r="A12577" s="186" t="s">
        <v>499</v>
      </c>
      <c r="B12577" s="186">
        <v>3.2879275</v>
      </c>
      <c r="C12577" s="187">
        <v>45771.0</v>
      </c>
      <c r="D12577" s="188" t="str">
        <f t="shared" si="1"/>
        <v>2025/04</v>
      </c>
      <c r="E12577" s="189"/>
    </row>
    <row r="12578">
      <c r="A12578" s="186" t="s">
        <v>499</v>
      </c>
      <c r="B12578" s="186">
        <v>0.0064</v>
      </c>
      <c r="C12578" s="187">
        <v>45771.0</v>
      </c>
      <c r="D12578" s="188" t="str">
        <f t="shared" si="1"/>
        <v>2025/04</v>
      </c>
      <c r="E12578" s="189"/>
    </row>
    <row r="12579">
      <c r="A12579" s="186" t="s">
        <v>499</v>
      </c>
      <c r="B12579" s="186">
        <v>1.00373</v>
      </c>
      <c r="C12579" s="187">
        <v>45771.0</v>
      </c>
      <c r="D12579" s="188" t="str">
        <f t="shared" si="1"/>
        <v>2025/04</v>
      </c>
      <c r="E12579" s="189"/>
    </row>
    <row r="12580">
      <c r="A12580" s="186" t="s">
        <v>499</v>
      </c>
      <c r="B12580" s="186">
        <v>0.01750593</v>
      </c>
      <c r="C12580" s="187">
        <v>45771.0</v>
      </c>
      <c r="D12580" s="188" t="str">
        <f t="shared" si="1"/>
        <v>2025/04</v>
      </c>
      <c r="E12580" s="189"/>
    </row>
    <row r="12581">
      <c r="A12581" s="186" t="s">
        <v>499</v>
      </c>
      <c r="B12581" s="186">
        <v>0.0576156</v>
      </c>
      <c r="C12581" s="187">
        <v>45771.0</v>
      </c>
      <c r="D12581" s="188" t="str">
        <f t="shared" si="1"/>
        <v>2025/04</v>
      </c>
      <c r="E12581" s="189"/>
    </row>
    <row r="12582">
      <c r="A12582" s="186" t="s">
        <v>499</v>
      </c>
      <c r="B12582" s="186">
        <v>0.0251112</v>
      </c>
      <c r="C12582" s="187">
        <v>45771.0</v>
      </c>
      <c r="D12582" s="188" t="str">
        <f t="shared" si="1"/>
        <v>2025/04</v>
      </c>
      <c r="E12582" s="189"/>
    </row>
    <row r="12583">
      <c r="A12583" s="186" t="s">
        <v>511</v>
      </c>
      <c r="B12583" s="186">
        <v>0.0043182</v>
      </c>
      <c r="C12583" s="187">
        <v>45771.0</v>
      </c>
      <c r="D12583" s="188" t="str">
        <f t="shared" si="1"/>
        <v>2025/04</v>
      </c>
      <c r="E12583" s="189"/>
    </row>
    <row r="12584">
      <c r="A12584" s="186" t="s">
        <v>511</v>
      </c>
      <c r="B12584" s="186">
        <v>2.64E-4</v>
      </c>
      <c r="C12584" s="187">
        <v>45771.0</v>
      </c>
      <c r="D12584" s="188" t="str">
        <f t="shared" si="1"/>
        <v>2025/04</v>
      </c>
      <c r="E12584" s="189"/>
    </row>
    <row r="12585">
      <c r="A12585" s="186" t="s">
        <v>509</v>
      </c>
      <c r="B12585" s="186">
        <v>0.0045876</v>
      </c>
      <c r="C12585" s="187">
        <v>45771.0</v>
      </c>
      <c r="D12585" s="188" t="str">
        <f t="shared" si="1"/>
        <v>2025/04</v>
      </c>
      <c r="E12585" s="189"/>
    </row>
    <row r="12586">
      <c r="A12586" s="186" t="s">
        <v>509</v>
      </c>
      <c r="B12586" s="186">
        <v>9.616E-4</v>
      </c>
      <c r="C12586" s="187">
        <v>45771.0</v>
      </c>
      <c r="D12586" s="188" t="str">
        <f t="shared" si="1"/>
        <v>2025/04</v>
      </c>
      <c r="E12586" s="189"/>
    </row>
    <row r="12587">
      <c r="A12587" s="186" t="s">
        <v>509</v>
      </c>
      <c r="B12587" s="186">
        <v>0.00253665</v>
      </c>
      <c r="C12587" s="187">
        <v>45771.0</v>
      </c>
      <c r="D12587" s="188" t="str">
        <f t="shared" si="1"/>
        <v>2025/04</v>
      </c>
      <c r="E12587" s="189"/>
    </row>
    <row r="12588">
      <c r="A12588" s="186" t="s">
        <v>509</v>
      </c>
      <c r="B12588" s="186">
        <v>2.853E-4</v>
      </c>
      <c r="C12588" s="187">
        <v>45771.0</v>
      </c>
      <c r="D12588" s="188" t="str">
        <f t="shared" si="1"/>
        <v>2025/04</v>
      </c>
      <c r="E12588" s="189"/>
    </row>
    <row r="12589">
      <c r="A12589" s="186" t="s">
        <v>509</v>
      </c>
      <c r="B12589" s="186">
        <v>0.0011616</v>
      </c>
      <c r="C12589" s="187">
        <v>45771.0</v>
      </c>
      <c r="D12589" s="188" t="str">
        <f t="shared" si="1"/>
        <v>2025/04</v>
      </c>
      <c r="E12589" s="189"/>
    </row>
    <row r="12590">
      <c r="A12590" s="186" t="s">
        <v>502</v>
      </c>
      <c r="B12590" s="186">
        <v>1.625425</v>
      </c>
      <c r="C12590" s="187">
        <v>45771.0</v>
      </c>
      <c r="D12590" s="188" t="str">
        <f t="shared" si="1"/>
        <v>2025/04</v>
      </c>
      <c r="E12590" s="189"/>
    </row>
    <row r="12591">
      <c r="A12591" s="186" t="s">
        <v>502</v>
      </c>
      <c r="B12591" s="186">
        <v>3.83072</v>
      </c>
      <c r="C12591" s="187">
        <v>45771.0</v>
      </c>
      <c r="D12591" s="188" t="str">
        <f t="shared" si="1"/>
        <v>2025/04</v>
      </c>
      <c r="E12591" s="189"/>
    </row>
    <row r="12592">
      <c r="A12592" s="186" t="s">
        <v>502</v>
      </c>
      <c r="B12592" s="186">
        <v>0.21468</v>
      </c>
      <c r="C12592" s="187">
        <v>45771.0</v>
      </c>
      <c r="D12592" s="188" t="str">
        <f t="shared" si="1"/>
        <v>2025/04</v>
      </c>
      <c r="E12592" s="189"/>
    </row>
    <row r="12593">
      <c r="A12593" s="186" t="s">
        <v>502</v>
      </c>
      <c r="B12593" s="186">
        <v>0.0875628</v>
      </c>
      <c r="C12593" s="187">
        <v>45771.0</v>
      </c>
      <c r="D12593" s="188" t="str">
        <f t="shared" si="1"/>
        <v>2025/04</v>
      </c>
      <c r="E12593" s="189"/>
    </row>
    <row r="12594">
      <c r="A12594" s="186" t="s">
        <v>502</v>
      </c>
      <c r="B12594" s="186">
        <v>0.4386597</v>
      </c>
      <c r="C12594" s="187">
        <v>45771.0</v>
      </c>
      <c r="D12594" s="188" t="str">
        <f t="shared" si="1"/>
        <v>2025/04</v>
      </c>
      <c r="E12594" s="189"/>
    </row>
    <row r="12595">
      <c r="A12595" s="186" t="s">
        <v>502</v>
      </c>
      <c r="B12595" s="186">
        <v>0.0414006</v>
      </c>
      <c r="C12595" s="187">
        <v>45771.0</v>
      </c>
      <c r="D12595" s="188" t="str">
        <f t="shared" si="1"/>
        <v>2025/04</v>
      </c>
      <c r="E12595" s="189"/>
    </row>
    <row r="12596">
      <c r="A12596" s="186" t="s">
        <v>502</v>
      </c>
      <c r="B12596" s="186">
        <v>1.54635</v>
      </c>
      <c r="C12596" s="187">
        <v>45771.0</v>
      </c>
      <c r="D12596" s="188" t="str">
        <f t="shared" si="1"/>
        <v>2025/04</v>
      </c>
      <c r="E12596" s="189"/>
    </row>
    <row r="12597">
      <c r="A12597" s="186" t="s">
        <v>502</v>
      </c>
      <c r="B12597" s="186">
        <v>12.587175</v>
      </c>
      <c r="C12597" s="187">
        <v>45771.0</v>
      </c>
      <c r="D12597" s="188" t="str">
        <f t="shared" si="1"/>
        <v>2025/04</v>
      </c>
      <c r="E12597" s="189"/>
    </row>
    <row r="12598">
      <c r="A12598" s="186" t="s">
        <v>502</v>
      </c>
      <c r="B12598" s="186">
        <v>3.55755</v>
      </c>
      <c r="C12598" s="187">
        <v>45771.0</v>
      </c>
      <c r="D12598" s="188" t="str">
        <f t="shared" si="1"/>
        <v>2025/04</v>
      </c>
      <c r="E12598" s="189"/>
    </row>
    <row r="12599">
      <c r="A12599" s="186" t="s">
        <v>502</v>
      </c>
      <c r="B12599" s="186">
        <v>2.403045</v>
      </c>
      <c r="C12599" s="187">
        <v>45771.0</v>
      </c>
      <c r="D12599" s="188" t="str">
        <f t="shared" si="1"/>
        <v>2025/04</v>
      </c>
      <c r="E12599" s="189"/>
    </row>
    <row r="12600">
      <c r="A12600" s="186" t="s">
        <v>502</v>
      </c>
      <c r="B12600" s="186">
        <v>2.33349</v>
      </c>
      <c r="C12600" s="187">
        <v>45771.0</v>
      </c>
      <c r="D12600" s="188" t="str">
        <f t="shared" si="1"/>
        <v>2025/04</v>
      </c>
      <c r="E12600" s="189"/>
    </row>
    <row r="12601">
      <c r="A12601" s="186" t="s">
        <v>502</v>
      </c>
      <c r="B12601" s="186">
        <v>7.281</v>
      </c>
      <c r="C12601" s="187">
        <v>45771.0</v>
      </c>
      <c r="D12601" s="188" t="str">
        <f t="shared" si="1"/>
        <v>2025/04</v>
      </c>
      <c r="E12601" s="189"/>
    </row>
    <row r="12602">
      <c r="A12602" s="186" t="s">
        <v>502</v>
      </c>
      <c r="B12602" s="186">
        <v>0.0065298</v>
      </c>
      <c r="C12602" s="187">
        <v>45771.0</v>
      </c>
      <c r="D12602" s="188" t="str">
        <f t="shared" si="1"/>
        <v>2025/04</v>
      </c>
      <c r="E12602" s="189"/>
    </row>
    <row r="12603">
      <c r="A12603" s="186" t="s">
        <v>502</v>
      </c>
      <c r="B12603" s="186">
        <v>1.162584</v>
      </c>
      <c r="C12603" s="187">
        <v>45771.0</v>
      </c>
      <c r="D12603" s="188" t="str">
        <f t="shared" si="1"/>
        <v>2025/04</v>
      </c>
      <c r="E12603" s="189"/>
    </row>
    <row r="12604">
      <c r="A12604" s="186" t="s">
        <v>502</v>
      </c>
      <c r="B12604" s="186">
        <v>0.4405059</v>
      </c>
      <c r="C12604" s="187">
        <v>45771.0</v>
      </c>
      <c r="D12604" s="188" t="str">
        <f t="shared" si="1"/>
        <v>2025/04</v>
      </c>
      <c r="E12604" s="189"/>
    </row>
    <row r="12605">
      <c r="A12605" s="186" t="s">
        <v>502</v>
      </c>
      <c r="B12605" s="186">
        <v>0.0016485</v>
      </c>
      <c r="C12605" s="187">
        <v>45771.0</v>
      </c>
      <c r="D12605" s="188" t="str">
        <f t="shared" si="1"/>
        <v>2025/04</v>
      </c>
      <c r="E12605" s="189"/>
    </row>
    <row r="12606">
      <c r="A12606" s="186" t="s">
        <v>502</v>
      </c>
      <c r="B12606" s="186">
        <v>0.029316</v>
      </c>
      <c r="C12606" s="187">
        <v>45771.0</v>
      </c>
      <c r="D12606" s="188" t="str">
        <f t="shared" si="1"/>
        <v>2025/04</v>
      </c>
      <c r="E12606" s="189"/>
    </row>
    <row r="12607">
      <c r="A12607" s="186" t="s">
        <v>502</v>
      </c>
      <c r="B12607" s="186">
        <v>5.16</v>
      </c>
      <c r="C12607" s="187">
        <v>45771.0</v>
      </c>
      <c r="D12607" s="188" t="str">
        <f t="shared" si="1"/>
        <v>2025/04</v>
      </c>
      <c r="E12607" s="189"/>
    </row>
    <row r="12608">
      <c r="A12608" s="186" t="s">
        <v>502</v>
      </c>
      <c r="B12608" s="186">
        <v>0.257232</v>
      </c>
      <c r="C12608" s="187">
        <v>45771.0</v>
      </c>
      <c r="D12608" s="188" t="str">
        <f t="shared" si="1"/>
        <v>2025/04</v>
      </c>
      <c r="E12608" s="189"/>
    </row>
    <row r="12609">
      <c r="A12609" s="186" t="s">
        <v>502</v>
      </c>
      <c r="B12609" s="186">
        <v>0.287408</v>
      </c>
      <c r="C12609" s="187">
        <v>45771.0</v>
      </c>
      <c r="D12609" s="188" t="str">
        <f t="shared" si="1"/>
        <v>2025/04</v>
      </c>
      <c r="E12609" s="189"/>
    </row>
    <row r="12610">
      <c r="A12610" s="186" t="s">
        <v>488</v>
      </c>
      <c r="B12610" s="186">
        <v>0.880774</v>
      </c>
      <c r="C12610" s="187">
        <v>45771.0</v>
      </c>
      <c r="D12610" s="188" t="str">
        <f t="shared" si="1"/>
        <v>2025/04</v>
      </c>
      <c r="E12610" s="189"/>
    </row>
    <row r="12611">
      <c r="A12611" s="186" t="s">
        <v>488</v>
      </c>
      <c r="B12611" s="186">
        <v>2.739112</v>
      </c>
      <c r="C12611" s="187">
        <v>45771.0</v>
      </c>
      <c r="D12611" s="188" t="str">
        <f t="shared" si="1"/>
        <v>2025/04</v>
      </c>
      <c r="E12611" s="189"/>
    </row>
    <row r="12612">
      <c r="A12612" s="186" t="s">
        <v>488</v>
      </c>
      <c r="B12612" s="186">
        <v>1.706488</v>
      </c>
      <c r="C12612" s="187">
        <v>45771.0</v>
      </c>
      <c r="D12612" s="188" t="str">
        <f t="shared" si="1"/>
        <v>2025/04</v>
      </c>
      <c r="E12612" s="189"/>
    </row>
    <row r="12613">
      <c r="A12613" s="186" t="s">
        <v>488</v>
      </c>
      <c r="B12613" s="186">
        <v>0.3345668</v>
      </c>
      <c r="C12613" s="187">
        <v>45771.0</v>
      </c>
      <c r="D12613" s="188" t="str">
        <f t="shared" si="1"/>
        <v>2025/04</v>
      </c>
      <c r="E12613" s="189"/>
    </row>
    <row r="12614">
      <c r="A12614" s="186" t="s">
        <v>488</v>
      </c>
      <c r="B12614" s="186">
        <v>0.1254208</v>
      </c>
      <c r="C12614" s="187">
        <v>45771.0</v>
      </c>
      <c r="D12614" s="188" t="str">
        <f t="shared" si="1"/>
        <v>2025/04</v>
      </c>
      <c r="E12614" s="189"/>
    </row>
    <row r="12615">
      <c r="A12615" s="186" t="s">
        <v>488</v>
      </c>
      <c r="B12615" s="186">
        <v>0.1950704</v>
      </c>
      <c r="C12615" s="187">
        <v>45771.0</v>
      </c>
      <c r="D12615" s="188" t="str">
        <f t="shared" si="1"/>
        <v>2025/04</v>
      </c>
      <c r="E12615" s="189"/>
    </row>
    <row r="12616">
      <c r="A12616" s="186" t="s">
        <v>488</v>
      </c>
      <c r="B12616" s="186">
        <v>0.00309225</v>
      </c>
      <c r="C12616" s="187">
        <v>45771.0</v>
      </c>
      <c r="D12616" s="188" t="str">
        <f t="shared" si="1"/>
        <v>2025/04</v>
      </c>
      <c r="E12616" s="189"/>
    </row>
    <row r="12617">
      <c r="A12617" s="186" t="s">
        <v>488</v>
      </c>
      <c r="B12617" s="186">
        <v>0.001071</v>
      </c>
      <c r="C12617" s="187">
        <v>45771.0</v>
      </c>
      <c r="D12617" s="188" t="str">
        <f t="shared" si="1"/>
        <v>2025/04</v>
      </c>
      <c r="E12617" s="189"/>
    </row>
    <row r="12618">
      <c r="A12618" s="186" t="s">
        <v>488</v>
      </c>
      <c r="B12618" s="186">
        <v>0.07569</v>
      </c>
      <c r="C12618" s="187">
        <v>45771.0</v>
      </c>
      <c r="D12618" s="188" t="str">
        <f t="shared" si="1"/>
        <v>2025/04</v>
      </c>
      <c r="E12618" s="189"/>
    </row>
    <row r="12619">
      <c r="A12619" s="186" t="s">
        <v>488</v>
      </c>
      <c r="B12619" s="186">
        <v>0.20984</v>
      </c>
      <c r="C12619" s="187">
        <v>45771.0</v>
      </c>
      <c r="D12619" s="188" t="str">
        <f t="shared" si="1"/>
        <v>2025/04</v>
      </c>
      <c r="E12619" s="189"/>
    </row>
    <row r="12620">
      <c r="A12620" s="186" t="s">
        <v>488</v>
      </c>
      <c r="B12620" s="186">
        <v>0.01148805</v>
      </c>
      <c r="C12620" s="187">
        <v>45771.0</v>
      </c>
      <c r="D12620" s="188" t="str">
        <f t="shared" si="1"/>
        <v>2025/04</v>
      </c>
      <c r="E12620" s="189"/>
    </row>
    <row r="12621">
      <c r="A12621" s="186" t="s">
        <v>488</v>
      </c>
      <c r="B12621" s="186">
        <v>0.001947</v>
      </c>
      <c r="C12621" s="187">
        <v>45771.0</v>
      </c>
      <c r="D12621" s="188" t="str">
        <f t="shared" si="1"/>
        <v>2025/04</v>
      </c>
      <c r="E12621" s="189"/>
    </row>
    <row r="12622">
      <c r="A12622" s="186" t="s">
        <v>488</v>
      </c>
      <c r="B12622" s="186">
        <v>2.36233</v>
      </c>
      <c r="C12622" s="187">
        <v>45771.0</v>
      </c>
      <c r="D12622" s="188" t="str">
        <f t="shared" si="1"/>
        <v>2025/04</v>
      </c>
      <c r="E12622" s="189"/>
    </row>
    <row r="12623">
      <c r="A12623" s="186" t="s">
        <v>488</v>
      </c>
      <c r="B12623" s="186">
        <v>0.0768</v>
      </c>
      <c r="C12623" s="187">
        <v>45771.0</v>
      </c>
      <c r="D12623" s="188" t="str">
        <f t="shared" si="1"/>
        <v>2025/04</v>
      </c>
      <c r="E12623" s="189"/>
    </row>
    <row r="12624">
      <c r="A12624" s="186" t="s">
        <v>488</v>
      </c>
      <c r="B12624" s="186">
        <v>2.11972</v>
      </c>
      <c r="C12624" s="187">
        <v>45771.0</v>
      </c>
      <c r="D12624" s="188" t="str">
        <f t="shared" si="1"/>
        <v>2025/04</v>
      </c>
      <c r="E12624" s="189"/>
    </row>
    <row r="12625">
      <c r="A12625" s="186" t="s">
        <v>488</v>
      </c>
      <c r="B12625" s="186">
        <v>7.27632</v>
      </c>
      <c r="C12625" s="187">
        <v>45771.0</v>
      </c>
      <c r="D12625" s="188" t="str">
        <f t="shared" si="1"/>
        <v>2025/04</v>
      </c>
      <c r="E12625" s="189"/>
    </row>
    <row r="12626">
      <c r="A12626" s="186" t="s">
        <v>488</v>
      </c>
      <c r="B12626" s="186">
        <v>0.50016</v>
      </c>
      <c r="C12626" s="187">
        <v>45771.0</v>
      </c>
      <c r="D12626" s="188" t="str">
        <f t="shared" si="1"/>
        <v>2025/04</v>
      </c>
      <c r="E12626" s="189"/>
    </row>
    <row r="12627">
      <c r="A12627" s="186" t="s">
        <v>488</v>
      </c>
      <c r="B12627" s="186">
        <v>5.5623</v>
      </c>
      <c r="C12627" s="187">
        <v>45771.0</v>
      </c>
      <c r="D12627" s="188" t="str">
        <f t="shared" si="1"/>
        <v>2025/04</v>
      </c>
      <c r="E12627" s="189"/>
    </row>
    <row r="12628">
      <c r="A12628" s="186" t="s">
        <v>488</v>
      </c>
      <c r="B12628" s="186">
        <v>3.7485998</v>
      </c>
      <c r="C12628" s="187">
        <v>45771.0</v>
      </c>
      <c r="D12628" s="188" t="str">
        <f t="shared" si="1"/>
        <v>2025/04</v>
      </c>
      <c r="E12628" s="189"/>
    </row>
    <row r="12629">
      <c r="A12629" s="186" t="s">
        <v>488</v>
      </c>
      <c r="B12629" s="186">
        <v>0.0307296</v>
      </c>
      <c r="C12629" s="187">
        <v>45771.0</v>
      </c>
      <c r="D12629" s="188" t="str">
        <f t="shared" si="1"/>
        <v>2025/04</v>
      </c>
      <c r="E12629" s="189"/>
    </row>
    <row r="12630">
      <c r="A12630" s="186" t="s">
        <v>488</v>
      </c>
      <c r="B12630" s="186">
        <v>5.103274</v>
      </c>
      <c r="C12630" s="187">
        <v>45771.0</v>
      </c>
      <c r="D12630" s="188" t="str">
        <f t="shared" si="1"/>
        <v>2025/04</v>
      </c>
      <c r="E12630" s="189"/>
    </row>
    <row r="12631">
      <c r="A12631" s="186" t="s">
        <v>488</v>
      </c>
      <c r="B12631" s="186">
        <v>0.7944651</v>
      </c>
      <c r="C12631" s="187">
        <v>45771.0</v>
      </c>
      <c r="D12631" s="188" t="str">
        <f t="shared" si="1"/>
        <v>2025/04</v>
      </c>
      <c r="E12631" s="189"/>
    </row>
    <row r="12632">
      <c r="A12632" s="186" t="s">
        <v>488</v>
      </c>
      <c r="B12632" s="186">
        <v>0.1611456</v>
      </c>
      <c r="C12632" s="187">
        <v>45771.0</v>
      </c>
      <c r="D12632" s="188" t="str">
        <f t="shared" si="1"/>
        <v>2025/04</v>
      </c>
      <c r="E12632" s="189"/>
    </row>
    <row r="12633">
      <c r="A12633" s="186" t="s">
        <v>488</v>
      </c>
      <c r="B12633" s="186">
        <v>1.8562984</v>
      </c>
      <c r="C12633" s="187">
        <v>45771.0</v>
      </c>
      <c r="D12633" s="188" t="str">
        <f t="shared" si="1"/>
        <v>2025/04</v>
      </c>
      <c r="E12633" s="189"/>
    </row>
    <row r="12634">
      <c r="A12634" s="186" t="s">
        <v>488</v>
      </c>
      <c r="B12634" s="186">
        <v>7.244E-5</v>
      </c>
      <c r="C12634" s="187">
        <v>45771.0</v>
      </c>
      <c r="D12634" s="188" t="str">
        <f t="shared" si="1"/>
        <v>2025/04</v>
      </c>
      <c r="E12634" s="189"/>
    </row>
    <row r="12635">
      <c r="A12635" s="186" t="s">
        <v>488</v>
      </c>
      <c r="B12635" s="186">
        <v>0.00187863</v>
      </c>
      <c r="C12635" s="187">
        <v>45771.0</v>
      </c>
      <c r="D12635" s="188" t="str">
        <f t="shared" si="1"/>
        <v>2025/04</v>
      </c>
      <c r="E12635" s="189"/>
    </row>
    <row r="12636">
      <c r="A12636" s="186" t="s">
        <v>489</v>
      </c>
      <c r="B12636" s="186">
        <v>8.86236</v>
      </c>
      <c r="C12636" s="187">
        <v>45771.0</v>
      </c>
      <c r="D12636" s="188" t="str">
        <f t="shared" si="1"/>
        <v>2025/04</v>
      </c>
      <c r="E12636" s="189"/>
    </row>
    <row r="12637">
      <c r="A12637" s="186" t="s">
        <v>489</v>
      </c>
      <c r="B12637" s="186">
        <v>0.31104</v>
      </c>
      <c r="C12637" s="187">
        <v>45771.0</v>
      </c>
      <c r="D12637" s="188" t="str">
        <f t="shared" si="1"/>
        <v>2025/04</v>
      </c>
      <c r="E12637" s="189"/>
    </row>
    <row r="12638">
      <c r="A12638" s="186" t="s">
        <v>489</v>
      </c>
      <c r="B12638" s="186">
        <v>4.34031</v>
      </c>
      <c r="C12638" s="187">
        <v>45771.0</v>
      </c>
      <c r="D12638" s="188" t="str">
        <f t="shared" si="1"/>
        <v>2025/04</v>
      </c>
      <c r="E12638" s="189"/>
    </row>
    <row r="12639">
      <c r="A12639" s="186" t="s">
        <v>489</v>
      </c>
      <c r="B12639" s="186">
        <v>0.1279875</v>
      </c>
      <c r="C12639" s="187">
        <v>45771.0</v>
      </c>
      <c r="D12639" s="188" t="str">
        <f t="shared" si="1"/>
        <v>2025/04</v>
      </c>
      <c r="E12639" s="189"/>
    </row>
    <row r="12640">
      <c r="A12640" s="186" t="s">
        <v>489</v>
      </c>
      <c r="B12640" s="186">
        <v>0.08963</v>
      </c>
      <c r="C12640" s="187">
        <v>45771.0</v>
      </c>
      <c r="D12640" s="188" t="str">
        <f t="shared" si="1"/>
        <v>2025/04</v>
      </c>
      <c r="E12640" s="189"/>
    </row>
    <row r="12641">
      <c r="A12641" s="186" t="s">
        <v>489</v>
      </c>
      <c r="B12641" s="186">
        <v>5.022726</v>
      </c>
      <c r="C12641" s="187">
        <v>45771.0</v>
      </c>
      <c r="D12641" s="188" t="str">
        <f t="shared" si="1"/>
        <v>2025/04</v>
      </c>
      <c r="E12641" s="189"/>
    </row>
    <row r="12642">
      <c r="A12642" s="186" t="s">
        <v>489</v>
      </c>
      <c r="B12642" s="186">
        <v>0.3888576</v>
      </c>
      <c r="C12642" s="187">
        <v>45771.0</v>
      </c>
      <c r="D12642" s="188" t="str">
        <f t="shared" si="1"/>
        <v>2025/04</v>
      </c>
      <c r="E12642" s="189"/>
    </row>
    <row r="12643">
      <c r="A12643" s="186" t="s">
        <v>489</v>
      </c>
      <c r="B12643" s="186">
        <v>3.8958024</v>
      </c>
      <c r="C12643" s="187">
        <v>45771.0</v>
      </c>
      <c r="D12643" s="188" t="str">
        <f t="shared" si="1"/>
        <v>2025/04</v>
      </c>
      <c r="E12643" s="189"/>
    </row>
    <row r="12644">
      <c r="A12644" s="186" t="s">
        <v>489</v>
      </c>
      <c r="B12644" s="186">
        <v>0.1307619</v>
      </c>
      <c r="C12644" s="187">
        <v>45771.0</v>
      </c>
      <c r="D12644" s="188" t="str">
        <f t="shared" si="1"/>
        <v>2025/04</v>
      </c>
      <c r="E12644" s="189"/>
    </row>
    <row r="12645">
      <c r="A12645" s="186" t="s">
        <v>489</v>
      </c>
      <c r="B12645" s="186">
        <v>0.091386</v>
      </c>
      <c r="C12645" s="187">
        <v>45771.0</v>
      </c>
      <c r="D12645" s="188" t="str">
        <f t="shared" si="1"/>
        <v>2025/04</v>
      </c>
      <c r="E12645" s="189"/>
    </row>
    <row r="12646">
      <c r="A12646" s="186" t="s">
        <v>498</v>
      </c>
      <c r="B12646" s="186">
        <v>2.20027</v>
      </c>
      <c r="C12646" s="187">
        <v>45771.0</v>
      </c>
      <c r="D12646" s="188" t="str">
        <f t="shared" si="1"/>
        <v>2025/04</v>
      </c>
      <c r="E12646" s="189"/>
    </row>
    <row r="12647">
      <c r="A12647" s="186" t="s">
        <v>498</v>
      </c>
      <c r="B12647" s="186">
        <v>0.29392</v>
      </c>
      <c r="C12647" s="187">
        <v>45771.0</v>
      </c>
      <c r="D12647" s="188" t="str">
        <f t="shared" si="1"/>
        <v>2025/04</v>
      </c>
      <c r="E12647" s="189"/>
    </row>
    <row r="12648">
      <c r="A12648" s="186" t="s">
        <v>498</v>
      </c>
      <c r="B12648" s="186">
        <v>2.05684</v>
      </c>
      <c r="C12648" s="187">
        <v>45771.0</v>
      </c>
      <c r="D12648" s="188" t="str">
        <f t="shared" si="1"/>
        <v>2025/04</v>
      </c>
      <c r="E12648" s="189"/>
    </row>
    <row r="12649">
      <c r="A12649" s="186" t="s">
        <v>498</v>
      </c>
      <c r="B12649" s="186">
        <v>0.2355537</v>
      </c>
      <c r="C12649" s="187">
        <v>45771.0</v>
      </c>
      <c r="D12649" s="188" t="str">
        <f t="shared" si="1"/>
        <v>2025/04</v>
      </c>
      <c r="E12649" s="189"/>
    </row>
    <row r="12650">
      <c r="A12650" s="186" t="s">
        <v>498</v>
      </c>
      <c r="B12650" s="186">
        <v>0.0419424</v>
      </c>
      <c r="C12650" s="187">
        <v>45771.0</v>
      </c>
      <c r="D12650" s="188" t="str">
        <f t="shared" si="1"/>
        <v>2025/04</v>
      </c>
      <c r="E12650" s="189"/>
    </row>
    <row r="12651">
      <c r="A12651" s="186" t="s">
        <v>498</v>
      </c>
      <c r="B12651" s="186">
        <v>0.0793728</v>
      </c>
      <c r="C12651" s="187">
        <v>45771.0</v>
      </c>
      <c r="D12651" s="188" t="str">
        <f t="shared" si="1"/>
        <v>2025/04</v>
      </c>
      <c r="E12651" s="189"/>
    </row>
    <row r="12652">
      <c r="A12652" s="186" t="s">
        <v>512</v>
      </c>
      <c r="B12652" s="186">
        <v>2.283788</v>
      </c>
      <c r="C12652" s="187">
        <v>45771.0</v>
      </c>
      <c r="D12652" s="188" t="str">
        <f t="shared" si="1"/>
        <v>2025/04</v>
      </c>
      <c r="E12652" s="189"/>
    </row>
    <row r="12653">
      <c r="A12653" s="186" t="s">
        <v>512</v>
      </c>
      <c r="B12653" s="186">
        <v>0.003136</v>
      </c>
      <c r="C12653" s="187">
        <v>45771.0</v>
      </c>
      <c r="D12653" s="188" t="str">
        <f t="shared" si="1"/>
        <v>2025/04</v>
      </c>
      <c r="E12653" s="189"/>
    </row>
    <row r="12654">
      <c r="A12654" s="186" t="s">
        <v>512</v>
      </c>
      <c r="B12654" s="186">
        <v>1.116152</v>
      </c>
      <c r="C12654" s="187">
        <v>45771.0</v>
      </c>
      <c r="D12654" s="188" t="str">
        <f t="shared" si="1"/>
        <v>2025/04</v>
      </c>
      <c r="E12654" s="189"/>
    </row>
    <row r="12655">
      <c r="A12655" s="186" t="s">
        <v>512</v>
      </c>
      <c r="B12655" s="186">
        <v>0.222726</v>
      </c>
      <c r="C12655" s="187">
        <v>45771.0</v>
      </c>
      <c r="D12655" s="188" t="str">
        <f t="shared" si="1"/>
        <v>2025/04</v>
      </c>
      <c r="E12655" s="189"/>
    </row>
    <row r="12656">
      <c r="A12656" s="186" t="s">
        <v>512</v>
      </c>
      <c r="B12656" s="186">
        <v>0.9820288</v>
      </c>
      <c r="C12656" s="187">
        <v>45771.0</v>
      </c>
      <c r="D12656" s="188" t="str">
        <f t="shared" si="1"/>
        <v>2025/04</v>
      </c>
      <c r="E12656" s="189"/>
    </row>
    <row r="12657">
      <c r="A12657" s="186" t="s">
        <v>512</v>
      </c>
      <c r="B12657" s="186">
        <v>0.0568496</v>
      </c>
      <c r="C12657" s="187">
        <v>45771.0</v>
      </c>
      <c r="D12657" s="188" t="str">
        <f t="shared" si="1"/>
        <v>2025/04</v>
      </c>
      <c r="E12657" s="189"/>
    </row>
    <row r="12658">
      <c r="A12658" s="186" t="s">
        <v>512</v>
      </c>
      <c r="B12658" s="186">
        <v>6.328E-4</v>
      </c>
      <c r="C12658" s="187">
        <v>45771.0</v>
      </c>
      <c r="D12658" s="188" t="str">
        <f t="shared" si="1"/>
        <v>2025/04</v>
      </c>
      <c r="E12658" s="189"/>
    </row>
    <row r="12659">
      <c r="A12659" s="186" t="s">
        <v>512</v>
      </c>
      <c r="B12659" s="186">
        <v>1.08E-5</v>
      </c>
      <c r="C12659" s="187">
        <v>45771.0</v>
      </c>
      <c r="D12659" s="188" t="str">
        <f t="shared" si="1"/>
        <v>2025/04</v>
      </c>
      <c r="E12659" s="189"/>
    </row>
    <row r="12660">
      <c r="A12660" s="186" t="s">
        <v>512</v>
      </c>
      <c r="B12660" s="186">
        <v>0.00752</v>
      </c>
      <c r="C12660" s="187">
        <v>45771.0</v>
      </c>
      <c r="D12660" s="188" t="str">
        <f t="shared" si="1"/>
        <v>2025/04</v>
      </c>
      <c r="E12660" s="189"/>
    </row>
    <row r="12661">
      <c r="A12661" s="186" t="s">
        <v>512</v>
      </c>
      <c r="B12661" s="186">
        <v>0.1612</v>
      </c>
      <c r="C12661" s="187">
        <v>45771.0</v>
      </c>
      <c r="D12661" s="188" t="str">
        <f t="shared" si="1"/>
        <v>2025/04</v>
      </c>
      <c r="E12661" s="189"/>
    </row>
    <row r="12662">
      <c r="A12662" s="186" t="s">
        <v>512</v>
      </c>
      <c r="B12662" s="186">
        <v>0.031325</v>
      </c>
      <c r="C12662" s="187">
        <v>45771.0</v>
      </c>
      <c r="D12662" s="188" t="str">
        <f t="shared" si="1"/>
        <v>2025/04</v>
      </c>
      <c r="E12662" s="189"/>
    </row>
    <row r="12663">
      <c r="A12663" s="186" t="s">
        <v>512</v>
      </c>
      <c r="B12663" s="186">
        <v>5.8E-4</v>
      </c>
      <c r="C12663" s="187">
        <v>45771.0</v>
      </c>
      <c r="D12663" s="188" t="str">
        <f t="shared" si="1"/>
        <v>2025/04</v>
      </c>
      <c r="E12663" s="189"/>
    </row>
    <row r="12664">
      <c r="A12664" s="186" t="s">
        <v>512</v>
      </c>
      <c r="B12664" s="186">
        <v>0.007007</v>
      </c>
      <c r="C12664" s="187">
        <v>45771.0</v>
      </c>
      <c r="D12664" s="188" t="str">
        <f t="shared" si="1"/>
        <v>2025/04</v>
      </c>
      <c r="E12664" s="189"/>
    </row>
    <row r="12665">
      <c r="A12665" s="186" t="s">
        <v>512</v>
      </c>
      <c r="B12665" s="186">
        <v>0.0014388</v>
      </c>
      <c r="C12665" s="187">
        <v>45771.0</v>
      </c>
      <c r="D12665" s="188" t="str">
        <f t="shared" si="1"/>
        <v>2025/04</v>
      </c>
      <c r="E12665" s="189"/>
    </row>
    <row r="12666">
      <c r="A12666" s="186" t="s">
        <v>491</v>
      </c>
      <c r="B12666" s="186">
        <v>0.02844825</v>
      </c>
      <c r="C12666" s="187">
        <v>45771.0</v>
      </c>
      <c r="D12666" s="188" t="str">
        <f t="shared" si="1"/>
        <v>2025/04</v>
      </c>
      <c r="E12666" s="189"/>
    </row>
    <row r="12667">
      <c r="A12667" s="186" t="s">
        <v>491</v>
      </c>
      <c r="B12667" s="186">
        <v>0.062928</v>
      </c>
      <c r="C12667" s="187">
        <v>45771.0</v>
      </c>
      <c r="D12667" s="188" t="str">
        <f t="shared" si="1"/>
        <v>2025/04</v>
      </c>
      <c r="E12667" s="189"/>
    </row>
    <row r="12668">
      <c r="A12668" s="186" t="s">
        <v>491</v>
      </c>
      <c r="B12668" s="186">
        <v>0.0181446</v>
      </c>
      <c r="C12668" s="187">
        <v>45771.0</v>
      </c>
      <c r="D12668" s="188" t="str">
        <f t="shared" si="1"/>
        <v>2025/04</v>
      </c>
      <c r="E12668" s="189"/>
    </row>
    <row r="12669">
      <c r="A12669" s="186" t="s">
        <v>487</v>
      </c>
      <c r="B12669" s="186">
        <v>0.0540752</v>
      </c>
      <c r="C12669" s="187">
        <v>45772.0</v>
      </c>
      <c r="D12669" s="188" t="str">
        <f t="shared" si="1"/>
        <v>2025/04</v>
      </c>
      <c r="E12669" s="189"/>
    </row>
    <row r="12670">
      <c r="A12670" s="186" t="s">
        <v>487</v>
      </c>
      <c r="B12670" s="186">
        <v>0.0036736</v>
      </c>
      <c r="C12670" s="187">
        <v>45772.0</v>
      </c>
      <c r="D12670" s="188" t="str">
        <f t="shared" si="1"/>
        <v>2025/04</v>
      </c>
      <c r="E12670" s="189"/>
    </row>
    <row r="12671">
      <c r="A12671" s="186" t="s">
        <v>487</v>
      </c>
      <c r="B12671" s="186">
        <v>0.1380192</v>
      </c>
      <c r="C12671" s="187">
        <v>45772.0</v>
      </c>
      <c r="D12671" s="188" t="str">
        <f t="shared" si="1"/>
        <v>2025/04</v>
      </c>
      <c r="E12671" s="189"/>
    </row>
    <row r="12672">
      <c r="A12672" s="186" t="s">
        <v>487</v>
      </c>
      <c r="B12672" s="186">
        <v>9.4395E-4</v>
      </c>
      <c r="C12672" s="187">
        <v>45772.0</v>
      </c>
      <c r="D12672" s="188" t="str">
        <f t="shared" si="1"/>
        <v>2025/04</v>
      </c>
      <c r="E12672" s="189"/>
    </row>
    <row r="12673">
      <c r="A12673" s="186" t="s">
        <v>487</v>
      </c>
      <c r="B12673" s="186">
        <v>4.176E-4</v>
      </c>
      <c r="C12673" s="187">
        <v>45772.0</v>
      </c>
      <c r="D12673" s="188" t="str">
        <f t="shared" si="1"/>
        <v>2025/04</v>
      </c>
      <c r="E12673" s="189"/>
    </row>
    <row r="12674">
      <c r="A12674" s="186" t="s">
        <v>487</v>
      </c>
      <c r="B12674" s="186">
        <v>2.27174</v>
      </c>
      <c r="C12674" s="187">
        <v>45772.0</v>
      </c>
      <c r="D12674" s="188" t="str">
        <f t="shared" si="1"/>
        <v>2025/04</v>
      </c>
      <c r="E12674" s="189"/>
    </row>
    <row r="12675">
      <c r="A12675" s="186" t="s">
        <v>487</v>
      </c>
      <c r="B12675" s="186">
        <v>0.048</v>
      </c>
      <c r="C12675" s="187">
        <v>45772.0</v>
      </c>
      <c r="D12675" s="188" t="str">
        <f t="shared" si="1"/>
        <v>2025/04</v>
      </c>
      <c r="E12675" s="189"/>
    </row>
    <row r="12676">
      <c r="A12676" s="186" t="s">
        <v>487</v>
      </c>
      <c r="B12676" s="186">
        <v>1.97832</v>
      </c>
      <c r="C12676" s="187">
        <v>45772.0</v>
      </c>
      <c r="D12676" s="188" t="str">
        <f t="shared" si="1"/>
        <v>2025/04</v>
      </c>
      <c r="E12676" s="189"/>
    </row>
    <row r="12677">
      <c r="A12677" s="186" t="s">
        <v>487</v>
      </c>
      <c r="B12677" s="186">
        <v>3.2226</v>
      </c>
      <c r="C12677" s="187">
        <v>45772.0</v>
      </c>
      <c r="D12677" s="188" t="str">
        <f t="shared" si="1"/>
        <v>2025/04</v>
      </c>
      <c r="E12677" s="189"/>
    </row>
    <row r="12678">
      <c r="A12678" s="186" t="s">
        <v>487</v>
      </c>
      <c r="B12678" s="186">
        <v>0.06144</v>
      </c>
      <c r="C12678" s="187">
        <v>45772.0</v>
      </c>
      <c r="D12678" s="188" t="str">
        <f t="shared" si="1"/>
        <v>2025/04</v>
      </c>
      <c r="E12678" s="189"/>
    </row>
    <row r="12679">
      <c r="A12679" s="186" t="s">
        <v>487</v>
      </c>
      <c r="B12679" s="186">
        <v>1.67772</v>
      </c>
      <c r="C12679" s="187">
        <v>45772.0</v>
      </c>
      <c r="D12679" s="188" t="str">
        <f t="shared" si="1"/>
        <v>2025/04</v>
      </c>
      <c r="E12679" s="189"/>
    </row>
    <row r="12680">
      <c r="A12680" s="186" t="s">
        <v>487</v>
      </c>
      <c r="B12680" s="186">
        <v>3.1744273</v>
      </c>
      <c r="C12680" s="187">
        <v>45772.0</v>
      </c>
      <c r="D12680" s="188" t="str">
        <f t="shared" si="1"/>
        <v>2025/04</v>
      </c>
      <c r="E12680" s="189"/>
    </row>
    <row r="12681">
      <c r="A12681" s="186" t="s">
        <v>487</v>
      </c>
      <c r="B12681" s="186">
        <v>0.0601216</v>
      </c>
      <c r="C12681" s="187">
        <v>45772.0</v>
      </c>
      <c r="D12681" s="188" t="str">
        <f t="shared" si="1"/>
        <v>2025/04</v>
      </c>
      <c r="E12681" s="189"/>
    </row>
    <row r="12682">
      <c r="A12682" s="186" t="s">
        <v>487</v>
      </c>
      <c r="B12682" s="186">
        <v>5.4069444</v>
      </c>
      <c r="C12682" s="187">
        <v>45772.0</v>
      </c>
      <c r="D12682" s="188" t="str">
        <f t="shared" si="1"/>
        <v>2025/04</v>
      </c>
      <c r="E12682" s="189"/>
    </row>
    <row r="12683">
      <c r="A12683" s="186" t="s">
        <v>487</v>
      </c>
      <c r="B12683" s="186">
        <v>0.2562109</v>
      </c>
      <c r="C12683" s="187">
        <v>45772.0</v>
      </c>
      <c r="D12683" s="188" t="str">
        <f t="shared" si="1"/>
        <v>2025/04</v>
      </c>
      <c r="E12683" s="189"/>
    </row>
    <row r="12684">
      <c r="A12684" s="186" t="s">
        <v>487</v>
      </c>
      <c r="B12684" s="186">
        <v>0.5920332</v>
      </c>
      <c r="C12684" s="187">
        <v>45772.0</v>
      </c>
      <c r="D12684" s="188" t="str">
        <f t="shared" si="1"/>
        <v>2025/04</v>
      </c>
      <c r="E12684" s="189"/>
    </row>
    <row r="12685">
      <c r="A12685" s="186" t="s">
        <v>499</v>
      </c>
      <c r="B12685" s="186">
        <v>3.3220075</v>
      </c>
      <c r="C12685" s="187">
        <v>45772.0</v>
      </c>
      <c r="D12685" s="188" t="str">
        <f t="shared" si="1"/>
        <v>2025/04</v>
      </c>
      <c r="E12685" s="189"/>
    </row>
    <row r="12686">
      <c r="A12686" s="186" t="s">
        <v>499</v>
      </c>
      <c r="B12686" s="186">
        <v>0.01344</v>
      </c>
      <c r="C12686" s="187">
        <v>45772.0</v>
      </c>
      <c r="D12686" s="188" t="str">
        <f t="shared" si="1"/>
        <v>2025/04</v>
      </c>
      <c r="E12686" s="189"/>
    </row>
    <row r="12687">
      <c r="A12687" s="186" t="s">
        <v>499</v>
      </c>
      <c r="B12687" s="186">
        <v>0.97526</v>
      </c>
      <c r="C12687" s="187">
        <v>45772.0</v>
      </c>
      <c r="D12687" s="188" t="str">
        <f t="shared" si="1"/>
        <v>2025/04</v>
      </c>
      <c r="E12687" s="189"/>
    </row>
    <row r="12688">
      <c r="A12688" s="186" t="s">
        <v>499</v>
      </c>
      <c r="B12688" s="186">
        <v>0.02329782</v>
      </c>
      <c r="C12688" s="187">
        <v>45772.0</v>
      </c>
      <c r="D12688" s="188" t="str">
        <f t="shared" si="1"/>
        <v>2025/04</v>
      </c>
      <c r="E12688" s="189"/>
    </row>
    <row r="12689">
      <c r="A12689" s="186" t="s">
        <v>499</v>
      </c>
      <c r="B12689" s="186">
        <v>0.0574575</v>
      </c>
      <c r="C12689" s="187">
        <v>45772.0</v>
      </c>
      <c r="D12689" s="188" t="str">
        <f t="shared" si="1"/>
        <v>2025/04</v>
      </c>
      <c r="E12689" s="189"/>
    </row>
    <row r="12690">
      <c r="A12690" s="186" t="s">
        <v>499</v>
      </c>
      <c r="B12690" s="186">
        <v>0.023958</v>
      </c>
      <c r="C12690" s="187">
        <v>45772.0</v>
      </c>
      <c r="D12690" s="188" t="str">
        <f t="shared" si="1"/>
        <v>2025/04</v>
      </c>
      <c r="E12690" s="189"/>
    </row>
    <row r="12691">
      <c r="A12691" s="186" t="s">
        <v>511</v>
      </c>
      <c r="B12691" s="186">
        <v>0.6584274</v>
      </c>
      <c r="C12691" s="187">
        <v>45772.0</v>
      </c>
      <c r="D12691" s="188" t="str">
        <f t="shared" si="1"/>
        <v>2025/04</v>
      </c>
      <c r="E12691" s="189"/>
    </row>
    <row r="12692">
      <c r="A12692" s="186" t="s">
        <v>511</v>
      </c>
      <c r="B12692" s="186">
        <v>0.0673524</v>
      </c>
      <c r="C12692" s="187">
        <v>45772.0</v>
      </c>
      <c r="D12692" s="188" t="str">
        <f t="shared" si="1"/>
        <v>2025/04</v>
      </c>
      <c r="E12692" s="189"/>
    </row>
    <row r="12693">
      <c r="A12693" s="186" t="s">
        <v>502</v>
      </c>
      <c r="B12693" s="186">
        <v>0.004266</v>
      </c>
      <c r="C12693" s="187">
        <v>45772.0</v>
      </c>
      <c r="D12693" s="188" t="str">
        <f t="shared" si="1"/>
        <v>2025/04</v>
      </c>
      <c r="E12693" s="189"/>
    </row>
    <row r="12694">
      <c r="A12694" s="186" t="s">
        <v>502</v>
      </c>
      <c r="B12694" s="186">
        <v>0.024368</v>
      </c>
      <c r="C12694" s="187">
        <v>45772.0</v>
      </c>
      <c r="D12694" s="188" t="str">
        <f t="shared" si="1"/>
        <v>2025/04</v>
      </c>
      <c r="E12694" s="189"/>
    </row>
    <row r="12695">
      <c r="A12695" s="186" t="s">
        <v>502</v>
      </c>
      <c r="B12695" s="186">
        <v>0.5946975</v>
      </c>
      <c r="C12695" s="187">
        <v>45772.0</v>
      </c>
      <c r="D12695" s="188" t="str">
        <f t="shared" si="1"/>
        <v>2025/04</v>
      </c>
      <c r="E12695" s="189"/>
    </row>
    <row r="12696">
      <c r="A12696" s="186" t="s">
        <v>502</v>
      </c>
      <c r="B12696" s="186">
        <v>0.19439</v>
      </c>
      <c r="C12696" s="187">
        <v>45772.0</v>
      </c>
      <c r="D12696" s="188" t="str">
        <f t="shared" si="1"/>
        <v>2025/04</v>
      </c>
      <c r="E12696" s="189"/>
    </row>
    <row r="12697">
      <c r="A12697" s="186" t="s">
        <v>502</v>
      </c>
      <c r="B12697" s="186">
        <v>0.25697</v>
      </c>
      <c r="C12697" s="187">
        <v>45772.0</v>
      </c>
      <c r="D12697" s="188" t="str">
        <f t="shared" si="1"/>
        <v>2025/04</v>
      </c>
      <c r="E12697" s="189"/>
    </row>
    <row r="12698">
      <c r="A12698" s="186" t="s">
        <v>502</v>
      </c>
      <c r="B12698" s="186">
        <v>0.09274365</v>
      </c>
      <c r="C12698" s="187">
        <v>45772.0</v>
      </c>
      <c r="D12698" s="188" t="str">
        <f t="shared" si="1"/>
        <v>2025/04</v>
      </c>
      <c r="E12698" s="189"/>
    </row>
    <row r="12699">
      <c r="A12699" s="186" t="s">
        <v>502</v>
      </c>
      <c r="B12699" s="186">
        <v>0.375264</v>
      </c>
      <c r="C12699" s="187">
        <v>45772.0</v>
      </c>
      <c r="D12699" s="188" t="str">
        <f t="shared" si="1"/>
        <v>2025/04</v>
      </c>
      <c r="E12699" s="189"/>
    </row>
    <row r="12700">
      <c r="A12700" s="186" t="s">
        <v>502</v>
      </c>
      <c r="B12700" s="186">
        <v>0.0293976</v>
      </c>
      <c r="C12700" s="187">
        <v>45772.0</v>
      </c>
      <c r="D12700" s="188" t="str">
        <f t="shared" si="1"/>
        <v>2025/04</v>
      </c>
      <c r="E12700" s="189"/>
    </row>
    <row r="12701">
      <c r="A12701" s="186" t="s">
        <v>502</v>
      </c>
      <c r="B12701" s="186">
        <v>2.9007</v>
      </c>
      <c r="C12701" s="187">
        <v>45772.0</v>
      </c>
      <c r="D12701" s="188" t="str">
        <f t="shared" si="1"/>
        <v>2025/04</v>
      </c>
      <c r="E12701" s="189"/>
    </row>
    <row r="12702">
      <c r="A12702" s="186" t="s">
        <v>502</v>
      </c>
      <c r="B12702" s="186">
        <v>3.375825</v>
      </c>
      <c r="C12702" s="187">
        <v>45772.0</v>
      </c>
      <c r="D12702" s="188" t="str">
        <f t="shared" si="1"/>
        <v>2025/04</v>
      </c>
      <c r="E12702" s="189"/>
    </row>
    <row r="12703">
      <c r="A12703" s="186" t="s">
        <v>502</v>
      </c>
      <c r="B12703" s="186">
        <v>0.94185</v>
      </c>
      <c r="C12703" s="187">
        <v>45772.0</v>
      </c>
      <c r="D12703" s="188" t="str">
        <f t="shared" si="1"/>
        <v>2025/04</v>
      </c>
      <c r="E12703" s="189"/>
    </row>
    <row r="12704">
      <c r="A12704" s="186" t="s">
        <v>502</v>
      </c>
      <c r="B12704" s="186">
        <v>0.0061881</v>
      </c>
      <c r="C12704" s="187">
        <v>45772.0</v>
      </c>
      <c r="D12704" s="188" t="str">
        <f t="shared" si="1"/>
        <v>2025/04</v>
      </c>
      <c r="E12704" s="189"/>
    </row>
    <row r="12705">
      <c r="A12705" s="186" t="s">
        <v>502</v>
      </c>
      <c r="B12705" s="186">
        <v>0.6414258</v>
      </c>
      <c r="C12705" s="187">
        <v>45772.0</v>
      </c>
      <c r="D12705" s="188" t="str">
        <f t="shared" si="1"/>
        <v>2025/04</v>
      </c>
      <c r="E12705" s="189"/>
    </row>
    <row r="12706">
      <c r="A12706" s="186" t="s">
        <v>502</v>
      </c>
      <c r="B12706" s="186">
        <v>0.5904</v>
      </c>
      <c r="C12706" s="187">
        <v>45772.0</v>
      </c>
      <c r="D12706" s="188" t="str">
        <f t="shared" si="1"/>
        <v>2025/04</v>
      </c>
      <c r="E12706" s="189"/>
    </row>
    <row r="12707">
      <c r="A12707" s="186" t="s">
        <v>502</v>
      </c>
      <c r="B12707" s="186">
        <v>0.0389232</v>
      </c>
      <c r="C12707" s="187">
        <v>45772.0</v>
      </c>
      <c r="D12707" s="188" t="str">
        <f t="shared" si="1"/>
        <v>2025/04</v>
      </c>
      <c r="E12707" s="189"/>
    </row>
    <row r="12708">
      <c r="A12708" s="186" t="s">
        <v>502</v>
      </c>
      <c r="B12708" s="186">
        <v>5.12</v>
      </c>
      <c r="C12708" s="187">
        <v>45772.0</v>
      </c>
      <c r="D12708" s="188" t="str">
        <f t="shared" si="1"/>
        <v>2025/04</v>
      </c>
      <c r="E12708" s="189"/>
    </row>
    <row r="12709">
      <c r="A12709" s="186" t="s">
        <v>502</v>
      </c>
      <c r="B12709" s="186">
        <v>0.257274</v>
      </c>
      <c r="C12709" s="187">
        <v>45772.0</v>
      </c>
      <c r="D12709" s="188" t="str">
        <f t="shared" si="1"/>
        <v>2025/04</v>
      </c>
      <c r="E12709" s="189"/>
    </row>
    <row r="12710">
      <c r="A12710" s="186" t="s">
        <v>502</v>
      </c>
      <c r="B12710" s="186">
        <v>0.287372</v>
      </c>
      <c r="C12710" s="187">
        <v>45772.0</v>
      </c>
      <c r="D12710" s="188" t="str">
        <f t="shared" si="1"/>
        <v>2025/04</v>
      </c>
      <c r="E12710" s="189"/>
    </row>
    <row r="12711">
      <c r="A12711" s="186" t="s">
        <v>488</v>
      </c>
      <c r="B12711" s="186">
        <v>2.998218</v>
      </c>
      <c r="C12711" s="187">
        <v>45772.0</v>
      </c>
      <c r="D12711" s="188" t="str">
        <f t="shared" si="1"/>
        <v>2025/04</v>
      </c>
      <c r="E12711" s="189"/>
    </row>
    <row r="12712">
      <c r="A12712" s="186" t="s">
        <v>488</v>
      </c>
      <c r="B12712" s="186">
        <v>9.563968</v>
      </c>
      <c r="C12712" s="187">
        <v>45772.0</v>
      </c>
      <c r="D12712" s="188" t="str">
        <f t="shared" si="1"/>
        <v>2025/04</v>
      </c>
      <c r="E12712" s="189"/>
    </row>
    <row r="12713">
      <c r="A12713" s="186" t="s">
        <v>488</v>
      </c>
      <c r="B12713" s="186">
        <v>0.745872</v>
      </c>
      <c r="C12713" s="187">
        <v>45772.0</v>
      </c>
      <c r="D12713" s="188" t="str">
        <f t="shared" si="1"/>
        <v>2025/04</v>
      </c>
      <c r="E12713" s="189"/>
    </row>
    <row r="12714">
      <c r="A12714" s="186" t="s">
        <v>488</v>
      </c>
      <c r="B12714" s="186">
        <v>0.4601992</v>
      </c>
      <c r="C12714" s="187">
        <v>45772.0</v>
      </c>
      <c r="D12714" s="188" t="str">
        <f t="shared" si="1"/>
        <v>2025/04</v>
      </c>
      <c r="E12714" s="189"/>
    </row>
    <row r="12715">
      <c r="A12715" s="186" t="s">
        <v>488</v>
      </c>
      <c r="B12715" s="186">
        <v>0.9146656</v>
      </c>
      <c r="C12715" s="187">
        <v>45772.0</v>
      </c>
      <c r="D12715" s="188" t="str">
        <f t="shared" si="1"/>
        <v>2025/04</v>
      </c>
      <c r="E12715" s="189"/>
    </row>
    <row r="12716">
      <c r="A12716" s="186" t="s">
        <v>488</v>
      </c>
      <c r="B12716" s="186">
        <v>0.2223136</v>
      </c>
      <c r="C12716" s="187">
        <v>45772.0</v>
      </c>
      <c r="D12716" s="188" t="str">
        <f t="shared" si="1"/>
        <v>2025/04</v>
      </c>
      <c r="E12716" s="189"/>
    </row>
    <row r="12717">
      <c r="A12717" s="186" t="s">
        <v>488</v>
      </c>
      <c r="B12717" s="186">
        <v>0.00367785</v>
      </c>
      <c r="C12717" s="187">
        <v>45772.0</v>
      </c>
      <c r="D12717" s="188" t="str">
        <f t="shared" si="1"/>
        <v>2025/04</v>
      </c>
      <c r="E12717" s="189"/>
    </row>
    <row r="12718">
      <c r="A12718" s="186" t="s">
        <v>488</v>
      </c>
      <c r="B12718" s="186">
        <v>3.072E-4</v>
      </c>
      <c r="C12718" s="187">
        <v>45772.0</v>
      </c>
      <c r="D12718" s="188" t="str">
        <f t="shared" si="1"/>
        <v>2025/04</v>
      </c>
      <c r="E12718" s="189"/>
    </row>
    <row r="12719">
      <c r="A12719" s="186" t="s">
        <v>488</v>
      </c>
      <c r="B12719" s="186">
        <v>0.0022266</v>
      </c>
      <c r="C12719" s="187">
        <v>45772.0</v>
      </c>
      <c r="D12719" s="188" t="str">
        <f t="shared" si="1"/>
        <v>2025/04</v>
      </c>
      <c r="E12719" s="189"/>
    </row>
    <row r="12720">
      <c r="A12720" s="186" t="s">
        <v>488</v>
      </c>
      <c r="B12720" s="186">
        <v>2.00872</v>
      </c>
      <c r="C12720" s="187">
        <v>45772.0</v>
      </c>
      <c r="D12720" s="188" t="str">
        <f t="shared" si="1"/>
        <v>2025/04</v>
      </c>
      <c r="E12720" s="189"/>
    </row>
    <row r="12721">
      <c r="A12721" s="186" t="s">
        <v>488</v>
      </c>
      <c r="B12721" s="186">
        <v>0.048</v>
      </c>
      <c r="C12721" s="187">
        <v>45772.0</v>
      </c>
      <c r="D12721" s="188" t="str">
        <f t="shared" si="1"/>
        <v>2025/04</v>
      </c>
      <c r="E12721" s="189"/>
    </row>
    <row r="12722">
      <c r="A12722" s="186" t="s">
        <v>488</v>
      </c>
      <c r="B12722" s="186">
        <v>1.75576</v>
      </c>
      <c r="C12722" s="187">
        <v>45772.0</v>
      </c>
      <c r="D12722" s="188" t="str">
        <f t="shared" si="1"/>
        <v>2025/04</v>
      </c>
      <c r="E12722" s="189"/>
    </row>
    <row r="12723">
      <c r="A12723" s="186" t="s">
        <v>488</v>
      </c>
      <c r="B12723" s="186">
        <v>9.726405</v>
      </c>
      <c r="C12723" s="187">
        <v>45772.0</v>
      </c>
      <c r="D12723" s="188" t="str">
        <f t="shared" si="1"/>
        <v>2025/04</v>
      </c>
      <c r="E12723" s="189"/>
    </row>
    <row r="12724">
      <c r="A12724" s="186" t="s">
        <v>488</v>
      </c>
      <c r="B12724" s="186">
        <v>0.41472</v>
      </c>
      <c r="C12724" s="187">
        <v>45772.0</v>
      </c>
      <c r="D12724" s="188" t="str">
        <f t="shared" si="1"/>
        <v>2025/04</v>
      </c>
      <c r="E12724" s="189"/>
    </row>
    <row r="12725">
      <c r="A12725" s="186" t="s">
        <v>488</v>
      </c>
      <c r="B12725" s="186">
        <v>4.02594</v>
      </c>
      <c r="C12725" s="187">
        <v>45772.0</v>
      </c>
      <c r="D12725" s="188" t="str">
        <f t="shared" si="1"/>
        <v>2025/04</v>
      </c>
      <c r="E12725" s="189"/>
    </row>
    <row r="12726">
      <c r="A12726" s="186" t="s">
        <v>488</v>
      </c>
      <c r="B12726" s="186">
        <v>2.8864528</v>
      </c>
      <c r="C12726" s="187">
        <v>45772.0</v>
      </c>
      <c r="D12726" s="188" t="str">
        <f t="shared" si="1"/>
        <v>2025/04</v>
      </c>
      <c r="E12726" s="189"/>
    </row>
    <row r="12727">
      <c r="A12727" s="186" t="s">
        <v>488</v>
      </c>
      <c r="B12727" s="186">
        <v>0.0492448</v>
      </c>
      <c r="C12727" s="187">
        <v>45772.0</v>
      </c>
      <c r="D12727" s="188" t="str">
        <f t="shared" si="1"/>
        <v>2025/04</v>
      </c>
      <c r="E12727" s="189"/>
    </row>
    <row r="12728">
      <c r="A12728" s="186" t="s">
        <v>488</v>
      </c>
      <c r="B12728" s="186">
        <v>5.1551412</v>
      </c>
      <c r="C12728" s="187">
        <v>45772.0</v>
      </c>
      <c r="D12728" s="188" t="str">
        <f t="shared" si="1"/>
        <v>2025/04</v>
      </c>
      <c r="E12728" s="189"/>
    </row>
    <row r="12729">
      <c r="A12729" s="186" t="s">
        <v>488</v>
      </c>
      <c r="B12729" s="186">
        <v>0.8963581</v>
      </c>
      <c r="C12729" s="187">
        <v>45772.0</v>
      </c>
      <c r="D12729" s="188" t="str">
        <f t="shared" si="1"/>
        <v>2025/04</v>
      </c>
      <c r="E12729" s="189"/>
    </row>
    <row r="12730">
      <c r="A12730" s="186" t="s">
        <v>488</v>
      </c>
      <c r="B12730" s="186">
        <v>0.1677632</v>
      </c>
      <c r="C12730" s="187">
        <v>45772.0</v>
      </c>
      <c r="D12730" s="188" t="str">
        <f t="shared" si="1"/>
        <v>2025/04</v>
      </c>
      <c r="E12730" s="189"/>
    </row>
    <row r="12731">
      <c r="A12731" s="186" t="s">
        <v>488</v>
      </c>
      <c r="B12731" s="186">
        <v>1.005422</v>
      </c>
      <c r="C12731" s="187">
        <v>45772.0</v>
      </c>
      <c r="D12731" s="188" t="str">
        <f t="shared" si="1"/>
        <v>2025/04</v>
      </c>
      <c r="E12731" s="189"/>
    </row>
    <row r="12732">
      <c r="A12732" s="186" t="s">
        <v>488</v>
      </c>
      <c r="B12732" s="186">
        <v>2.734E-5</v>
      </c>
      <c r="C12732" s="187">
        <v>45772.0</v>
      </c>
      <c r="D12732" s="188" t="str">
        <f t="shared" si="1"/>
        <v>2025/04</v>
      </c>
      <c r="E12732" s="189"/>
    </row>
    <row r="12733">
      <c r="A12733" s="186" t="s">
        <v>488</v>
      </c>
      <c r="B12733" s="186">
        <v>0.00206648</v>
      </c>
      <c r="C12733" s="187">
        <v>45772.0</v>
      </c>
      <c r="D12733" s="188" t="str">
        <f t="shared" si="1"/>
        <v>2025/04</v>
      </c>
      <c r="E12733" s="189"/>
    </row>
    <row r="12734">
      <c r="A12734" s="186" t="s">
        <v>489</v>
      </c>
      <c r="B12734" s="186">
        <v>12.8168925</v>
      </c>
      <c r="C12734" s="187">
        <v>45772.0</v>
      </c>
      <c r="D12734" s="188" t="str">
        <f t="shared" si="1"/>
        <v>2025/04</v>
      </c>
      <c r="E12734" s="189"/>
    </row>
    <row r="12735">
      <c r="A12735" s="186" t="s">
        <v>489</v>
      </c>
      <c r="B12735" s="186">
        <v>0.35024</v>
      </c>
      <c r="C12735" s="187">
        <v>45772.0</v>
      </c>
      <c r="D12735" s="188" t="str">
        <f t="shared" si="1"/>
        <v>2025/04</v>
      </c>
      <c r="E12735" s="189"/>
    </row>
    <row r="12736">
      <c r="A12736" s="186" t="s">
        <v>489</v>
      </c>
      <c r="B12736" s="186">
        <v>7.73066</v>
      </c>
      <c r="C12736" s="187">
        <v>45772.0</v>
      </c>
      <c r="D12736" s="188" t="str">
        <f t="shared" si="1"/>
        <v>2025/04</v>
      </c>
      <c r="E12736" s="189"/>
    </row>
    <row r="12737">
      <c r="A12737" s="186" t="s">
        <v>489</v>
      </c>
      <c r="B12737" s="186">
        <v>1.06942</v>
      </c>
      <c r="C12737" s="187">
        <v>45772.0</v>
      </c>
      <c r="D12737" s="188" t="str">
        <f t="shared" si="1"/>
        <v>2025/04</v>
      </c>
      <c r="E12737" s="189"/>
    </row>
    <row r="12738">
      <c r="A12738" s="186" t="s">
        <v>489</v>
      </c>
      <c r="B12738" s="186">
        <v>0.06896</v>
      </c>
      <c r="C12738" s="187">
        <v>45772.0</v>
      </c>
      <c r="D12738" s="188" t="str">
        <f t="shared" si="1"/>
        <v>2025/04</v>
      </c>
      <c r="E12738" s="189"/>
    </row>
    <row r="12739">
      <c r="A12739" s="186" t="s">
        <v>489</v>
      </c>
      <c r="B12739" s="186">
        <v>0.662</v>
      </c>
      <c r="C12739" s="187">
        <v>45772.0</v>
      </c>
      <c r="D12739" s="188" t="str">
        <f t="shared" si="1"/>
        <v>2025/04</v>
      </c>
      <c r="E12739" s="189"/>
    </row>
    <row r="12740">
      <c r="A12740" s="186" t="s">
        <v>489</v>
      </c>
      <c r="B12740" s="186">
        <v>5.73175485</v>
      </c>
      <c r="C12740" s="187">
        <v>45772.0</v>
      </c>
      <c r="D12740" s="188" t="str">
        <f t="shared" si="1"/>
        <v>2025/04</v>
      </c>
      <c r="E12740" s="189"/>
    </row>
    <row r="12741">
      <c r="A12741" s="186" t="s">
        <v>489</v>
      </c>
      <c r="B12741" s="186">
        <v>0.4234656</v>
      </c>
      <c r="C12741" s="187">
        <v>45772.0</v>
      </c>
      <c r="D12741" s="188" t="str">
        <f t="shared" si="1"/>
        <v>2025/04</v>
      </c>
      <c r="E12741" s="189"/>
    </row>
    <row r="12742">
      <c r="A12742" s="186" t="s">
        <v>489</v>
      </c>
      <c r="B12742" s="186">
        <v>3.909324</v>
      </c>
      <c r="C12742" s="187">
        <v>45772.0</v>
      </c>
      <c r="D12742" s="188" t="str">
        <f t="shared" si="1"/>
        <v>2025/04</v>
      </c>
      <c r="E12742" s="189"/>
    </row>
    <row r="12743">
      <c r="A12743" s="186" t="s">
        <v>489</v>
      </c>
      <c r="B12743" s="186">
        <v>0.1790238</v>
      </c>
      <c r="C12743" s="187">
        <v>45772.0</v>
      </c>
      <c r="D12743" s="188" t="str">
        <f t="shared" si="1"/>
        <v>2025/04</v>
      </c>
      <c r="E12743" s="189"/>
    </row>
    <row r="12744">
      <c r="A12744" s="186" t="s">
        <v>489</v>
      </c>
      <c r="B12744" s="186">
        <v>0.124074</v>
      </c>
      <c r="C12744" s="187">
        <v>45772.0</v>
      </c>
      <c r="D12744" s="188" t="str">
        <f t="shared" si="1"/>
        <v>2025/04</v>
      </c>
      <c r="E12744" s="189"/>
    </row>
    <row r="12745">
      <c r="A12745" s="186" t="s">
        <v>498</v>
      </c>
      <c r="B12745" s="186">
        <v>2.0102275</v>
      </c>
      <c r="C12745" s="187">
        <v>45772.0</v>
      </c>
      <c r="D12745" s="188" t="str">
        <f t="shared" si="1"/>
        <v>2025/04</v>
      </c>
      <c r="E12745" s="189"/>
    </row>
    <row r="12746">
      <c r="A12746" s="186" t="s">
        <v>498</v>
      </c>
      <c r="B12746" s="186">
        <v>0.29552</v>
      </c>
      <c r="C12746" s="187">
        <v>45772.0</v>
      </c>
      <c r="D12746" s="188" t="str">
        <f t="shared" si="1"/>
        <v>2025/04</v>
      </c>
      <c r="E12746" s="189"/>
    </row>
    <row r="12747">
      <c r="A12747" s="186" t="s">
        <v>498</v>
      </c>
      <c r="B12747" s="186">
        <v>1.89245</v>
      </c>
      <c r="C12747" s="187">
        <v>45772.0</v>
      </c>
      <c r="D12747" s="188" t="str">
        <f t="shared" si="1"/>
        <v>2025/04</v>
      </c>
      <c r="E12747" s="189"/>
    </row>
    <row r="12748">
      <c r="A12748" s="186" t="s">
        <v>498</v>
      </c>
      <c r="B12748" s="186">
        <v>0.1708143</v>
      </c>
      <c r="C12748" s="187">
        <v>45772.0</v>
      </c>
      <c r="D12748" s="188" t="str">
        <f t="shared" si="1"/>
        <v>2025/04</v>
      </c>
      <c r="E12748" s="189"/>
    </row>
    <row r="12749">
      <c r="A12749" s="186" t="s">
        <v>498</v>
      </c>
      <c r="B12749" s="186">
        <v>0.020736</v>
      </c>
      <c r="C12749" s="187">
        <v>45772.0</v>
      </c>
      <c r="D12749" s="188" t="str">
        <f t="shared" si="1"/>
        <v>2025/04</v>
      </c>
      <c r="E12749" s="189"/>
    </row>
    <row r="12750">
      <c r="A12750" s="186" t="s">
        <v>498</v>
      </c>
      <c r="B12750" s="186">
        <v>0.0716298</v>
      </c>
      <c r="C12750" s="187">
        <v>45772.0</v>
      </c>
      <c r="D12750" s="188" t="str">
        <f t="shared" si="1"/>
        <v>2025/04</v>
      </c>
      <c r="E12750" s="189"/>
    </row>
    <row r="12751">
      <c r="A12751" s="186" t="s">
        <v>512</v>
      </c>
      <c r="B12751" s="186">
        <v>1.19305</v>
      </c>
      <c r="C12751" s="187">
        <v>45772.0</v>
      </c>
      <c r="D12751" s="188" t="str">
        <f t="shared" si="1"/>
        <v>2025/04</v>
      </c>
      <c r="E12751" s="189"/>
    </row>
    <row r="12752">
      <c r="A12752" s="186" t="s">
        <v>512</v>
      </c>
      <c r="B12752" s="186">
        <v>0.63784</v>
      </c>
      <c r="C12752" s="187">
        <v>45772.0</v>
      </c>
      <c r="D12752" s="188" t="str">
        <f t="shared" si="1"/>
        <v>2025/04</v>
      </c>
      <c r="E12752" s="189"/>
    </row>
    <row r="12753">
      <c r="A12753" s="186" t="s">
        <v>512</v>
      </c>
      <c r="B12753" s="186">
        <v>0.01828</v>
      </c>
      <c r="C12753" s="187">
        <v>45772.0</v>
      </c>
      <c r="D12753" s="188" t="str">
        <f t="shared" si="1"/>
        <v>2025/04</v>
      </c>
      <c r="E12753" s="189"/>
    </row>
    <row r="12754">
      <c r="A12754" s="186" t="s">
        <v>512</v>
      </c>
      <c r="B12754" s="186">
        <v>9.8524</v>
      </c>
      <c r="C12754" s="187">
        <v>45772.0</v>
      </c>
      <c r="D12754" s="188" t="str">
        <f t="shared" si="1"/>
        <v>2025/04</v>
      </c>
      <c r="E12754" s="189"/>
    </row>
    <row r="12755">
      <c r="A12755" s="186" t="s">
        <v>512</v>
      </c>
      <c r="B12755" s="186">
        <v>0.5573175</v>
      </c>
      <c r="C12755" s="187">
        <v>45772.0</v>
      </c>
      <c r="D12755" s="188" t="str">
        <f t="shared" si="1"/>
        <v>2025/04</v>
      </c>
      <c r="E12755" s="189"/>
    </row>
    <row r="12756">
      <c r="A12756" s="186" t="s">
        <v>512</v>
      </c>
      <c r="B12756" s="186">
        <v>0.38874</v>
      </c>
      <c r="C12756" s="187">
        <v>45772.0</v>
      </c>
      <c r="D12756" s="188" t="str">
        <f t="shared" si="1"/>
        <v>2025/04</v>
      </c>
      <c r="E12756" s="189"/>
    </row>
    <row r="12757">
      <c r="A12757" s="186" t="s">
        <v>512</v>
      </c>
      <c r="B12757" s="186">
        <v>0.218922</v>
      </c>
      <c r="C12757" s="187">
        <v>45772.0</v>
      </c>
      <c r="D12757" s="188" t="str">
        <f t="shared" si="1"/>
        <v>2025/04</v>
      </c>
      <c r="E12757" s="189"/>
    </row>
    <row r="12758">
      <c r="A12758" s="186" t="s">
        <v>512</v>
      </c>
      <c r="B12758" s="186">
        <v>1.8974925</v>
      </c>
      <c r="C12758" s="187">
        <v>45772.0</v>
      </c>
      <c r="D12758" s="188" t="str">
        <f t="shared" si="1"/>
        <v>2025/04</v>
      </c>
      <c r="E12758" s="189"/>
    </row>
    <row r="12759">
      <c r="A12759" s="186" t="s">
        <v>512</v>
      </c>
      <c r="B12759" s="186">
        <v>0.05918</v>
      </c>
      <c r="C12759" s="187">
        <v>45772.0</v>
      </c>
      <c r="D12759" s="188" t="str">
        <f t="shared" si="1"/>
        <v>2025/04</v>
      </c>
      <c r="E12759" s="189"/>
    </row>
    <row r="12760">
      <c r="A12760" s="186" t="s">
        <v>512</v>
      </c>
      <c r="B12760" s="186">
        <v>6.6E-5</v>
      </c>
      <c r="C12760" s="187">
        <v>45772.0</v>
      </c>
      <c r="D12760" s="188" t="str">
        <f t="shared" si="1"/>
        <v>2025/04</v>
      </c>
      <c r="E12760" s="189"/>
    </row>
    <row r="12761">
      <c r="A12761" s="186" t="s">
        <v>512</v>
      </c>
      <c r="B12761" s="186">
        <v>0.007308</v>
      </c>
      <c r="C12761" s="187">
        <v>45772.0</v>
      </c>
      <c r="D12761" s="188" t="str">
        <f t="shared" si="1"/>
        <v>2025/04</v>
      </c>
      <c r="E12761" s="189"/>
    </row>
    <row r="12762">
      <c r="A12762" s="186" t="s">
        <v>491</v>
      </c>
      <c r="B12762" s="186">
        <v>0.0165432</v>
      </c>
      <c r="C12762" s="187">
        <v>45772.0</v>
      </c>
      <c r="D12762" s="188" t="str">
        <f t="shared" si="1"/>
        <v>2025/04</v>
      </c>
      <c r="E12762" s="189"/>
    </row>
    <row r="12763">
      <c r="A12763" s="186" t="s">
        <v>491</v>
      </c>
      <c r="B12763" s="186">
        <v>0.050688</v>
      </c>
      <c r="C12763" s="187">
        <v>45772.0</v>
      </c>
      <c r="D12763" s="188" t="str">
        <f t="shared" si="1"/>
        <v>2025/04</v>
      </c>
      <c r="E12763" s="189"/>
    </row>
    <row r="12764">
      <c r="A12764" s="186" t="s">
        <v>491</v>
      </c>
      <c r="B12764" s="186">
        <v>0.013611</v>
      </c>
      <c r="C12764" s="187">
        <v>45772.0</v>
      </c>
      <c r="D12764" s="188" t="str">
        <f t="shared" si="1"/>
        <v>2025/04</v>
      </c>
      <c r="E12764" s="189"/>
    </row>
    <row r="12765">
      <c r="A12765" s="186" t="s">
        <v>487</v>
      </c>
      <c r="B12765" s="186">
        <v>0.0179996</v>
      </c>
      <c r="C12765" s="187">
        <v>45773.0</v>
      </c>
      <c r="D12765" s="188" t="str">
        <f t="shared" si="1"/>
        <v>2025/04</v>
      </c>
      <c r="E12765" s="189"/>
    </row>
    <row r="12766">
      <c r="A12766" s="186" t="s">
        <v>487</v>
      </c>
      <c r="B12766" s="186">
        <v>0.0354048</v>
      </c>
      <c r="C12766" s="187">
        <v>45773.0</v>
      </c>
      <c r="D12766" s="188" t="str">
        <f t="shared" si="1"/>
        <v>2025/04</v>
      </c>
      <c r="E12766" s="189"/>
    </row>
    <row r="12767">
      <c r="A12767" s="186" t="s">
        <v>487</v>
      </c>
      <c r="B12767" s="186">
        <v>0.55902</v>
      </c>
      <c r="C12767" s="187">
        <v>45773.0</v>
      </c>
      <c r="D12767" s="188" t="str">
        <f t="shared" si="1"/>
        <v>2025/04</v>
      </c>
      <c r="E12767" s="189"/>
    </row>
    <row r="12768">
      <c r="A12768" s="186" t="s">
        <v>487</v>
      </c>
      <c r="B12768" s="186">
        <v>0.4126</v>
      </c>
      <c r="C12768" s="187">
        <v>45773.0</v>
      </c>
      <c r="D12768" s="188" t="str">
        <f t="shared" si="1"/>
        <v>2025/04</v>
      </c>
      <c r="E12768" s="189"/>
    </row>
    <row r="12769">
      <c r="A12769" s="186" t="s">
        <v>487</v>
      </c>
      <c r="B12769" s="186">
        <v>0.9226602</v>
      </c>
      <c r="C12769" s="187">
        <v>45773.0</v>
      </c>
      <c r="D12769" s="188" t="str">
        <f t="shared" si="1"/>
        <v>2025/04</v>
      </c>
      <c r="E12769" s="189"/>
    </row>
    <row r="12770">
      <c r="A12770" s="186" t="s">
        <v>487</v>
      </c>
      <c r="B12770" s="186">
        <v>0.004752</v>
      </c>
      <c r="C12770" s="187">
        <v>45773.0</v>
      </c>
      <c r="D12770" s="188" t="str">
        <f t="shared" si="1"/>
        <v>2025/04</v>
      </c>
      <c r="E12770" s="189"/>
    </row>
    <row r="12771">
      <c r="A12771" s="186" t="s">
        <v>487</v>
      </c>
      <c r="B12771" s="186">
        <v>1.259412</v>
      </c>
      <c r="C12771" s="187">
        <v>45773.0</v>
      </c>
      <c r="D12771" s="188" t="str">
        <f t="shared" si="1"/>
        <v>2025/04</v>
      </c>
      <c r="E12771" s="189"/>
    </row>
    <row r="12772">
      <c r="A12772" s="186" t="s">
        <v>499</v>
      </c>
      <c r="B12772" s="186">
        <v>2.8422775</v>
      </c>
      <c r="C12772" s="187">
        <v>45773.0</v>
      </c>
      <c r="D12772" s="188" t="str">
        <f t="shared" si="1"/>
        <v>2025/04</v>
      </c>
      <c r="E12772" s="189"/>
    </row>
    <row r="12773">
      <c r="A12773" s="186" t="s">
        <v>499</v>
      </c>
      <c r="B12773" s="186">
        <v>0.01248</v>
      </c>
      <c r="C12773" s="187">
        <v>45773.0</v>
      </c>
      <c r="D12773" s="188" t="str">
        <f t="shared" si="1"/>
        <v>2025/04</v>
      </c>
      <c r="E12773" s="189"/>
    </row>
    <row r="12774">
      <c r="A12774" s="186" t="s">
        <v>499</v>
      </c>
      <c r="B12774" s="186">
        <v>0.76776</v>
      </c>
      <c r="C12774" s="187">
        <v>45773.0</v>
      </c>
      <c r="D12774" s="188" t="str">
        <f t="shared" si="1"/>
        <v>2025/04</v>
      </c>
      <c r="E12774" s="189"/>
    </row>
    <row r="12775">
      <c r="A12775" s="186" t="s">
        <v>499</v>
      </c>
      <c r="B12775" s="186">
        <v>0.00443677</v>
      </c>
      <c r="C12775" s="187">
        <v>45773.0</v>
      </c>
      <c r="D12775" s="188" t="str">
        <f t="shared" si="1"/>
        <v>2025/04</v>
      </c>
      <c r="E12775" s="189"/>
    </row>
    <row r="12776">
      <c r="A12776" s="186" t="s">
        <v>499</v>
      </c>
      <c r="B12776" s="186">
        <v>0.0479424</v>
      </c>
      <c r="C12776" s="187">
        <v>45773.0</v>
      </c>
      <c r="D12776" s="188" t="str">
        <f t="shared" si="1"/>
        <v>2025/04</v>
      </c>
      <c r="E12776" s="189"/>
    </row>
    <row r="12777">
      <c r="A12777" s="186" t="s">
        <v>499</v>
      </c>
      <c r="B12777" s="186">
        <v>0.0190812</v>
      </c>
      <c r="C12777" s="187">
        <v>45773.0</v>
      </c>
      <c r="D12777" s="188" t="str">
        <f t="shared" si="1"/>
        <v>2025/04</v>
      </c>
      <c r="E12777" s="189"/>
    </row>
    <row r="12778">
      <c r="A12778" s="186" t="s">
        <v>509</v>
      </c>
      <c r="B12778" s="186">
        <v>1.455E-4</v>
      </c>
      <c r="C12778" s="187">
        <v>45773.0</v>
      </c>
      <c r="D12778" s="188" t="str">
        <f t="shared" si="1"/>
        <v>2025/04</v>
      </c>
      <c r="E12778" s="189"/>
    </row>
    <row r="12779">
      <c r="A12779" s="186" t="s">
        <v>509</v>
      </c>
      <c r="B12779" s="186">
        <v>8.58E-5</v>
      </c>
      <c r="C12779" s="187">
        <v>45773.0</v>
      </c>
      <c r="D12779" s="188" t="str">
        <f t="shared" si="1"/>
        <v>2025/04</v>
      </c>
      <c r="E12779" s="189"/>
    </row>
    <row r="12780">
      <c r="A12780" s="186" t="s">
        <v>502</v>
      </c>
      <c r="B12780" s="186">
        <v>0.0264294</v>
      </c>
      <c r="C12780" s="187">
        <v>45773.0</v>
      </c>
      <c r="D12780" s="188" t="str">
        <f t="shared" si="1"/>
        <v>2025/04</v>
      </c>
      <c r="E12780" s="189"/>
    </row>
    <row r="12781">
      <c r="A12781" s="186" t="s">
        <v>502</v>
      </c>
      <c r="B12781" s="186">
        <v>0.0681312</v>
      </c>
      <c r="C12781" s="187">
        <v>45773.0</v>
      </c>
      <c r="D12781" s="188" t="str">
        <f t="shared" si="1"/>
        <v>2025/04</v>
      </c>
      <c r="E12781" s="189"/>
    </row>
    <row r="12782">
      <c r="A12782" s="186" t="s">
        <v>502</v>
      </c>
      <c r="B12782" s="186">
        <v>0.0052752</v>
      </c>
      <c r="C12782" s="187">
        <v>45773.0</v>
      </c>
      <c r="D12782" s="188" t="str">
        <f t="shared" si="1"/>
        <v>2025/04</v>
      </c>
      <c r="E12782" s="189"/>
    </row>
    <row r="12783">
      <c r="A12783" s="186" t="s">
        <v>502</v>
      </c>
      <c r="B12783" s="186">
        <v>0.0031967</v>
      </c>
      <c r="C12783" s="187">
        <v>45773.0</v>
      </c>
      <c r="D12783" s="188" t="str">
        <f t="shared" si="1"/>
        <v>2025/04</v>
      </c>
      <c r="E12783" s="189"/>
    </row>
    <row r="12784">
      <c r="A12784" s="186" t="s">
        <v>502</v>
      </c>
      <c r="B12784" s="186">
        <v>0.3686148</v>
      </c>
      <c r="C12784" s="187">
        <v>45773.0</v>
      </c>
      <c r="D12784" s="188" t="str">
        <f t="shared" si="1"/>
        <v>2025/04</v>
      </c>
      <c r="E12784" s="189"/>
    </row>
    <row r="12785">
      <c r="A12785" s="186" t="s">
        <v>502</v>
      </c>
      <c r="B12785" s="186">
        <v>0.0252876</v>
      </c>
      <c r="C12785" s="187">
        <v>45773.0</v>
      </c>
      <c r="D12785" s="188" t="str">
        <f t="shared" si="1"/>
        <v>2025/04</v>
      </c>
      <c r="E12785" s="189"/>
    </row>
    <row r="12786">
      <c r="A12786" s="186" t="s">
        <v>502</v>
      </c>
      <c r="B12786" s="186">
        <v>5.08</v>
      </c>
      <c r="C12786" s="187">
        <v>45773.0</v>
      </c>
      <c r="D12786" s="188" t="str">
        <f t="shared" si="1"/>
        <v>2025/04</v>
      </c>
      <c r="E12786" s="189"/>
    </row>
    <row r="12787">
      <c r="A12787" s="186" t="s">
        <v>502</v>
      </c>
      <c r="B12787" s="186">
        <v>0.256143</v>
      </c>
      <c r="C12787" s="187">
        <v>45773.0</v>
      </c>
      <c r="D12787" s="188" t="str">
        <f t="shared" si="1"/>
        <v>2025/04</v>
      </c>
      <c r="E12787" s="189"/>
    </row>
    <row r="12788">
      <c r="A12788" s="186" t="s">
        <v>502</v>
      </c>
      <c r="B12788" s="186">
        <v>0.311748</v>
      </c>
      <c r="C12788" s="187">
        <v>45773.0</v>
      </c>
      <c r="D12788" s="188" t="str">
        <f t="shared" si="1"/>
        <v>2025/04</v>
      </c>
      <c r="E12788" s="189"/>
    </row>
    <row r="12789">
      <c r="A12789" s="186" t="s">
        <v>488</v>
      </c>
      <c r="B12789" s="186">
        <v>0.0061776</v>
      </c>
      <c r="C12789" s="187">
        <v>45773.0</v>
      </c>
      <c r="D12789" s="188" t="str">
        <f t="shared" si="1"/>
        <v>2025/04</v>
      </c>
      <c r="E12789" s="189"/>
    </row>
    <row r="12790">
      <c r="A12790" s="186" t="s">
        <v>488</v>
      </c>
      <c r="B12790" s="186">
        <v>5.322E-4</v>
      </c>
      <c r="C12790" s="187">
        <v>45773.0</v>
      </c>
      <c r="D12790" s="188" t="str">
        <f t="shared" si="1"/>
        <v>2025/04</v>
      </c>
      <c r="E12790" s="189"/>
    </row>
    <row r="12791">
      <c r="A12791" s="186" t="s">
        <v>488</v>
      </c>
      <c r="B12791" s="186">
        <v>0.0015392</v>
      </c>
      <c r="C12791" s="187">
        <v>45773.0</v>
      </c>
      <c r="D12791" s="188" t="str">
        <f t="shared" si="1"/>
        <v>2025/04</v>
      </c>
      <c r="E12791" s="189"/>
    </row>
    <row r="12792">
      <c r="A12792" s="186" t="s">
        <v>488</v>
      </c>
      <c r="B12792" s="186">
        <v>5.745E-5</v>
      </c>
      <c r="C12792" s="187">
        <v>45773.0</v>
      </c>
      <c r="D12792" s="188" t="str">
        <f t="shared" si="1"/>
        <v>2025/04</v>
      </c>
      <c r="E12792" s="189"/>
    </row>
    <row r="12793">
      <c r="A12793" s="186" t="s">
        <v>488</v>
      </c>
      <c r="B12793" s="186">
        <v>7.2E-6</v>
      </c>
      <c r="C12793" s="187">
        <v>45773.0</v>
      </c>
      <c r="D12793" s="188" t="str">
        <f t="shared" si="1"/>
        <v>2025/04</v>
      </c>
      <c r="E12793" s="189"/>
    </row>
    <row r="12794">
      <c r="A12794" s="186" t="s">
        <v>488</v>
      </c>
      <c r="B12794" s="186">
        <v>1.0322E-4</v>
      </c>
      <c r="C12794" s="187">
        <v>45773.0</v>
      </c>
      <c r="D12794" s="188" t="str">
        <f t="shared" si="1"/>
        <v>2025/04</v>
      </c>
      <c r="E12794" s="189"/>
    </row>
    <row r="12795">
      <c r="A12795" s="186" t="s">
        <v>489</v>
      </c>
      <c r="B12795" s="186">
        <v>1.41219</v>
      </c>
      <c r="C12795" s="187">
        <v>45773.0</v>
      </c>
      <c r="D12795" s="188" t="str">
        <f t="shared" si="1"/>
        <v>2025/04</v>
      </c>
      <c r="E12795" s="189"/>
    </row>
    <row r="12796">
      <c r="A12796" s="186" t="s">
        <v>489</v>
      </c>
      <c r="B12796" s="186">
        <v>0.0089375</v>
      </c>
      <c r="C12796" s="187">
        <v>45773.0</v>
      </c>
      <c r="D12796" s="188" t="str">
        <f t="shared" si="1"/>
        <v>2025/04</v>
      </c>
      <c r="E12796" s="189"/>
    </row>
    <row r="12797">
      <c r="A12797" s="186" t="s">
        <v>489</v>
      </c>
      <c r="B12797" s="186">
        <v>0.78978</v>
      </c>
      <c r="C12797" s="187">
        <v>45773.0</v>
      </c>
      <c r="D12797" s="188" t="str">
        <f t="shared" si="1"/>
        <v>2025/04</v>
      </c>
      <c r="E12797" s="189"/>
    </row>
    <row r="12798">
      <c r="A12798" s="186" t="s">
        <v>489</v>
      </c>
      <c r="B12798" s="186">
        <v>0.1137125</v>
      </c>
      <c r="C12798" s="187">
        <v>45773.0</v>
      </c>
      <c r="D12798" s="188" t="str">
        <f t="shared" si="1"/>
        <v>2025/04</v>
      </c>
      <c r="E12798" s="189"/>
    </row>
    <row r="12799">
      <c r="A12799" s="186" t="s">
        <v>489</v>
      </c>
      <c r="B12799" s="186">
        <v>0.07032</v>
      </c>
      <c r="C12799" s="187">
        <v>45773.0</v>
      </c>
      <c r="D12799" s="188" t="str">
        <f t="shared" si="1"/>
        <v>2025/04</v>
      </c>
      <c r="E12799" s="189"/>
    </row>
    <row r="12800">
      <c r="A12800" s="186" t="s">
        <v>489</v>
      </c>
      <c r="B12800" s="186">
        <v>6.6025917</v>
      </c>
      <c r="C12800" s="187">
        <v>45773.0</v>
      </c>
      <c r="D12800" s="188" t="str">
        <f t="shared" si="1"/>
        <v>2025/04</v>
      </c>
      <c r="E12800" s="189"/>
    </row>
    <row r="12801">
      <c r="A12801" s="186" t="s">
        <v>489</v>
      </c>
      <c r="B12801" s="186">
        <v>0.476448</v>
      </c>
      <c r="C12801" s="187">
        <v>45773.0</v>
      </c>
      <c r="D12801" s="188" t="str">
        <f t="shared" si="1"/>
        <v>2025/04</v>
      </c>
      <c r="E12801" s="189"/>
    </row>
    <row r="12802">
      <c r="A12802" s="186" t="s">
        <v>489</v>
      </c>
      <c r="B12802" s="186">
        <v>4.086975</v>
      </c>
      <c r="C12802" s="187">
        <v>45773.0</v>
      </c>
      <c r="D12802" s="188" t="str">
        <f t="shared" si="1"/>
        <v>2025/04</v>
      </c>
      <c r="E12802" s="189"/>
    </row>
    <row r="12803">
      <c r="A12803" s="186" t="s">
        <v>489</v>
      </c>
      <c r="B12803" s="186">
        <v>0.0201972</v>
      </c>
      <c r="C12803" s="187">
        <v>45773.0</v>
      </c>
      <c r="D12803" s="188" t="str">
        <f t="shared" si="1"/>
        <v>2025/04</v>
      </c>
      <c r="E12803" s="189"/>
    </row>
    <row r="12804">
      <c r="A12804" s="186" t="s">
        <v>489</v>
      </c>
      <c r="B12804" s="186">
        <v>0.0137088</v>
      </c>
      <c r="C12804" s="187">
        <v>45773.0</v>
      </c>
      <c r="D12804" s="188" t="str">
        <f t="shared" si="1"/>
        <v>2025/04</v>
      </c>
      <c r="E12804" s="189"/>
    </row>
    <row r="12805">
      <c r="A12805" s="186" t="s">
        <v>498</v>
      </c>
      <c r="B12805" s="186">
        <v>0.4414975</v>
      </c>
      <c r="C12805" s="187">
        <v>45773.0</v>
      </c>
      <c r="D12805" s="188" t="str">
        <f t="shared" si="1"/>
        <v>2025/04</v>
      </c>
      <c r="E12805" s="189"/>
    </row>
    <row r="12806">
      <c r="A12806" s="186" t="s">
        <v>498</v>
      </c>
      <c r="B12806" s="186">
        <v>0.032</v>
      </c>
      <c r="C12806" s="187">
        <v>45773.0</v>
      </c>
      <c r="D12806" s="188" t="str">
        <f t="shared" si="1"/>
        <v>2025/04</v>
      </c>
      <c r="E12806" s="189"/>
    </row>
    <row r="12807">
      <c r="A12807" s="186" t="s">
        <v>498</v>
      </c>
      <c r="B12807" s="186">
        <v>0.36499</v>
      </c>
      <c r="C12807" s="187">
        <v>45773.0</v>
      </c>
      <c r="D12807" s="188" t="str">
        <f t="shared" si="1"/>
        <v>2025/04</v>
      </c>
      <c r="E12807" s="189"/>
    </row>
    <row r="12808">
      <c r="A12808" s="186" t="s">
        <v>498</v>
      </c>
      <c r="B12808" s="186">
        <v>0.0281598</v>
      </c>
      <c r="C12808" s="187">
        <v>45773.0</v>
      </c>
      <c r="D12808" s="188" t="str">
        <f t="shared" si="1"/>
        <v>2025/04</v>
      </c>
      <c r="E12808" s="189"/>
    </row>
    <row r="12809">
      <c r="A12809" s="186" t="s">
        <v>498</v>
      </c>
      <c r="B12809" s="186">
        <v>8.448E-4</v>
      </c>
      <c r="C12809" s="187">
        <v>45773.0</v>
      </c>
      <c r="D12809" s="188" t="str">
        <f t="shared" si="1"/>
        <v>2025/04</v>
      </c>
      <c r="E12809" s="189"/>
    </row>
    <row r="12810">
      <c r="A12810" s="186" t="s">
        <v>498</v>
      </c>
      <c r="B12810" s="186">
        <v>0.0062526</v>
      </c>
      <c r="C12810" s="187">
        <v>45773.0</v>
      </c>
      <c r="D12810" s="188" t="str">
        <f t="shared" si="1"/>
        <v>2025/04</v>
      </c>
      <c r="E12810" s="189"/>
    </row>
    <row r="12811">
      <c r="A12811" s="186" t="s">
        <v>512</v>
      </c>
      <c r="B12811" s="186">
        <v>2.870584</v>
      </c>
      <c r="C12811" s="187">
        <v>45773.0</v>
      </c>
      <c r="D12811" s="188" t="str">
        <f t="shared" si="1"/>
        <v>2025/04</v>
      </c>
      <c r="E12811" s="189"/>
    </row>
    <row r="12812">
      <c r="A12812" s="186" t="s">
        <v>512</v>
      </c>
      <c r="B12812" s="186">
        <v>3.239816</v>
      </c>
      <c r="C12812" s="187">
        <v>45773.0</v>
      </c>
      <c r="D12812" s="188" t="str">
        <f t="shared" si="1"/>
        <v>2025/04</v>
      </c>
      <c r="E12812" s="189"/>
    </row>
    <row r="12813">
      <c r="A12813" s="186" t="s">
        <v>512</v>
      </c>
      <c r="B12813" s="186">
        <v>0.00396</v>
      </c>
      <c r="C12813" s="187">
        <v>45773.0</v>
      </c>
      <c r="D12813" s="188" t="str">
        <f t="shared" si="1"/>
        <v>2025/04</v>
      </c>
      <c r="E12813" s="189"/>
    </row>
    <row r="12814">
      <c r="A12814" s="186" t="s">
        <v>512</v>
      </c>
      <c r="B12814" s="186">
        <v>0.0275</v>
      </c>
      <c r="C12814" s="187">
        <v>45773.0</v>
      </c>
      <c r="D12814" s="188" t="str">
        <f t="shared" si="1"/>
        <v>2025/04</v>
      </c>
      <c r="E12814" s="189"/>
    </row>
    <row r="12815">
      <c r="A12815" s="186" t="s">
        <v>512</v>
      </c>
      <c r="B12815" s="186">
        <v>9.9E-4</v>
      </c>
      <c r="C12815" s="187">
        <v>45773.0</v>
      </c>
      <c r="D12815" s="188" t="str">
        <f t="shared" si="1"/>
        <v>2025/04</v>
      </c>
      <c r="E12815" s="189"/>
    </row>
    <row r="12816">
      <c r="A12816" s="186" t="s">
        <v>491</v>
      </c>
      <c r="B12816" s="186">
        <v>0.01955805</v>
      </c>
      <c r="C12816" s="187">
        <v>45773.0</v>
      </c>
      <c r="D12816" s="188" t="str">
        <f t="shared" si="1"/>
        <v>2025/04</v>
      </c>
      <c r="E12816" s="189"/>
    </row>
    <row r="12817">
      <c r="A12817" s="186" t="s">
        <v>491</v>
      </c>
      <c r="B12817" s="186">
        <v>0.065664</v>
      </c>
      <c r="C12817" s="187">
        <v>45773.0</v>
      </c>
      <c r="D12817" s="188" t="str">
        <f t="shared" si="1"/>
        <v>2025/04</v>
      </c>
      <c r="E12817" s="189"/>
    </row>
    <row r="12818">
      <c r="A12818" s="186" t="s">
        <v>491</v>
      </c>
      <c r="B12818" s="186">
        <v>0.017187</v>
      </c>
      <c r="C12818" s="187">
        <v>45773.0</v>
      </c>
      <c r="D12818" s="188" t="str">
        <f t="shared" si="1"/>
        <v>2025/04</v>
      </c>
      <c r="E12818" s="189"/>
    </row>
    <row r="12819">
      <c r="A12819" s="186" t="s">
        <v>487</v>
      </c>
      <c r="B12819" s="186">
        <v>0.0037512</v>
      </c>
      <c r="C12819" s="187">
        <v>45774.0</v>
      </c>
      <c r="D12819" s="188" t="str">
        <f t="shared" si="1"/>
        <v>2025/04</v>
      </c>
      <c r="E12819" s="189"/>
    </row>
    <row r="12820">
      <c r="A12820" s="186" t="s">
        <v>487</v>
      </c>
      <c r="B12820" s="186">
        <v>0.0077792</v>
      </c>
      <c r="C12820" s="187">
        <v>45774.0</v>
      </c>
      <c r="D12820" s="188" t="str">
        <f t="shared" si="1"/>
        <v>2025/04</v>
      </c>
      <c r="E12820" s="189"/>
    </row>
    <row r="12821">
      <c r="A12821" s="186" t="s">
        <v>487</v>
      </c>
      <c r="B12821" s="186">
        <v>0.13456</v>
      </c>
      <c r="C12821" s="187">
        <v>45774.0</v>
      </c>
      <c r="D12821" s="188" t="str">
        <f t="shared" si="1"/>
        <v>2025/04</v>
      </c>
      <c r="E12821" s="189"/>
    </row>
    <row r="12822">
      <c r="A12822" s="186" t="s">
        <v>487</v>
      </c>
      <c r="B12822" s="186">
        <v>0.127</v>
      </c>
      <c r="C12822" s="187">
        <v>45774.0</v>
      </c>
      <c r="D12822" s="188" t="str">
        <f t="shared" si="1"/>
        <v>2025/04</v>
      </c>
      <c r="E12822" s="189"/>
    </row>
    <row r="12823">
      <c r="A12823" s="186" t="s">
        <v>487</v>
      </c>
      <c r="B12823" s="186">
        <v>0.2341757</v>
      </c>
      <c r="C12823" s="187">
        <v>45774.0</v>
      </c>
      <c r="D12823" s="188" t="str">
        <f t="shared" si="1"/>
        <v>2025/04</v>
      </c>
      <c r="E12823" s="189"/>
    </row>
    <row r="12824">
      <c r="A12824" s="186" t="s">
        <v>487</v>
      </c>
      <c r="B12824" s="186">
        <v>0.001056</v>
      </c>
      <c r="C12824" s="187">
        <v>45774.0</v>
      </c>
      <c r="D12824" s="188" t="str">
        <f t="shared" si="1"/>
        <v>2025/04</v>
      </c>
      <c r="E12824" s="189"/>
    </row>
    <row r="12825">
      <c r="A12825" s="186" t="s">
        <v>487</v>
      </c>
      <c r="B12825" s="186">
        <v>0.2886884</v>
      </c>
      <c r="C12825" s="187">
        <v>45774.0</v>
      </c>
      <c r="D12825" s="188" t="str">
        <f t="shared" si="1"/>
        <v>2025/04</v>
      </c>
      <c r="E12825" s="189"/>
    </row>
    <row r="12826">
      <c r="A12826" s="186" t="s">
        <v>499</v>
      </c>
      <c r="B12826" s="186">
        <v>6.360675</v>
      </c>
      <c r="C12826" s="187">
        <v>45774.0</v>
      </c>
      <c r="D12826" s="188" t="str">
        <f t="shared" si="1"/>
        <v>2025/04</v>
      </c>
      <c r="E12826" s="189"/>
    </row>
    <row r="12827">
      <c r="A12827" s="186" t="s">
        <v>499</v>
      </c>
      <c r="B12827" s="186">
        <v>0.0048</v>
      </c>
      <c r="C12827" s="187">
        <v>45774.0</v>
      </c>
      <c r="D12827" s="188" t="str">
        <f t="shared" si="1"/>
        <v>2025/04</v>
      </c>
      <c r="E12827" s="189"/>
    </row>
    <row r="12828">
      <c r="A12828" s="186" t="s">
        <v>499</v>
      </c>
      <c r="B12828" s="186">
        <v>3.29437</v>
      </c>
      <c r="C12828" s="187">
        <v>45774.0</v>
      </c>
      <c r="D12828" s="188" t="str">
        <f t="shared" si="1"/>
        <v>2025/04</v>
      </c>
      <c r="E12828" s="189"/>
    </row>
    <row r="12829">
      <c r="A12829" s="186" t="s">
        <v>499</v>
      </c>
      <c r="B12829" s="186">
        <v>3.466715</v>
      </c>
      <c r="C12829" s="187">
        <v>45774.0</v>
      </c>
      <c r="D12829" s="188" t="str">
        <f t="shared" si="1"/>
        <v>2025/04</v>
      </c>
      <c r="E12829" s="189"/>
    </row>
    <row r="12830">
      <c r="A12830" s="186" t="s">
        <v>499</v>
      </c>
      <c r="B12830" s="186">
        <v>0.276</v>
      </c>
      <c r="C12830" s="187">
        <v>45774.0</v>
      </c>
      <c r="D12830" s="188" t="str">
        <f t="shared" si="1"/>
        <v>2025/04</v>
      </c>
      <c r="E12830" s="189"/>
    </row>
    <row r="12831">
      <c r="A12831" s="186" t="s">
        <v>499</v>
      </c>
      <c r="B12831" s="186">
        <v>1.96866</v>
      </c>
      <c r="C12831" s="187">
        <v>45774.0</v>
      </c>
      <c r="D12831" s="188" t="str">
        <f t="shared" si="1"/>
        <v>2025/04</v>
      </c>
      <c r="E12831" s="189"/>
    </row>
    <row r="12832">
      <c r="A12832" s="186" t="s">
        <v>499</v>
      </c>
      <c r="B12832" s="186">
        <v>0.01090622</v>
      </c>
      <c r="C12832" s="187">
        <v>45774.0</v>
      </c>
      <c r="D12832" s="188" t="str">
        <f t="shared" si="1"/>
        <v>2025/04</v>
      </c>
      <c r="E12832" s="189"/>
    </row>
    <row r="12833">
      <c r="A12833" s="186" t="s">
        <v>499</v>
      </c>
      <c r="B12833" s="186">
        <v>0.1190592</v>
      </c>
      <c r="C12833" s="187">
        <v>45774.0</v>
      </c>
      <c r="D12833" s="188" t="str">
        <f t="shared" si="1"/>
        <v>2025/04</v>
      </c>
      <c r="E12833" s="189"/>
    </row>
    <row r="12834">
      <c r="A12834" s="186" t="s">
        <v>499</v>
      </c>
      <c r="B12834" s="186">
        <v>0.0642288</v>
      </c>
      <c r="C12834" s="187">
        <v>45774.0</v>
      </c>
      <c r="D12834" s="188" t="str">
        <f t="shared" si="1"/>
        <v>2025/04</v>
      </c>
      <c r="E12834" s="189"/>
    </row>
    <row r="12835">
      <c r="A12835" s="186" t="s">
        <v>502</v>
      </c>
      <c r="B12835" s="186">
        <v>0.002295</v>
      </c>
      <c r="C12835" s="187">
        <v>45774.0</v>
      </c>
      <c r="D12835" s="188" t="str">
        <f t="shared" si="1"/>
        <v>2025/04</v>
      </c>
      <c r="E12835" s="189"/>
    </row>
    <row r="12836">
      <c r="A12836" s="186" t="s">
        <v>502</v>
      </c>
      <c r="B12836" s="186">
        <v>0.00169</v>
      </c>
      <c r="C12836" s="187">
        <v>45774.0</v>
      </c>
      <c r="D12836" s="188" t="str">
        <f t="shared" si="1"/>
        <v>2025/04</v>
      </c>
      <c r="E12836" s="189"/>
    </row>
    <row r="12837">
      <c r="A12837" s="186" t="s">
        <v>502</v>
      </c>
      <c r="B12837" s="186">
        <v>0.02122005</v>
      </c>
      <c r="C12837" s="187">
        <v>45774.0</v>
      </c>
      <c r="D12837" s="188" t="str">
        <f t="shared" si="1"/>
        <v>2025/04</v>
      </c>
      <c r="E12837" s="189"/>
    </row>
    <row r="12838">
      <c r="A12838" s="186" t="s">
        <v>502</v>
      </c>
      <c r="B12838" s="186">
        <v>0.01872</v>
      </c>
      <c r="C12838" s="187">
        <v>45774.0</v>
      </c>
      <c r="D12838" s="188" t="str">
        <f t="shared" si="1"/>
        <v>2025/04</v>
      </c>
      <c r="E12838" s="189"/>
    </row>
    <row r="12839">
      <c r="A12839" s="186" t="s">
        <v>502</v>
      </c>
      <c r="B12839" s="186">
        <v>0.0018654</v>
      </c>
      <c r="C12839" s="187">
        <v>45774.0</v>
      </c>
      <c r="D12839" s="188" t="str">
        <f t="shared" si="1"/>
        <v>2025/04</v>
      </c>
      <c r="E12839" s="189"/>
    </row>
    <row r="12840">
      <c r="A12840" s="186" t="s">
        <v>502</v>
      </c>
      <c r="B12840" s="186">
        <v>0.0028682</v>
      </c>
      <c r="C12840" s="187">
        <v>45774.0</v>
      </c>
      <c r="D12840" s="188" t="str">
        <f t="shared" si="1"/>
        <v>2025/04</v>
      </c>
      <c r="E12840" s="189"/>
    </row>
    <row r="12841">
      <c r="A12841" s="186" t="s">
        <v>502</v>
      </c>
      <c r="B12841" s="186">
        <v>0.2973387</v>
      </c>
      <c r="C12841" s="187">
        <v>45774.0</v>
      </c>
      <c r="D12841" s="188" t="str">
        <f t="shared" si="1"/>
        <v>2025/04</v>
      </c>
      <c r="E12841" s="189"/>
    </row>
    <row r="12842">
      <c r="A12842" s="186" t="s">
        <v>502</v>
      </c>
      <c r="B12842" s="186">
        <v>0.0203376</v>
      </c>
      <c r="C12842" s="187">
        <v>45774.0</v>
      </c>
      <c r="D12842" s="188" t="str">
        <f t="shared" si="1"/>
        <v>2025/04</v>
      </c>
      <c r="E12842" s="189"/>
    </row>
    <row r="12843">
      <c r="A12843" s="186" t="s">
        <v>502</v>
      </c>
      <c r="B12843" s="186">
        <v>5.08</v>
      </c>
      <c r="C12843" s="187">
        <v>45774.0</v>
      </c>
      <c r="D12843" s="188" t="str">
        <f t="shared" si="1"/>
        <v>2025/04</v>
      </c>
      <c r="E12843" s="189"/>
    </row>
    <row r="12844">
      <c r="A12844" s="186" t="s">
        <v>502</v>
      </c>
      <c r="B12844" s="186">
        <v>0.257214</v>
      </c>
      <c r="C12844" s="187">
        <v>45774.0</v>
      </c>
      <c r="D12844" s="188" t="str">
        <f t="shared" si="1"/>
        <v>2025/04</v>
      </c>
      <c r="E12844" s="189"/>
    </row>
    <row r="12845">
      <c r="A12845" s="186" t="s">
        <v>502</v>
      </c>
      <c r="B12845" s="186">
        <v>0.282824</v>
      </c>
      <c r="C12845" s="187">
        <v>45774.0</v>
      </c>
      <c r="D12845" s="188" t="str">
        <f t="shared" si="1"/>
        <v>2025/04</v>
      </c>
      <c r="E12845" s="189"/>
    </row>
    <row r="12846">
      <c r="A12846" s="186" t="s">
        <v>488</v>
      </c>
      <c r="B12846" s="186">
        <v>0.0043748</v>
      </c>
      <c r="C12846" s="187">
        <v>45774.0</v>
      </c>
      <c r="D12846" s="188" t="str">
        <f t="shared" si="1"/>
        <v>2025/04</v>
      </c>
      <c r="E12846" s="189"/>
    </row>
    <row r="12847">
      <c r="A12847" s="186" t="s">
        <v>488</v>
      </c>
      <c r="B12847" s="186">
        <v>0.0060624</v>
      </c>
      <c r="C12847" s="187">
        <v>45774.0</v>
      </c>
      <c r="D12847" s="188" t="str">
        <f t="shared" si="1"/>
        <v>2025/04</v>
      </c>
      <c r="E12847" s="189"/>
    </row>
    <row r="12848">
      <c r="A12848" s="186" t="s">
        <v>488</v>
      </c>
      <c r="B12848" s="186">
        <v>0.01944945</v>
      </c>
      <c r="C12848" s="187">
        <v>45774.0</v>
      </c>
      <c r="D12848" s="188" t="str">
        <f t="shared" si="1"/>
        <v>2025/04</v>
      </c>
      <c r="E12848" s="189"/>
    </row>
    <row r="12849">
      <c r="A12849" s="186" t="s">
        <v>488</v>
      </c>
      <c r="B12849" s="186">
        <v>0.0028896</v>
      </c>
      <c r="C12849" s="187">
        <v>45774.0</v>
      </c>
      <c r="D12849" s="188" t="str">
        <f t="shared" si="1"/>
        <v>2025/04</v>
      </c>
      <c r="E12849" s="189"/>
    </row>
    <row r="12850">
      <c r="A12850" s="186" t="s">
        <v>488</v>
      </c>
      <c r="B12850" s="186">
        <v>0.0059826</v>
      </c>
      <c r="C12850" s="187">
        <v>45774.0</v>
      </c>
      <c r="D12850" s="188" t="str">
        <f t="shared" si="1"/>
        <v>2025/04</v>
      </c>
      <c r="E12850" s="189"/>
    </row>
    <row r="12851">
      <c r="A12851" s="186" t="s">
        <v>489</v>
      </c>
      <c r="B12851" s="186">
        <v>0.5762525</v>
      </c>
      <c r="C12851" s="187">
        <v>45774.0</v>
      </c>
      <c r="D12851" s="188" t="str">
        <f t="shared" si="1"/>
        <v>2025/04</v>
      </c>
      <c r="E12851" s="189"/>
    </row>
    <row r="12852">
      <c r="A12852" s="186" t="s">
        <v>489</v>
      </c>
      <c r="B12852" s="186">
        <v>0.00384</v>
      </c>
      <c r="C12852" s="187">
        <v>45774.0</v>
      </c>
      <c r="D12852" s="188" t="str">
        <f t="shared" si="1"/>
        <v>2025/04</v>
      </c>
      <c r="E12852" s="189"/>
    </row>
    <row r="12853">
      <c r="A12853" s="186" t="s">
        <v>489</v>
      </c>
      <c r="B12853" s="186">
        <v>0.25072</v>
      </c>
      <c r="C12853" s="187">
        <v>45774.0</v>
      </c>
      <c r="D12853" s="188" t="str">
        <f t="shared" si="1"/>
        <v>2025/04</v>
      </c>
      <c r="E12853" s="189"/>
    </row>
    <row r="12854">
      <c r="A12854" s="186" t="s">
        <v>489</v>
      </c>
      <c r="B12854" s="186">
        <v>0.101945</v>
      </c>
      <c r="C12854" s="187">
        <v>45774.0</v>
      </c>
      <c r="D12854" s="188" t="str">
        <f t="shared" si="1"/>
        <v>2025/04</v>
      </c>
      <c r="E12854" s="189"/>
    </row>
    <row r="12855">
      <c r="A12855" s="186" t="s">
        <v>489</v>
      </c>
      <c r="B12855" s="186">
        <v>0.09144</v>
      </c>
      <c r="C12855" s="187">
        <v>45774.0</v>
      </c>
      <c r="D12855" s="188" t="str">
        <f t="shared" si="1"/>
        <v>2025/04</v>
      </c>
      <c r="E12855" s="189"/>
    </row>
    <row r="12856">
      <c r="A12856" s="186" t="s">
        <v>489</v>
      </c>
      <c r="B12856" s="186">
        <v>6.5110152</v>
      </c>
      <c r="C12856" s="187">
        <v>45774.0</v>
      </c>
      <c r="D12856" s="188" t="str">
        <f t="shared" si="1"/>
        <v>2025/04</v>
      </c>
      <c r="E12856" s="189"/>
    </row>
    <row r="12857">
      <c r="A12857" s="186" t="s">
        <v>489</v>
      </c>
      <c r="B12857" s="186">
        <v>0.4679232</v>
      </c>
      <c r="C12857" s="187">
        <v>45774.0</v>
      </c>
      <c r="D12857" s="188" t="str">
        <f t="shared" si="1"/>
        <v>2025/04</v>
      </c>
      <c r="E12857" s="189"/>
    </row>
    <row r="12858">
      <c r="A12858" s="186" t="s">
        <v>489</v>
      </c>
      <c r="B12858" s="186">
        <v>4.0203684</v>
      </c>
      <c r="C12858" s="187">
        <v>45774.0</v>
      </c>
      <c r="D12858" s="188" t="str">
        <f t="shared" si="1"/>
        <v>2025/04</v>
      </c>
      <c r="E12858" s="189"/>
    </row>
    <row r="12859">
      <c r="A12859" s="186" t="s">
        <v>489</v>
      </c>
      <c r="B12859" s="186">
        <v>0.0090315</v>
      </c>
      <c r="C12859" s="187">
        <v>45774.0</v>
      </c>
      <c r="D12859" s="188" t="str">
        <f t="shared" si="1"/>
        <v>2025/04</v>
      </c>
      <c r="E12859" s="189"/>
    </row>
    <row r="12860">
      <c r="A12860" s="186" t="s">
        <v>489</v>
      </c>
      <c r="B12860" s="186">
        <v>0.0059304</v>
      </c>
      <c r="C12860" s="187">
        <v>45774.0</v>
      </c>
      <c r="D12860" s="188" t="str">
        <f t="shared" si="1"/>
        <v>2025/04</v>
      </c>
      <c r="E12860" s="189"/>
    </row>
    <row r="12861">
      <c r="A12861" s="186" t="s">
        <v>498</v>
      </c>
      <c r="B12861" s="186">
        <v>0.13739</v>
      </c>
      <c r="C12861" s="187">
        <v>45774.0</v>
      </c>
      <c r="D12861" s="188" t="str">
        <f t="shared" si="1"/>
        <v>2025/04</v>
      </c>
      <c r="E12861" s="189"/>
    </row>
    <row r="12862">
      <c r="A12862" s="186" t="s">
        <v>498</v>
      </c>
      <c r="B12862" s="186">
        <v>0.0032</v>
      </c>
      <c r="C12862" s="187">
        <v>45774.0</v>
      </c>
      <c r="D12862" s="188" t="str">
        <f t="shared" si="1"/>
        <v>2025/04</v>
      </c>
      <c r="E12862" s="189"/>
    </row>
    <row r="12863">
      <c r="A12863" s="186" t="s">
        <v>498</v>
      </c>
      <c r="B12863" s="186">
        <v>0.10573</v>
      </c>
      <c r="C12863" s="187">
        <v>45774.0</v>
      </c>
      <c r="D12863" s="188" t="str">
        <f t="shared" si="1"/>
        <v>2025/04</v>
      </c>
      <c r="E12863" s="189"/>
    </row>
    <row r="12864">
      <c r="A12864" s="186" t="s">
        <v>498</v>
      </c>
      <c r="B12864" s="186">
        <v>0.0120354</v>
      </c>
      <c r="C12864" s="187">
        <v>45774.0</v>
      </c>
      <c r="D12864" s="188" t="str">
        <f t="shared" si="1"/>
        <v>2025/04</v>
      </c>
      <c r="E12864" s="189"/>
    </row>
    <row r="12865">
      <c r="A12865" s="186" t="s">
        <v>498</v>
      </c>
      <c r="B12865" s="186">
        <v>8.352E-4</v>
      </c>
      <c r="C12865" s="187">
        <v>45774.0</v>
      </c>
      <c r="D12865" s="188" t="str">
        <f t="shared" si="1"/>
        <v>2025/04</v>
      </c>
      <c r="E12865" s="189"/>
    </row>
    <row r="12866">
      <c r="A12866" s="186" t="s">
        <v>498</v>
      </c>
      <c r="B12866" s="186">
        <v>0.00273</v>
      </c>
      <c r="C12866" s="187">
        <v>45774.0</v>
      </c>
      <c r="D12866" s="188" t="str">
        <f t="shared" si="1"/>
        <v>2025/04</v>
      </c>
      <c r="E12866" s="189"/>
    </row>
    <row r="12867">
      <c r="A12867" s="186" t="s">
        <v>512</v>
      </c>
      <c r="B12867" s="186">
        <v>0.0194319</v>
      </c>
      <c r="C12867" s="187">
        <v>45774.0</v>
      </c>
      <c r="D12867" s="188" t="str">
        <f t="shared" si="1"/>
        <v>2025/04</v>
      </c>
      <c r="E12867" s="189"/>
    </row>
    <row r="12868">
      <c r="A12868" s="186" t="s">
        <v>512</v>
      </c>
      <c r="B12868" s="186">
        <v>0.1328256</v>
      </c>
      <c r="C12868" s="187">
        <v>45774.0</v>
      </c>
      <c r="D12868" s="188" t="str">
        <f t="shared" si="1"/>
        <v>2025/04</v>
      </c>
      <c r="E12868" s="189"/>
    </row>
    <row r="12869">
      <c r="A12869" s="186" t="s">
        <v>512</v>
      </c>
      <c r="B12869" s="186">
        <v>0.0030036</v>
      </c>
      <c r="C12869" s="187">
        <v>45774.0</v>
      </c>
      <c r="D12869" s="188" t="str">
        <f t="shared" si="1"/>
        <v>2025/04</v>
      </c>
      <c r="E12869" s="189"/>
    </row>
    <row r="12870">
      <c r="A12870" s="186" t="s">
        <v>512</v>
      </c>
      <c r="B12870" s="186">
        <v>0.184206</v>
      </c>
      <c r="C12870" s="187">
        <v>45774.0</v>
      </c>
      <c r="D12870" s="188" t="str">
        <f t="shared" si="1"/>
        <v>2025/04</v>
      </c>
      <c r="E12870" s="189"/>
    </row>
    <row r="12871">
      <c r="A12871" s="186" t="s">
        <v>512</v>
      </c>
      <c r="B12871" s="186">
        <v>1.3783375</v>
      </c>
      <c r="C12871" s="187">
        <v>45774.0</v>
      </c>
      <c r="D12871" s="188" t="str">
        <f t="shared" si="1"/>
        <v>2025/04</v>
      </c>
      <c r="E12871" s="189"/>
    </row>
    <row r="12872">
      <c r="A12872" s="186" t="s">
        <v>512</v>
      </c>
      <c r="B12872" s="186">
        <v>0.04979</v>
      </c>
      <c r="C12872" s="187">
        <v>45774.0</v>
      </c>
      <c r="D12872" s="188" t="str">
        <f t="shared" si="1"/>
        <v>2025/04</v>
      </c>
      <c r="E12872" s="189"/>
    </row>
    <row r="12873">
      <c r="A12873" s="186" t="s">
        <v>491</v>
      </c>
      <c r="B12873" s="186">
        <v>0.0243516</v>
      </c>
      <c r="C12873" s="187">
        <v>45774.0</v>
      </c>
      <c r="D12873" s="188" t="str">
        <f t="shared" si="1"/>
        <v>2025/04</v>
      </c>
      <c r="E12873" s="189"/>
    </row>
    <row r="12874">
      <c r="A12874" s="186" t="s">
        <v>491</v>
      </c>
      <c r="B12874" s="186">
        <v>0.076176</v>
      </c>
      <c r="C12874" s="187">
        <v>45774.0</v>
      </c>
      <c r="D12874" s="188" t="str">
        <f t="shared" si="1"/>
        <v>2025/04</v>
      </c>
      <c r="E12874" s="189"/>
    </row>
    <row r="12875">
      <c r="A12875" s="186" t="s">
        <v>491</v>
      </c>
      <c r="B12875" s="186">
        <v>0.0200232</v>
      </c>
      <c r="C12875" s="187">
        <v>45774.0</v>
      </c>
      <c r="D12875" s="188" t="str">
        <f t="shared" si="1"/>
        <v>2025/04</v>
      </c>
      <c r="E12875" s="189"/>
    </row>
    <row r="12876">
      <c r="A12876" s="186" t="s">
        <v>487</v>
      </c>
      <c r="B12876" s="186">
        <v>0.0514852</v>
      </c>
      <c r="C12876" s="187">
        <v>45775.0</v>
      </c>
      <c r="D12876" s="188" t="str">
        <f t="shared" si="1"/>
        <v>2025/04</v>
      </c>
      <c r="E12876" s="189"/>
    </row>
    <row r="12877">
      <c r="A12877" s="186" t="s">
        <v>487</v>
      </c>
      <c r="B12877" s="186">
        <v>0.0010368</v>
      </c>
      <c r="C12877" s="187">
        <v>45775.0</v>
      </c>
      <c r="D12877" s="188" t="str">
        <f t="shared" si="1"/>
        <v>2025/04</v>
      </c>
      <c r="E12877" s="189"/>
    </row>
    <row r="12878">
      <c r="A12878" s="186" t="s">
        <v>487</v>
      </c>
      <c r="B12878" s="186">
        <v>0.1589136</v>
      </c>
      <c r="C12878" s="187">
        <v>45775.0</v>
      </c>
      <c r="D12878" s="188" t="str">
        <f t="shared" si="1"/>
        <v>2025/04</v>
      </c>
      <c r="E12878" s="189"/>
    </row>
    <row r="12879">
      <c r="A12879" s="186" t="s">
        <v>487</v>
      </c>
      <c r="B12879" s="186">
        <v>0.00711945</v>
      </c>
      <c r="C12879" s="187">
        <v>45775.0</v>
      </c>
      <c r="D12879" s="188" t="str">
        <f t="shared" si="1"/>
        <v>2025/04</v>
      </c>
      <c r="E12879" s="189"/>
    </row>
    <row r="12880">
      <c r="A12880" s="186" t="s">
        <v>487</v>
      </c>
      <c r="B12880" s="186">
        <v>8.64E-5</v>
      </c>
      <c r="C12880" s="187">
        <v>45775.0</v>
      </c>
      <c r="D12880" s="188" t="str">
        <f t="shared" si="1"/>
        <v>2025/04</v>
      </c>
      <c r="E12880" s="189"/>
    </row>
    <row r="12881">
      <c r="A12881" s="186" t="s">
        <v>487</v>
      </c>
      <c r="B12881" s="186">
        <v>0.0015528</v>
      </c>
      <c r="C12881" s="187">
        <v>45775.0</v>
      </c>
      <c r="D12881" s="188" t="str">
        <f t="shared" si="1"/>
        <v>2025/04</v>
      </c>
      <c r="E12881" s="189"/>
    </row>
    <row r="12882">
      <c r="A12882" s="186" t="s">
        <v>487</v>
      </c>
      <c r="B12882" s="186">
        <v>2.67107</v>
      </c>
      <c r="C12882" s="187">
        <v>45775.0</v>
      </c>
      <c r="D12882" s="188" t="str">
        <f t="shared" si="1"/>
        <v>2025/04</v>
      </c>
      <c r="E12882" s="189"/>
    </row>
    <row r="12883">
      <c r="A12883" s="186" t="s">
        <v>487</v>
      </c>
      <c r="B12883" s="186">
        <v>0.048</v>
      </c>
      <c r="C12883" s="187">
        <v>45775.0</v>
      </c>
      <c r="D12883" s="188" t="str">
        <f t="shared" si="1"/>
        <v>2025/04</v>
      </c>
      <c r="E12883" s="189"/>
    </row>
    <row r="12884">
      <c r="A12884" s="186" t="s">
        <v>487</v>
      </c>
      <c r="B12884" s="186">
        <v>2.61368</v>
      </c>
      <c r="C12884" s="187">
        <v>45775.0</v>
      </c>
      <c r="D12884" s="188" t="str">
        <f t="shared" si="1"/>
        <v>2025/04</v>
      </c>
      <c r="E12884" s="189"/>
    </row>
    <row r="12885">
      <c r="A12885" s="186" t="s">
        <v>487</v>
      </c>
      <c r="B12885" s="186">
        <v>9.323835</v>
      </c>
      <c r="C12885" s="187">
        <v>45775.0</v>
      </c>
      <c r="D12885" s="188" t="str">
        <f t="shared" si="1"/>
        <v>2025/04</v>
      </c>
      <c r="E12885" s="189"/>
    </row>
    <row r="12886">
      <c r="A12886" s="186" t="s">
        <v>487</v>
      </c>
      <c r="B12886" s="186">
        <v>0.24576</v>
      </c>
      <c r="C12886" s="187">
        <v>45775.0</v>
      </c>
      <c r="D12886" s="188" t="str">
        <f t="shared" si="1"/>
        <v>2025/04</v>
      </c>
      <c r="E12886" s="189"/>
    </row>
    <row r="12887">
      <c r="A12887" s="186" t="s">
        <v>487</v>
      </c>
      <c r="B12887" s="186">
        <v>3.28194</v>
      </c>
      <c r="C12887" s="187">
        <v>45775.0</v>
      </c>
      <c r="D12887" s="188" t="str">
        <f t="shared" si="1"/>
        <v>2025/04</v>
      </c>
      <c r="E12887" s="189"/>
    </row>
    <row r="12888">
      <c r="A12888" s="186" t="s">
        <v>487</v>
      </c>
      <c r="B12888" s="186">
        <v>3.7616414</v>
      </c>
      <c r="C12888" s="187">
        <v>45775.0</v>
      </c>
      <c r="D12888" s="188" t="str">
        <f t="shared" si="1"/>
        <v>2025/04</v>
      </c>
      <c r="E12888" s="189"/>
    </row>
    <row r="12889">
      <c r="A12889" s="186" t="s">
        <v>487</v>
      </c>
      <c r="B12889" s="186">
        <v>0.0296384</v>
      </c>
      <c r="C12889" s="187">
        <v>45775.0</v>
      </c>
      <c r="D12889" s="188" t="str">
        <f t="shared" si="1"/>
        <v>2025/04</v>
      </c>
      <c r="E12889" s="189"/>
    </row>
    <row r="12890">
      <c r="A12890" s="186" t="s">
        <v>487</v>
      </c>
      <c r="B12890" s="186">
        <v>7.5688932</v>
      </c>
      <c r="C12890" s="187">
        <v>45775.0</v>
      </c>
      <c r="D12890" s="188" t="str">
        <f t="shared" si="1"/>
        <v>2025/04</v>
      </c>
      <c r="E12890" s="189"/>
    </row>
    <row r="12891">
      <c r="A12891" s="186" t="s">
        <v>487</v>
      </c>
      <c r="B12891" s="186">
        <v>0.8941889</v>
      </c>
      <c r="C12891" s="187">
        <v>45775.0</v>
      </c>
      <c r="D12891" s="188" t="str">
        <f t="shared" si="1"/>
        <v>2025/04</v>
      </c>
      <c r="E12891" s="189"/>
    </row>
    <row r="12892">
      <c r="A12892" s="186" t="s">
        <v>487</v>
      </c>
      <c r="B12892" s="186">
        <v>1.7171044</v>
      </c>
      <c r="C12892" s="187">
        <v>45775.0</v>
      </c>
      <c r="D12892" s="188" t="str">
        <f t="shared" si="1"/>
        <v>2025/04</v>
      </c>
      <c r="E12892" s="189"/>
    </row>
    <row r="12893">
      <c r="A12893" s="186" t="s">
        <v>487</v>
      </c>
      <c r="B12893" s="186">
        <v>7.0E-4</v>
      </c>
      <c r="C12893" s="187">
        <v>45775.0</v>
      </c>
      <c r="D12893" s="188" t="str">
        <f t="shared" si="1"/>
        <v>2025/04</v>
      </c>
      <c r="E12893" s="189"/>
    </row>
    <row r="12894">
      <c r="A12894" s="186" t="s">
        <v>487</v>
      </c>
      <c r="B12894" s="186">
        <v>9.9E-4</v>
      </c>
      <c r="C12894" s="187">
        <v>45775.0</v>
      </c>
      <c r="D12894" s="188" t="str">
        <f t="shared" si="1"/>
        <v>2025/04</v>
      </c>
      <c r="E12894" s="189"/>
    </row>
    <row r="12895">
      <c r="A12895" s="186" t="s">
        <v>487</v>
      </c>
      <c r="B12895" s="186">
        <v>8.4E-4</v>
      </c>
      <c r="C12895" s="187">
        <v>45775.0</v>
      </c>
      <c r="D12895" s="188" t="str">
        <f t="shared" si="1"/>
        <v>2025/04</v>
      </c>
      <c r="E12895" s="189"/>
    </row>
    <row r="12896">
      <c r="A12896" s="186" t="s">
        <v>487</v>
      </c>
      <c r="B12896" s="186">
        <v>0.00414</v>
      </c>
      <c r="C12896" s="187">
        <v>45775.0</v>
      </c>
      <c r="D12896" s="188" t="str">
        <f t="shared" si="1"/>
        <v>2025/04</v>
      </c>
      <c r="E12896" s="189"/>
    </row>
    <row r="12897">
      <c r="A12897" s="186" t="s">
        <v>499</v>
      </c>
      <c r="B12897" s="186">
        <v>2.99123</v>
      </c>
      <c r="C12897" s="187">
        <v>45775.0</v>
      </c>
      <c r="D12897" s="188" t="str">
        <f t="shared" si="1"/>
        <v>2025/04</v>
      </c>
      <c r="E12897" s="189"/>
    </row>
    <row r="12898">
      <c r="A12898" s="186" t="s">
        <v>499</v>
      </c>
      <c r="B12898" s="186">
        <v>0.00736</v>
      </c>
      <c r="C12898" s="187">
        <v>45775.0</v>
      </c>
      <c r="D12898" s="188" t="str">
        <f t="shared" si="1"/>
        <v>2025/04</v>
      </c>
      <c r="E12898" s="189"/>
    </row>
    <row r="12899">
      <c r="A12899" s="186" t="s">
        <v>499</v>
      </c>
      <c r="B12899" s="186">
        <v>0.85306</v>
      </c>
      <c r="C12899" s="187">
        <v>45775.0</v>
      </c>
      <c r="D12899" s="188" t="str">
        <f t="shared" si="1"/>
        <v>2025/04</v>
      </c>
      <c r="E12899" s="189"/>
    </row>
    <row r="12900">
      <c r="A12900" s="186" t="s">
        <v>499</v>
      </c>
      <c r="B12900" s="186">
        <v>0.01768559</v>
      </c>
      <c r="C12900" s="187">
        <v>45775.0</v>
      </c>
      <c r="D12900" s="188" t="str">
        <f t="shared" si="1"/>
        <v>2025/04</v>
      </c>
      <c r="E12900" s="189"/>
    </row>
    <row r="12901">
      <c r="A12901" s="186" t="s">
        <v>499</v>
      </c>
      <c r="B12901" s="186">
        <v>0.0525642</v>
      </c>
      <c r="C12901" s="187">
        <v>45775.0</v>
      </c>
      <c r="D12901" s="188" t="str">
        <f t="shared" si="1"/>
        <v>2025/04</v>
      </c>
      <c r="E12901" s="189"/>
    </row>
    <row r="12902">
      <c r="A12902" s="186" t="s">
        <v>499</v>
      </c>
      <c r="B12902" s="186">
        <v>0.0222468</v>
      </c>
      <c r="C12902" s="187">
        <v>45775.0</v>
      </c>
      <c r="D12902" s="188" t="str">
        <f t="shared" si="1"/>
        <v>2025/04</v>
      </c>
      <c r="E12902" s="189"/>
    </row>
    <row r="12903">
      <c r="A12903" s="186" t="s">
        <v>511</v>
      </c>
      <c r="B12903" s="186">
        <v>0.2394438</v>
      </c>
      <c r="C12903" s="187">
        <v>45775.0</v>
      </c>
      <c r="D12903" s="188" t="str">
        <f t="shared" si="1"/>
        <v>2025/04</v>
      </c>
      <c r="E12903" s="189"/>
    </row>
    <row r="12904">
      <c r="A12904" s="186" t="s">
        <v>511</v>
      </c>
      <c r="B12904" s="186">
        <v>0.5669568</v>
      </c>
      <c r="C12904" s="187">
        <v>45775.0</v>
      </c>
      <c r="D12904" s="188" t="str">
        <f t="shared" si="1"/>
        <v>2025/04</v>
      </c>
      <c r="E12904" s="189"/>
    </row>
    <row r="12905">
      <c r="A12905" s="186" t="s">
        <v>511</v>
      </c>
      <c r="B12905" s="186">
        <v>0.0603612</v>
      </c>
      <c r="C12905" s="187">
        <v>45775.0</v>
      </c>
      <c r="D12905" s="188" t="str">
        <f t="shared" si="1"/>
        <v>2025/04</v>
      </c>
      <c r="E12905" s="189"/>
    </row>
    <row r="12906">
      <c r="A12906" s="186" t="s">
        <v>502</v>
      </c>
      <c r="B12906" s="186">
        <v>2.78E-4</v>
      </c>
      <c r="C12906" s="187">
        <v>45775.0</v>
      </c>
      <c r="D12906" s="188" t="str">
        <f t="shared" si="1"/>
        <v>2025/04</v>
      </c>
      <c r="E12906" s="189"/>
    </row>
    <row r="12907">
      <c r="A12907" s="186" t="s">
        <v>502</v>
      </c>
      <c r="B12907" s="186">
        <v>0.002824</v>
      </c>
      <c r="C12907" s="187">
        <v>45775.0</v>
      </c>
      <c r="D12907" s="188" t="str">
        <f t="shared" si="1"/>
        <v>2025/04</v>
      </c>
      <c r="E12907" s="189"/>
    </row>
    <row r="12908">
      <c r="A12908" s="186" t="s">
        <v>502</v>
      </c>
      <c r="B12908" s="186">
        <v>0.09094</v>
      </c>
      <c r="C12908" s="187">
        <v>45775.0</v>
      </c>
      <c r="D12908" s="188" t="str">
        <f t="shared" si="1"/>
        <v>2025/04</v>
      </c>
      <c r="E12908" s="189"/>
    </row>
    <row r="12909">
      <c r="A12909" s="186" t="s">
        <v>502</v>
      </c>
      <c r="B12909" s="186">
        <v>0.03488</v>
      </c>
      <c r="C12909" s="187">
        <v>45775.0</v>
      </c>
      <c r="D12909" s="188" t="str">
        <f t="shared" si="1"/>
        <v>2025/04</v>
      </c>
      <c r="E12909" s="189"/>
    </row>
    <row r="12910">
      <c r="A12910" s="186" t="s">
        <v>502</v>
      </c>
      <c r="B12910" s="186">
        <v>0.30447</v>
      </c>
      <c r="C12910" s="187">
        <v>45775.0</v>
      </c>
      <c r="D12910" s="188" t="str">
        <f t="shared" si="1"/>
        <v>2025/04</v>
      </c>
      <c r="E12910" s="189"/>
    </row>
    <row r="12911">
      <c r="A12911" s="186" t="s">
        <v>502</v>
      </c>
      <c r="B12911" s="186">
        <v>0.0563268</v>
      </c>
      <c r="C12911" s="187">
        <v>45775.0</v>
      </c>
      <c r="D12911" s="188" t="str">
        <f t="shared" si="1"/>
        <v>2025/04</v>
      </c>
      <c r="E12911" s="189"/>
    </row>
    <row r="12912">
      <c r="A12912" s="186" t="s">
        <v>502</v>
      </c>
      <c r="B12912" s="186">
        <v>0.31741185</v>
      </c>
      <c r="C12912" s="187">
        <v>45775.0</v>
      </c>
      <c r="D12912" s="188" t="str">
        <f t="shared" si="1"/>
        <v>2025/04</v>
      </c>
      <c r="E12912" s="189"/>
    </row>
    <row r="12913">
      <c r="A12913" s="186" t="s">
        <v>502</v>
      </c>
      <c r="B12913" s="186">
        <v>0.026574</v>
      </c>
      <c r="C12913" s="187">
        <v>45775.0</v>
      </c>
      <c r="D12913" s="188" t="str">
        <f t="shared" si="1"/>
        <v>2025/04</v>
      </c>
      <c r="E12913" s="189"/>
    </row>
    <row r="12914">
      <c r="A12914" s="186" t="s">
        <v>502</v>
      </c>
      <c r="B12914" s="186">
        <v>0.0068428</v>
      </c>
      <c r="C12914" s="187">
        <v>45775.0</v>
      </c>
      <c r="D12914" s="188" t="str">
        <f t="shared" si="1"/>
        <v>2025/04</v>
      </c>
      <c r="E12914" s="189"/>
    </row>
    <row r="12915">
      <c r="A12915" s="186" t="s">
        <v>502</v>
      </c>
      <c r="B12915" s="186">
        <v>267.66291</v>
      </c>
      <c r="C12915" s="187">
        <v>45775.0</v>
      </c>
      <c r="D12915" s="188" t="str">
        <f t="shared" si="1"/>
        <v>2025/04</v>
      </c>
      <c r="E12915" s="189"/>
    </row>
    <row r="12916">
      <c r="A12916" s="186" t="s">
        <v>502</v>
      </c>
      <c r="B12916" s="186">
        <v>0.3683826</v>
      </c>
      <c r="C12916" s="187">
        <v>45775.0</v>
      </c>
      <c r="D12916" s="188" t="str">
        <f t="shared" si="1"/>
        <v>2025/04</v>
      </c>
      <c r="E12916" s="189"/>
    </row>
    <row r="12917">
      <c r="A12917" s="186" t="s">
        <v>502</v>
      </c>
      <c r="B12917" s="186">
        <v>0.0116352</v>
      </c>
      <c r="C12917" s="187">
        <v>45775.0</v>
      </c>
      <c r="D12917" s="188" t="str">
        <f t="shared" si="1"/>
        <v>2025/04</v>
      </c>
      <c r="E12917" s="189"/>
    </row>
    <row r="12918">
      <c r="A12918" s="186" t="s">
        <v>502</v>
      </c>
      <c r="B12918" s="186">
        <v>0.0264576</v>
      </c>
      <c r="C12918" s="187">
        <v>45775.0</v>
      </c>
      <c r="D12918" s="188" t="str">
        <f t="shared" si="1"/>
        <v>2025/04</v>
      </c>
      <c r="E12918" s="189"/>
    </row>
    <row r="12919">
      <c r="A12919" s="186" t="s">
        <v>502</v>
      </c>
      <c r="B12919" s="186">
        <v>5.16</v>
      </c>
      <c r="C12919" s="187">
        <v>45775.0</v>
      </c>
      <c r="D12919" s="188" t="str">
        <f t="shared" si="1"/>
        <v>2025/04</v>
      </c>
      <c r="E12919" s="189"/>
    </row>
    <row r="12920">
      <c r="A12920" s="186" t="s">
        <v>502</v>
      </c>
      <c r="B12920" s="186">
        <v>0.257262</v>
      </c>
      <c r="C12920" s="187">
        <v>45775.0</v>
      </c>
      <c r="D12920" s="188" t="str">
        <f t="shared" si="1"/>
        <v>2025/04</v>
      </c>
      <c r="E12920" s="189"/>
    </row>
    <row r="12921">
      <c r="A12921" s="186" t="s">
        <v>502</v>
      </c>
      <c r="B12921" s="186">
        <v>0.287756</v>
      </c>
      <c r="C12921" s="187">
        <v>45775.0</v>
      </c>
      <c r="D12921" s="188" t="str">
        <f t="shared" si="1"/>
        <v>2025/04</v>
      </c>
      <c r="E12921" s="189"/>
    </row>
    <row r="12922">
      <c r="A12922" s="186" t="s">
        <v>488</v>
      </c>
      <c r="B12922" s="186">
        <v>0.0077228</v>
      </c>
      <c r="C12922" s="187">
        <v>45775.0</v>
      </c>
      <c r="D12922" s="188" t="str">
        <f t="shared" si="1"/>
        <v>2025/04</v>
      </c>
      <c r="E12922" s="189"/>
    </row>
    <row r="12923">
      <c r="A12923" s="186" t="s">
        <v>488</v>
      </c>
      <c r="B12923" s="186">
        <v>0.0084336</v>
      </c>
      <c r="C12923" s="187">
        <v>45775.0</v>
      </c>
      <c r="D12923" s="188" t="str">
        <f t="shared" si="1"/>
        <v>2025/04</v>
      </c>
      <c r="E12923" s="189"/>
    </row>
    <row r="12924">
      <c r="A12924" s="186" t="s">
        <v>488</v>
      </c>
      <c r="B12924" s="186">
        <v>3.6195E-4</v>
      </c>
      <c r="C12924" s="187">
        <v>45775.0</v>
      </c>
      <c r="D12924" s="188" t="str">
        <f t="shared" si="1"/>
        <v>2025/04</v>
      </c>
      <c r="E12924" s="189"/>
    </row>
    <row r="12925">
      <c r="A12925" s="186" t="s">
        <v>488</v>
      </c>
      <c r="B12925" s="186">
        <v>4.5E-5</v>
      </c>
      <c r="C12925" s="187">
        <v>45775.0</v>
      </c>
      <c r="D12925" s="188" t="str">
        <f t="shared" si="1"/>
        <v>2025/04</v>
      </c>
      <c r="E12925" s="189"/>
    </row>
    <row r="12926">
      <c r="A12926" s="186" t="s">
        <v>488</v>
      </c>
      <c r="B12926" s="186">
        <v>0.00112</v>
      </c>
      <c r="C12926" s="187">
        <v>45775.0</v>
      </c>
      <c r="D12926" s="188" t="str">
        <f t="shared" si="1"/>
        <v>2025/04</v>
      </c>
      <c r="E12926" s="189"/>
    </row>
    <row r="12927">
      <c r="A12927" s="186" t="s">
        <v>488</v>
      </c>
      <c r="B12927" s="186">
        <v>0.0085989</v>
      </c>
      <c r="C12927" s="187">
        <v>45775.0</v>
      </c>
      <c r="D12927" s="188" t="str">
        <f t="shared" si="1"/>
        <v>2025/04</v>
      </c>
      <c r="E12927" s="189"/>
    </row>
    <row r="12928">
      <c r="A12928" s="186" t="s">
        <v>488</v>
      </c>
      <c r="B12928" s="186">
        <v>1.02E-5</v>
      </c>
      <c r="C12928" s="187">
        <v>45775.0</v>
      </c>
      <c r="D12928" s="188" t="str">
        <f t="shared" si="1"/>
        <v>2025/04</v>
      </c>
      <c r="E12928" s="189"/>
    </row>
    <row r="12929">
      <c r="A12929" s="186" t="s">
        <v>488</v>
      </c>
      <c r="B12929" s="186">
        <v>0.1243</v>
      </c>
      <c r="C12929" s="187">
        <v>45775.0</v>
      </c>
      <c r="D12929" s="188" t="str">
        <f t="shared" si="1"/>
        <v>2025/04</v>
      </c>
      <c r="E12929" s="189"/>
    </row>
    <row r="12930">
      <c r="A12930" s="186" t="s">
        <v>488</v>
      </c>
      <c r="B12930" s="186">
        <v>0.12668</v>
      </c>
      <c r="C12930" s="187">
        <v>45775.0</v>
      </c>
      <c r="D12930" s="188" t="str">
        <f t="shared" si="1"/>
        <v>2025/04</v>
      </c>
      <c r="E12930" s="189"/>
    </row>
    <row r="12931">
      <c r="A12931" s="186" t="s">
        <v>488</v>
      </c>
      <c r="B12931" s="186">
        <v>0.3423585</v>
      </c>
      <c r="C12931" s="187">
        <v>45775.0</v>
      </c>
      <c r="D12931" s="188" t="str">
        <f t="shared" si="1"/>
        <v>2025/04</v>
      </c>
      <c r="E12931" s="189"/>
    </row>
    <row r="12932">
      <c r="A12932" s="186" t="s">
        <v>488</v>
      </c>
      <c r="B12932" s="186">
        <v>0.001056</v>
      </c>
      <c r="C12932" s="187">
        <v>45775.0</v>
      </c>
      <c r="D12932" s="188" t="str">
        <f t="shared" si="1"/>
        <v>2025/04</v>
      </c>
      <c r="E12932" s="189"/>
    </row>
    <row r="12933">
      <c r="A12933" s="186" t="s">
        <v>488</v>
      </c>
      <c r="B12933" s="186">
        <v>0.4516512</v>
      </c>
      <c r="C12933" s="187">
        <v>45775.0</v>
      </c>
      <c r="D12933" s="188" t="str">
        <f t="shared" si="1"/>
        <v>2025/04</v>
      </c>
      <c r="E12933" s="189"/>
    </row>
    <row r="12934">
      <c r="A12934" s="186" t="s">
        <v>488</v>
      </c>
      <c r="B12934" s="186">
        <v>2.4E-6</v>
      </c>
      <c r="C12934" s="187">
        <v>45775.0</v>
      </c>
      <c r="D12934" s="188" t="str">
        <f t="shared" si="1"/>
        <v>2025/04</v>
      </c>
      <c r="E12934" s="189"/>
    </row>
    <row r="12935">
      <c r="A12935" s="186" t="s">
        <v>488</v>
      </c>
      <c r="B12935" s="186">
        <v>0.00128596</v>
      </c>
      <c r="C12935" s="187">
        <v>45775.0</v>
      </c>
      <c r="D12935" s="188" t="str">
        <f t="shared" si="1"/>
        <v>2025/04</v>
      </c>
      <c r="E12935" s="189"/>
    </row>
    <row r="12936">
      <c r="A12936" s="186" t="s">
        <v>488</v>
      </c>
      <c r="B12936" s="186">
        <v>0.45772</v>
      </c>
      <c r="C12936" s="187">
        <v>45775.0</v>
      </c>
      <c r="D12936" s="188" t="str">
        <f t="shared" si="1"/>
        <v>2025/04</v>
      </c>
      <c r="E12936" s="189"/>
    </row>
    <row r="12937">
      <c r="A12937" s="186" t="s">
        <v>488</v>
      </c>
      <c r="B12937" s="186">
        <v>0.13664</v>
      </c>
      <c r="C12937" s="187">
        <v>45775.0</v>
      </c>
      <c r="D12937" s="188" t="str">
        <f t="shared" si="1"/>
        <v>2025/04</v>
      </c>
      <c r="E12937" s="189"/>
    </row>
    <row r="12938">
      <c r="A12938" s="186" t="s">
        <v>488</v>
      </c>
      <c r="B12938" s="186">
        <v>1.5884</v>
      </c>
      <c r="C12938" s="187">
        <v>45775.0</v>
      </c>
      <c r="D12938" s="188" t="str">
        <f t="shared" si="1"/>
        <v>2025/04</v>
      </c>
      <c r="E12938" s="189"/>
    </row>
    <row r="12939">
      <c r="A12939" s="186" t="s">
        <v>488</v>
      </c>
      <c r="B12939" s="186">
        <v>0.18643</v>
      </c>
      <c r="C12939" s="187">
        <v>45775.0</v>
      </c>
      <c r="D12939" s="188" t="str">
        <f t="shared" si="1"/>
        <v>2025/04</v>
      </c>
      <c r="E12939" s="189"/>
    </row>
    <row r="12940">
      <c r="A12940" s="186" t="s">
        <v>488</v>
      </c>
      <c r="B12940" s="186">
        <v>0.35776</v>
      </c>
      <c r="C12940" s="187">
        <v>45775.0</v>
      </c>
      <c r="D12940" s="188" t="str">
        <f t="shared" si="1"/>
        <v>2025/04</v>
      </c>
      <c r="E12940" s="189"/>
    </row>
    <row r="12941">
      <c r="A12941" s="186" t="s">
        <v>488</v>
      </c>
      <c r="B12941" s="186">
        <v>0.11538</v>
      </c>
      <c r="C12941" s="187">
        <v>45775.0</v>
      </c>
      <c r="D12941" s="188" t="str">
        <f t="shared" si="1"/>
        <v>2025/04</v>
      </c>
      <c r="E12941" s="189"/>
    </row>
    <row r="12942">
      <c r="A12942" s="186" t="s">
        <v>488</v>
      </c>
      <c r="B12942" s="186">
        <v>0.016578</v>
      </c>
      <c r="C12942" s="187">
        <v>45775.0</v>
      </c>
      <c r="D12942" s="188" t="str">
        <f t="shared" si="1"/>
        <v>2025/04</v>
      </c>
      <c r="E12942" s="189"/>
    </row>
    <row r="12943">
      <c r="A12943" s="186" t="s">
        <v>488</v>
      </c>
      <c r="B12943" s="186">
        <v>0.00613</v>
      </c>
      <c r="C12943" s="187">
        <v>45775.0</v>
      </c>
      <c r="D12943" s="188" t="str">
        <f t="shared" si="1"/>
        <v>2025/04</v>
      </c>
      <c r="E12943" s="189"/>
    </row>
    <row r="12944">
      <c r="A12944" s="186" t="s">
        <v>488</v>
      </c>
      <c r="B12944" s="186">
        <v>0.002733</v>
      </c>
      <c r="C12944" s="187">
        <v>45775.0</v>
      </c>
      <c r="D12944" s="188" t="str">
        <f t="shared" si="1"/>
        <v>2025/04</v>
      </c>
      <c r="E12944" s="189"/>
    </row>
    <row r="12945">
      <c r="A12945" s="186" t="s">
        <v>488</v>
      </c>
      <c r="B12945" s="186">
        <v>0.00145</v>
      </c>
      <c r="C12945" s="187">
        <v>45775.0</v>
      </c>
      <c r="D12945" s="188" t="str">
        <f t="shared" si="1"/>
        <v>2025/04</v>
      </c>
      <c r="E12945" s="189"/>
    </row>
    <row r="12946">
      <c r="A12946" s="186" t="s">
        <v>489</v>
      </c>
      <c r="B12946" s="186">
        <v>0.001308</v>
      </c>
      <c r="C12946" s="187">
        <v>45775.0</v>
      </c>
      <c r="D12946" s="188" t="str">
        <f t="shared" si="1"/>
        <v>2025/04</v>
      </c>
      <c r="E12946" s="189"/>
    </row>
    <row r="12947">
      <c r="A12947" s="186" t="s">
        <v>489</v>
      </c>
      <c r="B12947" s="186">
        <v>5.76E-4</v>
      </c>
      <c r="C12947" s="187">
        <v>45775.0</v>
      </c>
      <c r="D12947" s="188" t="str">
        <f t="shared" si="1"/>
        <v>2025/04</v>
      </c>
      <c r="E12947" s="189"/>
    </row>
    <row r="12948">
      <c r="A12948" s="186" t="s">
        <v>489</v>
      </c>
      <c r="B12948" s="186">
        <v>0.004247</v>
      </c>
      <c r="C12948" s="187">
        <v>45775.0</v>
      </c>
      <c r="D12948" s="188" t="str">
        <f t="shared" si="1"/>
        <v>2025/04</v>
      </c>
      <c r="E12948" s="189"/>
    </row>
    <row r="12949">
      <c r="A12949" s="186" t="s">
        <v>489</v>
      </c>
      <c r="B12949" s="186">
        <v>0.003054</v>
      </c>
      <c r="C12949" s="187">
        <v>45775.0</v>
      </c>
      <c r="D12949" s="188" t="str">
        <f t="shared" si="1"/>
        <v>2025/04</v>
      </c>
      <c r="E12949" s="189"/>
    </row>
    <row r="12950">
      <c r="A12950" s="186" t="s">
        <v>489</v>
      </c>
      <c r="B12950" s="186">
        <v>8.246655</v>
      </c>
      <c r="C12950" s="187">
        <v>45775.0</v>
      </c>
      <c r="D12950" s="188" t="str">
        <f t="shared" si="1"/>
        <v>2025/04</v>
      </c>
      <c r="E12950" s="189"/>
    </row>
    <row r="12951">
      <c r="A12951" s="186" t="s">
        <v>489</v>
      </c>
      <c r="B12951" s="186">
        <v>0.23792</v>
      </c>
      <c r="C12951" s="187">
        <v>45775.0</v>
      </c>
      <c r="D12951" s="188" t="str">
        <f t="shared" si="1"/>
        <v>2025/04</v>
      </c>
      <c r="E12951" s="189"/>
    </row>
    <row r="12952">
      <c r="A12952" s="186" t="s">
        <v>489</v>
      </c>
      <c r="B12952" s="186">
        <v>4.3811</v>
      </c>
      <c r="C12952" s="187">
        <v>45775.0</v>
      </c>
      <c r="D12952" s="188" t="str">
        <f t="shared" si="1"/>
        <v>2025/04</v>
      </c>
      <c r="E12952" s="189"/>
    </row>
    <row r="12953">
      <c r="A12953" s="186" t="s">
        <v>489</v>
      </c>
      <c r="B12953" s="186">
        <v>0.1170575</v>
      </c>
      <c r="C12953" s="187">
        <v>45775.0</v>
      </c>
      <c r="D12953" s="188" t="str">
        <f t="shared" si="1"/>
        <v>2025/04</v>
      </c>
      <c r="E12953" s="189"/>
    </row>
    <row r="12954">
      <c r="A12954" s="186" t="s">
        <v>489</v>
      </c>
      <c r="B12954" s="186">
        <v>0.07603</v>
      </c>
      <c r="C12954" s="187">
        <v>45775.0</v>
      </c>
      <c r="D12954" s="188" t="str">
        <f t="shared" si="1"/>
        <v>2025/04</v>
      </c>
      <c r="E12954" s="189"/>
    </row>
    <row r="12955">
      <c r="A12955" s="186" t="s">
        <v>489</v>
      </c>
      <c r="B12955" s="186">
        <v>6.80709405</v>
      </c>
      <c r="C12955" s="187">
        <v>45775.0</v>
      </c>
      <c r="D12955" s="188" t="str">
        <f t="shared" si="1"/>
        <v>2025/04</v>
      </c>
      <c r="E12955" s="189"/>
    </row>
    <row r="12956">
      <c r="A12956" s="186" t="s">
        <v>489</v>
      </c>
      <c r="B12956" s="186">
        <v>0.485712</v>
      </c>
      <c r="C12956" s="187">
        <v>45775.0</v>
      </c>
      <c r="D12956" s="188" t="str">
        <f t="shared" si="1"/>
        <v>2025/04</v>
      </c>
      <c r="E12956" s="189"/>
    </row>
    <row r="12957">
      <c r="A12957" s="186" t="s">
        <v>489</v>
      </c>
      <c r="B12957" s="186">
        <v>4.1050044</v>
      </c>
      <c r="C12957" s="187">
        <v>45775.0</v>
      </c>
      <c r="D12957" s="188" t="str">
        <f t="shared" si="1"/>
        <v>2025/04</v>
      </c>
      <c r="E12957" s="189"/>
    </row>
    <row r="12958">
      <c r="A12958" s="186" t="s">
        <v>489</v>
      </c>
      <c r="B12958" s="186">
        <v>0.153825</v>
      </c>
      <c r="C12958" s="187">
        <v>45775.0</v>
      </c>
      <c r="D12958" s="188" t="str">
        <f t="shared" si="1"/>
        <v>2025/04</v>
      </c>
      <c r="E12958" s="189"/>
    </row>
    <row r="12959">
      <c r="A12959" s="186" t="s">
        <v>489</v>
      </c>
      <c r="B12959" s="186">
        <v>0.1070268</v>
      </c>
      <c r="C12959" s="187">
        <v>45775.0</v>
      </c>
      <c r="D12959" s="188" t="str">
        <f t="shared" si="1"/>
        <v>2025/04</v>
      </c>
      <c r="E12959" s="189"/>
    </row>
    <row r="12960">
      <c r="A12960" s="186" t="s">
        <v>498</v>
      </c>
      <c r="B12960" s="186">
        <v>1.43595</v>
      </c>
      <c r="C12960" s="187">
        <v>45775.0</v>
      </c>
      <c r="D12960" s="188" t="str">
        <f t="shared" si="1"/>
        <v>2025/04</v>
      </c>
      <c r="E12960" s="189"/>
    </row>
    <row r="12961">
      <c r="A12961" s="186" t="s">
        <v>498</v>
      </c>
      <c r="B12961" s="186">
        <v>0.13584</v>
      </c>
      <c r="C12961" s="187">
        <v>45775.0</v>
      </c>
      <c r="D12961" s="188" t="str">
        <f t="shared" si="1"/>
        <v>2025/04</v>
      </c>
      <c r="E12961" s="189"/>
    </row>
    <row r="12962">
      <c r="A12962" s="186" t="s">
        <v>498</v>
      </c>
      <c r="B12962" s="186">
        <v>1.25802</v>
      </c>
      <c r="C12962" s="187">
        <v>45775.0</v>
      </c>
      <c r="D12962" s="188" t="str">
        <f t="shared" si="1"/>
        <v>2025/04</v>
      </c>
      <c r="E12962" s="189"/>
    </row>
    <row r="12963">
      <c r="A12963" s="186" t="s">
        <v>498</v>
      </c>
      <c r="B12963" s="186">
        <v>0.10423575</v>
      </c>
      <c r="C12963" s="187">
        <v>45775.0</v>
      </c>
      <c r="D12963" s="188" t="str">
        <f t="shared" si="1"/>
        <v>2025/04</v>
      </c>
      <c r="E12963" s="189"/>
    </row>
    <row r="12964">
      <c r="A12964" s="186" t="s">
        <v>498</v>
      </c>
      <c r="B12964" s="186">
        <v>0.0036384</v>
      </c>
      <c r="C12964" s="187">
        <v>45775.0</v>
      </c>
      <c r="D12964" s="188" t="str">
        <f t="shared" si="1"/>
        <v>2025/04</v>
      </c>
      <c r="E12964" s="189"/>
    </row>
    <row r="12965">
      <c r="A12965" s="186" t="s">
        <v>498</v>
      </c>
      <c r="B12965" s="186">
        <v>0.022524</v>
      </c>
      <c r="C12965" s="187">
        <v>45775.0</v>
      </c>
      <c r="D12965" s="188" t="str">
        <f t="shared" si="1"/>
        <v>2025/04</v>
      </c>
      <c r="E12965" s="189"/>
    </row>
    <row r="12966">
      <c r="A12966" s="186" t="s">
        <v>512</v>
      </c>
      <c r="B12966" s="186">
        <v>1.170464</v>
      </c>
      <c r="C12966" s="187">
        <v>45775.0</v>
      </c>
      <c r="D12966" s="188" t="str">
        <f t="shared" si="1"/>
        <v>2025/04</v>
      </c>
      <c r="E12966" s="189"/>
    </row>
    <row r="12967">
      <c r="A12967" s="186" t="s">
        <v>512</v>
      </c>
      <c r="B12967" s="186">
        <v>0.6178</v>
      </c>
      <c r="C12967" s="187">
        <v>45775.0</v>
      </c>
      <c r="D12967" s="188" t="str">
        <f t="shared" si="1"/>
        <v>2025/04</v>
      </c>
      <c r="E12967" s="189"/>
    </row>
    <row r="12968">
      <c r="A12968" s="186" t="s">
        <v>512</v>
      </c>
      <c r="B12968" s="186">
        <v>0.0423164</v>
      </c>
      <c r="C12968" s="187">
        <v>45775.0</v>
      </c>
      <c r="D12968" s="188" t="str">
        <f t="shared" si="1"/>
        <v>2025/04</v>
      </c>
      <c r="E12968" s="189"/>
    </row>
    <row r="12969">
      <c r="A12969" s="186" t="s">
        <v>512</v>
      </c>
      <c r="B12969" s="186">
        <v>0.059056</v>
      </c>
      <c r="C12969" s="187">
        <v>45775.0</v>
      </c>
      <c r="D12969" s="188" t="str">
        <f t="shared" si="1"/>
        <v>2025/04</v>
      </c>
      <c r="E12969" s="189"/>
    </row>
    <row r="12970">
      <c r="A12970" s="186" t="s">
        <v>512</v>
      </c>
      <c r="B12970" s="186">
        <v>0.04916325</v>
      </c>
      <c r="C12970" s="187">
        <v>45775.0</v>
      </c>
      <c r="D12970" s="188" t="str">
        <f t="shared" si="1"/>
        <v>2025/04</v>
      </c>
      <c r="E12970" s="189"/>
    </row>
    <row r="12971">
      <c r="A12971" s="186" t="s">
        <v>512</v>
      </c>
      <c r="B12971" s="186">
        <v>0.5018688</v>
      </c>
      <c r="C12971" s="187">
        <v>45775.0</v>
      </c>
      <c r="D12971" s="188" t="str">
        <f t="shared" si="1"/>
        <v>2025/04</v>
      </c>
      <c r="E12971" s="189"/>
    </row>
    <row r="12972">
      <c r="A12972" s="186" t="s">
        <v>512</v>
      </c>
      <c r="B12972" s="186">
        <v>0.0087072</v>
      </c>
      <c r="C12972" s="187">
        <v>45775.0</v>
      </c>
      <c r="D12972" s="188" t="str">
        <f t="shared" si="1"/>
        <v>2025/04</v>
      </c>
      <c r="E12972" s="189"/>
    </row>
    <row r="12973">
      <c r="A12973" s="186" t="s">
        <v>512</v>
      </c>
      <c r="B12973" s="186">
        <v>2.1E-4</v>
      </c>
      <c r="C12973" s="187">
        <v>45775.0</v>
      </c>
      <c r="D12973" s="188" t="str">
        <f t="shared" si="1"/>
        <v>2025/04</v>
      </c>
      <c r="E12973" s="189"/>
    </row>
    <row r="12974">
      <c r="A12974" s="186" t="s">
        <v>512</v>
      </c>
      <c r="B12974" s="186">
        <v>0.00323</v>
      </c>
      <c r="C12974" s="187">
        <v>45775.0</v>
      </c>
      <c r="D12974" s="188" t="str">
        <f t="shared" si="1"/>
        <v>2025/04</v>
      </c>
      <c r="E12974" s="189"/>
    </row>
    <row r="12975">
      <c r="A12975" s="186" t="s">
        <v>512</v>
      </c>
      <c r="B12975" s="186">
        <v>0.24832</v>
      </c>
      <c r="C12975" s="187">
        <v>45775.0</v>
      </c>
      <c r="D12975" s="188" t="str">
        <f t="shared" si="1"/>
        <v>2025/04</v>
      </c>
      <c r="E12975" s="189"/>
    </row>
    <row r="12976">
      <c r="A12976" s="186" t="s">
        <v>512</v>
      </c>
      <c r="B12976" s="186">
        <v>0.52149</v>
      </c>
      <c r="C12976" s="187">
        <v>45775.0</v>
      </c>
      <c r="D12976" s="188" t="str">
        <f t="shared" si="1"/>
        <v>2025/04</v>
      </c>
      <c r="E12976" s="189"/>
    </row>
    <row r="12977">
      <c r="A12977" s="186" t="s">
        <v>512</v>
      </c>
      <c r="B12977" s="186">
        <v>16.972685</v>
      </c>
      <c r="C12977" s="187">
        <v>45775.0</v>
      </c>
      <c r="D12977" s="188" t="str">
        <f t="shared" si="1"/>
        <v>2025/04</v>
      </c>
      <c r="E12977" s="189"/>
    </row>
    <row r="12978">
      <c r="A12978" s="186" t="s">
        <v>512</v>
      </c>
      <c r="B12978" s="186">
        <v>0.17721</v>
      </c>
      <c r="C12978" s="187">
        <v>45775.0</v>
      </c>
      <c r="D12978" s="188" t="str">
        <f t="shared" si="1"/>
        <v>2025/04</v>
      </c>
      <c r="E12978" s="189"/>
    </row>
    <row r="12979">
      <c r="A12979" s="186" t="s">
        <v>491</v>
      </c>
      <c r="B12979" s="186">
        <v>0.01959345</v>
      </c>
      <c r="C12979" s="187">
        <v>45775.0</v>
      </c>
      <c r="D12979" s="188" t="str">
        <f t="shared" si="1"/>
        <v>2025/04</v>
      </c>
      <c r="E12979" s="189"/>
    </row>
    <row r="12980">
      <c r="A12980" s="186" t="s">
        <v>491</v>
      </c>
      <c r="B12980" s="186">
        <v>0.060192</v>
      </c>
      <c r="C12980" s="187">
        <v>45775.0</v>
      </c>
      <c r="D12980" s="188" t="str">
        <f t="shared" si="1"/>
        <v>2025/04</v>
      </c>
      <c r="E12980" s="189"/>
    </row>
    <row r="12981">
      <c r="A12981" s="186" t="s">
        <v>491</v>
      </c>
      <c r="B12981" s="186">
        <v>0.0157884</v>
      </c>
      <c r="C12981" s="187">
        <v>45775.0</v>
      </c>
      <c r="D12981" s="188" t="str">
        <f t="shared" si="1"/>
        <v>2025/04</v>
      </c>
      <c r="E12981" s="189"/>
    </row>
    <row r="12982">
      <c r="A12982" s="186" t="s">
        <v>487</v>
      </c>
      <c r="B12982" s="186">
        <v>0.0285576</v>
      </c>
      <c r="C12982" s="187">
        <v>45776.0</v>
      </c>
      <c r="D12982" s="188" t="str">
        <f t="shared" si="1"/>
        <v>2025/04</v>
      </c>
      <c r="E12982" s="189"/>
    </row>
    <row r="12983">
      <c r="A12983" s="186" t="s">
        <v>487</v>
      </c>
      <c r="B12983" s="186">
        <v>5.12E-4</v>
      </c>
      <c r="C12983" s="187">
        <v>45776.0</v>
      </c>
      <c r="D12983" s="188" t="str">
        <f t="shared" si="1"/>
        <v>2025/04</v>
      </c>
      <c r="E12983" s="189"/>
    </row>
    <row r="12984">
      <c r="A12984" s="186" t="s">
        <v>487</v>
      </c>
      <c r="B12984" s="186">
        <v>0.0681152</v>
      </c>
      <c r="C12984" s="187">
        <v>45776.0</v>
      </c>
      <c r="D12984" s="188" t="str">
        <f t="shared" si="1"/>
        <v>2025/04</v>
      </c>
      <c r="E12984" s="189"/>
    </row>
    <row r="12985">
      <c r="A12985" s="186" t="s">
        <v>487</v>
      </c>
      <c r="B12985" s="186">
        <v>1.08479</v>
      </c>
      <c r="C12985" s="187">
        <v>45776.0</v>
      </c>
      <c r="D12985" s="188" t="str">
        <f t="shared" si="1"/>
        <v>2025/04</v>
      </c>
      <c r="E12985" s="189"/>
    </row>
    <row r="12986">
      <c r="A12986" s="186" t="s">
        <v>487</v>
      </c>
      <c r="B12986" s="186">
        <v>0.0096</v>
      </c>
      <c r="C12986" s="187">
        <v>45776.0</v>
      </c>
      <c r="D12986" s="188" t="str">
        <f t="shared" si="1"/>
        <v>2025/04</v>
      </c>
      <c r="E12986" s="189"/>
    </row>
    <row r="12987">
      <c r="A12987" s="186" t="s">
        <v>487</v>
      </c>
      <c r="B12987" s="186">
        <v>0.9168</v>
      </c>
      <c r="C12987" s="187">
        <v>45776.0</v>
      </c>
      <c r="D12987" s="188" t="str">
        <f t="shared" si="1"/>
        <v>2025/04</v>
      </c>
      <c r="E12987" s="189"/>
    </row>
    <row r="12988">
      <c r="A12988" s="186" t="s">
        <v>487</v>
      </c>
      <c r="B12988" s="186">
        <v>0.48879</v>
      </c>
      <c r="C12988" s="187">
        <v>45776.0</v>
      </c>
      <c r="D12988" s="188" t="str">
        <f t="shared" si="1"/>
        <v>2025/04</v>
      </c>
      <c r="E12988" s="189"/>
    </row>
    <row r="12989">
      <c r="A12989" s="186" t="s">
        <v>487</v>
      </c>
      <c r="B12989" s="186">
        <v>0.22626</v>
      </c>
      <c r="C12989" s="187">
        <v>45776.0</v>
      </c>
      <c r="D12989" s="188" t="str">
        <f t="shared" si="1"/>
        <v>2025/04</v>
      </c>
      <c r="E12989" s="189"/>
    </row>
    <row r="12990">
      <c r="A12990" s="186" t="s">
        <v>487</v>
      </c>
      <c r="B12990" s="186">
        <v>2.7716326</v>
      </c>
      <c r="C12990" s="187">
        <v>45776.0</v>
      </c>
      <c r="D12990" s="188" t="str">
        <f t="shared" si="1"/>
        <v>2025/04</v>
      </c>
      <c r="E12990" s="189"/>
    </row>
    <row r="12991">
      <c r="A12991" s="186" t="s">
        <v>487</v>
      </c>
      <c r="B12991" s="186">
        <v>0.073744</v>
      </c>
      <c r="C12991" s="187">
        <v>45776.0</v>
      </c>
      <c r="D12991" s="188" t="str">
        <f t="shared" si="1"/>
        <v>2025/04</v>
      </c>
      <c r="E12991" s="189"/>
    </row>
    <row r="12992">
      <c r="A12992" s="186" t="s">
        <v>487</v>
      </c>
      <c r="B12992" s="186">
        <v>9.6800264</v>
      </c>
      <c r="C12992" s="187">
        <v>45776.0</v>
      </c>
      <c r="D12992" s="188" t="str">
        <f t="shared" si="1"/>
        <v>2025/04</v>
      </c>
      <c r="E12992" s="189"/>
    </row>
    <row r="12993">
      <c r="A12993" s="186" t="s">
        <v>487</v>
      </c>
      <c r="B12993" s="186">
        <v>0.0316657</v>
      </c>
      <c r="C12993" s="187">
        <v>45776.0</v>
      </c>
      <c r="D12993" s="188" t="str">
        <f t="shared" si="1"/>
        <v>2025/04</v>
      </c>
      <c r="E12993" s="189"/>
    </row>
    <row r="12994">
      <c r="A12994" s="186" t="s">
        <v>487</v>
      </c>
      <c r="B12994" s="186">
        <v>0.0436524</v>
      </c>
      <c r="C12994" s="187">
        <v>45776.0</v>
      </c>
      <c r="D12994" s="188" t="str">
        <f t="shared" si="1"/>
        <v>2025/04</v>
      </c>
      <c r="E12994" s="189"/>
    </row>
    <row r="12995">
      <c r="A12995" s="186" t="s">
        <v>499</v>
      </c>
      <c r="B12995" s="186">
        <v>5.365255</v>
      </c>
      <c r="C12995" s="187">
        <v>45776.0</v>
      </c>
      <c r="D12995" s="188" t="str">
        <f t="shared" si="1"/>
        <v>2025/04</v>
      </c>
      <c r="E12995" s="189"/>
    </row>
    <row r="12996">
      <c r="A12996" s="186" t="s">
        <v>499</v>
      </c>
      <c r="B12996" s="186">
        <v>0.0024</v>
      </c>
      <c r="C12996" s="187">
        <v>45776.0</v>
      </c>
      <c r="D12996" s="188" t="str">
        <f t="shared" si="1"/>
        <v>2025/04</v>
      </c>
      <c r="E12996" s="189"/>
    </row>
    <row r="12997">
      <c r="A12997" s="186" t="s">
        <v>499</v>
      </c>
      <c r="B12997" s="186">
        <v>2.55372</v>
      </c>
      <c r="C12997" s="187">
        <v>45776.0</v>
      </c>
      <c r="D12997" s="188" t="str">
        <f t="shared" si="1"/>
        <v>2025/04</v>
      </c>
      <c r="E12997" s="189"/>
    </row>
    <row r="12998">
      <c r="A12998" s="186" t="s">
        <v>499</v>
      </c>
      <c r="B12998" s="186">
        <v>3.732775</v>
      </c>
      <c r="C12998" s="187">
        <v>45776.0</v>
      </c>
      <c r="D12998" s="188" t="str">
        <f t="shared" si="1"/>
        <v>2025/04</v>
      </c>
      <c r="E12998" s="189"/>
    </row>
    <row r="12999">
      <c r="A12999" s="186" t="s">
        <v>499</v>
      </c>
      <c r="B12999" s="186">
        <v>0.3728</v>
      </c>
      <c r="C12999" s="187">
        <v>45776.0</v>
      </c>
      <c r="D12999" s="188" t="str">
        <f t="shared" si="1"/>
        <v>2025/04</v>
      </c>
      <c r="E12999" s="189"/>
    </row>
    <row r="13000">
      <c r="A13000" s="186" t="s">
        <v>499</v>
      </c>
      <c r="B13000" s="186">
        <v>2.10352</v>
      </c>
      <c r="C13000" s="187">
        <v>45776.0</v>
      </c>
      <c r="D13000" s="188" t="str">
        <f t="shared" si="1"/>
        <v>2025/04</v>
      </c>
      <c r="E13000" s="189"/>
    </row>
    <row r="13001">
      <c r="A13001" s="186" t="s">
        <v>499</v>
      </c>
      <c r="B13001" s="186">
        <v>0.0165282</v>
      </c>
      <c r="C13001" s="187">
        <v>45776.0</v>
      </c>
      <c r="D13001" s="188" t="str">
        <f t="shared" si="1"/>
        <v>2025/04</v>
      </c>
      <c r="E13001" s="189"/>
    </row>
    <row r="13002">
      <c r="A13002" s="186" t="s">
        <v>499</v>
      </c>
      <c r="B13002" s="186">
        <v>0.1092837</v>
      </c>
      <c r="C13002" s="187">
        <v>45776.0</v>
      </c>
      <c r="D13002" s="188" t="str">
        <f t="shared" si="1"/>
        <v>2025/04</v>
      </c>
      <c r="E13002" s="189"/>
    </row>
    <row r="13003">
      <c r="A13003" s="186" t="s">
        <v>499</v>
      </c>
      <c r="B13003" s="186">
        <v>0.05946</v>
      </c>
      <c r="C13003" s="187">
        <v>45776.0</v>
      </c>
      <c r="D13003" s="188" t="str">
        <f t="shared" si="1"/>
        <v>2025/04</v>
      </c>
      <c r="E13003" s="189"/>
    </row>
    <row r="13004">
      <c r="A13004" s="186" t="s">
        <v>511</v>
      </c>
      <c r="B13004" s="186">
        <v>0.6039471</v>
      </c>
      <c r="C13004" s="187">
        <v>45776.0</v>
      </c>
      <c r="D13004" s="188" t="str">
        <f t="shared" si="1"/>
        <v>2025/04</v>
      </c>
      <c r="E13004" s="189"/>
    </row>
    <row r="13005">
      <c r="A13005" s="186" t="s">
        <v>511</v>
      </c>
      <c r="B13005" s="186">
        <v>1.5146496</v>
      </c>
      <c r="C13005" s="187">
        <v>45776.0</v>
      </c>
      <c r="D13005" s="188" t="str">
        <f t="shared" si="1"/>
        <v>2025/04</v>
      </c>
      <c r="E13005" s="189"/>
    </row>
    <row r="13006">
      <c r="A13006" s="186" t="s">
        <v>511</v>
      </c>
      <c r="B13006" s="186">
        <v>0.1565808</v>
      </c>
      <c r="C13006" s="187">
        <v>45776.0</v>
      </c>
      <c r="D13006" s="188" t="str">
        <f t="shared" si="1"/>
        <v>2025/04</v>
      </c>
      <c r="E13006" s="189"/>
    </row>
    <row r="13007">
      <c r="A13007" s="186" t="s">
        <v>509</v>
      </c>
      <c r="B13007" s="186">
        <v>1.575E-4</v>
      </c>
      <c r="C13007" s="187">
        <v>45776.0</v>
      </c>
      <c r="D13007" s="188" t="str">
        <f t="shared" si="1"/>
        <v>2025/04</v>
      </c>
      <c r="E13007" s="189"/>
    </row>
    <row r="13008">
      <c r="A13008" s="186" t="s">
        <v>509</v>
      </c>
      <c r="B13008" s="186">
        <v>1.236E-4</v>
      </c>
      <c r="C13008" s="187">
        <v>45776.0</v>
      </c>
      <c r="D13008" s="188" t="str">
        <f t="shared" si="1"/>
        <v>2025/04</v>
      </c>
      <c r="E13008" s="189"/>
    </row>
    <row r="13009">
      <c r="A13009" s="186" t="s">
        <v>502</v>
      </c>
      <c r="B13009" s="186">
        <v>0.003322</v>
      </c>
      <c r="C13009" s="187">
        <v>45776.0</v>
      </c>
      <c r="D13009" s="188" t="str">
        <f t="shared" si="1"/>
        <v>2025/04</v>
      </c>
      <c r="E13009" s="189"/>
    </row>
    <row r="13010">
      <c r="A13010" s="186" t="s">
        <v>502</v>
      </c>
      <c r="B13010" s="186">
        <v>0.023264</v>
      </c>
      <c r="C13010" s="187">
        <v>45776.0</v>
      </c>
      <c r="D13010" s="188" t="str">
        <f t="shared" si="1"/>
        <v>2025/04</v>
      </c>
      <c r="E13010" s="189"/>
    </row>
    <row r="13011">
      <c r="A13011" s="186" t="s">
        <v>502</v>
      </c>
      <c r="B13011" s="186">
        <v>0.163225</v>
      </c>
      <c r="C13011" s="187">
        <v>45776.0</v>
      </c>
      <c r="D13011" s="188" t="str">
        <f t="shared" si="1"/>
        <v>2025/04</v>
      </c>
      <c r="E13011" s="189"/>
    </row>
    <row r="13012">
      <c r="A13012" s="186" t="s">
        <v>502</v>
      </c>
      <c r="B13012" s="186">
        <v>0.003155</v>
      </c>
      <c r="C13012" s="187">
        <v>45776.0</v>
      </c>
      <c r="D13012" s="188" t="str">
        <f t="shared" si="1"/>
        <v>2025/04</v>
      </c>
      <c r="E13012" s="189"/>
    </row>
    <row r="13013">
      <c r="A13013" s="186" t="s">
        <v>502</v>
      </c>
      <c r="B13013" s="186">
        <v>0.32708</v>
      </c>
      <c r="C13013" s="187">
        <v>45776.0</v>
      </c>
      <c r="D13013" s="188" t="str">
        <f t="shared" si="1"/>
        <v>2025/04</v>
      </c>
      <c r="E13013" s="189"/>
    </row>
    <row r="13014">
      <c r="A13014" s="186" t="s">
        <v>502</v>
      </c>
      <c r="B13014" s="186">
        <v>0.2219958</v>
      </c>
      <c r="C13014" s="187">
        <v>45776.0</v>
      </c>
      <c r="D13014" s="188" t="str">
        <f t="shared" si="1"/>
        <v>2025/04</v>
      </c>
      <c r="E13014" s="189"/>
    </row>
    <row r="13015">
      <c r="A13015" s="186" t="s">
        <v>502</v>
      </c>
      <c r="B13015" s="186">
        <v>0.41703105</v>
      </c>
      <c r="C13015" s="187">
        <v>45776.0</v>
      </c>
      <c r="D13015" s="188" t="str">
        <f t="shared" si="1"/>
        <v>2025/04</v>
      </c>
      <c r="E13015" s="189"/>
    </row>
    <row r="13016">
      <c r="A13016" s="186" t="s">
        <v>502</v>
      </c>
      <c r="B13016" s="186">
        <v>0.0471816</v>
      </c>
      <c r="C13016" s="187">
        <v>45776.0</v>
      </c>
      <c r="D13016" s="188" t="str">
        <f t="shared" si="1"/>
        <v>2025/04</v>
      </c>
      <c r="E13016" s="189"/>
    </row>
    <row r="13017">
      <c r="A13017" s="186" t="s">
        <v>502</v>
      </c>
      <c r="B13017" s="186">
        <v>0.0122551</v>
      </c>
      <c r="C13017" s="187">
        <v>45776.0</v>
      </c>
      <c r="D13017" s="188" t="str">
        <f t="shared" si="1"/>
        <v>2025/04</v>
      </c>
      <c r="E13017" s="189"/>
    </row>
    <row r="13018">
      <c r="A13018" s="186" t="s">
        <v>502</v>
      </c>
      <c r="B13018" s="186">
        <v>0.684819</v>
      </c>
      <c r="C13018" s="187">
        <v>45776.0</v>
      </c>
      <c r="D13018" s="188" t="str">
        <f t="shared" si="1"/>
        <v>2025/04</v>
      </c>
      <c r="E13018" s="189"/>
    </row>
    <row r="13019">
      <c r="A13019" s="186" t="s">
        <v>502</v>
      </c>
      <c r="B13019" s="186">
        <v>0.0022464</v>
      </c>
      <c r="C13019" s="187">
        <v>45776.0</v>
      </c>
      <c r="D13019" s="188" t="str">
        <f t="shared" si="1"/>
        <v>2025/04</v>
      </c>
      <c r="E13019" s="189"/>
    </row>
    <row r="13020">
      <c r="A13020" s="186" t="s">
        <v>502</v>
      </c>
      <c r="B13020" s="186">
        <v>0.0249708</v>
      </c>
      <c r="C13020" s="187">
        <v>45776.0</v>
      </c>
      <c r="D13020" s="188" t="str">
        <f t="shared" si="1"/>
        <v>2025/04</v>
      </c>
      <c r="E13020" s="189"/>
    </row>
    <row r="13021">
      <c r="A13021" s="186" t="s">
        <v>502</v>
      </c>
      <c r="B13021" s="186">
        <v>5.08</v>
      </c>
      <c r="C13021" s="187">
        <v>45776.0</v>
      </c>
      <c r="D13021" s="188" t="str">
        <f t="shared" si="1"/>
        <v>2025/04</v>
      </c>
      <c r="E13021" s="189"/>
    </row>
    <row r="13022">
      <c r="A13022" s="186" t="s">
        <v>502</v>
      </c>
      <c r="B13022" s="186">
        <v>0.257175</v>
      </c>
      <c r="C13022" s="187">
        <v>45776.0</v>
      </c>
      <c r="D13022" s="188" t="str">
        <f t="shared" si="1"/>
        <v>2025/04</v>
      </c>
      <c r="E13022" s="189"/>
    </row>
    <row r="13023">
      <c r="A13023" s="186" t="s">
        <v>502</v>
      </c>
      <c r="B13023" s="186">
        <v>0.284884</v>
      </c>
      <c r="C13023" s="187">
        <v>45776.0</v>
      </c>
      <c r="D13023" s="188" t="str">
        <f t="shared" si="1"/>
        <v>2025/04</v>
      </c>
      <c r="E13023" s="189"/>
    </row>
    <row r="13024">
      <c r="A13024" s="186" t="s">
        <v>488</v>
      </c>
      <c r="B13024" s="186">
        <v>0.084246</v>
      </c>
      <c r="C13024" s="187">
        <v>45776.0</v>
      </c>
      <c r="D13024" s="188" t="str">
        <f t="shared" si="1"/>
        <v>2025/04</v>
      </c>
      <c r="E13024" s="189"/>
    </row>
    <row r="13025">
      <c r="A13025" s="186" t="s">
        <v>488</v>
      </c>
      <c r="B13025" s="186">
        <v>0.027832</v>
      </c>
      <c r="C13025" s="187">
        <v>45776.0</v>
      </c>
      <c r="D13025" s="188" t="str">
        <f t="shared" si="1"/>
        <v>2025/04</v>
      </c>
      <c r="E13025" s="189"/>
    </row>
    <row r="13026">
      <c r="A13026" s="186" t="s">
        <v>488</v>
      </c>
      <c r="B13026" s="186">
        <v>0.045336</v>
      </c>
      <c r="C13026" s="187">
        <v>45776.0</v>
      </c>
      <c r="D13026" s="188" t="str">
        <f t="shared" si="1"/>
        <v>2025/04</v>
      </c>
      <c r="E13026" s="189"/>
    </row>
    <row r="13027">
      <c r="A13027" s="186" t="s">
        <v>488</v>
      </c>
      <c r="B13027" s="186">
        <v>0.0781992</v>
      </c>
      <c r="C13027" s="187">
        <v>45776.0</v>
      </c>
      <c r="D13027" s="188" t="str">
        <f t="shared" si="1"/>
        <v>2025/04</v>
      </c>
      <c r="E13027" s="189"/>
    </row>
    <row r="13028">
      <c r="A13028" s="186" t="s">
        <v>488</v>
      </c>
      <c r="B13028" s="186">
        <v>0.0055168</v>
      </c>
      <c r="C13028" s="187">
        <v>45776.0</v>
      </c>
      <c r="D13028" s="188" t="str">
        <f t="shared" si="1"/>
        <v>2025/04</v>
      </c>
      <c r="E13028" s="189"/>
    </row>
    <row r="13029">
      <c r="A13029" s="186" t="s">
        <v>488</v>
      </c>
      <c r="B13029" s="186">
        <v>0.0434992</v>
      </c>
      <c r="C13029" s="187">
        <v>45776.0</v>
      </c>
      <c r="D13029" s="188" t="str">
        <f t="shared" si="1"/>
        <v>2025/04</v>
      </c>
      <c r="E13029" s="189"/>
    </row>
    <row r="13030">
      <c r="A13030" s="186" t="s">
        <v>488</v>
      </c>
      <c r="B13030" s="186">
        <v>4.282E-4</v>
      </c>
      <c r="C13030" s="187">
        <v>45776.0</v>
      </c>
      <c r="D13030" s="188" t="str">
        <f t="shared" si="1"/>
        <v>2025/04</v>
      </c>
      <c r="E13030" s="189"/>
    </row>
    <row r="13031">
      <c r="A13031" s="186" t="s">
        <v>488</v>
      </c>
      <c r="B13031" s="186">
        <v>1.592E-4</v>
      </c>
      <c r="C13031" s="187">
        <v>45776.0</v>
      </c>
      <c r="D13031" s="188" t="str">
        <f t="shared" si="1"/>
        <v>2025/04</v>
      </c>
      <c r="E13031" s="189"/>
    </row>
    <row r="13032">
      <c r="A13032" s="186" t="s">
        <v>488</v>
      </c>
      <c r="B13032" s="186">
        <v>0.0032865</v>
      </c>
      <c r="C13032" s="187">
        <v>45776.0</v>
      </c>
      <c r="D13032" s="188" t="str">
        <f t="shared" si="1"/>
        <v>2025/04</v>
      </c>
      <c r="E13032" s="189"/>
    </row>
    <row r="13033">
      <c r="A13033" s="186" t="s">
        <v>488</v>
      </c>
      <c r="B13033" s="186">
        <v>3.456E-4</v>
      </c>
      <c r="C13033" s="187">
        <v>45776.0</v>
      </c>
      <c r="D13033" s="188" t="str">
        <f t="shared" si="1"/>
        <v>2025/04</v>
      </c>
      <c r="E13033" s="189"/>
    </row>
    <row r="13034">
      <c r="A13034" s="186" t="s">
        <v>488</v>
      </c>
      <c r="B13034" s="186">
        <v>9.072E-4</v>
      </c>
      <c r="C13034" s="187">
        <v>45776.0</v>
      </c>
      <c r="D13034" s="188" t="str">
        <f t="shared" si="1"/>
        <v>2025/04</v>
      </c>
      <c r="E13034" s="189"/>
    </row>
    <row r="13035">
      <c r="A13035" s="186" t="s">
        <v>488</v>
      </c>
      <c r="B13035" s="186">
        <v>0.58844</v>
      </c>
      <c r="C13035" s="187">
        <v>45776.0</v>
      </c>
      <c r="D13035" s="188" t="str">
        <f t="shared" si="1"/>
        <v>2025/04</v>
      </c>
      <c r="E13035" s="189"/>
    </row>
    <row r="13036">
      <c r="A13036" s="186" t="s">
        <v>488</v>
      </c>
      <c r="B13036" s="186">
        <v>0.0096</v>
      </c>
      <c r="C13036" s="187">
        <v>45776.0</v>
      </c>
      <c r="D13036" s="188" t="str">
        <f t="shared" si="1"/>
        <v>2025/04</v>
      </c>
      <c r="E13036" s="189"/>
    </row>
    <row r="13037">
      <c r="A13037" s="186" t="s">
        <v>488</v>
      </c>
      <c r="B13037" s="186">
        <v>0.49792</v>
      </c>
      <c r="C13037" s="187">
        <v>45776.0</v>
      </c>
      <c r="D13037" s="188" t="str">
        <f t="shared" si="1"/>
        <v>2025/04</v>
      </c>
      <c r="E13037" s="189"/>
    </row>
    <row r="13038">
      <c r="A13038" s="186" t="s">
        <v>488</v>
      </c>
      <c r="B13038" s="186">
        <v>0.721589</v>
      </c>
      <c r="C13038" s="187">
        <v>45776.0</v>
      </c>
      <c r="D13038" s="188" t="str">
        <f t="shared" si="1"/>
        <v>2025/04</v>
      </c>
      <c r="E13038" s="189"/>
    </row>
    <row r="13039">
      <c r="A13039" s="186" t="s">
        <v>488</v>
      </c>
      <c r="B13039" s="186">
        <v>0.002112</v>
      </c>
      <c r="C13039" s="187">
        <v>45776.0</v>
      </c>
      <c r="D13039" s="188" t="str">
        <f t="shared" si="1"/>
        <v>2025/04</v>
      </c>
      <c r="E13039" s="189"/>
    </row>
    <row r="13040">
      <c r="A13040" s="186" t="s">
        <v>488</v>
      </c>
      <c r="B13040" s="186">
        <v>0.949278</v>
      </c>
      <c r="C13040" s="187">
        <v>45776.0</v>
      </c>
      <c r="D13040" s="188" t="str">
        <f t="shared" si="1"/>
        <v>2025/04</v>
      </c>
      <c r="E13040" s="189"/>
    </row>
    <row r="13041">
      <c r="A13041" s="186" t="s">
        <v>488</v>
      </c>
      <c r="B13041" s="186">
        <v>3.9806E-4</v>
      </c>
      <c r="C13041" s="187">
        <v>45776.0</v>
      </c>
      <c r="D13041" s="188" t="str">
        <f t="shared" si="1"/>
        <v>2025/04</v>
      </c>
      <c r="E13041" s="189"/>
    </row>
    <row r="13042">
      <c r="A13042" s="186" t="s">
        <v>488</v>
      </c>
      <c r="B13042" s="186">
        <v>0.03616</v>
      </c>
      <c r="C13042" s="187">
        <v>45776.0</v>
      </c>
      <c r="D13042" s="188" t="str">
        <f t="shared" si="1"/>
        <v>2025/04</v>
      </c>
      <c r="E13042" s="189"/>
    </row>
    <row r="13043">
      <c r="A13043" s="186" t="s">
        <v>488</v>
      </c>
      <c r="B13043" s="186">
        <v>0.00784</v>
      </c>
      <c r="C13043" s="187">
        <v>45776.0</v>
      </c>
      <c r="D13043" s="188" t="str">
        <f t="shared" si="1"/>
        <v>2025/04</v>
      </c>
      <c r="E13043" s="189"/>
    </row>
    <row r="13044">
      <c r="A13044" s="186" t="s">
        <v>488</v>
      </c>
      <c r="B13044" s="186">
        <v>0.15888</v>
      </c>
      <c r="C13044" s="187">
        <v>45776.0</v>
      </c>
      <c r="D13044" s="188" t="str">
        <f t="shared" si="1"/>
        <v>2025/04</v>
      </c>
      <c r="E13044" s="189"/>
    </row>
    <row r="13045">
      <c r="A13045" s="186" t="s">
        <v>488</v>
      </c>
      <c r="B13045" s="186">
        <v>0.031675</v>
      </c>
      <c r="C13045" s="187">
        <v>45776.0</v>
      </c>
      <c r="D13045" s="188" t="str">
        <f t="shared" si="1"/>
        <v>2025/04</v>
      </c>
      <c r="E13045" s="189"/>
    </row>
    <row r="13046">
      <c r="A13046" s="186" t="s">
        <v>488</v>
      </c>
      <c r="B13046" s="186">
        <v>0.05568</v>
      </c>
      <c r="C13046" s="187">
        <v>45776.0</v>
      </c>
      <c r="D13046" s="188" t="str">
        <f t="shared" si="1"/>
        <v>2025/04</v>
      </c>
      <c r="E13046" s="189"/>
    </row>
    <row r="13047">
      <c r="A13047" s="186" t="s">
        <v>488</v>
      </c>
      <c r="B13047" s="186">
        <v>0.01364</v>
      </c>
      <c r="C13047" s="187">
        <v>45776.0</v>
      </c>
      <c r="D13047" s="188" t="str">
        <f t="shared" si="1"/>
        <v>2025/04</v>
      </c>
      <c r="E13047" s="189"/>
    </row>
    <row r="13048">
      <c r="A13048" s="186" t="s">
        <v>488</v>
      </c>
      <c r="B13048" s="186">
        <v>0.00123</v>
      </c>
      <c r="C13048" s="187">
        <v>45776.0</v>
      </c>
      <c r="D13048" s="188" t="str">
        <f t="shared" si="1"/>
        <v>2025/04</v>
      </c>
      <c r="E13048" s="189"/>
    </row>
    <row r="13049">
      <c r="A13049" s="186" t="s">
        <v>488</v>
      </c>
      <c r="B13049" s="186">
        <v>6.3E-4</v>
      </c>
      <c r="C13049" s="187">
        <v>45776.0</v>
      </c>
      <c r="D13049" s="188" t="str">
        <f t="shared" si="1"/>
        <v>2025/04</v>
      </c>
      <c r="E13049" s="189"/>
    </row>
    <row r="13050">
      <c r="A13050" s="186" t="s">
        <v>489</v>
      </c>
      <c r="B13050" s="186">
        <v>0.01037</v>
      </c>
      <c r="C13050" s="187">
        <v>45776.0</v>
      </c>
      <c r="D13050" s="188" t="str">
        <f t="shared" si="1"/>
        <v>2025/04</v>
      </c>
      <c r="E13050" s="189"/>
    </row>
    <row r="13051">
      <c r="A13051" s="186" t="s">
        <v>489</v>
      </c>
      <c r="B13051" s="186">
        <v>0.001088</v>
      </c>
      <c r="C13051" s="187">
        <v>45776.0</v>
      </c>
      <c r="D13051" s="188" t="str">
        <f t="shared" si="1"/>
        <v>2025/04</v>
      </c>
      <c r="E13051" s="189"/>
    </row>
    <row r="13052">
      <c r="A13052" s="186" t="s">
        <v>489</v>
      </c>
      <c r="B13052" s="186">
        <v>0.023368</v>
      </c>
      <c r="C13052" s="187">
        <v>45776.0</v>
      </c>
      <c r="D13052" s="188" t="str">
        <f t="shared" si="1"/>
        <v>2025/04</v>
      </c>
      <c r="E13052" s="189"/>
    </row>
    <row r="13053">
      <c r="A13053" s="186" t="s">
        <v>489</v>
      </c>
      <c r="B13053" s="186">
        <v>2.3307475</v>
      </c>
      <c r="C13053" s="187">
        <v>45776.0</v>
      </c>
      <c r="D13053" s="188" t="str">
        <f t="shared" si="1"/>
        <v>2025/04</v>
      </c>
      <c r="E13053" s="189"/>
    </row>
    <row r="13054">
      <c r="A13054" s="186" t="s">
        <v>489</v>
      </c>
      <c r="B13054" s="186">
        <v>0.264</v>
      </c>
      <c r="C13054" s="187">
        <v>45776.0</v>
      </c>
      <c r="D13054" s="188" t="str">
        <f t="shared" si="1"/>
        <v>2025/04</v>
      </c>
      <c r="E13054" s="189"/>
    </row>
    <row r="13055">
      <c r="A13055" s="186" t="s">
        <v>489</v>
      </c>
      <c r="B13055" s="186">
        <v>1.41949</v>
      </c>
      <c r="C13055" s="187">
        <v>45776.0</v>
      </c>
      <c r="D13055" s="188" t="str">
        <f t="shared" si="1"/>
        <v>2025/04</v>
      </c>
      <c r="E13055" s="189"/>
    </row>
    <row r="13056">
      <c r="A13056" s="186" t="s">
        <v>489</v>
      </c>
      <c r="B13056" s="186">
        <v>0.127725</v>
      </c>
      <c r="C13056" s="187">
        <v>45776.0</v>
      </c>
      <c r="D13056" s="188" t="str">
        <f t="shared" si="1"/>
        <v>2025/04</v>
      </c>
      <c r="E13056" s="189"/>
    </row>
    <row r="13057">
      <c r="A13057" s="186" t="s">
        <v>489</v>
      </c>
      <c r="B13057" s="186">
        <v>0.08105</v>
      </c>
      <c r="C13057" s="187">
        <v>45776.0</v>
      </c>
      <c r="D13057" s="188" t="str">
        <f t="shared" si="1"/>
        <v>2025/04</v>
      </c>
      <c r="E13057" s="189"/>
    </row>
    <row r="13058">
      <c r="A13058" s="186" t="s">
        <v>489</v>
      </c>
      <c r="B13058" s="186">
        <v>5.52875715</v>
      </c>
      <c r="C13058" s="187">
        <v>45776.0</v>
      </c>
      <c r="D13058" s="188" t="str">
        <f t="shared" si="1"/>
        <v>2025/04</v>
      </c>
      <c r="E13058" s="189"/>
    </row>
    <row r="13059">
      <c r="A13059" s="186" t="s">
        <v>489</v>
      </c>
      <c r="B13059" s="186">
        <v>0.40656</v>
      </c>
      <c r="C13059" s="187">
        <v>45776.0</v>
      </c>
      <c r="D13059" s="188" t="str">
        <f t="shared" si="1"/>
        <v>2025/04</v>
      </c>
      <c r="E13059" s="189"/>
    </row>
    <row r="13060">
      <c r="A13060" s="186" t="s">
        <v>489</v>
      </c>
      <c r="B13060" s="186">
        <v>3.909984</v>
      </c>
      <c r="C13060" s="187">
        <v>45776.0</v>
      </c>
      <c r="D13060" s="188" t="str">
        <f t="shared" si="1"/>
        <v>2025/04</v>
      </c>
      <c r="E13060" s="189"/>
    </row>
    <row r="13061">
      <c r="A13061" s="186" t="s">
        <v>489</v>
      </c>
      <c r="B13061" s="186">
        <v>0.0321669</v>
      </c>
      <c r="C13061" s="187">
        <v>45776.0</v>
      </c>
      <c r="D13061" s="188" t="str">
        <f t="shared" si="1"/>
        <v>2025/04</v>
      </c>
      <c r="E13061" s="189"/>
    </row>
    <row r="13062">
      <c r="A13062" s="186" t="s">
        <v>489</v>
      </c>
      <c r="B13062" s="186">
        <v>0.0217212</v>
      </c>
      <c r="C13062" s="187">
        <v>45776.0</v>
      </c>
      <c r="D13062" s="188" t="str">
        <f t="shared" si="1"/>
        <v>2025/04</v>
      </c>
      <c r="E13062" s="189"/>
    </row>
    <row r="13063">
      <c r="A13063" s="186" t="s">
        <v>497</v>
      </c>
      <c r="B13063" s="186">
        <v>0.004461</v>
      </c>
      <c r="C13063" s="187">
        <v>45776.0</v>
      </c>
      <c r="D13063" s="188" t="str">
        <f t="shared" si="1"/>
        <v>2025/04</v>
      </c>
      <c r="E13063" s="189"/>
    </row>
    <row r="13064">
      <c r="A13064" s="186" t="s">
        <v>497</v>
      </c>
      <c r="B13064" s="186">
        <v>0.0124248</v>
      </c>
      <c r="C13064" s="187">
        <v>45776.0</v>
      </c>
      <c r="D13064" s="188" t="str">
        <f t="shared" si="1"/>
        <v>2025/04</v>
      </c>
      <c r="E13064" s="189"/>
    </row>
    <row r="13065">
      <c r="A13065" s="186" t="s">
        <v>498</v>
      </c>
      <c r="B13065" s="186">
        <v>2.296655</v>
      </c>
      <c r="C13065" s="187">
        <v>45776.0</v>
      </c>
      <c r="D13065" s="188" t="str">
        <f t="shared" si="1"/>
        <v>2025/04</v>
      </c>
      <c r="E13065" s="189"/>
    </row>
    <row r="13066">
      <c r="A13066" s="186" t="s">
        <v>498</v>
      </c>
      <c r="B13066" s="186">
        <v>0.25776</v>
      </c>
      <c r="C13066" s="187">
        <v>45776.0</v>
      </c>
      <c r="D13066" s="188" t="str">
        <f t="shared" si="1"/>
        <v>2025/04</v>
      </c>
      <c r="E13066" s="189"/>
    </row>
    <row r="13067">
      <c r="A13067" s="186" t="s">
        <v>498</v>
      </c>
      <c r="B13067" s="186">
        <v>2.02235</v>
      </c>
      <c r="C13067" s="187">
        <v>45776.0</v>
      </c>
      <c r="D13067" s="188" t="str">
        <f t="shared" si="1"/>
        <v>2025/04</v>
      </c>
      <c r="E13067" s="189"/>
    </row>
    <row r="13068">
      <c r="A13068" s="186" t="s">
        <v>498</v>
      </c>
      <c r="B13068" s="186">
        <v>0.1693095</v>
      </c>
      <c r="C13068" s="187">
        <v>45776.0</v>
      </c>
      <c r="D13068" s="188" t="str">
        <f t="shared" si="1"/>
        <v>2025/04</v>
      </c>
      <c r="E13068" s="189"/>
    </row>
    <row r="13069">
      <c r="A13069" s="186" t="s">
        <v>498</v>
      </c>
      <c r="B13069" s="186">
        <v>0.0028032</v>
      </c>
      <c r="C13069" s="187">
        <v>45776.0</v>
      </c>
      <c r="D13069" s="188" t="str">
        <f t="shared" si="1"/>
        <v>2025/04</v>
      </c>
      <c r="E13069" s="189"/>
    </row>
    <row r="13070">
      <c r="A13070" s="186" t="s">
        <v>498</v>
      </c>
      <c r="B13070" s="186">
        <v>0.036075</v>
      </c>
      <c r="C13070" s="187">
        <v>45776.0</v>
      </c>
      <c r="D13070" s="188" t="str">
        <f t="shared" si="1"/>
        <v>2025/04</v>
      </c>
      <c r="E13070" s="189"/>
    </row>
    <row r="13071">
      <c r="A13071" s="186" t="s">
        <v>512</v>
      </c>
      <c r="B13071" s="186">
        <v>2.335482</v>
      </c>
      <c r="C13071" s="187">
        <v>45776.0</v>
      </c>
      <c r="D13071" s="188" t="str">
        <f t="shared" si="1"/>
        <v>2025/04</v>
      </c>
      <c r="E13071" s="189"/>
    </row>
    <row r="13072">
      <c r="A13072" s="186" t="s">
        <v>512</v>
      </c>
      <c r="B13072" s="186">
        <v>1.1666</v>
      </c>
      <c r="C13072" s="187">
        <v>45776.0</v>
      </c>
      <c r="D13072" s="188" t="str">
        <f t="shared" si="1"/>
        <v>2025/04</v>
      </c>
      <c r="E13072" s="189"/>
    </row>
    <row r="13073">
      <c r="A13073" s="186" t="s">
        <v>512</v>
      </c>
      <c r="B13073" s="186">
        <v>0.0012028</v>
      </c>
      <c r="C13073" s="187">
        <v>45776.0</v>
      </c>
      <c r="D13073" s="188" t="str">
        <f t="shared" si="1"/>
        <v>2025/04</v>
      </c>
      <c r="E13073" s="189"/>
    </row>
    <row r="13074">
      <c r="A13074" s="186" t="s">
        <v>512</v>
      </c>
      <c r="B13074" s="186">
        <v>1.984E-4</v>
      </c>
      <c r="C13074" s="187">
        <v>45776.0</v>
      </c>
      <c r="D13074" s="188" t="str">
        <f t="shared" si="1"/>
        <v>2025/04</v>
      </c>
      <c r="E13074" s="189"/>
    </row>
    <row r="13075">
      <c r="A13075" s="186" t="s">
        <v>512</v>
      </c>
      <c r="B13075" s="186">
        <v>0.00899955</v>
      </c>
      <c r="C13075" s="187">
        <v>45776.0</v>
      </c>
      <c r="D13075" s="188" t="str">
        <f t="shared" si="1"/>
        <v>2025/04</v>
      </c>
      <c r="E13075" s="189"/>
    </row>
    <row r="13076">
      <c r="A13076" s="186" t="s">
        <v>512</v>
      </c>
      <c r="B13076" s="186">
        <v>0.0154656</v>
      </c>
      <c r="C13076" s="187">
        <v>45776.0</v>
      </c>
      <c r="D13076" s="188" t="str">
        <f t="shared" si="1"/>
        <v>2025/04</v>
      </c>
      <c r="E13076" s="189"/>
    </row>
    <row r="13077">
      <c r="A13077" s="186" t="s">
        <v>512</v>
      </c>
      <c r="B13077" s="186">
        <v>2.448E-4</v>
      </c>
      <c r="C13077" s="187">
        <v>45776.0</v>
      </c>
      <c r="D13077" s="188" t="str">
        <f t="shared" si="1"/>
        <v>2025/04</v>
      </c>
      <c r="E13077" s="189"/>
    </row>
    <row r="13078">
      <c r="A13078" s="186" t="s">
        <v>512</v>
      </c>
      <c r="B13078" s="186">
        <v>0.008874</v>
      </c>
      <c r="C13078" s="187">
        <v>45776.0</v>
      </c>
      <c r="D13078" s="188" t="str">
        <f t="shared" si="1"/>
        <v>2025/04</v>
      </c>
      <c r="E13078" s="189"/>
    </row>
    <row r="13079">
      <c r="A13079" s="186" t="s">
        <v>512</v>
      </c>
      <c r="B13079" s="186">
        <v>0.65106</v>
      </c>
      <c r="C13079" s="187">
        <v>45776.0</v>
      </c>
      <c r="D13079" s="188" t="str">
        <f t="shared" si="1"/>
        <v>2025/04</v>
      </c>
      <c r="E13079" s="189"/>
    </row>
    <row r="13080">
      <c r="A13080" s="186" t="s">
        <v>512</v>
      </c>
      <c r="B13080" s="186">
        <v>0.00431</v>
      </c>
      <c r="C13080" s="187">
        <v>45776.0</v>
      </c>
      <c r="D13080" s="188" t="str">
        <f t="shared" si="1"/>
        <v>2025/04</v>
      </c>
      <c r="E13080" s="189"/>
    </row>
    <row r="13081">
      <c r="A13081" s="186" t="s">
        <v>513</v>
      </c>
      <c r="B13081" s="186">
        <v>0.0072976</v>
      </c>
      <c r="C13081" s="187">
        <v>45776.0</v>
      </c>
      <c r="D13081" s="188" t="str">
        <f t="shared" si="1"/>
        <v>2025/04</v>
      </c>
      <c r="E13081" s="189"/>
    </row>
    <row r="13082">
      <c r="A13082" s="186" t="s">
        <v>491</v>
      </c>
      <c r="B13082" s="186">
        <v>0.0046935</v>
      </c>
      <c r="C13082" s="187">
        <v>45776.0</v>
      </c>
      <c r="D13082" s="188" t="str">
        <f t="shared" si="1"/>
        <v>2025/04</v>
      </c>
      <c r="E13082" s="189"/>
    </row>
    <row r="13083">
      <c r="A13083" s="186" t="s">
        <v>491</v>
      </c>
      <c r="B13083" s="186">
        <v>0.015696</v>
      </c>
      <c r="C13083" s="187">
        <v>45776.0</v>
      </c>
      <c r="D13083" s="188" t="str">
        <f t="shared" si="1"/>
        <v>2025/04</v>
      </c>
      <c r="E13083" s="189"/>
    </row>
    <row r="13084">
      <c r="A13084" s="186" t="s">
        <v>491</v>
      </c>
      <c r="B13084" s="186">
        <v>0.0040932</v>
      </c>
      <c r="C13084" s="187">
        <v>45776.0</v>
      </c>
      <c r="D13084" s="188" t="str">
        <f t="shared" si="1"/>
        <v>2025/04</v>
      </c>
      <c r="E13084" s="189"/>
    </row>
    <row r="13085">
      <c r="A13085" s="186" t="s">
        <v>487</v>
      </c>
      <c r="B13085" s="186">
        <v>0.0207848</v>
      </c>
      <c r="C13085" s="187">
        <v>45777.0</v>
      </c>
      <c r="D13085" s="188" t="str">
        <f t="shared" si="1"/>
        <v>2025/04</v>
      </c>
      <c r="E13085" s="189"/>
    </row>
    <row r="13086">
      <c r="A13086" s="186" t="s">
        <v>487</v>
      </c>
      <c r="B13086" s="186">
        <v>2.432E-4</v>
      </c>
      <c r="C13086" s="187">
        <v>45777.0</v>
      </c>
      <c r="D13086" s="188" t="str">
        <f t="shared" si="1"/>
        <v>2025/04</v>
      </c>
      <c r="E13086" s="189"/>
    </row>
    <row r="13087">
      <c r="A13087" s="186" t="s">
        <v>487</v>
      </c>
      <c r="B13087" s="186">
        <v>0.052464</v>
      </c>
      <c r="C13087" s="187">
        <v>45777.0</v>
      </c>
      <c r="D13087" s="188" t="str">
        <f t="shared" si="1"/>
        <v>2025/04</v>
      </c>
      <c r="E13087" s="189"/>
    </row>
    <row r="13088">
      <c r="A13088" s="186" t="s">
        <v>487</v>
      </c>
      <c r="B13088" s="186">
        <v>0.7627</v>
      </c>
      <c r="C13088" s="187">
        <v>45777.0</v>
      </c>
      <c r="D13088" s="188" t="str">
        <f t="shared" si="1"/>
        <v>2025/04</v>
      </c>
      <c r="E13088" s="189"/>
    </row>
    <row r="13089">
      <c r="A13089" s="186" t="s">
        <v>487</v>
      </c>
      <c r="B13089" s="186">
        <v>0.0096</v>
      </c>
      <c r="C13089" s="187">
        <v>45777.0</v>
      </c>
      <c r="D13089" s="188" t="str">
        <f t="shared" si="1"/>
        <v>2025/04</v>
      </c>
      <c r="E13089" s="189"/>
    </row>
    <row r="13090">
      <c r="A13090" s="186" t="s">
        <v>487</v>
      </c>
      <c r="B13090" s="186">
        <v>0.73512</v>
      </c>
      <c r="C13090" s="187">
        <v>45777.0</v>
      </c>
      <c r="D13090" s="188" t="str">
        <f t="shared" si="1"/>
        <v>2025/04</v>
      </c>
      <c r="E13090" s="189"/>
    </row>
    <row r="13091">
      <c r="A13091" s="186" t="s">
        <v>487</v>
      </c>
      <c r="B13091" s="186">
        <v>1.3220383</v>
      </c>
      <c r="C13091" s="187">
        <v>45777.0</v>
      </c>
      <c r="D13091" s="188" t="str">
        <f t="shared" si="1"/>
        <v>2025/04</v>
      </c>
      <c r="E13091" s="189"/>
    </row>
    <row r="13092">
      <c r="A13092" s="186" t="s">
        <v>487</v>
      </c>
      <c r="B13092" s="186">
        <v>0.0321376</v>
      </c>
      <c r="C13092" s="187">
        <v>45777.0</v>
      </c>
      <c r="D13092" s="188" t="str">
        <f t="shared" si="1"/>
        <v>2025/04</v>
      </c>
      <c r="E13092" s="189"/>
    </row>
    <row r="13093">
      <c r="A13093" s="186" t="s">
        <v>487</v>
      </c>
      <c r="B13093" s="186">
        <v>3.4309308</v>
      </c>
      <c r="C13093" s="187">
        <v>45777.0</v>
      </c>
      <c r="D13093" s="188" t="str">
        <f t="shared" si="1"/>
        <v>2025/04</v>
      </c>
      <c r="E13093" s="189"/>
    </row>
    <row r="13094">
      <c r="A13094" s="186" t="s">
        <v>487</v>
      </c>
      <c r="B13094" s="186">
        <v>0.48272</v>
      </c>
      <c r="C13094" s="187">
        <v>45777.0</v>
      </c>
      <c r="D13094" s="188" t="str">
        <f t="shared" si="1"/>
        <v>2025/04</v>
      </c>
      <c r="E13094" s="189"/>
    </row>
    <row r="13095">
      <c r="A13095" s="186" t="s">
        <v>487</v>
      </c>
      <c r="B13095" s="186">
        <v>0.04704</v>
      </c>
      <c r="C13095" s="187">
        <v>45777.0</v>
      </c>
      <c r="D13095" s="188" t="str">
        <f t="shared" si="1"/>
        <v>2025/04</v>
      </c>
      <c r="E13095" s="189"/>
    </row>
    <row r="13096">
      <c r="A13096" s="186" t="s">
        <v>487</v>
      </c>
      <c r="B13096" s="186">
        <v>0.9208</v>
      </c>
      <c r="C13096" s="187">
        <v>45777.0</v>
      </c>
      <c r="D13096" s="188" t="str">
        <f t="shared" si="1"/>
        <v>2025/04</v>
      </c>
      <c r="E13096" s="189"/>
    </row>
    <row r="13097">
      <c r="A13097" s="186" t="s">
        <v>487</v>
      </c>
      <c r="B13097" s="186">
        <v>0.119775</v>
      </c>
      <c r="C13097" s="187">
        <v>45777.0</v>
      </c>
      <c r="D13097" s="188" t="str">
        <f t="shared" si="1"/>
        <v>2025/04</v>
      </c>
      <c r="E13097" s="189"/>
    </row>
    <row r="13098">
      <c r="A13098" s="186" t="s">
        <v>487</v>
      </c>
      <c r="B13098" s="186">
        <v>0.28448</v>
      </c>
      <c r="C13098" s="187">
        <v>45777.0</v>
      </c>
      <c r="D13098" s="188" t="str">
        <f t="shared" si="1"/>
        <v>2025/04</v>
      </c>
      <c r="E13098" s="189"/>
    </row>
    <row r="13099">
      <c r="A13099" s="186" t="s">
        <v>487</v>
      </c>
      <c r="B13099" s="186">
        <v>0.07318</v>
      </c>
      <c r="C13099" s="187">
        <v>45777.0</v>
      </c>
      <c r="D13099" s="188" t="str">
        <f t="shared" si="1"/>
        <v>2025/04</v>
      </c>
      <c r="E13099" s="189"/>
    </row>
    <row r="13100">
      <c r="A13100" s="186" t="s">
        <v>499</v>
      </c>
      <c r="B13100" s="186">
        <v>6.4550325</v>
      </c>
      <c r="C13100" s="187">
        <v>45777.0</v>
      </c>
      <c r="D13100" s="188" t="str">
        <f t="shared" si="1"/>
        <v>2025/04</v>
      </c>
      <c r="E13100" s="189"/>
    </row>
    <row r="13101">
      <c r="A13101" s="186" t="s">
        <v>499</v>
      </c>
      <c r="B13101" s="186">
        <v>0.00464</v>
      </c>
      <c r="C13101" s="187">
        <v>45777.0</v>
      </c>
      <c r="D13101" s="188" t="str">
        <f t="shared" si="1"/>
        <v>2025/04</v>
      </c>
      <c r="E13101" s="189"/>
    </row>
    <row r="13102">
      <c r="A13102" s="186" t="s">
        <v>499</v>
      </c>
      <c r="B13102" s="186">
        <v>3.72611</v>
      </c>
      <c r="C13102" s="187">
        <v>45777.0</v>
      </c>
      <c r="D13102" s="188" t="str">
        <f t="shared" si="1"/>
        <v>2025/04</v>
      </c>
      <c r="E13102" s="189"/>
    </row>
    <row r="13103">
      <c r="A13103" s="186" t="s">
        <v>499</v>
      </c>
      <c r="B13103" s="186">
        <v>4.056835</v>
      </c>
      <c r="C13103" s="187">
        <v>45777.0</v>
      </c>
      <c r="D13103" s="188" t="str">
        <f t="shared" si="1"/>
        <v>2025/04</v>
      </c>
      <c r="E13103" s="189"/>
    </row>
    <row r="13104">
      <c r="A13104" s="186" t="s">
        <v>499</v>
      </c>
      <c r="B13104" s="186">
        <v>0.4424</v>
      </c>
      <c r="C13104" s="187">
        <v>45777.0</v>
      </c>
      <c r="D13104" s="188" t="str">
        <f t="shared" si="1"/>
        <v>2025/04</v>
      </c>
      <c r="E13104" s="189"/>
    </row>
    <row r="13105">
      <c r="A13105" s="186" t="s">
        <v>499</v>
      </c>
      <c r="B13105" s="186">
        <v>2.58818</v>
      </c>
      <c r="C13105" s="187">
        <v>45777.0</v>
      </c>
      <c r="D13105" s="188" t="str">
        <f t="shared" si="1"/>
        <v>2025/04</v>
      </c>
      <c r="E13105" s="189"/>
    </row>
    <row r="13106">
      <c r="A13106" s="186" t="s">
        <v>499</v>
      </c>
      <c r="B13106" s="186">
        <v>0.02388828</v>
      </c>
      <c r="C13106" s="187">
        <v>45777.0</v>
      </c>
      <c r="D13106" s="188" t="str">
        <f t="shared" si="1"/>
        <v>2025/04</v>
      </c>
      <c r="E13106" s="189"/>
    </row>
    <row r="13107">
      <c r="A13107" s="186" t="s">
        <v>499</v>
      </c>
      <c r="B13107" s="186">
        <v>0.1266009</v>
      </c>
      <c r="C13107" s="187">
        <v>45777.0</v>
      </c>
      <c r="D13107" s="188" t="str">
        <f t="shared" si="1"/>
        <v>2025/04</v>
      </c>
      <c r="E13107" s="189"/>
    </row>
    <row r="13108">
      <c r="A13108" s="186" t="s">
        <v>499</v>
      </c>
      <c r="B13108" s="186">
        <v>0.0687276</v>
      </c>
      <c r="C13108" s="187">
        <v>45777.0</v>
      </c>
      <c r="D13108" s="188" t="str">
        <f t="shared" si="1"/>
        <v>2025/04</v>
      </c>
      <c r="E13108" s="189"/>
    </row>
    <row r="13109">
      <c r="A13109" s="186" t="s">
        <v>511</v>
      </c>
      <c r="B13109" s="186">
        <v>0.0590142</v>
      </c>
      <c r="C13109" s="187">
        <v>45777.0</v>
      </c>
      <c r="D13109" s="188" t="str">
        <f t="shared" si="1"/>
        <v>2025/04</v>
      </c>
      <c r="E13109" s="189"/>
    </row>
    <row r="13110">
      <c r="A13110" s="186" t="s">
        <v>511</v>
      </c>
      <c r="B13110" s="186">
        <v>0.00528</v>
      </c>
      <c r="C13110" s="187">
        <v>45777.0</v>
      </c>
      <c r="D13110" s="188" t="str">
        <f t="shared" si="1"/>
        <v>2025/04</v>
      </c>
      <c r="E13110" s="189"/>
    </row>
    <row r="13111">
      <c r="A13111" s="186" t="s">
        <v>502</v>
      </c>
      <c r="B13111" s="186">
        <v>0.016914</v>
      </c>
      <c r="C13111" s="187">
        <v>45777.0</v>
      </c>
      <c r="D13111" s="188" t="str">
        <f t="shared" si="1"/>
        <v>2025/04</v>
      </c>
      <c r="E13111" s="189"/>
    </row>
    <row r="13112">
      <c r="A13112" s="186" t="s">
        <v>502</v>
      </c>
      <c r="B13112" s="186">
        <v>0.003173</v>
      </c>
      <c r="C13112" s="187">
        <v>45777.0</v>
      </c>
      <c r="D13112" s="188" t="str">
        <f t="shared" si="1"/>
        <v>2025/04</v>
      </c>
      <c r="E13112" s="189"/>
    </row>
    <row r="13113">
      <c r="A13113" s="186" t="s">
        <v>502</v>
      </c>
      <c r="B13113" s="186">
        <v>0.038568</v>
      </c>
      <c r="C13113" s="187">
        <v>45777.0</v>
      </c>
      <c r="D13113" s="188" t="str">
        <f t="shared" si="1"/>
        <v>2025/04</v>
      </c>
      <c r="E13113" s="189"/>
    </row>
    <row r="13114">
      <c r="A13114" s="186" t="s">
        <v>502</v>
      </c>
      <c r="B13114" s="186">
        <v>1.2403125</v>
      </c>
      <c r="C13114" s="187">
        <v>45777.0</v>
      </c>
      <c r="D13114" s="188" t="str">
        <f t="shared" si="1"/>
        <v>2025/04</v>
      </c>
      <c r="E13114" s="189"/>
    </row>
    <row r="13115">
      <c r="A13115" s="186" t="s">
        <v>502</v>
      </c>
      <c r="B13115" s="186">
        <v>0.12277</v>
      </c>
      <c r="C13115" s="187">
        <v>45777.0</v>
      </c>
      <c r="D13115" s="188" t="str">
        <f t="shared" si="1"/>
        <v>2025/04</v>
      </c>
      <c r="E13115" s="189"/>
    </row>
    <row r="13116">
      <c r="A13116" s="186" t="s">
        <v>502</v>
      </c>
      <c r="B13116" s="186">
        <v>0.26375</v>
      </c>
      <c r="C13116" s="187">
        <v>45777.0</v>
      </c>
      <c r="D13116" s="188" t="str">
        <f t="shared" si="1"/>
        <v>2025/04</v>
      </c>
      <c r="E13116" s="189"/>
    </row>
    <row r="13117">
      <c r="A13117" s="186" t="s">
        <v>502</v>
      </c>
      <c r="B13117" s="186">
        <v>0.113961</v>
      </c>
      <c r="C13117" s="187">
        <v>45777.0</v>
      </c>
      <c r="D13117" s="188" t="str">
        <f t="shared" si="1"/>
        <v>2025/04</v>
      </c>
      <c r="E13117" s="189"/>
    </row>
    <row r="13118">
      <c r="A13118" s="186" t="s">
        <v>502</v>
      </c>
      <c r="B13118" s="186">
        <v>0.78262905</v>
      </c>
      <c r="C13118" s="187">
        <v>45777.0</v>
      </c>
      <c r="D13118" s="188" t="str">
        <f t="shared" si="1"/>
        <v>2025/04</v>
      </c>
      <c r="E13118" s="189"/>
    </row>
    <row r="13119">
      <c r="A13119" s="186" t="s">
        <v>502</v>
      </c>
      <c r="B13119" s="186">
        <v>0.0607338</v>
      </c>
      <c r="C13119" s="187">
        <v>45777.0</v>
      </c>
      <c r="D13119" s="188" t="str">
        <f t="shared" si="1"/>
        <v>2025/04</v>
      </c>
      <c r="E13119" s="189"/>
    </row>
    <row r="13120">
      <c r="A13120" s="186" t="s">
        <v>502</v>
      </c>
      <c r="B13120" s="186">
        <v>0.938775</v>
      </c>
      <c r="C13120" s="187">
        <v>45777.0</v>
      </c>
      <c r="D13120" s="188" t="str">
        <f t="shared" si="1"/>
        <v>2025/04</v>
      </c>
      <c r="E13120" s="189"/>
    </row>
    <row r="13121">
      <c r="A13121" s="186" t="s">
        <v>502</v>
      </c>
      <c r="B13121" s="186">
        <v>8.695725</v>
      </c>
      <c r="C13121" s="187">
        <v>45777.0</v>
      </c>
      <c r="D13121" s="188" t="str">
        <f t="shared" si="1"/>
        <v>2025/04</v>
      </c>
      <c r="E13121" s="189"/>
    </row>
    <row r="13122">
      <c r="A13122" s="186" t="s">
        <v>502</v>
      </c>
      <c r="B13122" s="186">
        <v>2.00415</v>
      </c>
      <c r="C13122" s="187">
        <v>45777.0</v>
      </c>
      <c r="D13122" s="188" t="str">
        <f t="shared" si="1"/>
        <v>2025/04</v>
      </c>
      <c r="E13122" s="189"/>
    </row>
    <row r="13123">
      <c r="A13123" s="186" t="s">
        <v>502</v>
      </c>
      <c r="B13123" s="186">
        <v>2.92833</v>
      </c>
      <c r="C13123" s="187">
        <v>45777.0</v>
      </c>
      <c r="D13123" s="188" t="str">
        <f t="shared" si="1"/>
        <v>2025/04</v>
      </c>
      <c r="E13123" s="189"/>
    </row>
    <row r="13124">
      <c r="A13124" s="186" t="s">
        <v>502</v>
      </c>
      <c r="B13124" s="186">
        <v>2.638845</v>
      </c>
      <c r="C13124" s="187">
        <v>45777.0</v>
      </c>
      <c r="D13124" s="188" t="str">
        <f t="shared" si="1"/>
        <v>2025/04</v>
      </c>
      <c r="E13124" s="189"/>
    </row>
    <row r="13125">
      <c r="A13125" s="186" t="s">
        <v>502</v>
      </c>
      <c r="B13125" s="186">
        <v>5.4288</v>
      </c>
      <c r="C13125" s="187">
        <v>45777.0</v>
      </c>
      <c r="D13125" s="188" t="str">
        <f t="shared" si="1"/>
        <v>2025/04</v>
      </c>
      <c r="E13125" s="189"/>
    </row>
    <row r="13126">
      <c r="A13126" s="186" t="s">
        <v>502</v>
      </c>
      <c r="B13126" s="186">
        <v>0.0132164</v>
      </c>
      <c r="C13126" s="187">
        <v>45777.0</v>
      </c>
      <c r="D13126" s="188" t="str">
        <f t="shared" si="1"/>
        <v>2025/04</v>
      </c>
      <c r="E13126" s="189"/>
    </row>
    <row r="13127">
      <c r="A13127" s="186" t="s">
        <v>502</v>
      </c>
      <c r="B13127" s="186">
        <v>10.39902</v>
      </c>
      <c r="C13127" s="187">
        <v>45777.0</v>
      </c>
      <c r="D13127" s="188" t="str">
        <f t="shared" si="1"/>
        <v>2025/04</v>
      </c>
      <c r="E13127" s="189"/>
    </row>
    <row r="13128">
      <c r="A13128" s="186" t="s">
        <v>502</v>
      </c>
      <c r="B13128" s="186">
        <v>0.4683729</v>
      </c>
      <c r="C13128" s="187">
        <v>45777.0</v>
      </c>
      <c r="D13128" s="188" t="str">
        <f t="shared" si="1"/>
        <v>2025/04</v>
      </c>
      <c r="E13128" s="189"/>
    </row>
    <row r="13129">
      <c r="A13129" s="186" t="s">
        <v>502</v>
      </c>
      <c r="B13129" s="186">
        <v>0.031956</v>
      </c>
      <c r="C13129" s="187">
        <v>45777.0</v>
      </c>
      <c r="D13129" s="188" t="str">
        <f t="shared" si="1"/>
        <v>2025/04</v>
      </c>
      <c r="E13129" s="189"/>
    </row>
    <row r="13130">
      <c r="A13130" s="186" t="s">
        <v>502</v>
      </c>
      <c r="B13130" s="186">
        <v>5.12</v>
      </c>
      <c r="C13130" s="187">
        <v>45777.0</v>
      </c>
      <c r="D13130" s="188" t="str">
        <f t="shared" si="1"/>
        <v>2025/04</v>
      </c>
      <c r="E13130" s="189"/>
    </row>
    <row r="13131">
      <c r="A13131" s="186" t="s">
        <v>502</v>
      </c>
      <c r="B13131" s="186">
        <v>0.257265</v>
      </c>
      <c r="C13131" s="187">
        <v>45777.0</v>
      </c>
      <c r="D13131" s="188" t="str">
        <f t="shared" si="1"/>
        <v>2025/04</v>
      </c>
      <c r="E13131" s="189"/>
    </row>
    <row r="13132">
      <c r="A13132" s="186" t="s">
        <v>502</v>
      </c>
      <c r="B13132" s="186">
        <v>0.2864</v>
      </c>
      <c r="C13132" s="187">
        <v>45777.0</v>
      </c>
      <c r="D13132" s="188" t="str">
        <f t="shared" si="1"/>
        <v>2025/04</v>
      </c>
      <c r="E13132" s="189"/>
    </row>
    <row r="13133">
      <c r="A13133" s="186" t="s">
        <v>488</v>
      </c>
      <c r="B13133" s="186">
        <v>0.0904968</v>
      </c>
      <c r="C13133" s="187">
        <v>45777.0</v>
      </c>
      <c r="D13133" s="188" t="str">
        <f t="shared" si="1"/>
        <v>2025/04</v>
      </c>
      <c r="E13133" s="189"/>
    </row>
    <row r="13134">
      <c r="A13134" s="186" t="s">
        <v>488</v>
      </c>
      <c r="B13134" s="186">
        <v>0.0036408</v>
      </c>
      <c r="C13134" s="187">
        <v>45777.0</v>
      </c>
      <c r="D13134" s="188" t="str">
        <f t="shared" si="1"/>
        <v>2025/04</v>
      </c>
      <c r="E13134" s="189"/>
    </row>
    <row r="13135">
      <c r="A13135" s="186" t="s">
        <v>488</v>
      </c>
      <c r="B13135" s="186">
        <v>0.1087024</v>
      </c>
      <c r="C13135" s="187">
        <v>45777.0</v>
      </c>
      <c r="D13135" s="188" t="str">
        <f t="shared" si="1"/>
        <v>2025/04</v>
      </c>
      <c r="E13135" s="189"/>
    </row>
    <row r="13136">
      <c r="A13136" s="186" t="s">
        <v>488</v>
      </c>
      <c r="B13136" s="186">
        <v>0.05887995</v>
      </c>
      <c r="C13136" s="187">
        <v>45777.0</v>
      </c>
      <c r="D13136" s="188" t="str">
        <f t="shared" si="1"/>
        <v>2025/04</v>
      </c>
      <c r="E13136" s="189"/>
    </row>
    <row r="13137">
      <c r="A13137" s="186" t="s">
        <v>488</v>
      </c>
      <c r="B13137" s="186">
        <v>4.8E-4</v>
      </c>
      <c r="C13137" s="187">
        <v>45777.0</v>
      </c>
      <c r="D13137" s="188" t="str">
        <f t="shared" si="1"/>
        <v>2025/04</v>
      </c>
      <c r="E13137" s="189"/>
    </row>
    <row r="13138">
      <c r="A13138" s="186" t="s">
        <v>488</v>
      </c>
      <c r="B13138" s="186">
        <v>0.0034266</v>
      </c>
      <c r="C13138" s="187">
        <v>45777.0</v>
      </c>
      <c r="D13138" s="188" t="str">
        <f t="shared" si="1"/>
        <v>2025/04</v>
      </c>
      <c r="E13138" s="189"/>
    </row>
    <row r="13139">
      <c r="A13139" s="186" t="s">
        <v>488</v>
      </c>
      <c r="B13139" s="186">
        <v>1.70625</v>
      </c>
      <c r="C13139" s="187">
        <v>45777.0</v>
      </c>
      <c r="D13139" s="188" t="str">
        <f t="shared" si="1"/>
        <v>2025/04</v>
      </c>
      <c r="E13139" s="189"/>
    </row>
    <row r="13140">
      <c r="A13140" s="186" t="s">
        <v>488</v>
      </c>
      <c r="B13140" s="186">
        <v>0.0288</v>
      </c>
      <c r="C13140" s="187">
        <v>45777.0</v>
      </c>
      <c r="D13140" s="188" t="str">
        <f t="shared" si="1"/>
        <v>2025/04</v>
      </c>
      <c r="E13140" s="189"/>
    </row>
    <row r="13141">
      <c r="A13141" s="186" t="s">
        <v>488</v>
      </c>
      <c r="B13141" s="186">
        <v>1.41248</v>
      </c>
      <c r="C13141" s="187">
        <v>45777.0</v>
      </c>
      <c r="D13141" s="188" t="str">
        <f t="shared" si="1"/>
        <v>2025/04</v>
      </c>
      <c r="E13141" s="189"/>
    </row>
    <row r="13142">
      <c r="A13142" s="186" t="s">
        <v>488</v>
      </c>
      <c r="B13142" s="186">
        <v>3.7836722</v>
      </c>
      <c r="C13142" s="187">
        <v>45777.0</v>
      </c>
      <c r="D13142" s="188" t="str">
        <f t="shared" si="1"/>
        <v>2025/04</v>
      </c>
      <c r="E13142" s="189"/>
    </row>
    <row r="13143">
      <c r="A13143" s="186" t="s">
        <v>488</v>
      </c>
      <c r="B13143" s="186">
        <v>0.05456</v>
      </c>
      <c r="C13143" s="187">
        <v>45777.0</v>
      </c>
      <c r="D13143" s="188" t="str">
        <f t="shared" si="1"/>
        <v>2025/04</v>
      </c>
      <c r="E13143" s="189"/>
    </row>
    <row r="13144">
      <c r="A13144" s="186" t="s">
        <v>488</v>
      </c>
      <c r="B13144" s="186">
        <v>5.183508</v>
      </c>
      <c r="C13144" s="187">
        <v>45777.0</v>
      </c>
      <c r="D13144" s="188" t="str">
        <f t="shared" si="1"/>
        <v>2025/04</v>
      </c>
      <c r="E13144" s="189"/>
    </row>
    <row r="13145">
      <c r="A13145" s="186" t="s">
        <v>488</v>
      </c>
      <c r="B13145" s="186">
        <v>0.001235</v>
      </c>
      <c r="C13145" s="187">
        <v>45777.0</v>
      </c>
      <c r="D13145" s="188" t="str">
        <f t="shared" si="1"/>
        <v>2025/04</v>
      </c>
      <c r="E13145" s="189"/>
    </row>
    <row r="13146">
      <c r="A13146" s="186" t="s">
        <v>489</v>
      </c>
      <c r="B13146" s="186">
        <v>5.112865</v>
      </c>
      <c r="C13146" s="187">
        <v>45777.0</v>
      </c>
      <c r="D13146" s="188" t="str">
        <f t="shared" si="1"/>
        <v>2025/04</v>
      </c>
      <c r="E13146" s="189"/>
    </row>
    <row r="13147">
      <c r="A13147" s="186" t="s">
        <v>489</v>
      </c>
      <c r="B13147" s="186">
        <v>0.30176</v>
      </c>
      <c r="C13147" s="187">
        <v>45777.0</v>
      </c>
      <c r="D13147" s="188" t="str">
        <f t="shared" si="1"/>
        <v>2025/04</v>
      </c>
      <c r="E13147" s="189"/>
    </row>
    <row r="13148">
      <c r="A13148" s="186" t="s">
        <v>489</v>
      </c>
      <c r="B13148" s="186">
        <v>2.9994</v>
      </c>
      <c r="C13148" s="187">
        <v>45777.0</v>
      </c>
      <c r="D13148" s="188" t="str">
        <f t="shared" si="1"/>
        <v>2025/04</v>
      </c>
      <c r="E13148" s="189"/>
    </row>
    <row r="13149">
      <c r="A13149" s="186" t="s">
        <v>489</v>
      </c>
      <c r="B13149" s="186">
        <v>0.1135975</v>
      </c>
      <c r="C13149" s="187">
        <v>45777.0</v>
      </c>
      <c r="D13149" s="188" t="str">
        <f t="shared" si="1"/>
        <v>2025/04</v>
      </c>
      <c r="E13149" s="189"/>
    </row>
    <row r="13150">
      <c r="A13150" s="186" t="s">
        <v>489</v>
      </c>
      <c r="B13150" s="186">
        <v>0.08352</v>
      </c>
      <c r="C13150" s="187">
        <v>45777.0</v>
      </c>
      <c r="D13150" s="188" t="str">
        <f t="shared" si="1"/>
        <v>2025/04</v>
      </c>
      <c r="E13150" s="189"/>
    </row>
    <row r="13151">
      <c r="A13151" s="186" t="s">
        <v>489</v>
      </c>
      <c r="B13151" s="186">
        <v>4.86297</v>
      </c>
      <c r="C13151" s="187">
        <v>45777.0</v>
      </c>
      <c r="D13151" s="188" t="str">
        <f t="shared" si="1"/>
        <v>2025/04</v>
      </c>
      <c r="E13151" s="189"/>
    </row>
    <row r="13152">
      <c r="A13152" s="186" t="s">
        <v>489</v>
      </c>
      <c r="B13152" s="186">
        <v>1.258665</v>
      </c>
      <c r="C13152" s="187">
        <v>45777.0</v>
      </c>
      <c r="D13152" s="188" t="str">
        <f t="shared" si="1"/>
        <v>2025/04</v>
      </c>
      <c r="E13152" s="189"/>
    </row>
    <row r="13153">
      <c r="A13153" s="186" t="s">
        <v>489</v>
      </c>
      <c r="B13153" s="186">
        <v>4.39260825</v>
      </c>
      <c r="C13153" s="187">
        <v>45777.0</v>
      </c>
      <c r="D13153" s="188" t="str">
        <f t="shared" si="1"/>
        <v>2025/04</v>
      </c>
      <c r="E13153" s="189"/>
    </row>
    <row r="13154">
      <c r="A13154" s="186" t="s">
        <v>489</v>
      </c>
      <c r="B13154" s="186">
        <v>0.3283776</v>
      </c>
      <c r="C13154" s="187">
        <v>45777.0</v>
      </c>
      <c r="D13154" s="188" t="str">
        <f t="shared" si="1"/>
        <v>2025/04</v>
      </c>
      <c r="E13154" s="189"/>
    </row>
    <row r="13155">
      <c r="A13155" s="186" t="s">
        <v>489</v>
      </c>
      <c r="B13155" s="186">
        <v>3.7270032</v>
      </c>
      <c r="C13155" s="187">
        <v>45777.0</v>
      </c>
      <c r="D13155" s="188" t="str">
        <f t="shared" si="1"/>
        <v>2025/04</v>
      </c>
      <c r="E13155" s="189"/>
    </row>
    <row r="13156">
      <c r="A13156" s="186" t="s">
        <v>489</v>
      </c>
      <c r="B13156" s="186">
        <v>0.1657275</v>
      </c>
      <c r="C13156" s="187">
        <v>45777.0</v>
      </c>
      <c r="D13156" s="188" t="str">
        <f t="shared" si="1"/>
        <v>2025/04</v>
      </c>
      <c r="E13156" s="189"/>
    </row>
    <row r="13157">
      <c r="A13157" s="186" t="s">
        <v>489</v>
      </c>
      <c r="B13157" s="186">
        <v>0.0879132</v>
      </c>
      <c r="C13157" s="187">
        <v>45777.0</v>
      </c>
      <c r="D13157" s="188" t="str">
        <f t="shared" si="1"/>
        <v>2025/04</v>
      </c>
      <c r="E13157" s="189"/>
    </row>
    <row r="13158">
      <c r="A13158" s="186" t="s">
        <v>498</v>
      </c>
      <c r="B13158" s="186">
        <v>3.9809825</v>
      </c>
      <c r="C13158" s="187">
        <v>45777.0</v>
      </c>
      <c r="D13158" s="188" t="str">
        <f t="shared" si="1"/>
        <v>2025/04</v>
      </c>
      <c r="E13158" s="189"/>
    </row>
    <row r="13159">
      <c r="A13159" s="186" t="s">
        <v>498</v>
      </c>
      <c r="B13159" s="186">
        <v>0.43072</v>
      </c>
      <c r="C13159" s="187">
        <v>45777.0</v>
      </c>
      <c r="D13159" s="188" t="str">
        <f t="shared" si="1"/>
        <v>2025/04</v>
      </c>
      <c r="E13159" s="189"/>
    </row>
    <row r="13160">
      <c r="A13160" s="186" t="s">
        <v>498</v>
      </c>
      <c r="B13160" s="186">
        <v>3.47502</v>
      </c>
      <c r="C13160" s="187">
        <v>45777.0</v>
      </c>
      <c r="D13160" s="188" t="str">
        <f t="shared" si="1"/>
        <v>2025/04</v>
      </c>
      <c r="E13160" s="189"/>
    </row>
    <row r="13161">
      <c r="A13161" s="186" t="s">
        <v>498</v>
      </c>
      <c r="B13161" s="186">
        <v>0.3677607</v>
      </c>
      <c r="C13161" s="187">
        <v>45777.0</v>
      </c>
      <c r="D13161" s="188" t="str">
        <f t="shared" si="1"/>
        <v>2025/04</v>
      </c>
      <c r="E13161" s="189"/>
    </row>
    <row r="13162">
      <c r="A13162" s="186" t="s">
        <v>498</v>
      </c>
      <c r="B13162" s="186">
        <v>0.0404544</v>
      </c>
      <c r="C13162" s="187">
        <v>45777.0</v>
      </c>
      <c r="D13162" s="188" t="str">
        <f t="shared" si="1"/>
        <v>2025/04</v>
      </c>
      <c r="E13162" s="189"/>
    </row>
    <row r="13163">
      <c r="A13163" s="186" t="s">
        <v>498</v>
      </c>
      <c r="B13163" s="186">
        <v>0.1098714</v>
      </c>
      <c r="C13163" s="187">
        <v>45777.0</v>
      </c>
      <c r="D13163" s="188" t="str">
        <f t="shared" si="1"/>
        <v>2025/04</v>
      </c>
      <c r="E13163" s="189"/>
    </row>
    <row r="13164">
      <c r="A13164" s="186" t="s">
        <v>512</v>
      </c>
      <c r="B13164" s="186">
        <v>0.0596712</v>
      </c>
      <c r="C13164" s="187">
        <v>45777.0</v>
      </c>
      <c r="D13164" s="188" t="str">
        <f t="shared" si="1"/>
        <v>2025/04</v>
      </c>
      <c r="E13164" s="189"/>
    </row>
    <row r="13165">
      <c r="A13165" s="186" t="s">
        <v>512</v>
      </c>
      <c r="B13165" s="186">
        <v>0.0024194</v>
      </c>
      <c r="C13165" s="187">
        <v>45777.0</v>
      </c>
      <c r="D13165" s="188" t="str">
        <f t="shared" si="1"/>
        <v>2025/04</v>
      </c>
      <c r="E13165" s="189"/>
    </row>
    <row r="13166">
      <c r="A13166" s="186" t="s">
        <v>512</v>
      </c>
      <c r="B13166" s="186">
        <v>0.005704</v>
      </c>
      <c r="C13166" s="187">
        <v>45777.0</v>
      </c>
      <c r="D13166" s="188" t="str">
        <f t="shared" si="1"/>
        <v>2025/04</v>
      </c>
      <c r="E13166" s="189"/>
    </row>
    <row r="13167">
      <c r="A13167" s="186" t="s">
        <v>512</v>
      </c>
      <c r="B13167" s="186">
        <v>0.29356</v>
      </c>
      <c r="C13167" s="187">
        <v>45777.0</v>
      </c>
      <c r="D13167" s="188" t="str">
        <f t="shared" si="1"/>
        <v>2025/04</v>
      </c>
      <c r="E13167" s="189"/>
    </row>
    <row r="13168">
      <c r="A13168" s="186" t="s">
        <v>512</v>
      </c>
      <c r="B13168" s="186">
        <v>8.0E-5</v>
      </c>
      <c r="C13168" s="187">
        <v>45777.0</v>
      </c>
      <c r="D13168" s="188" t="str">
        <f t="shared" si="1"/>
        <v>2025/04</v>
      </c>
      <c r="E13168" s="189"/>
    </row>
    <row r="13169">
      <c r="A13169" s="186" t="s">
        <v>512</v>
      </c>
      <c r="B13169" s="186">
        <v>0.008688</v>
      </c>
      <c r="C13169" s="187">
        <v>45777.0</v>
      </c>
      <c r="D13169" s="188" t="str">
        <f t="shared" si="1"/>
        <v>2025/04</v>
      </c>
      <c r="E13169" s="189"/>
    </row>
    <row r="13170">
      <c r="A13170" s="186" t="s">
        <v>512</v>
      </c>
      <c r="B13170" s="186">
        <v>0.5141325</v>
      </c>
      <c r="C13170" s="187">
        <v>45777.0</v>
      </c>
      <c r="D13170" s="188" t="str">
        <f t="shared" si="1"/>
        <v>2025/04</v>
      </c>
      <c r="E13170" s="189"/>
    </row>
    <row r="13171">
      <c r="A13171" s="186" t="s">
        <v>512</v>
      </c>
      <c r="B13171" s="186">
        <v>0.00593</v>
      </c>
      <c r="C13171" s="187">
        <v>45777.0</v>
      </c>
      <c r="D13171" s="188" t="str">
        <f t="shared" si="1"/>
        <v>2025/04</v>
      </c>
      <c r="E13171" s="189"/>
    </row>
    <row r="13172">
      <c r="A13172" s="186" t="s">
        <v>513</v>
      </c>
      <c r="B13172" s="186">
        <v>1.764E-4</v>
      </c>
      <c r="C13172" s="187">
        <v>45777.0</v>
      </c>
      <c r="D13172" s="188" t="str">
        <f t="shared" si="1"/>
        <v>2025/04</v>
      </c>
      <c r="E13172" s="189"/>
    </row>
    <row r="13173">
      <c r="A13173" s="186" t="s">
        <v>491</v>
      </c>
      <c r="B13173" s="186">
        <v>0.0184341</v>
      </c>
      <c r="C13173" s="187">
        <v>45777.0</v>
      </c>
      <c r="D13173" s="188" t="str">
        <f t="shared" si="1"/>
        <v>2025/04</v>
      </c>
      <c r="E13173" s="189"/>
    </row>
    <row r="13174">
      <c r="A13174" s="186" t="s">
        <v>491</v>
      </c>
      <c r="B13174" s="186">
        <v>0.054864</v>
      </c>
      <c r="C13174" s="187">
        <v>45777.0</v>
      </c>
      <c r="D13174" s="188" t="str">
        <f t="shared" si="1"/>
        <v>2025/04</v>
      </c>
      <c r="E13174" s="189"/>
    </row>
    <row r="13175">
      <c r="A13175" s="186" t="s">
        <v>491</v>
      </c>
      <c r="B13175" s="186">
        <v>0.0145194</v>
      </c>
      <c r="C13175" s="187">
        <v>45777.0</v>
      </c>
      <c r="D13175" s="188" t="str">
        <f t="shared" si="1"/>
        <v>2025/04</v>
      </c>
      <c r="E13175" s="189"/>
    </row>
    <row r="13176">
      <c r="A13176" s="186" t="s">
        <v>487</v>
      </c>
      <c r="B13176" s="186">
        <v>0.0030316</v>
      </c>
      <c r="C13176" s="187">
        <v>45778.0</v>
      </c>
      <c r="D13176" s="188" t="str">
        <f t="shared" si="1"/>
        <v>2025/05</v>
      </c>
      <c r="E13176" s="189"/>
    </row>
    <row r="13177">
      <c r="A13177" s="186" t="s">
        <v>487</v>
      </c>
      <c r="B13177" s="186">
        <v>0.005808</v>
      </c>
      <c r="C13177" s="187">
        <v>45778.0</v>
      </c>
      <c r="D13177" s="188" t="str">
        <f t="shared" si="1"/>
        <v>2025/05</v>
      </c>
      <c r="E13177" s="189"/>
    </row>
    <row r="13178">
      <c r="A13178" s="186" t="s">
        <v>487</v>
      </c>
      <c r="B13178" s="186">
        <v>0.0016413</v>
      </c>
      <c r="C13178" s="187">
        <v>45778.0</v>
      </c>
      <c r="D13178" s="188" t="str">
        <f t="shared" si="1"/>
        <v>2025/05</v>
      </c>
      <c r="E13178" s="189"/>
    </row>
    <row r="13179">
      <c r="A13179" s="186" t="s">
        <v>487</v>
      </c>
      <c r="B13179" s="186">
        <v>1.128E-4</v>
      </c>
      <c r="C13179" s="187">
        <v>45778.0</v>
      </c>
      <c r="D13179" s="188" t="str">
        <f t="shared" si="1"/>
        <v>2025/05</v>
      </c>
      <c r="E13179" s="189"/>
    </row>
    <row r="13180">
      <c r="A13180" s="186" t="s">
        <v>487</v>
      </c>
      <c r="B13180" s="186">
        <v>0.11601</v>
      </c>
      <c r="C13180" s="187">
        <v>45778.0</v>
      </c>
      <c r="D13180" s="188" t="str">
        <f t="shared" si="1"/>
        <v>2025/05</v>
      </c>
      <c r="E13180" s="189"/>
    </row>
    <row r="13181">
      <c r="A13181" s="186" t="s">
        <v>487</v>
      </c>
      <c r="B13181" s="186">
        <v>0.06812</v>
      </c>
      <c r="C13181" s="187">
        <v>45778.0</v>
      </c>
      <c r="D13181" s="188" t="str">
        <f t="shared" si="1"/>
        <v>2025/05</v>
      </c>
      <c r="E13181" s="189"/>
    </row>
    <row r="13182">
      <c r="A13182" s="186" t="s">
        <v>487</v>
      </c>
      <c r="B13182" s="186">
        <v>0.3167197</v>
      </c>
      <c r="C13182" s="187">
        <v>45778.0</v>
      </c>
      <c r="D13182" s="188" t="str">
        <f t="shared" si="1"/>
        <v>2025/05</v>
      </c>
      <c r="E13182" s="189"/>
    </row>
    <row r="13183">
      <c r="A13183" s="186" t="s">
        <v>487</v>
      </c>
      <c r="B13183" s="186">
        <v>0.004752</v>
      </c>
      <c r="C13183" s="187">
        <v>45778.0</v>
      </c>
      <c r="D13183" s="188" t="str">
        <f t="shared" si="1"/>
        <v>2025/05</v>
      </c>
      <c r="E13183" s="189"/>
    </row>
    <row r="13184">
      <c r="A13184" s="186" t="s">
        <v>487</v>
      </c>
      <c r="B13184" s="186">
        <v>0.7541424</v>
      </c>
      <c r="C13184" s="187">
        <v>45778.0</v>
      </c>
      <c r="D13184" s="188" t="str">
        <f t="shared" si="1"/>
        <v>2025/05</v>
      </c>
      <c r="E13184" s="189"/>
    </row>
    <row r="13185">
      <c r="A13185" s="186" t="s">
        <v>499</v>
      </c>
      <c r="B13185" s="186">
        <v>2.818045</v>
      </c>
      <c r="C13185" s="187">
        <v>45778.0</v>
      </c>
      <c r="D13185" s="188" t="str">
        <f t="shared" si="1"/>
        <v>2025/05</v>
      </c>
      <c r="E13185" s="189"/>
    </row>
    <row r="13186">
      <c r="A13186" s="186" t="s">
        <v>499</v>
      </c>
      <c r="B13186" s="186">
        <v>0.0096</v>
      </c>
      <c r="C13186" s="187">
        <v>45778.0</v>
      </c>
      <c r="D13186" s="188" t="str">
        <f t="shared" si="1"/>
        <v>2025/05</v>
      </c>
      <c r="E13186" s="189"/>
    </row>
    <row r="13187">
      <c r="A13187" s="186" t="s">
        <v>499</v>
      </c>
      <c r="B13187" s="186">
        <v>0.56823</v>
      </c>
      <c r="C13187" s="187">
        <v>45778.0</v>
      </c>
      <c r="D13187" s="188" t="str">
        <f t="shared" si="1"/>
        <v>2025/05</v>
      </c>
      <c r="E13187" s="189"/>
    </row>
    <row r="13188">
      <c r="A13188" s="186" t="s">
        <v>499</v>
      </c>
      <c r="B13188" s="186">
        <v>0.00314184</v>
      </c>
      <c r="C13188" s="187">
        <v>45778.0</v>
      </c>
      <c r="D13188" s="188" t="str">
        <f t="shared" si="1"/>
        <v>2025/05</v>
      </c>
      <c r="E13188" s="189"/>
    </row>
    <row r="13189">
      <c r="A13189" s="186" t="s">
        <v>499</v>
      </c>
      <c r="B13189" s="186">
        <v>0.0480843</v>
      </c>
      <c r="C13189" s="187">
        <v>45778.0</v>
      </c>
      <c r="D13189" s="188" t="str">
        <f t="shared" si="1"/>
        <v>2025/05</v>
      </c>
      <c r="E13189" s="189"/>
    </row>
    <row r="13190">
      <c r="A13190" s="186" t="s">
        <v>499</v>
      </c>
      <c r="B13190" s="186">
        <v>0.01953</v>
      </c>
      <c r="C13190" s="187">
        <v>45778.0</v>
      </c>
      <c r="D13190" s="188" t="str">
        <f t="shared" si="1"/>
        <v>2025/05</v>
      </c>
      <c r="E13190" s="189"/>
    </row>
    <row r="13191">
      <c r="A13191" s="186" t="s">
        <v>509</v>
      </c>
      <c r="B13191" s="186">
        <v>3.9285E-4</v>
      </c>
      <c r="C13191" s="187">
        <v>45778.0</v>
      </c>
      <c r="D13191" s="188" t="str">
        <f t="shared" si="1"/>
        <v>2025/05</v>
      </c>
      <c r="E13191" s="189"/>
    </row>
    <row r="13192">
      <c r="A13192" s="186" t="s">
        <v>509</v>
      </c>
      <c r="B13192" s="186">
        <v>3.102E-4</v>
      </c>
      <c r="C13192" s="187">
        <v>45778.0</v>
      </c>
      <c r="D13192" s="188" t="str">
        <f t="shared" si="1"/>
        <v>2025/05</v>
      </c>
      <c r="E13192" s="189"/>
    </row>
    <row r="13193">
      <c r="A13193" s="186" t="s">
        <v>502</v>
      </c>
      <c r="B13193" s="186">
        <v>0.034682</v>
      </c>
      <c r="C13193" s="187">
        <v>45778.0</v>
      </c>
      <c r="D13193" s="188" t="str">
        <f t="shared" si="1"/>
        <v>2025/05</v>
      </c>
      <c r="E13193" s="189"/>
    </row>
    <row r="13194">
      <c r="A13194" s="186" t="s">
        <v>502</v>
      </c>
      <c r="B13194" s="186">
        <v>0.021441</v>
      </c>
      <c r="C13194" s="187">
        <v>45778.0</v>
      </c>
      <c r="D13194" s="188" t="str">
        <f t="shared" si="1"/>
        <v>2025/05</v>
      </c>
      <c r="E13194" s="189"/>
    </row>
    <row r="13195">
      <c r="A13195" s="186" t="s">
        <v>502</v>
      </c>
      <c r="B13195" s="186">
        <v>0.038328</v>
      </c>
      <c r="C13195" s="187">
        <v>45778.0</v>
      </c>
      <c r="D13195" s="188" t="str">
        <f t="shared" si="1"/>
        <v>2025/05</v>
      </c>
      <c r="E13195" s="189"/>
    </row>
    <row r="13196">
      <c r="A13196" s="186" t="s">
        <v>502</v>
      </c>
      <c r="B13196" s="186">
        <v>0.1519925</v>
      </c>
      <c r="C13196" s="187">
        <v>45778.0</v>
      </c>
      <c r="D13196" s="188" t="str">
        <f t="shared" si="1"/>
        <v>2025/05</v>
      </c>
      <c r="E13196" s="189"/>
    </row>
    <row r="13197">
      <c r="A13197" s="186" t="s">
        <v>502</v>
      </c>
      <c r="B13197" s="186">
        <v>0.02016</v>
      </c>
      <c r="C13197" s="187">
        <v>45778.0</v>
      </c>
      <c r="D13197" s="188" t="str">
        <f t="shared" si="1"/>
        <v>2025/05</v>
      </c>
      <c r="E13197" s="189"/>
    </row>
    <row r="13198">
      <c r="A13198" s="186" t="s">
        <v>502</v>
      </c>
      <c r="B13198" s="186">
        <v>0.01441</v>
      </c>
      <c r="C13198" s="187">
        <v>45778.0</v>
      </c>
      <c r="D13198" s="188" t="str">
        <f t="shared" si="1"/>
        <v>2025/05</v>
      </c>
      <c r="E13198" s="189"/>
    </row>
    <row r="13199">
      <c r="A13199" s="186" t="s">
        <v>502</v>
      </c>
      <c r="B13199" s="186">
        <v>0.03580515</v>
      </c>
      <c r="C13199" s="187">
        <v>45778.0</v>
      </c>
      <c r="D13199" s="188" t="str">
        <f t="shared" si="1"/>
        <v>2025/05</v>
      </c>
      <c r="E13199" s="189"/>
    </row>
    <row r="13200">
      <c r="A13200" s="186" t="s">
        <v>502</v>
      </c>
      <c r="B13200" s="186">
        <v>0.0726048</v>
      </c>
      <c r="C13200" s="187">
        <v>45778.0</v>
      </c>
      <c r="D13200" s="188" t="str">
        <f t="shared" si="1"/>
        <v>2025/05</v>
      </c>
      <c r="E13200" s="189"/>
    </row>
    <row r="13201">
      <c r="A13201" s="186" t="s">
        <v>502</v>
      </c>
      <c r="B13201" s="186">
        <v>0.0056076</v>
      </c>
      <c r="C13201" s="187">
        <v>45778.0</v>
      </c>
      <c r="D13201" s="188" t="str">
        <f t="shared" si="1"/>
        <v>2025/05</v>
      </c>
      <c r="E13201" s="189"/>
    </row>
    <row r="13202">
      <c r="A13202" s="186" t="s">
        <v>502</v>
      </c>
      <c r="B13202" s="186">
        <v>0.0043996</v>
      </c>
      <c r="C13202" s="187">
        <v>45778.0</v>
      </c>
      <c r="D13202" s="188" t="str">
        <f t="shared" si="1"/>
        <v>2025/05</v>
      </c>
      <c r="E13202" s="189"/>
    </row>
    <row r="13203">
      <c r="A13203" s="186" t="s">
        <v>502</v>
      </c>
      <c r="B13203" s="186">
        <v>0.6383985</v>
      </c>
      <c r="C13203" s="187">
        <v>45778.0</v>
      </c>
      <c r="D13203" s="188" t="str">
        <f t="shared" si="1"/>
        <v>2025/05</v>
      </c>
      <c r="E13203" s="189"/>
    </row>
    <row r="13204">
      <c r="A13204" s="186" t="s">
        <v>502</v>
      </c>
      <c r="B13204" s="186">
        <v>0.0444204</v>
      </c>
      <c r="C13204" s="187">
        <v>45778.0</v>
      </c>
      <c r="D13204" s="188" t="str">
        <f t="shared" si="1"/>
        <v>2025/05</v>
      </c>
      <c r="E13204" s="189"/>
    </row>
    <row r="13205">
      <c r="A13205" s="186" t="s">
        <v>502</v>
      </c>
      <c r="B13205" s="186">
        <v>5.16</v>
      </c>
      <c r="C13205" s="187">
        <v>45778.0</v>
      </c>
      <c r="D13205" s="188" t="str">
        <f t="shared" si="1"/>
        <v>2025/05</v>
      </c>
      <c r="E13205" s="189"/>
    </row>
    <row r="13206">
      <c r="A13206" s="186" t="s">
        <v>502</v>
      </c>
      <c r="B13206" s="186">
        <v>0.257274</v>
      </c>
      <c r="C13206" s="187">
        <v>45778.0</v>
      </c>
      <c r="D13206" s="188" t="str">
        <f t="shared" si="1"/>
        <v>2025/05</v>
      </c>
      <c r="E13206" s="189"/>
    </row>
    <row r="13207">
      <c r="A13207" s="186" t="s">
        <v>502</v>
      </c>
      <c r="B13207" s="186">
        <v>0.284536</v>
      </c>
      <c r="C13207" s="187">
        <v>45778.0</v>
      </c>
      <c r="D13207" s="188" t="str">
        <f t="shared" si="1"/>
        <v>2025/05</v>
      </c>
      <c r="E13207" s="189"/>
    </row>
    <row r="13208">
      <c r="A13208" s="186" t="s">
        <v>488</v>
      </c>
      <c r="B13208" s="186">
        <v>0.010868</v>
      </c>
      <c r="C13208" s="187">
        <v>45778.0</v>
      </c>
      <c r="D13208" s="188" t="str">
        <f t="shared" si="1"/>
        <v>2025/05</v>
      </c>
      <c r="E13208" s="189"/>
    </row>
    <row r="13209">
      <c r="A13209" s="186" t="s">
        <v>488</v>
      </c>
      <c r="B13209" s="186">
        <v>0.00368</v>
      </c>
      <c r="C13209" s="187">
        <v>45778.0</v>
      </c>
      <c r="D13209" s="188" t="str">
        <f t="shared" si="1"/>
        <v>2025/05</v>
      </c>
      <c r="E13209" s="189"/>
    </row>
    <row r="13210">
      <c r="A13210" s="186" t="s">
        <v>488</v>
      </c>
      <c r="B13210" s="186">
        <v>0.0290124</v>
      </c>
      <c r="C13210" s="187">
        <v>45778.0</v>
      </c>
      <c r="D13210" s="188" t="str">
        <f t="shared" si="1"/>
        <v>2025/05</v>
      </c>
      <c r="E13210" s="189"/>
    </row>
    <row r="13211">
      <c r="A13211" s="186" t="s">
        <v>488</v>
      </c>
      <c r="B13211" s="186">
        <v>0.0019456</v>
      </c>
      <c r="C13211" s="187">
        <v>45778.0</v>
      </c>
      <c r="D13211" s="188" t="str">
        <f t="shared" si="1"/>
        <v>2025/05</v>
      </c>
      <c r="E13211" s="189"/>
    </row>
    <row r="13212">
      <c r="A13212" s="186" t="s">
        <v>488</v>
      </c>
      <c r="B13212" s="186">
        <v>0.0405376</v>
      </c>
      <c r="C13212" s="187">
        <v>45778.0</v>
      </c>
      <c r="D13212" s="188" t="str">
        <f t="shared" si="1"/>
        <v>2025/05</v>
      </c>
      <c r="E13212" s="189"/>
    </row>
    <row r="13213">
      <c r="A13213" s="186" t="s">
        <v>488</v>
      </c>
      <c r="B13213" s="186">
        <v>1.18959</v>
      </c>
      <c r="C13213" s="187">
        <v>45778.0</v>
      </c>
      <c r="D13213" s="188" t="str">
        <f t="shared" si="1"/>
        <v>2025/05</v>
      </c>
      <c r="E13213" s="189"/>
    </row>
    <row r="13214">
      <c r="A13214" s="186" t="s">
        <v>488</v>
      </c>
      <c r="B13214" s="186">
        <v>0.08448</v>
      </c>
      <c r="C13214" s="187">
        <v>45778.0</v>
      </c>
      <c r="D13214" s="188" t="str">
        <f t="shared" si="1"/>
        <v>2025/05</v>
      </c>
      <c r="E13214" s="189"/>
    </row>
    <row r="13215">
      <c r="A13215" s="186" t="s">
        <v>488</v>
      </c>
      <c r="B13215" s="186">
        <v>1.31916</v>
      </c>
      <c r="C13215" s="187">
        <v>45778.0</v>
      </c>
      <c r="D13215" s="188" t="str">
        <f t="shared" si="1"/>
        <v>2025/05</v>
      </c>
      <c r="E13215" s="189"/>
    </row>
    <row r="13216">
      <c r="A13216" s="186" t="s">
        <v>488</v>
      </c>
      <c r="B13216" s="186">
        <v>0.25333</v>
      </c>
      <c r="C13216" s="187">
        <v>45778.0</v>
      </c>
      <c r="D13216" s="188" t="str">
        <f t="shared" si="1"/>
        <v>2025/05</v>
      </c>
      <c r="E13216" s="189"/>
    </row>
    <row r="13217">
      <c r="A13217" s="186" t="s">
        <v>488</v>
      </c>
      <c r="B13217" s="186">
        <v>0.0097152</v>
      </c>
      <c r="C13217" s="187">
        <v>45778.0</v>
      </c>
      <c r="D13217" s="188" t="str">
        <f t="shared" si="1"/>
        <v>2025/05</v>
      </c>
      <c r="E13217" s="189"/>
    </row>
    <row r="13218">
      <c r="A13218" s="186" t="s">
        <v>488</v>
      </c>
      <c r="B13218" s="186">
        <v>0.2849528</v>
      </c>
      <c r="C13218" s="187">
        <v>45778.0</v>
      </c>
      <c r="D13218" s="188" t="str">
        <f t="shared" si="1"/>
        <v>2025/05</v>
      </c>
      <c r="E13218" s="189"/>
    </row>
    <row r="13219">
      <c r="A13219" s="186" t="s">
        <v>488</v>
      </c>
      <c r="B13219" s="186">
        <v>5.1363E-4</v>
      </c>
      <c r="C13219" s="187">
        <v>45778.0</v>
      </c>
      <c r="D13219" s="188" t="str">
        <f t="shared" si="1"/>
        <v>2025/05</v>
      </c>
      <c r="E13219" s="189"/>
    </row>
    <row r="13220">
      <c r="A13220" s="186" t="s">
        <v>489</v>
      </c>
      <c r="B13220" s="186">
        <v>0.38148</v>
      </c>
      <c r="C13220" s="187">
        <v>45778.0</v>
      </c>
      <c r="D13220" s="188" t="str">
        <f t="shared" si="1"/>
        <v>2025/05</v>
      </c>
      <c r="E13220" s="189"/>
    </row>
    <row r="13221">
      <c r="A13221" s="186" t="s">
        <v>489</v>
      </c>
      <c r="B13221" s="186">
        <v>0.06704</v>
      </c>
      <c r="C13221" s="187">
        <v>45778.0</v>
      </c>
      <c r="D13221" s="188" t="str">
        <f t="shared" si="1"/>
        <v>2025/05</v>
      </c>
      <c r="E13221" s="189"/>
    </row>
    <row r="13222">
      <c r="A13222" s="186" t="s">
        <v>489</v>
      </c>
      <c r="B13222" s="186">
        <v>0.44131</v>
      </c>
      <c r="C13222" s="187">
        <v>45778.0</v>
      </c>
      <c r="D13222" s="188" t="str">
        <f t="shared" si="1"/>
        <v>2025/05</v>
      </c>
      <c r="E13222" s="189"/>
    </row>
    <row r="13223">
      <c r="A13223" s="186" t="s">
        <v>489</v>
      </c>
      <c r="B13223" s="186">
        <v>0.1140575</v>
      </c>
      <c r="C13223" s="187">
        <v>45778.0</v>
      </c>
      <c r="D13223" s="188" t="str">
        <f t="shared" si="1"/>
        <v>2025/05</v>
      </c>
      <c r="E13223" s="189"/>
    </row>
    <row r="13224">
      <c r="A13224" s="186" t="s">
        <v>489</v>
      </c>
      <c r="B13224" s="186">
        <v>0.08077</v>
      </c>
      <c r="C13224" s="187">
        <v>45778.0</v>
      </c>
      <c r="D13224" s="188" t="str">
        <f t="shared" si="1"/>
        <v>2025/05</v>
      </c>
      <c r="E13224" s="189"/>
    </row>
    <row r="13225">
      <c r="A13225" s="186" t="s">
        <v>489</v>
      </c>
      <c r="B13225" s="186">
        <v>5.4039792</v>
      </c>
      <c r="C13225" s="187">
        <v>45778.0</v>
      </c>
      <c r="D13225" s="188" t="str">
        <f t="shared" si="1"/>
        <v>2025/05</v>
      </c>
      <c r="E13225" s="189"/>
    </row>
    <row r="13226">
      <c r="A13226" s="186" t="s">
        <v>489</v>
      </c>
      <c r="B13226" s="186">
        <v>0.3941952</v>
      </c>
      <c r="C13226" s="187">
        <v>45778.0</v>
      </c>
      <c r="D13226" s="188" t="str">
        <f t="shared" si="1"/>
        <v>2025/05</v>
      </c>
      <c r="E13226" s="189"/>
    </row>
    <row r="13227">
      <c r="A13227" s="186" t="s">
        <v>489</v>
      </c>
      <c r="B13227" s="186">
        <v>3.8729958</v>
      </c>
      <c r="C13227" s="187">
        <v>45778.0</v>
      </c>
      <c r="D13227" s="188" t="str">
        <f t="shared" si="1"/>
        <v>2025/05</v>
      </c>
      <c r="E13227" s="189"/>
    </row>
    <row r="13228">
      <c r="A13228" s="186" t="s">
        <v>489</v>
      </c>
      <c r="B13228" s="186">
        <v>0.0067494</v>
      </c>
      <c r="C13228" s="187">
        <v>45778.0</v>
      </c>
      <c r="D13228" s="188" t="str">
        <f t="shared" si="1"/>
        <v>2025/05</v>
      </c>
      <c r="E13228" s="189"/>
    </row>
    <row r="13229">
      <c r="A13229" s="186" t="s">
        <v>489</v>
      </c>
      <c r="B13229" s="186">
        <v>0.004002</v>
      </c>
      <c r="C13229" s="187">
        <v>45778.0</v>
      </c>
      <c r="D13229" s="188" t="str">
        <f t="shared" si="1"/>
        <v>2025/05</v>
      </c>
      <c r="E13229" s="189"/>
    </row>
    <row r="13230">
      <c r="A13230" s="186" t="s">
        <v>497</v>
      </c>
      <c r="B13230" s="186">
        <v>0.0011793</v>
      </c>
      <c r="C13230" s="187">
        <v>45778.0</v>
      </c>
      <c r="D13230" s="188" t="str">
        <f t="shared" si="1"/>
        <v>2025/05</v>
      </c>
      <c r="E13230" s="189"/>
    </row>
    <row r="13231">
      <c r="A13231" s="186" t="s">
        <v>497</v>
      </c>
      <c r="B13231" s="186">
        <v>0.002766</v>
      </c>
      <c r="C13231" s="187">
        <v>45778.0</v>
      </c>
      <c r="D13231" s="188" t="str">
        <f t="shared" si="1"/>
        <v>2025/05</v>
      </c>
      <c r="E13231" s="189"/>
    </row>
    <row r="13232">
      <c r="A13232" s="186" t="s">
        <v>498</v>
      </c>
      <c r="B13232" s="186">
        <v>0.5909925</v>
      </c>
      <c r="C13232" s="187">
        <v>45778.0</v>
      </c>
      <c r="D13232" s="188" t="str">
        <f t="shared" si="1"/>
        <v>2025/05</v>
      </c>
      <c r="E13232" s="189"/>
    </row>
    <row r="13233">
      <c r="A13233" s="186" t="s">
        <v>498</v>
      </c>
      <c r="B13233" s="186">
        <v>0.0352</v>
      </c>
      <c r="C13233" s="187">
        <v>45778.0</v>
      </c>
      <c r="D13233" s="188" t="str">
        <f t="shared" si="1"/>
        <v>2025/05</v>
      </c>
      <c r="E13233" s="189"/>
    </row>
    <row r="13234">
      <c r="A13234" s="186" t="s">
        <v>498</v>
      </c>
      <c r="B13234" s="186">
        <v>0.4843</v>
      </c>
      <c r="C13234" s="187">
        <v>45778.0</v>
      </c>
      <c r="D13234" s="188" t="str">
        <f t="shared" si="1"/>
        <v>2025/05</v>
      </c>
      <c r="E13234" s="189"/>
    </row>
    <row r="13235">
      <c r="A13235" s="186" t="s">
        <v>498</v>
      </c>
      <c r="B13235" s="186">
        <v>0.03506145</v>
      </c>
      <c r="C13235" s="187">
        <v>45778.0</v>
      </c>
      <c r="D13235" s="188" t="str">
        <f t="shared" si="1"/>
        <v>2025/05</v>
      </c>
      <c r="E13235" s="189"/>
    </row>
    <row r="13236">
      <c r="A13236" s="186" t="s">
        <v>498</v>
      </c>
      <c r="B13236" s="186">
        <v>5.568E-4</v>
      </c>
      <c r="C13236" s="187">
        <v>45778.0</v>
      </c>
      <c r="D13236" s="188" t="str">
        <f t="shared" si="1"/>
        <v>2025/05</v>
      </c>
      <c r="E13236" s="189"/>
    </row>
    <row r="13237">
      <c r="A13237" s="186" t="s">
        <v>498</v>
      </c>
      <c r="B13237" s="186">
        <v>0.0074298</v>
      </c>
      <c r="C13237" s="187">
        <v>45778.0</v>
      </c>
      <c r="D13237" s="188" t="str">
        <f t="shared" si="1"/>
        <v>2025/05</v>
      </c>
      <c r="E13237" s="189"/>
    </row>
    <row r="13238">
      <c r="A13238" s="186" t="s">
        <v>512</v>
      </c>
      <c r="B13238" s="186">
        <v>0.00418</v>
      </c>
      <c r="C13238" s="187">
        <v>45778.0</v>
      </c>
      <c r="D13238" s="188" t="str">
        <f t="shared" si="1"/>
        <v>2025/05</v>
      </c>
      <c r="E13238" s="189"/>
    </row>
    <row r="13239">
      <c r="A13239" s="186" t="s">
        <v>512</v>
      </c>
      <c r="B13239" s="186">
        <v>0.0010288</v>
      </c>
      <c r="C13239" s="187">
        <v>45778.0</v>
      </c>
      <c r="D13239" s="188" t="str">
        <f t="shared" si="1"/>
        <v>2025/05</v>
      </c>
      <c r="E13239" s="189"/>
    </row>
    <row r="13240">
      <c r="A13240" s="186" t="s">
        <v>512</v>
      </c>
      <c r="B13240" s="186">
        <v>0.03111495</v>
      </c>
      <c r="C13240" s="187">
        <v>45778.0</v>
      </c>
      <c r="D13240" s="188" t="str">
        <f t="shared" si="1"/>
        <v>2025/05</v>
      </c>
      <c r="E13240" s="189"/>
    </row>
    <row r="13241">
      <c r="A13241" s="186" t="s">
        <v>512</v>
      </c>
      <c r="B13241" s="186">
        <v>5.424E-4</v>
      </c>
      <c r="C13241" s="187">
        <v>45778.0</v>
      </c>
      <c r="D13241" s="188" t="str">
        <f t="shared" si="1"/>
        <v>2025/05</v>
      </c>
      <c r="E13241" s="189"/>
    </row>
    <row r="13242">
      <c r="A13242" s="186" t="s">
        <v>513</v>
      </c>
      <c r="B13242" s="186">
        <v>9.55E-5</v>
      </c>
      <c r="C13242" s="187">
        <v>45778.0</v>
      </c>
      <c r="D13242" s="188" t="str">
        <f t="shared" si="1"/>
        <v>2025/05</v>
      </c>
      <c r="E13242" s="189"/>
    </row>
    <row r="13243">
      <c r="A13243" s="186" t="s">
        <v>491</v>
      </c>
      <c r="B13243" s="186">
        <v>0.02290095</v>
      </c>
      <c r="C13243" s="187">
        <v>45778.0</v>
      </c>
      <c r="D13243" s="188" t="str">
        <f t="shared" si="1"/>
        <v>2025/05</v>
      </c>
      <c r="E13243" s="189"/>
    </row>
    <row r="13244">
      <c r="A13244" s="186" t="s">
        <v>491</v>
      </c>
      <c r="B13244" s="186">
        <v>0.0747072</v>
      </c>
      <c r="C13244" s="187">
        <v>45778.0</v>
      </c>
      <c r="D13244" s="188" t="str">
        <f t="shared" si="1"/>
        <v>2025/05</v>
      </c>
      <c r="E13244" s="189"/>
    </row>
    <row r="13245">
      <c r="A13245" s="186" t="s">
        <v>491</v>
      </c>
      <c r="B13245" s="186">
        <v>0.0194886</v>
      </c>
      <c r="C13245" s="187">
        <v>45778.0</v>
      </c>
      <c r="D13245" s="188" t="str">
        <f t="shared" si="1"/>
        <v>2025/05</v>
      </c>
      <c r="E13245" s="189"/>
    </row>
    <row r="13246">
      <c r="A13246" s="186" t="s">
        <v>487</v>
      </c>
      <c r="B13246" s="186">
        <v>0.0451088</v>
      </c>
      <c r="C13246" s="187">
        <v>45779.0</v>
      </c>
      <c r="D13246" s="188" t="str">
        <f t="shared" si="1"/>
        <v>2025/05</v>
      </c>
      <c r="E13246" s="189"/>
    </row>
    <row r="13247">
      <c r="A13247" s="186" t="s">
        <v>487</v>
      </c>
      <c r="B13247" s="186">
        <v>0.0045568</v>
      </c>
      <c r="C13247" s="187">
        <v>45779.0</v>
      </c>
      <c r="D13247" s="188" t="str">
        <f t="shared" si="1"/>
        <v>2025/05</v>
      </c>
      <c r="E13247" s="189"/>
    </row>
    <row r="13248">
      <c r="A13248" s="186" t="s">
        <v>487</v>
      </c>
      <c r="B13248" s="186">
        <v>0.14484</v>
      </c>
      <c r="C13248" s="187">
        <v>45779.0</v>
      </c>
      <c r="D13248" s="188" t="str">
        <f t="shared" si="1"/>
        <v>2025/05</v>
      </c>
      <c r="E13248" s="189"/>
    </row>
    <row r="13249">
      <c r="A13249" s="186" t="s">
        <v>487</v>
      </c>
      <c r="B13249" s="186">
        <v>0.0952875</v>
      </c>
      <c r="C13249" s="187">
        <v>45779.0</v>
      </c>
      <c r="D13249" s="188" t="str">
        <f t="shared" si="1"/>
        <v>2025/05</v>
      </c>
      <c r="E13249" s="189"/>
    </row>
    <row r="13250">
      <c r="A13250" s="186" t="s">
        <v>487</v>
      </c>
      <c r="B13250" s="186">
        <v>0.00346</v>
      </c>
      <c r="C13250" s="187">
        <v>45779.0</v>
      </c>
      <c r="D13250" s="188" t="str">
        <f t="shared" si="1"/>
        <v>2025/05</v>
      </c>
      <c r="E13250" s="189"/>
    </row>
    <row r="13251">
      <c r="A13251" s="186" t="s">
        <v>487</v>
      </c>
      <c r="B13251" s="186">
        <v>2.02038</v>
      </c>
      <c r="C13251" s="187">
        <v>45779.0</v>
      </c>
      <c r="D13251" s="188" t="str">
        <f t="shared" si="1"/>
        <v>2025/05</v>
      </c>
      <c r="E13251" s="189"/>
    </row>
    <row r="13252">
      <c r="A13252" s="186" t="s">
        <v>487</v>
      </c>
      <c r="B13252" s="186">
        <v>0.0672</v>
      </c>
      <c r="C13252" s="187">
        <v>45779.0</v>
      </c>
      <c r="D13252" s="188" t="str">
        <f t="shared" si="1"/>
        <v>2025/05</v>
      </c>
      <c r="E13252" s="189"/>
    </row>
    <row r="13253">
      <c r="A13253" s="186" t="s">
        <v>487</v>
      </c>
      <c r="B13253" s="186">
        <v>2.04944</v>
      </c>
      <c r="C13253" s="187">
        <v>45779.0</v>
      </c>
      <c r="D13253" s="188" t="str">
        <f t="shared" si="1"/>
        <v>2025/05</v>
      </c>
      <c r="E13253" s="189"/>
    </row>
    <row r="13254">
      <c r="A13254" s="186" t="s">
        <v>487</v>
      </c>
      <c r="B13254" s="186">
        <v>4.03502</v>
      </c>
      <c r="C13254" s="187">
        <v>45779.0</v>
      </c>
      <c r="D13254" s="188" t="str">
        <f t="shared" si="1"/>
        <v>2025/05</v>
      </c>
      <c r="E13254" s="189"/>
    </row>
    <row r="13255">
      <c r="A13255" s="186" t="s">
        <v>487</v>
      </c>
      <c r="B13255" s="186">
        <v>0.081312</v>
      </c>
      <c r="C13255" s="187">
        <v>45779.0</v>
      </c>
      <c r="D13255" s="188" t="str">
        <f t="shared" si="1"/>
        <v>2025/05</v>
      </c>
      <c r="E13255" s="189"/>
    </row>
    <row r="13256">
      <c r="A13256" s="186" t="s">
        <v>487</v>
      </c>
      <c r="B13256" s="186">
        <v>11.4340688</v>
      </c>
      <c r="C13256" s="187">
        <v>45779.0</v>
      </c>
      <c r="D13256" s="188" t="str">
        <f t="shared" si="1"/>
        <v>2025/05</v>
      </c>
      <c r="E13256" s="189"/>
    </row>
    <row r="13257">
      <c r="A13257" s="186" t="s">
        <v>487</v>
      </c>
      <c r="B13257" s="186">
        <v>1.36256</v>
      </c>
      <c r="C13257" s="187">
        <v>45779.0</v>
      </c>
      <c r="D13257" s="188" t="str">
        <f t="shared" si="1"/>
        <v>2025/05</v>
      </c>
      <c r="E13257" s="189"/>
    </row>
    <row r="13258">
      <c r="A13258" s="186" t="s">
        <v>487</v>
      </c>
      <c r="B13258" s="186">
        <v>1.46688</v>
      </c>
      <c r="C13258" s="187">
        <v>45779.0</v>
      </c>
      <c r="D13258" s="188" t="str">
        <f t="shared" si="1"/>
        <v>2025/05</v>
      </c>
      <c r="E13258" s="189"/>
    </row>
    <row r="13259">
      <c r="A13259" s="186" t="s">
        <v>487</v>
      </c>
      <c r="B13259" s="186">
        <v>6.17888</v>
      </c>
      <c r="C13259" s="187">
        <v>45779.0</v>
      </c>
      <c r="D13259" s="188" t="str">
        <f t="shared" si="1"/>
        <v>2025/05</v>
      </c>
      <c r="E13259" s="189"/>
    </row>
    <row r="13260">
      <c r="A13260" s="186" t="s">
        <v>487</v>
      </c>
      <c r="B13260" s="186">
        <v>0.31867</v>
      </c>
      <c r="C13260" s="187">
        <v>45779.0</v>
      </c>
      <c r="D13260" s="188" t="str">
        <f t="shared" si="1"/>
        <v>2025/05</v>
      </c>
      <c r="E13260" s="189"/>
    </row>
    <row r="13261">
      <c r="A13261" s="186" t="s">
        <v>487</v>
      </c>
      <c r="B13261" s="186">
        <v>1.41648</v>
      </c>
      <c r="C13261" s="187">
        <v>45779.0</v>
      </c>
      <c r="D13261" s="188" t="str">
        <f t="shared" si="1"/>
        <v>2025/05</v>
      </c>
      <c r="E13261" s="189"/>
    </row>
    <row r="13262">
      <c r="A13262" s="186" t="s">
        <v>487</v>
      </c>
      <c r="B13262" s="186">
        <v>0.33566</v>
      </c>
      <c r="C13262" s="187">
        <v>45779.0</v>
      </c>
      <c r="D13262" s="188" t="str">
        <f t="shared" si="1"/>
        <v>2025/05</v>
      </c>
      <c r="E13262" s="189"/>
    </row>
    <row r="13263">
      <c r="A13263" s="186" t="s">
        <v>499</v>
      </c>
      <c r="B13263" s="186">
        <v>2.8098725</v>
      </c>
      <c r="C13263" s="187">
        <v>45779.0</v>
      </c>
      <c r="D13263" s="188" t="str">
        <f t="shared" si="1"/>
        <v>2025/05</v>
      </c>
      <c r="E13263" s="189"/>
    </row>
    <row r="13264">
      <c r="A13264" s="186" t="s">
        <v>499</v>
      </c>
      <c r="B13264" s="186">
        <v>0.0024</v>
      </c>
      <c r="C13264" s="187">
        <v>45779.0</v>
      </c>
      <c r="D13264" s="188" t="str">
        <f t="shared" si="1"/>
        <v>2025/05</v>
      </c>
      <c r="E13264" s="189"/>
    </row>
    <row r="13265">
      <c r="A13265" s="186" t="s">
        <v>499</v>
      </c>
      <c r="B13265" s="186">
        <v>0.64647</v>
      </c>
      <c r="C13265" s="187">
        <v>45779.0</v>
      </c>
      <c r="D13265" s="188" t="str">
        <f t="shared" si="1"/>
        <v>2025/05</v>
      </c>
      <c r="E13265" s="189"/>
    </row>
    <row r="13266">
      <c r="A13266" s="186" t="s">
        <v>499</v>
      </c>
      <c r="B13266" s="186">
        <v>0.00414453</v>
      </c>
      <c r="C13266" s="187">
        <v>45779.0</v>
      </c>
      <c r="D13266" s="188" t="str">
        <f t="shared" si="1"/>
        <v>2025/05</v>
      </c>
      <c r="E13266" s="189"/>
    </row>
    <row r="13267">
      <c r="A13267" s="186" t="s">
        <v>499</v>
      </c>
      <c r="B13267" s="186">
        <v>0.0483057</v>
      </c>
      <c r="C13267" s="187">
        <v>45779.0</v>
      </c>
      <c r="D13267" s="188" t="str">
        <f t="shared" si="1"/>
        <v>2025/05</v>
      </c>
      <c r="E13267" s="189"/>
    </row>
    <row r="13268">
      <c r="A13268" s="186" t="s">
        <v>499</v>
      </c>
      <c r="B13268" s="186">
        <v>0.0219516</v>
      </c>
      <c r="C13268" s="187">
        <v>45779.0</v>
      </c>
      <c r="D13268" s="188" t="str">
        <f t="shared" si="1"/>
        <v>2025/05</v>
      </c>
      <c r="E13268" s="189"/>
    </row>
    <row r="13269">
      <c r="A13269" s="186" t="s">
        <v>502</v>
      </c>
      <c r="B13269" s="186">
        <v>0.044046</v>
      </c>
      <c r="C13269" s="187">
        <v>45779.0</v>
      </c>
      <c r="D13269" s="188" t="str">
        <f t="shared" si="1"/>
        <v>2025/05</v>
      </c>
      <c r="E13269" s="189"/>
    </row>
    <row r="13270">
      <c r="A13270" s="186" t="s">
        <v>502</v>
      </c>
      <c r="B13270" s="186">
        <v>0.024586</v>
      </c>
      <c r="C13270" s="187">
        <v>45779.0</v>
      </c>
      <c r="D13270" s="188" t="str">
        <f t="shared" si="1"/>
        <v>2025/05</v>
      </c>
      <c r="E13270" s="189"/>
    </row>
    <row r="13271">
      <c r="A13271" s="186" t="s">
        <v>502</v>
      </c>
      <c r="B13271" s="186">
        <v>0.086688</v>
      </c>
      <c r="C13271" s="187">
        <v>45779.0</v>
      </c>
      <c r="D13271" s="188" t="str">
        <f t="shared" si="1"/>
        <v>2025/05</v>
      </c>
      <c r="E13271" s="189"/>
    </row>
    <row r="13272">
      <c r="A13272" s="186" t="s">
        <v>502</v>
      </c>
      <c r="B13272" s="186">
        <v>0.8885375</v>
      </c>
      <c r="C13272" s="187">
        <v>45779.0</v>
      </c>
      <c r="D13272" s="188" t="str">
        <f t="shared" si="1"/>
        <v>2025/05</v>
      </c>
      <c r="E13272" s="189"/>
    </row>
    <row r="13273">
      <c r="A13273" s="186" t="s">
        <v>502</v>
      </c>
      <c r="B13273" s="186">
        <v>0.1083675</v>
      </c>
      <c r="C13273" s="187">
        <v>45779.0</v>
      </c>
      <c r="D13273" s="188" t="str">
        <f t="shared" si="1"/>
        <v>2025/05</v>
      </c>
      <c r="E13273" s="189"/>
    </row>
    <row r="13274">
      <c r="A13274" s="186" t="s">
        <v>502</v>
      </c>
      <c r="B13274" s="186">
        <v>0.21956</v>
      </c>
      <c r="C13274" s="187">
        <v>45779.0</v>
      </c>
      <c r="D13274" s="188" t="str">
        <f t="shared" si="1"/>
        <v>2025/05</v>
      </c>
      <c r="E13274" s="189"/>
    </row>
    <row r="13275">
      <c r="A13275" s="186" t="s">
        <v>502</v>
      </c>
      <c r="B13275" s="186">
        <v>0.04463385</v>
      </c>
      <c r="C13275" s="187">
        <v>45779.0</v>
      </c>
      <c r="D13275" s="188" t="str">
        <f t="shared" si="1"/>
        <v>2025/05</v>
      </c>
      <c r="E13275" s="189"/>
    </row>
    <row r="13276">
      <c r="A13276" s="186" t="s">
        <v>502</v>
      </c>
      <c r="B13276" s="186">
        <v>0.2064096</v>
      </c>
      <c r="C13276" s="187">
        <v>45779.0</v>
      </c>
      <c r="D13276" s="188" t="str">
        <f t="shared" si="1"/>
        <v>2025/05</v>
      </c>
      <c r="E13276" s="189"/>
    </row>
    <row r="13277">
      <c r="A13277" s="186" t="s">
        <v>502</v>
      </c>
      <c r="B13277" s="186">
        <v>0.0152904</v>
      </c>
      <c r="C13277" s="187">
        <v>45779.0</v>
      </c>
      <c r="D13277" s="188" t="str">
        <f t="shared" si="1"/>
        <v>2025/05</v>
      </c>
      <c r="E13277" s="189"/>
    </row>
    <row r="13278">
      <c r="A13278" s="186" t="s">
        <v>502</v>
      </c>
      <c r="B13278" s="186">
        <v>0.009813</v>
      </c>
      <c r="C13278" s="187">
        <v>45779.0</v>
      </c>
      <c r="D13278" s="188" t="str">
        <f t="shared" si="1"/>
        <v>2025/05</v>
      </c>
      <c r="E13278" s="189"/>
    </row>
    <row r="13279">
      <c r="A13279" s="186" t="s">
        <v>502</v>
      </c>
      <c r="B13279" s="186">
        <v>0.5635245</v>
      </c>
      <c r="C13279" s="187">
        <v>45779.0</v>
      </c>
      <c r="D13279" s="188" t="str">
        <f t="shared" si="1"/>
        <v>2025/05</v>
      </c>
      <c r="E13279" s="189"/>
    </row>
    <row r="13280">
      <c r="A13280" s="186" t="s">
        <v>502</v>
      </c>
      <c r="B13280" s="186">
        <v>0.0388956</v>
      </c>
      <c r="C13280" s="187">
        <v>45779.0</v>
      </c>
      <c r="D13280" s="188" t="str">
        <f t="shared" si="1"/>
        <v>2025/05</v>
      </c>
      <c r="E13280" s="189"/>
    </row>
    <row r="13281">
      <c r="A13281" s="186" t="s">
        <v>502</v>
      </c>
      <c r="B13281" s="186">
        <v>5.08</v>
      </c>
      <c r="C13281" s="187">
        <v>45779.0</v>
      </c>
      <c r="D13281" s="188" t="str">
        <f t="shared" si="1"/>
        <v>2025/05</v>
      </c>
      <c r="E13281" s="189"/>
    </row>
    <row r="13282">
      <c r="A13282" s="186" t="s">
        <v>502</v>
      </c>
      <c r="B13282" s="186">
        <v>0.257181</v>
      </c>
      <c r="C13282" s="187">
        <v>45779.0</v>
      </c>
      <c r="D13282" s="188" t="str">
        <f t="shared" si="1"/>
        <v>2025/05</v>
      </c>
      <c r="E13282" s="189"/>
    </row>
    <row r="13283">
      <c r="A13283" s="186" t="s">
        <v>502</v>
      </c>
      <c r="B13283" s="186">
        <v>0.282332</v>
      </c>
      <c r="C13283" s="187">
        <v>45779.0</v>
      </c>
      <c r="D13283" s="188" t="str">
        <f t="shared" si="1"/>
        <v>2025/05</v>
      </c>
      <c r="E13283" s="189"/>
    </row>
    <row r="13284">
      <c r="A13284" s="186" t="s">
        <v>488</v>
      </c>
      <c r="B13284" s="186">
        <v>0.025086</v>
      </c>
      <c r="C13284" s="187">
        <v>45779.0</v>
      </c>
      <c r="D13284" s="188" t="str">
        <f t="shared" si="1"/>
        <v>2025/05</v>
      </c>
      <c r="E13284" s="189"/>
    </row>
    <row r="13285">
      <c r="A13285" s="186" t="s">
        <v>488</v>
      </c>
      <c r="B13285" s="186">
        <v>0.014112</v>
      </c>
      <c r="C13285" s="187">
        <v>45779.0</v>
      </c>
      <c r="D13285" s="188" t="str">
        <f t="shared" si="1"/>
        <v>2025/05</v>
      </c>
      <c r="E13285" s="189"/>
    </row>
    <row r="13286">
      <c r="A13286" s="186" t="s">
        <v>488</v>
      </c>
      <c r="B13286" s="186">
        <v>0.00643695</v>
      </c>
      <c r="C13286" s="187">
        <v>45779.0</v>
      </c>
      <c r="D13286" s="188" t="str">
        <f t="shared" si="1"/>
        <v>2025/05</v>
      </c>
      <c r="E13286" s="189"/>
    </row>
    <row r="13287">
      <c r="A13287" s="186" t="s">
        <v>488</v>
      </c>
      <c r="B13287" s="186">
        <v>5.76E-4</v>
      </c>
      <c r="C13287" s="187">
        <v>45779.0</v>
      </c>
      <c r="D13287" s="188" t="str">
        <f t="shared" si="1"/>
        <v>2025/05</v>
      </c>
      <c r="E13287" s="189"/>
    </row>
    <row r="13288">
      <c r="A13288" s="186" t="s">
        <v>488</v>
      </c>
      <c r="B13288" s="186">
        <v>0.0016926</v>
      </c>
      <c r="C13288" s="187">
        <v>45779.0</v>
      </c>
      <c r="D13288" s="188" t="str">
        <f t="shared" si="1"/>
        <v>2025/05</v>
      </c>
      <c r="E13288" s="189"/>
    </row>
    <row r="13289">
      <c r="A13289" s="186" t="s">
        <v>488</v>
      </c>
      <c r="B13289" s="186">
        <v>0.36714</v>
      </c>
      <c r="C13289" s="187">
        <v>45779.0</v>
      </c>
      <c r="D13289" s="188" t="str">
        <f t="shared" si="1"/>
        <v>2025/05</v>
      </c>
      <c r="E13289" s="189"/>
    </row>
    <row r="13290">
      <c r="A13290" s="186" t="s">
        <v>488</v>
      </c>
      <c r="B13290" s="186">
        <v>0.1232</v>
      </c>
      <c r="C13290" s="187">
        <v>45779.0</v>
      </c>
      <c r="D13290" s="188" t="str">
        <f t="shared" si="1"/>
        <v>2025/05</v>
      </c>
      <c r="E13290" s="189"/>
    </row>
    <row r="13291">
      <c r="A13291" s="186" t="s">
        <v>488</v>
      </c>
      <c r="B13291" s="186">
        <v>1.07636</v>
      </c>
      <c r="C13291" s="187">
        <v>45779.0</v>
      </c>
      <c r="D13291" s="188" t="str">
        <f t="shared" si="1"/>
        <v>2025/05</v>
      </c>
      <c r="E13291" s="189"/>
    </row>
    <row r="13292">
      <c r="A13292" s="186" t="s">
        <v>488</v>
      </c>
      <c r="B13292" s="186">
        <v>0.0064724</v>
      </c>
      <c r="C13292" s="187">
        <v>45779.0</v>
      </c>
      <c r="D13292" s="188" t="str">
        <f t="shared" si="1"/>
        <v>2025/05</v>
      </c>
      <c r="E13292" s="189"/>
    </row>
    <row r="13293">
      <c r="A13293" s="186" t="s">
        <v>488</v>
      </c>
      <c r="B13293" s="186">
        <v>0.014014</v>
      </c>
      <c r="C13293" s="187">
        <v>45779.0</v>
      </c>
      <c r="D13293" s="188" t="str">
        <f t="shared" si="1"/>
        <v>2025/05</v>
      </c>
      <c r="E13293" s="189"/>
    </row>
    <row r="13294">
      <c r="A13294" s="186" t="s">
        <v>489</v>
      </c>
      <c r="B13294" s="186">
        <v>0.6410725</v>
      </c>
      <c r="C13294" s="187">
        <v>45779.0</v>
      </c>
      <c r="D13294" s="188" t="str">
        <f t="shared" si="1"/>
        <v>2025/05</v>
      </c>
      <c r="E13294" s="189"/>
    </row>
    <row r="13295">
      <c r="A13295" s="186" t="s">
        <v>489</v>
      </c>
      <c r="B13295" s="186">
        <v>0.02384</v>
      </c>
      <c r="C13295" s="187">
        <v>45779.0</v>
      </c>
      <c r="D13295" s="188" t="str">
        <f t="shared" si="1"/>
        <v>2025/05</v>
      </c>
      <c r="E13295" s="189"/>
    </row>
    <row r="13296">
      <c r="A13296" s="186" t="s">
        <v>489</v>
      </c>
      <c r="B13296" s="186">
        <v>0.29362</v>
      </c>
      <c r="C13296" s="187">
        <v>45779.0</v>
      </c>
      <c r="D13296" s="188" t="str">
        <f t="shared" si="1"/>
        <v>2025/05</v>
      </c>
      <c r="E13296" s="189"/>
    </row>
    <row r="13297">
      <c r="A13297" s="186" t="s">
        <v>489</v>
      </c>
      <c r="B13297" s="186">
        <v>0.11359</v>
      </c>
      <c r="C13297" s="187">
        <v>45779.0</v>
      </c>
      <c r="D13297" s="188" t="str">
        <f t="shared" si="1"/>
        <v>2025/05</v>
      </c>
      <c r="E13297" s="189"/>
    </row>
    <row r="13298">
      <c r="A13298" s="186" t="s">
        <v>489</v>
      </c>
      <c r="B13298" s="186">
        <v>0.07201</v>
      </c>
      <c r="C13298" s="187">
        <v>45779.0</v>
      </c>
      <c r="D13298" s="188" t="str">
        <f t="shared" si="1"/>
        <v>2025/05</v>
      </c>
      <c r="E13298" s="189"/>
    </row>
    <row r="13299">
      <c r="A13299" s="186" t="s">
        <v>489</v>
      </c>
      <c r="B13299" s="186">
        <v>7.5114114</v>
      </c>
      <c r="C13299" s="187">
        <v>45779.0</v>
      </c>
      <c r="D13299" s="188" t="str">
        <f t="shared" si="1"/>
        <v>2025/05</v>
      </c>
      <c r="E13299" s="189"/>
    </row>
    <row r="13300">
      <c r="A13300" s="186" t="s">
        <v>489</v>
      </c>
      <c r="B13300" s="186">
        <v>0.5154528</v>
      </c>
      <c r="C13300" s="187">
        <v>45779.0</v>
      </c>
      <c r="D13300" s="188" t="str">
        <f t="shared" si="1"/>
        <v>2025/05</v>
      </c>
      <c r="E13300" s="189"/>
    </row>
    <row r="13301">
      <c r="A13301" s="186" t="s">
        <v>489</v>
      </c>
      <c r="B13301" s="186">
        <v>4.1614056</v>
      </c>
      <c r="C13301" s="187">
        <v>45779.0</v>
      </c>
      <c r="D13301" s="188" t="str">
        <f t="shared" si="1"/>
        <v>2025/05</v>
      </c>
      <c r="E13301" s="189"/>
    </row>
    <row r="13302">
      <c r="A13302" s="186" t="s">
        <v>489</v>
      </c>
      <c r="B13302" s="186">
        <v>0.0187107</v>
      </c>
      <c r="C13302" s="187">
        <v>45779.0</v>
      </c>
      <c r="D13302" s="188" t="str">
        <f t="shared" si="1"/>
        <v>2025/05</v>
      </c>
      <c r="E13302" s="189"/>
    </row>
    <row r="13303">
      <c r="A13303" s="186" t="s">
        <v>489</v>
      </c>
      <c r="B13303" s="186">
        <v>0.0091092</v>
      </c>
      <c r="C13303" s="187">
        <v>45779.0</v>
      </c>
      <c r="D13303" s="188" t="str">
        <f t="shared" si="1"/>
        <v>2025/05</v>
      </c>
      <c r="E13303" s="189"/>
    </row>
    <row r="13304">
      <c r="A13304" s="186" t="s">
        <v>497</v>
      </c>
      <c r="B13304" s="186">
        <v>5.225E-4</v>
      </c>
      <c r="C13304" s="187">
        <v>45779.0</v>
      </c>
      <c r="D13304" s="188" t="str">
        <f t="shared" si="1"/>
        <v>2025/05</v>
      </c>
      <c r="E13304" s="189"/>
    </row>
    <row r="13305">
      <c r="A13305" s="186" t="s">
        <v>497</v>
      </c>
      <c r="B13305" s="186">
        <v>0.00183</v>
      </c>
      <c r="C13305" s="187">
        <v>45779.0</v>
      </c>
      <c r="D13305" s="188" t="str">
        <f t="shared" si="1"/>
        <v>2025/05</v>
      </c>
      <c r="E13305" s="189"/>
    </row>
    <row r="13306">
      <c r="A13306" s="186" t="s">
        <v>498</v>
      </c>
      <c r="B13306" s="186">
        <v>1.0661025</v>
      </c>
      <c r="C13306" s="187">
        <v>45779.0</v>
      </c>
      <c r="D13306" s="188" t="str">
        <f t="shared" si="1"/>
        <v>2025/05</v>
      </c>
      <c r="E13306" s="189"/>
    </row>
    <row r="13307">
      <c r="A13307" s="186" t="s">
        <v>498</v>
      </c>
      <c r="B13307" s="186">
        <v>0.12512</v>
      </c>
      <c r="C13307" s="187">
        <v>45779.0</v>
      </c>
      <c r="D13307" s="188" t="str">
        <f t="shared" si="1"/>
        <v>2025/05</v>
      </c>
      <c r="E13307" s="189"/>
    </row>
    <row r="13308">
      <c r="A13308" s="186" t="s">
        <v>498</v>
      </c>
      <c r="B13308" s="186">
        <v>0.96867</v>
      </c>
      <c r="C13308" s="187">
        <v>45779.0</v>
      </c>
      <c r="D13308" s="188" t="str">
        <f t="shared" si="1"/>
        <v>2025/05</v>
      </c>
      <c r="E13308" s="189"/>
    </row>
    <row r="13309">
      <c r="A13309" s="186" t="s">
        <v>498</v>
      </c>
      <c r="B13309" s="186">
        <v>0.08647845</v>
      </c>
      <c r="C13309" s="187">
        <v>45779.0</v>
      </c>
      <c r="D13309" s="188" t="str">
        <f t="shared" si="1"/>
        <v>2025/05</v>
      </c>
      <c r="E13309" s="189"/>
    </row>
    <row r="13310">
      <c r="A13310" s="186" t="s">
        <v>498</v>
      </c>
      <c r="B13310" s="186">
        <v>0.0037248</v>
      </c>
      <c r="C13310" s="187">
        <v>45779.0</v>
      </c>
      <c r="D13310" s="188" t="str">
        <f t="shared" si="1"/>
        <v>2025/05</v>
      </c>
      <c r="E13310" s="189"/>
    </row>
    <row r="13311">
      <c r="A13311" s="186" t="s">
        <v>498</v>
      </c>
      <c r="B13311" s="186">
        <v>0.0206418</v>
      </c>
      <c r="C13311" s="187">
        <v>45779.0</v>
      </c>
      <c r="D13311" s="188" t="str">
        <f t="shared" si="1"/>
        <v>2025/05</v>
      </c>
      <c r="E13311" s="189"/>
    </row>
    <row r="13312">
      <c r="A13312" s="186" t="s">
        <v>512</v>
      </c>
      <c r="B13312" s="186">
        <v>7.59E-4</v>
      </c>
      <c r="C13312" s="187">
        <v>45779.0</v>
      </c>
      <c r="D13312" s="188" t="str">
        <f t="shared" si="1"/>
        <v>2025/05</v>
      </c>
      <c r="E13312" s="189"/>
    </row>
    <row r="13313">
      <c r="A13313" s="186" t="s">
        <v>512</v>
      </c>
      <c r="B13313" s="186">
        <v>0.0091212</v>
      </c>
      <c r="C13313" s="187">
        <v>45779.0</v>
      </c>
      <c r="D13313" s="188" t="str">
        <f t="shared" si="1"/>
        <v>2025/05</v>
      </c>
      <c r="E13313" s="189"/>
    </row>
    <row r="13314">
      <c r="A13314" s="186" t="s">
        <v>513</v>
      </c>
      <c r="B13314" s="186">
        <v>2.255E-4</v>
      </c>
      <c r="C13314" s="187">
        <v>45779.0</v>
      </c>
      <c r="D13314" s="188" t="str">
        <f t="shared" si="1"/>
        <v>2025/05</v>
      </c>
      <c r="E13314" s="189"/>
    </row>
    <row r="13315">
      <c r="A13315" s="186" t="s">
        <v>491</v>
      </c>
      <c r="B13315" s="186">
        <v>0.01823085</v>
      </c>
      <c r="C13315" s="187">
        <v>45779.0</v>
      </c>
      <c r="D13315" s="188" t="str">
        <f t="shared" si="1"/>
        <v>2025/05</v>
      </c>
      <c r="E13315" s="189"/>
    </row>
    <row r="13316">
      <c r="A13316" s="186" t="s">
        <v>491</v>
      </c>
      <c r="B13316" s="186">
        <v>0.061632</v>
      </c>
      <c r="C13316" s="187">
        <v>45779.0</v>
      </c>
      <c r="D13316" s="188" t="str">
        <f t="shared" si="1"/>
        <v>2025/05</v>
      </c>
      <c r="E13316" s="189"/>
    </row>
    <row r="13317">
      <c r="A13317" s="186" t="s">
        <v>491</v>
      </c>
      <c r="B13317" s="186">
        <v>0.0158718</v>
      </c>
      <c r="C13317" s="187">
        <v>45779.0</v>
      </c>
      <c r="D13317" s="188" t="str">
        <f t="shared" si="1"/>
        <v>2025/05</v>
      </c>
      <c r="E13317" s="189"/>
    </row>
    <row r="13318">
      <c r="A13318" s="186" t="s">
        <v>499</v>
      </c>
      <c r="B13318" s="186">
        <v>2.82146</v>
      </c>
      <c r="C13318" s="187">
        <v>45780.0</v>
      </c>
      <c r="D13318" s="188" t="str">
        <f t="shared" si="1"/>
        <v>2025/05</v>
      </c>
      <c r="E13318" s="189"/>
    </row>
    <row r="13319">
      <c r="A13319" s="186" t="s">
        <v>499</v>
      </c>
      <c r="B13319" s="186">
        <v>0.00496</v>
      </c>
      <c r="C13319" s="187">
        <v>45780.0</v>
      </c>
      <c r="D13319" s="188" t="str">
        <f t="shared" si="1"/>
        <v>2025/05</v>
      </c>
      <c r="E13319" s="189"/>
    </row>
    <row r="13320">
      <c r="A13320" s="186" t="s">
        <v>499</v>
      </c>
      <c r="B13320" s="186">
        <v>0.76636</v>
      </c>
      <c r="C13320" s="187">
        <v>45780.0</v>
      </c>
      <c r="D13320" s="188" t="str">
        <f t="shared" si="1"/>
        <v>2025/05</v>
      </c>
      <c r="E13320" s="189"/>
    </row>
    <row r="13321">
      <c r="A13321" s="186" t="s">
        <v>499</v>
      </c>
      <c r="B13321" s="186">
        <v>0.00296881</v>
      </c>
      <c r="C13321" s="187">
        <v>45780.0</v>
      </c>
      <c r="D13321" s="188" t="str">
        <f t="shared" si="1"/>
        <v>2025/05</v>
      </c>
      <c r="E13321" s="189"/>
    </row>
    <row r="13322">
      <c r="A13322" s="186" t="s">
        <v>499</v>
      </c>
      <c r="B13322" s="186">
        <v>0.0460236</v>
      </c>
      <c r="C13322" s="187">
        <v>45780.0</v>
      </c>
      <c r="D13322" s="188" t="str">
        <f t="shared" si="1"/>
        <v>2025/05</v>
      </c>
      <c r="E13322" s="189"/>
    </row>
    <row r="13323">
      <c r="A13323" s="186" t="s">
        <v>499</v>
      </c>
      <c r="B13323" s="186">
        <v>0.0208872</v>
      </c>
      <c r="C13323" s="187">
        <v>45780.0</v>
      </c>
      <c r="D13323" s="188" t="str">
        <f t="shared" si="1"/>
        <v>2025/05</v>
      </c>
      <c r="E13323" s="189"/>
    </row>
    <row r="13324">
      <c r="A13324" s="186" t="s">
        <v>509</v>
      </c>
      <c r="B13324" s="186">
        <v>0.00828675</v>
      </c>
      <c r="C13324" s="187">
        <v>45780.0</v>
      </c>
      <c r="D13324" s="188" t="str">
        <f t="shared" si="1"/>
        <v>2025/05</v>
      </c>
      <c r="E13324" s="189"/>
    </row>
    <row r="13325">
      <c r="A13325" s="186" t="s">
        <v>509</v>
      </c>
      <c r="B13325" s="186">
        <v>0.0049026</v>
      </c>
      <c r="C13325" s="187">
        <v>45780.0</v>
      </c>
      <c r="D13325" s="188" t="str">
        <f t="shared" si="1"/>
        <v>2025/05</v>
      </c>
      <c r="E13325" s="189"/>
    </row>
    <row r="13326">
      <c r="A13326" s="186" t="s">
        <v>502</v>
      </c>
      <c r="B13326" s="186">
        <v>0.12498</v>
      </c>
      <c r="C13326" s="187">
        <v>45780.0</v>
      </c>
      <c r="D13326" s="188" t="str">
        <f t="shared" si="1"/>
        <v>2025/05</v>
      </c>
      <c r="E13326" s="189"/>
    </row>
    <row r="13327">
      <c r="A13327" s="186" t="s">
        <v>502</v>
      </c>
      <c r="B13327" s="186">
        <v>0.01815</v>
      </c>
      <c r="C13327" s="187">
        <v>45780.0</v>
      </c>
      <c r="D13327" s="188" t="str">
        <f t="shared" si="1"/>
        <v>2025/05</v>
      </c>
      <c r="E13327" s="189"/>
    </row>
    <row r="13328">
      <c r="A13328" s="186" t="s">
        <v>502</v>
      </c>
      <c r="B13328" s="186">
        <v>0.13776</v>
      </c>
      <c r="C13328" s="187">
        <v>45780.0</v>
      </c>
      <c r="D13328" s="188" t="str">
        <f t="shared" si="1"/>
        <v>2025/05</v>
      </c>
      <c r="E13328" s="189"/>
    </row>
    <row r="13329">
      <c r="A13329" s="186" t="s">
        <v>502</v>
      </c>
      <c r="B13329" s="186">
        <v>0.0227575</v>
      </c>
      <c r="C13329" s="187">
        <v>45780.0</v>
      </c>
      <c r="D13329" s="188" t="str">
        <f t="shared" si="1"/>
        <v>2025/05</v>
      </c>
      <c r="E13329" s="189"/>
    </row>
    <row r="13330">
      <c r="A13330" s="186" t="s">
        <v>502</v>
      </c>
      <c r="B13330" s="186">
        <v>0.00283</v>
      </c>
      <c r="C13330" s="187">
        <v>45780.0</v>
      </c>
      <c r="D13330" s="188" t="str">
        <f t="shared" si="1"/>
        <v>2025/05</v>
      </c>
      <c r="E13330" s="189"/>
    </row>
    <row r="13331">
      <c r="A13331" s="186" t="s">
        <v>502</v>
      </c>
      <c r="B13331" s="186">
        <v>0.03386205</v>
      </c>
      <c r="C13331" s="187">
        <v>45780.0</v>
      </c>
      <c r="D13331" s="188" t="str">
        <f t="shared" si="1"/>
        <v>2025/05</v>
      </c>
      <c r="E13331" s="189"/>
    </row>
    <row r="13332">
      <c r="A13332" s="186" t="s">
        <v>502</v>
      </c>
      <c r="B13332" s="186">
        <v>0.0645216</v>
      </c>
      <c r="C13332" s="187">
        <v>45780.0</v>
      </c>
      <c r="D13332" s="188" t="str">
        <f t="shared" si="1"/>
        <v>2025/05</v>
      </c>
      <c r="E13332" s="189"/>
    </row>
    <row r="13333">
      <c r="A13333" s="186" t="s">
        <v>502</v>
      </c>
      <c r="B13333" s="186">
        <v>0.0053868</v>
      </c>
      <c r="C13333" s="187">
        <v>45780.0</v>
      </c>
      <c r="D13333" s="188" t="str">
        <f t="shared" si="1"/>
        <v>2025/05</v>
      </c>
      <c r="E13333" s="189"/>
    </row>
    <row r="13334">
      <c r="A13334" s="186" t="s">
        <v>502</v>
      </c>
      <c r="B13334" s="186">
        <v>0.0036158</v>
      </c>
      <c r="C13334" s="187">
        <v>45780.0</v>
      </c>
      <c r="D13334" s="188" t="str">
        <f t="shared" si="1"/>
        <v>2025/05</v>
      </c>
      <c r="E13334" s="189"/>
    </row>
    <row r="13335">
      <c r="A13335" s="186" t="s">
        <v>502</v>
      </c>
      <c r="B13335" s="186">
        <v>0.4878135</v>
      </c>
      <c r="C13335" s="187">
        <v>45780.0</v>
      </c>
      <c r="D13335" s="188" t="str">
        <f t="shared" si="1"/>
        <v>2025/05</v>
      </c>
      <c r="E13335" s="189"/>
    </row>
    <row r="13336">
      <c r="A13336" s="186" t="s">
        <v>502</v>
      </c>
      <c r="B13336" s="186">
        <v>0.0335496</v>
      </c>
      <c r="C13336" s="187">
        <v>45780.0</v>
      </c>
      <c r="D13336" s="188" t="str">
        <f t="shared" si="1"/>
        <v>2025/05</v>
      </c>
      <c r="E13336" s="189"/>
    </row>
    <row r="13337">
      <c r="A13337" s="186" t="s">
        <v>502</v>
      </c>
      <c r="B13337" s="186">
        <v>5.08</v>
      </c>
      <c r="C13337" s="187">
        <v>45780.0</v>
      </c>
      <c r="D13337" s="188" t="str">
        <f t="shared" si="1"/>
        <v>2025/05</v>
      </c>
      <c r="E13337" s="189"/>
    </row>
    <row r="13338">
      <c r="A13338" s="186" t="s">
        <v>502</v>
      </c>
      <c r="B13338" s="186">
        <v>0.257187</v>
      </c>
      <c r="C13338" s="187">
        <v>45780.0</v>
      </c>
      <c r="D13338" s="188" t="str">
        <f t="shared" si="1"/>
        <v>2025/05</v>
      </c>
      <c r="E13338" s="189"/>
    </row>
    <row r="13339">
      <c r="A13339" s="186" t="s">
        <v>502</v>
      </c>
      <c r="B13339" s="186">
        <v>0.28378</v>
      </c>
      <c r="C13339" s="187">
        <v>45780.0</v>
      </c>
      <c r="D13339" s="188" t="str">
        <f t="shared" si="1"/>
        <v>2025/05</v>
      </c>
      <c r="E13339" s="189"/>
    </row>
    <row r="13340">
      <c r="A13340" s="186" t="s">
        <v>488</v>
      </c>
      <c r="B13340" s="186">
        <v>0.0069376</v>
      </c>
      <c r="C13340" s="187">
        <v>45780.0</v>
      </c>
      <c r="D13340" s="188" t="str">
        <f t="shared" si="1"/>
        <v>2025/05</v>
      </c>
      <c r="E13340" s="189"/>
    </row>
    <row r="13341">
      <c r="A13341" s="186" t="s">
        <v>488</v>
      </c>
      <c r="B13341" s="186">
        <v>0.0013824</v>
      </c>
      <c r="C13341" s="187">
        <v>45780.0</v>
      </c>
      <c r="D13341" s="188" t="str">
        <f t="shared" si="1"/>
        <v>2025/05</v>
      </c>
      <c r="E13341" s="189"/>
    </row>
    <row r="13342">
      <c r="A13342" s="186" t="s">
        <v>488</v>
      </c>
      <c r="B13342" s="186">
        <v>0.0013328</v>
      </c>
      <c r="C13342" s="187">
        <v>45780.0</v>
      </c>
      <c r="D13342" s="188" t="str">
        <f t="shared" si="1"/>
        <v>2025/05</v>
      </c>
      <c r="E13342" s="189"/>
    </row>
    <row r="13343">
      <c r="A13343" s="186" t="s">
        <v>489</v>
      </c>
      <c r="B13343" s="186">
        <v>0.2497325</v>
      </c>
      <c r="C13343" s="187">
        <v>45780.0</v>
      </c>
      <c r="D13343" s="188" t="str">
        <f t="shared" si="1"/>
        <v>2025/05</v>
      </c>
      <c r="E13343" s="189"/>
    </row>
    <row r="13344">
      <c r="A13344" s="186" t="s">
        <v>489</v>
      </c>
      <c r="B13344" s="186">
        <v>0.06515</v>
      </c>
      <c r="C13344" s="187">
        <v>45780.0</v>
      </c>
      <c r="D13344" s="188" t="str">
        <f t="shared" si="1"/>
        <v>2025/05</v>
      </c>
      <c r="E13344" s="189"/>
    </row>
    <row r="13345">
      <c r="A13345" s="186" t="s">
        <v>489</v>
      </c>
      <c r="B13345" s="186">
        <v>0.1039925</v>
      </c>
      <c r="C13345" s="187">
        <v>45780.0</v>
      </c>
      <c r="D13345" s="188" t="str">
        <f t="shared" si="1"/>
        <v>2025/05</v>
      </c>
      <c r="E13345" s="189"/>
    </row>
    <row r="13346">
      <c r="A13346" s="186" t="s">
        <v>489</v>
      </c>
      <c r="B13346" s="186">
        <v>0.0917</v>
      </c>
      <c r="C13346" s="187">
        <v>45780.0</v>
      </c>
      <c r="D13346" s="188" t="str">
        <f t="shared" si="1"/>
        <v>2025/05</v>
      </c>
      <c r="E13346" s="189"/>
    </row>
    <row r="13347">
      <c r="A13347" s="186" t="s">
        <v>489</v>
      </c>
      <c r="B13347" s="186">
        <v>7.24503675</v>
      </c>
      <c r="C13347" s="187">
        <v>45780.0</v>
      </c>
      <c r="D13347" s="188" t="str">
        <f t="shared" si="1"/>
        <v>2025/05</v>
      </c>
      <c r="E13347" s="189"/>
    </row>
    <row r="13348">
      <c r="A13348" s="186" t="s">
        <v>489</v>
      </c>
      <c r="B13348" s="186">
        <v>0.5039712</v>
      </c>
      <c r="C13348" s="187">
        <v>45780.0</v>
      </c>
      <c r="D13348" s="188" t="str">
        <f t="shared" si="1"/>
        <v>2025/05</v>
      </c>
      <c r="E13348" s="189"/>
    </row>
    <row r="13349">
      <c r="A13349" s="186" t="s">
        <v>489</v>
      </c>
      <c r="B13349" s="186">
        <v>4.0344582</v>
      </c>
      <c r="C13349" s="187">
        <v>45780.0</v>
      </c>
      <c r="D13349" s="188" t="str">
        <f t="shared" si="1"/>
        <v>2025/05</v>
      </c>
      <c r="E13349" s="189"/>
    </row>
    <row r="13350">
      <c r="A13350" s="186" t="s">
        <v>489</v>
      </c>
      <c r="B13350" s="186">
        <v>0.0038835</v>
      </c>
      <c r="C13350" s="187">
        <v>45780.0</v>
      </c>
      <c r="D13350" s="188" t="str">
        <f t="shared" si="1"/>
        <v>2025/05</v>
      </c>
      <c r="E13350" s="189"/>
    </row>
    <row r="13351">
      <c r="A13351" s="186" t="s">
        <v>489</v>
      </c>
      <c r="B13351" s="186">
        <v>0.0021888</v>
      </c>
      <c r="C13351" s="187">
        <v>45780.0</v>
      </c>
      <c r="D13351" s="188" t="str">
        <f t="shared" si="1"/>
        <v>2025/05</v>
      </c>
      <c r="E13351" s="189"/>
    </row>
    <row r="13352">
      <c r="A13352" s="186" t="s">
        <v>498</v>
      </c>
      <c r="B13352" s="186">
        <v>0.54879</v>
      </c>
      <c r="C13352" s="187">
        <v>45780.0</v>
      </c>
      <c r="D13352" s="188" t="str">
        <f t="shared" si="1"/>
        <v>2025/05</v>
      </c>
      <c r="E13352" s="189"/>
    </row>
    <row r="13353">
      <c r="A13353" s="186" t="s">
        <v>498</v>
      </c>
      <c r="B13353" s="186">
        <v>0.03008</v>
      </c>
      <c r="C13353" s="187">
        <v>45780.0</v>
      </c>
      <c r="D13353" s="188" t="str">
        <f t="shared" si="1"/>
        <v>2025/05</v>
      </c>
      <c r="E13353" s="189"/>
    </row>
    <row r="13354">
      <c r="A13354" s="186" t="s">
        <v>498</v>
      </c>
      <c r="B13354" s="186">
        <v>0.42769</v>
      </c>
      <c r="C13354" s="187">
        <v>45780.0</v>
      </c>
      <c r="D13354" s="188" t="str">
        <f t="shared" si="1"/>
        <v>2025/05</v>
      </c>
      <c r="E13354" s="189"/>
    </row>
    <row r="13355">
      <c r="A13355" s="186" t="s">
        <v>498</v>
      </c>
      <c r="B13355" s="186">
        <v>0.02997735</v>
      </c>
      <c r="C13355" s="187">
        <v>45780.0</v>
      </c>
      <c r="D13355" s="188" t="str">
        <f t="shared" si="1"/>
        <v>2025/05</v>
      </c>
      <c r="E13355" s="189"/>
    </row>
    <row r="13356">
      <c r="A13356" s="186" t="s">
        <v>498</v>
      </c>
      <c r="B13356" s="186">
        <v>2.784E-4</v>
      </c>
      <c r="C13356" s="187">
        <v>45780.0</v>
      </c>
      <c r="D13356" s="188" t="str">
        <f t="shared" si="1"/>
        <v>2025/05</v>
      </c>
      <c r="E13356" s="189"/>
    </row>
    <row r="13357">
      <c r="A13357" s="186" t="s">
        <v>498</v>
      </c>
      <c r="B13357" s="186">
        <v>0.0064644</v>
      </c>
      <c r="C13357" s="187">
        <v>45780.0</v>
      </c>
      <c r="D13357" s="188" t="str">
        <f t="shared" si="1"/>
        <v>2025/05</v>
      </c>
      <c r="E13357" s="189"/>
    </row>
    <row r="13358">
      <c r="A13358" s="186" t="s">
        <v>512</v>
      </c>
      <c r="B13358" s="186">
        <v>0.0154824</v>
      </c>
      <c r="C13358" s="187">
        <v>45780.0</v>
      </c>
      <c r="D13358" s="188" t="str">
        <f t="shared" si="1"/>
        <v>2025/05</v>
      </c>
      <c r="E13358" s="189"/>
    </row>
    <row r="13359">
      <c r="A13359" s="186" t="s">
        <v>512</v>
      </c>
      <c r="B13359" s="186">
        <v>0.0140976</v>
      </c>
      <c r="C13359" s="187">
        <v>45780.0</v>
      </c>
      <c r="D13359" s="188" t="str">
        <f t="shared" si="1"/>
        <v>2025/05</v>
      </c>
      <c r="E13359" s="189"/>
    </row>
    <row r="13360">
      <c r="A13360" s="186" t="s">
        <v>512</v>
      </c>
      <c r="B13360" s="186">
        <v>8.736E-4</v>
      </c>
      <c r="C13360" s="187">
        <v>45780.0</v>
      </c>
      <c r="D13360" s="188" t="str">
        <f t="shared" si="1"/>
        <v>2025/05</v>
      </c>
      <c r="E13360" s="189"/>
    </row>
    <row r="13361">
      <c r="A13361" s="186" t="s">
        <v>512</v>
      </c>
      <c r="B13361" s="186">
        <v>0.0011392</v>
      </c>
      <c r="C13361" s="187">
        <v>45780.0</v>
      </c>
      <c r="D13361" s="188" t="str">
        <f t="shared" si="1"/>
        <v>2025/05</v>
      </c>
      <c r="E13361" s="189"/>
    </row>
    <row r="13362">
      <c r="A13362" s="186" t="s">
        <v>512</v>
      </c>
      <c r="B13362" s="186">
        <v>0.0084821</v>
      </c>
      <c r="C13362" s="187">
        <v>45780.0</v>
      </c>
      <c r="D13362" s="188" t="str">
        <f t="shared" si="1"/>
        <v>2025/05</v>
      </c>
      <c r="E13362" s="189"/>
    </row>
    <row r="13363">
      <c r="A13363" s="186" t="s">
        <v>512</v>
      </c>
      <c r="B13363" s="186">
        <v>0.0576972</v>
      </c>
      <c r="C13363" s="187">
        <v>45780.0</v>
      </c>
      <c r="D13363" s="188" t="str">
        <f t="shared" si="1"/>
        <v>2025/05</v>
      </c>
      <c r="E13363" s="189"/>
    </row>
    <row r="13364">
      <c r="A13364" s="186" t="s">
        <v>513</v>
      </c>
      <c r="B13364" s="186">
        <v>6.49E-5</v>
      </c>
      <c r="C13364" s="187">
        <v>45780.0</v>
      </c>
      <c r="D13364" s="188" t="str">
        <f t="shared" si="1"/>
        <v>2025/05</v>
      </c>
      <c r="E13364" s="189"/>
    </row>
    <row r="13365">
      <c r="A13365" s="186" t="s">
        <v>491</v>
      </c>
      <c r="B13365" s="186">
        <v>0.09494925</v>
      </c>
      <c r="C13365" s="187">
        <v>45780.0</v>
      </c>
      <c r="D13365" s="188" t="str">
        <f t="shared" si="1"/>
        <v>2025/05</v>
      </c>
      <c r="E13365" s="189"/>
    </row>
    <row r="13366">
      <c r="A13366" s="186" t="s">
        <v>491</v>
      </c>
      <c r="B13366" s="186">
        <v>0.4331712</v>
      </c>
      <c r="C13366" s="187">
        <v>45780.0</v>
      </c>
      <c r="D13366" s="188" t="str">
        <f t="shared" si="1"/>
        <v>2025/05</v>
      </c>
      <c r="E13366" s="189"/>
    </row>
    <row r="13367">
      <c r="A13367" s="186" t="s">
        <v>491</v>
      </c>
      <c r="B13367" s="186">
        <v>0.1086816</v>
      </c>
      <c r="C13367" s="187">
        <v>45780.0</v>
      </c>
      <c r="D13367" s="188" t="str">
        <f t="shared" si="1"/>
        <v>2025/05</v>
      </c>
      <c r="E13367" s="189"/>
    </row>
    <row r="13368">
      <c r="A13368" s="186" t="s">
        <v>499</v>
      </c>
      <c r="B13368" s="186">
        <v>6.51261</v>
      </c>
      <c r="C13368" s="187">
        <v>45781.0</v>
      </c>
      <c r="D13368" s="188" t="str">
        <f t="shared" si="1"/>
        <v>2025/05</v>
      </c>
      <c r="E13368" s="189"/>
    </row>
    <row r="13369">
      <c r="A13369" s="186" t="s">
        <v>499</v>
      </c>
      <c r="B13369" s="186">
        <v>0.0144</v>
      </c>
      <c r="C13369" s="187">
        <v>45781.0</v>
      </c>
      <c r="D13369" s="188" t="str">
        <f t="shared" si="1"/>
        <v>2025/05</v>
      </c>
      <c r="E13369" s="189"/>
    </row>
    <row r="13370">
      <c r="A13370" s="186" t="s">
        <v>499</v>
      </c>
      <c r="B13370" s="186">
        <v>3.36931</v>
      </c>
      <c r="C13370" s="187">
        <v>45781.0</v>
      </c>
      <c r="D13370" s="188" t="str">
        <f t="shared" si="1"/>
        <v>2025/05</v>
      </c>
      <c r="E13370" s="189"/>
    </row>
    <row r="13371">
      <c r="A13371" s="186" t="s">
        <v>499</v>
      </c>
      <c r="B13371" s="186">
        <v>2.7114</v>
      </c>
      <c r="C13371" s="187">
        <v>45781.0</v>
      </c>
      <c r="D13371" s="188" t="str">
        <f t="shared" si="1"/>
        <v>2025/05</v>
      </c>
      <c r="E13371" s="189"/>
    </row>
    <row r="13372">
      <c r="A13372" s="186" t="s">
        <v>499</v>
      </c>
      <c r="B13372" s="186">
        <v>0.30432</v>
      </c>
      <c r="C13372" s="187">
        <v>45781.0</v>
      </c>
      <c r="D13372" s="188" t="str">
        <f t="shared" si="1"/>
        <v>2025/05</v>
      </c>
      <c r="E13372" s="189"/>
    </row>
    <row r="13373">
      <c r="A13373" s="186" t="s">
        <v>499</v>
      </c>
      <c r="B13373" s="186">
        <v>1.98255</v>
      </c>
      <c r="C13373" s="187">
        <v>45781.0</v>
      </c>
      <c r="D13373" s="188" t="str">
        <f t="shared" si="1"/>
        <v>2025/05</v>
      </c>
      <c r="E13373" s="189"/>
    </row>
    <row r="13374">
      <c r="A13374" s="186" t="s">
        <v>499</v>
      </c>
      <c r="B13374" s="186">
        <v>0.00939965</v>
      </c>
      <c r="C13374" s="187">
        <v>45781.0</v>
      </c>
      <c r="D13374" s="188" t="str">
        <f t="shared" si="1"/>
        <v>2025/05</v>
      </c>
      <c r="E13374" s="189"/>
    </row>
    <row r="13375">
      <c r="A13375" s="186" t="s">
        <v>499</v>
      </c>
      <c r="B13375" s="186">
        <v>0.1113303</v>
      </c>
      <c r="C13375" s="187">
        <v>45781.0</v>
      </c>
      <c r="D13375" s="188" t="str">
        <f t="shared" si="1"/>
        <v>2025/05</v>
      </c>
      <c r="E13375" s="189"/>
    </row>
    <row r="13376">
      <c r="A13376" s="186" t="s">
        <v>499</v>
      </c>
      <c r="B13376" s="186">
        <v>0.0578568</v>
      </c>
      <c r="C13376" s="187">
        <v>45781.0</v>
      </c>
      <c r="D13376" s="188" t="str">
        <f t="shared" si="1"/>
        <v>2025/05</v>
      </c>
      <c r="E13376" s="189"/>
    </row>
    <row r="13377">
      <c r="A13377" s="186" t="s">
        <v>502</v>
      </c>
      <c r="B13377" s="186">
        <v>0.02581845</v>
      </c>
      <c r="C13377" s="187">
        <v>45781.0</v>
      </c>
      <c r="D13377" s="188" t="str">
        <f t="shared" si="1"/>
        <v>2025/05</v>
      </c>
      <c r="E13377" s="189"/>
    </row>
    <row r="13378">
      <c r="A13378" s="186" t="s">
        <v>502</v>
      </c>
      <c r="B13378" s="186">
        <v>0.013536</v>
      </c>
      <c r="C13378" s="187">
        <v>45781.0</v>
      </c>
      <c r="D13378" s="188" t="str">
        <f t="shared" si="1"/>
        <v>2025/05</v>
      </c>
      <c r="E13378" s="189"/>
    </row>
    <row r="13379">
      <c r="A13379" s="186" t="s">
        <v>502</v>
      </c>
      <c r="B13379" s="186">
        <v>0.0016428</v>
      </c>
      <c r="C13379" s="187">
        <v>45781.0</v>
      </c>
      <c r="D13379" s="188" t="str">
        <f t="shared" si="1"/>
        <v>2025/05</v>
      </c>
      <c r="E13379" s="189"/>
    </row>
    <row r="13380">
      <c r="A13380" s="186" t="s">
        <v>502</v>
      </c>
      <c r="B13380" s="186">
        <v>0.0028805</v>
      </c>
      <c r="C13380" s="187">
        <v>45781.0</v>
      </c>
      <c r="D13380" s="188" t="str">
        <f t="shared" si="1"/>
        <v>2025/05</v>
      </c>
      <c r="E13380" s="189"/>
    </row>
    <row r="13381">
      <c r="A13381" s="186" t="s">
        <v>502</v>
      </c>
      <c r="B13381" s="186">
        <v>0.3370545</v>
      </c>
      <c r="C13381" s="187">
        <v>45781.0</v>
      </c>
      <c r="D13381" s="188" t="str">
        <f t="shared" si="1"/>
        <v>2025/05</v>
      </c>
      <c r="E13381" s="189"/>
    </row>
    <row r="13382">
      <c r="A13382" s="186" t="s">
        <v>502</v>
      </c>
      <c r="B13382" s="186">
        <v>0.0233712</v>
      </c>
      <c r="C13382" s="187">
        <v>45781.0</v>
      </c>
      <c r="D13382" s="188" t="str">
        <f t="shared" si="1"/>
        <v>2025/05</v>
      </c>
      <c r="E13382" s="189"/>
    </row>
    <row r="13383">
      <c r="A13383" s="186" t="s">
        <v>502</v>
      </c>
      <c r="B13383" s="186">
        <v>5.08</v>
      </c>
      <c r="C13383" s="187">
        <v>45781.0</v>
      </c>
      <c r="D13383" s="188" t="str">
        <f t="shared" si="1"/>
        <v>2025/05</v>
      </c>
      <c r="E13383" s="189"/>
    </row>
    <row r="13384">
      <c r="A13384" s="186" t="s">
        <v>502</v>
      </c>
      <c r="B13384" s="186">
        <v>0.257256</v>
      </c>
      <c r="C13384" s="187">
        <v>45781.0</v>
      </c>
      <c r="D13384" s="188" t="str">
        <f t="shared" si="1"/>
        <v>2025/05</v>
      </c>
      <c r="E13384" s="189"/>
    </row>
    <row r="13385">
      <c r="A13385" s="186" t="s">
        <v>502</v>
      </c>
      <c r="B13385" s="186">
        <v>0.280512</v>
      </c>
      <c r="C13385" s="187">
        <v>45781.0</v>
      </c>
      <c r="D13385" s="188" t="str">
        <f t="shared" si="1"/>
        <v>2025/05</v>
      </c>
      <c r="E13385" s="189"/>
    </row>
    <row r="13386">
      <c r="A13386" s="186" t="s">
        <v>488</v>
      </c>
      <c r="B13386" s="186">
        <v>0.0057744</v>
      </c>
      <c r="C13386" s="187">
        <v>45781.0</v>
      </c>
      <c r="D13386" s="188" t="str">
        <f t="shared" si="1"/>
        <v>2025/05</v>
      </c>
      <c r="E13386" s="189"/>
    </row>
    <row r="13387">
      <c r="A13387" s="186" t="s">
        <v>488</v>
      </c>
      <c r="B13387" s="186">
        <v>2.816E-4</v>
      </c>
      <c r="C13387" s="187">
        <v>45781.0</v>
      </c>
      <c r="D13387" s="188" t="str">
        <f t="shared" si="1"/>
        <v>2025/05</v>
      </c>
      <c r="E13387" s="189"/>
    </row>
    <row r="13388">
      <c r="A13388" s="186" t="s">
        <v>488</v>
      </c>
      <c r="B13388" s="186">
        <v>9.216E-4</v>
      </c>
      <c r="C13388" s="187">
        <v>45781.0</v>
      </c>
      <c r="D13388" s="188" t="str">
        <f t="shared" si="1"/>
        <v>2025/05</v>
      </c>
      <c r="E13388" s="189"/>
    </row>
    <row r="13389">
      <c r="A13389" s="186" t="s">
        <v>489</v>
      </c>
      <c r="B13389" s="186">
        <v>0.231795</v>
      </c>
      <c r="C13389" s="187">
        <v>45781.0</v>
      </c>
      <c r="D13389" s="188" t="str">
        <f t="shared" si="1"/>
        <v>2025/05</v>
      </c>
      <c r="E13389" s="189"/>
    </row>
    <row r="13390">
      <c r="A13390" s="186" t="s">
        <v>489</v>
      </c>
      <c r="B13390" s="186">
        <v>0.04896</v>
      </c>
      <c r="C13390" s="187">
        <v>45781.0</v>
      </c>
      <c r="D13390" s="188" t="str">
        <f t="shared" si="1"/>
        <v>2025/05</v>
      </c>
      <c r="E13390" s="189"/>
    </row>
    <row r="13391">
      <c r="A13391" s="186" t="s">
        <v>489</v>
      </c>
      <c r="B13391" s="186">
        <v>0.1096725</v>
      </c>
      <c r="C13391" s="187">
        <v>45781.0</v>
      </c>
      <c r="D13391" s="188" t="str">
        <f t="shared" si="1"/>
        <v>2025/05</v>
      </c>
      <c r="E13391" s="189"/>
    </row>
    <row r="13392">
      <c r="A13392" s="186" t="s">
        <v>489</v>
      </c>
      <c r="B13392" s="186">
        <v>0.07772</v>
      </c>
      <c r="C13392" s="187">
        <v>45781.0</v>
      </c>
      <c r="D13392" s="188" t="str">
        <f t="shared" si="1"/>
        <v>2025/05</v>
      </c>
      <c r="E13392" s="189"/>
    </row>
    <row r="13393">
      <c r="A13393" s="186" t="s">
        <v>489</v>
      </c>
      <c r="B13393" s="186">
        <v>7.57710285</v>
      </c>
      <c r="C13393" s="187">
        <v>45781.0</v>
      </c>
      <c r="D13393" s="188" t="str">
        <f t="shared" si="1"/>
        <v>2025/05</v>
      </c>
      <c r="E13393" s="189"/>
    </row>
    <row r="13394">
      <c r="A13394" s="186" t="s">
        <v>489</v>
      </c>
      <c r="B13394" s="186">
        <v>0.5328672</v>
      </c>
      <c r="C13394" s="187">
        <v>45781.0</v>
      </c>
      <c r="D13394" s="188" t="str">
        <f t="shared" si="1"/>
        <v>2025/05</v>
      </c>
      <c r="E13394" s="189"/>
    </row>
    <row r="13395">
      <c r="A13395" s="186" t="s">
        <v>489</v>
      </c>
      <c r="B13395" s="186">
        <v>4.2012876</v>
      </c>
      <c r="C13395" s="187">
        <v>45781.0</v>
      </c>
      <c r="D13395" s="188" t="str">
        <f t="shared" si="1"/>
        <v>2025/05</v>
      </c>
      <c r="E13395" s="189"/>
    </row>
    <row r="13396">
      <c r="A13396" s="186" t="s">
        <v>489</v>
      </c>
      <c r="B13396" s="186">
        <v>0.0035853</v>
      </c>
      <c r="C13396" s="187">
        <v>45781.0</v>
      </c>
      <c r="D13396" s="188" t="str">
        <f t="shared" si="1"/>
        <v>2025/05</v>
      </c>
      <c r="E13396" s="189"/>
    </row>
    <row r="13397">
      <c r="A13397" s="186" t="s">
        <v>489</v>
      </c>
      <c r="B13397" s="186">
        <v>0.0020556</v>
      </c>
      <c r="C13397" s="187">
        <v>45781.0</v>
      </c>
      <c r="D13397" s="188" t="str">
        <f t="shared" si="1"/>
        <v>2025/05</v>
      </c>
      <c r="E13397" s="189"/>
    </row>
    <row r="13398">
      <c r="A13398" s="186" t="s">
        <v>498</v>
      </c>
      <c r="B13398" s="186">
        <v>0.1604325</v>
      </c>
      <c r="C13398" s="187">
        <v>45781.0</v>
      </c>
      <c r="D13398" s="188" t="str">
        <f t="shared" si="1"/>
        <v>2025/05</v>
      </c>
      <c r="E13398" s="189"/>
    </row>
    <row r="13399">
      <c r="A13399" s="186" t="s">
        <v>498</v>
      </c>
      <c r="B13399" s="186">
        <v>0.00624</v>
      </c>
      <c r="C13399" s="187">
        <v>45781.0</v>
      </c>
      <c r="D13399" s="188" t="str">
        <f t="shared" si="1"/>
        <v>2025/05</v>
      </c>
      <c r="E13399" s="189"/>
    </row>
    <row r="13400">
      <c r="A13400" s="186" t="s">
        <v>498</v>
      </c>
      <c r="B13400" s="186">
        <v>0.12363</v>
      </c>
      <c r="C13400" s="187">
        <v>45781.0</v>
      </c>
      <c r="D13400" s="188" t="str">
        <f t="shared" si="1"/>
        <v>2025/05</v>
      </c>
      <c r="E13400" s="189"/>
    </row>
    <row r="13401">
      <c r="A13401" s="186" t="s">
        <v>498</v>
      </c>
      <c r="B13401" s="186">
        <v>0.0091878</v>
      </c>
      <c r="C13401" s="187">
        <v>45781.0</v>
      </c>
      <c r="D13401" s="188" t="str">
        <f t="shared" si="1"/>
        <v>2025/05</v>
      </c>
      <c r="E13401" s="189"/>
    </row>
    <row r="13402">
      <c r="A13402" s="186" t="s">
        <v>498</v>
      </c>
      <c r="B13402" s="186">
        <v>0.0019362</v>
      </c>
      <c r="C13402" s="187">
        <v>45781.0</v>
      </c>
      <c r="D13402" s="188" t="str">
        <f t="shared" si="1"/>
        <v>2025/05</v>
      </c>
      <c r="E13402" s="189"/>
    </row>
    <row r="13403">
      <c r="A13403" s="186" t="s">
        <v>512</v>
      </c>
      <c r="B13403" s="186">
        <v>0.01031</v>
      </c>
      <c r="C13403" s="187">
        <v>45781.0</v>
      </c>
      <c r="D13403" s="188" t="str">
        <f t="shared" si="1"/>
        <v>2025/05</v>
      </c>
      <c r="E13403" s="189"/>
    </row>
    <row r="13404">
      <c r="A13404" s="186" t="s">
        <v>512</v>
      </c>
      <c r="B13404" s="186">
        <v>0.002904</v>
      </c>
      <c r="C13404" s="187">
        <v>45781.0</v>
      </c>
      <c r="D13404" s="188" t="str">
        <f t="shared" si="1"/>
        <v>2025/05</v>
      </c>
      <c r="E13404" s="189"/>
    </row>
    <row r="13405">
      <c r="A13405" s="186" t="s">
        <v>512</v>
      </c>
      <c r="B13405" s="186">
        <v>0.0400728</v>
      </c>
      <c r="C13405" s="187">
        <v>45781.0</v>
      </c>
      <c r="D13405" s="188" t="str">
        <f t="shared" si="1"/>
        <v>2025/05</v>
      </c>
      <c r="E13405" s="189"/>
    </row>
    <row r="13406">
      <c r="A13406" s="186" t="s">
        <v>512</v>
      </c>
      <c r="B13406" s="186">
        <v>0.0097068</v>
      </c>
      <c r="C13406" s="187">
        <v>45781.0</v>
      </c>
      <c r="D13406" s="188" t="str">
        <f t="shared" si="1"/>
        <v>2025/05</v>
      </c>
      <c r="E13406" s="189"/>
    </row>
    <row r="13407">
      <c r="A13407" s="186" t="s">
        <v>512</v>
      </c>
      <c r="B13407" s="186">
        <v>0.0166752</v>
      </c>
      <c r="C13407" s="187">
        <v>45781.0</v>
      </c>
      <c r="D13407" s="188" t="str">
        <f t="shared" si="1"/>
        <v>2025/05</v>
      </c>
      <c r="E13407" s="189"/>
    </row>
    <row r="13408">
      <c r="A13408" s="186" t="s">
        <v>513</v>
      </c>
      <c r="B13408" s="186">
        <v>7.45E-5</v>
      </c>
      <c r="C13408" s="187">
        <v>45781.0</v>
      </c>
      <c r="D13408" s="188" t="str">
        <f t="shared" si="1"/>
        <v>2025/05</v>
      </c>
      <c r="E13408" s="189"/>
    </row>
    <row r="13409">
      <c r="A13409" s="186" t="s">
        <v>491</v>
      </c>
      <c r="B13409" s="186">
        <v>0.0303678</v>
      </c>
      <c r="C13409" s="187">
        <v>45781.0</v>
      </c>
      <c r="D13409" s="188" t="str">
        <f t="shared" si="1"/>
        <v>2025/05</v>
      </c>
      <c r="E13409" s="189"/>
    </row>
    <row r="13410">
      <c r="A13410" s="186" t="s">
        <v>491</v>
      </c>
      <c r="B13410" s="186">
        <v>0.1102848</v>
      </c>
      <c r="C13410" s="187">
        <v>45781.0</v>
      </c>
      <c r="D13410" s="188" t="str">
        <f t="shared" si="1"/>
        <v>2025/05</v>
      </c>
      <c r="E13410" s="189"/>
    </row>
    <row r="13411">
      <c r="A13411" s="186" t="s">
        <v>491</v>
      </c>
      <c r="B13411" s="186">
        <v>0.028236</v>
      </c>
      <c r="C13411" s="187">
        <v>45781.0</v>
      </c>
      <c r="D13411" s="188" t="str">
        <f t="shared" si="1"/>
        <v>2025/05</v>
      </c>
      <c r="E13411" s="189"/>
    </row>
    <row r="13412">
      <c r="A13412" s="186" t="s">
        <v>487</v>
      </c>
      <c r="B13412" s="186">
        <v>0.041505</v>
      </c>
      <c r="C13412" s="187">
        <v>45782.0</v>
      </c>
      <c r="D13412" s="188" t="str">
        <f t="shared" si="1"/>
        <v>2025/05</v>
      </c>
      <c r="E13412" s="189"/>
    </row>
    <row r="13413">
      <c r="A13413" s="186" t="s">
        <v>487</v>
      </c>
      <c r="B13413" s="186">
        <v>0.00224</v>
      </c>
      <c r="C13413" s="187">
        <v>45782.0</v>
      </c>
      <c r="D13413" s="188" t="str">
        <f t="shared" si="1"/>
        <v>2025/05</v>
      </c>
      <c r="E13413" s="189"/>
    </row>
    <row r="13414">
      <c r="A13414" s="186" t="s">
        <v>499</v>
      </c>
      <c r="B13414" s="186">
        <v>6.837165</v>
      </c>
      <c r="C13414" s="187">
        <v>45782.0</v>
      </c>
      <c r="D13414" s="188" t="str">
        <f t="shared" si="1"/>
        <v>2025/05</v>
      </c>
      <c r="E13414" s="189"/>
    </row>
    <row r="13415">
      <c r="A13415" s="186" t="s">
        <v>499</v>
      </c>
      <c r="B13415" s="186">
        <v>0.00992</v>
      </c>
      <c r="C13415" s="187">
        <v>45782.0</v>
      </c>
      <c r="D13415" s="188" t="str">
        <f t="shared" si="1"/>
        <v>2025/05</v>
      </c>
      <c r="E13415" s="189"/>
    </row>
    <row r="13416">
      <c r="A13416" s="186" t="s">
        <v>499</v>
      </c>
      <c r="B13416" s="186">
        <v>3.6691</v>
      </c>
      <c r="C13416" s="187">
        <v>45782.0</v>
      </c>
      <c r="D13416" s="188" t="str">
        <f t="shared" si="1"/>
        <v>2025/05</v>
      </c>
      <c r="E13416" s="189"/>
    </row>
    <row r="13417">
      <c r="A13417" s="186" t="s">
        <v>499</v>
      </c>
      <c r="B13417" s="186">
        <v>3.3404375</v>
      </c>
      <c r="C13417" s="187">
        <v>45782.0</v>
      </c>
      <c r="D13417" s="188" t="str">
        <f t="shared" si="1"/>
        <v>2025/05</v>
      </c>
      <c r="E13417" s="189"/>
    </row>
    <row r="13418">
      <c r="A13418" s="186" t="s">
        <v>499</v>
      </c>
      <c r="B13418" s="186">
        <v>0.36048</v>
      </c>
      <c r="C13418" s="187">
        <v>45782.0</v>
      </c>
      <c r="D13418" s="188" t="str">
        <f t="shared" si="1"/>
        <v>2025/05</v>
      </c>
      <c r="E13418" s="189"/>
    </row>
    <row r="13419">
      <c r="A13419" s="186" t="s">
        <v>499</v>
      </c>
      <c r="B13419" s="186">
        <v>2.29801</v>
      </c>
      <c r="C13419" s="187">
        <v>45782.0</v>
      </c>
      <c r="D13419" s="188" t="str">
        <f t="shared" si="1"/>
        <v>2025/05</v>
      </c>
      <c r="E13419" s="189"/>
    </row>
    <row r="13420">
      <c r="A13420" s="186" t="s">
        <v>499</v>
      </c>
      <c r="B13420" s="186">
        <v>0.01073774</v>
      </c>
      <c r="C13420" s="187">
        <v>45782.0</v>
      </c>
      <c r="D13420" s="188" t="str">
        <f t="shared" si="1"/>
        <v>2025/05</v>
      </c>
      <c r="E13420" s="189"/>
    </row>
    <row r="13421">
      <c r="A13421" s="186" t="s">
        <v>499</v>
      </c>
      <c r="B13421" s="186">
        <v>0.126138</v>
      </c>
      <c r="C13421" s="187">
        <v>45782.0</v>
      </c>
      <c r="D13421" s="188" t="str">
        <f t="shared" si="1"/>
        <v>2025/05</v>
      </c>
      <c r="E13421" s="189"/>
    </row>
    <row r="13422">
      <c r="A13422" s="186" t="s">
        <v>499</v>
      </c>
      <c r="B13422" s="186">
        <v>0.0657996</v>
      </c>
      <c r="C13422" s="187">
        <v>45782.0</v>
      </c>
      <c r="D13422" s="188" t="str">
        <f t="shared" si="1"/>
        <v>2025/05</v>
      </c>
      <c r="E13422" s="189"/>
    </row>
    <row r="13423">
      <c r="A13423" s="186" t="s">
        <v>509</v>
      </c>
      <c r="B13423" s="186">
        <v>6.555E-5</v>
      </c>
      <c r="C13423" s="187">
        <v>45782.0</v>
      </c>
      <c r="D13423" s="188" t="str">
        <f t="shared" si="1"/>
        <v>2025/05</v>
      </c>
      <c r="E13423" s="189"/>
    </row>
    <row r="13424">
      <c r="A13424" s="186" t="s">
        <v>509</v>
      </c>
      <c r="B13424" s="186">
        <v>4.14E-5</v>
      </c>
      <c r="C13424" s="187">
        <v>45782.0</v>
      </c>
      <c r="D13424" s="188" t="str">
        <f t="shared" si="1"/>
        <v>2025/05</v>
      </c>
      <c r="E13424" s="189"/>
    </row>
    <row r="13425">
      <c r="A13425" s="186" t="s">
        <v>502</v>
      </c>
      <c r="B13425" s="186">
        <v>0.056235</v>
      </c>
      <c r="C13425" s="187">
        <v>45782.0</v>
      </c>
      <c r="D13425" s="188" t="str">
        <f t="shared" si="1"/>
        <v>2025/05</v>
      </c>
      <c r="E13425" s="189"/>
    </row>
    <row r="13426">
      <c r="A13426" s="186" t="s">
        <v>502</v>
      </c>
      <c r="B13426" s="186">
        <v>0.02529</v>
      </c>
      <c r="C13426" s="187">
        <v>45782.0</v>
      </c>
      <c r="D13426" s="188" t="str">
        <f t="shared" si="1"/>
        <v>2025/05</v>
      </c>
      <c r="E13426" s="189"/>
    </row>
    <row r="13427">
      <c r="A13427" s="186" t="s">
        <v>502</v>
      </c>
      <c r="B13427" s="186">
        <v>0.0351072</v>
      </c>
      <c r="C13427" s="187">
        <v>45782.0</v>
      </c>
      <c r="D13427" s="188" t="str">
        <f t="shared" si="1"/>
        <v>2025/05</v>
      </c>
      <c r="E13427" s="189"/>
    </row>
    <row r="13428">
      <c r="A13428" s="186" t="s">
        <v>502</v>
      </c>
      <c r="B13428" s="186">
        <v>0.0927552</v>
      </c>
      <c r="C13428" s="187">
        <v>45782.0</v>
      </c>
      <c r="D13428" s="188" t="str">
        <f t="shared" si="1"/>
        <v>2025/05</v>
      </c>
      <c r="E13428" s="189"/>
    </row>
    <row r="13429">
      <c r="A13429" s="186" t="s">
        <v>502</v>
      </c>
      <c r="B13429" s="186">
        <v>0.0068898</v>
      </c>
      <c r="C13429" s="187">
        <v>45782.0</v>
      </c>
      <c r="D13429" s="188" t="str">
        <f t="shared" si="1"/>
        <v>2025/05</v>
      </c>
      <c r="E13429" s="189"/>
    </row>
    <row r="13430">
      <c r="A13430" s="186" t="s">
        <v>502</v>
      </c>
      <c r="B13430" s="186">
        <v>0.0044839</v>
      </c>
      <c r="C13430" s="187">
        <v>45782.0</v>
      </c>
      <c r="D13430" s="188" t="str">
        <f t="shared" si="1"/>
        <v>2025/05</v>
      </c>
      <c r="E13430" s="189"/>
    </row>
    <row r="13431">
      <c r="A13431" s="186" t="s">
        <v>502</v>
      </c>
      <c r="B13431" s="186">
        <v>0.3745068</v>
      </c>
      <c r="C13431" s="187">
        <v>45782.0</v>
      </c>
      <c r="D13431" s="188" t="str">
        <f t="shared" si="1"/>
        <v>2025/05</v>
      </c>
      <c r="E13431" s="189"/>
    </row>
    <row r="13432">
      <c r="A13432" s="186" t="s">
        <v>502</v>
      </c>
      <c r="B13432" s="186">
        <v>0.0257724</v>
      </c>
      <c r="C13432" s="187">
        <v>45782.0</v>
      </c>
      <c r="D13432" s="188" t="str">
        <f t="shared" si="1"/>
        <v>2025/05</v>
      </c>
      <c r="E13432" s="189"/>
    </row>
    <row r="13433">
      <c r="A13433" s="186" t="s">
        <v>502</v>
      </c>
      <c r="B13433" s="186">
        <v>3.96</v>
      </c>
      <c r="C13433" s="187">
        <v>45782.0</v>
      </c>
      <c r="D13433" s="188" t="str">
        <f t="shared" si="1"/>
        <v>2025/05</v>
      </c>
      <c r="E13433" s="189"/>
    </row>
    <row r="13434">
      <c r="A13434" s="186" t="s">
        <v>502</v>
      </c>
      <c r="B13434" s="186">
        <v>0.039929</v>
      </c>
      <c r="C13434" s="187">
        <v>45782.0</v>
      </c>
      <c r="D13434" s="188" t="str">
        <f t="shared" si="1"/>
        <v>2025/05</v>
      </c>
      <c r="E13434" s="189"/>
    </row>
    <row r="13435">
      <c r="A13435" s="186" t="s">
        <v>502</v>
      </c>
      <c r="B13435" s="186">
        <v>0.05757</v>
      </c>
      <c r="C13435" s="187">
        <v>45782.0</v>
      </c>
      <c r="D13435" s="188" t="str">
        <f t="shared" si="1"/>
        <v>2025/05</v>
      </c>
      <c r="E13435" s="189"/>
    </row>
    <row r="13436">
      <c r="A13436" s="186" t="s">
        <v>489</v>
      </c>
      <c r="B13436" s="186">
        <v>0.3840125</v>
      </c>
      <c r="C13436" s="187">
        <v>45782.0</v>
      </c>
      <c r="D13436" s="188" t="str">
        <f t="shared" si="1"/>
        <v>2025/05</v>
      </c>
      <c r="E13436" s="189"/>
    </row>
    <row r="13437">
      <c r="A13437" s="186" t="s">
        <v>489</v>
      </c>
      <c r="B13437" s="186">
        <v>0.09244</v>
      </c>
      <c r="C13437" s="187">
        <v>45782.0</v>
      </c>
      <c r="D13437" s="188" t="str">
        <f t="shared" si="1"/>
        <v>2025/05</v>
      </c>
      <c r="E13437" s="189"/>
    </row>
    <row r="13438">
      <c r="A13438" s="186" t="s">
        <v>489</v>
      </c>
      <c r="B13438" s="186">
        <v>0.10645</v>
      </c>
      <c r="C13438" s="187">
        <v>45782.0</v>
      </c>
      <c r="D13438" s="188" t="str">
        <f t="shared" si="1"/>
        <v>2025/05</v>
      </c>
      <c r="E13438" s="189"/>
    </row>
    <row r="13439">
      <c r="A13439" s="186" t="s">
        <v>489</v>
      </c>
      <c r="B13439" s="186">
        <v>0.08898</v>
      </c>
      <c r="C13439" s="187">
        <v>45782.0</v>
      </c>
      <c r="D13439" s="188" t="str">
        <f t="shared" si="1"/>
        <v>2025/05</v>
      </c>
      <c r="E13439" s="189"/>
    </row>
    <row r="13440">
      <c r="A13440" s="186" t="s">
        <v>489</v>
      </c>
      <c r="B13440" s="186">
        <v>7.55075025</v>
      </c>
      <c r="C13440" s="187">
        <v>45782.0</v>
      </c>
      <c r="D13440" s="188" t="str">
        <f t="shared" si="1"/>
        <v>2025/05</v>
      </c>
      <c r="E13440" s="189"/>
    </row>
    <row r="13441">
      <c r="A13441" s="186" t="s">
        <v>489</v>
      </c>
      <c r="B13441" s="186">
        <v>0.5277984</v>
      </c>
      <c r="C13441" s="187">
        <v>45782.0</v>
      </c>
      <c r="D13441" s="188" t="str">
        <f t="shared" si="1"/>
        <v>2025/05</v>
      </c>
      <c r="E13441" s="189"/>
    </row>
    <row r="13442">
      <c r="A13442" s="186" t="s">
        <v>489</v>
      </c>
      <c r="B13442" s="186">
        <v>4.1556408</v>
      </c>
      <c r="C13442" s="187">
        <v>45782.0</v>
      </c>
      <c r="D13442" s="188" t="str">
        <f t="shared" si="1"/>
        <v>2025/05</v>
      </c>
      <c r="E13442" s="189"/>
    </row>
    <row r="13443">
      <c r="A13443" s="186" t="s">
        <v>489</v>
      </c>
      <c r="B13443" s="186">
        <v>0.0055356</v>
      </c>
      <c r="C13443" s="187">
        <v>45782.0</v>
      </c>
      <c r="D13443" s="188" t="str">
        <f t="shared" si="1"/>
        <v>2025/05</v>
      </c>
      <c r="E13443" s="189"/>
    </row>
    <row r="13444">
      <c r="A13444" s="186" t="s">
        <v>489</v>
      </c>
      <c r="B13444" s="186">
        <v>0.0029112</v>
      </c>
      <c r="C13444" s="187">
        <v>45782.0</v>
      </c>
      <c r="D13444" s="188" t="str">
        <f t="shared" si="1"/>
        <v>2025/05</v>
      </c>
      <c r="E13444" s="189"/>
    </row>
    <row r="13445">
      <c r="A13445" s="186" t="s">
        <v>498</v>
      </c>
      <c r="B13445" s="186">
        <v>0.67385</v>
      </c>
      <c r="C13445" s="187">
        <v>45782.0</v>
      </c>
      <c r="D13445" s="188" t="str">
        <f t="shared" si="1"/>
        <v>2025/05</v>
      </c>
      <c r="E13445" s="189"/>
    </row>
    <row r="13446">
      <c r="A13446" s="186" t="s">
        <v>498</v>
      </c>
      <c r="B13446" s="186">
        <v>0.0416</v>
      </c>
      <c r="C13446" s="187">
        <v>45782.0</v>
      </c>
      <c r="D13446" s="188" t="str">
        <f t="shared" si="1"/>
        <v>2025/05</v>
      </c>
      <c r="E13446" s="189"/>
    </row>
    <row r="13447">
      <c r="A13447" s="186" t="s">
        <v>498</v>
      </c>
      <c r="B13447" s="186">
        <v>0.5304</v>
      </c>
      <c r="C13447" s="187">
        <v>45782.0</v>
      </c>
      <c r="D13447" s="188" t="str">
        <f t="shared" si="1"/>
        <v>2025/05</v>
      </c>
      <c r="E13447" s="189"/>
    </row>
    <row r="13448">
      <c r="A13448" s="186" t="s">
        <v>498</v>
      </c>
      <c r="B13448" s="186">
        <v>0.04531575</v>
      </c>
      <c r="C13448" s="187">
        <v>45782.0</v>
      </c>
      <c r="D13448" s="188" t="str">
        <f t="shared" si="1"/>
        <v>2025/05</v>
      </c>
      <c r="E13448" s="189"/>
    </row>
    <row r="13449">
      <c r="A13449" s="186" t="s">
        <v>498</v>
      </c>
      <c r="B13449" s="186">
        <v>0.0022464</v>
      </c>
      <c r="C13449" s="187">
        <v>45782.0</v>
      </c>
      <c r="D13449" s="188" t="str">
        <f t="shared" si="1"/>
        <v>2025/05</v>
      </c>
      <c r="E13449" s="189"/>
    </row>
    <row r="13450">
      <c r="A13450" s="186" t="s">
        <v>498</v>
      </c>
      <c r="B13450" s="186">
        <v>0.0102474</v>
      </c>
      <c r="C13450" s="187">
        <v>45782.0</v>
      </c>
      <c r="D13450" s="188" t="str">
        <f t="shared" si="1"/>
        <v>2025/05</v>
      </c>
      <c r="E13450" s="189"/>
    </row>
    <row r="13451">
      <c r="A13451" s="186" t="s">
        <v>512</v>
      </c>
      <c r="B13451" s="186">
        <v>0.0241032</v>
      </c>
      <c r="C13451" s="187">
        <v>45782.0</v>
      </c>
      <c r="D13451" s="188" t="str">
        <f t="shared" si="1"/>
        <v>2025/05</v>
      </c>
      <c r="E13451" s="189"/>
    </row>
    <row r="13452">
      <c r="A13452" s="186" t="s">
        <v>512</v>
      </c>
      <c r="B13452" s="186">
        <v>0.0101312</v>
      </c>
      <c r="C13452" s="187">
        <v>45782.0</v>
      </c>
      <c r="D13452" s="188" t="str">
        <f t="shared" si="1"/>
        <v>2025/05</v>
      </c>
      <c r="E13452" s="189"/>
    </row>
    <row r="13453">
      <c r="A13453" s="186" t="s">
        <v>513</v>
      </c>
      <c r="B13453" s="186">
        <v>8.47E-5</v>
      </c>
      <c r="C13453" s="187">
        <v>45782.0</v>
      </c>
      <c r="D13453" s="188" t="str">
        <f t="shared" si="1"/>
        <v>2025/05</v>
      </c>
      <c r="E13453" s="189"/>
    </row>
    <row r="13454">
      <c r="A13454" s="186" t="s">
        <v>491</v>
      </c>
      <c r="B13454" s="186">
        <v>0.03347925</v>
      </c>
      <c r="C13454" s="187">
        <v>45782.0</v>
      </c>
      <c r="D13454" s="188" t="str">
        <f t="shared" si="1"/>
        <v>2025/05</v>
      </c>
      <c r="E13454" s="189"/>
    </row>
    <row r="13455">
      <c r="A13455" s="186" t="s">
        <v>491</v>
      </c>
      <c r="B13455" s="186">
        <v>0.11448</v>
      </c>
      <c r="C13455" s="187">
        <v>45782.0</v>
      </c>
      <c r="D13455" s="188" t="str">
        <f t="shared" si="1"/>
        <v>2025/05</v>
      </c>
      <c r="E13455" s="189"/>
    </row>
    <row r="13456">
      <c r="A13456" s="186" t="s">
        <v>491</v>
      </c>
      <c r="B13456" s="186">
        <v>0.0324546</v>
      </c>
      <c r="C13456" s="187">
        <v>45782.0</v>
      </c>
      <c r="D13456" s="188" t="str">
        <f t="shared" si="1"/>
        <v>2025/05</v>
      </c>
      <c r="E13456" s="189"/>
    </row>
    <row r="13457">
      <c r="A13457" s="186" t="s">
        <v>487</v>
      </c>
      <c r="B13457" s="186">
        <v>0.0219164</v>
      </c>
      <c r="C13457" s="187">
        <v>45783.0</v>
      </c>
      <c r="D13457" s="188" t="str">
        <f t="shared" si="1"/>
        <v>2025/05</v>
      </c>
      <c r="E13457" s="189"/>
    </row>
    <row r="13458">
      <c r="A13458" s="186" t="s">
        <v>487</v>
      </c>
      <c r="B13458" s="186">
        <v>0.0604176</v>
      </c>
      <c r="C13458" s="187">
        <v>45783.0</v>
      </c>
      <c r="D13458" s="188" t="str">
        <f t="shared" si="1"/>
        <v>2025/05</v>
      </c>
      <c r="E13458" s="189"/>
    </row>
    <row r="13459">
      <c r="A13459" s="186" t="s">
        <v>487</v>
      </c>
      <c r="B13459" s="186">
        <v>0.0489325</v>
      </c>
      <c r="C13459" s="187">
        <v>45783.0</v>
      </c>
      <c r="D13459" s="188" t="str">
        <f t="shared" si="1"/>
        <v>2025/05</v>
      </c>
      <c r="E13459" s="189"/>
    </row>
    <row r="13460">
      <c r="A13460" s="186" t="s">
        <v>487</v>
      </c>
      <c r="B13460" s="186">
        <v>0.0044</v>
      </c>
      <c r="C13460" s="187">
        <v>45783.0</v>
      </c>
      <c r="D13460" s="188" t="str">
        <f t="shared" si="1"/>
        <v>2025/05</v>
      </c>
      <c r="E13460" s="189"/>
    </row>
    <row r="13461">
      <c r="A13461" s="186" t="s">
        <v>487</v>
      </c>
      <c r="B13461" s="186">
        <v>1.20127</v>
      </c>
      <c r="C13461" s="187">
        <v>45783.0</v>
      </c>
      <c r="D13461" s="188" t="str">
        <f t="shared" si="1"/>
        <v>2025/05</v>
      </c>
      <c r="E13461" s="189"/>
    </row>
    <row r="13462">
      <c r="A13462" s="186" t="s">
        <v>487</v>
      </c>
      <c r="B13462" s="186">
        <v>0.9118</v>
      </c>
      <c r="C13462" s="187">
        <v>45783.0</v>
      </c>
      <c r="D13462" s="188" t="str">
        <f t="shared" si="1"/>
        <v>2025/05</v>
      </c>
      <c r="E13462" s="189"/>
    </row>
    <row r="13463">
      <c r="A13463" s="186" t="s">
        <v>487</v>
      </c>
      <c r="B13463" s="186">
        <v>1.329495</v>
      </c>
      <c r="C13463" s="187">
        <v>45783.0</v>
      </c>
      <c r="D13463" s="188" t="str">
        <f t="shared" si="1"/>
        <v>2025/05</v>
      </c>
      <c r="E13463" s="189"/>
    </row>
    <row r="13464">
      <c r="A13464" s="186" t="s">
        <v>487</v>
      </c>
      <c r="B13464" s="186">
        <v>0.666</v>
      </c>
      <c r="C13464" s="187">
        <v>45783.0</v>
      </c>
      <c r="D13464" s="188" t="str">
        <f t="shared" si="1"/>
        <v>2025/05</v>
      </c>
      <c r="E13464" s="189"/>
    </row>
    <row r="13465">
      <c r="A13465" s="186" t="s">
        <v>487</v>
      </c>
      <c r="B13465" s="186">
        <v>1.3399067</v>
      </c>
      <c r="C13465" s="187">
        <v>45783.0</v>
      </c>
      <c r="D13465" s="188" t="str">
        <f t="shared" si="1"/>
        <v>2025/05</v>
      </c>
      <c r="E13465" s="189"/>
    </row>
    <row r="13466">
      <c r="A13466" s="186" t="s">
        <v>487</v>
      </c>
      <c r="B13466" s="186">
        <v>0.0058432</v>
      </c>
      <c r="C13466" s="187">
        <v>45783.0</v>
      </c>
      <c r="D13466" s="188" t="str">
        <f t="shared" si="1"/>
        <v>2025/05</v>
      </c>
      <c r="E13466" s="189"/>
    </row>
    <row r="13467">
      <c r="A13467" s="186" t="s">
        <v>487</v>
      </c>
      <c r="B13467" s="186">
        <v>1.7982756</v>
      </c>
      <c r="C13467" s="187">
        <v>45783.0</v>
      </c>
      <c r="D13467" s="188" t="str">
        <f t="shared" si="1"/>
        <v>2025/05</v>
      </c>
      <c r="E13467" s="189"/>
    </row>
    <row r="13468">
      <c r="A13468" s="186" t="s">
        <v>487</v>
      </c>
      <c r="B13468" s="186">
        <v>0.0859287</v>
      </c>
      <c r="C13468" s="187">
        <v>45783.0</v>
      </c>
      <c r="D13468" s="188" t="str">
        <f t="shared" si="1"/>
        <v>2025/05</v>
      </c>
      <c r="E13468" s="189"/>
    </row>
    <row r="13469">
      <c r="A13469" s="186" t="s">
        <v>487</v>
      </c>
      <c r="B13469" s="186">
        <v>0.1275032</v>
      </c>
      <c r="C13469" s="187">
        <v>45783.0</v>
      </c>
      <c r="D13469" s="188" t="str">
        <f t="shared" si="1"/>
        <v>2025/05</v>
      </c>
      <c r="E13469" s="189"/>
    </row>
    <row r="13470">
      <c r="A13470" s="186" t="s">
        <v>499</v>
      </c>
      <c r="B13470" s="186">
        <v>6.11483</v>
      </c>
      <c r="C13470" s="187">
        <v>45783.0</v>
      </c>
      <c r="D13470" s="188" t="str">
        <f t="shared" si="1"/>
        <v>2025/05</v>
      </c>
      <c r="E13470" s="189"/>
    </row>
    <row r="13471">
      <c r="A13471" s="186" t="s">
        <v>499</v>
      </c>
      <c r="B13471" s="186">
        <v>0.01216</v>
      </c>
      <c r="C13471" s="187">
        <v>45783.0</v>
      </c>
      <c r="D13471" s="188" t="str">
        <f t="shared" si="1"/>
        <v>2025/05</v>
      </c>
      <c r="E13471" s="189"/>
    </row>
    <row r="13472">
      <c r="A13472" s="186" t="s">
        <v>499</v>
      </c>
      <c r="B13472" s="186">
        <v>3.04242</v>
      </c>
      <c r="C13472" s="187">
        <v>45783.0</v>
      </c>
      <c r="D13472" s="188" t="str">
        <f t="shared" si="1"/>
        <v>2025/05</v>
      </c>
      <c r="E13472" s="189"/>
    </row>
    <row r="13473">
      <c r="A13473" s="186" t="s">
        <v>499</v>
      </c>
      <c r="B13473" s="186">
        <v>3.6977575</v>
      </c>
      <c r="C13473" s="187">
        <v>45783.0</v>
      </c>
      <c r="D13473" s="188" t="str">
        <f t="shared" si="1"/>
        <v>2025/05</v>
      </c>
      <c r="E13473" s="189"/>
    </row>
    <row r="13474">
      <c r="A13474" s="186" t="s">
        <v>499</v>
      </c>
      <c r="B13474" s="186">
        <v>0.3304</v>
      </c>
      <c r="C13474" s="187">
        <v>45783.0</v>
      </c>
      <c r="D13474" s="188" t="str">
        <f t="shared" si="1"/>
        <v>2025/05</v>
      </c>
      <c r="E13474" s="189"/>
    </row>
    <row r="13475">
      <c r="A13475" s="186" t="s">
        <v>499</v>
      </c>
      <c r="B13475" s="186">
        <v>2.2061</v>
      </c>
      <c r="C13475" s="187">
        <v>45783.0</v>
      </c>
      <c r="D13475" s="188" t="str">
        <f t="shared" si="1"/>
        <v>2025/05</v>
      </c>
      <c r="E13475" s="189"/>
    </row>
    <row r="13476">
      <c r="A13476" s="186" t="s">
        <v>499</v>
      </c>
      <c r="B13476" s="186">
        <v>0.03347253</v>
      </c>
      <c r="C13476" s="187">
        <v>45783.0</v>
      </c>
      <c r="D13476" s="188" t="str">
        <f t="shared" si="1"/>
        <v>2025/05</v>
      </c>
      <c r="E13476" s="189"/>
    </row>
    <row r="13477">
      <c r="A13477" s="186" t="s">
        <v>499</v>
      </c>
      <c r="B13477" s="186">
        <v>0.1105308</v>
      </c>
      <c r="C13477" s="187">
        <v>45783.0</v>
      </c>
      <c r="D13477" s="188" t="str">
        <f t="shared" si="1"/>
        <v>2025/05</v>
      </c>
      <c r="E13477" s="189"/>
    </row>
    <row r="13478">
      <c r="A13478" s="186" t="s">
        <v>499</v>
      </c>
      <c r="B13478" s="186">
        <v>0.0554832</v>
      </c>
      <c r="C13478" s="187">
        <v>45783.0</v>
      </c>
      <c r="D13478" s="188" t="str">
        <f t="shared" si="1"/>
        <v>2025/05</v>
      </c>
      <c r="E13478" s="189"/>
    </row>
    <row r="13479">
      <c r="A13479" s="186" t="s">
        <v>509</v>
      </c>
      <c r="B13479" s="186">
        <v>6.4965E-4</v>
      </c>
      <c r="C13479" s="187">
        <v>45783.0</v>
      </c>
      <c r="D13479" s="188" t="str">
        <f t="shared" si="1"/>
        <v>2025/05</v>
      </c>
      <c r="E13479" s="189"/>
    </row>
    <row r="13480">
      <c r="A13480" s="186" t="s">
        <v>509</v>
      </c>
      <c r="B13480" s="186">
        <v>4.914E-4</v>
      </c>
      <c r="C13480" s="187">
        <v>45783.0</v>
      </c>
      <c r="D13480" s="188" t="str">
        <f t="shared" si="1"/>
        <v>2025/05</v>
      </c>
      <c r="E13480" s="189"/>
    </row>
    <row r="13481">
      <c r="A13481" s="186" t="s">
        <v>502</v>
      </c>
      <c r="B13481" s="186">
        <v>0.060792</v>
      </c>
      <c r="C13481" s="187">
        <v>45783.0</v>
      </c>
      <c r="D13481" s="188" t="str">
        <f t="shared" si="1"/>
        <v>2025/05</v>
      </c>
      <c r="E13481" s="189"/>
    </row>
    <row r="13482">
      <c r="A13482" s="186" t="s">
        <v>502</v>
      </c>
      <c r="B13482" s="186">
        <v>6.95E-4</v>
      </c>
      <c r="C13482" s="187">
        <v>45783.0</v>
      </c>
      <c r="D13482" s="188" t="str">
        <f t="shared" si="1"/>
        <v>2025/05</v>
      </c>
      <c r="E13482" s="189"/>
    </row>
    <row r="13483">
      <c r="A13483" s="186" t="s">
        <v>502</v>
      </c>
      <c r="B13483" s="186">
        <v>0.04212</v>
      </c>
      <c r="C13483" s="187">
        <v>45783.0</v>
      </c>
      <c r="D13483" s="188" t="str">
        <f t="shared" si="1"/>
        <v>2025/05</v>
      </c>
      <c r="E13483" s="189"/>
    </row>
    <row r="13484">
      <c r="A13484" s="186" t="s">
        <v>502</v>
      </c>
      <c r="B13484" s="186">
        <v>0.53124</v>
      </c>
      <c r="C13484" s="187">
        <v>45783.0</v>
      </c>
      <c r="D13484" s="188" t="str">
        <f t="shared" si="1"/>
        <v>2025/05</v>
      </c>
      <c r="E13484" s="189"/>
    </row>
    <row r="13485">
      <c r="A13485" s="186" t="s">
        <v>502</v>
      </c>
      <c r="B13485" s="186">
        <v>0.06512</v>
      </c>
      <c r="C13485" s="187">
        <v>45783.0</v>
      </c>
      <c r="D13485" s="188" t="str">
        <f t="shared" si="1"/>
        <v>2025/05</v>
      </c>
      <c r="E13485" s="189"/>
    </row>
    <row r="13486">
      <c r="A13486" s="186" t="s">
        <v>502</v>
      </c>
      <c r="B13486" s="186">
        <v>0.18763</v>
      </c>
      <c r="C13486" s="187">
        <v>45783.0</v>
      </c>
      <c r="D13486" s="188" t="str">
        <f t="shared" si="1"/>
        <v>2025/05</v>
      </c>
      <c r="E13486" s="189"/>
    </row>
    <row r="13487">
      <c r="A13487" s="186" t="s">
        <v>502</v>
      </c>
      <c r="B13487" s="186">
        <v>0.0356979</v>
      </c>
      <c r="C13487" s="187">
        <v>45783.0</v>
      </c>
      <c r="D13487" s="188" t="str">
        <f t="shared" si="1"/>
        <v>2025/05</v>
      </c>
      <c r="E13487" s="189"/>
    </row>
    <row r="13488">
      <c r="A13488" s="186" t="s">
        <v>502</v>
      </c>
      <c r="B13488" s="186">
        <v>0.1064256</v>
      </c>
      <c r="C13488" s="187">
        <v>45783.0</v>
      </c>
      <c r="D13488" s="188" t="str">
        <f t="shared" si="1"/>
        <v>2025/05</v>
      </c>
      <c r="E13488" s="189"/>
    </row>
    <row r="13489">
      <c r="A13489" s="186" t="s">
        <v>502</v>
      </c>
      <c r="B13489" s="186">
        <v>0.0083556</v>
      </c>
      <c r="C13489" s="187">
        <v>45783.0</v>
      </c>
      <c r="D13489" s="188" t="str">
        <f t="shared" si="1"/>
        <v>2025/05</v>
      </c>
      <c r="E13489" s="189"/>
    </row>
    <row r="13490">
      <c r="A13490" s="186" t="s">
        <v>502</v>
      </c>
      <c r="B13490" s="186">
        <v>0.0055392</v>
      </c>
      <c r="C13490" s="187">
        <v>45783.0</v>
      </c>
      <c r="D13490" s="188" t="str">
        <f t="shared" si="1"/>
        <v>2025/05</v>
      </c>
      <c r="E13490" s="189"/>
    </row>
    <row r="13491">
      <c r="A13491" s="186" t="s">
        <v>502</v>
      </c>
      <c r="B13491" s="186">
        <v>38.47452</v>
      </c>
      <c r="C13491" s="187">
        <v>45783.0</v>
      </c>
      <c r="D13491" s="188" t="str">
        <f t="shared" si="1"/>
        <v>2025/05</v>
      </c>
      <c r="E13491" s="189"/>
    </row>
    <row r="13492">
      <c r="A13492" s="186" t="s">
        <v>502</v>
      </c>
      <c r="B13492" s="186">
        <v>0.3142761</v>
      </c>
      <c r="C13492" s="187">
        <v>45783.0</v>
      </c>
      <c r="D13492" s="188" t="str">
        <f t="shared" si="1"/>
        <v>2025/05</v>
      </c>
      <c r="E13492" s="189"/>
    </row>
    <row r="13493">
      <c r="A13493" s="186" t="s">
        <v>502</v>
      </c>
      <c r="B13493" s="186">
        <v>0.0210624</v>
      </c>
      <c r="C13493" s="187">
        <v>45783.0</v>
      </c>
      <c r="D13493" s="188" t="str">
        <f t="shared" si="1"/>
        <v>2025/05</v>
      </c>
      <c r="E13493" s="189"/>
    </row>
    <row r="13494">
      <c r="A13494" s="186" t="s">
        <v>502</v>
      </c>
      <c r="B13494" s="186">
        <v>3.4</v>
      </c>
      <c r="C13494" s="187">
        <v>45783.0</v>
      </c>
      <c r="D13494" s="188" t="str">
        <f t="shared" si="1"/>
        <v>2025/05</v>
      </c>
      <c r="E13494" s="189"/>
    </row>
    <row r="13495">
      <c r="A13495" s="186" t="s">
        <v>502</v>
      </c>
      <c r="B13495" s="186">
        <v>0.0387055</v>
      </c>
      <c r="C13495" s="187">
        <v>45783.0</v>
      </c>
      <c r="D13495" s="188" t="str">
        <f t="shared" si="1"/>
        <v>2025/05</v>
      </c>
      <c r="E13495" s="189"/>
    </row>
    <row r="13496">
      <c r="A13496" s="186" t="s">
        <v>502</v>
      </c>
      <c r="B13496" s="186">
        <v>0.05565</v>
      </c>
      <c r="C13496" s="187">
        <v>45783.0</v>
      </c>
      <c r="D13496" s="188" t="str">
        <f t="shared" si="1"/>
        <v>2025/05</v>
      </c>
      <c r="E13496" s="189"/>
    </row>
    <row r="13497">
      <c r="A13497" s="186" t="s">
        <v>488</v>
      </c>
      <c r="B13497" s="186">
        <v>0.0195648</v>
      </c>
      <c r="C13497" s="187">
        <v>45783.0</v>
      </c>
      <c r="D13497" s="188" t="str">
        <f t="shared" si="1"/>
        <v>2025/05</v>
      </c>
      <c r="E13497" s="189"/>
    </row>
    <row r="13498">
      <c r="A13498" s="186" t="s">
        <v>488</v>
      </c>
      <c r="B13498" s="186">
        <v>1.28E-4</v>
      </c>
      <c r="C13498" s="187">
        <v>45783.0</v>
      </c>
      <c r="D13498" s="188" t="str">
        <f t="shared" si="1"/>
        <v>2025/05</v>
      </c>
      <c r="E13498" s="189"/>
    </row>
    <row r="13499">
      <c r="A13499" s="186" t="s">
        <v>488</v>
      </c>
      <c r="B13499" s="186">
        <v>0.044984</v>
      </c>
      <c r="C13499" s="187">
        <v>45783.0</v>
      </c>
      <c r="D13499" s="188" t="str">
        <f t="shared" si="1"/>
        <v>2025/05</v>
      </c>
      <c r="E13499" s="189"/>
    </row>
    <row r="13500">
      <c r="A13500" s="186" t="s">
        <v>488</v>
      </c>
      <c r="B13500" s="186">
        <v>0.00381</v>
      </c>
      <c r="C13500" s="187">
        <v>45783.0</v>
      </c>
      <c r="D13500" s="188" t="str">
        <f t="shared" si="1"/>
        <v>2025/05</v>
      </c>
      <c r="E13500" s="189"/>
    </row>
    <row r="13501">
      <c r="A13501" s="186" t="s">
        <v>488</v>
      </c>
      <c r="B13501" s="186">
        <v>0.02393</v>
      </c>
      <c r="C13501" s="187">
        <v>45783.0</v>
      </c>
      <c r="D13501" s="188" t="str">
        <f t="shared" si="1"/>
        <v>2025/05</v>
      </c>
      <c r="E13501" s="189"/>
    </row>
    <row r="13502">
      <c r="A13502" s="186" t="s">
        <v>488</v>
      </c>
      <c r="B13502" s="186">
        <v>0.0020937</v>
      </c>
      <c r="C13502" s="187">
        <v>45783.0</v>
      </c>
      <c r="D13502" s="188" t="str">
        <f t="shared" si="1"/>
        <v>2025/05</v>
      </c>
      <c r="E13502" s="189"/>
    </row>
    <row r="13503">
      <c r="A13503" s="186" t="s">
        <v>488</v>
      </c>
      <c r="B13503" s="186">
        <v>2.592E-4</v>
      </c>
      <c r="C13503" s="187">
        <v>45783.0</v>
      </c>
      <c r="D13503" s="188" t="str">
        <f t="shared" si="1"/>
        <v>2025/05</v>
      </c>
      <c r="E13503" s="189"/>
    </row>
    <row r="13504">
      <c r="A13504" s="186" t="s">
        <v>488</v>
      </c>
      <c r="B13504" s="186">
        <v>1.20949</v>
      </c>
      <c r="C13504" s="187">
        <v>45783.0</v>
      </c>
      <c r="D13504" s="188" t="str">
        <f t="shared" si="1"/>
        <v>2025/05</v>
      </c>
      <c r="E13504" s="189"/>
    </row>
    <row r="13505">
      <c r="A13505" s="186" t="s">
        <v>488</v>
      </c>
      <c r="B13505" s="186">
        <v>2.33408</v>
      </c>
      <c r="C13505" s="187">
        <v>45783.0</v>
      </c>
      <c r="D13505" s="188" t="str">
        <f t="shared" si="1"/>
        <v>2025/05</v>
      </c>
      <c r="E13505" s="189"/>
    </row>
    <row r="13506">
      <c r="A13506" s="186" t="s">
        <v>488</v>
      </c>
      <c r="B13506" s="186">
        <v>2.225445</v>
      </c>
      <c r="C13506" s="187">
        <v>45783.0</v>
      </c>
      <c r="D13506" s="188" t="str">
        <f t="shared" si="1"/>
        <v>2025/05</v>
      </c>
      <c r="E13506" s="189"/>
    </row>
    <row r="13507">
      <c r="A13507" s="186" t="s">
        <v>488</v>
      </c>
      <c r="B13507" s="186">
        <v>0.81864</v>
      </c>
      <c r="C13507" s="187">
        <v>45783.0</v>
      </c>
      <c r="D13507" s="188" t="str">
        <f t="shared" si="1"/>
        <v>2025/05</v>
      </c>
      <c r="E13507" s="189"/>
    </row>
    <row r="13508">
      <c r="A13508" s="186" t="s">
        <v>488</v>
      </c>
      <c r="B13508" s="186">
        <v>0.9289093</v>
      </c>
      <c r="C13508" s="187">
        <v>45783.0</v>
      </c>
      <c r="D13508" s="188" t="str">
        <f t="shared" si="1"/>
        <v>2025/05</v>
      </c>
      <c r="E13508" s="189"/>
    </row>
    <row r="13509">
      <c r="A13509" s="186" t="s">
        <v>488</v>
      </c>
      <c r="B13509" s="186">
        <v>0.001584</v>
      </c>
      <c r="C13509" s="187">
        <v>45783.0</v>
      </c>
      <c r="D13509" s="188" t="str">
        <f t="shared" si="1"/>
        <v>2025/05</v>
      </c>
      <c r="E13509" s="189"/>
    </row>
    <row r="13510">
      <c r="A13510" s="186" t="s">
        <v>488</v>
      </c>
      <c r="B13510" s="186">
        <v>1.3110504</v>
      </c>
      <c r="C13510" s="187">
        <v>45783.0</v>
      </c>
      <c r="D13510" s="188" t="str">
        <f t="shared" si="1"/>
        <v>2025/05</v>
      </c>
      <c r="E13510" s="189"/>
    </row>
    <row r="13511">
      <c r="A13511" s="186" t="s">
        <v>488</v>
      </c>
      <c r="B13511" s="186">
        <v>0.1463253</v>
      </c>
      <c r="C13511" s="187">
        <v>45783.0</v>
      </c>
      <c r="D13511" s="188" t="str">
        <f t="shared" si="1"/>
        <v>2025/05</v>
      </c>
      <c r="E13511" s="189"/>
    </row>
    <row r="13512">
      <c r="A13512" s="186" t="s">
        <v>488</v>
      </c>
      <c r="B13512" s="186">
        <v>0.1629496</v>
      </c>
      <c r="C13512" s="187">
        <v>45783.0</v>
      </c>
      <c r="D13512" s="188" t="str">
        <f t="shared" si="1"/>
        <v>2025/05</v>
      </c>
      <c r="E13512" s="189"/>
    </row>
    <row r="13513">
      <c r="A13513" s="186" t="s">
        <v>488</v>
      </c>
      <c r="B13513" s="186">
        <v>6.4922E-4</v>
      </c>
      <c r="C13513" s="187">
        <v>45783.0</v>
      </c>
      <c r="D13513" s="188" t="str">
        <f t="shared" si="1"/>
        <v>2025/05</v>
      </c>
      <c r="E13513" s="189"/>
    </row>
    <row r="13514">
      <c r="A13514" s="186" t="s">
        <v>489</v>
      </c>
      <c r="B13514" s="186">
        <v>0.005096</v>
      </c>
      <c r="C13514" s="187">
        <v>45783.0</v>
      </c>
      <c r="D13514" s="188" t="str">
        <f t="shared" si="1"/>
        <v>2025/05</v>
      </c>
      <c r="E13514" s="189"/>
    </row>
    <row r="13515">
      <c r="A13515" s="186" t="s">
        <v>489</v>
      </c>
      <c r="B13515" s="186">
        <v>0.014912</v>
      </c>
      <c r="C13515" s="187">
        <v>45783.0</v>
      </c>
      <c r="D13515" s="188" t="str">
        <f t="shared" si="1"/>
        <v>2025/05</v>
      </c>
      <c r="E13515" s="189"/>
    </row>
    <row r="13516">
      <c r="A13516" s="186" t="s">
        <v>489</v>
      </c>
      <c r="B13516" s="186">
        <v>17.52921</v>
      </c>
      <c r="C13516" s="187">
        <v>45783.0</v>
      </c>
      <c r="D13516" s="188" t="str">
        <f t="shared" si="1"/>
        <v>2025/05</v>
      </c>
      <c r="E13516" s="189"/>
    </row>
    <row r="13517">
      <c r="A13517" s="186" t="s">
        <v>489</v>
      </c>
      <c r="B13517" s="186">
        <v>0.2184</v>
      </c>
      <c r="C13517" s="187">
        <v>45783.0</v>
      </c>
      <c r="D13517" s="188" t="str">
        <f t="shared" si="1"/>
        <v>2025/05</v>
      </c>
      <c r="E13517" s="189"/>
    </row>
    <row r="13518">
      <c r="A13518" s="186" t="s">
        <v>489</v>
      </c>
      <c r="B13518" s="186">
        <v>25.06534</v>
      </c>
      <c r="C13518" s="187">
        <v>45783.0</v>
      </c>
      <c r="D13518" s="188" t="str">
        <f t="shared" si="1"/>
        <v>2025/05</v>
      </c>
      <c r="E13518" s="189"/>
    </row>
    <row r="13519">
      <c r="A13519" s="186" t="s">
        <v>489</v>
      </c>
      <c r="B13519" s="186">
        <v>21.9232925</v>
      </c>
      <c r="C13519" s="187">
        <v>45783.0</v>
      </c>
      <c r="D13519" s="188" t="str">
        <f t="shared" si="1"/>
        <v>2025/05</v>
      </c>
      <c r="E13519" s="189"/>
    </row>
    <row r="13520">
      <c r="A13520" s="186" t="s">
        <v>489</v>
      </c>
      <c r="B13520" s="186">
        <v>1.64064</v>
      </c>
      <c r="C13520" s="187">
        <v>45783.0</v>
      </c>
      <c r="D13520" s="188" t="str">
        <f t="shared" si="1"/>
        <v>2025/05</v>
      </c>
      <c r="E13520" s="189"/>
    </row>
    <row r="13521">
      <c r="A13521" s="186" t="s">
        <v>489</v>
      </c>
      <c r="B13521" s="186">
        <v>18.64118</v>
      </c>
      <c r="C13521" s="187">
        <v>45783.0</v>
      </c>
      <c r="D13521" s="188" t="str">
        <f t="shared" si="1"/>
        <v>2025/05</v>
      </c>
      <c r="E13521" s="189"/>
    </row>
    <row r="13522">
      <c r="A13522" s="186" t="s">
        <v>489</v>
      </c>
      <c r="B13522" s="186">
        <v>7.68613275</v>
      </c>
      <c r="C13522" s="187">
        <v>45783.0</v>
      </c>
      <c r="D13522" s="188" t="str">
        <f t="shared" si="1"/>
        <v>2025/05</v>
      </c>
      <c r="E13522" s="189"/>
    </row>
    <row r="13523">
      <c r="A13523" s="186" t="s">
        <v>489</v>
      </c>
      <c r="B13523" s="186">
        <v>0.5310624</v>
      </c>
      <c r="C13523" s="187">
        <v>45783.0</v>
      </c>
      <c r="D13523" s="188" t="str">
        <f t="shared" si="1"/>
        <v>2025/05</v>
      </c>
      <c r="E13523" s="189"/>
    </row>
    <row r="13524">
      <c r="A13524" s="186" t="s">
        <v>489</v>
      </c>
      <c r="B13524" s="186">
        <v>4.2090672</v>
      </c>
      <c r="C13524" s="187">
        <v>45783.0</v>
      </c>
      <c r="D13524" s="188" t="str">
        <f t="shared" si="1"/>
        <v>2025/05</v>
      </c>
      <c r="E13524" s="189"/>
    </row>
    <row r="13525">
      <c r="A13525" s="186" t="s">
        <v>489</v>
      </c>
      <c r="B13525" s="186">
        <v>0.2594499</v>
      </c>
      <c r="C13525" s="187">
        <v>45783.0</v>
      </c>
      <c r="D13525" s="188" t="str">
        <f t="shared" si="1"/>
        <v>2025/05</v>
      </c>
      <c r="E13525" s="189"/>
    </row>
    <row r="13526">
      <c r="A13526" s="186" t="s">
        <v>489</v>
      </c>
      <c r="B13526" s="186">
        <v>0.157536</v>
      </c>
      <c r="C13526" s="187">
        <v>45783.0</v>
      </c>
      <c r="D13526" s="188" t="str">
        <f t="shared" si="1"/>
        <v>2025/05</v>
      </c>
      <c r="E13526" s="189"/>
    </row>
    <row r="13527">
      <c r="A13527" s="186" t="s">
        <v>498</v>
      </c>
      <c r="B13527" s="186">
        <v>0.8707425</v>
      </c>
      <c r="C13527" s="187">
        <v>45783.0</v>
      </c>
      <c r="D13527" s="188" t="str">
        <f t="shared" si="1"/>
        <v>2025/05</v>
      </c>
      <c r="E13527" s="189"/>
    </row>
    <row r="13528">
      <c r="A13528" s="186" t="s">
        <v>498</v>
      </c>
      <c r="B13528" s="186">
        <v>0.04432</v>
      </c>
      <c r="C13528" s="187">
        <v>45783.0</v>
      </c>
      <c r="D13528" s="188" t="str">
        <f t="shared" si="1"/>
        <v>2025/05</v>
      </c>
      <c r="E13528" s="189"/>
    </row>
    <row r="13529">
      <c r="A13529" s="186" t="s">
        <v>498</v>
      </c>
      <c r="B13529" s="186">
        <v>0.68428</v>
      </c>
      <c r="C13529" s="187">
        <v>45783.0</v>
      </c>
      <c r="D13529" s="188" t="str">
        <f t="shared" si="1"/>
        <v>2025/05</v>
      </c>
      <c r="E13529" s="189"/>
    </row>
    <row r="13530">
      <c r="A13530" s="186" t="s">
        <v>498</v>
      </c>
      <c r="B13530" s="186">
        <v>0.05614155</v>
      </c>
      <c r="C13530" s="187">
        <v>45783.0</v>
      </c>
      <c r="D13530" s="188" t="str">
        <f t="shared" si="1"/>
        <v>2025/05</v>
      </c>
      <c r="E13530" s="189"/>
    </row>
    <row r="13531">
      <c r="A13531" s="186" t="s">
        <v>498</v>
      </c>
      <c r="B13531" s="186">
        <v>0.0016992</v>
      </c>
      <c r="C13531" s="187">
        <v>45783.0</v>
      </c>
      <c r="D13531" s="188" t="str">
        <f t="shared" si="1"/>
        <v>2025/05</v>
      </c>
      <c r="E13531" s="189"/>
    </row>
    <row r="13532">
      <c r="A13532" s="186" t="s">
        <v>498</v>
      </c>
      <c r="B13532" s="186">
        <v>0.0130482</v>
      </c>
      <c r="C13532" s="187">
        <v>45783.0</v>
      </c>
      <c r="D13532" s="188" t="str">
        <f t="shared" si="1"/>
        <v>2025/05</v>
      </c>
      <c r="E13532" s="189"/>
    </row>
    <row r="13533">
      <c r="A13533" s="186" t="s">
        <v>512</v>
      </c>
      <c r="B13533" s="186">
        <v>0.0116656</v>
      </c>
      <c r="C13533" s="187">
        <v>45783.0</v>
      </c>
      <c r="D13533" s="188" t="str">
        <f t="shared" si="1"/>
        <v>2025/05</v>
      </c>
      <c r="E13533" s="189"/>
    </row>
    <row r="13534">
      <c r="A13534" s="186" t="s">
        <v>512</v>
      </c>
      <c r="B13534" s="186">
        <v>0.0044704</v>
      </c>
      <c r="C13534" s="187">
        <v>45783.0</v>
      </c>
      <c r="D13534" s="188" t="str">
        <f t="shared" si="1"/>
        <v>2025/05</v>
      </c>
      <c r="E13534" s="189"/>
    </row>
    <row r="13535">
      <c r="A13535" s="186" t="s">
        <v>513</v>
      </c>
      <c r="B13535" s="186">
        <v>9.07E-5</v>
      </c>
      <c r="C13535" s="187">
        <v>45783.0</v>
      </c>
      <c r="D13535" s="188" t="str">
        <f t="shared" si="1"/>
        <v>2025/05</v>
      </c>
      <c r="E13535" s="189"/>
    </row>
    <row r="13536">
      <c r="A13536" s="186" t="s">
        <v>491</v>
      </c>
      <c r="B13536" s="186">
        <v>0.0264075</v>
      </c>
      <c r="C13536" s="187">
        <v>45783.0</v>
      </c>
      <c r="D13536" s="188" t="str">
        <f t="shared" si="1"/>
        <v>2025/05</v>
      </c>
      <c r="E13536" s="189"/>
    </row>
    <row r="13537">
      <c r="A13537" s="186" t="s">
        <v>491</v>
      </c>
      <c r="B13537" s="186">
        <v>0.088848</v>
      </c>
      <c r="C13537" s="187">
        <v>45783.0</v>
      </c>
      <c r="D13537" s="188" t="str">
        <f t="shared" si="1"/>
        <v>2025/05</v>
      </c>
      <c r="E13537" s="189"/>
    </row>
    <row r="13538">
      <c r="A13538" s="186" t="s">
        <v>491</v>
      </c>
      <c r="B13538" s="186">
        <v>0.0235686</v>
      </c>
      <c r="C13538" s="187">
        <v>45783.0</v>
      </c>
      <c r="D13538" s="188" t="str">
        <f t="shared" si="1"/>
        <v>2025/05</v>
      </c>
      <c r="E13538" s="189"/>
    </row>
    <row r="13539">
      <c r="A13539" s="186" t="s">
        <v>487</v>
      </c>
      <c r="B13539" s="186">
        <v>0.0985608</v>
      </c>
      <c r="C13539" s="187">
        <v>45784.0</v>
      </c>
      <c r="D13539" s="188" t="str">
        <f t="shared" si="1"/>
        <v>2025/05</v>
      </c>
      <c r="E13539" s="189"/>
    </row>
    <row r="13540">
      <c r="A13540" s="186" t="s">
        <v>487</v>
      </c>
      <c r="B13540" s="186">
        <v>0.0047616</v>
      </c>
      <c r="C13540" s="187">
        <v>45784.0</v>
      </c>
      <c r="D13540" s="188" t="str">
        <f t="shared" si="1"/>
        <v>2025/05</v>
      </c>
      <c r="E13540" s="189"/>
    </row>
    <row r="13541">
      <c r="A13541" s="186" t="s">
        <v>487</v>
      </c>
      <c r="B13541" s="186">
        <v>0.1694736</v>
      </c>
      <c r="C13541" s="187">
        <v>45784.0</v>
      </c>
      <c r="D13541" s="188" t="str">
        <f t="shared" si="1"/>
        <v>2025/05</v>
      </c>
      <c r="E13541" s="189"/>
    </row>
    <row r="13542">
      <c r="A13542" s="186" t="s">
        <v>487</v>
      </c>
      <c r="B13542" s="186">
        <v>4.75159</v>
      </c>
      <c r="C13542" s="187">
        <v>45784.0</v>
      </c>
      <c r="D13542" s="188" t="str">
        <f t="shared" si="1"/>
        <v>2025/05</v>
      </c>
      <c r="E13542" s="189"/>
    </row>
    <row r="13543">
      <c r="A13543" s="186" t="s">
        <v>487</v>
      </c>
      <c r="B13543" s="186">
        <v>0.048</v>
      </c>
      <c r="C13543" s="187">
        <v>45784.0</v>
      </c>
      <c r="D13543" s="188" t="str">
        <f t="shared" si="1"/>
        <v>2025/05</v>
      </c>
      <c r="E13543" s="189"/>
    </row>
    <row r="13544">
      <c r="A13544" s="186" t="s">
        <v>487</v>
      </c>
      <c r="B13544" s="186">
        <v>2.54948</v>
      </c>
      <c r="C13544" s="187">
        <v>45784.0</v>
      </c>
      <c r="D13544" s="188" t="str">
        <f t="shared" si="1"/>
        <v>2025/05</v>
      </c>
      <c r="E13544" s="189"/>
    </row>
    <row r="13545">
      <c r="A13545" s="186" t="s">
        <v>487</v>
      </c>
      <c r="B13545" s="186">
        <v>7.5254179</v>
      </c>
      <c r="C13545" s="187">
        <v>45784.0</v>
      </c>
      <c r="D13545" s="188" t="str">
        <f t="shared" si="1"/>
        <v>2025/05</v>
      </c>
      <c r="E13545" s="189"/>
    </row>
    <row r="13546">
      <c r="A13546" s="186" t="s">
        <v>487</v>
      </c>
      <c r="B13546" s="186">
        <v>0.1623072</v>
      </c>
      <c r="C13546" s="187">
        <v>45784.0</v>
      </c>
      <c r="D13546" s="188" t="str">
        <f t="shared" si="1"/>
        <v>2025/05</v>
      </c>
      <c r="E13546" s="189"/>
    </row>
    <row r="13547">
      <c r="A13547" s="186" t="s">
        <v>487</v>
      </c>
      <c r="B13547" s="186">
        <v>16.5420552</v>
      </c>
      <c r="C13547" s="187">
        <v>45784.0</v>
      </c>
      <c r="D13547" s="188" t="str">
        <f t="shared" si="1"/>
        <v>2025/05</v>
      </c>
      <c r="E13547" s="189"/>
    </row>
    <row r="13548">
      <c r="A13548" s="186" t="s">
        <v>487</v>
      </c>
      <c r="B13548" s="186">
        <v>0.78032</v>
      </c>
      <c r="C13548" s="187">
        <v>45784.0</v>
      </c>
      <c r="D13548" s="188" t="str">
        <f t="shared" si="1"/>
        <v>2025/05</v>
      </c>
      <c r="E13548" s="189"/>
    </row>
    <row r="13549">
      <c r="A13549" s="186" t="s">
        <v>487</v>
      </c>
      <c r="B13549" s="186">
        <v>0.48576</v>
      </c>
      <c r="C13549" s="187">
        <v>45784.0</v>
      </c>
      <c r="D13549" s="188" t="str">
        <f t="shared" si="1"/>
        <v>2025/05</v>
      </c>
      <c r="E13549" s="189"/>
    </row>
    <row r="13550">
      <c r="A13550" s="186" t="s">
        <v>487</v>
      </c>
      <c r="B13550" s="186">
        <v>1.5064</v>
      </c>
      <c r="C13550" s="187">
        <v>45784.0</v>
      </c>
      <c r="D13550" s="188" t="str">
        <f t="shared" si="1"/>
        <v>2025/05</v>
      </c>
      <c r="E13550" s="189"/>
    </row>
    <row r="13551">
      <c r="A13551" s="186" t="s">
        <v>487</v>
      </c>
      <c r="B13551" s="186">
        <v>0.11818</v>
      </c>
      <c r="C13551" s="187">
        <v>45784.0</v>
      </c>
      <c r="D13551" s="188" t="str">
        <f t="shared" si="1"/>
        <v>2025/05</v>
      </c>
      <c r="E13551" s="189"/>
    </row>
    <row r="13552">
      <c r="A13552" s="186" t="s">
        <v>487</v>
      </c>
      <c r="B13552" s="186">
        <v>0.4176</v>
      </c>
      <c r="C13552" s="187">
        <v>45784.0</v>
      </c>
      <c r="D13552" s="188" t="str">
        <f t="shared" si="1"/>
        <v>2025/05</v>
      </c>
      <c r="E13552" s="189"/>
    </row>
    <row r="13553">
      <c r="A13553" s="186" t="s">
        <v>487</v>
      </c>
      <c r="B13553" s="186">
        <v>0.08848</v>
      </c>
      <c r="C13553" s="187">
        <v>45784.0</v>
      </c>
      <c r="D13553" s="188" t="str">
        <f t="shared" si="1"/>
        <v>2025/05</v>
      </c>
      <c r="E13553" s="189"/>
    </row>
    <row r="13554">
      <c r="A13554" s="186" t="s">
        <v>499</v>
      </c>
      <c r="B13554" s="186">
        <v>6.71463</v>
      </c>
      <c r="C13554" s="187">
        <v>45784.0</v>
      </c>
      <c r="D13554" s="188" t="str">
        <f t="shared" si="1"/>
        <v>2025/05</v>
      </c>
      <c r="E13554" s="189"/>
    </row>
    <row r="13555">
      <c r="A13555" s="186" t="s">
        <v>499</v>
      </c>
      <c r="B13555" s="186">
        <v>0.0048</v>
      </c>
      <c r="C13555" s="187">
        <v>45784.0</v>
      </c>
      <c r="D13555" s="188" t="str">
        <f t="shared" si="1"/>
        <v>2025/05</v>
      </c>
      <c r="E13555" s="189"/>
    </row>
    <row r="13556">
      <c r="A13556" s="186" t="s">
        <v>499</v>
      </c>
      <c r="B13556" s="186">
        <v>3.32079</v>
      </c>
      <c r="C13556" s="187">
        <v>45784.0</v>
      </c>
      <c r="D13556" s="188" t="str">
        <f t="shared" si="1"/>
        <v>2025/05</v>
      </c>
      <c r="E13556" s="189"/>
    </row>
    <row r="13557">
      <c r="A13557" s="186" t="s">
        <v>499</v>
      </c>
      <c r="B13557" s="186">
        <v>4.8857225</v>
      </c>
      <c r="C13557" s="187">
        <v>45784.0</v>
      </c>
      <c r="D13557" s="188" t="str">
        <f t="shared" si="1"/>
        <v>2025/05</v>
      </c>
      <c r="E13557" s="189"/>
    </row>
    <row r="13558">
      <c r="A13558" s="186" t="s">
        <v>499</v>
      </c>
      <c r="B13558" s="186">
        <v>0.49856</v>
      </c>
      <c r="C13558" s="187">
        <v>45784.0</v>
      </c>
      <c r="D13558" s="188" t="str">
        <f t="shared" si="1"/>
        <v>2025/05</v>
      </c>
      <c r="E13558" s="189"/>
    </row>
    <row r="13559">
      <c r="A13559" s="186" t="s">
        <v>499</v>
      </c>
      <c r="B13559" s="186">
        <v>3.15325</v>
      </c>
      <c r="C13559" s="187">
        <v>45784.0</v>
      </c>
      <c r="D13559" s="188" t="str">
        <f t="shared" si="1"/>
        <v>2025/05</v>
      </c>
      <c r="E13559" s="189"/>
    </row>
    <row r="13560">
      <c r="A13560" s="186" t="s">
        <v>499</v>
      </c>
      <c r="B13560" s="186">
        <v>0.05922878</v>
      </c>
      <c r="C13560" s="187">
        <v>45784.0</v>
      </c>
      <c r="D13560" s="188" t="str">
        <f t="shared" si="1"/>
        <v>2025/05</v>
      </c>
      <c r="E13560" s="189"/>
    </row>
    <row r="13561">
      <c r="A13561" s="186" t="s">
        <v>499</v>
      </c>
      <c r="B13561" s="186">
        <v>0.1181763</v>
      </c>
      <c r="C13561" s="187">
        <v>45784.0</v>
      </c>
      <c r="D13561" s="188" t="str">
        <f t="shared" si="1"/>
        <v>2025/05</v>
      </c>
      <c r="E13561" s="189"/>
    </row>
    <row r="13562">
      <c r="A13562" s="186" t="s">
        <v>499</v>
      </c>
      <c r="B13562" s="186">
        <v>0.0665724</v>
      </c>
      <c r="C13562" s="187">
        <v>45784.0</v>
      </c>
      <c r="D13562" s="188" t="str">
        <f t="shared" si="1"/>
        <v>2025/05</v>
      </c>
      <c r="E13562" s="189"/>
    </row>
    <row r="13563">
      <c r="A13563" s="186" t="s">
        <v>511</v>
      </c>
      <c r="B13563" s="186">
        <v>0.1673787</v>
      </c>
      <c r="C13563" s="187">
        <v>45784.0</v>
      </c>
      <c r="D13563" s="188" t="str">
        <f t="shared" si="1"/>
        <v>2025/05</v>
      </c>
      <c r="E13563" s="189"/>
    </row>
    <row r="13564">
      <c r="A13564" s="186" t="s">
        <v>511</v>
      </c>
      <c r="B13564" s="186">
        <v>0.0123804</v>
      </c>
      <c r="C13564" s="187">
        <v>45784.0</v>
      </c>
      <c r="D13564" s="188" t="str">
        <f t="shared" si="1"/>
        <v>2025/05</v>
      </c>
      <c r="E13564" s="189"/>
    </row>
    <row r="13565">
      <c r="A13565" s="186" t="s">
        <v>509</v>
      </c>
      <c r="B13565" s="186">
        <v>0.0013557</v>
      </c>
      <c r="C13565" s="187">
        <v>45784.0</v>
      </c>
      <c r="D13565" s="188" t="str">
        <f t="shared" si="1"/>
        <v>2025/05</v>
      </c>
      <c r="E13565" s="189"/>
    </row>
    <row r="13566">
      <c r="A13566" s="186" t="s">
        <v>509</v>
      </c>
      <c r="B13566" s="186">
        <v>2.448E-4</v>
      </c>
      <c r="C13566" s="187">
        <v>45784.0</v>
      </c>
      <c r="D13566" s="188" t="str">
        <f t="shared" si="1"/>
        <v>2025/05</v>
      </c>
      <c r="E13566" s="189"/>
    </row>
    <row r="13567">
      <c r="A13567" s="186" t="s">
        <v>502</v>
      </c>
      <c r="B13567" s="186">
        <v>0.281442</v>
      </c>
      <c r="C13567" s="187">
        <v>45784.0</v>
      </c>
      <c r="D13567" s="188" t="str">
        <f t="shared" si="1"/>
        <v>2025/05</v>
      </c>
      <c r="E13567" s="189"/>
    </row>
    <row r="13568">
      <c r="A13568" s="186" t="s">
        <v>502</v>
      </c>
      <c r="B13568" s="186">
        <v>0.016065</v>
      </c>
      <c r="C13568" s="187">
        <v>45784.0</v>
      </c>
      <c r="D13568" s="188" t="str">
        <f t="shared" si="1"/>
        <v>2025/05</v>
      </c>
      <c r="E13568" s="189"/>
    </row>
    <row r="13569">
      <c r="A13569" s="186" t="s">
        <v>502</v>
      </c>
      <c r="B13569" s="186">
        <v>0.150544</v>
      </c>
      <c r="C13569" s="187">
        <v>45784.0</v>
      </c>
      <c r="D13569" s="188" t="str">
        <f t="shared" si="1"/>
        <v>2025/05</v>
      </c>
      <c r="E13569" s="189"/>
    </row>
    <row r="13570">
      <c r="A13570" s="186" t="s">
        <v>502</v>
      </c>
      <c r="B13570" s="186">
        <v>0.2150796</v>
      </c>
      <c r="C13570" s="187">
        <v>45784.0</v>
      </c>
      <c r="D13570" s="188" t="str">
        <f t="shared" si="1"/>
        <v>2025/05</v>
      </c>
      <c r="E13570" s="189"/>
    </row>
    <row r="13571">
      <c r="A13571" s="186" t="s">
        <v>502</v>
      </c>
      <c r="B13571" s="186">
        <v>0.009088</v>
      </c>
      <c r="C13571" s="187">
        <v>45784.0</v>
      </c>
      <c r="D13571" s="188" t="str">
        <f t="shared" si="1"/>
        <v>2025/05</v>
      </c>
      <c r="E13571" s="189"/>
    </row>
    <row r="13572">
      <c r="A13572" s="186" t="s">
        <v>502</v>
      </c>
      <c r="B13572" s="186">
        <v>0.5818608</v>
      </c>
      <c r="C13572" s="187">
        <v>45784.0</v>
      </c>
      <c r="D13572" s="188" t="str">
        <f t="shared" si="1"/>
        <v>2025/05</v>
      </c>
      <c r="E13572" s="189"/>
    </row>
    <row r="13573">
      <c r="A13573" s="186" t="s">
        <v>502</v>
      </c>
      <c r="B13573" s="186">
        <v>0.130755</v>
      </c>
      <c r="C13573" s="187">
        <v>45784.0</v>
      </c>
      <c r="D13573" s="188" t="str">
        <f t="shared" si="1"/>
        <v>2025/05</v>
      </c>
      <c r="E13573" s="189"/>
    </row>
    <row r="13574">
      <c r="A13574" s="186" t="s">
        <v>502</v>
      </c>
      <c r="B13574" s="186">
        <v>0.02336</v>
      </c>
      <c r="C13574" s="187">
        <v>45784.0</v>
      </c>
      <c r="D13574" s="188" t="str">
        <f t="shared" si="1"/>
        <v>2025/05</v>
      </c>
      <c r="E13574" s="189"/>
    </row>
    <row r="13575">
      <c r="A13575" s="186" t="s">
        <v>502</v>
      </c>
      <c r="B13575" s="186">
        <v>0.0804</v>
      </c>
      <c r="C13575" s="187">
        <v>45784.0</v>
      </c>
      <c r="D13575" s="188" t="str">
        <f t="shared" si="1"/>
        <v>2025/05</v>
      </c>
      <c r="E13575" s="189"/>
    </row>
    <row r="13576">
      <c r="A13576" s="186" t="s">
        <v>502</v>
      </c>
      <c r="B13576" s="186">
        <v>0.02144715</v>
      </c>
      <c r="C13576" s="187">
        <v>45784.0</v>
      </c>
      <c r="D13576" s="188" t="str">
        <f t="shared" si="1"/>
        <v>2025/05</v>
      </c>
      <c r="E13576" s="189"/>
    </row>
    <row r="13577">
      <c r="A13577" s="186" t="s">
        <v>502</v>
      </c>
      <c r="B13577" s="186">
        <v>0.0773568</v>
      </c>
      <c r="C13577" s="187">
        <v>45784.0</v>
      </c>
      <c r="D13577" s="188" t="str">
        <f t="shared" si="1"/>
        <v>2025/05</v>
      </c>
      <c r="E13577" s="189"/>
    </row>
    <row r="13578">
      <c r="A13578" s="186" t="s">
        <v>502</v>
      </c>
      <c r="B13578" s="186">
        <v>0.0053856</v>
      </c>
      <c r="C13578" s="187">
        <v>45784.0</v>
      </c>
      <c r="D13578" s="188" t="str">
        <f t="shared" si="1"/>
        <v>2025/05</v>
      </c>
      <c r="E13578" s="189"/>
    </row>
    <row r="13579">
      <c r="A13579" s="186" t="s">
        <v>502</v>
      </c>
      <c r="B13579" s="186">
        <v>11.862135</v>
      </c>
      <c r="C13579" s="187">
        <v>45784.0</v>
      </c>
      <c r="D13579" s="188" t="str">
        <f t="shared" si="1"/>
        <v>2025/05</v>
      </c>
      <c r="E13579" s="189"/>
    </row>
    <row r="13580">
      <c r="A13580" s="186" t="s">
        <v>502</v>
      </c>
      <c r="B13580" s="186">
        <v>5.4537825</v>
      </c>
      <c r="C13580" s="187">
        <v>45784.0</v>
      </c>
      <c r="D13580" s="188" t="str">
        <f t="shared" si="1"/>
        <v>2025/05</v>
      </c>
      <c r="E13580" s="189"/>
    </row>
    <row r="13581">
      <c r="A13581" s="186" t="s">
        <v>502</v>
      </c>
      <c r="B13581" s="186">
        <v>17.42076</v>
      </c>
      <c r="C13581" s="187">
        <v>45784.0</v>
      </c>
      <c r="D13581" s="188" t="str">
        <f t="shared" si="1"/>
        <v>2025/05</v>
      </c>
      <c r="E13581" s="189"/>
    </row>
    <row r="13582">
      <c r="A13582" s="186" t="s">
        <v>502</v>
      </c>
      <c r="B13582" s="186">
        <v>0.165429</v>
      </c>
      <c r="C13582" s="187">
        <v>45784.0</v>
      </c>
      <c r="D13582" s="188" t="str">
        <f t="shared" si="1"/>
        <v>2025/05</v>
      </c>
      <c r="E13582" s="189"/>
    </row>
    <row r="13583">
      <c r="A13583" s="186" t="s">
        <v>502</v>
      </c>
      <c r="B13583" s="186">
        <v>0.035486</v>
      </c>
      <c r="C13583" s="187">
        <v>45784.0</v>
      </c>
      <c r="D13583" s="188" t="str">
        <f t="shared" si="1"/>
        <v>2025/05</v>
      </c>
      <c r="E13583" s="189"/>
    </row>
    <row r="13584">
      <c r="A13584" s="186" t="s">
        <v>502</v>
      </c>
      <c r="B13584" s="186">
        <v>0.0071284</v>
      </c>
      <c r="C13584" s="187">
        <v>45784.0</v>
      </c>
      <c r="D13584" s="188" t="str">
        <f t="shared" si="1"/>
        <v>2025/05</v>
      </c>
      <c r="E13584" s="189"/>
    </row>
    <row r="13585">
      <c r="A13585" s="186" t="s">
        <v>502</v>
      </c>
      <c r="B13585" s="186">
        <v>41.06622</v>
      </c>
      <c r="C13585" s="187">
        <v>45784.0</v>
      </c>
      <c r="D13585" s="188" t="str">
        <f t="shared" si="1"/>
        <v>2025/05</v>
      </c>
      <c r="E13585" s="189"/>
    </row>
    <row r="13586">
      <c r="A13586" s="186" t="s">
        <v>502</v>
      </c>
      <c r="B13586" s="186">
        <v>0.5915184</v>
      </c>
      <c r="C13586" s="187">
        <v>45784.0</v>
      </c>
      <c r="D13586" s="188" t="str">
        <f t="shared" si="1"/>
        <v>2025/05</v>
      </c>
      <c r="E13586" s="189"/>
    </row>
    <row r="13587">
      <c r="A13587" s="186" t="s">
        <v>502</v>
      </c>
      <c r="B13587" s="186">
        <v>0.1684608</v>
      </c>
      <c r="C13587" s="187">
        <v>45784.0</v>
      </c>
      <c r="D13587" s="188" t="str">
        <f t="shared" si="1"/>
        <v>2025/05</v>
      </c>
      <c r="E13587" s="189"/>
    </row>
    <row r="13588">
      <c r="A13588" s="186" t="s">
        <v>502</v>
      </c>
      <c r="B13588" s="186">
        <v>0.0330084</v>
      </c>
      <c r="C13588" s="187">
        <v>45784.0</v>
      </c>
      <c r="D13588" s="188" t="str">
        <f t="shared" si="1"/>
        <v>2025/05</v>
      </c>
      <c r="E13588" s="189"/>
    </row>
    <row r="13589">
      <c r="A13589" s="186" t="s">
        <v>502</v>
      </c>
      <c r="B13589" s="186">
        <v>3.28</v>
      </c>
      <c r="C13589" s="187">
        <v>45784.0</v>
      </c>
      <c r="D13589" s="188" t="str">
        <f t="shared" si="1"/>
        <v>2025/05</v>
      </c>
      <c r="E13589" s="189"/>
    </row>
    <row r="13590">
      <c r="A13590" s="186" t="s">
        <v>502</v>
      </c>
      <c r="B13590" s="186">
        <v>0.0387375</v>
      </c>
      <c r="C13590" s="187">
        <v>45784.0</v>
      </c>
      <c r="D13590" s="188" t="str">
        <f t="shared" si="1"/>
        <v>2025/05</v>
      </c>
      <c r="E13590" s="189"/>
    </row>
    <row r="13591">
      <c r="A13591" s="186" t="s">
        <v>502</v>
      </c>
      <c r="B13591" s="186">
        <v>0.05493</v>
      </c>
      <c r="C13591" s="187">
        <v>45784.0</v>
      </c>
      <c r="D13591" s="188" t="str">
        <f t="shared" si="1"/>
        <v>2025/05</v>
      </c>
      <c r="E13591" s="189"/>
    </row>
    <row r="13592">
      <c r="A13592" s="186" t="s">
        <v>488</v>
      </c>
      <c r="B13592" s="186">
        <v>0.1309848</v>
      </c>
      <c r="C13592" s="187">
        <v>45784.0</v>
      </c>
      <c r="D13592" s="188" t="str">
        <f t="shared" si="1"/>
        <v>2025/05</v>
      </c>
      <c r="E13592" s="189"/>
    </row>
    <row r="13593">
      <c r="A13593" s="186" t="s">
        <v>488</v>
      </c>
      <c r="B13593" s="186">
        <v>0.0109952</v>
      </c>
      <c r="C13593" s="187">
        <v>45784.0</v>
      </c>
      <c r="D13593" s="188" t="str">
        <f t="shared" si="1"/>
        <v>2025/05</v>
      </c>
      <c r="E13593" s="189"/>
    </row>
    <row r="13594">
      <c r="A13594" s="186" t="s">
        <v>488</v>
      </c>
      <c r="B13594" s="186">
        <v>0.203864</v>
      </c>
      <c r="C13594" s="187">
        <v>45784.0</v>
      </c>
      <c r="D13594" s="188" t="str">
        <f t="shared" si="1"/>
        <v>2025/05</v>
      </c>
      <c r="E13594" s="189"/>
    </row>
    <row r="13595">
      <c r="A13595" s="186" t="s">
        <v>488</v>
      </c>
      <c r="B13595" s="186">
        <v>3.3015E-4</v>
      </c>
      <c r="C13595" s="187">
        <v>45784.0</v>
      </c>
      <c r="D13595" s="188" t="str">
        <f t="shared" si="1"/>
        <v>2025/05</v>
      </c>
      <c r="E13595" s="189"/>
    </row>
    <row r="13596">
      <c r="A13596" s="186" t="s">
        <v>488</v>
      </c>
      <c r="B13596" s="186">
        <v>4.14E-5</v>
      </c>
      <c r="C13596" s="187">
        <v>45784.0</v>
      </c>
      <c r="D13596" s="188" t="str">
        <f t="shared" si="1"/>
        <v>2025/05</v>
      </c>
      <c r="E13596" s="189"/>
    </row>
    <row r="13597">
      <c r="A13597" s="186" t="s">
        <v>488</v>
      </c>
      <c r="B13597" s="186">
        <v>6.04308</v>
      </c>
      <c r="C13597" s="187">
        <v>45784.0</v>
      </c>
      <c r="D13597" s="188" t="str">
        <f t="shared" si="1"/>
        <v>2025/05</v>
      </c>
      <c r="E13597" s="189"/>
    </row>
    <row r="13598">
      <c r="A13598" s="186" t="s">
        <v>488</v>
      </c>
      <c r="B13598" s="186">
        <v>0.0864</v>
      </c>
      <c r="C13598" s="187">
        <v>45784.0</v>
      </c>
      <c r="D13598" s="188" t="str">
        <f t="shared" si="1"/>
        <v>2025/05</v>
      </c>
      <c r="E13598" s="189"/>
    </row>
    <row r="13599">
      <c r="A13599" s="186" t="s">
        <v>488</v>
      </c>
      <c r="B13599" s="186">
        <v>4.59396</v>
      </c>
      <c r="C13599" s="187">
        <v>45784.0</v>
      </c>
      <c r="D13599" s="188" t="str">
        <f t="shared" si="1"/>
        <v>2025/05</v>
      </c>
      <c r="E13599" s="189"/>
    </row>
    <row r="13600">
      <c r="A13600" s="186" t="s">
        <v>488</v>
      </c>
      <c r="B13600" s="186">
        <v>3.6529548</v>
      </c>
      <c r="C13600" s="187">
        <v>45784.0</v>
      </c>
      <c r="D13600" s="188" t="str">
        <f t="shared" si="1"/>
        <v>2025/05</v>
      </c>
      <c r="E13600" s="189"/>
    </row>
    <row r="13601">
      <c r="A13601" s="186" t="s">
        <v>488</v>
      </c>
      <c r="B13601" s="186">
        <v>0.0756096</v>
      </c>
      <c r="C13601" s="187">
        <v>45784.0</v>
      </c>
      <c r="D13601" s="188" t="str">
        <f t="shared" si="1"/>
        <v>2025/05</v>
      </c>
      <c r="E13601" s="189"/>
    </row>
    <row r="13602">
      <c r="A13602" s="186" t="s">
        <v>488</v>
      </c>
      <c r="B13602" s="186">
        <v>4.6963092</v>
      </c>
      <c r="C13602" s="187">
        <v>45784.0</v>
      </c>
      <c r="D13602" s="188" t="str">
        <f t="shared" si="1"/>
        <v>2025/05</v>
      </c>
      <c r="E13602" s="189"/>
    </row>
    <row r="13603">
      <c r="A13603" s="186" t="s">
        <v>488</v>
      </c>
      <c r="B13603" s="186">
        <v>0.00414648</v>
      </c>
      <c r="C13603" s="187">
        <v>45784.0</v>
      </c>
      <c r="D13603" s="188" t="str">
        <f t="shared" si="1"/>
        <v>2025/05</v>
      </c>
      <c r="E13603" s="189"/>
    </row>
    <row r="13604">
      <c r="A13604" s="186" t="s">
        <v>489</v>
      </c>
      <c r="B13604" s="186">
        <v>0.0016</v>
      </c>
      <c r="C13604" s="187">
        <v>45784.0</v>
      </c>
      <c r="D13604" s="188" t="str">
        <f t="shared" si="1"/>
        <v>2025/05</v>
      </c>
      <c r="E13604" s="189"/>
    </row>
    <row r="13605">
      <c r="A13605" s="186" t="s">
        <v>489</v>
      </c>
      <c r="B13605" s="186">
        <v>0.00944</v>
      </c>
      <c r="C13605" s="187">
        <v>45784.0</v>
      </c>
      <c r="D13605" s="188" t="str">
        <f t="shared" si="1"/>
        <v>2025/05</v>
      </c>
      <c r="E13605" s="189"/>
    </row>
    <row r="13606">
      <c r="A13606" s="186" t="s">
        <v>489</v>
      </c>
      <c r="B13606" s="186">
        <v>0.4941652</v>
      </c>
      <c r="C13606" s="187">
        <v>45784.0</v>
      </c>
      <c r="D13606" s="188" t="str">
        <f t="shared" si="1"/>
        <v>2025/05</v>
      </c>
      <c r="E13606" s="189"/>
    </row>
    <row r="13607">
      <c r="A13607" s="186" t="s">
        <v>489</v>
      </c>
      <c r="B13607" s="186">
        <v>0.034176</v>
      </c>
      <c r="C13607" s="187">
        <v>45784.0</v>
      </c>
      <c r="D13607" s="188" t="str">
        <f t="shared" si="1"/>
        <v>2025/05</v>
      </c>
      <c r="E13607" s="189"/>
    </row>
    <row r="13608">
      <c r="A13608" s="186" t="s">
        <v>489</v>
      </c>
      <c r="B13608" s="186">
        <v>0.2530944</v>
      </c>
      <c r="C13608" s="187">
        <v>45784.0</v>
      </c>
      <c r="D13608" s="188" t="str">
        <f t="shared" si="1"/>
        <v>2025/05</v>
      </c>
      <c r="E13608" s="189"/>
    </row>
    <row r="13609">
      <c r="A13609" s="186" t="s">
        <v>489</v>
      </c>
      <c r="B13609" s="186">
        <v>31.1178725</v>
      </c>
      <c r="C13609" s="187">
        <v>45784.0</v>
      </c>
      <c r="D13609" s="188" t="str">
        <f t="shared" si="1"/>
        <v>2025/05</v>
      </c>
      <c r="E13609" s="189"/>
    </row>
    <row r="13610">
      <c r="A13610" s="186" t="s">
        <v>489</v>
      </c>
      <c r="B13610" s="186">
        <v>0.61696</v>
      </c>
      <c r="C13610" s="187">
        <v>45784.0</v>
      </c>
      <c r="D13610" s="188" t="str">
        <f t="shared" si="1"/>
        <v>2025/05</v>
      </c>
      <c r="E13610" s="189"/>
    </row>
    <row r="13611">
      <c r="A13611" s="186" t="s">
        <v>489</v>
      </c>
      <c r="B13611" s="186">
        <v>44.76693</v>
      </c>
      <c r="C13611" s="187">
        <v>45784.0</v>
      </c>
      <c r="D13611" s="188" t="str">
        <f t="shared" si="1"/>
        <v>2025/05</v>
      </c>
      <c r="E13611" s="189"/>
    </row>
    <row r="13612">
      <c r="A13612" s="186" t="s">
        <v>489</v>
      </c>
      <c r="B13612" s="186">
        <v>37.06314</v>
      </c>
      <c r="C13612" s="187">
        <v>45784.0</v>
      </c>
      <c r="D13612" s="188" t="str">
        <f t="shared" si="1"/>
        <v>2025/05</v>
      </c>
      <c r="E13612" s="189"/>
    </row>
    <row r="13613">
      <c r="A13613" s="186" t="s">
        <v>489</v>
      </c>
      <c r="B13613" s="186">
        <v>3.19264</v>
      </c>
      <c r="C13613" s="187">
        <v>45784.0</v>
      </c>
      <c r="D13613" s="188" t="str">
        <f t="shared" si="1"/>
        <v>2025/05</v>
      </c>
      <c r="E13613" s="189"/>
    </row>
    <row r="13614">
      <c r="A13614" s="186" t="s">
        <v>489</v>
      </c>
      <c r="B13614" s="186">
        <v>33.57548</v>
      </c>
      <c r="C13614" s="187">
        <v>45784.0</v>
      </c>
      <c r="D13614" s="188" t="str">
        <f t="shared" si="1"/>
        <v>2025/05</v>
      </c>
      <c r="E13614" s="189"/>
    </row>
    <row r="13615">
      <c r="A13615" s="186" t="s">
        <v>489</v>
      </c>
      <c r="B13615" s="186">
        <v>7.5907095</v>
      </c>
      <c r="C13615" s="187">
        <v>45784.0</v>
      </c>
      <c r="D13615" s="188" t="str">
        <f t="shared" si="1"/>
        <v>2025/05</v>
      </c>
      <c r="E13615" s="189"/>
    </row>
    <row r="13616">
      <c r="A13616" s="186" t="s">
        <v>489</v>
      </c>
      <c r="B13616" s="186">
        <v>0.5212512</v>
      </c>
      <c r="C13616" s="187">
        <v>45784.0</v>
      </c>
      <c r="D13616" s="188" t="str">
        <f t="shared" si="1"/>
        <v>2025/05</v>
      </c>
      <c r="E13616" s="189"/>
    </row>
    <row r="13617">
      <c r="A13617" s="186" t="s">
        <v>489</v>
      </c>
      <c r="B13617" s="186">
        <v>4.1625462</v>
      </c>
      <c r="C13617" s="187">
        <v>45784.0</v>
      </c>
      <c r="D13617" s="188" t="str">
        <f t="shared" si="1"/>
        <v>2025/05</v>
      </c>
      <c r="E13617" s="189"/>
    </row>
    <row r="13618">
      <c r="A13618" s="186" t="s">
        <v>489</v>
      </c>
      <c r="B13618" s="186">
        <v>0.5061486</v>
      </c>
      <c r="C13618" s="187">
        <v>45784.0</v>
      </c>
      <c r="D13618" s="188" t="str">
        <f t="shared" si="1"/>
        <v>2025/05</v>
      </c>
      <c r="E13618" s="189"/>
    </row>
    <row r="13619">
      <c r="A13619" s="186" t="s">
        <v>489</v>
      </c>
      <c r="B13619" s="186">
        <v>0.3035592</v>
      </c>
      <c r="C13619" s="187">
        <v>45784.0</v>
      </c>
      <c r="D13619" s="188" t="str">
        <f t="shared" si="1"/>
        <v>2025/05</v>
      </c>
      <c r="E13619" s="189"/>
    </row>
    <row r="13620">
      <c r="A13620" s="186" t="s">
        <v>497</v>
      </c>
      <c r="B13620" s="186">
        <v>1.0E-4</v>
      </c>
      <c r="C13620" s="187">
        <v>45784.0</v>
      </c>
      <c r="D13620" s="188" t="str">
        <f t="shared" si="1"/>
        <v>2025/05</v>
      </c>
      <c r="E13620" s="189"/>
    </row>
    <row r="13621">
      <c r="A13621" s="186" t="s">
        <v>497</v>
      </c>
      <c r="B13621" s="186">
        <v>0.00498</v>
      </c>
      <c r="C13621" s="187">
        <v>45784.0</v>
      </c>
      <c r="D13621" s="188" t="str">
        <f t="shared" si="1"/>
        <v>2025/05</v>
      </c>
      <c r="E13621" s="189"/>
    </row>
    <row r="13622">
      <c r="A13622" s="186" t="s">
        <v>497</v>
      </c>
      <c r="B13622" s="186">
        <v>3.663792</v>
      </c>
      <c r="C13622" s="187">
        <v>45784.0</v>
      </c>
      <c r="D13622" s="188" t="str">
        <f t="shared" si="1"/>
        <v>2025/05</v>
      </c>
      <c r="E13622" s="189"/>
    </row>
    <row r="13623">
      <c r="A13623" s="186" t="s">
        <v>497</v>
      </c>
      <c r="B13623" s="186">
        <v>0.0686661</v>
      </c>
      <c r="C13623" s="187">
        <v>45784.0</v>
      </c>
      <c r="D13623" s="188" t="str">
        <f t="shared" si="1"/>
        <v>2025/05</v>
      </c>
      <c r="E13623" s="189"/>
    </row>
    <row r="13624">
      <c r="A13624" s="186" t="s">
        <v>497</v>
      </c>
      <c r="B13624" s="186">
        <v>2.304E-4</v>
      </c>
      <c r="C13624" s="187">
        <v>45784.0</v>
      </c>
      <c r="D13624" s="188" t="str">
        <f t="shared" si="1"/>
        <v>2025/05</v>
      </c>
      <c r="E13624" s="189"/>
    </row>
    <row r="13625">
      <c r="A13625" s="186" t="s">
        <v>497</v>
      </c>
      <c r="B13625" s="186">
        <v>0.1787568</v>
      </c>
      <c r="C13625" s="187">
        <v>45784.0</v>
      </c>
      <c r="D13625" s="188" t="str">
        <f t="shared" si="1"/>
        <v>2025/05</v>
      </c>
      <c r="E13625" s="189"/>
    </row>
    <row r="13626">
      <c r="A13626" s="186" t="s">
        <v>498</v>
      </c>
      <c r="B13626" s="186">
        <v>0.4383425</v>
      </c>
      <c r="C13626" s="187">
        <v>45784.0</v>
      </c>
      <c r="D13626" s="188" t="str">
        <f t="shared" si="1"/>
        <v>2025/05</v>
      </c>
      <c r="E13626" s="189"/>
    </row>
    <row r="13627">
      <c r="A13627" s="186" t="s">
        <v>498</v>
      </c>
      <c r="B13627" s="186">
        <v>0.02864</v>
      </c>
      <c r="C13627" s="187">
        <v>45784.0</v>
      </c>
      <c r="D13627" s="188" t="str">
        <f t="shared" si="1"/>
        <v>2025/05</v>
      </c>
      <c r="E13627" s="189"/>
    </row>
    <row r="13628">
      <c r="A13628" s="186" t="s">
        <v>498</v>
      </c>
      <c r="B13628" s="186">
        <v>0.36051</v>
      </c>
      <c r="C13628" s="187">
        <v>45784.0</v>
      </c>
      <c r="D13628" s="188" t="str">
        <f t="shared" si="1"/>
        <v>2025/05</v>
      </c>
      <c r="E13628" s="189"/>
    </row>
    <row r="13629">
      <c r="A13629" s="186" t="s">
        <v>498</v>
      </c>
      <c r="B13629" s="186">
        <v>0.03767745</v>
      </c>
      <c r="C13629" s="187">
        <v>45784.0</v>
      </c>
      <c r="D13629" s="188" t="str">
        <f t="shared" si="1"/>
        <v>2025/05</v>
      </c>
      <c r="E13629" s="189"/>
    </row>
    <row r="13630">
      <c r="A13630" s="186" t="s">
        <v>498</v>
      </c>
      <c r="B13630" s="186">
        <v>0.003936</v>
      </c>
      <c r="C13630" s="187">
        <v>45784.0</v>
      </c>
      <c r="D13630" s="188" t="str">
        <f t="shared" si="1"/>
        <v>2025/05</v>
      </c>
      <c r="E13630" s="189"/>
    </row>
    <row r="13631">
      <c r="A13631" s="186" t="s">
        <v>498</v>
      </c>
      <c r="B13631" s="186">
        <v>0.0103536</v>
      </c>
      <c r="C13631" s="187">
        <v>45784.0</v>
      </c>
      <c r="D13631" s="188" t="str">
        <f t="shared" si="1"/>
        <v>2025/05</v>
      </c>
      <c r="E13631" s="189"/>
    </row>
    <row r="13632">
      <c r="A13632" s="186" t="s">
        <v>512</v>
      </c>
      <c r="B13632" s="186">
        <v>0.0108312</v>
      </c>
      <c r="C13632" s="187">
        <v>45784.0</v>
      </c>
      <c r="D13632" s="188" t="str">
        <f t="shared" si="1"/>
        <v>2025/05</v>
      </c>
      <c r="E13632" s="189"/>
    </row>
    <row r="13633">
      <c r="A13633" s="186" t="s">
        <v>512</v>
      </c>
      <c r="B13633" s="186">
        <v>0.0040736</v>
      </c>
      <c r="C13633" s="187">
        <v>45784.0</v>
      </c>
      <c r="D13633" s="188" t="str">
        <f t="shared" si="1"/>
        <v>2025/05</v>
      </c>
      <c r="E13633" s="189"/>
    </row>
    <row r="13634">
      <c r="A13634" s="186" t="s">
        <v>513</v>
      </c>
      <c r="B13634" s="186">
        <v>9.25E-5</v>
      </c>
      <c r="C13634" s="187">
        <v>45784.0</v>
      </c>
      <c r="D13634" s="188" t="str">
        <f t="shared" si="1"/>
        <v>2025/05</v>
      </c>
      <c r="E13634" s="189"/>
    </row>
    <row r="13635">
      <c r="A13635" s="186" t="s">
        <v>491</v>
      </c>
      <c r="B13635" s="186">
        <v>0.02593875</v>
      </c>
      <c r="C13635" s="187">
        <v>45784.0</v>
      </c>
      <c r="D13635" s="188" t="str">
        <f t="shared" si="1"/>
        <v>2025/05</v>
      </c>
      <c r="E13635" s="189"/>
    </row>
    <row r="13636">
      <c r="A13636" s="186" t="s">
        <v>491</v>
      </c>
      <c r="B13636" s="186">
        <v>0.081648</v>
      </c>
      <c r="C13636" s="187">
        <v>45784.0</v>
      </c>
      <c r="D13636" s="188" t="str">
        <f t="shared" si="1"/>
        <v>2025/05</v>
      </c>
      <c r="E13636" s="189"/>
    </row>
    <row r="13637">
      <c r="A13637" s="186" t="s">
        <v>491</v>
      </c>
      <c r="B13637" s="186">
        <v>0.0221514</v>
      </c>
      <c r="C13637" s="187">
        <v>45784.0</v>
      </c>
      <c r="D13637" s="188" t="str">
        <f t="shared" si="1"/>
        <v>2025/05</v>
      </c>
      <c r="E13637" s="189"/>
    </row>
    <row r="13638">
      <c r="A13638" s="186" t="s">
        <v>487</v>
      </c>
      <c r="B13638" s="186">
        <v>0.0068288</v>
      </c>
      <c r="C13638" s="187">
        <v>45785.0</v>
      </c>
      <c r="D13638" s="188" t="str">
        <f t="shared" si="1"/>
        <v>2025/05</v>
      </c>
      <c r="E13638" s="189"/>
    </row>
    <row r="13639">
      <c r="A13639" s="186" t="s">
        <v>487</v>
      </c>
      <c r="B13639" s="186">
        <v>3.072E-4</v>
      </c>
      <c r="C13639" s="187">
        <v>45785.0</v>
      </c>
      <c r="D13639" s="188" t="str">
        <f t="shared" si="1"/>
        <v>2025/05</v>
      </c>
      <c r="E13639" s="189"/>
    </row>
    <row r="13640">
      <c r="A13640" s="186" t="s">
        <v>487</v>
      </c>
      <c r="B13640" s="186">
        <v>0.0185712</v>
      </c>
      <c r="C13640" s="187">
        <v>45785.0</v>
      </c>
      <c r="D13640" s="188" t="str">
        <f t="shared" si="1"/>
        <v>2025/05</v>
      </c>
      <c r="E13640" s="189"/>
    </row>
    <row r="13641">
      <c r="A13641" s="186" t="s">
        <v>487</v>
      </c>
      <c r="B13641" s="186">
        <v>0.54145</v>
      </c>
      <c r="C13641" s="187">
        <v>45785.0</v>
      </c>
      <c r="D13641" s="188" t="str">
        <f t="shared" si="1"/>
        <v>2025/05</v>
      </c>
      <c r="E13641" s="189"/>
    </row>
    <row r="13642">
      <c r="A13642" s="186" t="s">
        <v>487</v>
      </c>
      <c r="B13642" s="186">
        <v>0.217</v>
      </c>
      <c r="C13642" s="187">
        <v>45785.0</v>
      </c>
      <c r="D13642" s="188" t="str">
        <f t="shared" si="1"/>
        <v>2025/05</v>
      </c>
      <c r="E13642" s="189"/>
    </row>
    <row r="13643">
      <c r="A13643" s="186" t="s">
        <v>487</v>
      </c>
      <c r="B13643" s="186">
        <v>0.6362994</v>
      </c>
      <c r="C13643" s="187">
        <v>45785.0</v>
      </c>
      <c r="D13643" s="188" t="str">
        <f t="shared" si="1"/>
        <v>2025/05</v>
      </c>
      <c r="E13643" s="189"/>
    </row>
    <row r="13644">
      <c r="A13644" s="186" t="s">
        <v>487</v>
      </c>
      <c r="B13644" s="186">
        <v>0.005808</v>
      </c>
      <c r="C13644" s="187">
        <v>45785.0</v>
      </c>
      <c r="D13644" s="188" t="str">
        <f t="shared" si="1"/>
        <v>2025/05</v>
      </c>
      <c r="E13644" s="189"/>
    </row>
    <row r="13645">
      <c r="A13645" s="186" t="s">
        <v>487</v>
      </c>
      <c r="B13645" s="186">
        <v>1.2172996</v>
      </c>
      <c r="C13645" s="187">
        <v>45785.0</v>
      </c>
      <c r="D13645" s="188" t="str">
        <f t="shared" si="1"/>
        <v>2025/05</v>
      </c>
      <c r="E13645" s="189"/>
    </row>
    <row r="13646">
      <c r="A13646" s="186" t="s">
        <v>499</v>
      </c>
      <c r="B13646" s="186">
        <v>3.77425</v>
      </c>
      <c r="C13646" s="187">
        <v>45785.0</v>
      </c>
      <c r="D13646" s="188" t="str">
        <f t="shared" si="1"/>
        <v>2025/05</v>
      </c>
      <c r="E13646" s="189"/>
    </row>
    <row r="13647">
      <c r="A13647" s="186" t="s">
        <v>499</v>
      </c>
      <c r="B13647" s="186">
        <v>0.012</v>
      </c>
      <c r="C13647" s="187">
        <v>45785.0</v>
      </c>
      <c r="D13647" s="188" t="str">
        <f t="shared" si="1"/>
        <v>2025/05</v>
      </c>
      <c r="E13647" s="189"/>
    </row>
    <row r="13648">
      <c r="A13648" s="186" t="s">
        <v>499</v>
      </c>
      <c r="B13648" s="186">
        <v>1.27985</v>
      </c>
      <c r="C13648" s="187">
        <v>45785.0</v>
      </c>
      <c r="D13648" s="188" t="str">
        <f t="shared" si="1"/>
        <v>2025/05</v>
      </c>
      <c r="E13648" s="189"/>
    </row>
    <row r="13649">
      <c r="A13649" s="186" t="s">
        <v>499</v>
      </c>
      <c r="B13649" s="186">
        <v>0.02033291</v>
      </c>
      <c r="C13649" s="187">
        <v>45785.0</v>
      </c>
      <c r="D13649" s="188" t="str">
        <f t="shared" si="1"/>
        <v>2025/05</v>
      </c>
      <c r="E13649" s="189"/>
    </row>
    <row r="13650">
      <c r="A13650" s="186" t="s">
        <v>499</v>
      </c>
      <c r="B13650" s="186">
        <v>0.0666123</v>
      </c>
      <c r="C13650" s="187">
        <v>45785.0</v>
      </c>
      <c r="D13650" s="188" t="str">
        <f t="shared" si="1"/>
        <v>2025/05</v>
      </c>
      <c r="E13650" s="189"/>
    </row>
    <row r="13651">
      <c r="A13651" s="186" t="s">
        <v>499</v>
      </c>
      <c r="B13651" s="186">
        <v>0.0277656</v>
      </c>
      <c r="C13651" s="187">
        <v>45785.0</v>
      </c>
      <c r="D13651" s="188" t="str">
        <f t="shared" si="1"/>
        <v>2025/05</v>
      </c>
      <c r="E13651" s="189"/>
    </row>
    <row r="13652">
      <c r="A13652" s="186" t="s">
        <v>502</v>
      </c>
      <c r="B13652" s="186">
        <v>0.117274</v>
      </c>
      <c r="C13652" s="187">
        <v>45785.0</v>
      </c>
      <c r="D13652" s="188" t="str">
        <f t="shared" si="1"/>
        <v>2025/05</v>
      </c>
      <c r="E13652" s="189"/>
    </row>
    <row r="13653">
      <c r="A13653" s="186" t="s">
        <v>502</v>
      </c>
      <c r="B13653" s="186">
        <v>0.032495</v>
      </c>
      <c r="C13653" s="187">
        <v>45785.0</v>
      </c>
      <c r="D13653" s="188" t="str">
        <f t="shared" si="1"/>
        <v>2025/05</v>
      </c>
      <c r="E13653" s="189"/>
    </row>
    <row r="13654">
      <c r="A13654" s="186" t="s">
        <v>502</v>
      </c>
      <c r="B13654" s="186">
        <v>0.110928</v>
      </c>
      <c r="C13654" s="187">
        <v>45785.0</v>
      </c>
      <c r="D13654" s="188" t="str">
        <f t="shared" si="1"/>
        <v>2025/05</v>
      </c>
      <c r="E13654" s="189"/>
    </row>
    <row r="13655">
      <c r="A13655" s="186" t="s">
        <v>502</v>
      </c>
      <c r="B13655" s="186">
        <v>0.15129</v>
      </c>
      <c r="C13655" s="187">
        <v>45785.0</v>
      </c>
      <c r="D13655" s="188" t="str">
        <f t="shared" si="1"/>
        <v>2025/05</v>
      </c>
      <c r="E13655" s="189"/>
    </row>
    <row r="13656">
      <c r="A13656" s="186" t="s">
        <v>502</v>
      </c>
      <c r="B13656" s="186">
        <v>0.00976</v>
      </c>
      <c r="C13656" s="187">
        <v>45785.0</v>
      </c>
      <c r="D13656" s="188" t="str">
        <f t="shared" si="1"/>
        <v>2025/05</v>
      </c>
      <c r="E13656" s="189"/>
    </row>
    <row r="13657">
      <c r="A13657" s="186" t="s">
        <v>502</v>
      </c>
      <c r="B13657" s="186">
        <v>0.05197</v>
      </c>
      <c r="C13657" s="187">
        <v>45785.0</v>
      </c>
      <c r="D13657" s="188" t="str">
        <f t="shared" si="1"/>
        <v>2025/05</v>
      </c>
      <c r="E13657" s="189"/>
    </row>
    <row r="13658">
      <c r="A13658" s="186" t="s">
        <v>502</v>
      </c>
      <c r="B13658" s="186">
        <v>0.01863615</v>
      </c>
      <c r="C13658" s="187">
        <v>45785.0</v>
      </c>
      <c r="D13658" s="188" t="str">
        <f t="shared" si="1"/>
        <v>2025/05</v>
      </c>
      <c r="E13658" s="189"/>
    </row>
    <row r="13659">
      <c r="A13659" s="186" t="s">
        <v>502</v>
      </c>
      <c r="B13659" s="186">
        <v>0.01304505</v>
      </c>
      <c r="C13659" s="187">
        <v>45785.0</v>
      </c>
      <c r="D13659" s="188" t="str">
        <f t="shared" si="1"/>
        <v>2025/05</v>
      </c>
      <c r="E13659" s="189"/>
    </row>
    <row r="13660">
      <c r="A13660" s="186" t="s">
        <v>502</v>
      </c>
      <c r="B13660" s="186">
        <v>0.0041628</v>
      </c>
      <c r="C13660" s="187">
        <v>45785.0</v>
      </c>
      <c r="D13660" s="188" t="str">
        <f t="shared" si="1"/>
        <v>2025/05</v>
      </c>
      <c r="E13660" s="189"/>
    </row>
    <row r="13661">
      <c r="A13661" s="186" t="s">
        <v>502</v>
      </c>
      <c r="B13661" s="186">
        <v>6.976275</v>
      </c>
      <c r="C13661" s="187">
        <v>45785.0</v>
      </c>
      <c r="D13661" s="188" t="str">
        <f t="shared" si="1"/>
        <v>2025/05</v>
      </c>
      <c r="E13661" s="189"/>
    </row>
    <row r="13662">
      <c r="A13662" s="186" t="s">
        <v>502</v>
      </c>
      <c r="B13662" s="186">
        <v>0.86745</v>
      </c>
      <c r="C13662" s="187">
        <v>45785.0</v>
      </c>
      <c r="D13662" s="188" t="str">
        <f t="shared" si="1"/>
        <v>2025/05</v>
      </c>
      <c r="E13662" s="189"/>
    </row>
    <row r="13663">
      <c r="A13663" s="186" t="s">
        <v>502</v>
      </c>
      <c r="B13663" s="186">
        <v>1.17225</v>
      </c>
      <c r="C13663" s="187">
        <v>45785.0</v>
      </c>
      <c r="D13663" s="188" t="str">
        <f t="shared" si="1"/>
        <v>2025/05</v>
      </c>
      <c r="E13663" s="189"/>
    </row>
    <row r="13664">
      <c r="A13664" s="186" t="s">
        <v>502</v>
      </c>
      <c r="B13664" s="186">
        <v>0.0096368</v>
      </c>
      <c r="C13664" s="187">
        <v>45785.0</v>
      </c>
      <c r="D13664" s="188" t="str">
        <f t="shared" si="1"/>
        <v>2025/05</v>
      </c>
      <c r="E13664" s="189"/>
    </row>
    <row r="13665">
      <c r="A13665" s="186" t="s">
        <v>502</v>
      </c>
      <c r="B13665" s="186">
        <v>0.5392857</v>
      </c>
      <c r="C13665" s="187">
        <v>45785.0</v>
      </c>
      <c r="D13665" s="188" t="str">
        <f t="shared" si="1"/>
        <v>2025/05</v>
      </c>
      <c r="E13665" s="189"/>
    </row>
    <row r="13666">
      <c r="A13666" s="186" t="s">
        <v>502</v>
      </c>
      <c r="B13666" s="186">
        <v>0.0380688</v>
      </c>
      <c r="C13666" s="187">
        <v>45785.0</v>
      </c>
      <c r="D13666" s="188" t="str">
        <f t="shared" si="1"/>
        <v>2025/05</v>
      </c>
      <c r="E13666" s="189"/>
    </row>
    <row r="13667">
      <c r="A13667" s="186" t="s">
        <v>502</v>
      </c>
      <c r="B13667" s="186">
        <v>4.28</v>
      </c>
      <c r="C13667" s="187">
        <v>45785.0</v>
      </c>
      <c r="D13667" s="188" t="str">
        <f t="shared" si="1"/>
        <v>2025/05</v>
      </c>
      <c r="E13667" s="189"/>
    </row>
    <row r="13668">
      <c r="A13668" s="186" t="s">
        <v>502</v>
      </c>
      <c r="B13668" s="186">
        <v>0.0413055</v>
      </c>
      <c r="C13668" s="187">
        <v>45785.0</v>
      </c>
      <c r="D13668" s="188" t="str">
        <f t="shared" si="1"/>
        <v>2025/05</v>
      </c>
      <c r="E13668" s="189"/>
    </row>
    <row r="13669">
      <c r="A13669" s="186" t="s">
        <v>502</v>
      </c>
      <c r="B13669" s="186">
        <v>0.0593895</v>
      </c>
      <c r="C13669" s="187">
        <v>45785.0</v>
      </c>
      <c r="D13669" s="188" t="str">
        <f t="shared" si="1"/>
        <v>2025/05</v>
      </c>
      <c r="E13669" s="189"/>
    </row>
    <row r="13670">
      <c r="A13670" s="186" t="s">
        <v>488</v>
      </c>
      <c r="B13670" s="186">
        <v>0.0152476</v>
      </c>
      <c r="C13670" s="187">
        <v>45785.0</v>
      </c>
      <c r="D13670" s="188" t="str">
        <f t="shared" si="1"/>
        <v>2025/05</v>
      </c>
      <c r="E13670" s="189"/>
    </row>
    <row r="13671">
      <c r="A13671" s="186" t="s">
        <v>488</v>
      </c>
      <c r="B13671" s="186">
        <v>7.04E-4</v>
      </c>
      <c r="C13671" s="187">
        <v>45785.0</v>
      </c>
      <c r="D13671" s="188" t="str">
        <f t="shared" si="1"/>
        <v>2025/05</v>
      </c>
      <c r="E13671" s="189"/>
    </row>
    <row r="13672">
      <c r="A13672" s="186" t="s">
        <v>488</v>
      </c>
      <c r="B13672" s="186">
        <v>0.0204032</v>
      </c>
      <c r="C13672" s="187">
        <v>45785.0</v>
      </c>
      <c r="D13672" s="188" t="str">
        <f t="shared" si="1"/>
        <v>2025/05</v>
      </c>
      <c r="E13672" s="189"/>
    </row>
    <row r="13673">
      <c r="A13673" s="186" t="s">
        <v>488</v>
      </c>
      <c r="B13673" s="186">
        <v>0.00532485</v>
      </c>
      <c r="C13673" s="187">
        <v>45785.0</v>
      </c>
      <c r="D13673" s="188" t="str">
        <f t="shared" si="1"/>
        <v>2025/05</v>
      </c>
      <c r="E13673" s="189"/>
    </row>
    <row r="13674">
      <c r="A13674" s="186" t="s">
        <v>488</v>
      </c>
      <c r="B13674" s="186">
        <v>3.552E-4</v>
      </c>
      <c r="C13674" s="187">
        <v>45785.0</v>
      </c>
      <c r="D13674" s="188" t="str">
        <f t="shared" si="1"/>
        <v>2025/05</v>
      </c>
      <c r="E13674" s="189"/>
    </row>
    <row r="13675">
      <c r="A13675" s="186" t="s">
        <v>488</v>
      </c>
      <c r="B13675" s="186">
        <v>5.568E-4</v>
      </c>
      <c r="C13675" s="187">
        <v>45785.0</v>
      </c>
      <c r="D13675" s="188" t="str">
        <f t="shared" si="1"/>
        <v>2025/05</v>
      </c>
      <c r="E13675" s="189"/>
    </row>
    <row r="13676">
      <c r="A13676" s="186" t="s">
        <v>488</v>
      </c>
      <c r="B13676" s="186">
        <v>0.80139</v>
      </c>
      <c r="C13676" s="187">
        <v>45785.0</v>
      </c>
      <c r="D13676" s="188" t="str">
        <f t="shared" si="1"/>
        <v>2025/05</v>
      </c>
      <c r="E13676" s="189"/>
    </row>
    <row r="13677">
      <c r="A13677" s="186" t="s">
        <v>488</v>
      </c>
      <c r="B13677" s="186">
        <v>2.30564</v>
      </c>
      <c r="C13677" s="187">
        <v>45785.0</v>
      </c>
      <c r="D13677" s="188" t="str">
        <f t="shared" si="1"/>
        <v>2025/05</v>
      </c>
      <c r="E13677" s="189"/>
    </row>
    <row r="13678">
      <c r="A13678" s="186" t="s">
        <v>488</v>
      </c>
      <c r="B13678" s="186">
        <v>0.7480363</v>
      </c>
      <c r="C13678" s="187">
        <v>45785.0</v>
      </c>
      <c r="D13678" s="188" t="str">
        <f t="shared" si="1"/>
        <v>2025/05</v>
      </c>
      <c r="E13678" s="189"/>
    </row>
    <row r="13679">
      <c r="A13679" s="186" t="s">
        <v>488</v>
      </c>
      <c r="B13679" s="186">
        <v>0.004752</v>
      </c>
      <c r="C13679" s="187">
        <v>45785.0</v>
      </c>
      <c r="D13679" s="188" t="str">
        <f t="shared" si="1"/>
        <v>2025/05</v>
      </c>
      <c r="E13679" s="189"/>
    </row>
    <row r="13680">
      <c r="A13680" s="186" t="s">
        <v>488</v>
      </c>
      <c r="B13680" s="186">
        <v>0.8604816</v>
      </c>
      <c r="C13680" s="187">
        <v>45785.0</v>
      </c>
      <c r="D13680" s="188" t="str">
        <f t="shared" si="1"/>
        <v>2025/05</v>
      </c>
      <c r="E13680" s="189"/>
    </row>
    <row r="13681">
      <c r="A13681" s="186" t="s">
        <v>488</v>
      </c>
      <c r="B13681" s="186">
        <v>0.00382889</v>
      </c>
      <c r="C13681" s="187">
        <v>45785.0</v>
      </c>
      <c r="D13681" s="188" t="str">
        <f t="shared" si="1"/>
        <v>2025/05</v>
      </c>
      <c r="E13681" s="189"/>
    </row>
    <row r="13682">
      <c r="A13682" s="186" t="s">
        <v>488</v>
      </c>
      <c r="B13682" s="186">
        <v>0.5008791</v>
      </c>
      <c r="C13682" s="187">
        <v>45785.0</v>
      </c>
      <c r="D13682" s="188" t="str">
        <f t="shared" si="1"/>
        <v>2025/05</v>
      </c>
      <c r="E13682" s="189"/>
    </row>
    <row r="13683">
      <c r="A13683" s="186" t="s">
        <v>488</v>
      </c>
      <c r="B13683" s="186">
        <v>0.0640128</v>
      </c>
      <c r="C13683" s="187">
        <v>45785.0</v>
      </c>
      <c r="D13683" s="188" t="str">
        <f t="shared" si="1"/>
        <v>2025/05</v>
      </c>
      <c r="E13683" s="189"/>
    </row>
    <row r="13684">
      <c r="A13684" s="186" t="s">
        <v>488</v>
      </c>
      <c r="B13684" s="186">
        <v>0.1286148</v>
      </c>
      <c r="C13684" s="187">
        <v>45785.0</v>
      </c>
      <c r="D13684" s="188" t="str">
        <f t="shared" si="1"/>
        <v>2025/05</v>
      </c>
      <c r="E13684" s="189"/>
    </row>
    <row r="13685">
      <c r="A13685" s="186" t="s">
        <v>489</v>
      </c>
      <c r="B13685" s="186">
        <v>9.8591725</v>
      </c>
      <c r="C13685" s="187">
        <v>45785.0</v>
      </c>
      <c r="D13685" s="188" t="str">
        <f t="shared" si="1"/>
        <v>2025/05</v>
      </c>
      <c r="E13685" s="189"/>
    </row>
    <row r="13686">
      <c r="A13686" s="186" t="s">
        <v>489</v>
      </c>
      <c r="B13686" s="186">
        <v>0.080755</v>
      </c>
      <c r="C13686" s="187">
        <v>45785.0</v>
      </c>
      <c r="D13686" s="188" t="str">
        <f t="shared" si="1"/>
        <v>2025/05</v>
      </c>
      <c r="E13686" s="189"/>
    </row>
    <row r="13687">
      <c r="A13687" s="186" t="s">
        <v>489</v>
      </c>
      <c r="B13687" s="186">
        <v>11.80109</v>
      </c>
      <c r="C13687" s="187">
        <v>45785.0</v>
      </c>
      <c r="D13687" s="188" t="str">
        <f t="shared" si="1"/>
        <v>2025/05</v>
      </c>
      <c r="E13687" s="189"/>
    </row>
    <row r="13688">
      <c r="A13688" s="186" t="s">
        <v>489</v>
      </c>
      <c r="B13688" s="186">
        <v>9.7514875</v>
      </c>
      <c r="C13688" s="187">
        <v>45785.0</v>
      </c>
      <c r="D13688" s="188" t="str">
        <f t="shared" si="1"/>
        <v>2025/05</v>
      </c>
      <c r="E13688" s="189"/>
    </row>
    <row r="13689">
      <c r="A13689" s="186" t="s">
        <v>489</v>
      </c>
      <c r="B13689" s="186">
        <v>0.81248</v>
      </c>
      <c r="C13689" s="187">
        <v>45785.0</v>
      </c>
      <c r="D13689" s="188" t="str">
        <f t="shared" si="1"/>
        <v>2025/05</v>
      </c>
      <c r="E13689" s="189"/>
    </row>
    <row r="13690">
      <c r="A13690" s="186" t="s">
        <v>489</v>
      </c>
      <c r="B13690" s="186">
        <v>7.41261</v>
      </c>
      <c r="C13690" s="187">
        <v>45785.0</v>
      </c>
      <c r="D13690" s="188" t="str">
        <f t="shared" si="1"/>
        <v>2025/05</v>
      </c>
      <c r="E13690" s="189"/>
    </row>
    <row r="13691">
      <c r="A13691" s="186" t="s">
        <v>489</v>
      </c>
      <c r="B13691" s="186">
        <v>7.64968215</v>
      </c>
      <c r="C13691" s="187">
        <v>45785.0</v>
      </c>
      <c r="D13691" s="188" t="str">
        <f t="shared" si="1"/>
        <v>2025/05</v>
      </c>
      <c r="E13691" s="189"/>
    </row>
    <row r="13692">
      <c r="A13692" s="186" t="s">
        <v>489</v>
      </c>
      <c r="B13692" s="186">
        <v>0.5216352</v>
      </c>
      <c r="C13692" s="187">
        <v>45785.0</v>
      </c>
      <c r="D13692" s="188" t="str">
        <f t="shared" si="1"/>
        <v>2025/05</v>
      </c>
      <c r="E13692" s="189"/>
    </row>
    <row r="13693">
      <c r="A13693" s="186" t="s">
        <v>489</v>
      </c>
      <c r="B13693" s="186">
        <v>4.2277668</v>
      </c>
      <c r="C13693" s="187">
        <v>45785.0</v>
      </c>
      <c r="D13693" s="188" t="str">
        <f t="shared" si="1"/>
        <v>2025/05</v>
      </c>
      <c r="E13693" s="189"/>
    </row>
    <row r="13694">
      <c r="A13694" s="186" t="s">
        <v>489</v>
      </c>
      <c r="B13694" s="186">
        <v>0.163062</v>
      </c>
      <c r="C13694" s="187">
        <v>45785.0</v>
      </c>
      <c r="D13694" s="188" t="str">
        <f t="shared" si="1"/>
        <v>2025/05</v>
      </c>
      <c r="E13694" s="189"/>
    </row>
    <row r="13695">
      <c r="A13695" s="186" t="s">
        <v>489</v>
      </c>
      <c r="B13695" s="186">
        <v>0.1045044</v>
      </c>
      <c r="C13695" s="187">
        <v>45785.0</v>
      </c>
      <c r="D13695" s="188" t="str">
        <f t="shared" si="1"/>
        <v>2025/05</v>
      </c>
      <c r="E13695" s="189"/>
    </row>
    <row r="13696">
      <c r="A13696" s="186" t="s">
        <v>489</v>
      </c>
      <c r="B13696" s="186">
        <v>0.12132</v>
      </c>
      <c r="C13696" s="187">
        <v>45785.0</v>
      </c>
      <c r="D13696" s="188" t="str">
        <f t="shared" si="1"/>
        <v>2025/05</v>
      </c>
      <c r="E13696" s="189"/>
    </row>
    <row r="13697">
      <c r="A13697" s="186" t="s">
        <v>489</v>
      </c>
      <c r="B13697" s="186">
        <v>0.0111</v>
      </c>
      <c r="C13697" s="187">
        <v>45785.0</v>
      </c>
      <c r="D13697" s="188" t="str">
        <f t="shared" si="1"/>
        <v>2025/05</v>
      </c>
      <c r="E13697" s="189"/>
    </row>
    <row r="13698">
      <c r="A13698" s="186" t="s">
        <v>497</v>
      </c>
      <c r="B13698" s="186">
        <v>0.0195477</v>
      </c>
      <c r="C13698" s="187">
        <v>45785.0</v>
      </c>
      <c r="D13698" s="188" t="str">
        <f t="shared" si="1"/>
        <v>2025/05</v>
      </c>
      <c r="E13698" s="189"/>
    </row>
    <row r="13699">
      <c r="A13699" s="186" t="s">
        <v>497</v>
      </c>
      <c r="B13699" s="186">
        <v>0.0524796</v>
      </c>
      <c r="C13699" s="187">
        <v>45785.0</v>
      </c>
      <c r="D13699" s="188" t="str">
        <f t="shared" si="1"/>
        <v>2025/05</v>
      </c>
      <c r="E13699" s="189"/>
    </row>
    <row r="13700">
      <c r="A13700" s="186" t="s">
        <v>498</v>
      </c>
      <c r="B13700" s="186">
        <v>0.01925085</v>
      </c>
      <c r="C13700" s="187">
        <v>45785.0</v>
      </c>
      <c r="D13700" s="188" t="str">
        <f t="shared" si="1"/>
        <v>2025/05</v>
      </c>
      <c r="E13700" s="189"/>
    </row>
    <row r="13701">
      <c r="A13701" s="186" t="s">
        <v>498</v>
      </c>
      <c r="B13701" s="186">
        <v>0.0050688</v>
      </c>
      <c r="C13701" s="187">
        <v>45785.0</v>
      </c>
      <c r="D13701" s="188" t="str">
        <f t="shared" si="1"/>
        <v>2025/05</v>
      </c>
      <c r="E13701" s="189"/>
    </row>
    <row r="13702">
      <c r="A13702" s="186" t="s">
        <v>498</v>
      </c>
      <c r="B13702" s="186">
        <v>0.0083124</v>
      </c>
      <c r="C13702" s="187">
        <v>45785.0</v>
      </c>
      <c r="D13702" s="188" t="str">
        <f t="shared" si="1"/>
        <v>2025/05</v>
      </c>
      <c r="E13702" s="189"/>
    </row>
    <row r="13703">
      <c r="A13703" s="186" t="s">
        <v>512</v>
      </c>
      <c r="B13703" s="186">
        <v>0.0534364</v>
      </c>
      <c r="C13703" s="187">
        <v>45785.0</v>
      </c>
      <c r="D13703" s="188" t="str">
        <f t="shared" si="1"/>
        <v>2025/05</v>
      </c>
      <c r="E13703" s="189"/>
    </row>
    <row r="13704">
      <c r="A13704" s="186" t="s">
        <v>512</v>
      </c>
      <c r="B13704" s="186">
        <v>0.0077336</v>
      </c>
      <c r="C13704" s="187">
        <v>45785.0</v>
      </c>
      <c r="D13704" s="188" t="str">
        <f t="shared" si="1"/>
        <v>2025/05</v>
      </c>
      <c r="E13704" s="189"/>
    </row>
    <row r="13705">
      <c r="A13705" s="186" t="s">
        <v>512</v>
      </c>
      <c r="B13705" s="186">
        <v>0.0158672</v>
      </c>
      <c r="C13705" s="187">
        <v>45785.0</v>
      </c>
      <c r="D13705" s="188" t="str">
        <f t="shared" si="1"/>
        <v>2025/05</v>
      </c>
      <c r="E13705" s="189"/>
    </row>
    <row r="13706">
      <c r="A13706" s="186" t="s">
        <v>513</v>
      </c>
      <c r="B13706" s="186">
        <v>1.223E-4</v>
      </c>
      <c r="C13706" s="187">
        <v>45785.0</v>
      </c>
      <c r="D13706" s="188" t="str">
        <f t="shared" si="1"/>
        <v>2025/05</v>
      </c>
      <c r="E13706" s="189"/>
    </row>
    <row r="13707">
      <c r="A13707" s="186" t="s">
        <v>491</v>
      </c>
      <c r="B13707" s="186">
        <v>0.02978805</v>
      </c>
      <c r="C13707" s="187">
        <v>45785.0</v>
      </c>
      <c r="D13707" s="188" t="str">
        <f t="shared" si="1"/>
        <v>2025/05</v>
      </c>
      <c r="E13707" s="189"/>
    </row>
    <row r="13708">
      <c r="A13708" s="186" t="s">
        <v>491</v>
      </c>
      <c r="B13708" s="186">
        <v>0.098064</v>
      </c>
      <c r="C13708" s="187">
        <v>45785.0</v>
      </c>
      <c r="D13708" s="188" t="str">
        <f t="shared" si="1"/>
        <v>2025/05</v>
      </c>
      <c r="E13708" s="189"/>
    </row>
    <row r="13709">
      <c r="A13709" s="186" t="s">
        <v>491</v>
      </c>
      <c r="B13709" s="186">
        <v>0.0264192</v>
      </c>
      <c r="C13709" s="187">
        <v>45785.0</v>
      </c>
      <c r="D13709" s="188" t="str">
        <f t="shared" si="1"/>
        <v>2025/05</v>
      </c>
      <c r="E13709" s="189"/>
    </row>
    <row r="13710">
      <c r="A13710" s="186" t="s">
        <v>487</v>
      </c>
      <c r="B13710" s="186">
        <v>0.0039316</v>
      </c>
      <c r="C13710" s="187">
        <v>45786.0</v>
      </c>
      <c r="D13710" s="188" t="str">
        <f t="shared" si="1"/>
        <v>2025/05</v>
      </c>
      <c r="E13710" s="189"/>
    </row>
    <row r="13711">
      <c r="A13711" s="186" t="s">
        <v>487</v>
      </c>
      <c r="B13711" s="186">
        <v>0.0087744</v>
      </c>
      <c r="C13711" s="187">
        <v>45786.0</v>
      </c>
      <c r="D13711" s="188" t="str">
        <f t="shared" si="1"/>
        <v>2025/05</v>
      </c>
      <c r="E13711" s="189"/>
    </row>
    <row r="13712">
      <c r="A13712" s="186" t="s">
        <v>487</v>
      </c>
      <c r="B13712" s="186">
        <v>8.202E-4</v>
      </c>
      <c r="C13712" s="187">
        <v>45786.0</v>
      </c>
      <c r="D13712" s="188" t="str">
        <f t="shared" si="1"/>
        <v>2025/05</v>
      </c>
      <c r="E13712" s="189"/>
    </row>
    <row r="13713">
      <c r="A13713" s="186" t="s">
        <v>487</v>
      </c>
      <c r="B13713" s="186">
        <v>1.2E-4</v>
      </c>
      <c r="C13713" s="187">
        <v>45786.0</v>
      </c>
      <c r="D13713" s="188" t="str">
        <f t="shared" si="1"/>
        <v>2025/05</v>
      </c>
      <c r="E13713" s="189"/>
    </row>
    <row r="13714">
      <c r="A13714" s="186" t="s">
        <v>487</v>
      </c>
      <c r="B13714" s="186">
        <v>0.20186</v>
      </c>
      <c r="C13714" s="187">
        <v>45786.0</v>
      </c>
      <c r="D13714" s="188" t="str">
        <f t="shared" si="1"/>
        <v>2025/05</v>
      </c>
      <c r="E13714" s="189"/>
    </row>
    <row r="13715">
      <c r="A13715" s="186" t="s">
        <v>487</v>
      </c>
      <c r="B13715" s="186">
        <v>0.09912</v>
      </c>
      <c r="C13715" s="187">
        <v>45786.0</v>
      </c>
      <c r="D13715" s="188" t="str">
        <f t="shared" si="1"/>
        <v>2025/05</v>
      </c>
      <c r="E13715" s="189"/>
    </row>
    <row r="13716">
      <c r="A13716" s="186" t="s">
        <v>487</v>
      </c>
      <c r="B13716" s="186">
        <v>0.3526908</v>
      </c>
      <c r="C13716" s="187">
        <v>45786.0</v>
      </c>
      <c r="D13716" s="188" t="str">
        <f t="shared" si="1"/>
        <v>2025/05</v>
      </c>
      <c r="E13716" s="189"/>
    </row>
    <row r="13717">
      <c r="A13717" s="186" t="s">
        <v>487</v>
      </c>
      <c r="B13717" s="186">
        <v>0.004752</v>
      </c>
      <c r="C13717" s="187">
        <v>45786.0</v>
      </c>
      <c r="D13717" s="188" t="str">
        <f t="shared" si="1"/>
        <v>2025/05</v>
      </c>
      <c r="E13717" s="189"/>
    </row>
    <row r="13718">
      <c r="A13718" s="186" t="s">
        <v>487</v>
      </c>
      <c r="B13718" s="186">
        <v>0.9507696</v>
      </c>
      <c r="C13718" s="187">
        <v>45786.0</v>
      </c>
      <c r="D13718" s="188" t="str">
        <f t="shared" si="1"/>
        <v>2025/05</v>
      </c>
      <c r="E13718" s="189"/>
    </row>
    <row r="13719">
      <c r="A13719" s="186" t="s">
        <v>487</v>
      </c>
      <c r="B13719" s="186">
        <v>0.22192</v>
      </c>
      <c r="C13719" s="187">
        <v>45786.0</v>
      </c>
      <c r="D13719" s="188" t="str">
        <f t="shared" si="1"/>
        <v>2025/05</v>
      </c>
      <c r="E13719" s="189"/>
    </row>
    <row r="13720">
      <c r="A13720" s="186" t="s">
        <v>487</v>
      </c>
      <c r="B13720" s="186">
        <v>0.32816</v>
      </c>
      <c r="C13720" s="187">
        <v>45786.0</v>
      </c>
      <c r="D13720" s="188" t="str">
        <f t="shared" si="1"/>
        <v>2025/05</v>
      </c>
      <c r="E13720" s="189"/>
    </row>
    <row r="13721">
      <c r="A13721" s="186" t="s">
        <v>487</v>
      </c>
      <c r="B13721" s="186">
        <v>1.05976</v>
      </c>
      <c r="C13721" s="187">
        <v>45786.0</v>
      </c>
      <c r="D13721" s="188" t="str">
        <f t="shared" si="1"/>
        <v>2025/05</v>
      </c>
      <c r="E13721" s="189"/>
    </row>
    <row r="13722">
      <c r="A13722" s="186" t="s">
        <v>487</v>
      </c>
      <c r="B13722" s="186">
        <v>0.072185</v>
      </c>
      <c r="C13722" s="187">
        <v>45786.0</v>
      </c>
      <c r="D13722" s="188" t="str">
        <f t="shared" si="1"/>
        <v>2025/05</v>
      </c>
      <c r="E13722" s="189"/>
    </row>
    <row r="13723">
      <c r="A13723" s="186" t="s">
        <v>487</v>
      </c>
      <c r="B13723" s="186">
        <v>0.39488</v>
      </c>
      <c r="C13723" s="187">
        <v>45786.0</v>
      </c>
      <c r="D13723" s="188" t="str">
        <f t="shared" si="1"/>
        <v>2025/05</v>
      </c>
      <c r="E13723" s="189"/>
    </row>
    <row r="13724">
      <c r="A13724" s="186" t="s">
        <v>487</v>
      </c>
      <c r="B13724" s="186">
        <v>0.06488</v>
      </c>
      <c r="C13724" s="187">
        <v>45786.0</v>
      </c>
      <c r="D13724" s="188" t="str">
        <f t="shared" si="1"/>
        <v>2025/05</v>
      </c>
      <c r="E13724" s="189"/>
    </row>
    <row r="13725">
      <c r="A13725" s="186" t="s">
        <v>499</v>
      </c>
      <c r="B13725" s="186">
        <v>6.8265475</v>
      </c>
      <c r="C13725" s="187">
        <v>45786.0</v>
      </c>
      <c r="D13725" s="188" t="str">
        <f t="shared" si="1"/>
        <v>2025/05</v>
      </c>
      <c r="E13725" s="189"/>
    </row>
    <row r="13726">
      <c r="A13726" s="186" t="s">
        <v>499</v>
      </c>
      <c r="B13726" s="186">
        <v>3.53633</v>
      </c>
      <c r="C13726" s="187">
        <v>45786.0</v>
      </c>
      <c r="D13726" s="188" t="str">
        <f t="shared" si="1"/>
        <v>2025/05</v>
      </c>
      <c r="E13726" s="189"/>
    </row>
    <row r="13727">
      <c r="A13727" s="186" t="s">
        <v>499</v>
      </c>
      <c r="B13727" s="186">
        <v>2.92015</v>
      </c>
      <c r="C13727" s="187">
        <v>45786.0</v>
      </c>
      <c r="D13727" s="188" t="str">
        <f t="shared" si="1"/>
        <v>2025/05</v>
      </c>
      <c r="E13727" s="189"/>
    </row>
    <row r="13728">
      <c r="A13728" s="186" t="s">
        <v>499</v>
      </c>
      <c r="B13728" s="186">
        <v>0.33136</v>
      </c>
      <c r="C13728" s="187">
        <v>45786.0</v>
      </c>
      <c r="D13728" s="188" t="str">
        <f t="shared" si="1"/>
        <v>2025/05</v>
      </c>
      <c r="E13728" s="189"/>
    </row>
    <row r="13729">
      <c r="A13729" s="186" t="s">
        <v>499</v>
      </c>
      <c r="B13729" s="186">
        <v>2.24802</v>
      </c>
      <c r="C13729" s="187">
        <v>45786.0</v>
      </c>
      <c r="D13729" s="188" t="str">
        <f t="shared" si="1"/>
        <v>2025/05</v>
      </c>
      <c r="E13729" s="189"/>
    </row>
    <row r="13730">
      <c r="A13730" s="186" t="s">
        <v>499</v>
      </c>
      <c r="B13730" s="186">
        <v>0.01394627</v>
      </c>
      <c r="C13730" s="187">
        <v>45786.0</v>
      </c>
      <c r="D13730" s="188" t="str">
        <f t="shared" si="1"/>
        <v>2025/05</v>
      </c>
      <c r="E13730" s="189"/>
    </row>
    <row r="13731">
      <c r="A13731" s="186" t="s">
        <v>499</v>
      </c>
      <c r="B13731" s="186">
        <v>0.1141047</v>
      </c>
      <c r="C13731" s="187">
        <v>45786.0</v>
      </c>
      <c r="D13731" s="188" t="str">
        <f t="shared" si="1"/>
        <v>2025/05</v>
      </c>
      <c r="E13731" s="189"/>
    </row>
    <row r="13732">
      <c r="A13732" s="186" t="s">
        <v>499</v>
      </c>
      <c r="B13732" s="186">
        <v>0.0612996</v>
      </c>
      <c r="C13732" s="187">
        <v>45786.0</v>
      </c>
      <c r="D13732" s="188" t="str">
        <f t="shared" si="1"/>
        <v>2025/05</v>
      </c>
      <c r="E13732" s="189"/>
    </row>
    <row r="13733">
      <c r="A13733" s="186" t="s">
        <v>509</v>
      </c>
      <c r="B13733" s="186">
        <v>2.391E-4</v>
      </c>
      <c r="C13733" s="187">
        <v>45786.0</v>
      </c>
      <c r="D13733" s="188" t="str">
        <f t="shared" si="1"/>
        <v>2025/05</v>
      </c>
      <c r="E13733" s="189"/>
    </row>
    <row r="13734">
      <c r="A13734" s="186" t="s">
        <v>509</v>
      </c>
      <c r="B13734" s="186">
        <v>1.722E-4</v>
      </c>
      <c r="C13734" s="187">
        <v>45786.0</v>
      </c>
      <c r="D13734" s="188" t="str">
        <f t="shared" si="1"/>
        <v>2025/05</v>
      </c>
      <c r="E13734" s="189"/>
    </row>
    <row r="13735">
      <c r="A13735" s="186" t="s">
        <v>502</v>
      </c>
      <c r="B13735" s="186">
        <v>0.001886</v>
      </c>
      <c r="C13735" s="187">
        <v>45786.0</v>
      </c>
      <c r="D13735" s="188" t="str">
        <f t="shared" si="1"/>
        <v>2025/05</v>
      </c>
      <c r="E13735" s="189"/>
    </row>
    <row r="13736">
      <c r="A13736" s="186" t="s">
        <v>502</v>
      </c>
      <c r="B13736" s="186">
        <v>6.95E-4</v>
      </c>
      <c r="C13736" s="187">
        <v>45786.0</v>
      </c>
      <c r="D13736" s="188" t="str">
        <f t="shared" si="1"/>
        <v>2025/05</v>
      </c>
      <c r="E13736" s="189"/>
    </row>
    <row r="13737">
      <c r="A13737" s="186" t="s">
        <v>502</v>
      </c>
      <c r="B13737" s="186">
        <v>0.019632</v>
      </c>
      <c r="C13737" s="187">
        <v>45786.0</v>
      </c>
      <c r="D13737" s="188" t="str">
        <f t="shared" si="1"/>
        <v>2025/05</v>
      </c>
      <c r="E13737" s="189"/>
    </row>
    <row r="13738">
      <c r="A13738" s="186" t="s">
        <v>502</v>
      </c>
      <c r="B13738" s="186">
        <v>0.2528612</v>
      </c>
      <c r="C13738" s="187">
        <v>45786.0</v>
      </c>
      <c r="D13738" s="188" t="str">
        <f t="shared" si="1"/>
        <v>2025/05</v>
      </c>
      <c r="E13738" s="189"/>
    </row>
    <row r="13739">
      <c r="A13739" s="186" t="s">
        <v>502</v>
      </c>
      <c r="B13739" s="186">
        <v>1.0875104</v>
      </c>
      <c r="C13739" s="187">
        <v>45786.0</v>
      </c>
      <c r="D13739" s="188" t="str">
        <f t="shared" si="1"/>
        <v>2025/05</v>
      </c>
      <c r="E13739" s="189"/>
    </row>
    <row r="13740">
      <c r="A13740" s="186" t="s">
        <v>502</v>
      </c>
      <c r="B13740" s="186">
        <v>0.544335</v>
      </c>
      <c r="C13740" s="187">
        <v>45786.0</v>
      </c>
      <c r="D13740" s="188" t="str">
        <f t="shared" si="1"/>
        <v>2025/05</v>
      </c>
      <c r="E13740" s="189"/>
    </row>
    <row r="13741">
      <c r="A13741" s="186" t="s">
        <v>502</v>
      </c>
      <c r="B13741" s="186">
        <v>0.03936</v>
      </c>
      <c r="C13741" s="187">
        <v>45786.0</v>
      </c>
      <c r="D13741" s="188" t="str">
        <f t="shared" si="1"/>
        <v>2025/05</v>
      </c>
      <c r="E13741" s="189"/>
    </row>
    <row r="13742">
      <c r="A13742" s="186" t="s">
        <v>502</v>
      </c>
      <c r="B13742" s="186">
        <v>0.10766</v>
      </c>
      <c r="C13742" s="187">
        <v>45786.0</v>
      </c>
      <c r="D13742" s="188" t="str">
        <f t="shared" si="1"/>
        <v>2025/05</v>
      </c>
      <c r="E13742" s="189"/>
    </row>
    <row r="13743">
      <c r="A13743" s="186" t="s">
        <v>502</v>
      </c>
      <c r="B13743" s="186">
        <v>0.03412275</v>
      </c>
      <c r="C13743" s="187">
        <v>45786.0</v>
      </c>
      <c r="D13743" s="188" t="str">
        <f t="shared" si="1"/>
        <v>2025/05</v>
      </c>
      <c r="E13743" s="189"/>
    </row>
    <row r="13744">
      <c r="A13744" s="186" t="s">
        <v>502</v>
      </c>
      <c r="B13744" s="186">
        <v>0.0406272</v>
      </c>
      <c r="C13744" s="187">
        <v>45786.0</v>
      </c>
      <c r="D13744" s="188" t="str">
        <f t="shared" si="1"/>
        <v>2025/05</v>
      </c>
      <c r="E13744" s="189"/>
    </row>
    <row r="13745">
      <c r="A13745" s="186" t="s">
        <v>502</v>
      </c>
      <c r="B13745" s="186">
        <v>0.0049428</v>
      </c>
      <c r="C13745" s="187">
        <v>45786.0</v>
      </c>
      <c r="D13745" s="188" t="str">
        <f t="shared" si="1"/>
        <v>2025/05</v>
      </c>
      <c r="E13745" s="189"/>
    </row>
    <row r="13746">
      <c r="A13746" s="186" t="s">
        <v>502</v>
      </c>
      <c r="B13746" s="186">
        <v>6.35649</v>
      </c>
      <c r="C13746" s="187">
        <v>45786.0</v>
      </c>
      <c r="D13746" s="188" t="str">
        <f t="shared" si="1"/>
        <v>2025/05</v>
      </c>
      <c r="E13746" s="189"/>
    </row>
    <row r="13747">
      <c r="A13747" s="186" t="s">
        <v>502</v>
      </c>
      <c r="B13747" s="186">
        <v>0.9767625</v>
      </c>
      <c r="C13747" s="187">
        <v>45786.0</v>
      </c>
      <c r="D13747" s="188" t="str">
        <f t="shared" si="1"/>
        <v>2025/05</v>
      </c>
      <c r="E13747" s="189"/>
    </row>
    <row r="13748">
      <c r="A13748" s="186" t="s">
        <v>502</v>
      </c>
      <c r="B13748" s="186">
        <v>3.84792</v>
      </c>
      <c r="C13748" s="187">
        <v>45786.0</v>
      </c>
      <c r="D13748" s="188" t="str">
        <f t="shared" si="1"/>
        <v>2025/05</v>
      </c>
      <c r="E13748" s="189"/>
    </row>
    <row r="13749">
      <c r="A13749" s="186" t="s">
        <v>502</v>
      </c>
      <c r="B13749" s="186">
        <v>0.4989644</v>
      </c>
      <c r="C13749" s="187">
        <v>45786.0</v>
      </c>
      <c r="D13749" s="188" t="str">
        <f t="shared" si="1"/>
        <v>2025/05</v>
      </c>
      <c r="E13749" s="189"/>
    </row>
    <row r="13750">
      <c r="A13750" s="186" t="s">
        <v>502</v>
      </c>
      <c r="B13750" s="186">
        <v>0.1235124</v>
      </c>
      <c r="C13750" s="187">
        <v>45786.0</v>
      </c>
      <c r="D13750" s="188" t="str">
        <f t="shared" si="1"/>
        <v>2025/05</v>
      </c>
      <c r="E13750" s="189"/>
    </row>
    <row r="13751">
      <c r="A13751" s="186" t="s">
        <v>502</v>
      </c>
      <c r="B13751" s="186">
        <v>0.0092132</v>
      </c>
      <c r="C13751" s="187">
        <v>45786.0</v>
      </c>
      <c r="D13751" s="188" t="str">
        <f t="shared" si="1"/>
        <v>2025/05</v>
      </c>
      <c r="E13751" s="189"/>
    </row>
    <row r="13752">
      <c r="A13752" s="186" t="s">
        <v>502</v>
      </c>
      <c r="B13752" s="186">
        <v>0.4473729</v>
      </c>
      <c r="C13752" s="187">
        <v>45786.0</v>
      </c>
      <c r="D13752" s="188" t="str">
        <f t="shared" si="1"/>
        <v>2025/05</v>
      </c>
      <c r="E13752" s="189"/>
    </row>
    <row r="13753">
      <c r="A13753" s="186" t="s">
        <v>502</v>
      </c>
      <c r="B13753" s="186">
        <v>0.0318048</v>
      </c>
      <c r="C13753" s="187">
        <v>45786.0</v>
      </c>
      <c r="D13753" s="188" t="str">
        <f t="shared" si="1"/>
        <v>2025/05</v>
      </c>
      <c r="E13753" s="189"/>
    </row>
    <row r="13754">
      <c r="A13754" s="186" t="s">
        <v>502</v>
      </c>
      <c r="B13754" s="186">
        <v>3.32</v>
      </c>
      <c r="C13754" s="187">
        <v>45786.0</v>
      </c>
      <c r="D13754" s="188" t="str">
        <f t="shared" si="1"/>
        <v>2025/05</v>
      </c>
      <c r="E13754" s="189"/>
    </row>
    <row r="13755">
      <c r="A13755" s="186" t="s">
        <v>502</v>
      </c>
      <c r="B13755" s="186">
        <v>0.038662</v>
      </c>
      <c r="C13755" s="187">
        <v>45786.0</v>
      </c>
      <c r="D13755" s="188" t="str">
        <f t="shared" si="1"/>
        <v>2025/05</v>
      </c>
      <c r="E13755" s="189"/>
    </row>
    <row r="13756">
      <c r="A13756" s="186" t="s">
        <v>502</v>
      </c>
      <c r="B13756" s="186">
        <v>0.0547545</v>
      </c>
      <c r="C13756" s="187">
        <v>45786.0</v>
      </c>
      <c r="D13756" s="188" t="str">
        <f t="shared" si="1"/>
        <v>2025/05</v>
      </c>
      <c r="E13756" s="189"/>
    </row>
    <row r="13757">
      <c r="A13757" s="186" t="s">
        <v>488</v>
      </c>
      <c r="B13757" s="186">
        <v>0.011074</v>
      </c>
      <c r="C13757" s="187">
        <v>45786.0</v>
      </c>
      <c r="D13757" s="188" t="str">
        <f t="shared" si="1"/>
        <v>2025/05</v>
      </c>
      <c r="E13757" s="189"/>
    </row>
    <row r="13758">
      <c r="A13758" s="186" t="s">
        <v>488</v>
      </c>
      <c r="B13758" s="186">
        <v>5.632E-4</v>
      </c>
      <c r="C13758" s="187">
        <v>45786.0</v>
      </c>
      <c r="D13758" s="188" t="str">
        <f t="shared" si="1"/>
        <v>2025/05</v>
      </c>
      <c r="E13758" s="189"/>
    </row>
    <row r="13759">
      <c r="A13759" s="186" t="s">
        <v>488</v>
      </c>
      <c r="B13759" s="186">
        <v>0.012248</v>
      </c>
      <c r="C13759" s="187">
        <v>45786.0</v>
      </c>
      <c r="D13759" s="188" t="str">
        <f t="shared" si="1"/>
        <v>2025/05</v>
      </c>
      <c r="E13759" s="189"/>
    </row>
    <row r="13760">
      <c r="A13760" s="186" t="s">
        <v>488</v>
      </c>
      <c r="B13760" s="186">
        <v>0.0618825</v>
      </c>
      <c r="C13760" s="187">
        <v>45786.0</v>
      </c>
      <c r="D13760" s="188" t="str">
        <f t="shared" si="1"/>
        <v>2025/05</v>
      </c>
      <c r="E13760" s="189"/>
    </row>
    <row r="13761">
      <c r="A13761" s="186" t="s">
        <v>488</v>
      </c>
      <c r="B13761" s="186">
        <v>0.00864</v>
      </c>
      <c r="C13761" s="187">
        <v>45786.0</v>
      </c>
      <c r="D13761" s="188" t="str">
        <f t="shared" si="1"/>
        <v>2025/05</v>
      </c>
      <c r="E13761" s="189"/>
    </row>
    <row r="13762">
      <c r="A13762" s="186" t="s">
        <v>488</v>
      </c>
      <c r="B13762" s="186">
        <v>0.03243</v>
      </c>
      <c r="C13762" s="187">
        <v>45786.0</v>
      </c>
      <c r="D13762" s="188" t="str">
        <f t="shared" si="1"/>
        <v>2025/05</v>
      </c>
      <c r="E13762" s="189"/>
    </row>
    <row r="13763">
      <c r="A13763" s="186" t="s">
        <v>488</v>
      </c>
      <c r="B13763" s="186">
        <v>1.47E-5</v>
      </c>
      <c r="C13763" s="187">
        <v>45786.0</v>
      </c>
      <c r="D13763" s="188" t="str">
        <f t="shared" si="1"/>
        <v>2025/05</v>
      </c>
      <c r="E13763" s="189"/>
    </row>
    <row r="13764">
      <c r="A13764" s="186" t="s">
        <v>488</v>
      </c>
      <c r="B13764" s="186">
        <v>1.8E-6</v>
      </c>
      <c r="C13764" s="187">
        <v>45786.0</v>
      </c>
      <c r="D13764" s="188" t="str">
        <f t="shared" si="1"/>
        <v>2025/05</v>
      </c>
      <c r="E13764" s="189"/>
    </row>
    <row r="13765">
      <c r="A13765" s="186" t="s">
        <v>488</v>
      </c>
      <c r="B13765" s="186">
        <v>0.5361</v>
      </c>
      <c r="C13765" s="187">
        <v>45786.0</v>
      </c>
      <c r="D13765" s="188" t="str">
        <f t="shared" si="1"/>
        <v>2025/05</v>
      </c>
      <c r="E13765" s="189"/>
    </row>
    <row r="13766">
      <c r="A13766" s="186" t="s">
        <v>488</v>
      </c>
      <c r="B13766" s="186">
        <v>0.2446</v>
      </c>
      <c r="C13766" s="187">
        <v>45786.0</v>
      </c>
      <c r="D13766" s="188" t="str">
        <f t="shared" si="1"/>
        <v>2025/05</v>
      </c>
      <c r="E13766" s="189"/>
    </row>
    <row r="13767">
      <c r="A13767" s="186" t="s">
        <v>488</v>
      </c>
      <c r="B13767" s="186">
        <v>0.0836858</v>
      </c>
      <c r="C13767" s="187">
        <v>45786.0</v>
      </c>
      <c r="D13767" s="188" t="str">
        <f t="shared" si="1"/>
        <v>2025/05</v>
      </c>
      <c r="E13767" s="189"/>
    </row>
    <row r="13768">
      <c r="A13768" s="186" t="s">
        <v>488</v>
      </c>
      <c r="B13768" s="186">
        <v>0.0795652</v>
      </c>
      <c r="C13768" s="187">
        <v>45786.0</v>
      </c>
      <c r="D13768" s="188" t="str">
        <f t="shared" si="1"/>
        <v>2025/05</v>
      </c>
      <c r="E13768" s="189"/>
    </row>
    <row r="13769">
      <c r="A13769" s="186" t="s">
        <v>488</v>
      </c>
      <c r="B13769" s="186">
        <v>9.2625E-4</v>
      </c>
      <c r="C13769" s="187">
        <v>45786.0</v>
      </c>
      <c r="D13769" s="188" t="str">
        <f t="shared" si="1"/>
        <v>2025/05</v>
      </c>
      <c r="E13769" s="189"/>
    </row>
    <row r="13770">
      <c r="A13770" s="186" t="s">
        <v>488</v>
      </c>
      <c r="B13770" s="186">
        <v>0.6800934</v>
      </c>
      <c r="C13770" s="187">
        <v>45786.0</v>
      </c>
      <c r="D13770" s="188" t="str">
        <f t="shared" si="1"/>
        <v>2025/05</v>
      </c>
      <c r="E13770" s="189"/>
    </row>
    <row r="13771">
      <c r="A13771" s="186" t="s">
        <v>488</v>
      </c>
      <c r="B13771" s="186">
        <v>0.1201344</v>
      </c>
      <c r="C13771" s="187">
        <v>45786.0</v>
      </c>
      <c r="D13771" s="188" t="str">
        <f t="shared" si="1"/>
        <v>2025/05</v>
      </c>
      <c r="E13771" s="189"/>
    </row>
    <row r="13772">
      <c r="A13772" s="186" t="s">
        <v>488</v>
      </c>
      <c r="B13772" s="186">
        <v>0.1537524</v>
      </c>
      <c r="C13772" s="187">
        <v>45786.0</v>
      </c>
      <c r="D13772" s="188" t="str">
        <f t="shared" si="1"/>
        <v>2025/05</v>
      </c>
      <c r="E13772" s="189"/>
    </row>
    <row r="13773">
      <c r="A13773" s="186" t="s">
        <v>489</v>
      </c>
      <c r="B13773" s="186">
        <v>1.10369</v>
      </c>
      <c r="C13773" s="187">
        <v>45786.0</v>
      </c>
      <c r="D13773" s="188" t="str">
        <f t="shared" si="1"/>
        <v>2025/05</v>
      </c>
      <c r="E13773" s="189"/>
    </row>
    <row r="13774">
      <c r="A13774" s="186" t="s">
        <v>489</v>
      </c>
      <c r="B13774" s="186">
        <v>0.15792</v>
      </c>
      <c r="C13774" s="187">
        <v>45786.0</v>
      </c>
      <c r="D13774" s="188" t="str">
        <f t="shared" si="1"/>
        <v>2025/05</v>
      </c>
      <c r="E13774" s="189"/>
    </row>
    <row r="13775">
      <c r="A13775" s="186" t="s">
        <v>489</v>
      </c>
      <c r="B13775" s="186">
        <v>0.80721</v>
      </c>
      <c r="C13775" s="187">
        <v>45786.0</v>
      </c>
      <c r="D13775" s="188" t="str">
        <f t="shared" si="1"/>
        <v>2025/05</v>
      </c>
      <c r="E13775" s="189"/>
    </row>
    <row r="13776">
      <c r="A13776" s="186" t="s">
        <v>489</v>
      </c>
      <c r="B13776" s="186">
        <v>7.69245315</v>
      </c>
      <c r="C13776" s="187">
        <v>45786.0</v>
      </c>
      <c r="D13776" s="188" t="str">
        <f t="shared" si="1"/>
        <v>2025/05</v>
      </c>
      <c r="E13776" s="189"/>
    </row>
    <row r="13777">
      <c r="A13777" s="186" t="s">
        <v>489</v>
      </c>
      <c r="B13777" s="186">
        <v>0.5209344</v>
      </c>
      <c r="C13777" s="187">
        <v>45786.0</v>
      </c>
      <c r="D13777" s="188" t="str">
        <f t="shared" si="1"/>
        <v>2025/05</v>
      </c>
      <c r="E13777" s="189"/>
    </row>
    <row r="13778">
      <c r="A13778" s="186" t="s">
        <v>489</v>
      </c>
      <c r="B13778" s="186">
        <v>4.2023064</v>
      </c>
      <c r="C13778" s="187">
        <v>45786.0</v>
      </c>
      <c r="D13778" s="188" t="str">
        <f t="shared" si="1"/>
        <v>2025/05</v>
      </c>
      <c r="E13778" s="189"/>
    </row>
    <row r="13779">
      <c r="A13779" s="186" t="s">
        <v>489</v>
      </c>
      <c r="B13779" s="186">
        <v>0.0441252</v>
      </c>
      <c r="C13779" s="187">
        <v>45786.0</v>
      </c>
      <c r="D13779" s="188" t="str">
        <f t="shared" si="1"/>
        <v>2025/05</v>
      </c>
      <c r="E13779" s="189"/>
    </row>
    <row r="13780">
      <c r="A13780" s="186" t="s">
        <v>489</v>
      </c>
      <c r="B13780" s="186">
        <v>0.0302808</v>
      </c>
      <c r="C13780" s="187">
        <v>45786.0</v>
      </c>
      <c r="D13780" s="188" t="str">
        <f t="shared" si="1"/>
        <v>2025/05</v>
      </c>
      <c r="E13780" s="189"/>
    </row>
    <row r="13781">
      <c r="A13781" s="186" t="s">
        <v>498</v>
      </c>
      <c r="B13781" s="186">
        <v>0.2302975</v>
      </c>
      <c r="C13781" s="187">
        <v>45786.0</v>
      </c>
      <c r="D13781" s="188" t="str">
        <f t="shared" si="1"/>
        <v>2025/05</v>
      </c>
      <c r="E13781" s="189"/>
    </row>
    <row r="13782">
      <c r="A13782" s="186" t="s">
        <v>498</v>
      </c>
      <c r="B13782" s="186">
        <v>0.00496</v>
      </c>
      <c r="C13782" s="187">
        <v>45786.0</v>
      </c>
      <c r="D13782" s="188" t="str">
        <f t="shared" si="1"/>
        <v>2025/05</v>
      </c>
      <c r="E13782" s="189"/>
    </row>
    <row r="13783">
      <c r="A13783" s="186" t="s">
        <v>498</v>
      </c>
      <c r="B13783" s="186">
        <v>0.17114</v>
      </c>
      <c r="C13783" s="187">
        <v>45786.0</v>
      </c>
      <c r="D13783" s="188" t="str">
        <f t="shared" si="1"/>
        <v>2025/05</v>
      </c>
      <c r="E13783" s="189"/>
    </row>
    <row r="13784">
      <c r="A13784" s="186" t="s">
        <v>498</v>
      </c>
      <c r="B13784" s="186">
        <v>0.03859905</v>
      </c>
      <c r="C13784" s="187">
        <v>45786.0</v>
      </c>
      <c r="D13784" s="188" t="str">
        <f t="shared" si="1"/>
        <v>2025/05</v>
      </c>
      <c r="E13784" s="189"/>
    </row>
    <row r="13785">
      <c r="A13785" s="186" t="s">
        <v>498</v>
      </c>
      <c r="B13785" s="186">
        <v>0.0061344</v>
      </c>
      <c r="C13785" s="187">
        <v>45786.0</v>
      </c>
      <c r="D13785" s="188" t="str">
        <f t="shared" si="1"/>
        <v>2025/05</v>
      </c>
      <c r="E13785" s="189"/>
    </row>
    <row r="13786">
      <c r="A13786" s="186" t="s">
        <v>498</v>
      </c>
      <c r="B13786" s="186">
        <v>0.013953</v>
      </c>
      <c r="C13786" s="187">
        <v>45786.0</v>
      </c>
      <c r="D13786" s="188" t="str">
        <f t="shared" si="1"/>
        <v>2025/05</v>
      </c>
      <c r="E13786" s="189"/>
    </row>
    <row r="13787">
      <c r="A13787" s="186" t="s">
        <v>513</v>
      </c>
      <c r="B13787" s="186">
        <v>8.72E-5</v>
      </c>
      <c r="C13787" s="187">
        <v>45786.0</v>
      </c>
      <c r="D13787" s="188" t="str">
        <f t="shared" si="1"/>
        <v>2025/05</v>
      </c>
      <c r="E13787" s="189"/>
    </row>
    <row r="13788">
      <c r="A13788" s="186" t="s">
        <v>491</v>
      </c>
      <c r="B13788" s="186">
        <v>0.0275619</v>
      </c>
      <c r="C13788" s="187">
        <v>45786.0</v>
      </c>
      <c r="D13788" s="188" t="str">
        <f t="shared" si="1"/>
        <v>2025/05</v>
      </c>
      <c r="E13788" s="189"/>
    </row>
    <row r="13789">
      <c r="A13789" s="186" t="s">
        <v>491</v>
      </c>
      <c r="B13789" s="186">
        <v>0.094032</v>
      </c>
      <c r="C13789" s="187">
        <v>45786.0</v>
      </c>
      <c r="D13789" s="188" t="str">
        <f t="shared" si="1"/>
        <v>2025/05</v>
      </c>
      <c r="E13789" s="189"/>
    </row>
    <row r="13790">
      <c r="A13790" s="186" t="s">
        <v>491</v>
      </c>
      <c r="B13790" s="186">
        <v>0.0247734</v>
      </c>
      <c r="C13790" s="187">
        <v>45786.0</v>
      </c>
      <c r="D13790" s="188" t="str">
        <f t="shared" si="1"/>
        <v>2025/05</v>
      </c>
      <c r="E13790" s="189"/>
    </row>
    <row r="13791">
      <c r="A13791" s="186" t="s">
        <v>499</v>
      </c>
      <c r="B13791" s="186">
        <v>2.724325</v>
      </c>
      <c r="C13791" s="187">
        <v>45787.0</v>
      </c>
      <c r="D13791" s="188" t="str">
        <f t="shared" si="1"/>
        <v>2025/05</v>
      </c>
      <c r="E13791" s="189"/>
    </row>
    <row r="13792">
      <c r="A13792" s="186" t="s">
        <v>499</v>
      </c>
      <c r="B13792" s="186">
        <v>0.01488</v>
      </c>
      <c r="C13792" s="187">
        <v>45787.0</v>
      </c>
      <c r="D13792" s="188" t="str">
        <f t="shared" si="1"/>
        <v>2025/05</v>
      </c>
      <c r="E13792" s="189"/>
    </row>
    <row r="13793">
      <c r="A13793" s="186" t="s">
        <v>499</v>
      </c>
      <c r="B13793" s="186">
        <v>0.6339</v>
      </c>
      <c r="C13793" s="187">
        <v>45787.0</v>
      </c>
      <c r="D13793" s="188" t="str">
        <f t="shared" si="1"/>
        <v>2025/05</v>
      </c>
      <c r="E13793" s="189"/>
    </row>
    <row r="13794">
      <c r="A13794" s="186" t="s">
        <v>499</v>
      </c>
      <c r="B13794" s="186">
        <v>0.00250133</v>
      </c>
      <c r="C13794" s="187">
        <v>45787.0</v>
      </c>
      <c r="D13794" s="188" t="str">
        <f t="shared" si="1"/>
        <v>2025/05</v>
      </c>
      <c r="E13794" s="189"/>
    </row>
    <row r="13795">
      <c r="A13795" s="186" t="s">
        <v>499</v>
      </c>
      <c r="B13795" s="186">
        <v>0.0489966</v>
      </c>
      <c r="C13795" s="187">
        <v>45787.0</v>
      </c>
      <c r="D13795" s="188" t="str">
        <f t="shared" si="1"/>
        <v>2025/05</v>
      </c>
      <c r="E13795" s="189"/>
    </row>
    <row r="13796">
      <c r="A13796" s="186" t="s">
        <v>499</v>
      </c>
      <c r="B13796" s="186">
        <v>0.01887</v>
      </c>
      <c r="C13796" s="187">
        <v>45787.0</v>
      </c>
      <c r="D13796" s="188" t="str">
        <f t="shared" si="1"/>
        <v>2025/05</v>
      </c>
      <c r="E13796" s="189"/>
    </row>
    <row r="13797">
      <c r="A13797" s="186" t="s">
        <v>502</v>
      </c>
      <c r="B13797" s="186">
        <v>0.00557</v>
      </c>
      <c r="C13797" s="187">
        <v>45787.0</v>
      </c>
      <c r="D13797" s="188" t="str">
        <f t="shared" si="1"/>
        <v>2025/05</v>
      </c>
      <c r="E13797" s="189"/>
    </row>
    <row r="13798">
      <c r="A13798" s="186" t="s">
        <v>502</v>
      </c>
      <c r="B13798" s="186">
        <v>0.011504</v>
      </c>
      <c r="C13798" s="187">
        <v>45787.0</v>
      </c>
      <c r="D13798" s="188" t="str">
        <f t="shared" si="1"/>
        <v>2025/05</v>
      </c>
      <c r="E13798" s="189"/>
    </row>
    <row r="13799">
      <c r="A13799" s="186" t="s">
        <v>502</v>
      </c>
      <c r="B13799" s="186">
        <v>0.09912</v>
      </c>
      <c r="C13799" s="187">
        <v>45787.0</v>
      </c>
      <c r="D13799" s="188" t="str">
        <f t="shared" si="1"/>
        <v>2025/05</v>
      </c>
      <c r="E13799" s="189"/>
    </row>
    <row r="13800">
      <c r="A13800" s="186" t="s">
        <v>502</v>
      </c>
      <c r="B13800" s="186">
        <v>0.0168</v>
      </c>
      <c r="C13800" s="187">
        <v>45787.0</v>
      </c>
      <c r="D13800" s="188" t="str">
        <f t="shared" si="1"/>
        <v>2025/05</v>
      </c>
      <c r="E13800" s="189"/>
    </row>
    <row r="13801">
      <c r="A13801" s="186" t="s">
        <v>502</v>
      </c>
      <c r="B13801" s="186">
        <v>0.03801</v>
      </c>
      <c r="C13801" s="187">
        <v>45787.0</v>
      </c>
      <c r="D13801" s="188" t="str">
        <f t="shared" si="1"/>
        <v>2025/05</v>
      </c>
      <c r="E13801" s="189"/>
    </row>
    <row r="13802">
      <c r="A13802" s="186" t="s">
        <v>502</v>
      </c>
      <c r="B13802" s="186">
        <v>0.02767575</v>
      </c>
      <c r="C13802" s="187">
        <v>45787.0</v>
      </c>
      <c r="D13802" s="188" t="str">
        <f t="shared" si="1"/>
        <v>2025/05</v>
      </c>
      <c r="E13802" s="189"/>
    </row>
    <row r="13803">
      <c r="A13803" s="186" t="s">
        <v>502</v>
      </c>
      <c r="B13803" s="186">
        <v>0.04176</v>
      </c>
      <c r="C13803" s="187">
        <v>45787.0</v>
      </c>
      <c r="D13803" s="188" t="str">
        <f t="shared" si="1"/>
        <v>2025/05</v>
      </c>
      <c r="E13803" s="189"/>
    </row>
    <row r="13804">
      <c r="A13804" s="186" t="s">
        <v>502</v>
      </c>
      <c r="B13804" s="186">
        <v>0.0034326</v>
      </c>
      <c r="C13804" s="187">
        <v>45787.0</v>
      </c>
      <c r="D13804" s="188" t="str">
        <f t="shared" si="1"/>
        <v>2025/05</v>
      </c>
      <c r="E13804" s="189"/>
    </row>
    <row r="13805">
      <c r="A13805" s="186" t="s">
        <v>502</v>
      </c>
      <c r="B13805" s="186">
        <v>0.0040986</v>
      </c>
      <c r="C13805" s="187">
        <v>45787.0</v>
      </c>
      <c r="D13805" s="188" t="str">
        <f t="shared" si="1"/>
        <v>2025/05</v>
      </c>
      <c r="E13805" s="189"/>
    </row>
    <row r="13806">
      <c r="A13806" s="186" t="s">
        <v>502</v>
      </c>
      <c r="B13806" s="186">
        <v>0.6426657</v>
      </c>
      <c r="C13806" s="187">
        <v>45787.0</v>
      </c>
      <c r="D13806" s="188" t="str">
        <f t="shared" si="1"/>
        <v>2025/05</v>
      </c>
      <c r="E13806" s="189"/>
    </row>
    <row r="13807">
      <c r="A13807" s="186" t="s">
        <v>502</v>
      </c>
      <c r="B13807" s="186">
        <v>0.047328</v>
      </c>
      <c r="C13807" s="187">
        <v>45787.0</v>
      </c>
      <c r="D13807" s="188" t="str">
        <f t="shared" si="1"/>
        <v>2025/05</v>
      </c>
      <c r="E13807" s="189"/>
    </row>
    <row r="13808">
      <c r="A13808" s="186" t="s">
        <v>502</v>
      </c>
      <c r="B13808" s="186">
        <v>3.2</v>
      </c>
      <c r="C13808" s="187">
        <v>45787.0</v>
      </c>
      <c r="D13808" s="188" t="str">
        <f t="shared" si="1"/>
        <v>2025/05</v>
      </c>
      <c r="E13808" s="189"/>
    </row>
    <row r="13809">
      <c r="A13809" s="186" t="s">
        <v>502</v>
      </c>
      <c r="B13809" s="186">
        <v>0.0384625</v>
      </c>
      <c r="C13809" s="187">
        <v>45787.0</v>
      </c>
      <c r="D13809" s="188" t="str">
        <f t="shared" si="1"/>
        <v>2025/05</v>
      </c>
      <c r="E13809" s="189"/>
    </row>
    <row r="13810">
      <c r="A13810" s="186" t="s">
        <v>502</v>
      </c>
      <c r="B13810" s="186">
        <v>0.054336</v>
      </c>
      <c r="C13810" s="187">
        <v>45787.0</v>
      </c>
      <c r="D13810" s="188" t="str">
        <f t="shared" si="1"/>
        <v>2025/05</v>
      </c>
      <c r="E13810" s="189"/>
    </row>
    <row r="13811">
      <c r="A13811" s="186" t="s">
        <v>489</v>
      </c>
      <c r="B13811" s="186">
        <v>0.17507</v>
      </c>
      <c r="C13811" s="187">
        <v>45787.0</v>
      </c>
      <c r="D13811" s="188" t="str">
        <f t="shared" si="1"/>
        <v>2025/05</v>
      </c>
      <c r="E13811" s="189"/>
    </row>
    <row r="13812">
      <c r="A13812" s="186" t="s">
        <v>489</v>
      </c>
      <c r="B13812" s="186">
        <v>0.02426</v>
      </c>
      <c r="C13812" s="187">
        <v>45787.0</v>
      </c>
      <c r="D13812" s="188" t="str">
        <f t="shared" si="1"/>
        <v>2025/05</v>
      </c>
      <c r="E13812" s="189"/>
    </row>
    <row r="13813">
      <c r="A13813" s="186" t="s">
        <v>489</v>
      </c>
      <c r="B13813" s="186">
        <v>4.647462</v>
      </c>
      <c r="C13813" s="187">
        <v>45787.0</v>
      </c>
      <c r="D13813" s="188" t="str">
        <f t="shared" si="1"/>
        <v>2025/05</v>
      </c>
      <c r="E13813" s="189"/>
    </row>
    <row r="13814">
      <c r="A13814" s="186" t="s">
        <v>489</v>
      </c>
      <c r="B13814" s="186">
        <v>0.3395616</v>
      </c>
      <c r="C13814" s="187">
        <v>45787.0</v>
      </c>
      <c r="D13814" s="188" t="str">
        <f t="shared" si="1"/>
        <v>2025/05</v>
      </c>
      <c r="E13814" s="189"/>
    </row>
    <row r="13815">
      <c r="A13815" s="186" t="s">
        <v>489</v>
      </c>
      <c r="B13815" s="186">
        <v>2.5765266</v>
      </c>
      <c r="C13815" s="187">
        <v>45787.0</v>
      </c>
      <c r="D13815" s="188" t="str">
        <f t="shared" si="1"/>
        <v>2025/05</v>
      </c>
      <c r="E13815" s="189"/>
    </row>
    <row r="13816">
      <c r="A13816" s="186" t="s">
        <v>489</v>
      </c>
      <c r="B13816" s="186">
        <v>0.0024666</v>
      </c>
      <c r="C13816" s="187">
        <v>45787.0</v>
      </c>
      <c r="D13816" s="188" t="str">
        <f t="shared" si="1"/>
        <v>2025/05</v>
      </c>
      <c r="E13816" s="189"/>
    </row>
    <row r="13817">
      <c r="A13817" s="186" t="s">
        <v>489</v>
      </c>
      <c r="B13817" s="186">
        <v>0.001416</v>
      </c>
      <c r="C13817" s="187">
        <v>45787.0</v>
      </c>
      <c r="D13817" s="188" t="str">
        <f t="shared" si="1"/>
        <v>2025/05</v>
      </c>
      <c r="E13817" s="189"/>
    </row>
    <row r="13818">
      <c r="A13818" s="186" t="s">
        <v>498</v>
      </c>
      <c r="B13818" s="186">
        <v>0.3813475</v>
      </c>
      <c r="C13818" s="187">
        <v>45787.0</v>
      </c>
      <c r="D13818" s="188" t="str">
        <f t="shared" si="1"/>
        <v>2025/05</v>
      </c>
      <c r="E13818" s="189"/>
    </row>
    <row r="13819">
      <c r="A13819" s="186" t="s">
        <v>498</v>
      </c>
      <c r="B13819" s="186">
        <v>0.0336</v>
      </c>
      <c r="C13819" s="187">
        <v>45787.0</v>
      </c>
      <c r="D13819" s="188" t="str">
        <f t="shared" si="1"/>
        <v>2025/05</v>
      </c>
      <c r="E13819" s="189"/>
    </row>
    <row r="13820">
      <c r="A13820" s="186" t="s">
        <v>498</v>
      </c>
      <c r="B13820" s="186">
        <v>0.32549</v>
      </c>
      <c r="C13820" s="187">
        <v>45787.0</v>
      </c>
      <c r="D13820" s="188" t="str">
        <f t="shared" si="1"/>
        <v>2025/05</v>
      </c>
      <c r="E13820" s="189"/>
    </row>
    <row r="13821">
      <c r="A13821" s="186" t="s">
        <v>498</v>
      </c>
      <c r="B13821" s="186">
        <v>0.02337405</v>
      </c>
      <c r="C13821" s="187">
        <v>45787.0</v>
      </c>
      <c r="D13821" s="188" t="str">
        <f t="shared" si="1"/>
        <v>2025/05</v>
      </c>
      <c r="E13821" s="189"/>
    </row>
    <row r="13822">
      <c r="A13822" s="186" t="s">
        <v>498</v>
      </c>
      <c r="B13822" s="186">
        <v>7.392E-4</v>
      </c>
      <c r="C13822" s="187">
        <v>45787.0</v>
      </c>
      <c r="D13822" s="188" t="str">
        <f t="shared" si="1"/>
        <v>2025/05</v>
      </c>
      <c r="E13822" s="189"/>
    </row>
    <row r="13823">
      <c r="A13823" s="186" t="s">
        <v>498</v>
      </c>
      <c r="B13823" s="186">
        <v>0.00525</v>
      </c>
      <c r="C13823" s="187">
        <v>45787.0</v>
      </c>
      <c r="D13823" s="188" t="str">
        <f t="shared" si="1"/>
        <v>2025/05</v>
      </c>
      <c r="E13823" s="189"/>
    </row>
    <row r="13824">
      <c r="A13824" s="186" t="s">
        <v>512</v>
      </c>
      <c r="B13824" s="186">
        <v>0.0191652</v>
      </c>
      <c r="C13824" s="187">
        <v>45787.0</v>
      </c>
      <c r="D13824" s="188" t="str">
        <f t="shared" si="1"/>
        <v>2025/05</v>
      </c>
      <c r="E13824" s="189"/>
    </row>
    <row r="13825">
      <c r="A13825" s="186" t="s">
        <v>512</v>
      </c>
      <c r="B13825" s="186">
        <v>0.0075376</v>
      </c>
      <c r="C13825" s="187">
        <v>45787.0</v>
      </c>
      <c r="D13825" s="188" t="str">
        <f t="shared" si="1"/>
        <v>2025/05</v>
      </c>
      <c r="E13825" s="189"/>
    </row>
    <row r="13826">
      <c r="A13826" s="186" t="s">
        <v>513</v>
      </c>
      <c r="B13826" s="186">
        <v>5.95E-5</v>
      </c>
      <c r="C13826" s="187">
        <v>45787.0</v>
      </c>
      <c r="D13826" s="188" t="str">
        <f t="shared" si="1"/>
        <v>2025/05</v>
      </c>
      <c r="E13826" s="189"/>
    </row>
    <row r="13827">
      <c r="A13827" s="186" t="s">
        <v>491</v>
      </c>
      <c r="B13827" s="186">
        <v>0.026028</v>
      </c>
      <c r="C13827" s="187">
        <v>45787.0</v>
      </c>
      <c r="D13827" s="188" t="str">
        <f t="shared" si="1"/>
        <v>2025/05</v>
      </c>
      <c r="E13827" s="189"/>
    </row>
    <row r="13828">
      <c r="A13828" s="186" t="s">
        <v>491</v>
      </c>
      <c r="B13828" s="186">
        <v>0.092592</v>
      </c>
      <c r="C13828" s="187">
        <v>45787.0</v>
      </c>
      <c r="D13828" s="188" t="str">
        <f t="shared" si="1"/>
        <v>2025/05</v>
      </c>
      <c r="E13828" s="189"/>
    </row>
    <row r="13829">
      <c r="A13829" s="186" t="s">
        <v>491</v>
      </c>
      <c r="B13829" s="186">
        <v>0.0239556</v>
      </c>
      <c r="C13829" s="187">
        <v>45787.0</v>
      </c>
      <c r="D13829" s="188" t="str">
        <f t="shared" si="1"/>
        <v>2025/05</v>
      </c>
      <c r="E13829" s="189"/>
    </row>
    <row r="13830">
      <c r="A13830" s="186" t="s">
        <v>487</v>
      </c>
      <c r="B13830" s="186">
        <v>7.6785E-4</v>
      </c>
      <c r="C13830" s="187">
        <v>45788.0</v>
      </c>
      <c r="D13830" s="188" t="str">
        <f t="shared" si="1"/>
        <v>2025/05</v>
      </c>
      <c r="E13830" s="189"/>
    </row>
    <row r="13831">
      <c r="A13831" s="186" t="s">
        <v>487</v>
      </c>
      <c r="B13831" s="186">
        <v>4.02E-5</v>
      </c>
      <c r="C13831" s="187">
        <v>45788.0</v>
      </c>
      <c r="D13831" s="188" t="str">
        <f t="shared" si="1"/>
        <v>2025/05</v>
      </c>
      <c r="E13831" s="189"/>
    </row>
    <row r="13832">
      <c r="A13832" s="186" t="s">
        <v>499</v>
      </c>
      <c r="B13832" s="186">
        <v>6.0161625</v>
      </c>
      <c r="C13832" s="187">
        <v>45788.0</v>
      </c>
      <c r="D13832" s="188" t="str">
        <f t="shared" si="1"/>
        <v>2025/05</v>
      </c>
      <c r="E13832" s="189"/>
    </row>
    <row r="13833">
      <c r="A13833" s="186" t="s">
        <v>499</v>
      </c>
      <c r="B13833" s="186">
        <v>0.0048</v>
      </c>
      <c r="C13833" s="187">
        <v>45788.0</v>
      </c>
      <c r="D13833" s="188" t="str">
        <f t="shared" si="1"/>
        <v>2025/05</v>
      </c>
      <c r="E13833" s="189"/>
    </row>
    <row r="13834">
      <c r="A13834" s="186" t="s">
        <v>499</v>
      </c>
      <c r="B13834" s="186">
        <v>3.2283</v>
      </c>
      <c r="C13834" s="187">
        <v>45788.0</v>
      </c>
      <c r="D13834" s="188" t="str">
        <f t="shared" si="1"/>
        <v>2025/05</v>
      </c>
      <c r="E13834" s="189"/>
    </row>
    <row r="13835">
      <c r="A13835" s="186" t="s">
        <v>499</v>
      </c>
      <c r="B13835" s="186">
        <v>2.5775075</v>
      </c>
      <c r="C13835" s="187">
        <v>45788.0</v>
      </c>
      <c r="D13835" s="188" t="str">
        <f t="shared" si="1"/>
        <v>2025/05</v>
      </c>
      <c r="E13835" s="189"/>
    </row>
    <row r="13836">
      <c r="A13836" s="186" t="s">
        <v>499</v>
      </c>
      <c r="B13836" s="186">
        <v>0.24848</v>
      </c>
      <c r="C13836" s="187">
        <v>45788.0</v>
      </c>
      <c r="D13836" s="188" t="str">
        <f t="shared" si="1"/>
        <v>2025/05</v>
      </c>
      <c r="E13836" s="189"/>
    </row>
    <row r="13837">
      <c r="A13837" s="186" t="s">
        <v>499</v>
      </c>
      <c r="B13837" s="186">
        <v>1.66165</v>
      </c>
      <c r="C13837" s="187">
        <v>45788.0</v>
      </c>
      <c r="D13837" s="188" t="str">
        <f t="shared" si="1"/>
        <v>2025/05</v>
      </c>
      <c r="E13837" s="189"/>
    </row>
    <row r="13838">
      <c r="A13838" s="186" t="s">
        <v>499</v>
      </c>
      <c r="B13838" s="186">
        <v>0.00818116</v>
      </c>
      <c r="C13838" s="187">
        <v>45788.0</v>
      </c>
      <c r="D13838" s="188" t="str">
        <f t="shared" si="1"/>
        <v>2025/05</v>
      </c>
      <c r="E13838" s="189"/>
    </row>
    <row r="13839">
      <c r="A13839" s="186" t="s">
        <v>499</v>
      </c>
      <c r="B13839" s="186">
        <v>0.0986997</v>
      </c>
      <c r="C13839" s="187">
        <v>45788.0</v>
      </c>
      <c r="D13839" s="188" t="str">
        <f t="shared" si="1"/>
        <v>2025/05</v>
      </c>
      <c r="E13839" s="189"/>
    </row>
    <row r="13840">
      <c r="A13840" s="186" t="s">
        <v>499</v>
      </c>
      <c r="B13840" s="186">
        <v>0.0525312</v>
      </c>
      <c r="C13840" s="187">
        <v>45788.0</v>
      </c>
      <c r="D13840" s="188" t="str">
        <f t="shared" si="1"/>
        <v>2025/05</v>
      </c>
      <c r="E13840" s="189"/>
    </row>
    <row r="13841">
      <c r="A13841" s="186" t="s">
        <v>502</v>
      </c>
      <c r="B13841" s="186">
        <v>0.17699</v>
      </c>
      <c r="C13841" s="187">
        <v>45788.0</v>
      </c>
      <c r="D13841" s="188" t="str">
        <f t="shared" si="1"/>
        <v>2025/05</v>
      </c>
      <c r="E13841" s="189"/>
    </row>
    <row r="13842">
      <c r="A13842" s="186" t="s">
        <v>502</v>
      </c>
      <c r="B13842" s="186">
        <v>0.011828</v>
      </c>
      <c r="C13842" s="187">
        <v>45788.0</v>
      </c>
      <c r="D13842" s="188" t="str">
        <f t="shared" si="1"/>
        <v>2025/05</v>
      </c>
      <c r="E13842" s="189"/>
    </row>
    <row r="13843">
      <c r="A13843" s="186" t="s">
        <v>502</v>
      </c>
      <c r="B13843" s="186">
        <v>0.118336</v>
      </c>
      <c r="C13843" s="187">
        <v>45788.0</v>
      </c>
      <c r="D13843" s="188" t="str">
        <f t="shared" si="1"/>
        <v>2025/05</v>
      </c>
      <c r="E13843" s="189"/>
    </row>
    <row r="13844">
      <c r="A13844" s="186" t="s">
        <v>502</v>
      </c>
      <c r="B13844" s="186">
        <v>0.047475</v>
      </c>
      <c r="C13844" s="187">
        <v>45788.0</v>
      </c>
      <c r="D13844" s="188" t="str">
        <f t="shared" si="1"/>
        <v>2025/05</v>
      </c>
      <c r="E13844" s="189"/>
    </row>
    <row r="13845">
      <c r="A13845" s="186" t="s">
        <v>502</v>
      </c>
      <c r="B13845" s="186">
        <v>0.00436</v>
      </c>
      <c r="C13845" s="187">
        <v>45788.0</v>
      </c>
      <c r="D13845" s="188" t="str">
        <f t="shared" si="1"/>
        <v>2025/05</v>
      </c>
      <c r="E13845" s="189"/>
    </row>
    <row r="13846">
      <c r="A13846" s="186" t="s">
        <v>502</v>
      </c>
      <c r="B13846" s="186">
        <v>0.0184968</v>
      </c>
      <c r="C13846" s="187">
        <v>45788.0</v>
      </c>
      <c r="D13846" s="188" t="str">
        <f t="shared" si="1"/>
        <v>2025/05</v>
      </c>
      <c r="E13846" s="189"/>
    </row>
    <row r="13847">
      <c r="A13847" s="186" t="s">
        <v>502</v>
      </c>
      <c r="B13847" s="186">
        <v>0.012816</v>
      </c>
      <c r="C13847" s="187">
        <v>45788.0</v>
      </c>
      <c r="D13847" s="188" t="str">
        <f t="shared" si="1"/>
        <v>2025/05</v>
      </c>
      <c r="E13847" s="189"/>
    </row>
    <row r="13848">
      <c r="A13848" s="186" t="s">
        <v>502</v>
      </c>
      <c r="B13848" s="186">
        <v>0.001311</v>
      </c>
      <c r="C13848" s="187">
        <v>45788.0</v>
      </c>
      <c r="D13848" s="188" t="str">
        <f t="shared" si="1"/>
        <v>2025/05</v>
      </c>
      <c r="E13848" s="189"/>
    </row>
    <row r="13849">
      <c r="A13849" s="186" t="s">
        <v>502</v>
      </c>
      <c r="B13849" s="186">
        <v>0.0029041</v>
      </c>
      <c r="C13849" s="187">
        <v>45788.0</v>
      </c>
      <c r="D13849" s="188" t="str">
        <f t="shared" si="1"/>
        <v>2025/05</v>
      </c>
      <c r="E13849" s="189"/>
    </row>
    <row r="13850">
      <c r="A13850" s="186" t="s">
        <v>502</v>
      </c>
      <c r="B13850" s="186">
        <v>0.2233329</v>
      </c>
      <c r="C13850" s="187">
        <v>45788.0</v>
      </c>
      <c r="D13850" s="188" t="str">
        <f t="shared" si="1"/>
        <v>2025/05</v>
      </c>
      <c r="E13850" s="189"/>
    </row>
    <row r="13851">
      <c r="A13851" s="186" t="s">
        <v>502</v>
      </c>
      <c r="B13851" s="186">
        <v>0.015768</v>
      </c>
      <c r="C13851" s="187">
        <v>45788.0</v>
      </c>
      <c r="D13851" s="188" t="str">
        <f t="shared" si="1"/>
        <v>2025/05</v>
      </c>
      <c r="E13851" s="189"/>
    </row>
    <row r="13852">
      <c r="A13852" s="186" t="s">
        <v>502</v>
      </c>
      <c r="B13852" s="186">
        <v>3.48</v>
      </c>
      <c r="C13852" s="187">
        <v>45788.0</v>
      </c>
      <c r="D13852" s="188" t="str">
        <f t="shared" si="1"/>
        <v>2025/05</v>
      </c>
      <c r="E13852" s="189"/>
    </row>
    <row r="13853">
      <c r="A13853" s="186" t="s">
        <v>502</v>
      </c>
      <c r="B13853" s="186">
        <v>0.039271</v>
      </c>
      <c r="C13853" s="187">
        <v>45788.0</v>
      </c>
      <c r="D13853" s="188" t="str">
        <f t="shared" si="1"/>
        <v>2025/05</v>
      </c>
      <c r="E13853" s="189"/>
    </row>
    <row r="13854">
      <c r="A13854" s="186" t="s">
        <v>502</v>
      </c>
      <c r="B13854" s="186">
        <v>0.0547485</v>
      </c>
      <c r="C13854" s="187">
        <v>45788.0</v>
      </c>
      <c r="D13854" s="188" t="str">
        <f t="shared" si="1"/>
        <v>2025/05</v>
      </c>
      <c r="E13854" s="189"/>
    </row>
    <row r="13855">
      <c r="A13855" s="186" t="s">
        <v>489</v>
      </c>
      <c r="B13855" s="186">
        <v>0.16587</v>
      </c>
      <c r="C13855" s="187">
        <v>45788.0</v>
      </c>
      <c r="D13855" s="188" t="str">
        <f t="shared" si="1"/>
        <v>2025/05</v>
      </c>
      <c r="E13855" s="189"/>
    </row>
    <row r="13856">
      <c r="A13856" s="186" t="s">
        <v>489</v>
      </c>
      <c r="B13856" s="186">
        <v>0.04106</v>
      </c>
      <c r="C13856" s="187">
        <v>45788.0</v>
      </c>
      <c r="D13856" s="188" t="str">
        <f t="shared" si="1"/>
        <v>2025/05</v>
      </c>
      <c r="E13856" s="189"/>
    </row>
    <row r="13857">
      <c r="A13857" s="186" t="s">
        <v>489</v>
      </c>
      <c r="B13857" s="186">
        <v>2.8225356</v>
      </c>
      <c r="C13857" s="187">
        <v>45788.0</v>
      </c>
      <c r="D13857" s="188" t="str">
        <f t="shared" si="1"/>
        <v>2025/05</v>
      </c>
      <c r="E13857" s="189"/>
    </row>
    <row r="13858">
      <c r="A13858" s="186" t="s">
        <v>489</v>
      </c>
      <c r="B13858" s="186">
        <v>0.1767456</v>
      </c>
      <c r="C13858" s="187">
        <v>45788.0</v>
      </c>
      <c r="D13858" s="188" t="str">
        <f t="shared" si="1"/>
        <v>2025/05</v>
      </c>
      <c r="E13858" s="189"/>
    </row>
    <row r="13859">
      <c r="A13859" s="186" t="s">
        <v>489</v>
      </c>
      <c r="B13859" s="186">
        <v>1.5308214</v>
      </c>
      <c r="C13859" s="187">
        <v>45788.0</v>
      </c>
      <c r="D13859" s="188" t="str">
        <f t="shared" si="1"/>
        <v>2025/05</v>
      </c>
      <c r="E13859" s="189"/>
    </row>
    <row r="13860">
      <c r="A13860" s="186" t="s">
        <v>489</v>
      </c>
      <c r="B13860" s="186">
        <v>0.0024006</v>
      </c>
      <c r="C13860" s="187">
        <v>45788.0</v>
      </c>
      <c r="D13860" s="188" t="str">
        <f t="shared" si="1"/>
        <v>2025/05</v>
      </c>
      <c r="E13860" s="189"/>
    </row>
    <row r="13861">
      <c r="A13861" s="186" t="s">
        <v>489</v>
      </c>
      <c r="B13861" s="186">
        <v>0.0014316</v>
      </c>
      <c r="C13861" s="187">
        <v>45788.0</v>
      </c>
      <c r="D13861" s="188" t="str">
        <f t="shared" si="1"/>
        <v>2025/05</v>
      </c>
      <c r="E13861" s="189"/>
    </row>
    <row r="13862">
      <c r="A13862" s="186" t="s">
        <v>498</v>
      </c>
      <c r="B13862" s="186">
        <v>0.1256225</v>
      </c>
      <c r="C13862" s="187">
        <v>45788.0</v>
      </c>
      <c r="D13862" s="188" t="str">
        <f t="shared" si="1"/>
        <v>2025/05</v>
      </c>
      <c r="E13862" s="189"/>
    </row>
    <row r="13863">
      <c r="A13863" s="186" t="s">
        <v>498</v>
      </c>
      <c r="B13863" s="186">
        <v>0.008</v>
      </c>
      <c r="C13863" s="187">
        <v>45788.0</v>
      </c>
      <c r="D13863" s="188" t="str">
        <f t="shared" si="1"/>
        <v>2025/05</v>
      </c>
      <c r="E13863" s="189"/>
    </row>
    <row r="13864">
      <c r="A13864" s="186" t="s">
        <v>498</v>
      </c>
      <c r="B13864" s="186">
        <v>0.10262</v>
      </c>
      <c r="C13864" s="187">
        <v>45788.0</v>
      </c>
      <c r="D13864" s="188" t="str">
        <f t="shared" si="1"/>
        <v>2025/05</v>
      </c>
      <c r="E13864" s="189"/>
    </row>
    <row r="13865">
      <c r="A13865" s="186" t="s">
        <v>498</v>
      </c>
      <c r="B13865" s="186">
        <v>0.0079608</v>
      </c>
      <c r="C13865" s="187">
        <v>45788.0</v>
      </c>
      <c r="D13865" s="188" t="str">
        <f t="shared" si="1"/>
        <v>2025/05</v>
      </c>
      <c r="E13865" s="189"/>
    </row>
    <row r="13866">
      <c r="A13866" s="186" t="s">
        <v>498</v>
      </c>
      <c r="B13866" s="186">
        <v>0.0016746</v>
      </c>
      <c r="C13866" s="187">
        <v>45788.0</v>
      </c>
      <c r="D13866" s="188" t="str">
        <f t="shared" si="1"/>
        <v>2025/05</v>
      </c>
      <c r="E13866" s="189"/>
    </row>
    <row r="13867">
      <c r="A13867" s="186" t="s">
        <v>512</v>
      </c>
      <c r="B13867" s="186">
        <v>0.0047228</v>
      </c>
      <c r="C13867" s="187">
        <v>45788.0</v>
      </c>
      <c r="D13867" s="188" t="str">
        <f t="shared" si="1"/>
        <v>2025/05</v>
      </c>
      <c r="E13867" s="189"/>
    </row>
    <row r="13868">
      <c r="A13868" s="186" t="s">
        <v>512</v>
      </c>
      <c r="B13868" s="186">
        <v>0.0018016</v>
      </c>
      <c r="C13868" s="187">
        <v>45788.0</v>
      </c>
      <c r="D13868" s="188" t="str">
        <f t="shared" si="1"/>
        <v>2025/05</v>
      </c>
      <c r="E13868" s="189"/>
    </row>
    <row r="13869">
      <c r="A13869" s="186" t="s">
        <v>513</v>
      </c>
      <c r="B13869" s="186">
        <v>3.52E-5</v>
      </c>
      <c r="C13869" s="187">
        <v>45788.0</v>
      </c>
      <c r="D13869" s="188" t="str">
        <f t="shared" si="1"/>
        <v>2025/05</v>
      </c>
      <c r="E13869" s="189"/>
    </row>
    <row r="13870">
      <c r="A13870" s="186" t="s">
        <v>491</v>
      </c>
      <c r="B13870" s="186">
        <v>0.020715</v>
      </c>
      <c r="C13870" s="187">
        <v>45788.0</v>
      </c>
      <c r="D13870" s="188" t="str">
        <f t="shared" si="1"/>
        <v>2025/05</v>
      </c>
      <c r="E13870" s="189"/>
    </row>
    <row r="13871">
      <c r="A13871" s="186" t="s">
        <v>491</v>
      </c>
      <c r="B13871" s="186">
        <v>0.071136</v>
      </c>
      <c r="C13871" s="187">
        <v>45788.0</v>
      </c>
      <c r="D13871" s="188" t="str">
        <f t="shared" si="1"/>
        <v>2025/05</v>
      </c>
      <c r="E13871" s="189"/>
    </row>
    <row r="13872">
      <c r="A13872" s="186" t="s">
        <v>491</v>
      </c>
      <c r="B13872" s="186">
        <v>0.0184584</v>
      </c>
      <c r="C13872" s="187">
        <v>45788.0</v>
      </c>
      <c r="D13872" s="188" t="str">
        <f t="shared" si="1"/>
        <v>2025/05</v>
      </c>
      <c r="E13872" s="189"/>
    </row>
    <row r="13873">
      <c r="A13873" s="186" t="s">
        <v>487</v>
      </c>
      <c r="B13873" s="186">
        <v>0.0118936</v>
      </c>
      <c r="C13873" s="187">
        <v>45789.0</v>
      </c>
      <c r="D13873" s="188" t="str">
        <f t="shared" si="1"/>
        <v>2025/05</v>
      </c>
      <c r="E13873" s="189"/>
    </row>
    <row r="13874">
      <c r="A13874" s="186" t="s">
        <v>487</v>
      </c>
      <c r="B13874" s="186">
        <v>6.016E-4</v>
      </c>
      <c r="C13874" s="187">
        <v>45789.0</v>
      </c>
      <c r="D13874" s="188" t="str">
        <f t="shared" si="1"/>
        <v>2025/05</v>
      </c>
      <c r="E13874" s="189"/>
    </row>
    <row r="13875">
      <c r="A13875" s="186" t="s">
        <v>487</v>
      </c>
      <c r="B13875" s="186">
        <v>0.0288864</v>
      </c>
      <c r="C13875" s="187">
        <v>45789.0</v>
      </c>
      <c r="D13875" s="188" t="str">
        <f t="shared" si="1"/>
        <v>2025/05</v>
      </c>
      <c r="E13875" s="189"/>
    </row>
    <row r="13876">
      <c r="A13876" s="186" t="s">
        <v>487</v>
      </c>
      <c r="B13876" s="186">
        <v>1.04799</v>
      </c>
      <c r="C13876" s="187">
        <v>45789.0</v>
      </c>
      <c r="D13876" s="188" t="str">
        <f t="shared" si="1"/>
        <v>2025/05</v>
      </c>
      <c r="E13876" s="189"/>
    </row>
    <row r="13877">
      <c r="A13877" s="186" t="s">
        <v>487</v>
      </c>
      <c r="B13877" s="186">
        <v>0.42964</v>
      </c>
      <c r="C13877" s="187">
        <v>45789.0</v>
      </c>
      <c r="D13877" s="188" t="str">
        <f t="shared" si="1"/>
        <v>2025/05</v>
      </c>
      <c r="E13877" s="189"/>
    </row>
    <row r="13878">
      <c r="A13878" s="186" t="s">
        <v>487</v>
      </c>
      <c r="B13878" s="186">
        <v>1.302268</v>
      </c>
      <c r="C13878" s="187">
        <v>45789.0</v>
      </c>
      <c r="D13878" s="188" t="str">
        <f t="shared" si="1"/>
        <v>2025/05</v>
      </c>
      <c r="E13878" s="189"/>
    </row>
    <row r="13879">
      <c r="A13879" s="186" t="s">
        <v>487</v>
      </c>
      <c r="B13879" s="186">
        <v>0.033792</v>
      </c>
      <c r="C13879" s="187">
        <v>45789.0</v>
      </c>
      <c r="D13879" s="188" t="str">
        <f t="shared" si="1"/>
        <v>2025/05</v>
      </c>
      <c r="E13879" s="189"/>
    </row>
    <row r="13880">
      <c r="A13880" s="186" t="s">
        <v>487</v>
      </c>
      <c r="B13880" s="186">
        <v>3.455518</v>
      </c>
      <c r="C13880" s="187">
        <v>45789.0</v>
      </c>
      <c r="D13880" s="188" t="str">
        <f t="shared" si="1"/>
        <v>2025/05</v>
      </c>
      <c r="E13880" s="189"/>
    </row>
    <row r="13881">
      <c r="A13881" s="186" t="s">
        <v>487</v>
      </c>
      <c r="B13881" s="186">
        <v>1.1178</v>
      </c>
      <c r="C13881" s="187">
        <v>45789.0</v>
      </c>
      <c r="D13881" s="188" t="str">
        <f t="shared" si="1"/>
        <v>2025/05</v>
      </c>
      <c r="E13881" s="189"/>
    </row>
    <row r="13882">
      <c r="A13882" s="186" t="s">
        <v>487</v>
      </c>
      <c r="B13882" s="186">
        <v>0.58336</v>
      </c>
      <c r="C13882" s="187">
        <v>45789.0</v>
      </c>
      <c r="D13882" s="188" t="str">
        <f t="shared" si="1"/>
        <v>2025/05</v>
      </c>
      <c r="E13882" s="189"/>
    </row>
    <row r="13883">
      <c r="A13883" s="186" t="s">
        <v>487</v>
      </c>
      <c r="B13883" s="186">
        <v>3.49912</v>
      </c>
      <c r="C13883" s="187">
        <v>45789.0</v>
      </c>
      <c r="D13883" s="188" t="str">
        <f t="shared" si="1"/>
        <v>2025/05</v>
      </c>
      <c r="E13883" s="189"/>
    </row>
    <row r="13884">
      <c r="A13884" s="186" t="s">
        <v>487</v>
      </c>
      <c r="B13884" s="186">
        <v>0.40625</v>
      </c>
      <c r="C13884" s="187">
        <v>45789.0</v>
      </c>
      <c r="D13884" s="188" t="str">
        <f t="shared" si="1"/>
        <v>2025/05</v>
      </c>
      <c r="E13884" s="189"/>
    </row>
    <row r="13885">
      <c r="A13885" s="186" t="s">
        <v>487</v>
      </c>
      <c r="B13885" s="186">
        <v>0.93968</v>
      </c>
      <c r="C13885" s="187">
        <v>45789.0</v>
      </c>
      <c r="D13885" s="188" t="str">
        <f t="shared" si="1"/>
        <v>2025/05</v>
      </c>
      <c r="E13885" s="189"/>
    </row>
    <row r="13886">
      <c r="A13886" s="186" t="s">
        <v>487</v>
      </c>
      <c r="B13886" s="186">
        <v>0.2054</v>
      </c>
      <c r="C13886" s="187">
        <v>45789.0</v>
      </c>
      <c r="D13886" s="188" t="str">
        <f t="shared" si="1"/>
        <v>2025/05</v>
      </c>
      <c r="E13886" s="189"/>
    </row>
    <row r="13887">
      <c r="A13887" s="186" t="s">
        <v>499</v>
      </c>
      <c r="B13887" s="186">
        <v>5.8556875</v>
      </c>
      <c r="C13887" s="187">
        <v>45789.0</v>
      </c>
      <c r="D13887" s="188" t="str">
        <f t="shared" si="1"/>
        <v>2025/05</v>
      </c>
      <c r="E13887" s="189"/>
    </row>
    <row r="13888">
      <c r="A13888" s="186" t="s">
        <v>499</v>
      </c>
      <c r="B13888" s="186">
        <v>0.0024</v>
      </c>
      <c r="C13888" s="187">
        <v>45789.0</v>
      </c>
      <c r="D13888" s="188" t="str">
        <f t="shared" si="1"/>
        <v>2025/05</v>
      </c>
      <c r="E13888" s="189"/>
    </row>
    <row r="13889">
      <c r="A13889" s="186" t="s">
        <v>499</v>
      </c>
      <c r="B13889" s="186">
        <v>2.84399</v>
      </c>
      <c r="C13889" s="187">
        <v>45789.0</v>
      </c>
      <c r="D13889" s="188" t="str">
        <f t="shared" si="1"/>
        <v>2025/05</v>
      </c>
      <c r="E13889" s="189"/>
    </row>
    <row r="13890">
      <c r="A13890" s="186" t="s">
        <v>499</v>
      </c>
      <c r="B13890" s="186">
        <v>2.3788225</v>
      </c>
      <c r="C13890" s="187">
        <v>45789.0</v>
      </c>
      <c r="D13890" s="188" t="str">
        <f t="shared" si="1"/>
        <v>2025/05</v>
      </c>
      <c r="E13890" s="189"/>
    </row>
    <row r="13891">
      <c r="A13891" s="186" t="s">
        <v>499</v>
      </c>
      <c r="B13891" s="186">
        <v>0.2208</v>
      </c>
      <c r="C13891" s="187">
        <v>45789.0</v>
      </c>
      <c r="D13891" s="188" t="str">
        <f t="shared" si="1"/>
        <v>2025/05</v>
      </c>
      <c r="E13891" s="189"/>
    </row>
    <row r="13892">
      <c r="A13892" s="186" t="s">
        <v>499</v>
      </c>
      <c r="B13892" s="186">
        <v>1.43529</v>
      </c>
      <c r="C13892" s="187">
        <v>45789.0</v>
      </c>
      <c r="D13892" s="188" t="str">
        <f t="shared" si="1"/>
        <v>2025/05</v>
      </c>
      <c r="E13892" s="189"/>
    </row>
    <row r="13893">
      <c r="A13893" s="186" t="s">
        <v>499</v>
      </c>
      <c r="B13893" s="186">
        <v>0.00859066</v>
      </c>
      <c r="C13893" s="187">
        <v>45789.0</v>
      </c>
      <c r="D13893" s="188" t="str">
        <f t="shared" si="1"/>
        <v>2025/05</v>
      </c>
      <c r="E13893" s="189"/>
    </row>
    <row r="13894">
      <c r="A13894" s="186" t="s">
        <v>499</v>
      </c>
      <c r="B13894" s="186">
        <v>0.1101126</v>
      </c>
      <c r="C13894" s="187">
        <v>45789.0</v>
      </c>
      <c r="D13894" s="188" t="str">
        <f t="shared" si="1"/>
        <v>2025/05</v>
      </c>
      <c r="E13894" s="189"/>
    </row>
    <row r="13895">
      <c r="A13895" s="186" t="s">
        <v>499</v>
      </c>
      <c r="B13895" s="186">
        <v>0.0544704</v>
      </c>
      <c r="C13895" s="187">
        <v>45789.0</v>
      </c>
      <c r="D13895" s="188" t="str">
        <f t="shared" si="1"/>
        <v>2025/05</v>
      </c>
      <c r="E13895" s="189"/>
    </row>
    <row r="13896">
      <c r="A13896" s="186" t="s">
        <v>502</v>
      </c>
      <c r="B13896" s="186">
        <v>0.067122</v>
      </c>
      <c r="C13896" s="187">
        <v>45789.0</v>
      </c>
      <c r="D13896" s="188" t="str">
        <f t="shared" si="1"/>
        <v>2025/05</v>
      </c>
      <c r="E13896" s="189"/>
    </row>
    <row r="13897">
      <c r="A13897" s="186" t="s">
        <v>502</v>
      </c>
      <c r="B13897" s="186">
        <v>0.004764</v>
      </c>
      <c r="C13897" s="187">
        <v>45789.0</v>
      </c>
      <c r="D13897" s="188" t="str">
        <f t="shared" si="1"/>
        <v>2025/05</v>
      </c>
      <c r="E13897" s="189"/>
    </row>
    <row r="13898">
      <c r="A13898" s="186" t="s">
        <v>502</v>
      </c>
      <c r="B13898" s="186">
        <v>0.11584</v>
      </c>
      <c r="C13898" s="187">
        <v>45789.0</v>
      </c>
      <c r="D13898" s="188" t="str">
        <f t="shared" si="1"/>
        <v>2025/05</v>
      </c>
      <c r="E13898" s="189"/>
    </row>
    <row r="13899">
      <c r="A13899" s="186" t="s">
        <v>502</v>
      </c>
      <c r="B13899" s="186">
        <v>0.03364695</v>
      </c>
      <c r="C13899" s="187">
        <v>45789.0</v>
      </c>
      <c r="D13899" s="188" t="str">
        <f t="shared" si="1"/>
        <v>2025/05</v>
      </c>
      <c r="E13899" s="189"/>
    </row>
    <row r="13900">
      <c r="A13900" s="186" t="s">
        <v>502</v>
      </c>
      <c r="B13900" s="186">
        <v>0.024192</v>
      </c>
      <c r="C13900" s="187">
        <v>45789.0</v>
      </c>
      <c r="D13900" s="188" t="str">
        <f t="shared" si="1"/>
        <v>2025/05</v>
      </c>
      <c r="E13900" s="189"/>
    </row>
    <row r="13901">
      <c r="A13901" s="186" t="s">
        <v>502</v>
      </c>
      <c r="B13901" s="186">
        <v>0.002496</v>
      </c>
      <c r="C13901" s="187">
        <v>45789.0</v>
      </c>
      <c r="D13901" s="188" t="str">
        <f t="shared" si="1"/>
        <v>2025/05</v>
      </c>
      <c r="E13901" s="189"/>
    </row>
    <row r="13902">
      <c r="A13902" s="186" t="s">
        <v>502</v>
      </c>
      <c r="B13902" s="186">
        <v>0.0055406</v>
      </c>
      <c r="C13902" s="187">
        <v>45789.0</v>
      </c>
      <c r="D13902" s="188" t="str">
        <f t="shared" si="1"/>
        <v>2025/05</v>
      </c>
      <c r="E13902" s="189"/>
    </row>
    <row r="13903">
      <c r="A13903" s="186" t="s">
        <v>502</v>
      </c>
      <c r="B13903" s="186">
        <v>0.2838198</v>
      </c>
      <c r="C13903" s="187">
        <v>45789.0</v>
      </c>
      <c r="D13903" s="188" t="str">
        <f t="shared" si="1"/>
        <v>2025/05</v>
      </c>
      <c r="E13903" s="189"/>
    </row>
    <row r="13904">
      <c r="A13904" s="186" t="s">
        <v>502</v>
      </c>
      <c r="B13904" s="186">
        <v>0.0196752</v>
      </c>
      <c r="C13904" s="187">
        <v>45789.0</v>
      </c>
      <c r="D13904" s="188" t="str">
        <f t="shared" si="1"/>
        <v>2025/05</v>
      </c>
      <c r="E13904" s="189"/>
    </row>
    <row r="13905">
      <c r="A13905" s="186" t="s">
        <v>502</v>
      </c>
      <c r="B13905" s="186">
        <v>3.56</v>
      </c>
      <c r="C13905" s="187">
        <v>45789.0</v>
      </c>
      <c r="D13905" s="188" t="str">
        <f t="shared" si="1"/>
        <v>2025/05</v>
      </c>
      <c r="E13905" s="189"/>
    </row>
    <row r="13906">
      <c r="A13906" s="186" t="s">
        <v>502</v>
      </c>
      <c r="B13906" s="186">
        <v>0.0393295</v>
      </c>
      <c r="C13906" s="187">
        <v>45789.0</v>
      </c>
      <c r="D13906" s="188" t="str">
        <f t="shared" si="1"/>
        <v>2025/05</v>
      </c>
      <c r="E13906" s="189"/>
    </row>
    <row r="13907">
      <c r="A13907" s="186" t="s">
        <v>502</v>
      </c>
      <c r="B13907" s="186">
        <v>0.0555615</v>
      </c>
      <c r="C13907" s="187">
        <v>45789.0</v>
      </c>
      <c r="D13907" s="188" t="str">
        <f t="shared" si="1"/>
        <v>2025/05</v>
      </c>
      <c r="E13907" s="189"/>
    </row>
    <row r="13908">
      <c r="A13908" s="186" t="s">
        <v>489</v>
      </c>
      <c r="B13908" s="186">
        <v>0.19601</v>
      </c>
      <c r="C13908" s="187">
        <v>45789.0</v>
      </c>
      <c r="D13908" s="188" t="str">
        <f t="shared" si="1"/>
        <v>2025/05</v>
      </c>
      <c r="E13908" s="189"/>
    </row>
    <row r="13909">
      <c r="A13909" s="186" t="s">
        <v>489</v>
      </c>
      <c r="B13909" s="186">
        <v>0.01676</v>
      </c>
      <c r="C13909" s="187">
        <v>45789.0</v>
      </c>
      <c r="D13909" s="188" t="str">
        <f t="shared" si="1"/>
        <v>2025/05</v>
      </c>
      <c r="E13909" s="189"/>
    </row>
    <row r="13910">
      <c r="A13910" s="186" t="s">
        <v>489</v>
      </c>
      <c r="B13910" s="186">
        <v>7.70124765</v>
      </c>
      <c r="C13910" s="187">
        <v>45789.0</v>
      </c>
      <c r="D13910" s="188" t="str">
        <f t="shared" si="1"/>
        <v>2025/05</v>
      </c>
      <c r="E13910" s="189"/>
    </row>
    <row r="13911">
      <c r="A13911" s="186" t="s">
        <v>489</v>
      </c>
      <c r="B13911" s="186">
        <v>0.52632</v>
      </c>
      <c r="C13911" s="187">
        <v>45789.0</v>
      </c>
      <c r="D13911" s="188" t="str">
        <f t="shared" si="1"/>
        <v>2025/05</v>
      </c>
      <c r="E13911" s="189"/>
    </row>
    <row r="13912">
      <c r="A13912" s="186" t="s">
        <v>489</v>
      </c>
      <c r="B13912" s="186">
        <v>4.2005178</v>
      </c>
      <c r="C13912" s="187">
        <v>45789.0</v>
      </c>
      <c r="D13912" s="188" t="str">
        <f t="shared" si="1"/>
        <v>2025/05</v>
      </c>
      <c r="E13912" s="189"/>
    </row>
    <row r="13913">
      <c r="A13913" s="186" t="s">
        <v>489</v>
      </c>
      <c r="B13913" s="186">
        <v>0.0028857</v>
      </c>
      <c r="C13913" s="187">
        <v>45789.0</v>
      </c>
      <c r="D13913" s="188" t="str">
        <f t="shared" si="1"/>
        <v>2025/05</v>
      </c>
      <c r="E13913" s="189"/>
    </row>
    <row r="13914">
      <c r="A13914" s="186" t="s">
        <v>489</v>
      </c>
      <c r="B13914" s="186">
        <v>0.001662</v>
      </c>
      <c r="C13914" s="187">
        <v>45789.0</v>
      </c>
      <c r="D13914" s="188" t="str">
        <f t="shared" si="1"/>
        <v>2025/05</v>
      </c>
      <c r="E13914" s="189"/>
    </row>
    <row r="13915">
      <c r="A13915" s="186" t="s">
        <v>498</v>
      </c>
      <c r="B13915" s="186">
        <v>0.239445</v>
      </c>
      <c r="C13915" s="187">
        <v>45789.0</v>
      </c>
      <c r="D13915" s="188" t="str">
        <f t="shared" si="1"/>
        <v>2025/05</v>
      </c>
      <c r="E13915" s="189"/>
    </row>
    <row r="13916">
      <c r="A13916" s="186" t="s">
        <v>498</v>
      </c>
      <c r="B13916" s="186">
        <v>0.0016</v>
      </c>
      <c r="C13916" s="187">
        <v>45789.0</v>
      </c>
      <c r="D13916" s="188" t="str">
        <f t="shared" si="1"/>
        <v>2025/05</v>
      </c>
      <c r="E13916" s="189"/>
    </row>
    <row r="13917">
      <c r="A13917" s="186" t="s">
        <v>498</v>
      </c>
      <c r="B13917" s="186">
        <v>0.17019</v>
      </c>
      <c r="C13917" s="187">
        <v>45789.0</v>
      </c>
      <c r="D13917" s="188" t="str">
        <f t="shared" si="1"/>
        <v>2025/05</v>
      </c>
      <c r="E13917" s="189"/>
    </row>
    <row r="13918">
      <c r="A13918" s="186" t="s">
        <v>498</v>
      </c>
      <c r="B13918" s="186">
        <v>0.01921965</v>
      </c>
      <c r="C13918" s="187">
        <v>45789.0</v>
      </c>
      <c r="D13918" s="188" t="str">
        <f t="shared" si="1"/>
        <v>2025/05</v>
      </c>
      <c r="E13918" s="189"/>
    </row>
    <row r="13919">
      <c r="A13919" s="186" t="s">
        <v>498</v>
      </c>
      <c r="B13919" s="186">
        <v>2.784E-4</v>
      </c>
      <c r="C13919" s="187">
        <v>45789.0</v>
      </c>
      <c r="D13919" s="188" t="str">
        <f t="shared" si="1"/>
        <v>2025/05</v>
      </c>
      <c r="E13919" s="189"/>
    </row>
    <row r="13920">
      <c r="A13920" s="186" t="s">
        <v>498</v>
      </c>
      <c r="B13920" s="186">
        <v>0.0039708</v>
      </c>
      <c r="C13920" s="187">
        <v>45789.0</v>
      </c>
      <c r="D13920" s="188" t="str">
        <f t="shared" si="1"/>
        <v>2025/05</v>
      </c>
      <c r="E13920" s="189"/>
    </row>
    <row r="13921">
      <c r="A13921" s="186" t="s">
        <v>513</v>
      </c>
      <c r="B13921" s="186">
        <v>1.37E-5</v>
      </c>
      <c r="C13921" s="187">
        <v>45789.0</v>
      </c>
      <c r="D13921" s="188" t="str">
        <f t="shared" si="1"/>
        <v>2025/05</v>
      </c>
      <c r="E13921" s="189"/>
    </row>
    <row r="13922">
      <c r="A13922" s="186" t="s">
        <v>491</v>
      </c>
      <c r="B13922" s="186">
        <v>0.0219645</v>
      </c>
      <c r="C13922" s="187">
        <v>45789.0</v>
      </c>
      <c r="D13922" s="188" t="str">
        <f t="shared" si="1"/>
        <v>2025/05</v>
      </c>
      <c r="E13922" s="189"/>
    </row>
    <row r="13923">
      <c r="A13923" s="186" t="s">
        <v>491</v>
      </c>
      <c r="B13923" s="186">
        <v>0.059616</v>
      </c>
      <c r="C13923" s="187">
        <v>45789.0</v>
      </c>
      <c r="D13923" s="188" t="str">
        <f t="shared" si="1"/>
        <v>2025/05</v>
      </c>
      <c r="E13923" s="189"/>
    </row>
    <row r="13924">
      <c r="A13924" s="186" t="s">
        <v>491</v>
      </c>
      <c r="B13924" s="186">
        <v>0.0159024</v>
      </c>
      <c r="C13924" s="187">
        <v>45789.0</v>
      </c>
      <c r="D13924" s="188" t="str">
        <f t="shared" si="1"/>
        <v>2025/05</v>
      </c>
      <c r="E13924" s="189"/>
    </row>
    <row r="13925">
      <c r="A13925" s="186" t="s">
        <v>487</v>
      </c>
      <c r="B13925" s="186">
        <v>0.017532</v>
      </c>
      <c r="C13925" s="187">
        <v>45790.0</v>
      </c>
      <c r="D13925" s="188" t="str">
        <f t="shared" si="1"/>
        <v>2025/05</v>
      </c>
      <c r="E13925" s="189"/>
    </row>
    <row r="13926">
      <c r="A13926" s="186" t="s">
        <v>487</v>
      </c>
      <c r="B13926" s="186">
        <v>3.072E-4</v>
      </c>
      <c r="C13926" s="187">
        <v>45790.0</v>
      </c>
      <c r="D13926" s="188" t="str">
        <f t="shared" si="1"/>
        <v>2025/05</v>
      </c>
      <c r="E13926" s="189"/>
    </row>
    <row r="13927">
      <c r="A13927" s="186" t="s">
        <v>487</v>
      </c>
      <c r="B13927" s="186">
        <v>0.0326416</v>
      </c>
      <c r="C13927" s="187">
        <v>45790.0</v>
      </c>
      <c r="D13927" s="188" t="str">
        <f t="shared" si="1"/>
        <v>2025/05</v>
      </c>
      <c r="E13927" s="189"/>
    </row>
    <row r="13928">
      <c r="A13928" s="186" t="s">
        <v>487</v>
      </c>
      <c r="B13928" s="186">
        <v>0.99537</v>
      </c>
      <c r="C13928" s="187">
        <v>45790.0</v>
      </c>
      <c r="D13928" s="188" t="str">
        <f t="shared" si="1"/>
        <v>2025/05</v>
      </c>
      <c r="E13928" s="189"/>
    </row>
    <row r="13929">
      <c r="A13929" s="186" t="s">
        <v>487</v>
      </c>
      <c r="B13929" s="186">
        <v>0.45084</v>
      </c>
      <c r="C13929" s="187">
        <v>45790.0</v>
      </c>
      <c r="D13929" s="188" t="str">
        <f t="shared" si="1"/>
        <v>2025/05</v>
      </c>
      <c r="E13929" s="189"/>
    </row>
    <row r="13930">
      <c r="A13930" s="186" t="s">
        <v>487</v>
      </c>
      <c r="B13930" s="186">
        <v>1.0787755</v>
      </c>
      <c r="C13930" s="187">
        <v>45790.0</v>
      </c>
      <c r="D13930" s="188" t="str">
        <f t="shared" si="1"/>
        <v>2025/05</v>
      </c>
      <c r="E13930" s="189"/>
    </row>
    <row r="13931">
      <c r="A13931" s="186" t="s">
        <v>487</v>
      </c>
      <c r="B13931" s="186">
        <v>0.0162976</v>
      </c>
      <c r="C13931" s="187">
        <v>45790.0</v>
      </c>
      <c r="D13931" s="188" t="str">
        <f t="shared" si="1"/>
        <v>2025/05</v>
      </c>
      <c r="E13931" s="189"/>
    </row>
    <row r="13932">
      <c r="A13932" s="186" t="s">
        <v>487</v>
      </c>
      <c r="B13932" s="186">
        <v>1.97824</v>
      </c>
      <c r="C13932" s="187">
        <v>45790.0</v>
      </c>
      <c r="D13932" s="188" t="str">
        <f t="shared" si="1"/>
        <v>2025/05</v>
      </c>
      <c r="E13932" s="189"/>
    </row>
    <row r="13933">
      <c r="A13933" s="186" t="s">
        <v>487</v>
      </c>
      <c r="B13933" s="186">
        <v>0.4612</v>
      </c>
      <c r="C13933" s="187">
        <v>45790.0</v>
      </c>
      <c r="D13933" s="188" t="str">
        <f t="shared" si="1"/>
        <v>2025/05</v>
      </c>
      <c r="E13933" s="189"/>
    </row>
    <row r="13934">
      <c r="A13934" s="186" t="s">
        <v>487</v>
      </c>
      <c r="B13934" s="186">
        <v>0.15344</v>
      </c>
      <c r="C13934" s="187">
        <v>45790.0</v>
      </c>
      <c r="D13934" s="188" t="str">
        <f t="shared" si="1"/>
        <v>2025/05</v>
      </c>
      <c r="E13934" s="189"/>
    </row>
    <row r="13935">
      <c r="A13935" s="186" t="s">
        <v>487</v>
      </c>
      <c r="B13935" s="186">
        <v>1.15856</v>
      </c>
      <c r="C13935" s="187">
        <v>45790.0</v>
      </c>
      <c r="D13935" s="188" t="str">
        <f t="shared" si="1"/>
        <v>2025/05</v>
      </c>
      <c r="E13935" s="189"/>
    </row>
    <row r="13936">
      <c r="A13936" s="186" t="s">
        <v>487</v>
      </c>
      <c r="B13936" s="186">
        <v>0.13551</v>
      </c>
      <c r="C13936" s="187">
        <v>45790.0</v>
      </c>
      <c r="D13936" s="188" t="str">
        <f t="shared" si="1"/>
        <v>2025/05</v>
      </c>
      <c r="E13936" s="189"/>
    </row>
    <row r="13937">
      <c r="A13937" s="186" t="s">
        <v>487</v>
      </c>
      <c r="B13937" s="186">
        <v>0.31872</v>
      </c>
      <c r="C13937" s="187">
        <v>45790.0</v>
      </c>
      <c r="D13937" s="188" t="str">
        <f t="shared" si="1"/>
        <v>2025/05</v>
      </c>
      <c r="E13937" s="189"/>
    </row>
    <row r="13938">
      <c r="A13938" s="186" t="s">
        <v>487</v>
      </c>
      <c r="B13938" s="186">
        <v>0.06734</v>
      </c>
      <c r="C13938" s="187">
        <v>45790.0</v>
      </c>
      <c r="D13938" s="188" t="str">
        <f t="shared" si="1"/>
        <v>2025/05</v>
      </c>
      <c r="E13938" s="189"/>
    </row>
    <row r="13939">
      <c r="A13939" s="186" t="s">
        <v>499</v>
      </c>
      <c r="B13939" s="186">
        <v>6.26208</v>
      </c>
      <c r="C13939" s="187">
        <v>45790.0</v>
      </c>
      <c r="D13939" s="188" t="str">
        <f t="shared" si="1"/>
        <v>2025/05</v>
      </c>
      <c r="E13939" s="189"/>
    </row>
    <row r="13940">
      <c r="A13940" s="186" t="s">
        <v>499</v>
      </c>
      <c r="B13940" s="186">
        <v>3.25732</v>
      </c>
      <c r="C13940" s="187">
        <v>45790.0</v>
      </c>
      <c r="D13940" s="188" t="str">
        <f t="shared" si="1"/>
        <v>2025/05</v>
      </c>
      <c r="E13940" s="189"/>
    </row>
    <row r="13941">
      <c r="A13941" s="186" t="s">
        <v>499</v>
      </c>
      <c r="B13941" s="186">
        <v>3.31235</v>
      </c>
      <c r="C13941" s="187">
        <v>45790.0</v>
      </c>
      <c r="D13941" s="188" t="str">
        <f t="shared" si="1"/>
        <v>2025/05</v>
      </c>
      <c r="E13941" s="189"/>
    </row>
    <row r="13942">
      <c r="A13942" s="186" t="s">
        <v>499</v>
      </c>
      <c r="B13942" s="186">
        <v>0.30432</v>
      </c>
      <c r="C13942" s="187">
        <v>45790.0</v>
      </c>
      <c r="D13942" s="188" t="str">
        <f t="shared" si="1"/>
        <v>2025/05</v>
      </c>
      <c r="E13942" s="189"/>
    </row>
    <row r="13943">
      <c r="A13943" s="186" t="s">
        <v>499</v>
      </c>
      <c r="B13943" s="186">
        <v>1.99595</v>
      </c>
      <c r="C13943" s="187">
        <v>45790.0</v>
      </c>
      <c r="D13943" s="188" t="str">
        <f t="shared" si="1"/>
        <v>2025/05</v>
      </c>
      <c r="E13943" s="189"/>
    </row>
    <row r="13944">
      <c r="A13944" s="186" t="s">
        <v>499</v>
      </c>
      <c r="B13944" s="186">
        <v>0.01804153</v>
      </c>
      <c r="C13944" s="187">
        <v>45790.0</v>
      </c>
      <c r="D13944" s="188" t="str">
        <f t="shared" si="1"/>
        <v>2025/05</v>
      </c>
      <c r="E13944" s="189"/>
    </row>
    <row r="13945">
      <c r="A13945" s="186" t="s">
        <v>499</v>
      </c>
      <c r="B13945" s="186">
        <v>0.1115988</v>
      </c>
      <c r="C13945" s="187">
        <v>45790.0</v>
      </c>
      <c r="D13945" s="188" t="str">
        <f t="shared" si="1"/>
        <v>2025/05</v>
      </c>
      <c r="E13945" s="189"/>
    </row>
    <row r="13946">
      <c r="A13946" s="186" t="s">
        <v>499</v>
      </c>
      <c r="B13946" s="186">
        <v>0.0618492</v>
      </c>
      <c r="C13946" s="187">
        <v>45790.0</v>
      </c>
      <c r="D13946" s="188" t="str">
        <f t="shared" si="1"/>
        <v>2025/05</v>
      </c>
      <c r="E13946" s="189"/>
    </row>
    <row r="13947">
      <c r="A13947" s="186" t="s">
        <v>511</v>
      </c>
      <c r="B13947" s="186">
        <v>5.505E-4</v>
      </c>
      <c r="C13947" s="187">
        <v>45790.0</v>
      </c>
      <c r="D13947" s="188" t="str">
        <f t="shared" si="1"/>
        <v>2025/05</v>
      </c>
      <c r="E13947" s="189"/>
    </row>
    <row r="13948">
      <c r="A13948" s="186" t="s">
        <v>511</v>
      </c>
      <c r="B13948" s="186">
        <v>4.08E-5</v>
      </c>
      <c r="C13948" s="187">
        <v>45790.0</v>
      </c>
      <c r="D13948" s="188" t="str">
        <f t="shared" si="1"/>
        <v>2025/05</v>
      </c>
      <c r="E13948" s="189"/>
    </row>
    <row r="13949">
      <c r="A13949" s="186" t="s">
        <v>509</v>
      </c>
      <c r="B13949" s="186">
        <v>0.0010572</v>
      </c>
      <c r="C13949" s="187">
        <v>45790.0</v>
      </c>
      <c r="D13949" s="188" t="str">
        <f t="shared" si="1"/>
        <v>2025/05</v>
      </c>
      <c r="E13949" s="189"/>
    </row>
    <row r="13950">
      <c r="A13950" s="186" t="s">
        <v>509</v>
      </c>
      <c r="B13950" s="186">
        <v>6.666E-4</v>
      </c>
      <c r="C13950" s="187">
        <v>45790.0</v>
      </c>
      <c r="D13950" s="188" t="str">
        <f t="shared" si="1"/>
        <v>2025/05</v>
      </c>
      <c r="E13950" s="189"/>
    </row>
    <row r="13951">
      <c r="A13951" s="186" t="s">
        <v>502</v>
      </c>
      <c r="B13951" s="186">
        <v>0.002254</v>
      </c>
      <c r="C13951" s="187">
        <v>45790.0</v>
      </c>
      <c r="D13951" s="188" t="str">
        <f t="shared" si="1"/>
        <v>2025/05</v>
      </c>
      <c r="E13951" s="189"/>
    </row>
    <row r="13952">
      <c r="A13952" s="186" t="s">
        <v>502</v>
      </c>
      <c r="B13952" s="186">
        <v>0.013616</v>
      </c>
      <c r="C13952" s="187">
        <v>45790.0</v>
      </c>
      <c r="D13952" s="188" t="str">
        <f t="shared" si="1"/>
        <v>2025/05</v>
      </c>
      <c r="E13952" s="189"/>
    </row>
    <row r="13953">
      <c r="A13953" s="186" t="s">
        <v>502</v>
      </c>
      <c r="B13953" s="186">
        <v>0.1440868</v>
      </c>
      <c r="C13953" s="187">
        <v>45790.0</v>
      </c>
      <c r="D13953" s="188" t="str">
        <f t="shared" si="1"/>
        <v>2025/05</v>
      </c>
      <c r="E13953" s="189"/>
    </row>
    <row r="13954">
      <c r="A13954" s="186" t="s">
        <v>502</v>
      </c>
      <c r="B13954" s="186">
        <v>0.5459104</v>
      </c>
      <c r="C13954" s="187">
        <v>45790.0</v>
      </c>
      <c r="D13954" s="188" t="str">
        <f t="shared" si="1"/>
        <v>2025/05</v>
      </c>
      <c r="E13954" s="189"/>
    </row>
    <row r="13955">
      <c r="A13955" s="186" t="s">
        <v>502</v>
      </c>
      <c r="B13955" s="186">
        <v>0.259075</v>
      </c>
      <c r="C13955" s="187">
        <v>45790.0</v>
      </c>
      <c r="D13955" s="188" t="str">
        <f t="shared" si="1"/>
        <v>2025/05</v>
      </c>
      <c r="E13955" s="189"/>
    </row>
    <row r="13956">
      <c r="A13956" s="186" t="s">
        <v>502</v>
      </c>
      <c r="B13956" s="186">
        <v>0.02736</v>
      </c>
      <c r="C13956" s="187">
        <v>45790.0</v>
      </c>
      <c r="D13956" s="188" t="str">
        <f t="shared" si="1"/>
        <v>2025/05</v>
      </c>
      <c r="E13956" s="189"/>
    </row>
    <row r="13957">
      <c r="A13957" s="186" t="s">
        <v>502</v>
      </c>
      <c r="B13957" s="186">
        <v>0.53807</v>
      </c>
      <c r="C13957" s="187">
        <v>45790.0</v>
      </c>
      <c r="D13957" s="188" t="str">
        <f t="shared" si="1"/>
        <v>2025/05</v>
      </c>
      <c r="E13957" s="189"/>
    </row>
    <row r="13958">
      <c r="A13958" s="186" t="s">
        <v>502</v>
      </c>
      <c r="B13958" s="186">
        <v>0.36349185</v>
      </c>
      <c r="C13958" s="187">
        <v>45790.0</v>
      </c>
      <c r="D13958" s="188" t="str">
        <f t="shared" si="1"/>
        <v>2025/05</v>
      </c>
      <c r="E13958" s="189"/>
    </row>
    <row r="13959">
      <c r="A13959" s="186" t="s">
        <v>502</v>
      </c>
      <c r="B13959" s="186">
        <v>0.0694752</v>
      </c>
      <c r="C13959" s="187">
        <v>45790.0</v>
      </c>
      <c r="D13959" s="188" t="str">
        <f t="shared" si="1"/>
        <v>2025/05</v>
      </c>
      <c r="E13959" s="189"/>
    </row>
    <row r="13960">
      <c r="A13960" s="186" t="s">
        <v>502</v>
      </c>
      <c r="B13960" s="186">
        <v>0.026676</v>
      </c>
      <c r="C13960" s="187">
        <v>45790.0</v>
      </c>
      <c r="D13960" s="188" t="str">
        <f t="shared" si="1"/>
        <v>2025/05</v>
      </c>
      <c r="E13960" s="189"/>
    </row>
    <row r="13961">
      <c r="A13961" s="186" t="s">
        <v>502</v>
      </c>
      <c r="B13961" s="186">
        <v>0.1698752</v>
      </c>
      <c r="C13961" s="187">
        <v>45790.0</v>
      </c>
      <c r="D13961" s="188" t="str">
        <f t="shared" si="1"/>
        <v>2025/05</v>
      </c>
      <c r="E13961" s="189"/>
    </row>
    <row r="13962">
      <c r="A13962" s="186" t="s">
        <v>502</v>
      </c>
      <c r="B13962" s="186">
        <v>0.0320496</v>
      </c>
      <c r="C13962" s="187">
        <v>45790.0</v>
      </c>
      <c r="D13962" s="188" t="str">
        <f t="shared" si="1"/>
        <v>2025/05</v>
      </c>
      <c r="E13962" s="189"/>
    </row>
    <row r="13963">
      <c r="A13963" s="186" t="s">
        <v>502</v>
      </c>
      <c r="B13963" s="186">
        <v>0.0097093</v>
      </c>
      <c r="C13963" s="187">
        <v>45790.0</v>
      </c>
      <c r="D13963" s="188" t="str">
        <f t="shared" si="1"/>
        <v>2025/05</v>
      </c>
      <c r="E13963" s="189"/>
    </row>
    <row r="13964">
      <c r="A13964" s="186" t="s">
        <v>502</v>
      </c>
      <c r="B13964" s="186">
        <v>13.37493</v>
      </c>
      <c r="C13964" s="187">
        <v>45790.0</v>
      </c>
      <c r="D13964" s="188" t="str">
        <f t="shared" si="1"/>
        <v>2025/05</v>
      </c>
      <c r="E13964" s="189"/>
    </row>
    <row r="13965">
      <c r="A13965" s="186" t="s">
        <v>502</v>
      </c>
      <c r="B13965" s="186">
        <v>0.4017783</v>
      </c>
      <c r="C13965" s="187">
        <v>45790.0</v>
      </c>
      <c r="D13965" s="188" t="str">
        <f t="shared" si="1"/>
        <v>2025/05</v>
      </c>
      <c r="E13965" s="189"/>
    </row>
    <row r="13966">
      <c r="A13966" s="186" t="s">
        <v>502</v>
      </c>
      <c r="B13966" s="186">
        <v>1.728E-4</v>
      </c>
      <c r="C13966" s="187">
        <v>45790.0</v>
      </c>
      <c r="D13966" s="188" t="str">
        <f t="shared" si="1"/>
        <v>2025/05</v>
      </c>
      <c r="E13966" s="189"/>
    </row>
    <row r="13967">
      <c r="A13967" s="186" t="s">
        <v>502</v>
      </c>
      <c r="B13967" s="186">
        <v>0.0281076</v>
      </c>
      <c r="C13967" s="187">
        <v>45790.0</v>
      </c>
      <c r="D13967" s="188" t="str">
        <f t="shared" si="1"/>
        <v>2025/05</v>
      </c>
      <c r="E13967" s="189"/>
    </row>
    <row r="13968">
      <c r="A13968" s="186" t="s">
        <v>502</v>
      </c>
      <c r="B13968" s="186">
        <v>3.84</v>
      </c>
      <c r="C13968" s="187">
        <v>45790.0</v>
      </c>
      <c r="D13968" s="188" t="str">
        <f t="shared" si="1"/>
        <v>2025/05</v>
      </c>
      <c r="E13968" s="189"/>
    </row>
    <row r="13969">
      <c r="A13969" s="186" t="s">
        <v>502</v>
      </c>
      <c r="B13969" s="186">
        <v>0.0399065</v>
      </c>
      <c r="C13969" s="187">
        <v>45790.0</v>
      </c>
      <c r="D13969" s="188" t="str">
        <f t="shared" si="1"/>
        <v>2025/05</v>
      </c>
      <c r="E13969" s="189"/>
    </row>
    <row r="13970">
      <c r="A13970" s="186" t="s">
        <v>502</v>
      </c>
      <c r="B13970" s="186">
        <v>0.0562755</v>
      </c>
      <c r="C13970" s="187">
        <v>45790.0</v>
      </c>
      <c r="D13970" s="188" t="str">
        <f t="shared" si="1"/>
        <v>2025/05</v>
      </c>
      <c r="E13970" s="189"/>
    </row>
    <row r="13971">
      <c r="A13971" s="186" t="s">
        <v>488</v>
      </c>
      <c r="B13971" s="186">
        <v>0.01637</v>
      </c>
      <c r="C13971" s="187">
        <v>45790.0</v>
      </c>
      <c r="D13971" s="188" t="str">
        <f t="shared" si="1"/>
        <v>2025/05</v>
      </c>
      <c r="E13971" s="189"/>
    </row>
    <row r="13972">
      <c r="A13972" s="186" t="s">
        <v>488</v>
      </c>
      <c r="B13972" s="186">
        <v>0.001637</v>
      </c>
      <c r="C13972" s="187">
        <v>45790.0</v>
      </c>
      <c r="D13972" s="188" t="str">
        <f t="shared" si="1"/>
        <v>2025/05</v>
      </c>
      <c r="E13972" s="189"/>
    </row>
    <row r="13973">
      <c r="A13973" s="186" t="s">
        <v>488</v>
      </c>
      <c r="B13973" s="186">
        <v>0.051056</v>
      </c>
      <c r="C13973" s="187">
        <v>45790.0</v>
      </c>
      <c r="D13973" s="188" t="str">
        <f t="shared" si="1"/>
        <v>2025/05</v>
      </c>
      <c r="E13973" s="189"/>
    </row>
    <row r="13974">
      <c r="A13974" s="186" t="s">
        <v>488</v>
      </c>
      <c r="B13974" s="186">
        <v>0.0629644</v>
      </c>
      <c r="C13974" s="187">
        <v>45790.0</v>
      </c>
      <c r="D13974" s="188" t="str">
        <f t="shared" si="1"/>
        <v>2025/05</v>
      </c>
      <c r="E13974" s="189"/>
    </row>
    <row r="13975">
      <c r="A13975" s="186" t="s">
        <v>488</v>
      </c>
      <c r="B13975" s="186">
        <v>0.0035712</v>
      </c>
      <c r="C13975" s="187">
        <v>45790.0</v>
      </c>
      <c r="D13975" s="188" t="str">
        <f t="shared" si="1"/>
        <v>2025/05</v>
      </c>
      <c r="E13975" s="189"/>
    </row>
    <row r="13976">
      <c r="A13976" s="186" t="s">
        <v>488</v>
      </c>
      <c r="B13976" s="186">
        <v>0.1081072</v>
      </c>
      <c r="C13976" s="187">
        <v>45790.0</v>
      </c>
      <c r="D13976" s="188" t="str">
        <f t="shared" si="1"/>
        <v>2025/05</v>
      </c>
      <c r="E13976" s="189"/>
    </row>
    <row r="13977">
      <c r="A13977" s="186" t="s">
        <v>488</v>
      </c>
      <c r="B13977" s="186">
        <v>9.642E-4</v>
      </c>
      <c r="C13977" s="187">
        <v>45790.0</v>
      </c>
      <c r="D13977" s="188" t="str">
        <f t="shared" si="1"/>
        <v>2025/05</v>
      </c>
      <c r="E13977" s="189"/>
    </row>
    <row r="13978">
      <c r="A13978" s="186" t="s">
        <v>488</v>
      </c>
      <c r="B13978" s="186">
        <v>0.0015264</v>
      </c>
      <c r="C13978" s="187">
        <v>45790.0</v>
      </c>
      <c r="D13978" s="188" t="str">
        <f t="shared" si="1"/>
        <v>2025/05</v>
      </c>
      <c r="E13978" s="189"/>
    </row>
    <row r="13979">
      <c r="A13979" s="186" t="s">
        <v>488</v>
      </c>
      <c r="B13979" s="186">
        <v>3.713865</v>
      </c>
      <c r="C13979" s="187">
        <v>45790.0</v>
      </c>
      <c r="D13979" s="188" t="str">
        <f t="shared" si="1"/>
        <v>2025/05</v>
      </c>
      <c r="E13979" s="189"/>
    </row>
    <row r="13980">
      <c r="A13980" s="186" t="s">
        <v>488</v>
      </c>
      <c r="B13980" s="186">
        <v>0.06288</v>
      </c>
      <c r="C13980" s="187">
        <v>45790.0</v>
      </c>
      <c r="D13980" s="188" t="str">
        <f t="shared" si="1"/>
        <v>2025/05</v>
      </c>
      <c r="E13980" s="189"/>
    </row>
    <row r="13981">
      <c r="A13981" s="186" t="s">
        <v>488</v>
      </c>
      <c r="B13981" s="186">
        <v>1.52736</v>
      </c>
      <c r="C13981" s="187">
        <v>45790.0</v>
      </c>
      <c r="D13981" s="188" t="str">
        <f t="shared" si="1"/>
        <v>2025/05</v>
      </c>
      <c r="E13981" s="189"/>
    </row>
    <row r="13982">
      <c r="A13982" s="186" t="s">
        <v>488</v>
      </c>
      <c r="B13982" s="186">
        <v>0.0352525</v>
      </c>
      <c r="C13982" s="187">
        <v>45790.0</v>
      </c>
      <c r="D13982" s="188" t="str">
        <f t="shared" si="1"/>
        <v>2025/05</v>
      </c>
      <c r="E13982" s="189"/>
    </row>
    <row r="13983">
      <c r="A13983" s="186" t="s">
        <v>488</v>
      </c>
      <c r="B13983" s="186">
        <v>0.05233</v>
      </c>
      <c r="C13983" s="187">
        <v>45790.0</v>
      </c>
      <c r="D13983" s="188" t="str">
        <f t="shared" si="1"/>
        <v>2025/05</v>
      </c>
      <c r="E13983" s="189"/>
    </row>
    <row r="13984">
      <c r="A13984" s="186" t="s">
        <v>488</v>
      </c>
      <c r="B13984" s="186">
        <v>2.205E-4</v>
      </c>
      <c r="C13984" s="187">
        <v>45790.0</v>
      </c>
      <c r="D13984" s="188" t="str">
        <f t="shared" si="1"/>
        <v>2025/05</v>
      </c>
      <c r="E13984" s="189"/>
    </row>
    <row r="13985">
      <c r="A13985" s="186" t="s">
        <v>488</v>
      </c>
      <c r="B13985" s="186">
        <v>2.7E-5</v>
      </c>
      <c r="C13985" s="187">
        <v>45790.0</v>
      </c>
      <c r="D13985" s="188" t="str">
        <f t="shared" si="1"/>
        <v>2025/05</v>
      </c>
      <c r="E13985" s="189"/>
    </row>
    <row r="13986">
      <c r="A13986" s="186" t="s">
        <v>488</v>
      </c>
      <c r="B13986" s="186">
        <v>3.04181</v>
      </c>
      <c r="C13986" s="187">
        <v>45790.0</v>
      </c>
      <c r="D13986" s="188" t="str">
        <f t="shared" si="1"/>
        <v>2025/05</v>
      </c>
      <c r="E13986" s="189"/>
    </row>
    <row r="13987">
      <c r="A13987" s="186" t="s">
        <v>488</v>
      </c>
      <c r="B13987" s="186">
        <v>0.0192</v>
      </c>
      <c r="C13987" s="187">
        <v>45790.0</v>
      </c>
      <c r="D13987" s="188" t="str">
        <f t="shared" si="1"/>
        <v>2025/05</v>
      </c>
      <c r="E13987" s="189"/>
    </row>
    <row r="13988">
      <c r="A13988" s="186" t="s">
        <v>488</v>
      </c>
      <c r="B13988" s="186">
        <v>1.48452</v>
      </c>
      <c r="C13988" s="187">
        <v>45790.0</v>
      </c>
      <c r="D13988" s="188" t="str">
        <f t="shared" si="1"/>
        <v>2025/05</v>
      </c>
      <c r="E13988" s="189"/>
    </row>
    <row r="13989">
      <c r="A13989" s="186" t="s">
        <v>488</v>
      </c>
      <c r="B13989" s="186">
        <v>0.067905</v>
      </c>
      <c r="C13989" s="187">
        <v>45790.0</v>
      </c>
      <c r="D13989" s="188" t="str">
        <f t="shared" si="1"/>
        <v>2025/05</v>
      </c>
      <c r="E13989" s="189"/>
    </row>
    <row r="13990">
      <c r="A13990" s="186" t="s">
        <v>488</v>
      </c>
      <c r="B13990" s="186">
        <v>0.01056</v>
      </c>
      <c r="C13990" s="187">
        <v>45790.0</v>
      </c>
      <c r="D13990" s="188" t="str">
        <f t="shared" si="1"/>
        <v>2025/05</v>
      </c>
      <c r="E13990" s="189"/>
    </row>
    <row r="13991">
      <c r="A13991" s="186" t="s">
        <v>488</v>
      </c>
      <c r="B13991" s="186">
        <v>0.59922</v>
      </c>
      <c r="C13991" s="187">
        <v>45790.0</v>
      </c>
      <c r="D13991" s="188" t="str">
        <f t="shared" si="1"/>
        <v>2025/05</v>
      </c>
      <c r="E13991" s="189"/>
    </row>
    <row r="13992">
      <c r="A13992" s="186" t="s">
        <v>488</v>
      </c>
      <c r="B13992" s="186">
        <v>1.5988577</v>
      </c>
      <c r="C13992" s="187">
        <v>45790.0</v>
      </c>
      <c r="D13992" s="188" t="str">
        <f t="shared" si="1"/>
        <v>2025/05</v>
      </c>
      <c r="E13992" s="189"/>
    </row>
    <row r="13993">
      <c r="A13993" s="186" t="s">
        <v>488</v>
      </c>
      <c r="B13993" s="186">
        <v>0.017248</v>
      </c>
      <c r="C13993" s="187">
        <v>45790.0</v>
      </c>
      <c r="D13993" s="188" t="str">
        <f t="shared" si="1"/>
        <v>2025/05</v>
      </c>
      <c r="E13993" s="189"/>
    </row>
    <row r="13994">
      <c r="A13994" s="186" t="s">
        <v>488</v>
      </c>
      <c r="B13994" s="186">
        <v>2.0087892</v>
      </c>
      <c r="C13994" s="187">
        <v>45790.0</v>
      </c>
      <c r="D13994" s="188" t="str">
        <f t="shared" si="1"/>
        <v>2025/05</v>
      </c>
      <c r="E13994" s="189"/>
    </row>
    <row r="13995">
      <c r="A13995" s="186" t="s">
        <v>488</v>
      </c>
      <c r="B13995" s="186">
        <v>0.0954932</v>
      </c>
      <c r="C13995" s="187">
        <v>45790.0</v>
      </c>
      <c r="D13995" s="188" t="str">
        <f t="shared" si="1"/>
        <v>2025/05</v>
      </c>
      <c r="E13995" s="189"/>
    </row>
    <row r="13996">
      <c r="A13996" s="186" t="s">
        <v>488</v>
      </c>
      <c r="B13996" s="186">
        <v>0.0102784</v>
      </c>
      <c r="C13996" s="187">
        <v>45790.0</v>
      </c>
      <c r="D13996" s="188" t="str">
        <f t="shared" si="1"/>
        <v>2025/05</v>
      </c>
      <c r="E13996" s="189"/>
    </row>
    <row r="13997">
      <c r="A13997" s="186" t="s">
        <v>488</v>
      </c>
      <c r="B13997" s="186">
        <v>0.4992724</v>
      </c>
      <c r="C13997" s="187">
        <v>45790.0</v>
      </c>
      <c r="D13997" s="188" t="str">
        <f t="shared" si="1"/>
        <v>2025/05</v>
      </c>
      <c r="E13997" s="189"/>
    </row>
    <row r="13998">
      <c r="A13998" s="186" t="s">
        <v>488</v>
      </c>
      <c r="B13998" s="186">
        <v>1.8E-7</v>
      </c>
      <c r="C13998" s="187">
        <v>45790.0</v>
      </c>
      <c r="D13998" s="188" t="str">
        <f t="shared" si="1"/>
        <v>2025/05</v>
      </c>
      <c r="E13998" s="189"/>
    </row>
    <row r="13999">
      <c r="A13999" s="186" t="s">
        <v>488</v>
      </c>
      <c r="B13999" s="186">
        <v>7.7532E-4</v>
      </c>
      <c r="C13999" s="187">
        <v>45790.0</v>
      </c>
      <c r="D13999" s="188" t="str">
        <f t="shared" si="1"/>
        <v>2025/05</v>
      </c>
      <c r="E13999" s="189"/>
    </row>
    <row r="14000">
      <c r="A14000" s="186" t="s">
        <v>488</v>
      </c>
      <c r="B14000" s="186">
        <v>0.4717035</v>
      </c>
      <c r="C14000" s="187">
        <v>45790.0</v>
      </c>
      <c r="D14000" s="188" t="str">
        <f t="shared" si="1"/>
        <v>2025/05</v>
      </c>
      <c r="E14000" s="189"/>
    </row>
    <row r="14001">
      <c r="A14001" s="186" t="s">
        <v>488</v>
      </c>
      <c r="B14001" s="186">
        <v>0.0532992</v>
      </c>
      <c r="C14001" s="187">
        <v>45790.0</v>
      </c>
      <c r="D14001" s="188" t="str">
        <f t="shared" si="1"/>
        <v>2025/05</v>
      </c>
      <c r="E14001" s="189"/>
    </row>
    <row r="14002">
      <c r="A14002" s="186" t="s">
        <v>488</v>
      </c>
      <c r="B14002" s="186">
        <v>0.1104468</v>
      </c>
      <c r="C14002" s="187">
        <v>45790.0</v>
      </c>
      <c r="D14002" s="188" t="str">
        <f t="shared" si="1"/>
        <v>2025/05</v>
      </c>
      <c r="E14002" s="189"/>
    </row>
    <row r="14003">
      <c r="A14003" s="186" t="s">
        <v>489</v>
      </c>
      <c r="B14003" s="186">
        <v>0.86316</v>
      </c>
      <c r="C14003" s="187">
        <v>45790.0</v>
      </c>
      <c r="D14003" s="188" t="str">
        <f t="shared" si="1"/>
        <v>2025/05</v>
      </c>
      <c r="E14003" s="189"/>
    </row>
    <row r="14004">
      <c r="A14004" s="186" t="s">
        <v>489</v>
      </c>
      <c r="B14004" s="186">
        <v>0.03664</v>
      </c>
      <c r="C14004" s="187">
        <v>45790.0</v>
      </c>
      <c r="D14004" s="188" t="str">
        <f t="shared" si="1"/>
        <v>2025/05</v>
      </c>
      <c r="E14004" s="189"/>
    </row>
    <row r="14005">
      <c r="A14005" s="186" t="s">
        <v>489</v>
      </c>
      <c r="B14005" s="186">
        <v>0.5521</v>
      </c>
      <c r="C14005" s="187">
        <v>45790.0</v>
      </c>
      <c r="D14005" s="188" t="str">
        <f t="shared" si="1"/>
        <v>2025/05</v>
      </c>
      <c r="E14005" s="189"/>
    </row>
    <row r="14006">
      <c r="A14006" s="186" t="s">
        <v>489</v>
      </c>
      <c r="B14006" s="186">
        <v>0.1602625</v>
      </c>
      <c r="C14006" s="187">
        <v>45790.0</v>
      </c>
      <c r="D14006" s="188" t="str">
        <f t="shared" si="1"/>
        <v>2025/05</v>
      </c>
      <c r="E14006" s="189"/>
    </row>
    <row r="14007">
      <c r="A14007" s="186" t="s">
        <v>489</v>
      </c>
      <c r="B14007" s="186">
        <v>0.05162</v>
      </c>
      <c r="C14007" s="187">
        <v>45790.0</v>
      </c>
      <c r="D14007" s="188" t="str">
        <f t="shared" si="1"/>
        <v>2025/05</v>
      </c>
      <c r="E14007" s="189"/>
    </row>
    <row r="14008">
      <c r="A14008" s="186" t="s">
        <v>489</v>
      </c>
      <c r="B14008" s="186">
        <v>7.76129055</v>
      </c>
      <c r="C14008" s="187">
        <v>45790.0</v>
      </c>
      <c r="D14008" s="188" t="str">
        <f t="shared" si="1"/>
        <v>2025/05</v>
      </c>
      <c r="E14008" s="189"/>
    </row>
    <row r="14009">
      <c r="A14009" s="186" t="s">
        <v>489</v>
      </c>
      <c r="B14009" s="186">
        <v>0.5272896</v>
      </c>
      <c r="C14009" s="187">
        <v>45790.0</v>
      </c>
      <c r="D14009" s="188" t="str">
        <f t="shared" si="1"/>
        <v>2025/05</v>
      </c>
      <c r="E14009" s="189"/>
    </row>
    <row r="14010">
      <c r="A14010" s="186" t="s">
        <v>489</v>
      </c>
      <c r="B14010" s="186">
        <v>4.2475182</v>
      </c>
      <c r="C14010" s="187">
        <v>45790.0</v>
      </c>
      <c r="D14010" s="188" t="str">
        <f t="shared" si="1"/>
        <v>2025/05</v>
      </c>
      <c r="E14010" s="189"/>
    </row>
    <row r="14011">
      <c r="A14011" s="186" t="s">
        <v>489</v>
      </c>
      <c r="B14011" s="186">
        <v>0.0780774</v>
      </c>
      <c r="C14011" s="187">
        <v>45790.0</v>
      </c>
      <c r="D14011" s="188" t="str">
        <f t="shared" si="1"/>
        <v>2025/05</v>
      </c>
      <c r="E14011" s="189"/>
    </row>
    <row r="14012">
      <c r="A14012" s="186" t="s">
        <v>489</v>
      </c>
      <c r="B14012" s="186">
        <v>0.0549144</v>
      </c>
      <c r="C14012" s="187">
        <v>45790.0</v>
      </c>
      <c r="D14012" s="188" t="str">
        <f t="shared" si="1"/>
        <v>2025/05</v>
      </c>
      <c r="E14012" s="189"/>
    </row>
    <row r="14013">
      <c r="A14013" s="186" t="s">
        <v>498</v>
      </c>
      <c r="B14013" s="186">
        <v>0.497215</v>
      </c>
      <c r="C14013" s="187">
        <v>45790.0</v>
      </c>
      <c r="D14013" s="188" t="str">
        <f t="shared" si="1"/>
        <v>2025/05</v>
      </c>
      <c r="E14013" s="189"/>
    </row>
    <row r="14014">
      <c r="A14014" s="186" t="s">
        <v>498</v>
      </c>
      <c r="B14014" s="186">
        <v>0.01264</v>
      </c>
      <c r="C14014" s="187">
        <v>45790.0</v>
      </c>
      <c r="D14014" s="188" t="str">
        <f t="shared" si="1"/>
        <v>2025/05</v>
      </c>
      <c r="E14014" s="189"/>
    </row>
    <row r="14015">
      <c r="A14015" s="186" t="s">
        <v>498</v>
      </c>
      <c r="B14015" s="186">
        <v>0.38002</v>
      </c>
      <c r="C14015" s="187">
        <v>45790.0</v>
      </c>
      <c r="D14015" s="188" t="str">
        <f t="shared" si="1"/>
        <v>2025/05</v>
      </c>
      <c r="E14015" s="189"/>
    </row>
    <row r="14016">
      <c r="A14016" s="186" t="s">
        <v>498</v>
      </c>
      <c r="B14016" s="186">
        <v>0.0304017</v>
      </c>
      <c r="C14016" s="187">
        <v>45790.0</v>
      </c>
      <c r="D14016" s="188" t="str">
        <f t="shared" si="1"/>
        <v>2025/05</v>
      </c>
      <c r="E14016" s="189"/>
    </row>
    <row r="14017">
      <c r="A14017" s="186" t="s">
        <v>498</v>
      </c>
      <c r="B14017" s="186">
        <v>5.76E-4</v>
      </c>
      <c r="C14017" s="187">
        <v>45790.0</v>
      </c>
      <c r="D14017" s="188" t="str">
        <f t="shared" si="1"/>
        <v>2025/05</v>
      </c>
      <c r="E14017" s="189"/>
    </row>
    <row r="14018">
      <c r="A14018" s="186" t="s">
        <v>498</v>
      </c>
      <c r="B14018" s="186">
        <v>0.0066966</v>
      </c>
      <c r="C14018" s="187">
        <v>45790.0</v>
      </c>
      <c r="D14018" s="188" t="str">
        <f t="shared" si="1"/>
        <v>2025/05</v>
      </c>
      <c r="E14018" s="189"/>
    </row>
    <row r="14019">
      <c r="A14019" s="186" t="s">
        <v>513</v>
      </c>
      <c r="B14019" s="186">
        <v>1.569E-4</v>
      </c>
      <c r="C14019" s="187">
        <v>45790.0</v>
      </c>
      <c r="D14019" s="188" t="str">
        <f t="shared" si="1"/>
        <v>2025/05</v>
      </c>
      <c r="E14019" s="189"/>
    </row>
    <row r="14020">
      <c r="A14020" s="186" t="s">
        <v>491</v>
      </c>
      <c r="B14020" s="186">
        <v>0.01744245</v>
      </c>
      <c r="C14020" s="187">
        <v>45790.0</v>
      </c>
      <c r="D14020" s="188" t="str">
        <f t="shared" si="1"/>
        <v>2025/05</v>
      </c>
      <c r="E14020" s="189"/>
    </row>
    <row r="14021">
      <c r="A14021" s="186" t="s">
        <v>491</v>
      </c>
      <c r="B14021" s="186">
        <v>0.056304</v>
      </c>
      <c r="C14021" s="187">
        <v>45790.0</v>
      </c>
      <c r="D14021" s="188" t="str">
        <f t="shared" si="1"/>
        <v>2025/05</v>
      </c>
      <c r="E14021" s="189"/>
    </row>
    <row r="14022">
      <c r="A14022" s="186" t="s">
        <v>491</v>
      </c>
      <c r="B14022" s="186">
        <v>0.0148422</v>
      </c>
      <c r="C14022" s="187">
        <v>45790.0</v>
      </c>
      <c r="D14022" s="188" t="str">
        <f t="shared" si="1"/>
        <v>2025/05</v>
      </c>
      <c r="E14022" s="189"/>
    </row>
    <row r="14023">
      <c r="A14023" s="186" t="s">
        <v>487</v>
      </c>
      <c r="B14023" s="186">
        <v>0.0187932</v>
      </c>
      <c r="C14023" s="187">
        <v>45791.0</v>
      </c>
      <c r="D14023" s="188" t="str">
        <f t="shared" si="1"/>
        <v>2025/05</v>
      </c>
      <c r="E14023" s="189"/>
    </row>
    <row r="14024">
      <c r="A14024" s="186" t="s">
        <v>487</v>
      </c>
      <c r="B14024" s="186">
        <v>0.037104</v>
      </c>
      <c r="C14024" s="187">
        <v>45791.0</v>
      </c>
      <c r="D14024" s="188" t="str">
        <f t="shared" si="1"/>
        <v>2025/05</v>
      </c>
      <c r="E14024" s="189"/>
    </row>
    <row r="14025">
      <c r="A14025" s="186" t="s">
        <v>487</v>
      </c>
      <c r="B14025" s="186">
        <v>0.0401925</v>
      </c>
      <c r="C14025" s="187">
        <v>45791.0</v>
      </c>
      <c r="D14025" s="188" t="str">
        <f t="shared" si="1"/>
        <v>2025/05</v>
      </c>
      <c r="E14025" s="189"/>
    </row>
    <row r="14026">
      <c r="A14026" s="186" t="s">
        <v>487</v>
      </c>
      <c r="B14026" s="186">
        <v>0.00163</v>
      </c>
      <c r="C14026" s="187">
        <v>45791.0</v>
      </c>
      <c r="D14026" s="188" t="str">
        <f t="shared" si="1"/>
        <v>2025/05</v>
      </c>
      <c r="E14026" s="189"/>
    </row>
    <row r="14027">
      <c r="A14027" s="186" t="s">
        <v>487</v>
      </c>
      <c r="B14027" s="186">
        <v>1.05051</v>
      </c>
      <c r="C14027" s="187">
        <v>45791.0</v>
      </c>
      <c r="D14027" s="188" t="str">
        <f t="shared" si="1"/>
        <v>2025/05</v>
      </c>
      <c r="E14027" s="189"/>
    </row>
    <row r="14028">
      <c r="A14028" s="186" t="s">
        <v>487</v>
      </c>
      <c r="B14028" s="186">
        <v>0.0096</v>
      </c>
      <c r="C14028" s="187">
        <v>45791.0</v>
      </c>
      <c r="D14028" s="188" t="str">
        <f t="shared" si="1"/>
        <v>2025/05</v>
      </c>
      <c r="E14028" s="189"/>
    </row>
    <row r="14029">
      <c r="A14029" s="186" t="s">
        <v>487</v>
      </c>
      <c r="B14029" s="186">
        <v>0.63512</v>
      </c>
      <c r="C14029" s="187">
        <v>45791.0</v>
      </c>
      <c r="D14029" s="188" t="str">
        <f t="shared" si="1"/>
        <v>2025/05</v>
      </c>
      <c r="E14029" s="189"/>
    </row>
    <row r="14030">
      <c r="A14030" s="186" t="s">
        <v>487</v>
      </c>
      <c r="B14030" s="186">
        <v>1.673848</v>
      </c>
      <c r="C14030" s="187">
        <v>45791.0</v>
      </c>
      <c r="D14030" s="188" t="str">
        <f t="shared" si="1"/>
        <v>2025/05</v>
      </c>
      <c r="E14030" s="189"/>
    </row>
    <row r="14031">
      <c r="A14031" s="186" t="s">
        <v>487</v>
      </c>
      <c r="B14031" s="186">
        <v>0.0436128</v>
      </c>
      <c r="C14031" s="187">
        <v>45791.0</v>
      </c>
      <c r="D14031" s="188" t="str">
        <f t="shared" si="1"/>
        <v>2025/05</v>
      </c>
      <c r="E14031" s="189"/>
    </row>
    <row r="14032">
      <c r="A14032" s="186" t="s">
        <v>487</v>
      </c>
      <c r="B14032" s="186">
        <v>4.575868</v>
      </c>
      <c r="C14032" s="187">
        <v>45791.0</v>
      </c>
      <c r="D14032" s="188" t="str">
        <f t="shared" si="1"/>
        <v>2025/05</v>
      </c>
      <c r="E14032" s="189"/>
    </row>
    <row r="14033">
      <c r="A14033" s="186" t="s">
        <v>487</v>
      </c>
      <c r="B14033" s="186">
        <v>0.3928</v>
      </c>
      <c r="C14033" s="187">
        <v>45791.0</v>
      </c>
      <c r="D14033" s="188" t="str">
        <f t="shared" si="1"/>
        <v>2025/05</v>
      </c>
      <c r="E14033" s="189"/>
    </row>
    <row r="14034">
      <c r="A14034" s="186" t="s">
        <v>487</v>
      </c>
      <c r="B14034" s="186">
        <v>0.0872</v>
      </c>
      <c r="C14034" s="187">
        <v>45791.0</v>
      </c>
      <c r="D14034" s="188" t="str">
        <f t="shared" si="1"/>
        <v>2025/05</v>
      </c>
      <c r="E14034" s="189"/>
    </row>
    <row r="14035">
      <c r="A14035" s="186" t="s">
        <v>487</v>
      </c>
      <c r="B14035" s="186">
        <v>0.81136</v>
      </c>
      <c r="C14035" s="187">
        <v>45791.0</v>
      </c>
      <c r="D14035" s="188" t="str">
        <f t="shared" si="1"/>
        <v>2025/05</v>
      </c>
      <c r="E14035" s="189"/>
    </row>
    <row r="14036">
      <c r="A14036" s="186" t="s">
        <v>487</v>
      </c>
      <c r="B14036" s="186">
        <v>0.055585</v>
      </c>
      <c r="C14036" s="187">
        <v>45791.0</v>
      </c>
      <c r="D14036" s="188" t="str">
        <f t="shared" si="1"/>
        <v>2025/05</v>
      </c>
      <c r="E14036" s="189"/>
    </row>
    <row r="14037">
      <c r="A14037" s="186" t="s">
        <v>487</v>
      </c>
      <c r="B14037" s="186">
        <v>0.0944</v>
      </c>
      <c r="C14037" s="187">
        <v>45791.0</v>
      </c>
      <c r="D14037" s="188" t="str">
        <f t="shared" si="1"/>
        <v>2025/05</v>
      </c>
      <c r="E14037" s="189"/>
    </row>
    <row r="14038">
      <c r="A14038" s="186" t="s">
        <v>487</v>
      </c>
      <c r="B14038" s="186">
        <v>0.03856</v>
      </c>
      <c r="C14038" s="187">
        <v>45791.0</v>
      </c>
      <c r="D14038" s="188" t="str">
        <f t="shared" si="1"/>
        <v>2025/05</v>
      </c>
      <c r="E14038" s="189"/>
    </row>
    <row r="14039">
      <c r="A14039" s="186" t="s">
        <v>499</v>
      </c>
      <c r="B14039" s="186">
        <v>6.298105</v>
      </c>
      <c r="C14039" s="187">
        <v>45791.0</v>
      </c>
      <c r="D14039" s="188" t="str">
        <f t="shared" si="1"/>
        <v>2025/05</v>
      </c>
      <c r="E14039" s="189"/>
    </row>
    <row r="14040">
      <c r="A14040" s="186" t="s">
        <v>499</v>
      </c>
      <c r="B14040" s="186">
        <v>0.0048</v>
      </c>
      <c r="C14040" s="187">
        <v>45791.0</v>
      </c>
      <c r="D14040" s="188" t="str">
        <f t="shared" si="1"/>
        <v>2025/05</v>
      </c>
      <c r="E14040" s="189"/>
    </row>
    <row r="14041">
      <c r="A14041" s="186" t="s">
        <v>499</v>
      </c>
      <c r="B14041" s="186">
        <v>3.2943</v>
      </c>
      <c r="C14041" s="187">
        <v>45791.0</v>
      </c>
      <c r="D14041" s="188" t="str">
        <f t="shared" si="1"/>
        <v>2025/05</v>
      </c>
      <c r="E14041" s="189"/>
    </row>
    <row r="14042">
      <c r="A14042" s="186" t="s">
        <v>499</v>
      </c>
      <c r="B14042" s="186">
        <v>2.470885</v>
      </c>
      <c r="C14042" s="187">
        <v>45791.0</v>
      </c>
      <c r="D14042" s="188" t="str">
        <f t="shared" si="1"/>
        <v>2025/05</v>
      </c>
      <c r="E14042" s="189"/>
    </row>
    <row r="14043">
      <c r="A14043" s="186" t="s">
        <v>499</v>
      </c>
      <c r="B14043" s="186">
        <v>0.2624</v>
      </c>
      <c r="C14043" s="187">
        <v>45791.0</v>
      </c>
      <c r="D14043" s="188" t="str">
        <f t="shared" si="1"/>
        <v>2025/05</v>
      </c>
      <c r="E14043" s="189"/>
    </row>
    <row r="14044">
      <c r="A14044" s="186" t="s">
        <v>499</v>
      </c>
      <c r="B14044" s="186">
        <v>1.67871</v>
      </c>
      <c r="C14044" s="187">
        <v>45791.0</v>
      </c>
      <c r="D14044" s="188" t="str">
        <f t="shared" si="1"/>
        <v>2025/05</v>
      </c>
      <c r="E14044" s="189"/>
    </row>
    <row r="14045">
      <c r="A14045" s="186" t="s">
        <v>499</v>
      </c>
      <c r="B14045" s="186">
        <v>0.0113061</v>
      </c>
      <c r="C14045" s="187">
        <v>45791.0</v>
      </c>
      <c r="D14045" s="188" t="str">
        <f t="shared" si="1"/>
        <v>2025/05</v>
      </c>
      <c r="E14045" s="189"/>
    </row>
    <row r="14046">
      <c r="A14046" s="186" t="s">
        <v>499</v>
      </c>
      <c r="B14046" s="186">
        <v>0.1110828</v>
      </c>
      <c r="C14046" s="187">
        <v>45791.0</v>
      </c>
      <c r="D14046" s="188" t="str">
        <f t="shared" si="1"/>
        <v>2025/05</v>
      </c>
      <c r="E14046" s="189"/>
    </row>
    <row r="14047">
      <c r="A14047" s="186" t="s">
        <v>499</v>
      </c>
      <c r="B14047" s="186">
        <v>0.0617112</v>
      </c>
      <c r="C14047" s="187">
        <v>45791.0</v>
      </c>
      <c r="D14047" s="188" t="str">
        <f t="shared" si="1"/>
        <v>2025/05</v>
      </c>
      <c r="E14047" s="189"/>
    </row>
    <row r="14048">
      <c r="A14048" s="186" t="s">
        <v>509</v>
      </c>
      <c r="B14048" s="186">
        <v>7.59E-5</v>
      </c>
      <c r="C14048" s="187">
        <v>45791.0</v>
      </c>
      <c r="D14048" s="188" t="str">
        <f t="shared" si="1"/>
        <v>2025/05</v>
      </c>
      <c r="E14048" s="189"/>
    </row>
    <row r="14049">
      <c r="A14049" s="186" t="s">
        <v>509</v>
      </c>
      <c r="B14049" s="186">
        <v>4.38E-5</v>
      </c>
      <c r="C14049" s="187">
        <v>45791.0</v>
      </c>
      <c r="D14049" s="188" t="str">
        <f t="shared" si="1"/>
        <v>2025/05</v>
      </c>
      <c r="E14049" s="189"/>
    </row>
    <row r="14050">
      <c r="A14050" s="186" t="s">
        <v>502</v>
      </c>
      <c r="B14050" s="186">
        <v>0.027994</v>
      </c>
      <c r="C14050" s="187">
        <v>45791.0</v>
      </c>
      <c r="D14050" s="188" t="str">
        <f t="shared" si="1"/>
        <v>2025/05</v>
      </c>
      <c r="E14050" s="189"/>
    </row>
    <row r="14051">
      <c r="A14051" s="186" t="s">
        <v>502</v>
      </c>
      <c r="B14051" s="186">
        <v>0.009226</v>
      </c>
      <c r="C14051" s="187">
        <v>45791.0</v>
      </c>
      <c r="D14051" s="188" t="str">
        <f t="shared" si="1"/>
        <v>2025/05</v>
      </c>
      <c r="E14051" s="189"/>
    </row>
    <row r="14052">
      <c r="A14052" s="186" t="s">
        <v>502</v>
      </c>
      <c r="B14052" s="186">
        <v>0.069224</v>
      </c>
      <c r="C14052" s="187">
        <v>45791.0</v>
      </c>
      <c r="D14052" s="188" t="str">
        <f t="shared" si="1"/>
        <v>2025/05</v>
      </c>
      <c r="E14052" s="189"/>
    </row>
    <row r="14053">
      <c r="A14053" s="186" t="s">
        <v>502</v>
      </c>
      <c r="B14053" s="186">
        <v>2.4153556</v>
      </c>
      <c r="C14053" s="187">
        <v>45791.0</v>
      </c>
      <c r="D14053" s="188" t="str">
        <f t="shared" si="1"/>
        <v>2025/05</v>
      </c>
      <c r="E14053" s="189"/>
    </row>
    <row r="14054">
      <c r="A14054" s="186" t="s">
        <v>502</v>
      </c>
      <c r="B14054" s="186">
        <v>0.001408</v>
      </c>
      <c r="C14054" s="187">
        <v>45791.0</v>
      </c>
      <c r="D14054" s="188" t="str">
        <f t="shared" si="1"/>
        <v>2025/05</v>
      </c>
      <c r="E14054" s="189"/>
    </row>
    <row r="14055">
      <c r="A14055" s="186" t="s">
        <v>502</v>
      </c>
      <c r="B14055" s="186">
        <v>3.5186176</v>
      </c>
      <c r="C14055" s="187">
        <v>45791.0</v>
      </c>
      <c r="D14055" s="188" t="str">
        <f t="shared" si="1"/>
        <v>2025/05</v>
      </c>
      <c r="E14055" s="189"/>
    </row>
    <row r="14056">
      <c r="A14056" s="186" t="s">
        <v>502</v>
      </c>
      <c r="B14056" s="186">
        <v>0.00977</v>
      </c>
      <c r="C14056" s="187">
        <v>45791.0</v>
      </c>
      <c r="D14056" s="188" t="str">
        <f t="shared" si="1"/>
        <v>2025/05</v>
      </c>
      <c r="E14056" s="189"/>
    </row>
    <row r="14057">
      <c r="A14057" s="186" t="s">
        <v>502</v>
      </c>
      <c r="B14057" s="186">
        <v>0.00208</v>
      </c>
      <c r="C14057" s="187">
        <v>45791.0</v>
      </c>
      <c r="D14057" s="188" t="str">
        <f t="shared" si="1"/>
        <v>2025/05</v>
      </c>
      <c r="E14057" s="189"/>
    </row>
    <row r="14058">
      <c r="A14058" s="186" t="s">
        <v>502</v>
      </c>
      <c r="B14058" s="186">
        <v>0.04576</v>
      </c>
      <c r="C14058" s="187">
        <v>45791.0</v>
      </c>
      <c r="D14058" s="188" t="str">
        <f t="shared" si="1"/>
        <v>2025/05</v>
      </c>
      <c r="E14058" s="189"/>
    </row>
    <row r="14059">
      <c r="A14059" s="186" t="s">
        <v>502</v>
      </c>
      <c r="B14059" s="186">
        <v>0.03517155</v>
      </c>
      <c r="C14059" s="187">
        <v>45791.0</v>
      </c>
      <c r="D14059" s="188" t="str">
        <f t="shared" si="1"/>
        <v>2025/05</v>
      </c>
      <c r="E14059" s="189"/>
    </row>
    <row r="14060">
      <c r="A14060" s="186" t="s">
        <v>502</v>
      </c>
      <c r="B14060" s="186">
        <v>0.090576</v>
      </c>
      <c r="C14060" s="187">
        <v>45791.0</v>
      </c>
      <c r="D14060" s="188" t="str">
        <f t="shared" si="1"/>
        <v>2025/05</v>
      </c>
      <c r="E14060" s="189"/>
    </row>
    <row r="14061">
      <c r="A14061" s="186" t="s">
        <v>502</v>
      </c>
      <c r="B14061" s="186">
        <v>0.0101472</v>
      </c>
      <c r="C14061" s="187">
        <v>45791.0</v>
      </c>
      <c r="D14061" s="188" t="str">
        <f t="shared" si="1"/>
        <v>2025/05</v>
      </c>
      <c r="E14061" s="189"/>
    </row>
    <row r="14062">
      <c r="A14062" s="186" t="s">
        <v>502</v>
      </c>
      <c r="B14062" s="186">
        <v>3.98817</v>
      </c>
      <c r="C14062" s="187">
        <v>45791.0</v>
      </c>
      <c r="D14062" s="188" t="str">
        <f t="shared" si="1"/>
        <v>2025/05</v>
      </c>
      <c r="E14062" s="189"/>
    </row>
    <row r="14063">
      <c r="A14063" s="186" t="s">
        <v>502</v>
      </c>
      <c r="B14063" s="186">
        <v>0.912885</v>
      </c>
      <c r="C14063" s="187">
        <v>45791.0</v>
      </c>
      <c r="D14063" s="188" t="str">
        <f t="shared" si="1"/>
        <v>2025/05</v>
      </c>
      <c r="E14063" s="189"/>
    </row>
    <row r="14064">
      <c r="A14064" s="186" t="s">
        <v>502</v>
      </c>
      <c r="B14064" s="186">
        <v>3.83532</v>
      </c>
      <c r="C14064" s="187">
        <v>45791.0</v>
      </c>
      <c r="D14064" s="188" t="str">
        <f t="shared" si="1"/>
        <v>2025/05</v>
      </c>
      <c r="E14064" s="189"/>
    </row>
    <row r="14065">
      <c r="A14065" s="186" t="s">
        <v>502</v>
      </c>
      <c r="B14065" s="186">
        <v>0.2284656</v>
      </c>
      <c r="C14065" s="187">
        <v>45791.0</v>
      </c>
      <c r="D14065" s="188" t="str">
        <f t="shared" si="1"/>
        <v>2025/05</v>
      </c>
      <c r="E14065" s="189"/>
    </row>
    <row r="14066">
      <c r="A14066" s="186" t="s">
        <v>502</v>
      </c>
      <c r="B14066" s="186">
        <v>0.391666</v>
      </c>
      <c r="C14066" s="187">
        <v>45791.0</v>
      </c>
      <c r="D14066" s="188" t="str">
        <f t="shared" si="1"/>
        <v>2025/05</v>
      </c>
      <c r="E14066" s="189"/>
    </row>
    <row r="14067">
      <c r="A14067" s="186" t="s">
        <v>502</v>
      </c>
      <c r="B14067" s="186">
        <v>0.04902564</v>
      </c>
      <c r="C14067" s="187">
        <v>45791.0</v>
      </c>
      <c r="D14067" s="188" t="str">
        <f t="shared" si="1"/>
        <v>2025/05</v>
      </c>
      <c r="E14067" s="189"/>
    </row>
    <row r="14068">
      <c r="A14068" s="186" t="s">
        <v>502</v>
      </c>
      <c r="B14068" s="186">
        <v>0.0223313</v>
      </c>
      <c r="C14068" s="187">
        <v>45791.0</v>
      </c>
      <c r="D14068" s="188" t="str">
        <f t="shared" si="1"/>
        <v>2025/05</v>
      </c>
      <c r="E14068" s="189"/>
    </row>
    <row r="14069">
      <c r="A14069" s="186" t="s">
        <v>502</v>
      </c>
      <c r="B14069" s="186">
        <v>9.89091</v>
      </c>
      <c r="C14069" s="187">
        <v>45791.0</v>
      </c>
      <c r="D14069" s="188" t="str">
        <f t="shared" si="1"/>
        <v>2025/05</v>
      </c>
      <c r="E14069" s="189"/>
    </row>
    <row r="14070">
      <c r="A14070" s="186" t="s">
        <v>502</v>
      </c>
      <c r="B14070" s="186">
        <v>0.4702251</v>
      </c>
      <c r="C14070" s="187">
        <v>45791.0</v>
      </c>
      <c r="D14070" s="188" t="str">
        <f t="shared" si="1"/>
        <v>2025/05</v>
      </c>
      <c r="E14070" s="189"/>
    </row>
    <row r="14071">
      <c r="A14071" s="186" t="s">
        <v>502</v>
      </c>
      <c r="B14071" s="186">
        <v>0.0327336</v>
      </c>
      <c r="C14071" s="187">
        <v>45791.0</v>
      </c>
      <c r="D14071" s="188" t="str">
        <f t="shared" si="1"/>
        <v>2025/05</v>
      </c>
      <c r="E14071" s="189"/>
    </row>
    <row r="14072">
      <c r="A14072" s="186" t="s">
        <v>502</v>
      </c>
      <c r="B14072" s="186">
        <v>3.92</v>
      </c>
      <c r="C14072" s="187">
        <v>45791.0</v>
      </c>
      <c r="D14072" s="188" t="str">
        <f t="shared" si="1"/>
        <v>2025/05</v>
      </c>
      <c r="E14072" s="189"/>
    </row>
    <row r="14073">
      <c r="A14073" s="186" t="s">
        <v>502</v>
      </c>
      <c r="B14073" s="186">
        <v>1.002E-4</v>
      </c>
      <c r="C14073" s="187">
        <v>45791.0</v>
      </c>
      <c r="D14073" s="188" t="str">
        <f t="shared" si="1"/>
        <v>2025/05</v>
      </c>
      <c r="E14073" s="189"/>
    </row>
    <row r="14074">
      <c r="A14074" s="186" t="s">
        <v>502</v>
      </c>
      <c r="B14074" s="186">
        <v>0.006648</v>
      </c>
      <c r="C14074" s="187">
        <v>45791.0</v>
      </c>
      <c r="D14074" s="188" t="str">
        <f t="shared" si="1"/>
        <v>2025/05</v>
      </c>
      <c r="E14074" s="189"/>
    </row>
    <row r="14075">
      <c r="A14075" s="186" t="s">
        <v>502</v>
      </c>
      <c r="B14075" s="186">
        <v>0.040098</v>
      </c>
      <c r="C14075" s="187">
        <v>45791.0</v>
      </c>
      <c r="D14075" s="188" t="str">
        <f t="shared" si="1"/>
        <v>2025/05</v>
      </c>
      <c r="E14075" s="189"/>
    </row>
    <row r="14076">
      <c r="A14076" s="186" t="s">
        <v>502</v>
      </c>
      <c r="B14076" s="186">
        <v>0.056502</v>
      </c>
      <c r="C14076" s="187">
        <v>45791.0</v>
      </c>
      <c r="D14076" s="188" t="str">
        <f t="shared" si="1"/>
        <v>2025/05</v>
      </c>
      <c r="E14076" s="189"/>
    </row>
    <row r="14077">
      <c r="A14077" s="186" t="s">
        <v>488</v>
      </c>
      <c r="B14077" s="186">
        <v>0.219316</v>
      </c>
      <c r="C14077" s="187">
        <v>45791.0</v>
      </c>
      <c r="D14077" s="188" t="str">
        <f t="shared" si="1"/>
        <v>2025/05</v>
      </c>
      <c r="E14077" s="189"/>
    </row>
    <row r="14078">
      <c r="A14078" s="186" t="s">
        <v>488</v>
      </c>
      <c r="B14078" s="186">
        <v>0.044864</v>
      </c>
      <c r="C14078" s="187">
        <v>45791.0</v>
      </c>
      <c r="D14078" s="188" t="str">
        <f t="shared" si="1"/>
        <v>2025/05</v>
      </c>
      <c r="E14078" s="189"/>
    </row>
    <row r="14079">
      <c r="A14079" s="186" t="s">
        <v>488</v>
      </c>
      <c r="B14079" s="186">
        <v>0.086152</v>
      </c>
      <c r="C14079" s="187">
        <v>45791.0</v>
      </c>
      <c r="D14079" s="188" t="str">
        <f t="shared" si="1"/>
        <v>2025/05</v>
      </c>
      <c r="E14079" s="189"/>
    </row>
    <row r="14080">
      <c r="A14080" s="186" t="s">
        <v>488</v>
      </c>
      <c r="B14080" s="186">
        <v>0.0018712</v>
      </c>
      <c r="C14080" s="187">
        <v>45791.0</v>
      </c>
      <c r="D14080" s="188" t="str">
        <f t="shared" si="1"/>
        <v>2025/05</v>
      </c>
      <c r="E14080" s="189"/>
    </row>
    <row r="14081">
      <c r="A14081" s="186" t="s">
        <v>488</v>
      </c>
      <c r="B14081" s="186">
        <v>0.0016576</v>
      </c>
      <c r="C14081" s="187">
        <v>45791.0</v>
      </c>
      <c r="D14081" s="188" t="str">
        <f t="shared" si="1"/>
        <v>2025/05</v>
      </c>
      <c r="E14081" s="189"/>
    </row>
    <row r="14082">
      <c r="A14082" s="186" t="s">
        <v>488</v>
      </c>
      <c r="B14082" s="186">
        <v>0.02764</v>
      </c>
      <c r="C14082" s="187">
        <v>45791.0</v>
      </c>
      <c r="D14082" s="188" t="str">
        <f t="shared" si="1"/>
        <v>2025/05</v>
      </c>
      <c r="E14082" s="189"/>
    </row>
    <row r="14083">
      <c r="A14083" s="186" t="s">
        <v>488</v>
      </c>
      <c r="B14083" s="186">
        <v>0.01904</v>
      </c>
      <c r="C14083" s="187">
        <v>45791.0</v>
      </c>
      <c r="D14083" s="188" t="str">
        <f t="shared" si="1"/>
        <v>2025/05</v>
      </c>
      <c r="E14083" s="189"/>
    </row>
    <row r="14084">
      <c r="A14084" s="186" t="s">
        <v>488</v>
      </c>
      <c r="B14084" s="186">
        <v>0.01673</v>
      </c>
      <c r="C14084" s="187">
        <v>45791.0</v>
      </c>
      <c r="D14084" s="188" t="str">
        <f t="shared" si="1"/>
        <v>2025/05</v>
      </c>
      <c r="E14084" s="189"/>
    </row>
    <row r="14085">
      <c r="A14085" s="186" t="s">
        <v>488</v>
      </c>
      <c r="B14085" s="186">
        <v>5.9385E-4</v>
      </c>
      <c r="C14085" s="187">
        <v>45791.0</v>
      </c>
      <c r="D14085" s="188" t="str">
        <f t="shared" si="1"/>
        <v>2025/05</v>
      </c>
      <c r="E14085" s="189"/>
    </row>
    <row r="14086">
      <c r="A14086" s="186" t="s">
        <v>488</v>
      </c>
      <c r="B14086" s="186">
        <v>2.496E-4</v>
      </c>
      <c r="C14086" s="187">
        <v>45791.0</v>
      </c>
      <c r="D14086" s="188" t="str">
        <f t="shared" si="1"/>
        <v>2025/05</v>
      </c>
      <c r="E14086" s="189"/>
    </row>
    <row r="14087">
      <c r="A14087" s="186" t="s">
        <v>488</v>
      </c>
      <c r="B14087" s="186">
        <v>0.17022</v>
      </c>
      <c r="C14087" s="187">
        <v>45791.0</v>
      </c>
      <c r="D14087" s="188" t="str">
        <f t="shared" si="1"/>
        <v>2025/05</v>
      </c>
      <c r="E14087" s="189"/>
    </row>
    <row r="14088">
      <c r="A14088" s="186" t="s">
        <v>488</v>
      </c>
      <c r="B14088" s="186">
        <v>0.68508</v>
      </c>
      <c r="C14088" s="187">
        <v>45791.0</v>
      </c>
      <c r="D14088" s="188" t="str">
        <f t="shared" si="1"/>
        <v>2025/05</v>
      </c>
      <c r="E14088" s="189"/>
    </row>
    <row r="14089">
      <c r="A14089" s="186" t="s">
        <v>488</v>
      </c>
      <c r="B14089" s="186">
        <v>0.1566653</v>
      </c>
      <c r="C14089" s="187">
        <v>45791.0</v>
      </c>
      <c r="D14089" s="188" t="str">
        <f t="shared" si="1"/>
        <v>2025/05</v>
      </c>
      <c r="E14089" s="189"/>
    </row>
    <row r="14090">
      <c r="A14090" s="186" t="s">
        <v>488</v>
      </c>
      <c r="B14090" s="186">
        <v>0.003168</v>
      </c>
      <c r="C14090" s="187">
        <v>45791.0</v>
      </c>
      <c r="D14090" s="188" t="str">
        <f t="shared" si="1"/>
        <v>2025/05</v>
      </c>
      <c r="E14090" s="189"/>
    </row>
    <row r="14091">
      <c r="A14091" s="186" t="s">
        <v>488</v>
      </c>
      <c r="B14091" s="186">
        <v>0.5969612</v>
      </c>
      <c r="C14091" s="187">
        <v>45791.0</v>
      </c>
      <c r="D14091" s="188" t="str">
        <f t="shared" si="1"/>
        <v>2025/05</v>
      </c>
      <c r="E14091" s="189"/>
    </row>
    <row r="14092">
      <c r="A14092" s="186" t="s">
        <v>488</v>
      </c>
      <c r="B14092" s="186">
        <v>8.26E-6</v>
      </c>
      <c r="C14092" s="187">
        <v>45791.0</v>
      </c>
      <c r="D14092" s="188" t="str">
        <f t="shared" si="1"/>
        <v>2025/05</v>
      </c>
      <c r="E14092" s="189"/>
    </row>
    <row r="14093">
      <c r="A14093" s="186" t="s">
        <v>488</v>
      </c>
      <c r="B14093" s="186">
        <v>0.0043596</v>
      </c>
      <c r="C14093" s="187">
        <v>45791.0</v>
      </c>
      <c r="D14093" s="188" t="str">
        <f t="shared" si="1"/>
        <v>2025/05</v>
      </c>
      <c r="E14093" s="189"/>
    </row>
    <row r="14094">
      <c r="A14094" s="186" t="s">
        <v>488</v>
      </c>
      <c r="B14094" s="186">
        <v>9.768E-4</v>
      </c>
      <c r="C14094" s="187">
        <v>45791.0</v>
      </c>
      <c r="D14094" s="188" t="str">
        <f t="shared" si="1"/>
        <v>2025/05</v>
      </c>
      <c r="E14094" s="189"/>
    </row>
    <row r="14095">
      <c r="A14095" s="186" t="s">
        <v>488</v>
      </c>
      <c r="B14095" s="186">
        <v>0.075285</v>
      </c>
      <c r="C14095" s="187">
        <v>45791.0</v>
      </c>
      <c r="D14095" s="188" t="str">
        <f t="shared" si="1"/>
        <v>2025/05</v>
      </c>
      <c r="E14095" s="189"/>
    </row>
    <row r="14096">
      <c r="A14096" s="186" t="s">
        <v>489</v>
      </c>
      <c r="B14096" s="186">
        <v>0.0813325</v>
      </c>
      <c r="C14096" s="187">
        <v>45791.0</v>
      </c>
      <c r="D14096" s="188" t="str">
        <f t="shared" si="1"/>
        <v>2025/05</v>
      </c>
      <c r="E14096" s="189"/>
    </row>
    <row r="14097">
      <c r="A14097" s="186" t="s">
        <v>489</v>
      </c>
      <c r="B14097" s="186">
        <v>0.016</v>
      </c>
      <c r="C14097" s="187">
        <v>45791.0</v>
      </c>
      <c r="D14097" s="188" t="str">
        <f t="shared" si="1"/>
        <v>2025/05</v>
      </c>
      <c r="E14097" s="189"/>
    </row>
    <row r="14098">
      <c r="A14098" s="186" t="s">
        <v>489</v>
      </c>
      <c r="B14098" s="186">
        <v>0.04833</v>
      </c>
      <c r="C14098" s="187">
        <v>45791.0</v>
      </c>
      <c r="D14098" s="188" t="str">
        <f t="shared" si="1"/>
        <v>2025/05</v>
      </c>
      <c r="E14098" s="189"/>
    </row>
    <row r="14099">
      <c r="A14099" s="186" t="s">
        <v>489</v>
      </c>
      <c r="B14099" s="186">
        <v>2.525E-4</v>
      </c>
      <c r="C14099" s="187">
        <v>45791.0</v>
      </c>
      <c r="D14099" s="188" t="str">
        <f t="shared" si="1"/>
        <v>2025/05</v>
      </c>
      <c r="E14099" s="189"/>
    </row>
    <row r="14100">
      <c r="A14100" s="186" t="s">
        <v>489</v>
      </c>
      <c r="B14100" s="186">
        <v>0.00796</v>
      </c>
      <c r="C14100" s="187">
        <v>45791.0</v>
      </c>
      <c r="D14100" s="188" t="str">
        <f t="shared" si="1"/>
        <v>2025/05</v>
      </c>
      <c r="E14100" s="189"/>
    </row>
    <row r="14101">
      <c r="A14101" s="186" t="s">
        <v>489</v>
      </c>
      <c r="B14101" s="186">
        <v>7.5536091</v>
      </c>
      <c r="C14101" s="187">
        <v>45791.0</v>
      </c>
      <c r="D14101" s="188" t="str">
        <f t="shared" si="1"/>
        <v>2025/05</v>
      </c>
      <c r="E14101" s="189"/>
    </row>
    <row r="14102">
      <c r="A14102" s="186" t="s">
        <v>489</v>
      </c>
      <c r="B14102" s="186">
        <v>0.5217024</v>
      </c>
      <c r="C14102" s="187">
        <v>45791.0</v>
      </c>
      <c r="D14102" s="188" t="str">
        <f t="shared" si="1"/>
        <v>2025/05</v>
      </c>
      <c r="E14102" s="189"/>
    </row>
    <row r="14103">
      <c r="A14103" s="186" t="s">
        <v>489</v>
      </c>
      <c r="B14103" s="186">
        <v>4.1556024</v>
      </c>
      <c r="C14103" s="187">
        <v>45791.0</v>
      </c>
      <c r="D14103" s="188" t="str">
        <f t="shared" si="1"/>
        <v>2025/05</v>
      </c>
      <c r="E14103" s="189"/>
    </row>
    <row r="14104">
      <c r="A14104" s="186" t="s">
        <v>489</v>
      </c>
      <c r="B14104" s="186">
        <v>0.0166665</v>
      </c>
      <c r="C14104" s="187">
        <v>45791.0</v>
      </c>
      <c r="D14104" s="188" t="str">
        <f t="shared" si="1"/>
        <v>2025/05</v>
      </c>
      <c r="E14104" s="189"/>
    </row>
    <row r="14105">
      <c r="A14105" s="186" t="s">
        <v>489</v>
      </c>
      <c r="B14105" s="186">
        <v>0.0108648</v>
      </c>
      <c r="C14105" s="187">
        <v>45791.0</v>
      </c>
      <c r="D14105" s="188" t="str">
        <f t="shared" si="1"/>
        <v>2025/05</v>
      </c>
      <c r="E14105" s="189"/>
    </row>
    <row r="14106">
      <c r="A14106" s="186" t="s">
        <v>497</v>
      </c>
      <c r="B14106" s="186">
        <v>1.773351</v>
      </c>
      <c r="C14106" s="187">
        <v>45791.0</v>
      </c>
      <c r="D14106" s="188" t="str">
        <f t="shared" si="1"/>
        <v>2025/05</v>
      </c>
      <c r="E14106" s="189"/>
    </row>
    <row r="14107">
      <c r="A14107" s="186" t="s">
        <v>497</v>
      </c>
      <c r="B14107" s="186">
        <v>0.0403221</v>
      </c>
      <c r="C14107" s="187">
        <v>45791.0</v>
      </c>
      <c r="D14107" s="188" t="str">
        <f t="shared" si="1"/>
        <v>2025/05</v>
      </c>
      <c r="E14107" s="189"/>
    </row>
    <row r="14108">
      <c r="A14108" s="186" t="s">
        <v>497</v>
      </c>
      <c r="B14108" s="186">
        <v>0.1022844</v>
      </c>
      <c r="C14108" s="187">
        <v>45791.0</v>
      </c>
      <c r="D14108" s="188" t="str">
        <f t="shared" si="1"/>
        <v>2025/05</v>
      </c>
      <c r="E14108" s="189"/>
    </row>
    <row r="14109">
      <c r="A14109" s="186" t="s">
        <v>498</v>
      </c>
      <c r="B14109" s="186">
        <v>0.66302</v>
      </c>
      <c r="C14109" s="187">
        <v>45791.0</v>
      </c>
      <c r="D14109" s="188" t="str">
        <f t="shared" si="1"/>
        <v>2025/05</v>
      </c>
      <c r="E14109" s="189"/>
    </row>
    <row r="14110">
      <c r="A14110" s="186" t="s">
        <v>498</v>
      </c>
      <c r="B14110" s="186">
        <v>0.0416</v>
      </c>
      <c r="C14110" s="187">
        <v>45791.0</v>
      </c>
      <c r="D14110" s="188" t="str">
        <f t="shared" si="1"/>
        <v>2025/05</v>
      </c>
      <c r="E14110" s="189"/>
    </row>
    <row r="14111">
      <c r="A14111" s="186" t="s">
        <v>498</v>
      </c>
      <c r="B14111" s="186">
        <v>0.54867</v>
      </c>
      <c r="C14111" s="187">
        <v>45791.0</v>
      </c>
      <c r="D14111" s="188" t="str">
        <f t="shared" si="1"/>
        <v>2025/05</v>
      </c>
      <c r="E14111" s="189"/>
    </row>
    <row r="14112">
      <c r="A14112" s="186" t="s">
        <v>498</v>
      </c>
      <c r="B14112" s="186">
        <v>0.0406764</v>
      </c>
      <c r="C14112" s="187">
        <v>45791.0</v>
      </c>
      <c r="D14112" s="188" t="str">
        <f t="shared" si="1"/>
        <v>2025/05</v>
      </c>
      <c r="E14112" s="189"/>
    </row>
    <row r="14113">
      <c r="A14113" s="186" t="s">
        <v>498</v>
      </c>
      <c r="B14113" s="186">
        <v>5.76E-4</v>
      </c>
      <c r="C14113" s="187">
        <v>45791.0</v>
      </c>
      <c r="D14113" s="188" t="str">
        <f t="shared" si="1"/>
        <v>2025/05</v>
      </c>
      <c r="E14113" s="189"/>
    </row>
    <row r="14114">
      <c r="A14114" s="186" t="s">
        <v>498</v>
      </c>
      <c r="B14114" s="186">
        <v>0.0091026</v>
      </c>
      <c r="C14114" s="187">
        <v>45791.0</v>
      </c>
      <c r="D14114" s="188" t="str">
        <f t="shared" si="1"/>
        <v>2025/05</v>
      </c>
      <c r="E14114" s="189"/>
    </row>
    <row r="14115">
      <c r="A14115" s="186" t="s">
        <v>513</v>
      </c>
      <c r="B14115" s="186">
        <v>9.04E-5</v>
      </c>
      <c r="C14115" s="187">
        <v>45791.0</v>
      </c>
      <c r="D14115" s="188" t="str">
        <f t="shared" si="1"/>
        <v>2025/05</v>
      </c>
      <c r="E14115" s="189"/>
    </row>
    <row r="14116">
      <c r="A14116" s="186" t="s">
        <v>491</v>
      </c>
      <c r="B14116" s="186">
        <v>0.2861865</v>
      </c>
      <c r="C14116" s="187">
        <v>45791.0</v>
      </c>
      <c r="D14116" s="188" t="str">
        <f t="shared" si="1"/>
        <v>2025/05</v>
      </c>
      <c r="E14116" s="189"/>
    </row>
    <row r="14117">
      <c r="A14117" s="186" t="s">
        <v>491</v>
      </c>
      <c r="B14117" s="186">
        <v>0.0959136</v>
      </c>
      <c r="C14117" s="187">
        <v>45791.0</v>
      </c>
      <c r="D14117" s="188" t="str">
        <f t="shared" si="1"/>
        <v>2025/05</v>
      </c>
      <c r="E14117" s="189"/>
    </row>
    <row r="14118">
      <c r="A14118" s="186" t="s">
        <v>491</v>
      </c>
      <c r="B14118" s="186">
        <v>0.061941</v>
      </c>
      <c r="C14118" s="187">
        <v>45791.0</v>
      </c>
      <c r="D14118" s="188" t="str">
        <f t="shared" si="1"/>
        <v>2025/05</v>
      </c>
      <c r="E14118" s="189"/>
    </row>
    <row r="14119">
      <c r="A14119" s="186" t="s">
        <v>487</v>
      </c>
      <c r="B14119" s="186">
        <v>0.0517904</v>
      </c>
      <c r="C14119" s="187">
        <v>45792.0</v>
      </c>
      <c r="D14119" s="188" t="str">
        <f t="shared" si="1"/>
        <v>2025/05</v>
      </c>
      <c r="E14119" s="189"/>
    </row>
    <row r="14120">
      <c r="A14120" s="186" t="s">
        <v>487</v>
      </c>
      <c r="B14120" s="186">
        <v>0.002112</v>
      </c>
      <c r="C14120" s="187">
        <v>45792.0</v>
      </c>
      <c r="D14120" s="188" t="str">
        <f t="shared" si="1"/>
        <v>2025/05</v>
      </c>
      <c r="E14120" s="189"/>
    </row>
    <row r="14121">
      <c r="A14121" s="186" t="s">
        <v>487</v>
      </c>
      <c r="B14121" s="186">
        <v>0.117624</v>
      </c>
      <c r="C14121" s="187">
        <v>45792.0</v>
      </c>
      <c r="D14121" s="188" t="str">
        <f t="shared" si="1"/>
        <v>2025/05</v>
      </c>
      <c r="E14121" s="189"/>
    </row>
    <row r="14122">
      <c r="A14122" s="186" t="s">
        <v>487</v>
      </c>
      <c r="B14122" s="186">
        <v>2.96221</v>
      </c>
      <c r="C14122" s="187">
        <v>45792.0</v>
      </c>
      <c r="D14122" s="188" t="str">
        <f t="shared" si="1"/>
        <v>2025/05</v>
      </c>
      <c r="E14122" s="189"/>
    </row>
    <row r="14123">
      <c r="A14123" s="186" t="s">
        <v>487</v>
      </c>
      <c r="B14123" s="186">
        <v>0.0288</v>
      </c>
      <c r="C14123" s="187">
        <v>45792.0</v>
      </c>
      <c r="D14123" s="188" t="str">
        <f t="shared" si="1"/>
        <v>2025/05</v>
      </c>
      <c r="E14123" s="189"/>
    </row>
    <row r="14124">
      <c r="A14124" s="186" t="s">
        <v>487</v>
      </c>
      <c r="B14124" s="186">
        <v>1.59772</v>
      </c>
      <c r="C14124" s="187">
        <v>45792.0</v>
      </c>
      <c r="D14124" s="188" t="str">
        <f t="shared" si="1"/>
        <v>2025/05</v>
      </c>
      <c r="E14124" s="189"/>
    </row>
    <row r="14125">
      <c r="A14125" s="186" t="s">
        <v>487</v>
      </c>
      <c r="B14125" s="186">
        <v>4.7080627</v>
      </c>
      <c r="C14125" s="187">
        <v>45792.0</v>
      </c>
      <c r="D14125" s="188" t="str">
        <f t="shared" si="1"/>
        <v>2025/05</v>
      </c>
      <c r="E14125" s="189"/>
    </row>
    <row r="14126">
      <c r="A14126" s="186" t="s">
        <v>487</v>
      </c>
      <c r="B14126" s="186">
        <v>0.1139072</v>
      </c>
      <c r="C14126" s="187">
        <v>45792.0</v>
      </c>
      <c r="D14126" s="188" t="str">
        <f t="shared" si="1"/>
        <v>2025/05</v>
      </c>
      <c r="E14126" s="189"/>
    </row>
    <row r="14127">
      <c r="A14127" s="186" t="s">
        <v>487</v>
      </c>
      <c r="B14127" s="186">
        <v>10.3041664</v>
      </c>
      <c r="C14127" s="187">
        <v>45792.0</v>
      </c>
      <c r="D14127" s="188" t="str">
        <f t="shared" si="1"/>
        <v>2025/05</v>
      </c>
      <c r="E14127" s="189"/>
    </row>
    <row r="14128">
      <c r="A14128" s="186" t="s">
        <v>499</v>
      </c>
      <c r="B14128" s="186">
        <v>1.742355</v>
      </c>
      <c r="C14128" s="187">
        <v>45792.0</v>
      </c>
      <c r="D14128" s="188" t="str">
        <f t="shared" si="1"/>
        <v>2025/05</v>
      </c>
      <c r="E14128" s="189"/>
    </row>
    <row r="14129">
      <c r="A14129" s="186" t="s">
        <v>499</v>
      </c>
      <c r="B14129" s="186">
        <v>0.37566</v>
      </c>
      <c r="C14129" s="187">
        <v>45792.0</v>
      </c>
      <c r="D14129" s="188" t="str">
        <f t="shared" si="1"/>
        <v>2025/05</v>
      </c>
      <c r="E14129" s="189"/>
    </row>
    <row r="14130">
      <c r="A14130" s="186" t="s">
        <v>499</v>
      </c>
      <c r="B14130" s="186">
        <v>0.06568</v>
      </c>
      <c r="C14130" s="187">
        <v>45792.0</v>
      </c>
      <c r="D14130" s="188" t="str">
        <f t="shared" si="1"/>
        <v>2025/05</v>
      </c>
      <c r="E14130" s="189"/>
    </row>
    <row r="14131">
      <c r="A14131" s="186" t="s">
        <v>499</v>
      </c>
      <c r="B14131" s="186">
        <v>0.02844</v>
      </c>
      <c r="C14131" s="187">
        <v>45792.0</v>
      </c>
      <c r="D14131" s="188" t="str">
        <f t="shared" si="1"/>
        <v>2025/05</v>
      </c>
      <c r="E14131" s="189"/>
    </row>
    <row r="14132">
      <c r="A14132" s="186" t="s">
        <v>499</v>
      </c>
      <c r="B14132" s="186">
        <v>0.01740661</v>
      </c>
      <c r="C14132" s="187">
        <v>45792.0</v>
      </c>
      <c r="D14132" s="188" t="str">
        <f t="shared" si="1"/>
        <v>2025/05</v>
      </c>
      <c r="E14132" s="189"/>
    </row>
    <row r="14133">
      <c r="A14133" s="186" t="s">
        <v>499</v>
      </c>
      <c r="B14133" s="186">
        <v>0.0624498</v>
      </c>
      <c r="C14133" s="187">
        <v>45792.0</v>
      </c>
      <c r="D14133" s="188" t="str">
        <f t="shared" si="1"/>
        <v>2025/05</v>
      </c>
      <c r="E14133" s="189"/>
    </row>
    <row r="14134">
      <c r="A14134" s="186" t="s">
        <v>499</v>
      </c>
      <c r="B14134" s="186">
        <v>0.0293268</v>
      </c>
      <c r="C14134" s="187">
        <v>45792.0</v>
      </c>
      <c r="D14134" s="188" t="str">
        <f t="shared" si="1"/>
        <v>2025/05</v>
      </c>
      <c r="E14134" s="189"/>
    </row>
    <row r="14135">
      <c r="A14135" s="186" t="s">
        <v>509</v>
      </c>
      <c r="B14135" s="186">
        <v>1.0005E-4</v>
      </c>
      <c r="C14135" s="187">
        <v>45792.0</v>
      </c>
      <c r="D14135" s="188" t="str">
        <f t="shared" si="1"/>
        <v>2025/05</v>
      </c>
      <c r="E14135" s="189"/>
    </row>
    <row r="14136">
      <c r="A14136" s="186" t="s">
        <v>509</v>
      </c>
      <c r="B14136" s="186">
        <v>8.16E-5</v>
      </c>
      <c r="C14136" s="187">
        <v>45792.0</v>
      </c>
      <c r="D14136" s="188" t="str">
        <f t="shared" si="1"/>
        <v>2025/05</v>
      </c>
      <c r="E14136" s="189"/>
    </row>
    <row r="14137">
      <c r="A14137" s="186" t="s">
        <v>502</v>
      </c>
      <c r="B14137" s="186">
        <v>0.382984</v>
      </c>
      <c r="C14137" s="187">
        <v>45792.0</v>
      </c>
      <c r="D14137" s="188" t="str">
        <f t="shared" si="1"/>
        <v>2025/05</v>
      </c>
      <c r="E14137" s="189"/>
    </row>
    <row r="14138">
      <c r="A14138" s="186" t="s">
        <v>502</v>
      </c>
      <c r="B14138" s="186">
        <v>0.04096</v>
      </c>
      <c r="C14138" s="187">
        <v>45792.0</v>
      </c>
      <c r="D14138" s="188" t="str">
        <f t="shared" si="1"/>
        <v>2025/05</v>
      </c>
      <c r="E14138" s="189"/>
    </row>
    <row r="14139">
      <c r="A14139" s="186" t="s">
        <v>502</v>
      </c>
      <c r="B14139" s="186">
        <v>0.6091468</v>
      </c>
      <c r="C14139" s="187">
        <v>45792.0</v>
      </c>
      <c r="D14139" s="188" t="str">
        <f t="shared" si="1"/>
        <v>2025/05</v>
      </c>
      <c r="E14139" s="189"/>
    </row>
    <row r="14140">
      <c r="A14140" s="186" t="s">
        <v>502</v>
      </c>
      <c r="B14140" s="186">
        <v>1.4930944</v>
      </c>
      <c r="C14140" s="187">
        <v>45792.0</v>
      </c>
      <c r="D14140" s="188" t="str">
        <f t="shared" si="1"/>
        <v>2025/05</v>
      </c>
      <c r="E14140" s="189"/>
    </row>
    <row r="14141">
      <c r="A14141" s="186" t="s">
        <v>502</v>
      </c>
      <c r="B14141" s="186">
        <v>0.3077475</v>
      </c>
      <c r="C14141" s="187">
        <v>45792.0</v>
      </c>
      <c r="D14141" s="188" t="str">
        <f t="shared" si="1"/>
        <v>2025/05</v>
      </c>
      <c r="E14141" s="189"/>
    </row>
    <row r="14142">
      <c r="A14142" s="186" t="s">
        <v>502</v>
      </c>
      <c r="B14142" s="186">
        <v>0.0352</v>
      </c>
      <c r="C14142" s="187">
        <v>45792.0</v>
      </c>
      <c r="D14142" s="188" t="str">
        <f t="shared" si="1"/>
        <v>2025/05</v>
      </c>
      <c r="E14142" s="189"/>
    </row>
    <row r="14143">
      <c r="A14143" s="186" t="s">
        <v>502</v>
      </c>
      <c r="B14143" s="186">
        <v>0.12641</v>
      </c>
      <c r="C14143" s="187">
        <v>45792.0</v>
      </c>
      <c r="D14143" s="188" t="str">
        <f t="shared" si="1"/>
        <v>2025/05</v>
      </c>
      <c r="E14143" s="189"/>
    </row>
    <row r="14144">
      <c r="A14144" s="186" t="s">
        <v>502</v>
      </c>
      <c r="B14144" s="186">
        <v>0.0477549</v>
      </c>
      <c r="C14144" s="187">
        <v>45792.0</v>
      </c>
      <c r="D14144" s="188" t="str">
        <f t="shared" si="1"/>
        <v>2025/05</v>
      </c>
      <c r="E14144" s="189"/>
    </row>
    <row r="14145">
      <c r="A14145" s="186" t="s">
        <v>502</v>
      </c>
      <c r="B14145" s="186">
        <v>0.108432</v>
      </c>
      <c r="C14145" s="187">
        <v>45792.0</v>
      </c>
      <c r="D14145" s="188" t="str">
        <f t="shared" si="1"/>
        <v>2025/05</v>
      </c>
      <c r="E14145" s="189"/>
    </row>
    <row r="14146">
      <c r="A14146" s="186" t="s">
        <v>502</v>
      </c>
      <c r="B14146" s="186">
        <v>0.0086274</v>
      </c>
      <c r="C14146" s="187">
        <v>45792.0</v>
      </c>
      <c r="D14146" s="188" t="str">
        <f t="shared" si="1"/>
        <v>2025/05</v>
      </c>
      <c r="E14146" s="189"/>
    </row>
    <row r="14147">
      <c r="A14147" s="186" t="s">
        <v>502</v>
      </c>
      <c r="B14147" s="186">
        <v>0.444405</v>
      </c>
      <c r="C14147" s="187">
        <v>45792.0</v>
      </c>
      <c r="D14147" s="188" t="str">
        <f t="shared" si="1"/>
        <v>2025/05</v>
      </c>
      <c r="E14147" s="189"/>
    </row>
    <row r="14148">
      <c r="A14148" s="186" t="s">
        <v>502</v>
      </c>
      <c r="B14148" s="186">
        <v>0.27069</v>
      </c>
      <c r="C14148" s="187">
        <v>45792.0</v>
      </c>
      <c r="D14148" s="188" t="str">
        <f t="shared" si="1"/>
        <v>2025/05</v>
      </c>
      <c r="E14148" s="189"/>
    </row>
    <row r="14149">
      <c r="A14149" s="186" t="s">
        <v>502</v>
      </c>
      <c r="B14149" s="186">
        <v>0.71544</v>
      </c>
      <c r="C14149" s="187">
        <v>45792.0</v>
      </c>
      <c r="D14149" s="188" t="str">
        <f t="shared" si="1"/>
        <v>2025/05</v>
      </c>
      <c r="E14149" s="189"/>
    </row>
    <row r="14150">
      <c r="A14150" s="186" t="s">
        <v>502</v>
      </c>
      <c r="B14150" s="186">
        <v>0.3385415</v>
      </c>
      <c r="C14150" s="187">
        <v>45792.0</v>
      </c>
      <c r="D14150" s="188" t="str">
        <f t="shared" si="1"/>
        <v>2025/05</v>
      </c>
      <c r="E14150" s="189"/>
    </row>
    <row r="14151">
      <c r="A14151" s="186" t="s">
        <v>502</v>
      </c>
      <c r="B14151" s="186">
        <v>0.082566</v>
      </c>
      <c r="C14151" s="187">
        <v>45792.0</v>
      </c>
      <c r="D14151" s="188" t="str">
        <f t="shared" si="1"/>
        <v>2025/05</v>
      </c>
      <c r="E14151" s="189"/>
    </row>
    <row r="14152">
      <c r="A14152" s="186" t="s">
        <v>502</v>
      </c>
      <c r="B14152" s="186">
        <v>0.0088265</v>
      </c>
      <c r="C14152" s="187">
        <v>45792.0</v>
      </c>
      <c r="D14152" s="188" t="str">
        <f t="shared" si="1"/>
        <v>2025/05</v>
      </c>
      <c r="E14152" s="189"/>
    </row>
    <row r="14153">
      <c r="A14153" s="186" t="s">
        <v>502</v>
      </c>
      <c r="B14153" s="186">
        <v>60.91668</v>
      </c>
      <c r="C14153" s="187">
        <v>45792.0</v>
      </c>
      <c r="D14153" s="188" t="str">
        <f t="shared" si="1"/>
        <v>2025/05</v>
      </c>
      <c r="E14153" s="189"/>
    </row>
    <row r="14154">
      <c r="A14154" s="186" t="s">
        <v>502</v>
      </c>
      <c r="B14154" s="186">
        <v>0.4802724</v>
      </c>
      <c r="C14154" s="187">
        <v>45792.0</v>
      </c>
      <c r="D14154" s="188" t="str">
        <f t="shared" si="1"/>
        <v>2025/05</v>
      </c>
      <c r="E14154" s="189"/>
    </row>
    <row r="14155">
      <c r="A14155" s="186" t="s">
        <v>502</v>
      </c>
      <c r="B14155" s="186">
        <v>0.0317616</v>
      </c>
      <c r="C14155" s="187">
        <v>45792.0</v>
      </c>
      <c r="D14155" s="188" t="str">
        <f t="shared" si="1"/>
        <v>2025/05</v>
      </c>
      <c r="E14155" s="189"/>
    </row>
    <row r="14156">
      <c r="A14156" s="186" t="s">
        <v>502</v>
      </c>
      <c r="B14156" s="186">
        <v>3.72</v>
      </c>
      <c r="C14156" s="187">
        <v>45792.0</v>
      </c>
      <c r="D14156" s="188" t="str">
        <f t="shared" si="1"/>
        <v>2025/05</v>
      </c>
      <c r="E14156" s="189"/>
    </row>
    <row r="14157">
      <c r="A14157" s="186" t="s">
        <v>502</v>
      </c>
      <c r="B14157" s="186">
        <v>0.039754</v>
      </c>
      <c r="C14157" s="187">
        <v>45792.0</v>
      </c>
      <c r="D14157" s="188" t="str">
        <f t="shared" si="1"/>
        <v>2025/05</v>
      </c>
      <c r="E14157" s="189"/>
    </row>
    <row r="14158">
      <c r="A14158" s="186" t="s">
        <v>502</v>
      </c>
      <c r="B14158" s="186">
        <v>0.056526</v>
      </c>
      <c r="C14158" s="187">
        <v>45792.0</v>
      </c>
      <c r="D14158" s="188" t="str">
        <f t="shared" si="1"/>
        <v>2025/05</v>
      </c>
      <c r="E14158" s="189"/>
    </row>
    <row r="14159">
      <c r="A14159" s="186" t="s">
        <v>488</v>
      </c>
      <c r="B14159" s="186">
        <v>0.151654</v>
      </c>
      <c r="C14159" s="187">
        <v>45792.0</v>
      </c>
      <c r="D14159" s="188" t="str">
        <f t="shared" si="1"/>
        <v>2025/05</v>
      </c>
      <c r="E14159" s="189"/>
    </row>
    <row r="14160">
      <c r="A14160" s="186" t="s">
        <v>488</v>
      </c>
      <c r="B14160" s="186">
        <v>0.077184</v>
      </c>
      <c r="C14160" s="187">
        <v>45792.0</v>
      </c>
      <c r="D14160" s="188" t="str">
        <f t="shared" si="1"/>
        <v>2025/05</v>
      </c>
      <c r="E14160" s="189"/>
    </row>
    <row r="14161">
      <c r="A14161" s="186" t="s">
        <v>488</v>
      </c>
      <c r="B14161" s="186">
        <v>0.034352</v>
      </c>
      <c r="C14161" s="187">
        <v>45792.0</v>
      </c>
      <c r="D14161" s="188" t="str">
        <f t="shared" si="1"/>
        <v>2025/05</v>
      </c>
      <c r="E14161" s="189"/>
    </row>
    <row r="14162">
      <c r="A14162" s="186" t="s">
        <v>488</v>
      </c>
      <c r="B14162" s="186">
        <v>0.0325904</v>
      </c>
      <c r="C14162" s="187">
        <v>45792.0</v>
      </c>
      <c r="D14162" s="188" t="str">
        <f t="shared" si="1"/>
        <v>2025/05</v>
      </c>
      <c r="E14162" s="189"/>
    </row>
    <row r="14163">
      <c r="A14163" s="186" t="s">
        <v>488</v>
      </c>
      <c r="B14163" s="186">
        <v>0.0011264</v>
      </c>
      <c r="C14163" s="187">
        <v>45792.0</v>
      </c>
      <c r="D14163" s="188" t="str">
        <f t="shared" si="1"/>
        <v>2025/05</v>
      </c>
      <c r="E14163" s="189"/>
    </row>
    <row r="14164">
      <c r="A14164" s="186" t="s">
        <v>488</v>
      </c>
      <c r="B14164" s="186">
        <v>0.031024</v>
      </c>
      <c r="C14164" s="187">
        <v>45792.0</v>
      </c>
      <c r="D14164" s="188" t="str">
        <f t="shared" si="1"/>
        <v>2025/05</v>
      </c>
      <c r="E14164" s="189"/>
    </row>
    <row r="14165">
      <c r="A14165" s="186" t="s">
        <v>488</v>
      </c>
      <c r="B14165" s="186">
        <v>0.053485</v>
      </c>
      <c r="C14165" s="187">
        <v>45792.0</v>
      </c>
      <c r="D14165" s="188" t="str">
        <f t="shared" si="1"/>
        <v>2025/05</v>
      </c>
      <c r="E14165" s="189"/>
    </row>
    <row r="14166">
      <c r="A14166" s="186" t="s">
        <v>488</v>
      </c>
      <c r="B14166" s="186">
        <v>0.01056</v>
      </c>
      <c r="C14166" s="187">
        <v>45792.0</v>
      </c>
      <c r="D14166" s="188" t="str">
        <f t="shared" si="1"/>
        <v>2025/05</v>
      </c>
      <c r="E14166" s="189"/>
    </row>
    <row r="14167">
      <c r="A14167" s="186" t="s">
        <v>488</v>
      </c>
      <c r="B14167" s="186">
        <v>0.06272</v>
      </c>
      <c r="C14167" s="187">
        <v>45792.0</v>
      </c>
      <c r="D14167" s="188" t="str">
        <f t="shared" si="1"/>
        <v>2025/05</v>
      </c>
      <c r="E14167" s="189"/>
    </row>
    <row r="14168">
      <c r="A14168" s="186" t="s">
        <v>488</v>
      </c>
      <c r="B14168" s="186">
        <v>1.61065</v>
      </c>
      <c r="C14168" s="187">
        <v>45792.0</v>
      </c>
      <c r="D14168" s="188" t="str">
        <f t="shared" si="1"/>
        <v>2025/05</v>
      </c>
      <c r="E14168" s="189"/>
    </row>
    <row r="14169">
      <c r="A14169" s="186" t="s">
        <v>488</v>
      </c>
      <c r="B14169" s="186">
        <v>0.0192</v>
      </c>
      <c r="C14169" s="187">
        <v>45792.0</v>
      </c>
      <c r="D14169" s="188" t="str">
        <f t="shared" si="1"/>
        <v>2025/05</v>
      </c>
      <c r="E14169" s="189"/>
    </row>
    <row r="14170">
      <c r="A14170" s="186" t="s">
        <v>488</v>
      </c>
      <c r="B14170" s="186">
        <v>0.73244</v>
      </c>
      <c r="C14170" s="187">
        <v>45792.0</v>
      </c>
      <c r="D14170" s="188" t="str">
        <f t="shared" si="1"/>
        <v>2025/05</v>
      </c>
      <c r="E14170" s="189"/>
    </row>
    <row r="14171">
      <c r="A14171" s="186" t="s">
        <v>488</v>
      </c>
      <c r="B14171" s="186">
        <v>0.2078043</v>
      </c>
      <c r="C14171" s="187">
        <v>45792.0</v>
      </c>
      <c r="D14171" s="188" t="str">
        <f t="shared" si="1"/>
        <v>2025/05</v>
      </c>
      <c r="E14171" s="189"/>
    </row>
    <row r="14172">
      <c r="A14172" s="186" t="s">
        <v>488</v>
      </c>
      <c r="B14172" s="186">
        <v>0.0013376</v>
      </c>
      <c r="C14172" s="187">
        <v>45792.0</v>
      </c>
      <c r="D14172" s="188" t="str">
        <f t="shared" si="1"/>
        <v>2025/05</v>
      </c>
      <c r="E14172" s="189"/>
    </row>
    <row r="14173">
      <c r="A14173" s="186" t="s">
        <v>488</v>
      </c>
      <c r="B14173" s="186">
        <v>0.1455564</v>
      </c>
      <c r="C14173" s="187">
        <v>45792.0</v>
      </c>
      <c r="D14173" s="188" t="str">
        <f t="shared" si="1"/>
        <v>2025/05</v>
      </c>
      <c r="E14173" s="189"/>
    </row>
    <row r="14174">
      <c r="A14174" s="186" t="s">
        <v>488</v>
      </c>
      <c r="B14174" s="186">
        <v>0.124443</v>
      </c>
      <c r="C14174" s="187">
        <v>45792.0</v>
      </c>
      <c r="D14174" s="188" t="str">
        <f t="shared" si="1"/>
        <v>2025/05</v>
      </c>
      <c r="E14174" s="189"/>
    </row>
    <row r="14175">
      <c r="A14175" s="186" t="s">
        <v>488</v>
      </c>
      <c r="B14175" s="186">
        <v>0.0047872</v>
      </c>
      <c r="C14175" s="187">
        <v>45792.0</v>
      </c>
      <c r="D14175" s="188" t="str">
        <f t="shared" si="1"/>
        <v>2025/05</v>
      </c>
      <c r="E14175" s="189"/>
    </row>
    <row r="14176">
      <c r="A14176" s="186" t="s">
        <v>488</v>
      </c>
      <c r="B14176" s="186">
        <v>0.440264</v>
      </c>
      <c r="C14176" s="187">
        <v>45792.0</v>
      </c>
      <c r="D14176" s="188" t="str">
        <f t="shared" si="1"/>
        <v>2025/05</v>
      </c>
      <c r="E14176" s="189"/>
    </row>
    <row r="14177">
      <c r="A14177" s="186" t="s">
        <v>488</v>
      </c>
      <c r="B14177" s="186">
        <v>6.7093E-4</v>
      </c>
      <c r="C14177" s="187">
        <v>45792.0</v>
      </c>
      <c r="D14177" s="188" t="str">
        <f t="shared" si="1"/>
        <v>2025/05</v>
      </c>
      <c r="E14177" s="189"/>
    </row>
    <row r="14178">
      <c r="A14178" s="186" t="s">
        <v>488</v>
      </c>
      <c r="B14178" s="186">
        <v>0.6849333</v>
      </c>
      <c r="C14178" s="187">
        <v>45792.0</v>
      </c>
      <c r="D14178" s="188" t="str">
        <f t="shared" si="1"/>
        <v>2025/05</v>
      </c>
      <c r="E14178" s="189"/>
    </row>
    <row r="14179">
      <c r="A14179" s="186" t="s">
        <v>488</v>
      </c>
      <c r="B14179" s="186">
        <v>0.0955968</v>
      </c>
      <c r="C14179" s="187">
        <v>45792.0</v>
      </c>
      <c r="D14179" s="188" t="str">
        <f t="shared" si="1"/>
        <v>2025/05</v>
      </c>
      <c r="E14179" s="189"/>
    </row>
    <row r="14180">
      <c r="A14180" s="186" t="s">
        <v>488</v>
      </c>
      <c r="B14180" s="186">
        <v>0.1691352</v>
      </c>
      <c r="C14180" s="187">
        <v>45792.0</v>
      </c>
      <c r="D14180" s="188" t="str">
        <f t="shared" si="1"/>
        <v>2025/05</v>
      </c>
      <c r="E14180" s="189"/>
    </row>
    <row r="14181">
      <c r="A14181" s="186" t="s">
        <v>489</v>
      </c>
      <c r="B14181" s="186">
        <v>0.3895275</v>
      </c>
      <c r="C14181" s="187">
        <v>45792.0</v>
      </c>
      <c r="D14181" s="188" t="str">
        <f t="shared" si="1"/>
        <v>2025/05</v>
      </c>
      <c r="E14181" s="189"/>
    </row>
    <row r="14182">
      <c r="A14182" s="186" t="s">
        <v>489</v>
      </c>
      <c r="B14182" s="186">
        <v>0.044</v>
      </c>
      <c r="C14182" s="187">
        <v>45792.0</v>
      </c>
      <c r="D14182" s="188" t="str">
        <f t="shared" si="1"/>
        <v>2025/05</v>
      </c>
      <c r="E14182" s="189"/>
    </row>
    <row r="14183">
      <c r="A14183" s="186" t="s">
        <v>489</v>
      </c>
      <c r="B14183" s="186">
        <v>0.13811</v>
      </c>
      <c r="C14183" s="187">
        <v>45792.0</v>
      </c>
      <c r="D14183" s="188" t="str">
        <f t="shared" si="1"/>
        <v>2025/05</v>
      </c>
      <c r="E14183" s="189"/>
    </row>
    <row r="14184">
      <c r="A14184" s="186" t="s">
        <v>489</v>
      </c>
      <c r="B14184" s="186">
        <v>0.2270125</v>
      </c>
      <c r="C14184" s="187">
        <v>45792.0</v>
      </c>
      <c r="D14184" s="188" t="str">
        <f t="shared" si="1"/>
        <v>2025/05</v>
      </c>
      <c r="E14184" s="189"/>
    </row>
    <row r="14185">
      <c r="A14185" s="186" t="s">
        <v>489</v>
      </c>
      <c r="B14185" s="186">
        <v>0.12618</v>
      </c>
      <c r="C14185" s="187">
        <v>45792.0</v>
      </c>
      <c r="D14185" s="188" t="str">
        <f t="shared" si="1"/>
        <v>2025/05</v>
      </c>
      <c r="E14185" s="189"/>
    </row>
    <row r="14186">
      <c r="A14186" s="186" t="s">
        <v>489</v>
      </c>
      <c r="B14186" s="186">
        <v>5.48498145</v>
      </c>
      <c r="C14186" s="187">
        <v>45792.0</v>
      </c>
      <c r="D14186" s="188" t="str">
        <f t="shared" si="1"/>
        <v>2025/05</v>
      </c>
      <c r="E14186" s="189"/>
    </row>
    <row r="14187">
      <c r="A14187" s="186" t="s">
        <v>489</v>
      </c>
      <c r="B14187" s="186">
        <v>0.3911808</v>
      </c>
      <c r="C14187" s="187">
        <v>45792.0</v>
      </c>
      <c r="D14187" s="188" t="str">
        <f t="shared" si="1"/>
        <v>2025/05</v>
      </c>
      <c r="E14187" s="189"/>
    </row>
    <row r="14188">
      <c r="A14188" s="186" t="s">
        <v>489</v>
      </c>
      <c r="B14188" s="186">
        <v>2.9794974</v>
      </c>
      <c r="C14188" s="187">
        <v>45792.0</v>
      </c>
      <c r="D14188" s="188" t="str">
        <f t="shared" si="1"/>
        <v>2025/05</v>
      </c>
      <c r="E14188" s="189"/>
    </row>
    <row r="14189">
      <c r="A14189" s="186" t="s">
        <v>489</v>
      </c>
      <c r="B14189" s="186">
        <v>0.002106</v>
      </c>
      <c r="C14189" s="187">
        <v>45792.0</v>
      </c>
      <c r="D14189" s="188" t="str">
        <f t="shared" si="1"/>
        <v>2025/05</v>
      </c>
      <c r="E14189" s="189"/>
    </row>
    <row r="14190">
      <c r="A14190" s="186" t="s">
        <v>489</v>
      </c>
      <c r="B14190" s="186">
        <v>0.0012144</v>
      </c>
      <c r="C14190" s="187">
        <v>45792.0</v>
      </c>
      <c r="D14190" s="188" t="str">
        <f t="shared" si="1"/>
        <v>2025/05</v>
      </c>
      <c r="E14190" s="189"/>
    </row>
    <row r="14191">
      <c r="A14191" s="186" t="s">
        <v>497</v>
      </c>
      <c r="B14191" s="186">
        <v>0.0714234</v>
      </c>
      <c r="C14191" s="187">
        <v>45792.0</v>
      </c>
      <c r="D14191" s="188" t="str">
        <f t="shared" si="1"/>
        <v>2025/05</v>
      </c>
      <c r="E14191" s="189"/>
    </row>
    <row r="14192">
      <c r="A14192" s="186" t="s">
        <v>497</v>
      </c>
      <c r="B14192" s="186">
        <v>0.1787376</v>
      </c>
      <c r="C14192" s="187">
        <v>45792.0</v>
      </c>
      <c r="D14192" s="188" t="str">
        <f t="shared" si="1"/>
        <v>2025/05</v>
      </c>
      <c r="E14192" s="189"/>
    </row>
    <row r="14193">
      <c r="A14193" s="186" t="s">
        <v>498</v>
      </c>
      <c r="B14193" s="186">
        <v>0.707615</v>
      </c>
      <c r="C14193" s="187">
        <v>45792.0</v>
      </c>
      <c r="D14193" s="188" t="str">
        <f t="shared" si="1"/>
        <v>2025/05</v>
      </c>
      <c r="E14193" s="189"/>
    </row>
    <row r="14194">
      <c r="A14194" s="186" t="s">
        <v>498</v>
      </c>
      <c r="B14194" s="186">
        <v>0.05536</v>
      </c>
      <c r="C14194" s="187">
        <v>45792.0</v>
      </c>
      <c r="D14194" s="188" t="str">
        <f t="shared" si="1"/>
        <v>2025/05</v>
      </c>
      <c r="E14194" s="189"/>
    </row>
    <row r="14195">
      <c r="A14195" s="186" t="s">
        <v>498</v>
      </c>
      <c r="B14195" s="186">
        <v>0.59107</v>
      </c>
      <c r="C14195" s="187">
        <v>45792.0</v>
      </c>
      <c r="D14195" s="188" t="str">
        <f t="shared" si="1"/>
        <v>2025/05</v>
      </c>
      <c r="E14195" s="189"/>
    </row>
    <row r="14196">
      <c r="A14196" s="186" t="s">
        <v>498</v>
      </c>
      <c r="B14196" s="186">
        <v>0.0584073</v>
      </c>
      <c r="C14196" s="187">
        <v>45792.0</v>
      </c>
      <c r="D14196" s="188" t="str">
        <f t="shared" si="1"/>
        <v>2025/05</v>
      </c>
      <c r="E14196" s="189"/>
    </row>
    <row r="14197">
      <c r="A14197" s="186" t="s">
        <v>498</v>
      </c>
      <c r="B14197" s="186">
        <v>0.0104448</v>
      </c>
      <c r="C14197" s="187">
        <v>45792.0</v>
      </c>
      <c r="D14197" s="188" t="str">
        <f t="shared" si="1"/>
        <v>2025/05</v>
      </c>
      <c r="E14197" s="189"/>
    </row>
    <row r="14198">
      <c r="A14198" s="186" t="s">
        <v>498</v>
      </c>
      <c r="B14198" s="186">
        <v>0.0169326</v>
      </c>
      <c r="C14198" s="187">
        <v>45792.0</v>
      </c>
      <c r="D14198" s="188" t="str">
        <f t="shared" si="1"/>
        <v>2025/05</v>
      </c>
      <c r="E14198" s="189"/>
    </row>
    <row r="14199">
      <c r="A14199" s="186" t="s">
        <v>513</v>
      </c>
      <c r="B14199" s="186">
        <v>1.662E-4</v>
      </c>
      <c r="C14199" s="187">
        <v>45792.0</v>
      </c>
      <c r="D14199" s="188" t="str">
        <f t="shared" si="1"/>
        <v>2025/05</v>
      </c>
      <c r="E14199" s="189"/>
    </row>
    <row r="14200">
      <c r="A14200" s="186" t="s">
        <v>491</v>
      </c>
      <c r="B14200" s="186">
        <v>0.08982735</v>
      </c>
      <c r="C14200" s="187">
        <v>45792.0</v>
      </c>
      <c r="D14200" s="188" t="str">
        <f t="shared" si="1"/>
        <v>2025/05</v>
      </c>
      <c r="E14200" s="189"/>
    </row>
    <row r="14201">
      <c r="A14201" s="186" t="s">
        <v>491</v>
      </c>
      <c r="B14201" s="186">
        <v>0.092304</v>
      </c>
      <c r="C14201" s="187">
        <v>45792.0</v>
      </c>
      <c r="D14201" s="188" t="str">
        <f t="shared" si="1"/>
        <v>2025/05</v>
      </c>
      <c r="E14201" s="189"/>
    </row>
    <row r="14202">
      <c r="A14202" s="186" t="s">
        <v>491</v>
      </c>
      <c r="B14202" s="186">
        <v>0.0433968</v>
      </c>
      <c r="C14202" s="187">
        <v>45792.0</v>
      </c>
      <c r="D14202" s="188" t="str">
        <f t="shared" si="1"/>
        <v>2025/05</v>
      </c>
      <c r="E14202" s="189"/>
    </row>
    <row r="14203">
      <c r="A14203" s="186" t="s">
        <v>487</v>
      </c>
      <c r="B14203" s="186">
        <v>0.0358036</v>
      </c>
      <c r="C14203" s="187">
        <v>45793.0</v>
      </c>
      <c r="D14203" s="188" t="str">
        <f t="shared" si="1"/>
        <v>2025/05</v>
      </c>
      <c r="E14203" s="189"/>
    </row>
    <row r="14204">
      <c r="A14204" s="186" t="s">
        <v>487</v>
      </c>
      <c r="B14204" s="186">
        <v>2.816E-4</v>
      </c>
      <c r="C14204" s="187">
        <v>45793.0</v>
      </c>
      <c r="D14204" s="188" t="str">
        <f t="shared" si="1"/>
        <v>2025/05</v>
      </c>
      <c r="E14204" s="189"/>
    </row>
    <row r="14205">
      <c r="A14205" s="186" t="s">
        <v>487</v>
      </c>
      <c r="B14205" s="186">
        <v>0.0534464</v>
      </c>
      <c r="C14205" s="187">
        <v>45793.0</v>
      </c>
      <c r="D14205" s="188" t="str">
        <f t="shared" si="1"/>
        <v>2025/05</v>
      </c>
      <c r="E14205" s="189"/>
    </row>
    <row r="14206">
      <c r="A14206" s="186" t="s">
        <v>487</v>
      </c>
      <c r="B14206" s="186">
        <v>0.29038</v>
      </c>
      <c r="C14206" s="187">
        <v>45793.0</v>
      </c>
      <c r="D14206" s="188" t="str">
        <f t="shared" si="1"/>
        <v>2025/05</v>
      </c>
      <c r="E14206" s="189"/>
    </row>
    <row r="14207">
      <c r="A14207" s="186" t="s">
        <v>487</v>
      </c>
      <c r="B14207" s="186">
        <v>0.00784</v>
      </c>
      <c r="C14207" s="187">
        <v>45793.0</v>
      </c>
      <c r="D14207" s="188" t="str">
        <f t="shared" si="1"/>
        <v>2025/05</v>
      </c>
      <c r="E14207" s="189"/>
    </row>
    <row r="14208">
      <c r="A14208" s="186" t="s">
        <v>487</v>
      </c>
      <c r="B14208" s="186">
        <v>0.00995</v>
      </c>
      <c r="C14208" s="187">
        <v>45793.0</v>
      </c>
      <c r="D14208" s="188" t="str">
        <f t="shared" si="1"/>
        <v>2025/05</v>
      </c>
      <c r="E14208" s="189"/>
    </row>
    <row r="14209">
      <c r="A14209" s="186" t="s">
        <v>487</v>
      </c>
      <c r="B14209" s="186">
        <v>1.59502</v>
      </c>
      <c r="C14209" s="187">
        <v>45793.0</v>
      </c>
      <c r="D14209" s="188" t="str">
        <f t="shared" si="1"/>
        <v>2025/05</v>
      </c>
      <c r="E14209" s="189"/>
    </row>
    <row r="14210">
      <c r="A14210" s="186" t="s">
        <v>487</v>
      </c>
      <c r="B14210" s="186">
        <v>0.0192</v>
      </c>
      <c r="C14210" s="187">
        <v>45793.0</v>
      </c>
      <c r="D14210" s="188" t="str">
        <f t="shared" si="1"/>
        <v>2025/05</v>
      </c>
      <c r="E14210" s="189"/>
    </row>
    <row r="14211">
      <c r="A14211" s="186" t="s">
        <v>487</v>
      </c>
      <c r="B14211" s="186">
        <v>0.8082</v>
      </c>
      <c r="C14211" s="187">
        <v>45793.0</v>
      </c>
      <c r="D14211" s="188" t="str">
        <f t="shared" si="1"/>
        <v>2025/05</v>
      </c>
      <c r="E14211" s="189"/>
    </row>
    <row r="14212">
      <c r="A14212" s="186" t="s">
        <v>487</v>
      </c>
      <c r="B14212" s="186">
        <v>1.4718385</v>
      </c>
      <c r="C14212" s="187">
        <v>45793.0</v>
      </c>
      <c r="D14212" s="188" t="str">
        <f t="shared" si="1"/>
        <v>2025/05</v>
      </c>
      <c r="E14212" s="189"/>
    </row>
    <row r="14213">
      <c r="A14213" s="186" t="s">
        <v>487</v>
      </c>
      <c r="B14213" s="186">
        <v>0.0473792</v>
      </c>
      <c r="C14213" s="187">
        <v>45793.0</v>
      </c>
      <c r="D14213" s="188" t="str">
        <f t="shared" si="1"/>
        <v>2025/05</v>
      </c>
      <c r="E14213" s="189"/>
    </row>
    <row r="14214">
      <c r="A14214" s="186" t="s">
        <v>487</v>
      </c>
      <c r="B14214" s="186">
        <v>2.743378</v>
      </c>
      <c r="C14214" s="187">
        <v>45793.0</v>
      </c>
      <c r="D14214" s="188" t="str">
        <f t="shared" si="1"/>
        <v>2025/05</v>
      </c>
      <c r="E14214" s="189"/>
    </row>
    <row r="14215">
      <c r="A14215" s="186" t="s">
        <v>487</v>
      </c>
      <c r="B14215" s="186">
        <v>0.0916</v>
      </c>
      <c r="C14215" s="187">
        <v>45793.0</v>
      </c>
      <c r="D14215" s="188" t="str">
        <f t="shared" si="1"/>
        <v>2025/05</v>
      </c>
      <c r="E14215" s="189"/>
    </row>
    <row r="14216">
      <c r="A14216" s="186" t="s">
        <v>487</v>
      </c>
      <c r="B14216" s="186">
        <v>0.00432</v>
      </c>
      <c r="C14216" s="187">
        <v>45793.0</v>
      </c>
      <c r="D14216" s="188" t="str">
        <f t="shared" si="1"/>
        <v>2025/05</v>
      </c>
      <c r="E14216" s="189"/>
    </row>
    <row r="14217">
      <c r="A14217" s="186" t="s">
        <v>487</v>
      </c>
      <c r="B14217" s="186">
        <v>0.24848</v>
      </c>
      <c r="C14217" s="187">
        <v>45793.0</v>
      </c>
      <c r="D14217" s="188" t="str">
        <f t="shared" si="1"/>
        <v>2025/05</v>
      </c>
      <c r="E14217" s="189"/>
    </row>
    <row r="14218">
      <c r="A14218" s="186" t="s">
        <v>487</v>
      </c>
      <c r="B14218" s="186">
        <v>0.11871</v>
      </c>
      <c r="C14218" s="187">
        <v>45793.0</v>
      </c>
      <c r="D14218" s="188" t="str">
        <f t="shared" si="1"/>
        <v>2025/05</v>
      </c>
      <c r="E14218" s="189"/>
    </row>
    <row r="14219">
      <c r="A14219" s="186" t="s">
        <v>487</v>
      </c>
      <c r="B14219" s="186">
        <v>0.08128</v>
      </c>
      <c r="C14219" s="187">
        <v>45793.0</v>
      </c>
      <c r="D14219" s="188" t="str">
        <f t="shared" si="1"/>
        <v>2025/05</v>
      </c>
      <c r="E14219" s="189"/>
    </row>
    <row r="14220">
      <c r="A14220" s="186" t="s">
        <v>487</v>
      </c>
      <c r="B14220" s="186">
        <v>0.01994</v>
      </c>
      <c r="C14220" s="187">
        <v>45793.0</v>
      </c>
      <c r="D14220" s="188" t="str">
        <f t="shared" si="1"/>
        <v>2025/05</v>
      </c>
      <c r="E14220" s="189"/>
    </row>
    <row r="14221">
      <c r="A14221" s="186" t="s">
        <v>499</v>
      </c>
      <c r="B14221" s="186">
        <v>0.0234819</v>
      </c>
      <c r="C14221" s="187">
        <v>45793.0</v>
      </c>
      <c r="D14221" s="188" t="str">
        <f t="shared" si="1"/>
        <v>2025/05</v>
      </c>
      <c r="E14221" s="189"/>
    </row>
    <row r="14222">
      <c r="A14222" s="186" t="s">
        <v>499</v>
      </c>
      <c r="B14222" s="186">
        <v>0.0968673</v>
      </c>
      <c r="C14222" s="187">
        <v>45793.0</v>
      </c>
      <c r="D14222" s="188" t="str">
        <f t="shared" si="1"/>
        <v>2025/05</v>
      </c>
      <c r="E14222" s="189"/>
    </row>
    <row r="14223">
      <c r="A14223" s="186" t="s">
        <v>499</v>
      </c>
      <c r="B14223" s="186">
        <v>0.0515868</v>
      </c>
      <c r="C14223" s="187">
        <v>45793.0</v>
      </c>
      <c r="D14223" s="188" t="str">
        <f t="shared" si="1"/>
        <v>2025/05</v>
      </c>
      <c r="E14223" s="189"/>
    </row>
    <row r="14224">
      <c r="A14224" s="186" t="s">
        <v>509</v>
      </c>
      <c r="B14224" s="186">
        <v>1.098E-4</v>
      </c>
      <c r="C14224" s="187">
        <v>45793.0</v>
      </c>
      <c r="D14224" s="188" t="str">
        <f t="shared" si="1"/>
        <v>2025/05</v>
      </c>
      <c r="E14224" s="189"/>
    </row>
    <row r="14225">
      <c r="A14225" s="186" t="s">
        <v>509</v>
      </c>
      <c r="B14225" s="186">
        <v>8.52E-5</v>
      </c>
      <c r="C14225" s="187">
        <v>45793.0</v>
      </c>
      <c r="D14225" s="188" t="str">
        <f t="shared" si="1"/>
        <v>2025/05</v>
      </c>
      <c r="E14225" s="189"/>
    </row>
    <row r="14226">
      <c r="A14226" s="186" t="s">
        <v>502</v>
      </c>
      <c r="B14226" s="186">
        <v>0.008174</v>
      </c>
      <c r="C14226" s="187">
        <v>45793.0</v>
      </c>
      <c r="D14226" s="188" t="str">
        <f t="shared" si="1"/>
        <v>2025/05</v>
      </c>
      <c r="E14226" s="189"/>
    </row>
    <row r="14227">
      <c r="A14227" s="186" t="s">
        <v>502</v>
      </c>
      <c r="B14227" s="186">
        <v>0.007744</v>
      </c>
      <c r="C14227" s="187">
        <v>45793.0</v>
      </c>
      <c r="D14227" s="188" t="str">
        <f t="shared" si="1"/>
        <v>2025/05</v>
      </c>
      <c r="E14227" s="189"/>
    </row>
    <row r="14228">
      <c r="A14228" s="186" t="s">
        <v>502</v>
      </c>
      <c r="B14228" s="186">
        <v>0.384824</v>
      </c>
      <c r="C14228" s="187">
        <v>45793.0</v>
      </c>
      <c r="D14228" s="188" t="str">
        <f t="shared" si="1"/>
        <v>2025/05</v>
      </c>
      <c r="E14228" s="189"/>
    </row>
    <row r="14229">
      <c r="A14229" s="186" t="s">
        <v>502</v>
      </c>
      <c r="B14229" s="186">
        <v>0.0012416</v>
      </c>
      <c r="C14229" s="187">
        <v>45793.0</v>
      </c>
      <c r="D14229" s="188" t="str">
        <f t="shared" si="1"/>
        <v>2025/05</v>
      </c>
      <c r="E14229" s="189"/>
    </row>
    <row r="14230">
      <c r="A14230" s="186" t="s">
        <v>502</v>
      </c>
      <c r="B14230" s="186">
        <v>1.1343744</v>
      </c>
      <c r="C14230" s="187">
        <v>45793.0</v>
      </c>
      <c r="D14230" s="188" t="str">
        <f t="shared" si="1"/>
        <v>2025/05</v>
      </c>
      <c r="E14230" s="189"/>
    </row>
    <row r="14231">
      <c r="A14231" s="186" t="s">
        <v>502</v>
      </c>
      <c r="B14231" s="186">
        <v>0.08184</v>
      </c>
      <c r="C14231" s="187">
        <v>45793.0</v>
      </c>
      <c r="D14231" s="188" t="str">
        <f t="shared" si="1"/>
        <v>2025/05</v>
      </c>
      <c r="E14231" s="189"/>
    </row>
    <row r="14232">
      <c r="A14232" s="186" t="s">
        <v>502</v>
      </c>
      <c r="B14232" s="186">
        <v>0.2147324</v>
      </c>
      <c r="C14232" s="187">
        <v>45793.0</v>
      </c>
      <c r="D14232" s="188" t="str">
        <f t="shared" si="1"/>
        <v>2025/05</v>
      </c>
      <c r="E14232" s="189"/>
    </row>
    <row r="14233">
      <c r="A14233" s="186" t="s">
        <v>502</v>
      </c>
      <c r="B14233" s="186">
        <v>0.24663</v>
      </c>
      <c r="C14233" s="187">
        <v>45793.0</v>
      </c>
      <c r="D14233" s="188" t="str">
        <f t="shared" si="1"/>
        <v>2025/05</v>
      </c>
      <c r="E14233" s="189"/>
    </row>
    <row r="14234">
      <c r="A14234" s="186" t="s">
        <v>502</v>
      </c>
      <c r="B14234" s="186">
        <v>0.00288</v>
      </c>
      <c r="C14234" s="187">
        <v>45793.0</v>
      </c>
      <c r="D14234" s="188" t="str">
        <f t="shared" si="1"/>
        <v>2025/05</v>
      </c>
      <c r="E14234" s="189"/>
    </row>
    <row r="14235">
      <c r="A14235" s="186" t="s">
        <v>502</v>
      </c>
      <c r="B14235" s="186">
        <v>0.04172</v>
      </c>
      <c r="C14235" s="187">
        <v>45793.0</v>
      </c>
      <c r="D14235" s="188" t="str">
        <f t="shared" si="1"/>
        <v>2025/05</v>
      </c>
      <c r="E14235" s="189"/>
    </row>
    <row r="14236">
      <c r="A14236" s="186" t="s">
        <v>502</v>
      </c>
      <c r="B14236" s="186">
        <v>0.0502797</v>
      </c>
      <c r="C14236" s="187">
        <v>45793.0</v>
      </c>
      <c r="D14236" s="188" t="str">
        <f t="shared" si="1"/>
        <v>2025/05</v>
      </c>
      <c r="E14236" s="189"/>
    </row>
    <row r="14237">
      <c r="A14237" s="186" t="s">
        <v>502</v>
      </c>
      <c r="B14237" s="186">
        <v>0.2692128</v>
      </c>
      <c r="C14237" s="187">
        <v>45793.0</v>
      </c>
      <c r="D14237" s="188" t="str">
        <f t="shared" si="1"/>
        <v>2025/05</v>
      </c>
      <c r="E14237" s="189"/>
    </row>
    <row r="14238">
      <c r="A14238" s="186" t="s">
        <v>502</v>
      </c>
      <c r="B14238" s="186">
        <v>0.018891</v>
      </c>
      <c r="C14238" s="187">
        <v>45793.0</v>
      </c>
      <c r="D14238" s="188" t="str">
        <f t="shared" si="1"/>
        <v>2025/05</v>
      </c>
      <c r="E14238" s="189"/>
    </row>
    <row r="14239">
      <c r="A14239" s="186" t="s">
        <v>502</v>
      </c>
      <c r="B14239" s="186">
        <v>0.5796406</v>
      </c>
      <c r="C14239" s="187">
        <v>45793.0</v>
      </c>
      <c r="D14239" s="188" t="str">
        <f t="shared" si="1"/>
        <v>2025/05</v>
      </c>
      <c r="E14239" s="189"/>
    </row>
    <row r="14240">
      <c r="A14240" s="186" t="s">
        <v>502</v>
      </c>
      <c r="B14240" s="186">
        <v>0.1222848</v>
      </c>
      <c r="C14240" s="187">
        <v>45793.0</v>
      </c>
      <c r="D14240" s="188" t="str">
        <f t="shared" si="1"/>
        <v>2025/05</v>
      </c>
      <c r="E14240" s="189"/>
    </row>
    <row r="14241">
      <c r="A14241" s="186" t="s">
        <v>502</v>
      </c>
      <c r="B14241" s="186">
        <v>0.2383964</v>
      </c>
      <c r="C14241" s="187">
        <v>45793.0</v>
      </c>
      <c r="D14241" s="188" t="str">
        <f t="shared" si="1"/>
        <v>2025/05</v>
      </c>
      <c r="E14241" s="189"/>
    </row>
    <row r="14242">
      <c r="A14242" s="186" t="s">
        <v>502</v>
      </c>
      <c r="B14242" s="186">
        <v>0.0124223</v>
      </c>
      <c r="C14242" s="187">
        <v>45793.0</v>
      </c>
      <c r="D14242" s="188" t="str">
        <f t="shared" si="1"/>
        <v>2025/05</v>
      </c>
      <c r="E14242" s="189"/>
    </row>
    <row r="14243">
      <c r="A14243" s="186" t="s">
        <v>502</v>
      </c>
      <c r="B14243" s="186">
        <v>0.3985896</v>
      </c>
      <c r="C14243" s="187">
        <v>45793.0</v>
      </c>
      <c r="D14243" s="188" t="str">
        <f t="shared" si="1"/>
        <v>2025/05</v>
      </c>
      <c r="E14243" s="189"/>
    </row>
    <row r="14244">
      <c r="A14244" s="186" t="s">
        <v>502</v>
      </c>
      <c r="B14244" s="186">
        <v>0.0260208</v>
      </c>
      <c r="C14244" s="187">
        <v>45793.0</v>
      </c>
      <c r="D14244" s="188" t="str">
        <f t="shared" si="1"/>
        <v>2025/05</v>
      </c>
      <c r="E14244" s="189"/>
    </row>
    <row r="14245">
      <c r="A14245" s="186" t="s">
        <v>502</v>
      </c>
      <c r="B14245" s="186">
        <v>3.6</v>
      </c>
      <c r="C14245" s="187">
        <v>45793.0</v>
      </c>
      <c r="D14245" s="188" t="str">
        <f t="shared" si="1"/>
        <v>2025/05</v>
      </c>
      <c r="E14245" s="189"/>
    </row>
    <row r="14246">
      <c r="A14246" s="186" t="s">
        <v>502</v>
      </c>
      <c r="B14246" s="186">
        <v>0.0393245</v>
      </c>
      <c r="C14246" s="187">
        <v>45793.0</v>
      </c>
      <c r="D14246" s="188" t="str">
        <f t="shared" si="1"/>
        <v>2025/05</v>
      </c>
      <c r="E14246" s="189"/>
    </row>
    <row r="14247">
      <c r="A14247" s="186" t="s">
        <v>502</v>
      </c>
      <c r="B14247" s="186">
        <v>0.0550905</v>
      </c>
      <c r="C14247" s="187">
        <v>45793.0</v>
      </c>
      <c r="D14247" s="188" t="str">
        <f t="shared" si="1"/>
        <v>2025/05</v>
      </c>
      <c r="E14247" s="189"/>
    </row>
    <row r="14248">
      <c r="A14248" s="186" t="s">
        <v>488</v>
      </c>
      <c r="B14248" s="186">
        <v>3.0888E-4</v>
      </c>
      <c r="C14248" s="187">
        <v>45793.0</v>
      </c>
      <c r="D14248" s="188" t="str">
        <f t="shared" si="1"/>
        <v>2025/05</v>
      </c>
      <c r="E14248" s="189"/>
    </row>
    <row r="14249">
      <c r="A14249" s="186" t="s">
        <v>488</v>
      </c>
      <c r="B14249" s="186">
        <v>0.4618143</v>
      </c>
      <c r="C14249" s="187">
        <v>45793.0</v>
      </c>
      <c r="D14249" s="188" t="str">
        <f t="shared" si="1"/>
        <v>2025/05</v>
      </c>
      <c r="E14249" s="189"/>
    </row>
    <row r="14250">
      <c r="A14250" s="186" t="s">
        <v>488</v>
      </c>
      <c r="B14250" s="186">
        <v>0.0437952</v>
      </c>
      <c r="C14250" s="187">
        <v>45793.0</v>
      </c>
      <c r="D14250" s="188" t="str">
        <f t="shared" si="1"/>
        <v>2025/05</v>
      </c>
      <c r="E14250" s="189"/>
    </row>
    <row r="14251">
      <c r="A14251" s="186" t="s">
        <v>488</v>
      </c>
      <c r="B14251" s="186">
        <v>0.1003056</v>
      </c>
      <c r="C14251" s="187">
        <v>45793.0</v>
      </c>
      <c r="D14251" s="188" t="str">
        <f t="shared" si="1"/>
        <v>2025/05</v>
      </c>
      <c r="E14251" s="189"/>
    </row>
    <row r="14252">
      <c r="A14252" s="186" t="s">
        <v>489</v>
      </c>
      <c r="B14252" s="186">
        <v>0.3088</v>
      </c>
      <c r="C14252" s="187">
        <v>45793.0</v>
      </c>
      <c r="D14252" s="188" t="str">
        <f t="shared" si="1"/>
        <v>2025/05</v>
      </c>
      <c r="E14252" s="189"/>
    </row>
    <row r="14253">
      <c r="A14253" s="186" t="s">
        <v>489</v>
      </c>
      <c r="B14253" s="186">
        <v>0.03568</v>
      </c>
      <c r="C14253" s="187">
        <v>45793.0</v>
      </c>
      <c r="D14253" s="188" t="str">
        <f t="shared" si="1"/>
        <v>2025/05</v>
      </c>
      <c r="E14253" s="189"/>
    </row>
    <row r="14254">
      <c r="A14254" s="186" t="s">
        <v>489</v>
      </c>
      <c r="B14254" s="186">
        <v>0.06271</v>
      </c>
      <c r="C14254" s="187">
        <v>45793.0</v>
      </c>
      <c r="D14254" s="188" t="str">
        <f t="shared" si="1"/>
        <v>2025/05</v>
      </c>
      <c r="E14254" s="189"/>
    </row>
    <row r="14255">
      <c r="A14255" s="186" t="s">
        <v>489</v>
      </c>
      <c r="B14255" s="186">
        <v>9.75E-5</v>
      </c>
      <c r="C14255" s="187">
        <v>45793.0</v>
      </c>
      <c r="D14255" s="188" t="str">
        <f t="shared" si="1"/>
        <v>2025/05</v>
      </c>
      <c r="E14255" s="189"/>
    </row>
    <row r="14256">
      <c r="A14256" s="186" t="s">
        <v>489</v>
      </c>
      <c r="B14256" s="186">
        <v>3.5E-4</v>
      </c>
      <c r="C14256" s="187">
        <v>45793.0</v>
      </c>
      <c r="D14256" s="188" t="str">
        <f t="shared" si="1"/>
        <v>2025/05</v>
      </c>
      <c r="E14256" s="189"/>
    </row>
    <row r="14257">
      <c r="A14257" s="186" t="s">
        <v>489</v>
      </c>
      <c r="B14257" s="186">
        <v>4.6457616</v>
      </c>
      <c r="C14257" s="187">
        <v>45793.0</v>
      </c>
      <c r="D14257" s="188" t="str">
        <f t="shared" si="1"/>
        <v>2025/05</v>
      </c>
      <c r="E14257" s="189"/>
    </row>
    <row r="14258">
      <c r="A14258" s="186" t="s">
        <v>489</v>
      </c>
      <c r="B14258" s="186">
        <v>0.3047616</v>
      </c>
      <c r="C14258" s="187">
        <v>45793.0</v>
      </c>
      <c r="D14258" s="188" t="str">
        <f t="shared" si="1"/>
        <v>2025/05</v>
      </c>
      <c r="E14258" s="189"/>
    </row>
    <row r="14259">
      <c r="A14259" s="186" t="s">
        <v>489</v>
      </c>
      <c r="B14259" s="186">
        <v>2.4897102</v>
      </c>
      <c r="C14259" s="187">
        <v>45793.0</v>
      </c>
      <c r="D14259" s="188" t="str">
        <f t="shared" si="1"/>
        <v>2025/05</v>
      </c>
      <c r="E14259" s="189"/>
    </row>
    <row r="14260">
      <c r="A14260" s="186" t="s">
        <v>498</v>
      </c>
      <c r="B14260" s="186">
        <v>1.4947625</v>
      </c>
      <c r="C14260" s="187">
        <v>45793.0</v>
      </c>
      <c r="D14260" s="188" t="str">
        <f t="shared" si="1"/>
        <v>2025/05</v>
      </c>
      <c r="E14260" s="189"/>
    </row>
    <row r="14261">
      <c r="A14261" s="186" t="s">
        <v>498</v>
      </c>
      <c r="B14261" s="186">
        <v>0.2192</v>
      </c>
      <c r="C14261" s="187">
        <v>45793.0</v>
      </c>
      <c r="D14261" s="188" t="str">
        <f t="shared" si="1"/>
        <v>2025/05</v>
      </c>
      <c r="E14261" s="189"/>
    </row>
    <row r="14262">
      <c r="A14262" s="186" t="s">
        <v>498</v>
      </c>
      <c r="B14262" s="186">
        <v>1.42752</v>
      </c>
      <c r="C14262" s="187">
        <v>45793.0</v>
      </c>
      <c r="D14262" s="188" t="str">
        <f t="shared" si="1"/>
        <v>2025/05</v>
      </c>
      <c r="E14262" s="189"/>
    </row>
    <row r="14263">
      <c r="A14263" s="186" t="s">
        <v>498</v>
      </c>
      <c r="B14263" s="186">
        <v>0.12539805</v>
      </c>
      <c r="C14263" s="187">
        <v>45793.0</v>
      </c>
      <c r="D14263" s="188" t="str">
        <f t="shared" si="1"/>
        <v>2025/05</v>
      </c>
      <c r="E14263" s="189"/>
    </row>
    <row r="14264">
      <c r="A14264" s="186" t="s">
        <v>498</v>
      </c>
      <c r="B14264" s="186">
        <v>0.0077664</v>
      </c>
      <c r="C14264" s="187">
        <v>45793.0</v>
      </c>
      <c r="D14264" s="188" t="str">
        <f t="shared" si="1"/>
        <v>2025/05</v>
      </c>
      <c r="E14264" s="189"/>
    </row>
    <row r="14265">
      <c r="A14265" s="186" t="s">
        <v>498</v>
      </c>
      <c r="B14265" s="186">
        <v>0.0306618</v>
      </c>
      <c r="C14265" s="187">
        <v>45793.0</v>
      </c>
      <c r="D14265" s="188" t="str">
        <f t="shared" si="1"/>
        <v>2025/05</v>
      </c>
      <c r="E14265" s="189"/>
    </row>
    <row r="14266">
      <c r="A14266" s="186" t="s">
        <v>513</v>
      </c>
      <c r="B14266" s="186">
        <v>1.5E-4</v>
      </c>
      <c r="C14266" s="187">
        <v>45793.0</v>
      </c>
      <c r="D14266" s="188" t="str">
        <f t="shared" si="1"/>
        <v>2025/05</v>
      </c>
      <c r="E14266" s="189"/>
    </row>
    <row r="14267">
      <c r="A14267" s="186" t="s">
        <v>491</v>
      </c>
      <c r="B14267" s="186">
        <v>0.0326073</v>
      </c>
      <c r="C14267" s="187">
        <v>45793.0</v>
      </c>
      <c r="D14267" s="188" t="str">
        <f t="shared" si="1"/>
        <v>2025/05</v>
      </c>
      <c r="E14267" s="189"/>
    </row>
    <row r="14268">
      <c r="A14268" s="186" t="s">
        <v>491</v>
      </c>
      <c r="B14268" s="186">
        <v>0.10728</v>
      </c>
      <c r="C14268" s="187">
        <v>45793.0</v>
      </c>
      <c r="D14268" s="188" t="str">
        <f t="shared" si="1"/>
        <v>2025/05</v>
      </c>
      <c r="E14268" s="189"/>
    </row>
    <row r="14269">
      <c r="A14269" s="186" t="s">
        <v>491</v>
      </c>
      <c r="B14269" s="186">
        <v>0.0285414</v>
      </c>
      <c r="C14269" s="187">
        <v>45793.0</v>
      </c>
      <c r="D14269" s="188" t="str">
        <f t="shared" si="1"/>
        <v>2025/05</v>
      </c>
      <c r="E14269" s="189"/>
    </row>
    <row r="14270">
      <c r="A14270" s="186" t="s">
        <v>499</v>
      </c>
      <c r="B14270" s="186">
        <v>0.00977678</v>
      </c>
      <c r="C14270" s="187">
        <v>45794.0</v>
      </c>
      <c r="D14270" s="188" t="str">
        <f t="shared" si="1"/>
        <v>2025/05</v>
      </c>
      <c r="E14270" s="189"/>
    </row>
    <row r="14271">
      <c r="A14271" s="186" t="s">
        <v>499</v>
      </c>
      <c r="B14271" s="186">
        <v>0.0997248</v>
      </c>
      <c r="C14271" s="187">
        <v>45794.0</v>
      </c>
      <c r="D14271" s="188" t="str">
        <f t="shared" si="1"/>
        <v>2025/05</v>
      </c>
      <c r="E14271" s="189"/>
    </row>
    <row r="14272">
      <c r="A14272" s="186" t="s">
        <v>499</v>
      </c>
      <c r="B14272" s="186">
        <v>0.0493296</v>
      </c>
      <c r="C14272" s="187">
        <v>45794.0</v>
      </c>
      <c r="D14272" s="188" t="str">
        <f t="shared" si="1"/>
        <v>2025/05</v>
      </c>
      <c r="E14272" s="189"/>
    </row>
    <row r="14273">
      <c r="A14273" s="186" t="s">
        <v>502</v>
      </c>
      <c r="B14273" s="186">
        <v>0.03044325</v>
      </c>
      <c r="C14273" s="187">
        <v>45794.0</v>
      </c>
      <c r="D14273" s="188" t="str">
        <f t="shared" si="1"/>
        <v>2025/05</v>
      </c>
      <c r="E14273" s="189"/>
    </row>
    <row r="14274">
      <c r="A14274" s="186" t="s">
        <v>502</v>
      </c>
      <c r="B14274" s="186">
        <v>0.041328</v>
      </c>
      <c r="C14274" s="187">
        <v>45794.0</v>
      </c>
      <c r="D14274" s="188" t="str">
        <f t="shared" si="1"/>
        <v>2025/05</v>
      </c>
      <c r="E14274" s="189"/>
    </row>
    <row r="14275">
      <c r="A14275" s="186" t="s">
        <v>502</v>
      </c>
      <c r="B14275" s="186">
        <v>0.0033798</v>
      </c>
      <c r="C14275" s="187">
        <v>45794.0</v>
      </c>
      <c r="D14275" s="188" t="str">
        <f t="shared" si="1"/>
        <v>2025/05</v>
      </c>
      <c r="E14275" s="189"/>
    </row>
    <row r="14276">
      <c r="A14276" s="186" t="s">
        <v>502</v>
      </c>
      <c r="B14276" s="186">
        <v>0.004197</v>
      </c>
      <c r="C14276" s="187">
        <v>45794.0</v>
      </c>
      <c r="D14276" s="188" t="str">
        <f t="shared" si="1"/>
        <v>2025/05</v>
      </c>
      <c r="E14276" s="189"/>
    </row>
    <row r="14277">
      <c r="A14277" s="186" t="s">
        <v>502</v>
      </c>
      <c r="B14277" s="186">
        <v>0.3506865</v>
      </c>
      <c r="C14277" s="187">
        <v>45794.0</v>
      </c>
      <c r="D14277" s="188" t="str">
        <f t="shared" si="1"/>
        <v>2025/05</v>
      </c>
      <c r="E14277" s="189"/>
    </row>
    <row r="14278">
      <c r="A14278" s="186" t="s">
        <v>502</v>
      </c>
      <c r="B14278" s="186">
        <v>0.0214836</v>
      </c>
      <c r="C14278" s="187">
        <v>45794.0</v>
      </c>
      <c r="D14278" s="188" t="str">
        <f t="shared" si="1"/>
        <v>2025/05</v>
      </c>
      <c r="E14278" s="189"/>
    </row>
    <row r="14279">
      <c r="A14279" s="186" t="s">
        <v>502</v>
      </c>
      <c r="B14279" s="186">
        <v>3.52</v>
      </c>
      <c r="C14279" s="187">
        <v>45794.0</v>
      </c>
      <c r="D14279" s="188" t="str">
        <f t="shared" si="1"/>
        <v>2025/05</v>
      </c>
      <c r="E14279" s="189"/>
    </row>
    <row r="14280">
      <c r="A14280" s="186" t="s">
        <v>502</v>
      </c>
      <c r="B14280" s="186">
        <v>0.039295</v>
      </c>
      <c r="C14280" s="187">
        <v>45794.0</v>
      </c>
      <c r="D14280" s="188" t="str">
        <f t="shared" si="1"/>
        <v>2025/05</v>
      </c>
      <c r="E14280" s="189"/>
    </row>
    <row r="14281">
      <c r="A14281" s="186" t="s">
        <v>502</v>
      </c>
      <c r="B14281" s="186">
        <v>0.055143</v>
      </c>
      <c r="C14281" s="187">
        <v>45794.0</v>
      </c>
      <c r="D14281" s="188" t="str">
        <f t="shared" si="1"/>
        <v>2025/05</v>
      </c>
      <c r="E14281" s="189"/>
    </row>
    <row r="14282">
      <c r="A14282" s="186" t="s">
        <v>488</v>
      </c>
      <c r="B14282" s="186">
        <v>0.311256</v>
      </c>
      <c r="C14282" s="187">
        <v>45794.0</v>
      </c>
      <c r="D14282" s="188" t="str">
        <f t="shared" si="1"/>
        <v>2025/05</v>
      </c>
      <c r="E14282" s="189"/>
    </row>
    <row r="14283">
      <c r="A14283" s="186" t="s">
        <v>488</v>
      </c>
      <c r="B14283" s="186">
        <v>0.05472</v>
      </c>
      <c r="C14283" s="187">
        <v>45794.0</v>
      </c>
      <c r="D14283" s="188" t="str">
        <f t="shared" si="1"/>
        <v>2025/05</v>
      </c>
      <c r="E14283" s="189"/>
    </row>
    <row r="14284">
      <c r="A14284" s="186" t="s">
        <v>488</v>
      </c>
      <c r="B14284" s="186">
        <v>0.015208</v>
      </c>
      <c r="C14284" s="187">
        <v>45794.0</v>
      </c>
      <c r="D14284" s="188" t="str">
        <f t="shared" si="1"/>
        <v>2025/05</v>
      </c>
      <c r="E14284" s="189"/>
    </row>
    <row r="14285">
      <c r="A14285" s="186" t="s">
        <v>488</v>
      </c>
      <c r="B14285" s="186">
        <v>3.0E-5</v>
      </c>
      <c r="C14285" s="187">
        <v>45794.0</v>
      </c>
      <c r="D14285" s="188" t="str">
        <f t="shared" si="1"/>
        <v>2025/05</v>
      </c>
      <c r="E14285" s="189"/>
    </row>
    <row r="14286">
      <c r="A14286" s="186" t="s">
        <v>488</v>
      </c>
      <c r="B14286" s="186">
        <v>1.3E-4</v>
      </c>
      <c r="C14286" s="187">
        <v>45794.0</v>
      </c>
      <c r="D14286" s="188" t="str">
        <f t="shared" si="1"/>
        <v>2025/05</v>
      </c>
      <c r="E14286" s="189"/>
    </row>
    <row r="14287">
      <c r="A14287" s="186" t="s">
        <v>489</v>
      </c>
      <c r="B14287" s="186">
        <v>0.16009</v>
      </c>
      <c r="C14287" s="187">
        <v>45794.0</v>
      </c>
      <c r="D14287" s="188" t="str">
        <f t="shared" si="1"/>
        <v>2025/05</v>
      </c>
      <c r="E14287" s="189"/>
    </row>
    <row r="14288">
      <c r="A14288" s="186" t="s">
        <v>489</v>
      </c>
      <c r="B14288" s="186">
        <v>0.02592</v>
      </c>
      <c r="C14288" s="187">
        <v>45794.0</v>
      </c>
      <c r="D14288" s="188" t="str">
        <f t="shared" si="1"/>
        <v>2025/05</v>
      </c>
      <c r="E14288" s="189"/>
    </row>
    <row r="14289">
      <c r="A14289" s="186" t="s">
        <v>489</v>
      </c>
      <c r="B14289" s="186">
        <v>0.134384</v>
      </c>
      <c r="C14289" s="187">
        <v>45794.0</v>
      </c>
      <c r="D14289" s="188" t="str">
        <f t="shared" si="1"/>
        <v>2025/05</v>
      </c>
      <c r="E14289" s="189"/>
    </row>
    <row r="14290">
      <c r="A14290" s="186" t="s">
        <v>489</v>
      </c>
      <c r="B14290" s="186">
        <v>6.44612295</v>
      </c>
      <c r="C14290" s="187">
        <v>45794.0</v>
      </c>
      <c r="D14290" s="188" t="str">
        <f t="shared" si="1"/>
        <v>2025/05</v>
      </c>
      <c r="E14290" s="189"/>
    </row>
    <row r="14291">
      <c r="A14291" s="186" t="s">
        <v>489</v>
      </c>
      <c r="B14291" s="186">
        <v>0.45096</v>
      </c>
      <c r="C14291" s="187">
        <v>45794.0</v>
      </c>
      <c r="D14291" s="188" t="str">
        <f t="shared" si="1"/>
        <v>2025/05</v>
      </c>
      <c r="E14291" s="189"/>
    </row>
    <row r="14292">
      <c r="A14292" s="186" t="s">
        <v>489</v>
      </c>
      <c r="B14292" s="186">
        <v>3.6041478</v>
      </c>
      <c r="C14292" s="187">
        <v>45794.0</v>
      </c>
      <c r="D14292" s="188" t="str">
        <f t="shared" si="1"/>
        <v>2025/05</v>
      </c>
      <c r="E14292" s="189"/>
    </row>
    <row r="14293">
      <c r="A14293" s="186" t="s">
        <v>498</v>
      </c>
      <c r="B14293" s="186">
        <v>0.3726675</v>
      </c>
      <c r="C14293" s="187">
        <v>45794.0</v>
      </c>
      <c r="D14293" s="188" t="str">
        <f t="shared" si="1"/>
        <v>2025/05</v>
      </c>
      <c r="E14293" s="189"/>
    </row>
    <row r="14294">
      <c r="A14294" s="186" t="s">
        <v>498</v>
      </c>
      <c r="B14294" s="186">
        <v>0.032</v>
      </c>
      <c r="C14294" s="187">
        <v>45794.0</v>
      </c>
      <c r="D14294" s="188" t="str">
        <f t="shared" si="1"/>
        <v>2025/05</v>
      </c>
      <c r="E14294" s="189"/>
    </row>
    <row r="14295">
      <c r="A14295" s="186" t="s">
        <v>498</v>
      </c>
      <c r="B14295" s="186">
        <v>0.32167</v>
      </c>
      <c r="C14295" s="187">
        <v>45794.0</v>
      </c>
      <c r="D14295" s="188" t="str">
        <f t="shared" si="1"/>
        <v>2025/05</v>
      </c>
      <c r="E14295" s="189"/>
    </row>
    <row r="14296">
      <c r="A14296" s="186" t="s">
        <v>498</v>
      </c>
      <c r="B14296" s="186">
        <v>0.0228642</v>
      </c>
      <c r="C14296" s="187">
        <v>45794.0</v>
      </c>
      <c r="D14296" s="188" t="str">
        <f t="shared" si="1"/>
        <v>2025/05</v>
      </c>
      <c r="E14296" s="189"/>
    </row>
    <row r="14297">
      <c r="A14297" s="186" t="s">
        <v>498</v>
      </c>
      <c r="B14297" s="186">
        <v>5.664E-4</v>
      </c>
      <c r="C14297" s="187">
        <v>45794.0</v>
      </c>
      <c r="D14297" s="188" t="str">
        <f t="shared" si="1"/>
        <v>2025/05</v>
      </c>
      <c r="E14297" s="189"/>
    </row>
    <row r="14298">
      <c r="A14298" s="186" t="s">
        <v>498</v>
      </c>
      <c r="B14298" s="186">
        <v>0.0047184</v>
      </c>
      <c r="C14298" s="187">
        <v>45794.0</v>
      </c>
      <c r="D14298" s="188" t="str">
        <f t="shared" si="1"/>
        <v>2025/05</v>
      </c>
      <c r="E14298" s="189"/>
    </row>
    <row r="14299">
      <c r="A14299" s="186" t="s">
        <v>512</v>
      </c>
      <c r="B14299" s="186">
        <v>1.4E-4</v>
      </c>
      <c r="C14299" s="187">
        <v>45794.0</v>
      </c>
      <c r="D14299" s="188" t="str">
        <f t="shared" si="1"/>
        <v>2025/05</v>
      </c>
      <c r="E14299" s="189"/>
    </row>
    <row r="14300">
      <c r="A14300" s="186" t="s">
        <v>512</v>
      </c>
      <c r="B14300" s="186">
        <v>4.08E-4</v>
      </c>
      <c r="C14300" s="187">
        <v>45794.0</v>
      </c>
      <c r="D14300" s="188" t="str">
        <f t="shared" si="1"/>
        <v>2025/05</v>
      </c>
      <c r="E14300" s="189"/>
    </row>
    <row r="14301">
      <c r="A14301" s="186" t="s">
        <v>513</v>
      </c>
      <c r="B14301" s="186">
        <v>1.295E-4</v>
      </c>
      <c r="C14301" s="187">
        <v>45794.0</v>
      </c>
      <c r="D14301" s="188" t="str">
        <f t="shared" si="1"/>
        <v>2025/05</v>
      </c>
      <c r="E14301" s="189"/>
    </row>
    <row r="14302">
      <c r="A14302" s="186" t="s">
        <v>491</v>
      </c>
      <c r="B14302" s="186">
        <v>0.01985385</v>
      </c>
      <c r="C14302" s="187">
        <v>45794.0</v>
      </c>
      <c r="D14302" s="188" t="str">
        <f t="shared" si="1"/>
        <v>2025/05</v>
      </c>
      <c r="E14302" s="189"/>
    </row>
    <row r="14303">
      <c r="A14303" s="186" t="s">
        <v>491</v>
      </c>
      <c r="B14303" s="186">
        <v>0.063648</v>
      </c>
      <c r="C14303" s="187">
        <v>45794.0</v>
      </c>
      <c r="D14303" s="188" t="str">
        <f t="shared" si="1"/>
        <v>2025/05</v>
      </c>
      <c r="E14303" s="189"/>
    </row>
    <row r="14304">
      <c r="A14304" s="186" t="s">
        <v>491</v>
      </c>
      <c r="B14304" s="186">
        <v>0.0165102</v>
      </c>
      <c r="C14304" s="187">
        <v>45794.0</v>
      </c>
      <c r="D14304" s="188" t="str">
        <f t="shared" si="1"/>
        <v>2025/05</v>
      </c>
      <c r="E14304" s="189"/>
    </row>
    <row r="14305">
      <c r="A14305" s="186" t="s">
        <v>487</v>
      </c>
      <c r="B14305" s="186">
        <v>0.0068672</v>
      </c>
      <c r="C14305" s="187">
        <v>45795.0</v>
      </c>
      <c r="D14305" s="188" t="str">
        <f t="shared" si="1"/>
        <v>2025/05</v>
      </c>
      <c r="E14305" s="189"/>
    </row>
    <row r="14306">
      <c r="A14306" s="186" t="s">
        <v>487</v>
      </c>
      <c r="B14306" s="186">
        <v>0.0075136</v>
      </c>
      <c r="C14306" s="187">
        <v>45795.0</v>
      </c>
      <c r="D14306" s="188" t="str">
        <f t="shared" si="1"/>
        <v>2025/05</v>
      </c>
      <c r="E14306" s="189"/>
    </row>
    <row r="14307">
      <c r="A14307" s="186" t="s">
        <v>487</v>
      </c>
      <c r="B14307" s="186">
        <v>0.28349</v>
      </c>
      <c r="C14307" s="187">
        <v>45795.0</v>
      </c>
      <c r="D14307" s="188" t="str">
        <f t="shared" si="1"/>
        <v>2025/05</v>
      </c>
      <c r="E14307" s="189"/>
    </row>
    <row r="14308">
      <c r="A14308" s="186" t="s">
        <v>487</v>
      </c>
      <c r="B14308" s="186">
        <v>0.12772</v>
      </c>
      <c r="C14308" s="187">
        <v>45795.0</v>
      </c>
      <c r="D14308" s="188" t="str">
        <f t="shared" si="1"/>
        <v>2025/05</v>
      </c>
      <c r="E14308" s="189"/>
    </row>
    <row r="14309">
      <c r="A14309" s="186" t="s">
        <v>487</v>
      </c>
      <c r="B14309" s="186">
        <v>0.2717033</v>
      </c>
      <c r="C14309" s="187">
        <v>45795.0</v>
      </c>
      <c r="D14309" s="188" t="str">
        <f t="shared" si="1"/>
        <v>2025/05</v>
      </c>
      <c r="E14309" s="189"/>
    </row>
    <row r="14310">
      <c r="A14310" s="186" t="s">
        <v>487</v>
      </c>
      <c r="B14310" s="186">
        <v>0.006336</v>
      </c>
      <c r="C14310" s="187">
        <v>45795.0</v>
      </c>
      <c r="D14310" s="188" t="str">
        <f t="shared" si="1"/>
        <v>2025/05</v>
      </c>
      <c r="E14310" s="189"/>
    </row>
    <row r="14311">
      <c r="A14311" s="186" t="s">
        <v>487</v>
      </c>
      <c r="B14311" s="186">
        <v>0.40766</v>
      </c>
      <c r="C14311" s="187">
        <v>45795.0</v>
      </c>
      <c r="D14311" s="188" t="str">
        <f t="shared" si="1"/>
        <v>2025/05</v>
      </c>
      <c r="E14311" s="189"/>
    </row>
    <row r="14312">
      <c r="A14312" s="186" t="s">
        <v>499</v>
      </c>
      <c r="B14312" s="186">
        <v>0.01019915</v>
      </c>
      <c r="C14312" s="187">
        <v>45795.0</v>
      </c>
      <c r="D14312" s="188" t="str">
        <f t="shared" si="1"/>
        <v>2025/05</v>
      </c>
      <c r="E14312" s="189"/>
    </row>
    <row r="14313">
      <c r="A14313" s="186" t="s">
        <v>499</v>
      </c>
      <c r="B14313" s="186">
        <v>0.095766</v>
      </c>
      <c r="C14313" s="187">
        <v>45795.0</v>
      </c>
      <c r="D14313" s="188" t="str">
        <f t="shared" si="1"/>
        <v>2025/05</v>
      </c>
      <c r="E14313" s="189"/>
    </row>
    <row r="14314">
      <c r="A14314" s="186" t="s">
        <v>499</v>
      </c>
      <c r="B14314" s="186">
        <v>0.0479532</v>
      </c>
      <c r="C14314" s="187">
        <v>45795.0</v>
      </c>
      <c r="D14314" s="188" t="str">
        <f t="shared" si="1"/>
        <v>2025/05</v>
      </c>
      <c r="E14314" s="189"/>
    </row>
    <row r="14315">
      <c r="A14315" s="186" t="s">
        <v>502</v>
      </c>
      <c r="B14315" s="186">
        <v>1.865532</v>
      </c>
      <c r="C14315" s="187">
        <v>45795.0</v>
      </c>
      <c r="D14315" s="188" t="str">
        <f t="shared" si="1"/>
        <v>2025/05</v>
      </c>
      <c r="E14315" s="189"/>
    </row>
    <row r="14316">
      <c r="A14316" s="186" t="s">
        <v>502</v>
      </c>
      <c r="B14316" s="186">
        <v>0.195492</v>
      </c>
      <c r="C14316" s="187">
        <v>45795.0</v>
      </c>
      <c r="D14316" s="188" t="str">
        <f t="shared" si="1"/>
        <v>2025/05</v>
      </c>
      <c r="E14316" s="189"/>
    </row>
    <row r="14317">
      <c r="A14317" s="186" t="s">
        <v>502</v>
      </c>
      <c r="B14317" s="186">
        <v>0.187224</v>
      </c>
      <c r="C14317" s="187">
        <v>45795.0</v>
      </c>
      <c r="D14317" s="188" t="str">
        <f t="shared" si="1"/>
        <v>2025/05</v>
      </c>
      <c r="E14317" s="189"/>
    </row>
    <row r="14318">
      <c r="A14318" s="186" t="s">
        <v>502</v>
      </c>
      <c r="B14318" s="186">
        <v>0.1832425</v>
      </c>
      <c r="C14318" s="187">
        <v>45795.0</v>
      </c>
      <c r="D14318" s="188" t="str">
        <f t="shared" si="1"/>
        <v>2025/05</v>
      </c>
      <c r="E14318" s="189"/>
    </row>
    <row r="14319">
      <c r="A14319" s="186" t="s">
        <v>502</v>
      </c>
      <c r="B14319" s="186">
        <v>0.1376</v>
      </c>
      <c r="C14319" s="187">
        <v>45795.0</v>
      </c>
      <c r="D14319" s="188" t="str">
        <f t="shared" si="1"/>
        <v>2025/05</v>
      </c>
      <c r="E14319" s="189"/>
    </row>
    <row r="14320">
      <c r="A14320" s="186" t="s">
        <v>502</v>
      </c>
      <c r="B14320" s="186">
        <v>0.33986</v>
      </c>
      <c r="C14320" s="187">
        <v>45795.0</v>
      </c>
      <c r="D14320" s="188" t="str">
        <f t="shared" si="1"/>
        <v>2025/05</v>
      </c>
      <c r="E14320" s="189"/>
    </row>
    <row r="14321">
      <c r="A14321" s="186" t="s">
        <v>502</v>
      </c>
      <c r="B14321" s="186">
        <v>0.02118345</v>
      </c>
      <c r="C14321" s="187">
        <v>45795.0</v>
      </c>
      <c r="D14321" s="188" t="str">
        <f t="shared" si="1"/>
        <v>2025/05</v>
      </c>
      <c r="E14321" s="189"/>
    </row>
    <row r="14322">
      <c r="A14322" s="186" t="s">
        <v>502</v>
      </c>
      <c r="B14322" s="186">
        <v>0.019296</v>
      </c>
      <c r="C14322" s="187">
        <v>45795.0</v>
      </c>
      <c r="D14322" s="188" t="str">
        <f t="shared" si="1"/>
        <v>2025/05</v>
      </c>
      <c r="E14322" s="189"/>
    </row>
    <row r="14323">
      <c r="A14323" s="186" t="s">
        <v>502</v>
      </c>
      <c r="B14323" s="186">
        <v>0.002055</v>
      </c>
      <c r="C14323" s="187">
        <v>45795.0</v>
      </c>
      <c r="D14323" s="188" t="str">
        <f t="shared" si="1"/>
        <v>2025/05</v>
      </c>
      <c r="E14323" s="189"/>
    </row>
    <row r="14324">
      <c r="A14324" s="186" t="s">
        <v>502</v>
      </c>
      <c r="B14324" s="186">
        <v>0.1656</v>
      </c>
      <c r="C14324" s="187">
        <v>45795.0</v>
      </c>
      <c r="D14324" s="188" t="str">
        <f t="shared" si="1"/>
        <v>2025/05</v>
      </c>
      <c r="E14324" s="189"/>
    </row>
    <row r="14325">
      <c r="A14325" s="186" t="s">
        <v>502</v>
      </c>
      <c r="B14325" s="186">
        <v>0.046065</v>
      </c>
      <c r="C14325" s="187">
        <v>45795.0</v>
      </c>
      <c r="D14325" s="188" t="str">
        <f t="shared" si="1"/>
        <v>2025/05</v>
      </c>
      <c r="E14325" s="189"/>
    </row>
    <row r="14326">
      <c r="A14326" s="186" t="s">
        <v>502</v>
      </c>
      <c r="B14326" s="186">
        <v>0.5175</v>
      </c>
      <c r="C14326" s="187">
        <v>45795.0</v>
      </c>
      <c r="D14326" s="188" t="str">
        <f t="shared" si="1"/>
        <v>2025/05</v>
      </c>
      <c r="E14326" s="189"/>
    </row>
    <row r="14327">
      <c r="A14327" s="186" t="s">
        <v>502</v>
      </c>
      <c r="B14327" s="186">
        <v>0.0027393</v>
      </c>
      <c r="C14327" s="187">
        <v>45795.0</v>
      </c>
      <c r="D14327" s="188" t="str">
        <f t="shared" si="1"/>
        <v>2025/05</v>
      </c>
      <c r="E14327" s="189"/>
    </row>
    <row r="14328">
      <c r="A14328" s="186" t="s">
        <v>502</v>
      </c>
      <c r="B14328" s="186">
        <v>0.3191268</v>
      </c>
      <c r="C14328" s="187">
        <v>45795.0</v>
      </c>
      <c r="D14328" s="188" t="str">
        <f t="shared" si="1"/>
        <v>2025/05</v>
      </c>
      <c r="E14328" s="189"/>
    </row>
    <row r="14329">
      <c r="A14329" s="186" t="s">
        <v>502</v>
      </c>
      <c r="B14329" s="186">
        <v>0.0195132</v>
      </c>
      <c r="C14329" s="187">
        <v>45795.0</v>
      </c>
      <c r="D14329" s="188" t="str">
        <f t="shared" si="1"/>
        <v>2025/05</v>
      </c>
      <c r="E14329" s="189"/>
    </row>
    <row r="14330">
      <c r="A14330" s="186" t="s">
        <v>502</v>
      </c>
      <c r="B14330" s="186">
        <v>0.005</v>
      </c>
      <c r="C14330" s="187">
        <v>45795.0</v>
      </c>
      <c r="D14330" s="188" t="str">
        <f t="shared" si="1"/>
        <v>2025/05</v>
      </c>
      <c r="E14330" s="189"/>
    </row>
    <row r="14331">
      <c r="A14331" s="186" t="s">
        <v>502</v>
      </c>
      <c r="B14331" s="186">
        <v>3.8</v>
      </c>
      <c r="C14331" s="187">
        <v>45795.0</v>
      </c>
      <c r="D14331" s="188" t="str">
        <f t="shared" si="1"/>
        <v>2025/05</v>
      </c>
      <c r="E14331" s="189"/>
    </row>
    <row r="14332">
      <c r="A14332" s="186" t="s">
        <v>502</v>
      </c>
      <c r="B14332" s="186">
        <v>0.040351</v>
      </c>
      <c r="C14332" s="187">
        <v>45795.0</v>
      </c>
      <c r="D14332" s="188" t="str">
        <f t="shared" si="1"/>
        <v>2025/05</v>
      </c>
      <c r="E14332" s="189"/>
    </row>
    <row r="14333">
      <c r="A14333" s="186" t="s">
        <v>502</v>
      </c>
      <c r="B14333" s="186">
        <v>0.0580185</v>
      </c>
      <c r="C14333" s="187">
        <v>45795.0</v>
      </c>
      <c r="D14333" s="188" t="str">
        <f t="shared" si="1"/>
        <v>2025/05</v>
      </c>
      <c r="E14333" s="189"/>
    </row>
    <row r="14334">
      <c r="A14334" s="186" t="s">
        <v>488</v>
      </c>
      <c r="B14334" s="186">
        <v>0.173588</v>
      </c>
      <c r="C14334" s="187">
        <v>45795.0</v>
      </c>
      <c r="D14334" s="188" t="str">
        <f t="shared" si="1"/>
        <v>2025/05</v>
      </c>
      <c r="E14334" s="189"/>
    </row>
    <row r="14335">
      <c r="A14335" s="186" t="s">
        <v>488</v>
      </c>
      <c r="B14335" s="186">
        <v>0.017152</v>
      </c>
      <c r="C14335" s="187">
        <v>45795.0</v>
      </c>
      <c r="D14335" s="188" t="str">
        <f t="shared" si="1"/>
        <v>2025/05</v>
      </c>
      <c r="E14335" s="189"/>
    </row>
    <row r="14336">
      <c r="A14336" s="186" t="s">
        <v>488</v>
      </c>
      <c r="B14336" s="186">
        <v>0.033896</v>
      </c>
      <c r="C14336" s="187">
        <v>45795.0</v>
      </c>
      <c r="D14336" s="188" t="str">
        <f t="shared" si="1"/>
        <v>2025/05</v>
      </c>
      <c r="E14336" s="189"/>
    </row>
    <row r="14337">
      <c r="A14337" s="186" t="s">
        <v>488</v>
      </c>
      <c r="B14337" s="186">
        <v>0.0042768</v>
      </c>
      <c r="C14337" s="187">
        <v>45795.0</v>
      </c>
      <c r="D14337" s="188" t="str">
        <f t="shared" si="1"/>
        <v>2025/05</v>
      </c>
      <c r="E14337" s="189"/>
    </row>
    <row r="14338">
      <c r="A14338" s="186" t="s">
        <v>488</v>
      </c>
      <c r="B14338" s="186">
        <v>0.0178244</v>
      </c>
      <c r="C14338" s="187">
        <v>45795.0</v>
      </c>
      <c r="D14338" s="188" t="str">
        <f t="shared" si="1"/>
        <v>2025/05</v>
      </c>
      <c r="E14338" s="189"/>
    </row>
    <row r="14339">
      <c r="A14339" s="186" t="s">
        <v>488</v>
      </c>
      <c r="B14339" s="186">
        <v>1.027E-4</v>
      </c>
      <c r="C14339" s="187">
        <v>45795.0</v>
      </c>
      <c r="D14339" s="188" t="str">
        <f t="shared" si="1"/>
        <v>2025/05</v>
      </c>
      <c r="E14339" s="189"/>
    </row>
    <row r="14340">
      <c r="A14340" s="186" t="s">
        <v>488</v>
      </c>
      <c r="B14340" s="186">
        <v>0.2227998</v>
      </c>
      <c r="C14340" s="187">
        <v>45795.0</v>
      </c>
      <c r="D14340" s="188" t="str">
        <f t="shared" si="1"/>
        <v>2025/05</v>
      </c>
      <c r="E14340" s="189"/>
    </row>
    <row r="14341">
      <c r="A14341" s="186" t="s">
        <v>488</v>
      </c>
      <c r="B14341" s="186">
        <v>0.0198528</v>
      </c>
      <c r="C14341" s="187">
        <v>45795.0</v>
      </c>
      <c r="D14341" s="188" t="str">
        <f t="shared" si="1"/>
        <v>2025/05</v>
      </c>
      <c r="E14341" s="189"/>
    </row>
    <row r="14342">
      <c r="A14342" s="186" t="s">
        <v>488</v>
      </c>
      <c r="B14342" s="186">
        <v>0.0575436</v>
      </c>
      <c r="C14342" s="187">
        <v>45795.0</v>
      </c>
      <c r="D14342" s="188" t="str">
        <f t="shared" si="1"/>
        <v>2025/05</v>
      </c>
      <c r="E14342" s="189"/>
    </row>
    <row r="14343">
      <c r="A14343" s="186" t="s">
        <v>489</v>
      </c>
      <c r="B14343" s="186">
        <v>6.25910265</v>
      </c>
      <c r="C14343" s="187">
        <v>45795.0</v>
      </c>
      <c r="D14343" s="188" t="str">
        <f t="shared" si="1"/>
        <v>2025/05</v>
      </c>
      <c r="E14343" s="189"/>
    </row>
    <row r="14344">
      <c r="A14344" s="186" t="s">
        <v>489</v>
      </c>
      <c r="B14344" s="186">
        <v>0.4360512</v>
      </c>
      <c r="C14344" s="187">
        <v>45795.0</v>
      </c>
      <c r="D14344" s="188" t="str">
        <f t="shared" si="1"/>
        <v>2025/05</v>
      </c>
      <c r="E14344" s="189"/>
    </row>
    <row r="14345">
      <c r="A14345" s="186" t="s">
        <v>489</v>
      </c>
      <c r="B14345" s="186">
        <v>3.4404114</v>
      </c>
      <c r="C14345" s="187">
        <v>45795.0</v>
      </c>
      <c r="D14345" s="188" t="str">
        <f t="shared" si="1"/>
        <v>2025/05</v>
      </c>
      <c r="E14345" s="189"/>
    </row>
    <row r="14346">
      <c r="A14346" s="186" t="s">
        <v>498</v>
      </c>
      <c r="B14346" s="186">
        <v>0.161005</v>
      </c>
      <c r="C14346" s="187">
        <v>45795.0</v>
      </c>
      <c r="D14346" s="188" t="str">
        <f t="shared" si="1"/>
        <v>2025/05</v>
      </c>
      <c r="E14346" s="189"/>
    </row>
    <row r="14347">
      <c r="A14347" s="186" t="s">
        <v>498</v>
      </c>
      <c r="B14347" s="186">
        <v>0.01584</v>
      </c>
      <c r="C14347" s="187">
        <v>45795.0</v>
      </c>
      <c r="D14347" s="188" t="str">
        <f t="shared" si="1"/>
        <v>2025/05</v>
      </c>
      <c r="E14347" s="189"/>
    </row>
    <row r="14348">
      <c r="A14348" s="186" t="s">
        <v>498</v>
      </c>
      <c r="B14348" s="186">
        <v>0.13939</v>
      </c>
      <c r="C14348" s="187">
        <v>45795.0</v>
      </c>
      <c r="D14348" s="188" t="str">
        <f t="shared" si="1"/>
        <v>2025/05</v>
      </c>
      <c r="E14348" s="189"/>
    </row>
    <row r="14349">
      <c r="A14349" s="186" t="s">
        <v>498</v>
      </c>
      <c r="B14349" s="186">
        <v>0.0119832</v>
      </c>
      <c r="C14349" s="187">
        <v>45795.0</v>
      </c>
      <c r="D14349" s="188" t="str">
        <f t="shared" si="1"/>
        <v>2025/05</v>
      </c>
      <c r="E14349" s="189"/>
    </row>
    <row r="14350">
      <c r="A14350" s="186" t="s">
        <v>498</v>
      </c>
      <c r="B14350" s="186">
        <v>5.568E-4</v>
      </c>
      <c r="C14350" s="187">
        <v>45795.0</v>
      </c>
      <c r="D14350" s="188" t="str">
        <f t="shared" si="1"/>
        <v>2025/05</v>
      </c>
      <c r="E14350" s="189"/>
    </row>
    <row r="14351">
      <c r="A14351" s="186" t="s">
        <v>498</v>
      </c>
      <c r="B14351" s="186">
        <v>0.002841</v>
      </c>
      <c r="C14351" s="187">
        <v>45795.0</v>
      </c>
      <c r="D14351" s="188" t="str">
        <f t="shared" si="1"/>
        <v>2025/05</v>
      </c>
      <c r="E14351" s="189"/>
    </row>
    <row r="14352">
      <c r="A14352" s="186" t="s">
        <v>512</v>
      </c>
      <c r="B14352" s="186">
        <v>1.38944</v>
      </c>
      <c r="C14352" s="187">
        <v>45795.0</v>
      </c>
      <c r="D14352" s="188" t="str">
        <f t="shared" si="1"/>
        <v>2025/05</v>
      </c>
      <c r="E14352" s="189"/>
    </row>
    <row r="14353">
      <c r="A14353" s="186" t="s">
        <v>512</v>
      </c>
      <c r="B14353" s="186">
        <v>0.1272</v>
      </c>
      <c r="C14353" s="187">
        <v>45795.0</v>
      </c>
      <c r="D14353" s="188" t="str">
        <f t="shared" si="1"/>
        <v>2025/05</v>
      </c>
      <c r="E14353" s="189"/>
    </row>
    <row r="14354">
      <c r="A14354" s="186" t="s">
        <v>512</v>
      </c>
      <c r="B14354" s="186">
        <v>0.032765</v>
      </c>
      <c r="C14354" s="187">
        <v>45795.0</v>
      </c>
      <c r="D14354" s="188" t="str">
        <f t="shared" si="1"/>
        <v>2025/05</v>
      </c>
      <c r="E14354" s="189"/>
    </row>
    <row r="14355">
      <c r="A14355" s="186" t="s">
        <v>512</v>
      </c>
      <c r="B14355" s="186">
        <v>0.11516</v>
      </c>
      <c r="C14355" s="187">
        <v>45795.0</v>
      </c>
      <c r="D14355" s="188" t="str">
        <f t="shared" si="1"/>
        <v>2025/05</v>
      </c>
      <c r="E14355" s="189"/>
    </row>
    <row r="14356">
      <c r="A14356" s="186" t="s">
        <v>513</v>
      </c>
      <c r="B14356" s="186">
        <v>1.302E-4</v>
      </c>
      <c r="C14356" s="187">
        <v>45795.0</v>
      </c>
      <c r="D14356" s="188" t="str">
        <f t="shared" si="1"/>
        <v>2025/05</v>
      </c>
      <c r="E14356" s="189"/>
    </row>
    <row r="14357">
      <c r="A14357" s="186" t="s">
        <v>491</v>
      </c>
      <c r="B14357" s="186">
        <v>0.0171759</v>
      </c>
      <c r="C14357" s="187">
        <v>45795.0</v>
      </c>
      <c r="D14357" s="188" t="str">
        <f t="shared" si="1"/>
        <v>2025/05</v>
      </c>
      <c r="E14357" s="189"/>
    </row>
    <row r="14358">
      <c r="A14358" s="186" t="s">
        <v>491</v>
      </c>
      <c r="B14358" s="186">
        <v>0.0584544</v>
      </c>
      <c r="C14358" s="187">
        <v>45795.0</v>
      </c>
      <c r="D14358" s="188" t="str">
        <f t="shared" si="1"/>
        <v>2025/05</v>
      </c>
      <c r="E14358" s="189"/>
    </row>
    <row r="14359">
      <c r="A14359" s="186" t="s">
        <v>491</v>
      </c>
      <c r="B14359" s="186">
        <v>0.0150804</v>
      </c>
      <c r="C14359" s="187">
        <v>45795.0</v>
      </c>
      <c r="D14359" s="188" t="str">
        <f t="shared" si="1"/>
        <v>2025/05</v>
      </c>
      <c r="E14359" s="189"/>
    </row>
    <row r="14360">
      <c r="A14360" s="186" t="s">
        <v>487</v>
      </c>
      <c r="B14360" s="186">
        <v>0.0281748</v>
      </c>
      <c r="C14360" s="187">
        <v>45796.0</v>
      </c>
      <c r="D14360" s="188" t="str">
        <f t="shared" si="1"/>
        <v>2025/05</v>
      </c>
      <c r="E14360" s="189"/>
    </row>
    <row r="14361">
      <c r="A14361" s="186" t="s">
        <v>487</v>
      </c>
      <c r="B14361" s="186">
        <v>0.0012032</v>
      </c>
      <c r="C14361" s="187">
        <v>45796.0</v>
      </c>
      <c r="D14361" s="188" t="str">
        <f t="shared" si="1"/>
        <v>2025/05</v>
      </c>
      <c r="E14361" s="189"/>
    </row>
    <row r="14362">
      <c r="A14362" s="186" t="s">
        <v>487</v>
      </c>
      <c r="B14362" s="186">
        <v>0.0647136</v>
      </c>
      <c r="C14362" s="187">
        <v>45796.0</v>
      </c>
      <c r="D14362" s="188" t="str">
        <f t="shared" si="1"/>
        <v>2025/05</v>
      </c>
      <c r="E14362" s="189"/>
    </row>
    <row r="14363">
      <c r="A14363" s="186" t="s">
        <v>487</v>
      </c>
      <c r="B14363" s="186">
        <v>0.0369625</v>
      </c>
      <c r="C14363" s="187">
        <v>45796.0</v>
      </c>
      <c r="D14363" s="188" t="str">
        <f t="shared" si="1"/>
        <v>2025/05</v>
      </c>
      <c r="E14363" s="189"/>
    </row>
    <row r="14364">
      <c r="A14364" s="186" t="s">
        <v>487</v>
      </c>
      <c r="B14364" s="186">
        <v>0.00173</v>
      </c>
      <c r="C14364" s="187">
        <v>45796.0</v>
      </c>
      <c r="D14364" s="188" t="str">
        <f t="shared" si="1"/>
        <v>2025/05</v>
      </c>
      <c r="E14364" s="189"/>
    </row>
    <row r="14365">
      <c r="A14365" s="186" t="s">
        <v>487</v>
      </c>
      <c r="B14365" s="186">
        <v>2.09834</v>
      </c>
      <c r="C14365" s="187">
        <v>45796.0</v>
      </c>
      <c r="D14365" s="188" t="str">
        <f t="shared" si="1"/>
        <v>2025/05</v>
      </c>
      <c r="E14365" s="189"/>
    </row>
    <row r="14366">
      <c r="A14366" s="186" t="s">
        <v>487</v>
      </c>
      <c r="B14366" s="186">
        <v>0.0288</v>
      </c>
      <c r="C14366" s="187">
        <v>45796.0</v>
      </c>
      <c r="D14366" s="188" t="str">
        <f t="shared" si="1"/>
        <v>2025/05</v>
      </c>
      <c r="E14366" s="189"/>
    </row>
    <row r="14367">
      <c r="A14367" s="186" t="s">
        <v>487</v>
      </c>
      <c r="B14367" s="186">
        <v>1.0318</v>
      </c>
      <c r="C14367" s="187">
        <v>45796.0</v>
      </c>
      <c r="D14367" s="188" t="str">
        <f t="shared" si="1"/>
        <v>2025/05</v>
      </c>
      <c r="E14367" s="189"/>
    </row>
    <row r="14368">
      <c r="A14368" s="186" t="s">
        <v>487</v>
      </c>
      <c r="B14368" s="186">
        <v>2.36632</v>
      </c>
      <c r="C14368" s="187">
        <v>45796.0</v>
      </c>
      <c r="D14368" s="188" t="str">
        <f t="shared" si="1"/>
        <v>2025/05</v>
      </c>
      <c r="E14368" s="189"/>
    </row>
    <row r="14369">
      <c r="A14369" s="186" t="s">
        <v>487</v>
      </c>
      <c r="B14369" s="186">
        <v>0.0890208</v>
      </c>
      <c r="C14369" s="187">
        <v>45796.0</v>
      </c>
      <c r="D14369" s="188" t="str">
        <f t="shared" si="1"/>
        <v>2025/05</v>
      </c>
      <c r="E14369" s="189"/>
    </row>
    <row r="14370">
      <c r="A14370" s="186" t="s">
        <v>487</v>
      </c>
      <c r="B14370" s="186">
        <v>5.8234264</v>
      </c>
      <c r="C14370" s="187">
        <v>45796.0</v>
      </c>
      <c r="D14370" s="188" t="str">
        <f t="shared" si="1"/>
        <v>2025/05</v>
      </c>
      <c r="E14370" s="189"/>
    </row>
    <row r="14371">
      <c r="A14371" s="186" t="s">
        <v>487</v>
      </c>
      <c r="B14371" s="186">
        <v>0.398</v>
      </c>
      <c r="C14371" s="187">
        <v>45796.0</v>
      </c>
      <c r="D14371" s="188" t="str">
        <f t="shared" si="1"/>
        <v>2025/05</v>
      </c>
      <c r="E14371" s="189"/>
    </row>
    <row r="14372">
      <c r="A14372" s="186" t="s">
        <v>487</v>
      </c>
      <c r="B14372" s="186">
        <v>0.43408</v>
      </c>
      <c r="C14372" s="187">
        <v>45796.0</v>
      </c>
      <c r="D14372" s="188" t="str">
        <f t="shared" si="1"/>
        <v>2025/05</v>
      </c>
      <c r="E14372" s="189"/>
    </row>
    <row r="14373">
      <c r="A14373" s="186" t="s">
        <v>487</v>
      </c>
      <c r="B14373" s="186">
        <v>3.71616</v>
      </c>
      <c r="C14373" s="187">
        <v>45796.0</v>
      </c>
      <c r="D14373" s="188" t="str">
        <f t="shared" si="1"/>
        <v>2025/05</v>
      </c>
      <c r="E14373" s="189"/>
    </row>
    <row r="14374">
      <c r="A14374" s="186" t="s">
        <v>487</v>
      </c>
      <c r="B14374" s="186">
        <v>0.338215</v>
      </c>
      <c r="C14374" s="187">
        <v>45796.0</v>
      </c>
      <c r="D14374" s="188" t="str">
        <f t="shared" si="1"/>
        <v>2025/05</v>
      </c>
      <c r="E14374" s="189"/>
    </row>
    <row r="14375">
      <c r="A14375" s="186" t="s">
        <v>487</v>
      </c>
      <c r="B14375" s="186">
        <v>0.7184</v>
      </c>
      <c r="C14375" s="187">
        <v>45796.0</v>
      </c>
      <c r="D14375" s="188" t="str">
        <f t="shared" si="1"/>
        <v>2025/05</v>
      </c>
      <c r="E14375" s="189"/>
    </row>
    <row r="14376">
      <c r="A14376" s="186" t="s">
        <v>487</v>
      </c>
      <c r="B14376" s="186">
        <v>0.19248</v>
      </c>
      <c r="C14376" s="187">
        <v>45796.0</v>
      </c>
      <c r="D14376" s="188" t="str">
        <f t="shared" si="1"/>
        <v>2025/05</v>
      </c>
      <c r="E14376" s="189"/>
    </row>
    <row r="14377">
      <c r="A14377" s="186" t="s">
        <v>499</v>
      </c>
      <c r="B14377" s="186">
        <v>0.00994175</v>
      </c>
      <c r="C14377" s="187">
        <v>45796.0</v>
      </c>
      <c r="D14377" s="188" t="str">
        <f t="shared" si="1"/>
        <v>2025/05</v>
      </c>
      <c r="E14377" s="189"/>
    </row>
    <row r="14378">
      <c r="A14378" s="186" t="s">
        <v>499</v>
      </c>
      <c r="B14378" s="186">
        <v>0.0866976</v>
      </c>
      <c r="C14378" s="187">
        <v>45796.0</v>
      </c>
      <c r="D14378" s="188" t="str">
        <f t="shared" si="1"/>
        <v>2025/05</v>
      </c>
      <c r="E14378" s="189"/>
    </row>
    <row r="14379">
      <c r="A14379" s="186" t="s">
        <v>499</v>
      </c>
      <c r="B14379" s="186">
        <v>0.043236</v>
      </c>
      <c r="C14379" s="187">
        <v>45796.0</v>
      </c>
      <c r="D14379" s="188" t="str">
        <f t="shared" si="1"/>
        <v>2025/05</v>
      </c>
      <c r="E14379" s="189"/>
    </row>
    <row r="14380">
      <c r="A14380" s="186" t="s">
        <v>502</v>
      </c>
      <c r="B14380" s="186">
        <v>0.082208</v>
      </c>
      <c r="C14380" s="187">
        <v>45796.0</v>
      </c>
      <c r="D14380" s="188" t="str">
        <f t="shared" si="1"/>
        <v>2025/05</v>
      </c>
      <c r="E14380" s="189"/>
    </row>
    <row r="14381">
      <c r="A14381" s="186" t="s">
        <v>502</v>
      </c>
      <c r="B14381" s="186">
        <v>9.73E-4</v>
      </c>
      <c r="C14381" s="187">
        <v>45796.0</v>
      </c>
      <c r="D14381" s="188" t="str">
        <f t="shared" si="1"/>
        <v>2025/05</v>
      </c>
      <c r="E14381" s="189"/>
    </row>
    <row r="14382">
      <c r="A14382" s="186" t="s">
        <v>502</v>
      </c>
      <c r="B14382" s="186">
        <v>0.04256</v>
      </c>
      <c r="C14382" s="187">
        <v>45796.0</v>
      </c>
      <c r="D14382" s="188" t="str">
        <f t="shared" si="1"/>
        <v>2025/05</v>
      </c>
      <c r="E14382" s="189"/>
    </row>
    <row r="14383">
      <c r="A14383" s="186" t="s">
        <v>502</v>
      </c>
      <c r="B14383" s="186">
        <v>0.0458904</v>
      </c>
      <c r="C14383" s="187">
        <v>45796.0</v>
      </c>
      <c r="D14383" s="188" t="str">
        <f t="shared" si="1"/>
        <v>2025/05</v>
      </c>
      <c r="E14383" s="189"/>
    </row>
    <row r="14384">
      <c r="A14384" s="186" t="s">
        <v>502</v>
      </c>
      <c r="B14384" s="186">
        <v>0.1094</v>
      </c>
      <c r="C14384" s="187">
        <v>45796.0</v>
      </c>
      <c r="D14384" s="188" t="str">
        <f t="shared" si="1"/>
        <v>2025/05</v>
      </c>
      <c r="E14384" s="189"/>
    </row>
    <row r="14385">
      <c r="A14385" s="186" t="s">
        <v>502</v>
      </c>
      <c r="B14385" s="186">
        <v>0.1264425</v>
      </c>
      <c r="C14385" s="187">
        <v>45796.0</v>
      </c>
      <c r="D14385" s="188" t="str">
        <f t="shared" si="1"/>
        <v>2025/05</v>
      </c>
      <c r="E14385" s="189"/>
    </row>
    <row r="14386">
      <c r="A14386" s="186" t="s">
        <v>502</v>
      </c>
      <c r="B14386" s="186">
        <v>0.08033</v>
      </c>
      <c r="C14386" s="187">
        <v>45796.0</v>
      </c>
      <c r="D14386" s="188" t="str">
        <f t="shared" si="1"/>
        <v>2025/05</v>
      </c>
      <c r="E14386" s="189"/>
    </row>
    <row r="14387">
      <c r="A14387" s="186" t="s">
        <v>502</v>
      </c>
      <c r="B14387" s="186">
        <v>0.0540675</v>
      </c>
      <c r="C14387" s="187">
        <v>45796.0</v>
      </c>
      <c r="D14387" s="188" t="str">
        <f t="shared" si="1"/>
        <v>2025/05</v>
      </c>
      <c r="E14387" s="189"/>
    </row>
    <row r="14388">
      <c r="A14388" s="186" t="s">
        <v>502</v>
      </c>
      <c r="B14388" s="186">
        <v>0.2254122</v>
      </c>
      <c r="C14388" s="187">
        <v>45796.0</v>
      </c>
      <c r="D14388" s="188" t="str">
        <f t="shared" si="1"/>
        <v>2025/05</v>
      </c>
      <c r="E14388" s="189"/>
    </row>
    <row r="14389">
      <c r="A14389" s="186" t="s">
        <v>502</v>
      </c>
      <c r="B14389" s="186">
        <v>0.0189054</v>
      </c>
      <c r="C14389" s="187">
        <v>45796.0</v>
      </c>
      <c r="D14389" s="188" t="str">
        <f t="shared" si="1"/>
        <v>2025/05</v>
      </c>
      <c r="E14389" s="189"/>
    </row>
    <row r="14390">
      <c r="A14390" s="186" t="s">
        <v>502</v>
      </c>
      <c r="B14390" s="186">
        <v>0.168432</v>
      </c>
      <c r="C14390" s="187">
        <v>45796.0</v>
      </c>
      <c r="D14390" s="188" t="str">
        <f t="shared" si="1"/>
        <v>2025/05</v>
      </c>
      <c r="E14390" s="189"/>
    </row>
    <row r="14391">
      <c r="A14391" s="186" t="s">
        <v>502</v>
      </c>
      <c r="B14391" s="186">
        <v>0.01672</v>
      </c>
      <c r="C14391" s="187">
        <v>45796.0</v>
      </c>
      <c r="D14391" s="188" t="str">
        <f t="shared" si="1"/>
        <v>2025/05</v>
      </c>
      <c r="E14391" s="189"/>
    </row>
    <row r="14392">
      <c r="A14392" s="186" t="s">
        <v>502</v>
      </c>
      <c r="B14392" s="186">
        <v>0.120076</v>
      </c>
      <c r="C14392" s="187">
        <v>45796.0</v>
      </c>
      <c r="D14392" s="188" t="str">
        <f t="shared" si="1"/>
        <v>2025/05</v>
      </c>
      <c r="E14392" s="189"/>
    </row>
    <row r="14393">
      <c r="A14393" s="186" t="s">
        <v>502</v>
      </c>
      <c r="B14393" s="186">
        <v>0.0059034</v>
      </c>
      <c r="C14393" s="187">
        <v>45796.0</v>
      </c>
      <c r="D14393" s="188" t="str">
        <f t="shared" si="1"/>
        <v>2025/05</v>
      </c>
      <c r="E14393" s="189"/>
    </row>
    <row r="14394">
      <c r="A14394" s="186" t="s">
        <v>502</v>
      </c>
      <c r="B14394" s="186">
        <v>0.3351867</v>
      </c>
      <c r="C14394" s="187">
        <v>45796.0</v>
      </c>
      <c r="D14394" s="188" t="str">
        <f t="shared" si="1"/>
        <v>2025/05</v>
      </c>
      <c r="E14394" s="189"/>
    </row>
    <row r="14395">
      <c r="A14395" s="186" t="s">
        <v>502</v>
      </c>
      <c r="B14395" s="186">
        <v>0.0204</v>
      </c>
      <c r="C14395" s="187">
        <v>45796.0</v>
      </c>
      <c r="D14395" s="188" t="str">
        <f t="shared" si="1"/>
        <v>2025/05</v>
      </c>
      <c r="E14395" s="189"/>
    </row>
    <row r="14396">
      <c r="A14396" s="186" t="s">
        <v>502</v>
      </c>
      <c r="B14396" s="186">
        <v>4.12</v>
      </c>
      <c r="C14396" s="187">
        <v>45796.0</v>
      </c>
      <c r="D14396" s="188" t="str">
        <f t="shared" si="1"/>
        <v>2025/05</v>
      </c>
      <c r="E14396" s="189"/>
    </row>
    <row r="14397">
      <c r="A14397" s="186" t="s">
        <v>502</v>
      </c>
      <c r="B14397" s="186">
        <v>0.040563</v>
      </c>
      <c r="C14397" s="187">
        <v>45796.0</v>
      </c>
      <c r="D14397" s="188" t="str">
        <f t="shared" si="1"/>
        <v>2025/05</v>
      </c>
      <c r="E14397" s="189"/>
    </row>
    <row r="14398">
      <c r="A14398" s="186" t="s">
        <v>502</v>
      </c>
      <c r="B14398" s="186">
        <v>0.0574515</v>
      </c>
      <c r="C14398" s="187">
        <v>45796.0</v>
      </c>
      <c r="D14398" s="188" t="str">
        <f t="shared" si="1"/>
        <v>2025/05</v>
      </c>
      <c r="E14398" s="189"/>
    </row>
    <row r="14399">
      <c r="A14399" s="186" t="s">
        <v>488</v>
      </c>
      <c r="B14399" s="186">
        <v>8.050944</v>
      </c>
      <c r="C14399" s="187">
        <v>45796.0</v>
      </c>
      <c r="D14399" s="188" t="str">
        <f t="shared" si="1"/>
        <v>2025/05</v>
      </c>
      <c r="E14399" s="189"/>
    </row>
    <row r="14400">
      <c r="A14400" s="186" t="s">
        <v>488</v>
      </c>
      <c r="B14400" s="186">
        <v>8.7216</v>
      </c>
      <c r="C14400" s="187">
        <v>45796.0</v>
      </c>
      <c r="D14400" s="188" t="str">
        <f t="shared" si="1"/>
        <v>2025/05</v>
      </c>
      <c r="E14400" s="189"/>
    </row>
    <row r="14401">
      <c r="A14401" s="186" t="s">
        <v>488</v>
      </c>
      <c r="B14401" s="186">
        <v>0.389424</v>
      </c>
      <c r="C14401" s="187">
        <v>45796.0</v>
      </c>
      <c r="D14401" s="188" t="str">
        <f t="shared" si="1"/>
        <v>2025/05</v>
      </c>
      <c r="E14401" s="189"/>
    </row>
    <row r="14402">
      <c r="A14402" s="186" t="s">
        <v>488</v>
      </c>
      <c r="B14402" s="186">
        <v>1.0710276</v>
      </c>
      <c r="C14402" s="187">
        <v>45796.0</v>
      </c>
      <c r="D14402" s="188" t="str">
        <f t="shared" si="1"/>
        <v>2025/05</v>
      </c>
      <c r="E14402" s="189"/>
    </row>
    <row r="14403">
      <c r="A14403" s="186" t="s">
        <v>488</v>
      </c>
      <c r="B14403" s="186">
        <v>0.8509248</v>
      </c>
      <c r="C14403" s="187">
        <v>45796.0</v>
      </c>
      <c r="D14403" s="188" t="str">
        <f t="shared" si="1"/>
        <v>2025/05</v>
      </c>
      <c r="E14403" s="189"/>
    </row>
    <row r="14404">
      <c r="A14404" s="186" t="s">
        <v>488</v>
      </c>
      <c r="B14404" s="186">
        <v>0.1679925</v>
      </c>
      <c r="C14404" s="187">
        <v>45796.0</v>
      </c>
      <c r="D14404" s="188" t="str">
        <f t="shared" si="1"/>
        <v>2025/05</v>
      </c>
      <c r="E14404" s="189"/>
    </row>
    <row r="14405">
      <c r="A14405" s="186" t="s">
        <v>488</v>
      </c>
      <c r="B14405" s="186">
        <v>0.0242525</v>
      </c>
      <c r="C14405" s="187">
        <v>45796.0</v>
      </c>
      <c r="D14405" s="188" t="str">
        <f t="shared" si="1"/>
        <v>2025/05</v>
      </c>
      <c r="E14405" s="189"/>
    </row>
    <row r="14406">
      <c r="A14406" s="186" t="s">
        <v>488</v>
      </c>
      <c r="B14406" s="186">
        <v>0.33905</v>
      </c>
      <c r="C14406" s="187">
        <v>45796.0</v>
      </c>
      <c r="D14406" s="188" t="str">
        <f t="shared" si="1"/>
        <v>2025/05</v>
      </c>
      <c r="E14406" s="189"/>
    </row>
    <row r="14407">
      <c r="A14407" s="186" t="s">
        <v>488</v>
      </c>
      <c r="B14407" s="186">
        <v>0.14900805</v>
      </c>
      <c r="C14407" s="187">
        <v>45796.0</v>
      </c>
      <c r="D14407" s="188" t="str">
        <f t="shared" si="1"/>
        <v>2025/05</v>
      </c>
      <c r="E14407" s="189"/>
    </row>
    <row r="14408">
      <c r="A14408" s="186" t="s">
        <v>488</v>
      </c>
      <c r="B14408" s="186">
        <v>0.0072252</v>
      </c>
      <c r="C14408" s="187">
        <v>45796.0</v>
      </c>
      <c r="D14408" s="188" t="str">
        <f t="shared" si="1"/>
        <v>2025/05</v>
      </c>
      <c r="E14408" s="189"/>
    </row>
    <row r="14409">
      <c r="A14409" s="186" t="s">
        <v>488</v>
      </c>
      <c r="B14409" s="186">
        <v>0.0683881</v>
      </c>
      <c r="C14409" s="187">
        <v>45796.0</v>
      </c>
      <c r="D14409" s="188" t="str">
        <f t="shared" si="1"/>
        <v>2025/05</v>
      </c>
      <c r="E14409" s="189"/>
    </row>
    <row r="14410">
      <c r="A14410" s="186" t="s">
        <v>488</v>
      </c>
      <c r="B14410" s="186">
        <v>0.0045056</v>
      </c>
      <c r="C14410" s="187">
        <v>45796.0</v>
      </c>
      <c r="D14410" s="188" t="str">
        <f t="shared" si="1"/>
        <v>2025/05</v>
      </c>
      <c r="E14410" s="189"/>
    </row>
    <row r="14411">
      <c r="A14411" s="186" t="s">
        <v>488</v>
      </c>
      <c r="B14411" s="186">
        <v>0.1658316</v>
      </c>
      <c r="C14411" s="187">
        <v>45796.0</v>
      </c>
      <c r="D14411" s="188" t="str">
        <f t="shared" si="1"/>
        <v>2025/05</v>
      </c>
      <c r="E14411" s="189"/>
    </row>
    <row r="14412">
      <c r="A14412" s="186" t="s">
        <v>488</v>
      </c>
      <c r="B14412" s="186">
        <v>0.2265468</v>
      </c>
      <c r="C14412" s="187">
        <v>45796.0</v>
      </c>
      <c r="D14412" s="188" t="str">
        <f t="shared" si="1"/>
        <v>2025/05</v>
      </c>
      <c r="E14412" s="189"/>
    </row>
    <row r="14413">
      <c r="A14413" s="186" t="s">
        <v>488</v>
      </c>
      <c r="B14413" s="186">
        <v>0.0178368</v>
      </c>
      <c r="C14413" s="187">
        <v>45796.0</v>
      </c>
      <c r="D14413" s="188" t="str">
        <f t="shared" si="1"/>
        <v>2025/05</v>
      </c>
      <c r="E14413" s="189"/>
    </row>
    <row r="14414">
      <c r="A14414" s="186" t="s">
        <v>488</v>
      </c>
      <c r="B14414" s="186">
        <v>0.057366</v>
      </c>
      <c r="C14414" s="187">
        <v>45796.0</v>
      </c>
      <c r="D14414" s="188" t="str">
        <f t="shared" si="1"/>
        <v>2025/05</v>
      </c>
      <c r="E14414" s="189"/>
    </row>
    <row r="14415">
      <c r="A14415" s="186" t="s">
        <v>489</v>
      </c>
      <c r="B14415" s="186">
        <v>0.01283</v>
      </c>
      <c r="C14415" s="187">
        <v>45796.0</v>
      </c>
      <c r="D14415" s="188" t="str">
        <f t="shared" si="1"/>
        <v>2025/05</v>
      </c>
      <c r="E14415" s="189"/>
    </row>
    <row r="14416">
      <c r="A14416" s="186" t="s">
        <v>489</v>
      </c>
      <c r="B14416" s="186">
        <v>0.00352</v>
      </c>
      <c r="C14416" s="187">
        <v>45796.0</v>
      </c>
      <c r="D14416" s="188" t="str">
        <f t="shared" si="1"/>
        <v>2025/05</v>
      </c>
      <c r="E14416" s="189"/>
    </row>
    <row r="14417">
      <c r="A14417" s="186" t="s">
        <v>489</v>
      </c>
      <c r="B14417" s="186">
        <v>0.03649</v>
      </c>
      <c r="C14417" s="187">
        <v>45796.0</v>
      </c>
      <c r="D14417" s="188" t="str">
        <f t="shared" si="1"/>
        <v>2025/05</v>
      </c>
      <c r="E14417" s="189"/>
    </row>
    <row r="14418">
      <c r="A14418" s="186" t="s">
        <v>489</v>
      </c>
      <c r="B14418" s="186">
        <v>6.3223338</v>
      </c>
      <c r="C14418" s="187">
        <v>45796.0</v>
      </c>
      <c r="D14418" s="188" t="str">
        <f t="shared" si="1"/>
        <v>2025/05</v>
      </c>
      <c r="E14418" s="189"/>
    </row>
    <row r="14419">
      <c r="A14419" s="186" t="s">
        <v>489</v>
      </c>
      <c r="B14419" s="186">
        <v>0.4278144</v>
      </c>
      <c r="C14419" s="187">
        <v>45796.0</v>
      </c>
      <c r="D14419" s="188" t="str">
        <f t="shared" si="1"/>
        <v>2025/05</v>
      </c>
      <c r="E14419" s="189"/>
    </row>
    <row r="14420">
      <c r="A14420" s="186" t="s">
        <v>489</v>
      </c>
      <c r="B14420" s="186">
        <v>3.5598888</v>
      </c>
      <c r="C14420" s="187">
        <v>45796.0</v>
      </c>
      <c r="D14420" s="188" t="str">
        <f t="shared" si="1"/>
        <v>2025/05</v>
      </c>
      <c r="E14420" s="189"/>
    </row>
    <row r="14421">
      <c r="A14421" s="186" t="s">
        <v>498</v>
      </c>
      <c r="B14421" s="186">
        <v>1.652635</v>
      </c>
      <c r="C14421" s="187">
        <v>45796.0</v>
      </c>
      <c r="D14421" s="188" t="str">
        <f t="shared" si="1"/>
        <v>2025/05</v>
      </c>
      <c r="E14421" s="189"/>
    </row>
    <row r="14422">
      <c r="A14422" s="186" t="s">
        <v>498</v>
      </c>
      <c r="B14422" s="186">
        <v>0.1864</v>
      </c>
      <c r="C14422" s="187">
        <v>45796.0</v>
      </c>
      <c r="D14422" s="188" t="str">
        <f t="shared" si="1"/>
        <v>2025/05</v>
      </c>
      <c r="E14422" s="189"/>
    </row>
    <row r="14423">
      <c r="A14423" s="186" t="s">
        <v>498</v>
      </c>
      <c r="B14423" s="186">
        <v>1.47286</v>
      </c>
      <c r="C14423" s="187">
        <v>45796.0</v>
      </c>
      <c r="D14423" s="188" t="str">
        <f t="shared" si="1"/>
        <v>2025/05</v>
      </c>
      <c r="E14423" s="189"/>
    </row>
    <row r="14424">
      <c r="A14424" s="186" t="s">
        <v>498</v>
      </c>
      <c r="B14424" s="186">
        <v>0.13036125</v>
      </c>
      <c r="C14424" s="187">
        <v>45796.0</v>
      </c>
      <c r="D14424" s="188" t="str">
        <f t="shared" si="1"/>
        <v>2025/05</v>
      </c>
      <c r="E14424" s="189"/>
    </row>
    <row r="14425">
      <c r="A14425" s="186" t="s">
        <v>498</v>
      </c>
      <c r="B14425" s="186">
        <v>0.0071808</v>
      </c>
      <c r="C14425" s="187">
        <v>45796.0</v>
      </c>
      <c r="D14425" s="188" t="str">
        <f t="shared" si="1"/>
        <v>2025/05</v>
      </c>
      <c r="E14425" s="189"/>
    </row>
    <row r="14426">
      <c r="A14426" s="186" t="s">
        <v>498</v>
      </c>
      <c r="B14426" s="186">
        <v>0.0303714</v>
      </c>
      <c r="C14426" s="187">
        <v>45796.0</v>
      </c>
      <c r="D14426" s="188" t="str">
        <f t="shared" si="1"/>
        <v>2025/05</v>
      </c>
      <c r="E14426" s="189"/>
    </row>
    <row r="14427">
      <c r="A14427" s="186" t="s">
        <v>513</v>
      </c>
      <c r="B14427" s="186">
        <v>2.761E-4</v>
      </c>
      <c r="C14427" s="187">
        <v>45796.0</v>
      </c>
      <c r="D14427" s="188" t="str">
        <f t="shared" si="1"/>
        <v>2025/05</v>
      </c>
      <c r="E14427" s="189"/>
    </row>
    <row r="14428">
      <c r="A14428" s="186" t="s">
        <v>491</v>
      </c>
      <c r="B14428" s="186">
        <v>0.0264624</v>
      </c>
      <c r="C14428" s="187">
        <v>45796.0</v>
      </c>
      <c r="D14428" s="188" t="str">
        <f t="shared" si="1"/>
        <v>2025/05</v>
      </c>
      <c r="E14428" s="189"/>
    </row>
    <row r="14429">
      <c r="A14429" s="186" t="s">
        <v>491</v>
      </c>
      <c r="B14429" s="186">
        <v>0.0944352</v>
      </c>
      <c r="C14429" s="187">
        <v>45796.0</v>
      </c>
      <c r="D14429" s="188" t="str">
        <f t="shared" si="1"/>
        <v>2025/05</v>
      </c>
      <c r="E14429" s="189"/>
    </row>
    <row r="14430">
      <c r="A14430" s="186" t="s">
        <v>491</v>
      </c>
      <c r="B14430" s="186">
        <v>0.0243972</v>
      </c>
      <c r="C14430" s="187">
        <v>45796.0</v>
      </c>
      <c r="D14430" s="188" t="str">
        <f t="shared" si="1"/>
        <v>2025/05</v>
      </c>
      <c r="E14430" s="189"/>
    </row>
    <row r="14431">
      <c r="A14431" s="186" t="s">
        <v>487</v>
      </c>
      <c r="B14431" s="186">
        <v>0.0451248</v>
      </c>
      <c r="C14431" s="187">
        <v>45797.0</v>
      </c>
      <c r="D14431" s="188" t="str">
        <f t="shared" si="1"/>
        <v>2025/05</v>
      </c>
      <c r="E14431" s="189"/>
    </row>
    <row r="14432">
      <c r="A14432" s="186" t="s">
        <v>487</v>
      </c>
      <c r="B14432" s="186">
        <v>2.816E-4</v>
      </c>
      <c r="C14432" s="187">
        <v>45797.0</v>
      </c>
      <c r="D14432" s="188" t="str">
        <f t="shared" si="1"/>
        <v>2025/05</v>
      </c>
      <c r="E14432" s="189"/>
    </row>
    <row r="14433">
      <c r="A14433" s="186" t="s">
        <v>487</v>
      </c>
      <c r="B14433" s="186">
        <v>0.0497312</v>
      </c>
      <c r="C14433" s="187">
        <v>45797.0</v>
      </c>
      <c r="D14433" s="188" t="str">
        <f t="shared" si="1"/>
        <v>2025/05</v>
      </c>
      <c r="E14433" s="189"/>
    </row>
    <row r="14434">
      <c r="A14434" s="186" t="s">
        <v>487</v>
      </c>
      <c r="B14434" s="186">
        <v>1.69696</v>
      </c>
      <c r="C14434" s="187">
        <v>45797.0</v>
      </c>
      <c r="D14434" s="188" t="str">
        <f t="shared" si="1"/>
        <v>2025/05</v>
      </c>
      <c r="E14434" s="189"/>
    </row>
    <row r="14435">
      <c r="A14435" s="186" t="s">
        <v>487</v>
      </c>
      <c r="B14435" s="186">
        <v>0.0192</v>
      </c>
      <c r="C14435" s="187">
        <v>45797.0</v>
      </c>
      <c r="D14435" s="188" t="str">
        <f t="shared" si="1"/>
        <v>2025/05</v>
      </c>
      <c r="E14435" s="189"/>
    </row>
    <row r="14436">
      <c r="A14436" s="186" t="s">
        <v>487</v>
      </c>
      <c r="B14436" s="186">
        <v>0.87924</v>
      </c>
      <c r="C14436" s="187">
        <v>45797.0</v>
      </c>
      <c r="D14436" s="188" t="str">
        <f t="shared" si="1"/>
        <v>2025/05</v>
      </c>
      <c r="E14436" s="189"/>
    </row>
    <row r="14437">
      <c r="A14437" s="186" t="s">
        <v>487</v>
      </c>
      <c r="B14437" s="186">
        <v>1.2338381</v>
      </c>
      <c r="C14437" s="187">
        <v>45797.0</v>
      </c>
      <c r="D14437" s="188" t="str">
        <f t="shared" si="1"/>
        <v>2025/05</v>
      </c>
      <c r="E14437" s="189"/>
    </row>
    <row r="14438">
      <c r="A14438" s="186" t="s">
        <v>487</v>
      </c>
      <c r="B14438" s="186">
        <v>0.0376288</v>
      </c>
      <c r="C14438" s="187">
        <v>45797.0</v>
      </c>
      <c r="D14438" s="188" t="str">
        <f t="shared" si="1"/>
        <v>2025/05</v>
      </c>
      <c r="E14438" s="189"/>
    </row>
    <row r="14439">
      <c r="A14439" s="186" t="s">
        <v>487</v>
      </c>
      <c r="B14439" s="186">
        <v>1.799666</v>
      </c>
      <c r="C14439" s="187">
        <v>45797.0</v>
      </c>
      <c r="D14439" s="188" t="str">
        <f t="shared" si="1"/>
        <v>2025/05</v>
      </c>
      <c r="E14439" s="189"/>
    </row>
    <row r="14440">
      <c r="A14440" s="186" t="s">
        <v>487</v>
      </c>
      <c r="B14440" s="186">
        <v>0.30984</v>
      </c>
      <c r="C14440" s="187">
        <v>45797.0</v>
      </c>
      <c r="D14440" s="188" t="str">
        <f t="shared" si="1"/>
        <v>2025/05</v>
      </c>
      <c r="E14440" s="189"/>
    </row>
    <row r="14441">
      <c r="A14441" s="186" t="s">
        <v>487</v>
      </c>
      <c r="B14441" s="186">
        <v>0.17744</v>
      </c>
      <c r="C14441" s="187">
        <v>45797.0</v>
      </c>
      <c r="D14441" s="188" t="str">
        <f t="shared" si="1"/>
        <v>2025/05</v>
      </c>
      <c r="E14441" s="189"/>
    </row>
    <row r="14442">
      <c r="A14442" s="186" t="s">
        <v>487</v>
      </c>
      <c r="B14442" s="186">
        <v>1.56648</v>
      </c>
      <c r="C14442" s="187">
        <v>45797.0</v>
      </c>
      <c r="D14442" s="188" t="str">
        <f t="shared" si="1"/>
        <v>2025/05</v>
      </c>
      <c r="E14442" s="189"/>
    </row>
    <row r="14443">
      <c r="A14443" s="186" t="s">
        <v>487</v>
      </c>
      <c r="B14443" s="186">
        <v>0.20862</v>
      </c>
      <c r="C14443" s="187">
        <v>45797.0</v>
      </c>
      <c r="D14443" s="188" t="str">
        <f t="shared" si="1"/>
        <v>2025/05</v>
      </c>
      <c r="E14443" s="189"/>
    </row>
    <row r="14444">
      <c r="A14444" s="186" t="s">
        <v>487</v>
      </c>
      <c r="B14444" s="186">
        <v>0.31456</v>
      </c>
      <c r="C14444" s="187">
        <v>45797.0</v>
      </c>
      <c r="D14444" s="188" t="str">
        <f t="shared" si="1"/>
        <v>2025/05</v>
      </c>
      <c r="E14444" s="189"/>
    </row>
    <row r="14445">
      <c r="A14445" s="186" t="s">
        <v>487</v>
      </c>
      <c r="B14445" s="186">
        <v>0.09202</v>
      </c>
      <c r="C14445" s="187">
        <v>45797.0</v>
      </c>
      <c r="D14445" s="188" t="str">
        <f t="shared" si="1"/>
        <v>2025/05</v>
      </c>
      <c r="E14445" s="189"/>
    </row>
    <row r="14446">
      <c r="A14446" s="186" t="s">
        <v>499</v>
      </c>
      <c r="B14446" s="186">
        <v>0.01421914</v>
      </c>
      <c r="C14446" s="187">
        <v>45797.0</v>
      </c>
      <c r="D14446" s="188" t="str">
        <f t="shared" si="1"/>
        <v>2025/05</v>
      </c>
      <c r="E14446" s="189"/>
    </row>
    <row r="14447">
      <c r="A14447" s="186" t="s">
        <v>499</v>
      </c>
      <c r="B14447" s="186">
        <v>0.1009479</v>
      </c>
      <c r="C14447" s="187">
        <v>45797.0</v>
      </c>
      <c r="D14447" s="188" t="str">
        <f t="shared" si="1"/>
        <v>2025/05</v>
      </c>
      <c r="E14447" s="189"/>
    </row>
    <row r="14448">
      <c r="A14448" s="186" t="s">
        <v>499</v>
      </c>
      <c r="B14448" s="186">
        <v>0.055146</v>
      </c>
      <c r="C14448" s="187">
        <v>45797.0</v>
      </c>
      <c r="D14448" s="188" t="str">
        <f t="shared" si="1"/>
        <v>2025/05</v>
      </c>
      <c r="E14448" s="189"/>
    </row>
    <row r="14449">
      <c r="A14449" s="186" t="s">
        <v>509</v>
      </c>
      <c r="B14449" s="186">
        <v>4.2E-4</v>
      </c>
      <c r="C14449" s="187">
        <v>45797.0</v>
      </c>
      <c r="D14449" s="188" t="str">
        <f t="shared" si="1"/>
        <v>2025/05</v>
      </c>
      <c r="E14449" s="189"/>
    </row>
    <row r="14450">
      <c r="A14450" s="186" t="s">
        <v>509</v>
      </c>
      <c r="B14450" s="186">
        <v>2.76E-4</v>
      </c>
      <c r="C14450" s="187">
        <v>45797.0</v>
      </c>
      <c r="D14450" s="188" t="str">
        <f t="shared" si="1"/>
        <v>2025/05</v>
      </c>
      <c r="E14450" s="189"/>
    </row>
    <row r="14451">
      <c r="A14451" s="186" t="s">
        <v>502</v>
      </c>
      <c r="B14451" s="186">
        <v>0.128434</v>
      </c>
      <c r="C14451" s="187">
        <v>45797.0</v>
      </c>
      <c r="D14451" s="188" t="str">
        <f t="shared" si="1"/>
        <v>2025/05</v>
      </c>
      <c r="E14451" s="189"/>
    </row>
    <row r="14452">
      <c r="A14452" s="186" t="s">
        <v>502</v>
      </c>
      <c r="B14452" s="186">
        <v>0.093845</v>
      </c>
      <c r="C14452" s="187">
        <v>45797.0</v>
      </c>
      <c r="D14452" s="188" t="str">
        <f t="shared" si="1"/>
        <v>2025/05</v>
      </c>
      <c r="E14452" s="189"/>
    </row>
    <row r="14453">
      <c r="A14453" s="186" t="s">
        <v>502</v>
      </c>
      <c r="B14453" s="186">
        <v>0.178032</v>
      </c>
      <c r="C14453" s="187">
        <v>45797.0</v>
      </c>
      <c r="D14453" s="188" t="str">
        <f t="shared" si="1"/>
        <v>2025/05</v>
      </c>
      <c r="E14453" s="189"/>
    </row>
    <row r="14454">
      <c r="A14454" s="186" t="s">
        <v>502</v>
      </c>
      <c r="B14454" s="186">
        <v>0.238688</v>
      </c>
      <c r="C14454" s="187">
        <v>45797.0</v>
      </c>
      <c r="D14454" s="188" t="str">
        <f t="shared" si="1"/>
        <v>2025/05</v>
      </c>
      <c r="E14454" s="189"/>
    </row>
    <row r="14455">
      <c r="A14455" s="186" t="s">
        <v>502</v>
      </c>
      <c r="B14455" s="186">
        <v>0.3834832</v>
      </c>
      <c r="C14455" s="187">
        <v>45797.0</v>
      </c>
      <c r="D14455" s="188" t="str">
        <f t="shared" si="1"/>
        <v>2025/05</v>
      </c>
      <c r="E14455" s="189"/>
    </row>
    <row r="14456">
      <c r="A14456" s="186" t="s">
        <v>502</v>
      </c>
      <c r="B14456" s="186">
        <v>0.05175</v>
      </c>
      <c r="C14456" s="187">
        <v>45797.0</v>
      </c>
      <c r="D14456" s="188" t="str">
        <f t="shared" si="1"/>
        <v>2025/05</v>
      </c>
      <c r="E14456" s="189"/>
    </row>
    <row r="14457">
      <c r="A14457" s="186" t="s">
        <v>502</v>
      </c>
      <c r="B14457" s="186">
        <v>0.08538</v>
      </c>
      <c r="C14457" s="187">
        <v>45797.0</v>
      </c>
      <c r="D14457" s="188" t="str">
        <f t="shared" si="1"/>
        <v>2025/05</v>
      </c>
      <c r="E14457" s="189"/>
    </row>
    <row r="14458">
      <c r="A14458" s="186" t="s">
        <v>502</v>
      </c>
      <c r="B14458" s="186">
        <v>0.04422165</v>
      </c>
      <c r="C14458" s="187">
        <v>45797.0</v>
      </c>
      <c r="D14458" s="188" t="str">
        <f t="shared" si="1"/>
        <v>2025/05</v>
      </c>
      <c r="E14458" s="189"/>
    </row>
    <row r="14459">
      <c r="A14459" s="186" t="s">
        <v>502</v>
      </c>
      <c r="B14459" s="186">
        <v>0.1609248</v>
      </c>
      <c r="C14459" s="187">
        <v>45797.0</v>
      </c>
      <c r="D14459" s="188" t="str">
        <f t="shared" si="1"/>
        <v>2025/05</v>
      </c>
      <c r="E14459" s="189"/>
    </row>
    <row r="14460">
      <c r="A14460" s="186" t="s">
        <v>502</v>
      </c>
      <c r="B14460" s="186">
        <v>0.0114342</v>
      </c>
      <c r="C14460" s="187">
        <v>45797.0</v>
      </c>
      <c r="D14460" s="188" t="str">
        <f t="shared" si="1"/>
        <v>2025/05</v>
      </c>
      <c r="E14460" s="189"/>
    </row>
    <row r="14461">
      <c r="A14461" s="186" t="s">
        <v>502</v>
      </c>
      <c r="B14461" s="186">
        <v>0.5431085</v>
      </c>
      <c r="C14461" s="187">
        <v>45797.0</v>
      </c>
      <c r="D14461" s="188" t="str">
        <f t="shared" si="1"/>
        <v>2025/05</v>
      </c>
      <c r="E14461" s="189"/>
    </row>
    <row r="14462">
      <c r="A14462" s="186" t="s">
        <v>502</v>
      </c>
      <c r="B14462" s="186">
        <v>0.0210144</v>
      </c>
      <c r="C14462" s="187">
        <v>45797.0</v>
      </c>
      <c r="D14462" s="188" t="str">
        <f t="shared" si="1"/>
        <v>2025/05</v>
      </c>
      <c r="E14462" s="189"/>
    </row>
    <row r="14463">
      <c r="A14463" s="186" t="s">
        <v>502</v>
      </c>
      <c r="B14463" s="186">
        <v>0.2926132</v>
      </c>
      <c r="C14463" s="187">
        <v>45797.0</v>
      </c>
      <c r="D14463" s="188" t="str">
        <f t="shared" si="1"/>
        <v>2025/05</v>
      </c>
      <c r="E14463" s="189"/>
    </row>
    <row r="14464">
      <c r="A14464" s="186" t="s">
        <v>502</v>
      </c>
      <c r="B14464" s="186">
        <v>0.0056062</v>
      </c>
      <c r="C14464" s="187">
        <v>45797.0</v>
      </c>
      <c r="D14464" s="188" t="str">
        <f t="shared" si="1"/>
        <v>2025/05</v>
      </c>
      <c r="E14464" s="189"/>
    </row>
    <row r="14465">
      <c r="A14465" s="186" t="s">
        <v>502</v>
      </c>
      <c r="B14465" s="186">
        <v>0.3189228</v>
      </c>
      <c r="C14465" s="187">
        <v>45797.0</v>
      </c>
      <c r="D14465" s="188" t="str">
        <f t="shared" si="1"/>
        <v>2025/05</v>
      </c>
      <c r="E14465" s="189"/>
    </row>
    <row r="14466">
      <c r="A14466" s="186" t="s">
        <v>502</v>
      </c>
      <c r="B14466" s="186">
        <v>0.019746</v>
      </c>
      <c r="C14466" s="187">
        <v>45797.0</v>
      </c>
      <c r="D14466" s="188" t="str">
        <f t="shared" si="1"/>
        <v>2025/05</v>
      </c>
      <c r="E14466" s="189"/>
    </row>
    <row r="14467">
      <c r="A14467" s="186" t="s">
        <v>502</v>
      </c>
      <c r="B14467" s="186">
        <v>3.8</v>
      </c>
      <c r="C14467" s="187">
        <v>45797.0</v>
      </c>
      <c r="D14467" s="188" t="str">
        <f t="shared" si="1"/>
        <v>2025/05</v>
      </c>
      <c r="E14467" s="189"/>
    </row>
    <row r="14468">
      <c r="A14468" s="186" t="s">
        <v>502</v>
      </c>
      <c r="B14468" s="186">
        <v>0.0398005</v>
      </c>
      <c r="C14468" s="187">
        <v>45797.0</v>
      </c>
      <c r="D14468" s="188" t="str">
        <f t="shared" si="1"/>
        <v>2025/05</v>
      </c>
      <c r="E14468" s="189"/>
    </row>
    <row r="14469">
      <c r="A14469" s="186" t="s">
        <v>502</v>
      </c>
      <c r="B14469" s="186">
        <v>0.055995</v>
      </c>
      <c r="C14469" s="187">
        <v>45797.0</v>
      </c>
      <c r="D14469" s="188" t="str">
        <f t="shared" si="1"/>
        <v>2025/05</v>
      </c>
      <c r="E14469" s="189"/>
    </row>
    <row r="14470">
      <c r="A14470" s="186" t="s">
        <v>488</v>
      </c>
      <c r="B14470" s="186">
        <v>0.11473</v>
      </c>
      <c r="C14470" s="187">
        <v>45797.0</v>
      </c>
      <c r="D14470" s="188" t="str">
        <f t="shared" si="1"/>
        <v>2025/05</v>
      </c>
      <c r="E14470" s="189"/>
    </row>
    <row r="14471">
      <c r="A14471" s="186" t="s">
        <v>488</v>
      </c>
      <c r="B14471" s="186">
        <v>0.036517</v>
      </c>
      <c r="C14471" s="187">
        <v>45797.0</v>
      </c>
      <c r="D14471" s="188" t="str">
        <f t="shared" si="1"/>
        <v>2025/05</v>
      </c>
      <c r="E14471" s="189"/>
    </row>
    <row r="14472">
      <c r="A14472" s="186" t="s">
        <v>488</v>
      </c>
      <c r="B14472" s="186">
        <v>0.236808</v>
      </c>
      <c r="C14472" s="187">
        <v>45797.0</v>
      </c>
      <c r="D14472" s="188" t="str">
        <f t="shared" si="1"/>
        <v>2025/05</v>
      </c>
      <c r="E14472" s="189"/>
    </row>
    <row r="14473">
      <c r="A14473" s="186" t="s">
        <v>488</v>
      </c>
      <c r="B14473" s="186">
        <v>1.0899552</v>
      </c>
      <c r="C14473" s="187">
        <v>45797.0</v>
      </c>
      <c r="D14473" s="188" t="str">
        <f t="shared" si="1"/>
        <v>2025/05</v>
      </c>
      <c r="E14473" s="189"/>
    </row>
    <row r="14474">
      <c r="A14474" s="186" t="s">
        <v>488</v>
      </c>
      <c r="B14474" s="186">
        <v>0.0203776</v>
      </c>
      <c r="C14474" s="187">
        <v>45797.0</v>
      </c>
      <c r="D14474" s="188" t="str">
        <f t="shared" si="1"/>
        <v>2025/05</v>
      </c>
      <c r="E14474" s="189"/>
    </row>
    <row r="14475">
      <c r="A14475" s="186" t="s">
        <v>488</v>
      </c>
      <c r="B14475" s="186">
        <v>0.6845088</v>
      </c>
      <c r="C14475" s="187">
        <v>45797.0</v>
      </c>
      <c r="D14475" s="188" t="str">
        <f t="shared" si="1"/>
        <v>2025/05</v>
      </c>
      <c r="E14475" s="189"/>
    </row>
    <row r="14476">
      <c r="A14476" s="186" t="s">
        <v>488</v>
      </c>
      <c r="B14476" s="186">
        <v>2.83E-5</v>
      </c>
      <c r="C14476" s="187">
        <v>45797.0</v>
      </c>
      <c r="D14476" s="188" t="str">
        <f t="shared" si="1"/>
        <v>2025/05</v>
      </c>
      <c r="E14476" s="189"/>
    </row>
    <row r="14477">
      <c r="A14477" s="186" t="s">
        <v>488</v>
      </c>
      <c r="B14477" s="186">
        <v>6.4E-6</v>
      </c>
      <c r="C14477" s="187">
        <v>45797.0</v>
      </c>
      <c r="D14477" s="188" t="str">
        <f t="shared" si="1"/>
        <v>2025/05</v>
      </c>
      <c r="E14477" s="189"/>
    </row>
    <row r="14478">
      <c r="A14478" s="186" t="s">
        <v>488</v>
      </c>
      <c r="B14478" s="186">
        <v>0.14621</v>
      </c>
      <c r="C14478" s="187">
        <v>45797.0</v>
      </c>
      <c r="D14478" s="188" t="str">
        <f t="shared" si="1"/>
        <v>2025/05</v>
      </c>
      <c r="E14478" s="189"/>
    </row>
    <row r="14479">
      <c r="A14479" s="186" t="s">
        <v>488</v>
      </c>
      <c r="B14479" s="186">
        <v>0.08599</v>
      </c>
      <c r="C14479" s="187">
        <v>45797.0</v>
      </c>
      <c r="D14479" s="188" t="str">
        <f t="shared" si="1"/>
        <v>2025/05</v>
      </c>
      <c r="E14479" s="189"/>
    </row>
    <row r="14480">
      <c r="A14480" s="186" t="s">
        <v>488</v>
      </c>
      <c r="B14480" s="186">
        <v>0.24215</v>
      </c>
      <c r="C14480" s="187">
        <v>45797.0</v>
      </c>
      <c r="D14480" s="188" t="str">
        <f t="shared" si="1"/>
        <v>2025/05</v>
      </c>
      <c r="E14480" s="189"/>
    </row>
    <row r="14481">
      <c r="A14481" s="186" t="s">
        <v>488</v>
      </c>
      <c r="B14481" s="186">
        <v>0.0063866</v>
      </c>
      <c r="C14481" s="187">
        <v>45797.0</v>
      </c>
      <c r="D14481" s="188" t="str">
        <f t="shared" si="1"/>
        <v>2025/05</v>
      </c>
      <c r="E14481" s="189"/>
    </row>
    <row r="14482">
      <c r="A14482" s="186" t="s">
        <v>488</v>
      </c>
      <c r="B14482" s="186">
        <v>0.0184052</v>
      </c>
      <c r="C14482" s="187">
        <v>45797.0</v>
      </c>
      <c r="D14482" s="188" t="str">
        <f t="shared" si="1"/>
        <v>2025/05</v>
      </c>
      <c r="E14482" s="189"/>
    </row>
    <row r="14483">
      <c r="A14483" s="186" t="s">
        <v>488</v>
      </c>
      <c r="B14483" s="186">
        <v>6.6911E-4</v>
      </c>
      <c r="C14483" s="187">
        <v>45797.0</v>
      </c>
      <c r="D14483" s="188" t="str">
        <f t="shared" si="1"/>
        <v>2025/05</v>
      </c>
      <c r="E14483" s="189"/>
    </row>
    <row r="14484">
      <c r="A14484" s="186" t="s">
        <v>488</v>
      </c>
      <c r="B14484" s="186">
        <v>0.7243089</v>
      </c>
      <c r="C14484" s="187">
        <v>45797.0</v>
      </c>
      <c r="D14484" s="188" t="str">
        <f t="shared" si="1"/>
        <v>2025/05</v>
      </c>
      <c r="E14484" s="189"/>
    </row>
    <row r="14485">
      <c r="A14485" s="186" t="s">
        <v>488</v>
      </c>
      <c r="B14485" s="186">
        <v>0.19584</v>
      </c>
      <c r="C14485" s="187">
        <v>45797.0</v>
      </c>
      <c r="D14485" s="188" t="str">
        <f t="shared" si="1"/>
        <v>2025/05</v>
      </c>
      <c r="E14485" s="189"/>
    </row>
    <row r="14486">
      <c r="A14486" s="186" t="s">
        <v>488</v>
      </c>
      <c r="B14486" s="186">
        <v>0.2253228</v>
      </c>
      <c r="C14486" s="187">
        <v>45797.0</v>
      </c>
      <c r="D14486" s="188" t="str">
        <f t="shared" si="1"/>
        <v>2025/05</v>
      </c>
      <c r="E14486" s="189"/>
    </row>
    <row r="14487">
      <c r="A14487" s="186" t="s">
        <v>489</v>
      </c>
      <c r="B14487" s="186">
        <v>0.00397</v>
      </c>
      <c r="C14487" s="187">
        <v>45797.0</v>
      </c>
      <c r="D14487" s="188" t="str">
        <f t="shared" si="1"/>
        <v>2025/05</v>
      </c>
      <c r="E14487" s="189"/>
    </row>
    <row r="14488">
      <c r="A14488" s="186" t="s">
        <v>489</v>
      </c>
      <c r="B14488" s="186">
        <v>0.0077</v>
      </c>
      <c r="C14488" s="187">
        <v>45797.0</v>
      </c>
      <c r="D14488" s="188" t="str">
        <f t="shared" si="1"/>
        <v>2025/05</v>
      </c>
      <c r="E14488" s="189"/>
    </row>
    <row r="14489">
      <c r="A14489" s="186" t="s">
        <v>489</v>
      </c>
      <c r="B14489" s="186">
        <v>6.66643335</v>
      </c>
      <c r="C14489" s="187">
        <v>45797.0</v>
      </c>
      <c r="D14489" s="188" t="str">
        <f t="shared" si="1"/>
        <v>2025/05</v>
      </c>
      <c r="E14489" s="189"/>
    </row>
    <row r="14490">
      <c r="A14490" s="186" t="s">
        <v>489</v>
      </c>
      <c r="B14490" s="186">
        <v>0.466752</v>
      </c>
      <c r="C14490" s="187">
        <v>45797.0</v>
      </c>
      <c r="D14490" s="188" t="str">
        <f t="shared" si="1"/>
        <v>2025/05</v>
      </c>
      <c r="E14490" s="189"/>
    </row>
    <row r="14491">
      <c r="A14491" s="186" t="s">
        <v>489</v>
      </c>
      <c r="B14491" s="186">
        <v>3.62187</v>
      </c>
      <c r="C14491" s="187">
        <v>45797.0</v>
      </c>
      <c r="D14491" s="188" t="str">
        <f t="shared" si="1"/>
        <v>2025/05</v>
      </c>
      <c r="E14491" s="189"/>
    </row>
    <row r="14492">
      <c r="A14492" s="186" t="s">
        <v>489</v>
      </c>
      <c r="B14492" s="186">
        <v>3.77E-6</v>
      </c>
      <c r="C14492" s="187">
        <v>45797.0</v>
      </c>
      <c r="D14492" s="188" t="str">
        <f t="shared" si="1"/>
        <v>2025/05</v>
      </c>
      <c r="E14492" s="189"/>
    </row>
    <row r="14493">
      <c r="A14493" s="186" t="s">
        <v>498</v>
      </c>
      <c r="B14493" s="186">
        <v>1.19479</v>
      </c>
      <c r="C14493" s="187">
        <v>45797.0</v>
      </c>
      <c r="D14493" s="188" t="str">
        <f t="shared" si="1"/>
        <v>2025/05</v>
      </c>
      <c r="E14493" s="189"/>
    </row>
    <row r="14494">
      <c r="A14494" s="186" t="s">
        <v>498</v>
      </c>
      <c r="B14494" s="186">
        <v>0.1456</v>
      </c>
      <c r="C14494" s="187">
        <v>45797.0</v>
      </c>
      <c r="D14494" s="188" t="str">
        <f t="shared" si="1"/>
        <v>2025/05</v>
      </c>
      <c r="E14494" s="189"/>
    </row>
    <row r="14495">
      <c r="A14495" s="186" t="s">
        <v>498</v>
      </c>
      <c r="B14495" s="186">
        <v>1.06745</v>
      </c>
      <c r="C14495" s="187">
        <v>45797.0</v>
      </c>
      <c r="D14495" s="188" t="str">
        <f t="shared" si="1"/>
        <v>2025/05</v>
      </c>
      <c r="E14495" s="189"/>
    </row>
    <row r="14496">
      <c r="A14496" s="186" t="s">
        <v>498</v>
      </c>
      <c r="B14496" s="186">
        <v>0.0769047</v>
      </c>
      <c r="C14496" s="187">
        <v>45797.0</v>
      </c>
      <c r="D14496" s="188" t="str">
        <f t="shared" si="1"/>
        <v>2025/05</v>
      </c>
      <c r="E14496" s="189"/>
    </row>
    <row r="14497">
      <c r="A14497" s="186" t="s">
        <v>498</v>
      </c>
      <c r="B14497" s="186">
        <v>8.544E-4</v>
      </c>
      <c r="C14497" s="187">
        <v>45797.0</v>
      </c>
      <c r="D14497" s="188" t="str">
        <f t="shared" si="1"/>
        <v>2025/05</v>
      </c>
      <c r="E14497" s="189"/>
    </row>
    <row r="14498">
      <c r="A14498" s="186" t="s">
        <v>498</v>
      </c>
      <c r="B14498" s="186">
        <v>0.017196</v>
      </c>
      <c r="C14498" s="187">
        <v>45797.0</v>
      </c>
      <c r="D14498" s="188" t="str">
        <f t="shared" si="1"/>
        <v>2025/05</v>
      </c>
      <c r="E14498" s="189"/>
    </row>
    <row r="14499">
      <c r="A14499" s="186" t="s">
        <v>513</v>
      </c>
      <c r="B14499" s="186">
        <v>2.211E-4</v>
      </c>
      <c r="C14499" s="187">
        <v>45797.0</v>
      </c>
      <c r="D14499" s="188" t="str">
        <f t="shared" si="1"/>
        <v>2025/05</v>
      </c>
      <c r="E14499" s="189"/>
    </row>
    <row r="14500">
      <c r="A14500" s="186" t="s">
        <v>491</v>
      </c>
      <c r="B14500" s="186">
        <v>0.01596255</v>
      </c>
      <c r="C14500" s="187">
        <v>45797.0</v>
      </c>
      <c r="D14500" s="188" t="str">
        <f t="shared" si="1"/>
        <v>2025/05</v>
      </c>
      <c r="E14500" s="189"/>
    </row>
    <row r="14501">
      <c r="A14501" s="186" t="s">
        <v>491</v>
      </c>
      <c r="B14501" s="186">
        <v>0.05688</v>
      </c>
      <c r="C14501" s="187">
        <v>45797.0</v>
      </c>
      <c r="D14501" s="188" t="str">
        <f t="shared" si="1"/>
        <v>2025/05</v>
      </c>
      <c r="E14501" s="189"/>
    </row>
    <row r="14502">
      <c r="A14502" s="186" t="s">
        <v>491</v>
      </c>
      <c r="B14502" s="186">
        <v>0.014535</v>
      </c>
      <c r="C14502" s="187">
        <v>45797.0</v>
      </c>
      <c r="D14502" s="188" t="str">
        <f t="shared" si="1"/>
        <v>2025/05</v>
      </c>
      <c r="E14502" s="189"/>
    </row>
    <row r="14503">
      <c r="A14503" s="186" t="s">
        <v>487</v>
      </c>
      <c r="B14503" s="186">
        <v>0.0578024</v>
      </c>
      <c r="C14503" s="187">
        <v>45798.0</v>
      </c>
      <c r="D14503" s="188" t="str">
        <f t="shared" si="1"/>
        <v>2025/05</v>
      </c>
      <c r="E14503" s="189"/>
    </row>
    <row r="14504">
      <c r="A14504" s="186" t="s">
        <v>487</v>
      </c>
      <c r="B14504" s="186">
        <v>8.448E-4</v>
      </c>
      <c r="C14504" s="187">
        <v>45798.0</v>
      </c>
      <c r="D14504" s="188" t="str">
        <f t="shared" si="1"/>
        <v>2025/05</v>
      </c>
      <c r="E14504" s="189"/>
    </row>
    <row r="14505">
      <c r="A14505" s="186" t="s">
        <v>487</v>
      </c>
      <c r="B14505" s="186">
        <v>0.0737232</v>
      </c>
      <c r="C14505" s="187">
        <v>45798.0</v>
      </c>
      <c r="D14505" s="188" t="str">
        <f t="shared" si="1"/>
        <v>2025/05</v>
      </c>
      <c r="E14505" s="189"/>
    </row>
    <row r="14506">
      <c r="A14506" s="186" t="s">
        <v>487</v>
      </c>
      <c r="B14506" s="186">
        <v>0.009145</v>
      </c>
      <c r="C14506" s="187">
        <v>45798.0</v>
      </c>
      <c r="D14506" s="188" t="str">
        <f t="shared" si="1"/>
        <v>2025/05</v>
      </c>
      <c r="E14506" s="189"/>
    </row>
    <row r="14507">
      <c r="A14507" s="186" t="s">
        <v>487</v>
      </c>
      <c r="B14507" s="186">
        <v>9.2E-4</v>
      </c>
      <c r="C14507" s="187">
        <v>45798.0</v>
      </c>
      <c r="D14507" s="188" t="str">
        <f t="shared" si="1"/>
        <v>2025/05</v>
      </c>
      <c r="E14507" s="189"/>
    </row>
    <row r="14508">
      <c r="A14508" s="186" t="s">
        <v>487</v>
      </c>
      <c r="B14508" s="186">
        <v>3.66E-4</v>
      </c>
      <c r="C14508" s="187">
        <v>45798.0</v>
      </c>
      <c r="D14508" s="188" t="str">
        <f t="shared" si="1"/>
        <v>2025/05</v>
      </c>
      <c r="E14508" s="189"/>
    </row>
    <row r="14509">
      <c r="A14509" s="186" t="s">
        <v>487</v>
      </c>
      <c r="B14509" s="186">
        <v>1.08E-5</v>
      </c>
      <c r="C14509" s="187">
        <v>45798.0</v>
      </c>
      <c r="D14509" s="188" t="str">
        <f t="shared" si="1"/>
        <v>2025/05</v>
      </c>
      <c r="E14509" s="189"/>
    </row>
    <row r="14510">
      <c r="A14510" s="186" t="s">
        <v>487</v>
      </c>
      <c r="B14510" s="186">
        <v>2.51453</v>
      </c>
      <c r="C14510" s="187">
        <v>45798.0</v>
      </c>
      <c r="D14510" s="188" t="str">
        <f t="shared" si="1"/>
        <v>2025/05</v>
      </c>
      <c r="E14510" s="189"/>
    </row>
    <row r="14511">
      <c r="A14511" s="186" t="s">
        <v>487</v>
      </c>
      <c r="B14511" s="186">
        <v>0.0288</v>
      </c>
      <c r="C14511" s="187">
        <v>45798.0</v>
      </c>
      <c r="D14511" s="188" t="str">
        <f t="shared" si="1"/>
        <v>2025/05</v>
      </c>
      <c r="E14511" s="189"/>
    </row>
    <row r="14512">
      <c r="A14512" s="186" t="s">
        <v>487</v>
      </c>
      <c r="B14512" s="186">
        <v>1.24528</v>
      </c>
      <c r="C14512" s="187">
        <v>45798.0</v>
      </c>
      <c r="D14512" s="188" t="str">
        <f t="shared" si="1"/>
        <v>2025/05</v>
      </c>
      <c r="E14512" s="189"/>
    </row>
    <row r="14513">
      <c r="A14513" s="186" t="s">
        <v>487</v>
      </c>
      <c r="B14513" s="186">
        <v>1.6282519</v>
      </c>
      <c r="C14513" s="187">
        <v>45798.0</v>
      </c>
      <c r="D14513" s="188" t="str">
        <f t="shared" si="1"/>
        <v>2025/05</v>
      </c>
      <c r="E14513" s="189"/>
    </row>
    <row r="14514">
      <c r="A14514" s="186" t="s">
        <v>487</v>
      </c>
      <c r="B14514" s="186">
        <v>0.0667744</v>
      </c>
      <c r="C14514" s="187">
        <v>45798.0</v>
      </c>
      <c r="D14514" s="188" t="str">
        <f t="shared" si="1"/>
        <v>2025/05</v>
      </c>
      <c r="E14514" s="189"/>
    </row>
    <row r="14515">
      <c r="A14515" s="186" t="s">
        <v>487</v>
      </c>
      <c r="B14515" s="186">
        <v>2.89487</v>
      </c>
      <c r="C14515" s="187">
        <v>45798.0</v>
      </c>
      <c r="D14515" s="188" t="str">
        <f t="shared" si="1"/>
        <v>2025/05</v>
      </c>
      <c r="E14515" s="189"/>
    </row>
    <row r="14516">
      <c r="A14516" s="186" t="s">
        <v>487</v>
      </c>
      <c r="B14516" s="186">
        <v>0.03496</v>
      </c>
      <c r="C14516" s="187">
        <v>45798.0</v>
      </c>
      <c r="D14516" s="188" t="str">
        <f t="shared" si="1"/>
        <v>2025/05</v>
      </c>
      <c r="E14516" s="189"/>
    </row>
    <row r="14517">
      <c r="A14517" s="186" t="s">
        <v>487</v>
      </c>
      <c r="B14517" s="186">
        <v>0.06016</v>
      </c>
      <c r="C14517" s="187">
        <v>45798.0</v>
      </c>
      <c r="D14517" s="188" t="str">
        <f t="shared" si="1"/>
        <v>2025/05</v>
      </c>
      <c r="E14517" s="189"/>
    </row>
    <row r="14518">
      <c r="A14518" s="186" t="s">
        <v>487</v>
      </c>
      <c r="B14518" s="186">
        <v>0.45336</v>
      </c>
      <c r="C14518" s="187">
        <v>45798.0</v>
      </c>
      <c r="D14518" s="188" t="str">
        <f t="shared" si="1"/>
        <v>2025/05</v>
      </c>
      <c r="E14518" s="189"/>
    </row>
    <row r="14519">
      <c r="A14519" s="186" t="s">
        <v>487</v>
      </c>
      <c r="B14519" s="186">
        <v>0.032365</v>
      </c>
      <c r="C14519" s="187">
        <v>45798.0</v>
      </c>
      <c r="D14519" s="188" t="str">
        <f t="shared" si="1"/>
        <v>2025/05</v>
      </c>
      <c r="E14519" s="189"/>
    </row>
    <row r="14520">
      <c r="A14520" s="186" t="s">
        <v>487</v>
      </c>
      <c r="B14520" s="186">
        <v>0.10832</v>
      </c>
      <c r="C14520" s="187">
        <v>45798.0</v>
      </c>
      <c r="D14520" s="188" t="str">
        <f t="shared" si="1"/>
        <v>2025/05</v>
      </c>
      <c r="E14520" s="189"/>
    </row>
    <row r="14521">
      <c r="A14521" s="186" t="s">
        <v>487</v>
      </c>
      <c r="B14521" s="186">
        <v>0.02534</v>
      </c>
      <c r="C14521" s="187">
        <v>45798.0</v>
      </c>
      <c r="D14521" s="188" t="str">
        <f t="shared" si="1"/>
        <v>2025/05</v>
      </c>
      <c r="E14521" s="189"/>
    </row>
    <row r="14522">
      <c r="A14522" s="186" t="s">
        <v>499</v>
      </c>
      <c r="B14522" s="186">
        <v>0.01667081</v>
      </c>
      <c r="C14522" s="187">
        <v>45798.0</v>
      </c>
      <c r="D14522" s="188" t="str">
        <f t="shared" si="1"/>
        <v>2025/05</v>
      </c>
      <c r="E14522" s="189"/>
    </row>
    <row r="14523">
      <c r="A14523" s="186" t="s">
        <v>499</v>
      </c>
      <c r="B14523" s="186">
        <v>0.1049223</v>
      </c>
      <c r="C14523" s="187">
        <v>45798.0</v>
      </c>
      <c r="D14523" s="188" t="str">
        <f t="shared" si="1"/>
        <v>2025/05</v>
      </c>
      <c r="E14523" s="189"/>
    </row>
    <row r="14524">
      <c r="A14524" s="186" t="s">
        <v>499</v>
      </c>
      <c r="B14524" s="186">
        <v>0.0517704</v>
      </c>
      <c r="C14524" s="187">
        <v>45798.0</v>
      </c>
      <c r="D14524" s="188" t="str">
        <f t="shared" si="1"/>
        <v>2025/05</v>
      </c>
      <c r="E14524" s="189"/>
    </row>
    <row r="14525">
      <c r="A14525" s="186" t="s">
        <v>509</v>
      </c>
      <c r="B14525" s="186">
        <v>2.0445E-4</v>
      </c>
      <c r="C14525" s="187">
        <v>45798.0</v>
      </c>
      <c r="D14525" s="188" t="str">
        <f t="shared" si="1"/>
        <v>2025/05</v>
      </c>
      <c r="E14525" s="189"/>
    </row>
    <row r="14526">
      <c r="A14526" s="186" t="s">
        <v>509</v>
      </c>
      <c r="B14526" s="186">
        <v>1.686E-4</v>
      </c>
      <c r="C14526" s="187">
        <v>45798.0</v>
      </c>
      <c r="D14526" s="188" t="str">
        <f t="shared" si="1"/>
        <v>2025/05</v>
      </c>
      <c r="E14526" s="189"/>
    </row>
    <row r="14527">
      <c r="A14527" s="186" t="s">
        <v>502</v>
      </c>
      <c r="B14527" s="186">
        <v>0.168184</v>
      </c>
      <c r="C14527" s="187">
        <v>45798.0</v>
      </c>
      <c r="D14527" s="188" t="str">
        <f t="shared" si="1"/>
        <v>2025/05</v>
      </c>
      <c r="E14527" s="189"/>
    </row>
    <row r="14528">
      <c r="A14528" s="186" t="s">
        <v>502</v>
      </c>
      <c r="B14528" s="186">
        <v>0.027656</v>
      </c>
      <c r="C14528" s="187">
        <v>45798.0</v>
      </c>
      <c r="D14528" s="188" t="str">
        <f t="shared" si="1"/>
        <v>2025/05</v>
      </c>
      <c r="E14528" s="189"/>
    </row>
    <row r="14529">
      <c r="A14529" s="186" t="s">
        <v>502</v>
      </c>
      <c r="B14529" s="186">
        <v>0.05048</v>
      </c>
      <c r="C14529" s="187">
        <v>45798.0</v>
      </c>
      <c r="D14529" s="188" t="str">
        <f t="shared" si="1"/>
        <v>2025/05</v>
      </c>
      <c r="E14529" s="189"/>
    </row>
    <row r="14530">
      <c r="A14530" s="186" t="s">
        <v>502</v>
      </c>
      <c r="B14530" s="186">
        <v>0.2487448</v>
      </c>
      <c r="C14530" s="187">
        <v>45798.0</v>
      </c>
      <c r="D14530" s="188" t="str">
        <f t="shared" si="1"/>
        <v>2025/05</v>
      </c>
      <c r="E14530" s="189"/>
    </row>
    <row r="14531">
      <c r="A14531" s="186" t="s">
        <v>502</v>
      </c>
      <c r="B14531" s="186">
        <v>0.002048</v>
      </c>
      <c r="C14531" s="187">
        <v>45798.0</v>
      </c>
      <c r="D14531" s="188" t="str">
        <f t="shared" si="1"/>
        <v>2025/05</v>
      </c>
      <c r="E14531" s="189"/>
    </row>
    <row r="14532">
      <c r="A14532" s="186" t="s">
        <v>502</v>
      </c>
      <c r="B14532" s="186">
        <v>0.4411824</v>
      </c>
      <c r="C14532" s="187">
        <v>45798.0</v>
      </c>
      <c r="D14532" s="188" t="str">
        <f t="shared" si="1"/>
        <v>2025/05</v>
      </c>
      <c r="E14532" s="189"/>
    </row>
    <row r="14533">
      <c r="A14533" s="186" t="s">
        <v>502</v>
      </c>
      <c r="B14533" s="186">
        <v>1.8532125</v>
      </c>
      <c r="C14533" s="187">
        <v>45798.0</v>
      </c>
      <c r="D14533" s="188" t="str">
        <f t="shared" si="1"/>
        <v>2025/05</v>
      </c>
      <c r="E14533" s="189"/>
    </row>
    <row r="14534">
      <c r="A14534" s="186" t="s">
        <v>502</v>
      </c>
      <c r="B14534" s="186">
        <v>0.15104</v>
      </c>
      <c r="C14534" s="187">
        <v>45798.0</v>
      </c>
      <c r="D14534" s="188" t="str">
        <f t="shared" si="1"/>
        <v>2025/05</v>
      </c>
      <c r="E14534" s="189"/>
    </row>
    <row r="14535">
      <c r="A14535" s="186" t="s">
        <v>502</v>
      </c>
      <c r="B14535" s="186">
        <v>0.93434</v>
      </c>
      <c r="C14535" s="187">
        <v>45798.0</v>
      </c>
      <c r="D14535" s="188" t="str">
        <f t="shared" si="1"/>
        <v>2025/05</v>
      </c>
      <c r="E14535" s="189"/>
    </row>
    <row r="14536">
      <c r="A14536" s="186" t="s">
        <v>502</v>
      </c>
      <c r="B14536" s="186">
        <v>0.0770235</v>
      </c>
      <c r="C14536" s="187">
        <v>45798.0</v>
      </c>
      <c r="D14536" s="188" t="str">
        <f t="shared" si="1"/>
        <v>2025/05</v>
      </c>
      <c r="E14536" s="189"/>
    </row>
    <row r="14537">
      <c r="A14537" s="186" t="s">
        <v>502</v>
      </c>
      <c r="B14537" s="186">
        <v>0.1842213</v>
      </c>
      <c r="C14537" s="187">
        <v>45798.0</v>
      </c>
      <c r="D14537" s="188" t="str">
        <f t="shared" si="1"/>
        <v>2025/05</v>
      </c>
      <c r="E14537" s="189"/>
    </row>
    <row r="14538">
      <c r="A14538" s="186" t="s">
        <v>502</v>
      </c>
      <c r="B14538" s="186">
        <v>0.0169452</v>
      </c>
      <c r="C14538" s="187">
        <v>45798.0</v>
      </c>
      <c r="D14538" s="188" t="str">
        <f t="shared" si="1"/>
        <v>2025/05</v>
      </c>
      <c r="E14538" s="189"/>
    </row>
    <row r="14539">
      <c r="A14539" s="186" t="s">
        <v>502</v>
      </c>
      <c r="B14539" s="186">
        <v>3.813436</v>
      </c>
      <c r="C14539" s="187">
        <v>45798.0</v>
      </c>
      <c r="D14539" s="188" t="str">
        <f t="shared" si="1"/>
        <v>2025/05</v>
      </c>
      <c r="E14539" s="189"/>
    </row>
    <row r="14540">
      <c r="A14540" s="186" t="s">
        <v>502</v>
      </c>
      <c r="B14540" s="186">
        <v>0.2123264</v>
      </c>
      <c r="C14540" s="187">
        <v>45798.0</v>
      </c>
      <c r="D14540" s="188" t="str">
        <f t="shared" si="1"/>
        <v>2025/05</v>
      </c>
      <c r="E14540" s="189"/>
    </row>
    <row r="14541">
      <c r="A14541" s="186" t="s">
        <v>502</v>
      </c>
      <c r="B14541" s="186">
        <v>0.803748</v>
      </c>
      <c r="C14541" s="187">
        <v>45798.0</v>
      </c>
      <c r="D14541" s="188" t="str">
        <f t="shared" si="1"/>
        <v>2025/05</v>
      </c>
      <c r="E14541" s="189"/>
    </row>
    <row r="14542">
      <c r="A14542" s="186" t="s">
        <v>502</v>
      </c>
      <c r="B14542" s="186">
        <v>0.00508712</v>
      </c>
      <c r="C14542" s="187">
        <v>45798.0</v>
      </c>
      <c r="D14542" s="188" t="str">
        <f t="shared" si="1"/>
        <v>2025/05</v>
      </c>
      <c r="E14542" s="189"/>
    </row>
    <row r="14543">
      <c r="A14543" s="186" t="s">
        <v>502</v>
      </c>
      <c r="B14543" s="186">
        <v>0.0109926</v>
      </c>
      <c r="C14543" s="187">
        <v>45798.0</v>
      </c>
      <c r="D14543" s="188" t="str">
        <f t="shared" si="1"/>
        <v>2025/05</v>
      </c>
      <c r="E14543" s="189"/>
    </row>
    <row r="14544">
      <c r="A14544" s="186" t="s">
        <v>502</v>
      </c>
      <c r="B14544" s="186">
        <v>0.4962171</v>
      </c>
      <c r="C14544" s="187">
        <v>45798.0</v>
      </c>
      <c r="D14544" s="188" t="str">
        <f t="shared" si="1"/>
        <v>2025/05</v>
      </c>
      <c r="E14544" s="189"/>
    </row>
    <row r="14545">
      <c r="A14545" s="186" t="s">
        <v>502</v>
      </c>
      <c r="B14545" s="186">
        <v>0.0089856</v>
      </c>
      <c r="C14545" s="187">
        <v>45798.0</v>
      </c>
      <c r="D14545" s="188" t="str">
        <f t="shared" si="1"/>
        <v>2025/05</v>
      </c>
      <c r="E14545" s="189"/>
    </row>
    <row r="14546">
      <c r="A14546" s="186" t="s">
        <v>502</v>
      </c>
      <c r="B14546" s="186">
        <v>0.0316092</v>
      </c>
      <c r="C14546" s="187">
        <v>45798.0</v>
      </c>
      <c r="D14546" s="188" t="str">
        <f t="shared" si="1"/>
        <v>2025/05</v>
      </c>
      <c r="E14546" s="189"/>
    </row>
    <row r="14547">
      <c r="A14547" s="186" t="s">
        <v>502</v>
      </c>
      <c r="B14547" s="186">
        <v>3.64</v>
      </c>
      <c r="C14547" s="187">
        <v>45798.0</v>
      </c>
      <c r="D14547" s="188" t="str">
        <f t="shared" si="1"/>
        <v>2025/05</v>
      </c>
      <c r="E14547" s="189"/>
    </row>
    <row r="14548">
      <c r="A14548" s="186" t="s">
        <v>502</v>
      </c>
      <c r="B14548" s="186">
        <v>0.03944</v>
      </c>
      <c r="C14548" s="187">
        <v>45798.0</v>
      </c>
      <c r="D14548" s="188" t="str">
        <f t="shared" si="1"/>
        <v>2025/05</v>
      </c>
      <c r="E14548" s="189"/>
    </row>
    <row r="14549">
      <c r="A14549" s="186" t="s">
        <v>502</v>
      </c>
      <c r="B14549" s="186">
        <v>0.055218</v>
      </c>
      <c r="C14549" s="187">
        <v>45798.0</v>
      </c>
      <c r="D14549" s="188" t="str">
        <f t="shared" si="1"/>
        <v>2025/05</v>
      </c>
      <c r="E14549" s="189"/>
    </row>
    <row r="14550">
      <c r="A14550" s="186" t="s">
        <v>488</v>
      </c>
      <c r="B14550" s="186">
        <v>0.356874</v>
      </c>
      <c r="C14550" s="187">
        <v>45798.0</v>
      </c>
      <c r="D14550" s="188" t="str">
        <f t="shared" si="1"/>
        <v>2025/05</v>
      </c>
      <c r="E14550" s="189"/>
    </row>
    <row r="14551">
      <c r="A14551" s="186" t="s">
        <v>488</v>
      </c>
      <c r="B14551" s="186">
        <v>0.127112</v>
      </c>
      <c r="C14551" s="187">
        <v>45798.0</v>
      </c>
      <c r="D14551" s="188" t="str">
        <f t="shared" si="1"/>
        <v>2025/05</v>
      </c>
      <c r="E14551" s="189"/>
    </row>
    <row r="14552">
      <c r="A14552" s="186" t="s">
        <v>488</v>
      </c>
      <c r="B14552" s="186">
        <v>0.2311544</v>
      </c>
      <c r="C14552" s="187">
        <v>45798.0</v>
      </c>
      <c r="D14552" s="188" t="str">
        <f t="shared" si="1"/>
        <v>2025/05</v>
      </c>
      <c r="E14552" s="189"/>
    </row>
    <row r="14553">
      <c r="A14553" s="186" t="s">
        <v>488</v>
      </c>
      <c r="B14553" s="186">
        <v>0.010752</v>
      </c>
      <c r="C14553" s="187">
        <v>45798.0</v>
      </c>
      <c r="D14553" s="188" t="str">
        <f t="shared" si="1"/>
        <v>2025/05</v>
      </c>
      <c r="E14553" s="189"/>
    </row>
    <row r="14554">
      <c r="A14554" s="186" t="s">
        <v>488</v>
      </c>
      <c r="B14554" s="186">
        <v>0.0922256</v>
      </c>
      <c r="C14554" s="187">
        <v>45798.0</v>
      </c>
      <c r="D14554" s="188" t="str">
        <f t="shared" si="1"/>
        <v>2025/05</v>
      </c>
      <c r="E14554" s="189"/>
    </row>
    <row r="14555">
      <c r="A14555" s="186" t="s">
        <v>488</v>
      </c>
      <c r="B14555" s="186">
        <v>0.0049</v>
      </c>
      <c r="C14555" s="187">
        <v>45798.0</v>
      </c>
      <c r="D14555" s="188" t="str">
        <f t="shared" si="1"/>
        <v>2025/05</v>
      </c>
      <c r="E14555" s="189"/>
    </row>
    <row r="14556">
      <c r="A14556" s="186" t="s">
        <v>488</v>
      </c>
      <c r="B14556" s="186">
        <v>0.00792</v>
      </c>
      <c r="C14556" s="187">
        <v>45798.0</v>
      </c>
      <c r="D14556" s="188" t="str">
        <f t="shared" si="1"/>
        <v>2025/05</v>
      </c>
      <c r="E14556" s="189"/>
    </row>
    <row r="14557">
      <c r="A14557" s="186" t="s">
        <v>488</v>
      </c>
      <c r="B14557" s="186">
        <v>0.020515</v>
      </c>
      <c r="C14557" s="187">
        <v>45798.0</v>
      </c>
      <c r="D14557" s="188" t="str">
        <f t="shared" si="1"/>
        <v>2025/05</v>
      </c>
      <c r="E14557" s="189"/>
    </row>
    <row r="14558">
      <c r="A14558" s="186" t="s">
        <v>488</v>
      </c>
      <c r="B14558" s="186">
        <v>0.0662035</v>
      </c>
      <c r="C14558" s="187">
        <v>45798.0</v>
      </c>
      <c r="D14558" s="188" t="str">
        <f t="shared" si="1"/>
        <v>2025/05</v>
      </c>
      <c r="E14558" s="189"/>
    </row>
    <row r="14559">
      <c r="A14559" s="186" t="s">
        <v>488</v>
      </c>
      <c r="B14559" s="186">
        <v>0.0337172</v>
      </c>
      <c r="C14559" s="187">
        <v>45798.0</v>
      </c>
      <c r="D14559" s="188" t="str">
        <f t="shared" si="1"/>
        <v>2025/05</v>
      </c>
      <c r="E14559" s="189"/>
    </row>
    <row r="14560">
      <c r="A14560" s="186" t="s">
        <v>488</v>
      </c>
      <c r="B14560" s="186">
        <v>7.5816E-4</v>
      </c>
      <c r="C14560" s="187">
        <v>45798.0</v>
      </c>
      <c r="D14560" s="188" t="str">
        <f t="shared" si="1"/>
        <v>2025/05</v>
      </c>
      <c r="E14560" s="189"/>
    </row>
    <row r="14561">
      <c r="A14561" s="186" t="s">
        <v>488</v>
      </c>
      <c r="B14561" s="186">
        <v>1.1444025</v>
      </c>
      <c r="C14561" s="187">
        <v>45798.0</v>
      </c>
      <c r="D14561" s="188" t="str">
        <f t="shared" si="1"/>
        <v>2025/05</v>
      </c>
      <c r="E14561" s="189"/>
    </row>
    <row r="14562">
      <c r="A14562" s="186" t="s">
        <v>488</v>
      </c>
      <c r="B14562" s="186">
        <v>0.0961728</v>
      </c>
      <c r="C14562" s="187">
        <v>45798.0</v>
      </c>
      <c r="D14562" s="188" t="str">
        <f t="shared" si="1"/>
        <v>2025/05</v>
      </c>
      <c r="E14562" s="189"/>
    </row>
    <row r="14563">
      <c r="A14563" s="186" t="s">
        <v>488</v>
      </c>
      <c r="B14563" s="186">
        <v>0.2518944</v>
      </c>
      <c r="C14563" s="187">
        <v>45798.0</v>
      </c>
      <c r="D14563" s="188" t="str">
        <f t="shared" si="1"/>
        <v>2025/05</v>
      </c>
      <c r="E14563" s="189"/>
    </row>
    <row r="14564">
      <c r="A14564" s="186" t="s">
        <v>489</v>
      </c>
      <c r="B14564" s="186">
        <v>0.36769</v>
      </c>
      <c r="C14564" s="187">
        <v>45798.0</v>
      </c>
      <c r="D14564" s="188" t="str">
        <f t="shared" si="1"/>
        <v>2025/05</v>
      </c>
      <c r="E14564" s="189"/>
    </row>
    <row r="14565">
      <c r="A14565" s="186" t="s">
        <v>489</v>
      </c>
      <c r="B14565" s="186">
        <v>0.268416</v>
      </c>
      <c r="C14565" s="187">
        <v>45798.0</v>
      </c>
      <c r="D14565" s="188" t="str">
        <f t="shared" si="1"/>
        <v>2025/05</v>
      </c>
      <c r="E14565" s="189"/>
    </row>
    <row r="14566">
      <c r="A14566" s="186" t="s">
        <v>489</v>
      </c>
      <c r="B14566" s="186">
        <v>0.384696</v>
      </c>
      <c r="C14566" s="187">
        <v>45798.0</v>
      </c>
      <c r="D14566" s="188" t="str">
        <f t="shared" si="1"/>
        <v>2025/05</v>
      </c>
      <c r="E14566" s="189"/>
    </row>
    <row r="14567">
      <c r="A14567" s="186" t="s">
        <v>489</v>
      </c>
      <c r="B14567" s="186">
        <v>0.0047375</v>
      </c>
      <c r="C14567" s="187">
        <v>45798.0</v>
      </c>
      <c r="D14567" s="188" t="str">
        <f t="shared" si="1"/>
        <v>2025/05</v>
      </c>
      <c r="E14567" s="189"/>
    </row>
    <row r="14568">
      <c r="A14568" s="186" t="s">
        <v>489</v>
      </c>
      <c r="B14568" s="186">
        <v>0.01619</v>
      </c>
      <c r="C14568" s="187">
        <v>45798.0</v>
      </c>
      <c r="D14568" s="188" t="str">
        <f t="shared" si="1"/>
        <v>2025/05</v>
      </c>
      <c r="E14568" s="189"/>
    </row>
    <row r="14569">
      <c r="A14569" s="186" t="s">
        <v>489</v>
      </c>
      <c r="B14569" s="186">
        <v>0.0476</v>
      </c>
      <c r="C14569" s="187">
        <v>45798.0</v>
      </c>
      <c r="D14569" s="188" t="str">
        <f t="shared" si="1"/>
        <v>2025/05</v>
      </c>
      <c r="E14569" s="189"/>
    </row>
    <row r="14570">
      <c r="A14570" s="186" t="s">
        <v>489</v>
      </c>
      <c r="B14570" s="186">
        <v>0.01995</v>
      </c>
      <c r="C14570" s="187">
        <v>45798.0</v>
      </c>
      <c r="D14570" s="188" t="str">
        <f t="shared" si="1"/>
        <v>2025/05</v>
      </c>
      <c r="E14570" s="189"/>
    </row>
    <row r="14571">
      <c r="A14571" s="186" t="s">
        <v>489</v>
      </c>
      <c r="B14571" s="186">
        <v>4.56749145</v>
      </c>
      <c r="C14571" s="187">
        <v>45798.0</v>
      </c>
      <c r="D14571" s="188" t="str">
        <f t="shared" si="1"/>
        <v>2025/05</v>
      </c>
      <c r="E14571" s="189"/>
    </row>
    <row r="14572">
      <c r="A14572" s="186" t="s">
        <v>489</v>
      </c>
      <c r="B14572" s="186">
        <v>0.3367296</v>
      </c>
      <c r="C14572" s="187">
        <v>45798.0</v>
      </c>
      <c r="D14572" s="188" t="str">
        <f t="shared" si="1"/>
        <v>2025/05</v>
      </c>
      <c r="E14572" s="189"/>
    </row>
    <row r="14573">
      <c r="A14573" s="186" t="s">
        <v>489</v>
      </c>
      <c r="B14573" s="186">
        <v>3.3289998</v>
      </c>
      <c r="C14573" s="187">
        <v>45798.0</v>
      </c>
      <c r="D14573" s="188" t="str">
        <f t="shared" si="1"/>
        <v>2025/05</v>
      </c>
      <c r="E14573" s="189"/>
    </row>
    <row r="14574">
      <c r="A14574" s="186" t="s">
        <v>489</v>
      </c>
      <c r="B14574" s="186">
        <v>1.716E-5</v>
      </c>
      <c r="C14574" s="187">
        <v>45798.0</v>
      </c>
      <c r="D14574" s="188" t="str">
        <f t="shared" si="1"/>
        <v>2025/05</v>
      </c>
      <c r="E14574" s="189"/>
    </row>
    <row r="14575">
      <c r="A14575" s="186" t="s">
        <v>497</v>
      </c>
      <c r="B14575" s="186">
        <v>8.58E-4</v>
      </c>
      <c r="C14575" s="187">
        <v>45798.0</v>
      </c>
      <c r="D14575" s="188" t="str">
        <f t="shared" si="1"/>
        <v>2025/05</v>
      </c>
      <c r="E14575" s="189"/>
    </row>
    <row r="14576">
      <c r="A14576" s="186" t="s">
        <v>497</v>
      </c>
      <c r="B14576" s="186">
        <v>0.0025032</v>
      </c>
      <c r="C14576" s="187">
        <v>45798.0</v>
      </c>
      <c r="D14576" s="188" t="str">
        <f t="shared" si="1"/>
        <v>2025/05</v>
      </c>
      <c r="E14576" s="189"/>
    </row>
    <row r="14577">
      <c r="A14577" s="186" t="s">
        <v>498</v>
      </c>
      <c r="B14577" s="186">
        <v>1.3727675</v>
      </c>
      <c r="C14577" s="187">
        <v>45798.0</v>
      </c>
      <c r="D14577" s="188" t="str">
        <f t="shared" si="1"/>
        <v>2025/05</v>
      </c>
      <c r="E14577" s="189"/>
    </row>
    <row r="14578">
      <c r="A14578" s="186" t="s">
        <v>498</v>
      </c>
      <c r="B14578" s="186">
        <v>0.1048</v>
      </c>
      <c r="C14578" s="187">
        <v>45798.0</v>
      </c>
      <c r="D14578" s="188" t="str">
        <f t="shared" si="1"/>
        <v>2025/05</v>
      </c>
      <c r="E14578" s="189"/>
    </row>
    <row r="14579">
      <c r="A14579" s="186" t="s">
        <v>498</v>
      </c>
      <c r="B14579" s="186">
        <v>1.0724</v>
      </c>
      <c r="C14579" s="187">
        <v>45798.0</v>
      </c>
      <c r="D14579" s="188" t="str">
        <f t="shared" si="1"/>
        <v>2025/05</v>
      </c>
      <c r="E14579" s="189"/>
    </row>
    <row r="14580">
      <c r="A14580" s="186" t="s">
        <v>498</v>
      </c>
      <c r="B14580" s="186">
        <v>0.0946674</v>
      </c>
      <c r="C14580" s="187">
        <v>45798.0</v>
      </c>
      <c r="D14580" s="188" t="str">
        <f t="shared" si="1"/>
        <v>2025/05</v>
      </c>
      <c r="E14580" s="189"/>
    </row>
    <row r="14581">
      <c r="A14581" s="186" t="s">
        <v>498</v>
      </c>
      <c r="B14581" s="186">
        <v>0.0050688</v>
      </c>
      <c r="C14581" s="187">
        <v>45798.0</v>
      </c>
      <c r="D14581" s="188" t="str">
        <f t="shared" si="1"/>
        <v>2025/05</v>
      </c>
      <c r="E14581" s="189"/>
    </row>
    <row r="14582">
      <c r="A14582" s="186" t="s">
        <v>498</v>
      </c>
      <c r="B14582" s="186">
        <v>0.02334</v>
      </c>
      <c r="C14582" s="187">
        <v>45798.0</v>
      </c>
      <c r="D14582" s="188" t="str">
        <f t="shared" si="1"/>
        <v>2025/05</v>
      </c>
      <c r="E14582" s="189"/>
    </row>
    <row r="14583">
      <c r="A14583" s="186" t="s">
        <v>512</v>
      </c>
      <c r="B14583" s="186">
        <v>0.002132</v>
      </c>
      <c r="C14583" s="187">
        <v>45798.0</v>
      </c>
      <c r="D14583" s="188" t="str">
        <f t="shared" si="1"/>
        <v>2025/05</v>
      </c>
      <c r="E14583" s="189"/>
    </row>
    <row r="14584">
      <c r="A14584" s="186" t="s">
        <v>512</v>
      </c>
      <c r="B14584" s="186">
        <v>2.72E-4</v>
      </c>
      <c r="C14584" s="187">
        <v>45798.0</v>
      </c>
      <c r="D14584" s="188" t="str">
        <f t="shared" si="1"/>
        <v>2025/05</v>
      </c>
      <c r="E14584" s="189"/>
    </row>
    <row r="14585">
      <c r="A14585" s="186" t="s">
        <v>513</v>
      </c>
      <c r="B14585" s="186">
        <v>1.89E-4</v>
      </c>
      <c r="C14585" s="187">
        <v>45798.0</v>
      </c>
      <c r="D14585" s="188" t="str">
        <f t="shared" si="1"/>
        <v>2025/05</v>
      </c>
      <c r="E14585" s="189"/>
    </row>
    <row r="14586">
      <c r="A14586" s="186" t="s">
        <v>491</v>
      </c>
      <c r="B14586" s="186">
        <v>0.02292315</v>
      </c>
      <c r="C14586" s="187">
        <v>45798.0</v>
      </c>
      <c r="D14586" s="188" t="str">
        <f t="shared" si="1"/>
        <v>2025/05</v>
      </c>
      <c r="E14586" s="189"/>
    </row>
    <row r="14587">
      <c r="A14587" s="186" t="s">
        <v>491</v>
      </c>
      <c r="B14587" s="186">
        <v>0.0820896</v>
      </c>
      <c r="C14587" s="187">
        <v>45798.0</v>
      </c>
      <c r="D14587" s="188" t="str">
        <f t="shared" si="1"/>
        <v>2025/05</v>
      </c>
      <c r="E14587" s="189"/>
    </row>
    <row r="14588">
      <c r="A14588" s="186" t="s">
        <v>491</v>
      </c>
      <c r="B14588" s="186">
        <v>0.0216732</v>
      </c>
      <c r="C14588" s="187">
        <v>45798.0</v>
      </c>
      <c r="D14588" s="188" t="str">
        <f t="shared" si="1"/>
        <v>2025/05</v>
      </c>
      <c r="E14588" s="189"/>
    </row>
    <row r="14589">
      <c r="A14589" s="186" t="s">
        <v>487</v>
      </c>
      <c r="B14589" s="186">
        <v>0.00149205</v>
      </c>
      <c r="C14589" s="187">
        <v>45799.0</v>
      </c>
      <c r="D14589" s="188" t="str">
        <f t="shared" si="1"/>
        <v>2025/05</v>
      </c>
      <c r="E14589" s="189"/>
    </row>
    <row r="14590">
      <c r="A14590" s="186" t="s">
        <v>487</v>
      </c>
      <c r="B14590" s="186">
        <v>7.62E-5</v>
      </c>
      <c r="C14590" s="187">
        <v>45799.0</v>
      </c>
      <c r="D14590" s="188" t="str">
        <f t="shared" si="1"/>
        <v>2025/05</v>
      </c>
      <c r="E14590" s="189"/>
    </row>
    <row r="14591">
      <c r="A14591" s="186" t="s">
        <v>487</v>
      </c>
      <c r="B14591" s="186">
        <v>0.00892</v>
      </c>
      <c r="C14591" s="187">
        <v>45799.0</v>
      </c>
      <c r="D14591" s="188" t="str">
        <f t="shared" si="1"/>
        <v>2025/05</v>
      </c>
      <c r="E14591" s="189"/>
    </row>
    <row r="14592">
      <c r="A14592" s="186" t="s">
        <v>487</v>
      </c>
      <c r="B14592" s="186">
        <v>0.00336</v>
      </c>
      <c r="C14592" s="187">
        <v>45799.0</v>
      </c>
      <c r="D14592" s="188" t="str">
        <f t="shared" si="1"/>
        <v>2025/05</v>
      </c>
      <c r="E14592" s="189"/>
    </row>
    <row r="14593">
      <c r="A14593" s="186" t="s">
        <v>487</v>
      </c>
      <c r="B14593" s="186">
        <v>0.10544</v>
      </c>
      <c r="C14593" s="187">
        <v>45799.0</v>
      </c>
      <c r="D14593" s="188" t="str">
        <f t="shared" si="1"/>
        <v>2025/05</v>
      </c>
      <c r="E14593" s="189"/>
    </row>
    <row r="14594">
      <c r="A14594" s="186" t="s">
        <v>487</v>
      </c>
      <c r="B14594" s="186">
        <v>0.016045</v>
      </c>
      <c r="C14594" s="187">
        <v>45799.0</v>
      </c>
      <c r="D14594" s="188" t="str">
        <f t="shared" si="1"/>
        <v>2025/05</v>
      </c>
      <c r="E14594" s="189"/>
    </row>
    <row r="14595">
      <c r="A14595" s="186" t="s">
        <v>487</v>
      </c>
      <c r="B14595" s="186">
        <v>0.0344</v>
      </c>
      <c r="C14595" s="187">
        <v>45799.0</v>
      </c>
      <c r="D14595" s="188" t="str">
        <f t="shared" si="1"/>
        <v>2025/05</v>
      </c>
      <c r="E14595" s="189"/>
    </row>
    <row r="14596">
      <c r="A14596" s="186" t="s">
        <v>487</v>
      </c>
      <c r="B14596" s="186">
        <v>0.00722</v>
      </c>
      <c r="C14596" s="187">
        <v>45799.0</v>
      </c>
      <c r="D14596" s="188" t="str">
        <f t="shared" si="1"/>
        <v>2025/05</v>
      </c>
      <c r="E14596" s="189"/>
    </row>
    <row r="14597">
      <c r="A14597" s="186" t="s">
        <v>499</v>
      </c>
      <c r="B14597" s="186">
        <v>0.01062763</v>
      </c>
      <c r="C14597" s="187">
        <v>45799.0</v>
      </c>
      <c r="D14597" s="188" t="str">
        <f t="shared" si="1"/>
        <v>2025/05</v>
      </c>
      <c r="E14597" s="189"/>
    </row>
    <row r="14598">
      <c r="A14598" s="186" t="s">
        <v>499</v>
      </c>
      <c r="B14598" s="186">
        <v>0.0961599</v>
      </c>
      <c r="C14598" s="187">
        <v>45799.0</v>
      </c>
      <c r="D14598" s="188" t="str">
        <f t="shared" si="1"/>
        <v>2025/05</v>
      </c>
      <c r="E14598" s="189"/>
    </row>
    <row r="14599">
      <c r="A14599" s="186" t="s">
        <v>499</v>
      </c>
      <c r="B14599" s="186">
        <v>0.0488292</v>
      </c>
      <c r="C14599" s="187">
        <v>45799.0</v>
      </c>
      <c r="D14599" s="188" t="str">
        <f t="shared" si="1"/>
        <v>2025/05</v>
      </c>
      <c r="E14599" s="189"/>
    </row>
    <row r="14600">
      <c r="A14600" s="186" t="s">
        <v>511</v>
      </c>
      <c r="B14600" s="186">
        <v>1.245E-4</v>
      </c>
      <c r="C14600" s="187">
        <v>45799.0</v>
      </c>
      <c r="D14600" s="188" t="str">
        <f t="shared" si="1"/>
        <v>2025/05</v>
      </c>
      <c r="E14600" s="189"/>
    </row>
    <row r="14601">
      <c r="A14601" s="186" t="s">
        <v>511</v>
      </c>
      <c r="B14601" s="186">
        <v>7.2E-6</v>
      </c>
      <c r="C14601" s="187">
        <v>45799.0</v>
      </c>
      <c r="D14601" s="188" t="str">
        <f t="shared" si="1"/>
        <v>2025/05</v>
      </c>
      <c r="E14601" s="189"/>
    </row>
    <row r="14602">
      <c r="A14602" s="186" t="s">
        <v>509</v>
      </c>
      <c r="B14602" s="186">
        <v>0.0017586</v>
      </c>
      <c r="C14602" s="187">
        <v>45799.0</v>
      </c>
      <c r="D14602" s="188" t="str">
        <f t="shared" si="1"/>
        <v>2025/05</v>
      </c>
      <c r="E14602" s="189"/>
    </row>
    <row r="14603">
      <c r="A14603" s="186" t="s">
        <v>509</v>
      </c>
      <c r="B14603" s="186">
        <v>0.0017676</v>
      </c>
      <c r="C14603" s="187">
        <v>45799.0</v>
      </c>
      <c r="D14603" s="188" t="str">
        <f t="shared" si="1"/>
        <v>2025/05</v>
      </c>
      <c r="E14603" s="189"/>
    </row>
    <row r="14604">
      <c r="A14604" s="186" t="s">
        <v>502</v>
      </c>
      <c r="B14604" s="186">
        <v>0.475658</v>
      </c>
      <c r="C14604" s="187">
        <v>45799.0</v>
      </c>
      <c r="D14604" s="188" t="str">
        <f t="shared" si="1"/>
        <v>2025/05</v>
      </c>
      <c r="E14604" s="189"/>
    </row>
    <row r="14605">
      <c r="A14605" s="186" t="s">
        <v>502</v>
      </c>
      <c r="B14605" s="186">
        <v>0.011731</v>
      </c>
      <c r="C14605" s="187">
        <v>45799.0</v>
      </c>
      <c r="D14605" s="188" t="str">
        <f t="shared" si="1"/>
        <v>2025/05</v>
      </c>
      <c r="E14605" s="189"/>
    </row>
    <row r="14606">
      <c r="A14606" s="186" t="s">
        <v>502</v>
      </c>
      <c r="B14606" s="186">
        <v>0.105376</v>
      </c>
      <c r="C14606" s="187">
        <v>45799.0</v>
      </c>
      <c r="D14606" s="188" t="str">
        <f t="shared" si="1"/>
        <v>2025/05</v>
      </c>
      <c r="E14606" s="189"/>
    </row>
    <row r="14607">
      <c r="A14607" s="186" t="s">
        <v>502</v>
      </c>
      <c r="B14607" s="186">
        <v>4.7410416</v>
      </c>
      <c r="C14607" s="187">
        <v>45799.0</v>
      </c>
      <c r="D14607" s="188" t="str">
        <f t="shared" si="1"/>
        <v>2025/05</v>
      </c>
      <c r="E14607" s="189"/>
    </row>
    <row r="14608">
      <c r="A14608" s="186" t="s">
        <v>502</v>
      </c>
      <c r="B14608" s="186">
        <v>9.6E-4</v>
      </c>
      <c r="C14608" s="187">
        <v>45799.0</v>
      </c>
      <c r="D14608" s="188" t="str">
        <f t="shared" si="1"/>
        <v>2025/05</v>
      </c>
      <c r="E14608" s="189"/>
    </row>
    <row r="14609">
      <c r="A14609" s="186" t="s">
        <v>502</v>
      </c>
      <c r="B14609" s="186">
        <v>0.9795376</v>
      </c>
      <c r="C14609" s="187">
        <v>45799.0</v>
      </c>
      <c r="D14609" s="188" t="str">
        <f t="shared" si="1"/>
        <v>2025/05</v>
      </c>
      <c r="E14609" s="189"/>
    </row>
    <row r="14610">
      <c r="A14610" s="186" t="s">
        <v>502</v>
      </c>
      <c r="B14610" s="186">
        <v>0.7513825</v>
      </c>
      <c r="C14610" s="187">
        <v>45799.0</v>
      </c>
      <c r="D14610" s="188" t="str">
        <f t="shared" si="1"/>
        <v>2025/05</v>
      </c>
      <c r="E14610" s="189"/>
    </row>
    <row r="14611">
      <c r="A14611" s="186" t="s">
        <v>502</v>
      </c>
      <c r="B14611" s="186">
        <v>0.21568</v>
      </c>
      <c r="C14611" s="187">
        <v>45799.0</v>
      </c>
      <c r="D14611" s="188" t="str">
        <f t="shared" si="1"/>
        <v>2025/05</v>
      </c>
      <c r="E14611" s="189"/>
    </row>
    <row r="14612">
      <c r="A14612" s="186" t="s">
        <v>502</v>
      </c>
      <c r="B14612" s="186">
        <v>0.63056</v>
      </c>
      <c r="C14612" s="187">
        <v>45799.0</v>
      </c>
      <c r="D14612" s="188" t="str">
        <f t="shared" si="1"/>
        <v>2025/05</v>
      </c>
      <c r="E14612" s="189"/>
    </row>
    <row r="14613">
      <c r="A14613" s="186" t="s">
        <v>502</v>
      </c>
      <c r="B14613" s="186">
        <v>0.0590292</v>
      </c>
      <c r="C14613" s="187">
        <v>45799.0</v>
      </c>
      <c r="D14613" s="188" t="str">
        <f t="shared" si="1"/>
        <v>2025/05</v>
      </c>
      <c r="E14613" s="189"/>
    </row>
    <row r="14614">
      <c r="A14614" s="186" t="s">
        <v>502</v>
      </c>
      <c r="B14614" s="186">
        <v>0.0941856</v>
      </c>
      <c r="C14614" s="187">
        <v>45799.0</v>
      </c>
      <c r="D14614" s="188" t="str">
        <f t="shared" si="1"/>
        <v>2025/05</v>
      </c>
      <c r="E14614" s="189"/>
    </row>
    <row r="14615">
      <c r="A14615" s="186" t="s">
        <v>502</v>
      </c>
      <c r="B14615" s="186">
        <v>0.0105936</v>
      </c>
      <c r="C14615" s="187">
        <v>45799.0</v>
      </c>
      <c r="D14615" s="188" t="str">
        <f t="shared" si="1"/>
        <v>2025/05</v>
      </c>
      <c r="E14615" s="189"/>
    </row>
    <row r="14616">
      <c r="A14616" s="186" t="s">
        <v>502</v>
      </c>
      <c r="B14616" s="186">
        <v>0.38239</v>
      </c>
      <c r="C14616" s="187">
        <v>45799.0</v>
      </c>
      <c r="D14616" s="188" t="str">
        <f t="shared" si="1"/>
        <v>2025/05</v>
      </c>
      <c r="E14616" s="189"/>
    </row>
    <row r="14617">
      <c r="A14617" s="186" t="s">
        <v>502</v>
      </c>
      <c r="B14617" s="186">
        <v>0.04768</v>
      </c>
      <c r="C14617" s="187">
        <v>45799.0</v>
      </c>
      <c r="D14617" s="188" t="str">
        <f t="shared" si="1"/>
        <v>2025/05</v>
      </c>
      <c r="E14617" s="189"/>
    </row>
    <row r="14618">
      <c r="A14618" s="186" t="s">
        <v>502</v>
      </c>
      <c r="B14618" s="186">
        <v>0.09104</v>
      </c>
      <c r="C14618" s="187">
        <v>45799.0</v>
      </c>
      <c r="D14618" s="188" t="str">
        <f t="shared" si="1"/>
        <v>2025/05</v>
      </c>
      <c r="E14618" s="189"/>
    </row>
    <row r="14619">
      <c r="A14619" s="186" t="s">
        <v>502</v>
      </c>
      <c r="B14619" s="186">
        <v>0.1919665</v>
      </c>
      <c r="C14619" s="187">
        <v>45799.0</v>
      </c>
      <c r="D14619" s="188" t="str">
        <f t="shared" si="1"/>
        <v>2025/05</v>
      </c>
      <c r="E14619" s="189"/>
    </row>
    <row r="14620">
      <c r="A14620" s="186" t="s">
        <v>502</v>
      </c>
      <c r="B14620" s="186">
        <v>0.0337304</v>
      </c>
      <c r="C14620" s="187">
        <v>45799.0</v>
      </c>
      <c r="D14620" s="188" t="str">
        <f t="shared" si="1"/>
        <v>2025/05</v>
      </c>
      <c r="E14620" s="189"/>
    </row>
    <row r="14621">
      <c r="A14621" s="186" t="s">
        <v>502</v>
      </c>
      <c r="B14621" s="186">
        <v>0.00610472</v>
      </c>
      <c r="C14621" s="187">
        <v>45799.0</v>
      </c>
      <c r="D14621" s="188" t="str">
        <f t="shared" si="1"/>
        <v>2025/05</v>
      </c>
      <c r="E14621" s="189"/>
    </row>
    <row r="14622">
      <c r="A14622" s="186" t="s">
        <v>502</v>
      </c>
      <c r="B14622" s="186">
        <v>0.007103</v>
      </c>
      <c r="C14622" s="187">
        <v>45799.0</v>
      </c>
      <c r="D14622" s="188" t="str">
        <f t="shared" si="1"/>
        <v>2025/05</v>
      </c>
      <c r="E14622" s="189"/>
    </row>
    <row r="14623">
      <c r="A14623" s="186" t="s">
        <v>502</v>
      </c>
      <c r="B14623" s="186">
        <v>38.08647</v>
      </c>
      <c r="C14623" s="187">
        <v>45799.0</v>
      </c>
      <c r="D14623" s="188" t="str">
        <f t="shared" si="1"/>
        <v>2025/05</v>
      </c>
      <c r="E14623" s="189"/>
    </row>
    <row r="14624">
      <c r="A14624" s="186" t="s">
        <v>502</v>
      </c>
      <c r="B14624" s="186">
        <v>0.5429847</v>
      </c>
      <c r="C14624" s="187">
        <v>45799.0</v>
      </c>
      <c r="D14624" s="188" t="str">
        <f t="shared" si="1"/>
        <v>2025/05</v>
      </c>
      <c r="E14624" s="189"/>
    </row>
    <row r="14625">
      <c r="A14625" s="186" t="s">
        <v>502</v>
      </c>
      <c r="B14625" s="186">
        <v>0.0019008</v>
      </c>
      <c r="C14625" s="187">
        <v>45799.0</v>
      </c>
      <c r="D14625" s="188" t="str">
        <f t="shared" si="1"/>
        <v>2025/05</v>
      </c>
      <c r="E14625" s="189"/>
    </row>
    <row r="14626">
      <c r="A14626" s="186" t="s">
        <v>502</v>
      </c>
      <c r="B14626" s="186">
        <v>0.0326484</v>
      </c>
      <c r="C14626" s="187">
        <v>45799.0</v>
      </c>
      <c r="D14626" s="188" t="str">
        <f t="shared" si="1"/>
        <v>2025/05</v>
      </c>
      <c r="E14626" s="189"/>
    </row>
    <row r="14627">
      <c r="A14627" s="186" t="s">
        <v>502</v>
      </c>
      <c r="B14627" s="186">
        <v>4.0</v>
      </c>
      <c r="C14627" s="187">
        <v>45799.0</v>
      </c>
      <c r="D14627" s="188" t="str">
        <f t="shared" si="1"/>
        <v>2025/05</v>
      </c>
      <c r="E14627" s="189"/>
    </row>
    <row r="14628">
      <c r="A14628" s="186" t="s">
        <v>502</v>
      </c>
      <c r="B14628" s="186">
        <v>0.0404975</v>
      </c>
      <c r="C14628" s="187">
        <v>45799.0</v>
      </c>
      <c r="D14628" s="188" t="str">
        <f t="shared" si="1"/>
        <v>2025/05</v>
      </c>
      <c r="E14628" s="189"/>
    </row>
    <row r="14629">
      <c r="A14629" s="186" t="s">
        <v>502</v>
      </c>
      <c r="B14629" s="186">
        <v>0.057909</v>
      </c>
      <c r="C14629" s="187">
        <v>45799.0</v>
      </c>
      <c r="D14629" s="188" t="str">
        <f t="shared" si="1"/>
        <v>2025/05</v>
      </c>
      <c r="E14629" s="189"/>
    </row>
    <row r="14630">
      <c r="A14630" s="186" t="s">
        <v>488</v>
      </c>
      <c r="B14630" s="186">
        <v>0.174446</v>
      </c>
      <c r="C14630" s="187">
        <v>45799.0</v>
      </c>
      <c r="D14630" s="188" t="str">
        <f t="shared" si="1"/>
        <v>2025/05</v>
      </c>
      <c r="E14630" s="189"/>
    </row>
    <row r="14631">
      <c r="A14631" s="186" t="s">
        <v>488</v>
      </c>
      <c r="B14631" s="186">
        <v>0.002424</v>
      </c>
      <c r="C14631" s="187">
        <v>45799.0</v>
      </c>
      <c r="D14631" s="188" t="str">
        <f t="shared" si="1"/>
        <v>2025/05</v>
      </c>
      <c r="E14631" s="189"/>
    </row>
    <row r="14632">
      <c r="A14632" s="186" t="s">
        <v>488</v>
      </c>
      <c r="B14632" s="186">
        <v>2.4604392</v>
      </c>
      <c r="C14632" s="187">
        <v>45799.0</v>
      </c>
      <c r="D14632" s="188" t="str">
        <f t="shared" si="1"/>
        <v>2025/05</v>
      </c>
      <c r="E14632" s="189"/>
    </row>
    <row r="14633">
      <c r="A14633" s="186" t="s">
        <v>488</v>
      </c>
      <c r="B14633" s="186">
        <v>0.4530704</v>
      </c>
      <c r="C14633" s="187">
        <v>45799.0</v>
      </c>
      <c r="D14633" s="188" t="str">
        <f t="shared" si="1"/>
        <v>2025/05</v>
      </c>
      <c r="E14633" s="189"/>
    </row>
    <row r="14634">
      <c r="A14634" s="186" t="s">
        <v>488</v>
      </c>
      <c r="B14634" s="186">
        <v>0.0078325</v>
      </c>
      <c r="C14634" s="187">
        <v>45799.0</v>
      </c>
      <c r="D14634" s="188" t="str">
        <f t="shared" si="1"/>
        <v>2025/05</v>
      </c>
      <c r="E14634" s="189"/>
    </row>
    <row r="14635">
      <c r="A14635" s="186" t="s">
        <v>488</v>
      </c>
      <c r="B14635" s="186">
        <v>0.00738</v>
      </c>
      <c r="C14635" s="187">
        <v>45799.0</v>
      </c>
      <c r="D14635" s="188" t="str">
        <f t="shared" si="1"/>
        <v>2025/05</v>
      </c>
      <c r="E14635" s="189"/>
    </row>
    <row r="14636">
      <c r="A14636" s="186" t="s">
        <v>488</v>
      </c>
      <c r="B14636" s="186">
        <v>2.76</v>
      </c>
      <c r="C14636" s="187">
        <v>45799.0</v>
      </c>
      <c r="D14636" s="188" t="str">
        <f t="shared" si="1"/>
        <v>2025/05</v>
      </c>
      <c r="E14636" s="189"/>
    </row>
    <row r="14637">
      <c r="A14637" s="186" t="s">
        <v>488</v>
      </c>
      <c r="B14637" s="186">
        <v>0.311485</v>
      </c>
      <c r="C14637" s="187">
        <v>45799.0</v>
      </c>
      <c r="D14637" s="188" t="str">
        <f t="shared" si="1"/>
        <v>2025/05</v>
      </c>
      <c r="E14637" s="189"/>
    </row>
    <row r="14638">
      <c r="A14638" s="186" t="s">
        <v>488</v>
      </c>
      <c r="B14638" s="186">
        <v>2.28412</v>
      </c>
      <c r="C14638" s="187">
        <v>45799.0</v>
      </c>
      <c r="D14638" s="188" t="str">
        <f t="shared" si="1"/>
        <v>2025/05</v>
      </c>
      <c r="E14638" s="189"/>
    </row>
    <row r="14639">
      <c r="A14639" s="186" t="s">
        <v>488</v>
      </c>
      <c r="B14639" s="186">
        <v>6.3996438</v>
      </c>
      <c r="C14639" s="187">
        <v>45799.0</v>
      </c>
      <c r="D14639" s="188" t="str">
        <f t="shared" si="1"/>
        <v>2025/05</v>
      </c>
      <c r="E14639" s="189"/>
    </row>
    <row r="14640">
      <c r="A14640" s="186" t="s">
        <v>488</v>
      </c>
      <c r="B14640" s="186">
        <v>0.03415335</v>
      </c>
      <c r="C14640" s="187">
        <v>45799.0</v>
      </c>
      <c r="D14640" s="188" t="str">
        <f t="shared" si="1"/>
        <v>2025/05</v>
      </c>
      <c r="E14640" s="189"/>
    </row>
    <row r="14641">
      <c r="A14641" s="186" t="s">
        <v>488</v>
      </c>
      <c r="B14641" s="186">
        <v>17.6222772</v>
      </c>
      <c r="C14641" s="187">
        <v>45799.0</v>
      </c>
      <c r="D14641" s="188" t="str">
        <f t="shared" si="1"/>
        <v>2025/05</v>
      </c>
      <c r="E14641" s="189"/>
    </row>
    <row r="14642">
      <c r="A14642" s="186" t="s">
        <v>488</v>
      </c>
      <c r="B14642" s="186">
        <v>0.0033264</v>
      </c>
      <c r="C14642" s="187">
        <v>45799.0</v>
      </c>
      <c r="D14642" s="188" t="str">
        <f t="shared" si="1"/>
        <v>2025/05</v>
      </c>
      <c r="E14642" s="189"/>
    </row>
    <row r="14643">
      <c r="A14643" s="186" t="s">
        <v>488</v>
      </c>
      <c r="B14643" s="186">
        <v>0.0127688</v>
      </c>
      <c r="C14643" s="187">
        <v>45799.0</v>
      </c>
      <c r="D14643" s="188" t="str">
        <f t="shared" si="1"/>
        <v>2025/05</v>
      </c>
      <c r="E14643" s="189"/>
    </row>
    <row r="14644">
      <c r="A14644" s="186" t="s">
        <v>488</v>
      </c>
      <c r="B14644" s="186">
        <v>2.6091E-4</v>
      </c>
      <c r="C14644" s="187">
        <v>45799.0</v>
      </c>
      <c r="D14644" s="188" t="str">
        <f t="shared" si="1"/>
        <v>2025/05</v>
      </c>
      <c r="E14644" s="189"/>
    </row>
    <row r="14645">
      <c r="A14645" s="186" t="s">
        <v>489</v>
      </c>
      <c r="B14645" s="186">
        <v>0.205466</v>
      </c>
      <c r="C14645" s="187">
        <v>45799.0</v>
      </c>
      <c r="D14645" s="188" t="str">
        <f t="shared" si="1"/>
        <v>2025/05</v>
      </c>
      <c r="E14645" s="189"/>
    </row>
    <row r="14646">
      <c r="A14646" s="186" t="s">
        <v>489</v>
      </c>
      <c r="B14646" s="186">
        <v>8.96E-4</v>
      </c>
      <c r="C14646" s="187">
        <v>45799.0</v>
      </c>
      <c r="D14646" s="188" t="str">
        <f t="shared" si="1"/>
        <v>2025/05</v>
      </c>
      <c r="E14646" s="189"/>
    </row>
    <row r="14647">
      <c r="A14647" s="186" t="s">
        <v>489</v>
      </c>
      <c r="B14647" s="186">
        <v>0.047168</v>
      </c>
      <c r="C14647" s="187">
        <v>45799.0</v>
      </c>
      <c r="D14647" s="188" t="str">
        <f t="shared" si="1"/>
        <v>2025/05</v>
      </c>
      <c r="E14647" s="189"/>
    </row>
    <row r="14648">
      <c r="A14648" s="186" t="s">
        <v>489</v>
      </c>
      <c r="B14648" s="186">
        <v>0.16987</v>
      </c>
      <c r="C14648" s="187">
        <v>45799.0</v>
      </c>
      <c r="D14648" s="188" t="str">
        <f t="shared" si="1"/>
        <v>2025/05</v>
      </c>
      <c r="E14648" s="189"/>
    </row>
    <row r="14649">
      <c r="A14649" s="186" t="s">
        <v>489</v>
      </c>
      <c r="B14649" s="186">
        <v>0.089415</v>
      </c>
      <c r="C14649" s="187">
        <v>45799.0</v>
      </c>
      <c r="D14649" s="188" t="str">
        <f t="shared" si="1"/>
        <v>2025/05</v>
      </c>
      <c r="E14649" s="189"/>
    </row>
    <row r="14650">
      <c r="A14650" s="186" t="s">
        <v>489</v>
      </c>
      <c r="B14650" s="186">
        <v>4.42819635</v>
      </c>
      <c r="C14650" s="187">
        <v>45799.0</v>
      </c>
      <c r="D14650" s="188" t="str">
        <f t="shared" si="1"/>
        <v>2025/05</v>
      </c>
      <c r="E14650" s="189"/>
    </row>
    <row r="14651">
      <c r="A14651" s="186" t="s">
        <v>489</v>
      </c>
      <c r="B14651" s="186">
        <v>0.3431712</v>
      </c>
      <c r="C14651" s="187">
        <v>45799.0</v>
      </c>
      <c r="D14651" s="188" t="str">
        <f t="shared" si="1"/>
        <v>2025/05</v>
      </c>
      <c r="E14651" s="189"/>
    </row>
    <row r="14652">
      <c r="A14652" s="186" t="s">
        <v>489</v>
      </c>
      <c r="B14652" s="186">
        <v>3.3526572</v>
      </c>
      <c r="C14652" s="187">
        <v>45799.0</v>
      </c>
      <c r="D14652" s="188" t="str">
        <f t="shared" si="1"/>
        <v>2025/05</v>
      </c>
      <c r="E14652" s="189"/>
    </row>
    <row r="14653">
      <c r="A14653" s="186" t="s">
        <v>497</v>
      </c>
      <c r="B14653" s="186">
        <v>0.003432</v>
      </c>
      <c r="C14653" s="187">
        <v>45799.0</v>
      </c>
      <c r="D14653" s="188" t="str">
        <f t="shared" si="1"/>
        <v>2025/05</v>
      </c>
      <c r="E14653" s="189"/>
    </row>
    <row r="14654">
      <c r="A14654" s="186" t="s">
        <v>497</v>
      </c>
      <c r="B14654" s="186">
        <v>0.0100128</v>
      </c>
      <c r="C14654" s="187">
        <v>45799.0</v>
      </c>
      <c r="D14654" s="188" t="str">
        <f t="shared" si="1"/>
        <v>2025/05</v>
      </c>
      <c r="E14654" s="189"/>
    </row>
    <row r="14655">
      <c r="A14655" s="186" t="s">
        <v>498</v>
      </c>
      <c r="B14655" s="186">
        <v>0.748245</v>
      </c>
      <c r="C14655" s="187">
        <v>45799.0</v>
      </c>
      <c r="D14655" s="188" t="str">
        <f t="shared" si="1"/>
        <v>2025/05</v>
      </c>
      <c r="E14655" s="189"/>
    </row>
    <row r="14656">
      <c r="A14656" s="186" t="s">
        <v>498</v>
      </c>
      <c r="B14656" s="186">
        <v>0.03728</v>
      </c>
      <c r="C14656" s="187">
        <v>45799.0</v>
      </c>
      <c r="D14656" s="188" t="str">
        <f t="shared" si="1"/>
        <v>2025/05</v>
      </c>
      <c r="E14656" s="189"/>
    </row>
    <row r="14657">
      <c r="A14657" s="186" t="s">
        <v>498</v>
      </c>
      <c r="B14657" s="186">
        <v>0.56513</v>
      </c>
      <c r="C14657" s="187">
        <v>45799.0</v>
      </c>
      <c r="D14657" s="188" t="str">
        <f t="shared" si="1"/>
        <v>2025/05</v>
      </c>
      <c r="E14657" s="189"/>
    </row>
    <row r="14658">
      <c r="A14658" s="186" t="s">
        <v>498</v>
      </c>
      <c r="B14658" s="186">
        <v>0.0745089</v>
      </c>
      <c r="C14658" s="187">
        <v>45799.0</v>
      </c>
      <c r="D14658" s="188" t="str">
        <f t="shared" si="1"/>
        <v>2025/05</v>
      </c>
      <c r="E14658" s="189"/>
    </row>
    <row r="14659">
      <c r="A14659" s="186" t="s">
        <v>498</v>
      </c>
      <c r="B14659" s="186">
        <v>0.012</v>
      </c>
      <c r="C14659" s="187">
        <v>45799.0</v>
      </c>
      <c r="D14659" s="188" t="str">
        <f t="shared" si="1"/>
        <v>2025/05</v>
      </c>
      <c r="E14659" s="189"/>
    </row>
    <row r="14660">
      <c r="A14660" s="186" t="s">
        <v>498</v>
      </c>
      <c r="B14660" s="186">
        <v>0.0249288</v>
      </c>
      <c r="C14660" s="187">
        <v>45799.0</v>
      </c>
      <c r="D14660" s="188" t="str">
        <f t="shared" si="1"/>
        <v>2025/05</v>
      </c>
      <c r="E14660" s="189"/>
    </row>
    <row r="14661">
      <c r="A14661" s="186" t="s">
        <v>513</v>
      </c>
      <c r="B14661" s="186">
        <v>2.056E-4</v>
      </c>
      <c r="C14661" s="187">
        <v>45799.0</v>
      </c>
      <c r="D14661" s="188" t="str">
        <f t="shared" si="1"/>
        <v>2025/05</v>
      </c>
      <c r="E14661" s="189"/>
    </row>
    <row r="14662">
      <c r="A14662" s="186" t="s">
        <v>491</v>
      </c>
      <c r="B14662" s="186">
        <v>0.0113325</v>
      </c>
      <c r="C14662" s="187">
        <v>45799.0</v>
      </c>
      <c r="D14662" s="188" t="str">
        <f t="shared" si="1"/>
        <v>2025/05</v>
      </c>
      <c r="E14662" s="189"/>
    </row>
    <row r="14663">
      <c r="A14663" s="186" t="s">
        <v>491</v>
      </c>
      <c r="B14663" s="186">
        <v>0.035088</v>
      </c>
      <c r="C14663" s="187">
        <v>45799.0</v>
      </c>
      <c r="D14663" s="188" t="str">
        <f t="shared" si="1"/>
        <v>2025/05</v>
      </c>
      <c r="E14663" s="189"/>
    </row>
    <row r="14664">
      <c r="A14664" s="186" t="s">
        <v>491</v>
      </c>
      <c r="B14664" s="186">
        <v>0.0091404</v>
      </c>
      <c r="C14664" s="187">
        <v>45799.0</v>
      </c>
      <c r="D14664" s="188" t="str">
        <f t="shared" si="1"/>
        <v>2025/05</v>
      </c>
      <c r="E14664" s="189"/>
    </row>
    <row r="14665">
      <c r="A14665" s="186" t="s">
        <v>487</v>
      </c>
      <c r="B14665" s="186">
        <v>0.004022</v>
      </c>
      <c r="C14665" s="187">
        <v>45800.0</v>
      </c>
      <c r="D14665" s="188" t="str">
        <f t="shared" si="1"/>
        <v>2025/05</v>
      </c>
      <c r="E14665" s="189"/>
    </row>
    <row r="14666">
      <c r="A14666" s="186" t="s">
        <v>487</v>
      </c>
      <c r="B14666" s="186">
        <v>0.0101808</v>
      </c>
      <c r="C14666" s="187">
        <v>45800.0</v>
      </c>
      <c r="D14666" s="188" t="str">
        <f t="shared" si="1"/>
        <v>2025/05</v>
      </c>
      <c r="E14666" s="189"/>
    </row>
    <row r="14667">
      <c r="A14667" s="186" t="s">
        <v>487</v>
      </c>
      <c r="B14667" s="186">
        <v>0.23066</v>
      </c>
      <c r="C14667" s="187">
        <v>45800.0</v>
      </c>
      <c r="D14667" s="188" t="str">
        <f t="shared" si="1"/>
        <v>2025/05</v>
      </c>
      <c r="E14667" s="189"/>
    </row>
    <row r="14668">
      <c r="A14668" s="186" t="s">
        <v>487</v>
      </c>
      <c r="B14668" s="186">
        <v>0.15564</v>
      </c>
      <c r="C14668" s="187">
        <v>45800.0</v>
      </c>
      <c r="D14668" s="188" t="str">
        <f t="shared" si="1"/>
        <v>2025/05</v>
      </c>
      <c r="E14668" s="189"/>
    </row>
    <row r="14669">
      <c r="A14669" s="186" t="s">
        <v>487</v>
      </c>
      <c r="B14669" s="186">
        <v>0.185746</v>
      </c>
      <c r="C14669" s="187">
        <v>45800.0</v>
      </c>
      <c r="D14669" s="188" t="str">
        <f t="shared" si="1"/>
        <v>2025/05</v>
      </c>
      <c r="E14669" s="189"/>
    </row>
    <row r="14670">
      <c r="A14670" s="186" t="s">
        <v>487</v>
      </c>
      <c r="B14670" s="186">
        <v>0.0053504</v>
      </c>
      <c r="C14670" s="187">
        <v>45800.0</v>
      </c>
      <c r="D14670" s="188" t="str">
        <f t="shared" si="1"/>
        <v>2025/05</v>
      </c>
      <c r="E14670" s="189"/>
    </row>
    <row r="14671">
      <c r="A14671" s="186" t="s">
        <v>487</v>
      </c>
      <c r="B14671" s="186">
        <v>0.310266</v>
      </c>
      <c r="C14671" s="187">
        <v>45800.0</v>
      </c>
      <c r="D14671" s="188" t="str">
        <f t="shared" si="1"/>
        <v>2025/05</v>
      </c>
      <c r="E14671" s="189"/>
    </row>
    <row r="14672">
      <c r="A14672" s="186" t="s">
        <v>487</v>
      </c>
      <c r="B14672" s="186">
        <v>0.22912</v>
      </c>
      <c r="C14672" s="187">
        <v>45800.0</v>
      </c>
      <c r="D14672" s="188" t="str">
        <f t="shared" si="1"/>
        <v>2025/05</v>
      </c>
      <c r="E14672" s="189"/>
    </row>
    <row r="14673">
      <c r="A14673" s="186" t="s">
        <v>487</v>
      </c>
      <c r="B14673" s="186">
        <v>0.11376</v>
      </c>
      <c r="C14673" s="187">
        <v>45800.0</v>
      </c>
      <c r="D14673" s="188" t="str">
        <f t="shared" si="1"/>
        <v>2025/05</v>
      </c>
      <c r="E14673" s="189"/>
    </row>
    <row r="14674">
      <c r="A14674" s="186" t="s">
        <v>487</v>
      </c>
      <c r="B14674" s="186">
        <v>0.674</v>
      </c>
      <c r="C14674" s="187">
        <v>45800.0</v>
      </c>
      <c r="D14674" s="188" t="str">
        <f t="shared" si="1"/>
        <v>2025/05</v>
      </c>
      <c r="E14674" s="189"/>
    </row>
    <row r="14675">
      <c r="A14675" s="186" t="s">
        <v>487</v>
      </c>
      <c r="B14675" s="186">
        <v>0.13621</v>
      </c>
      <c r="C14675" s="187">
        <v>45800.0</v>
      </c>
      <c r="D14675" s="188" t="str">
        <f t="shared" si="1"/>
        <v>2025/05</v>
      </c>
      <c r="E14675" s="189"/>
    </row>
    <row r="14676">
      <c r="A14676" s="186" t="s">
        <v>487</v>
      </c>
      <c r="B14676" s="186">
        <v>0.28512</v>
      </c>
      <c r="C14676" s="187">
        <v>45800.0</v>
      </c>
      <c r="D14676" s="188" t="str">
        <f t="shared" si="1"/>
        <v>2025/05</v>
      </c>
      <c r="E14676" s="189"/>
    </row>
    <row r="14677">
      <c r="A14677" s="186" t="s">
        <v>487</v>
      </c>
      <c r="B14677" s="186">
        <v>0.04418</v>
      </c>
      <c r="C14677" s="187">
        <v>45800.0</v>
      </c>
      <c r="D14677" s="188" t="str">
        <f t="shared" si="1"/>
        <v>2025/05</v>
      </c>
      <c r="E14677" s="189"/>
    </row>
    <row r="14678">
      <c r="A14678" s="186" t="s">
        <v>499</v>
      </c>
      <c r="B14678" s="186">
        <v>0.01016236</v>
      </c>
      <c r="C14678" s="187">
        <v>45800.0</v>
      </c>
      <c r="D14678" s="188" t="str">
        <f t="shared" si="1"/>
        <v>2025/05</v>
      </c>
      <c r="E14678" s="189"/>
    </row>
    <row r="14679">
      <c r="A14679" s="186" t="s">
        <v>499</v>
      </c>
      <c r="B14679" s="186">
        <v>0.1069335</v>
      </c>
      <c r="C14679" s="187">
        <v>45800.0</v>
      </c>
      <c r="D14679" s="188" t="str">
        <f t="shared" si="1"/>
        <v>2025/05</v>
      </c>
      <c r="E14679" s="189"/>
    </row>
    <row r="14680">
      <c r="A14680" s="186" t="s">
        <v>499</v>
      </c>
      <c r="B14680" s="186">
        <v>0.0528588</v>
      </c>
      <c r="C14680" s="187">
        <v>45800.0</v>
      </c>
      <c r="D14680" s="188" t="str">
        <f t="shared" si="1"/>
        <v>2025/05</v>
      </c>
      <c r="E14680" s="189"/>
    </row>
    <row r="14681">
      <c r="A14681" s="186" t="s">
        <v>514</v>
      </c>
      <c r="B14681" s="186">
        <v>3.6E-5</v>
      </c>
      <c r="C14681" s="187">
        <v>45800.0</v>
      </c>
      <c r="D14681" s="188" t="str">
        <f t="shared" si="1"/>
        <v>2025/05</v>
      </c>
      <c r="E14681" s="189"/>
    </row>
    <row r="14682">
      <c r="A14682" s="186" t="s">
        <v>514</v>
      </c>
      <c r="B14682" s="186">
        <v>2.64E-4</v>
      </c>
      <c r="C14682" s="187">
        <v>45800.0</v>
      </c>
      <c r="D14682" s="188" t="str">
        <f t="shared" si="1"/>
        <v>2025/05</v>
      </c>
      <c r="E14682" s="189"/>
    </row>
    <row r="14683">
      <c r="A14683" s="186" t="s">
        <v>514</v>
      </c>
      <c r="B14683" s="186">
        <v>0.9559975</v>
      </c>
      <c r="C14683" s="187">
        <v>45800.0</v>
      </c>
      <c r="D14683" s="188" t="str">
        <f t="shared" si="1"/>
        <v>2025/05</v>
      </c>
      <c r="E14683" s="189"/>
    </row>
    <row r="14684">
      <c r="A14684" s="186" t="s">
        <v>514</v>
      </c>
      <c r="B14684" s="186">
        <v>0.0174175</v>
      </c>
      <c r="C14684" s="187">
        <v>45800.0</v>
      </c>
      <c r="D14684" s="188" t="str">
        <f t="shared" si="1"/>
        <v>2025/05</v>
      </c>
      <c r="E14684" s="189"/>
    </row>
    <row r="14685">
      <c r="A14685" s="186" t="s">
        <v>514</v>
      </c>
      <c r="B14685" s="186">
        <v>0.01426</v>
      </c>
      <c r="C14685" s="187">
        <v>45800.0</v>
      </c>
      <c r="D14685" s="188" t="str">
        <f t="shared" si="1"/>
        <v>2025/05</v>
      </c>
      <c r="E14685" s="189"/>
    </row>
    <row r="14686">
      <c r="A14686" s="186" t="s">
        <v>514</v>
      </c>
      <c r="B14686" s="186">
        <v>0.00266436</v>
      </c>
      <c r="C14686" s="187">
        <v>45800.0</v>
      </c>
      <c r="D14686" s="188" t="str">
        <f t="shared" si="1"/>
        <v>2025/05</v>
      </c>
      <c r="E14686" s="189"/>
    </row>
    <row r="14687">
      <c r="A14687" s="186" t="s">
        <v>509</v>
      </c>
      <c r="B14687" s="186">
        <v>5.2935E-4</v>
      </c>
      <c r="C14687" s="187">
        <v>45800.0</v>
      </c>
      <c r="D14687" s="188" t="str">
        <f t="shared" si="1"/>
        <v>2025/05</v>
      </c>
      <c r="E14687" s="189"/>
    </row>
    <row r="14688">
      <c r="A14688" s="186" t="s">
        <v>509</v>
      </c>
      <c r="B14688" s="186">
        <v>8.442E-4</v>
      </c>
      <c r="C14688" s="187">
        <v>45800.0</v>
      </c>
      <c r="D14688" s="188" t="str">
        <f t="shared" si="1"/>
        <v>2025/05</v>
      </c>
      <c r="E14688" s="189"/>
    </row>
    <row r="14689">
      <c r="A14689" s="186" t="s">
        <v>502</v>
      </c>
      <c r="B14689" s="186">
        <v>0.053796</v>
      </c>
      <c r="C14689" s="187">
        <v>45800.0</v>
      </c>
      <c r="D14689" s="188" t="str">
        <f t="shared" si="1"/>
        <v>2025/05</v>
      </c>
      <c r="E14689" s="189"/>
    </row>
    <row r="14690">
      <c r="A14690" s="186" t="s">
        <v>502</v>
      </c>
      <c r="B14690" s="186">
        <v>0.034617</v>
      </c>
      <c r="C14690" s="187">
        <v>45800.0</v>
      </c>
      <c r="D14690" s="188" t="str">
        <f t="shared" si="1"/>
        <v>2025/05</v>
      </c>
      <c r="E14690" s="189"/>
    </row>
    <row r="14691">
      <c r="A14691" s="186" t="s">
        <v>502</v>
      </c>
      <c r="B14691" s="186">
        <v>0.138648</v>
      </c>
      <c r="C14691" s="187">
        <v>45800.0</v>
      </c>
      <c r="D14691" s="188" t="str">
        <f t="shared" si="1"/>
        <v>2025/05</v>
      </c>
      <c r="E14691" s="189"/>
    </row>
    <row r="14692">
      <c r="A14692" s="186" t="s">
        <v>502</v>
      </c>
      <c r="B14692" s="186">
        <v>1.154754</v>
      </c>
      <c r="C14692" s="187">
        <v>45800.0</v>
      </c>
      <c r="D14692" s="188" t="str">
        <f t="shared" si="1"/>
        <v>2025/05</v>
      </c>
      <c r="E14692" s="189"/>
    </row>
    <row r="14693">
      <c r="A14693" s="186" t="s">
        <v>502</v>
      </c>
      <c r="B14693" s="186">
        <v>9.984E-4</v>
      </c>
      <c r="C14693" s="187">
        <v>45800.0</v>
      </c>
      <c r="D14693" s="188" t="str">
        <f t="shared" si="1"/>
        <v>2025/05</v>
      </c>
      <c r="E14693" s="189"/>
    </row>
    <row r="14694">
      <c r="A14694" s="186" t="s">
        <v>502</v>
      </c>
      <c r="B14694" s="186">
        <v>6.2837232</v>
      </c>
      <c r="C14694" s="187">
        <v>45800.0</v>
      </c>
      <c r="D14694" s="188" t="str">
        <f t="shared" si="1"/>
        <v>2025/05</v>
      </c>
      <c r="E14694" s="189"/>
    </row>
    <row r="14695">
      <c r="A14695" s="186" t="s">
        <v>502</v>
      </c>
      <c r="B14695" s="186">
        <v>4.326E-4</v>
      </c>
      <c r="C14695" s="187">
        <v>45800.0</v>
      </c>
      <c r="D14695" s="188" t="str">
        <f t="shared" si="1"/>
        <v>2025/05</v>
      </c>
      <c r="E14695" s="189"/>
    </row>
    <row r="14696">
      <c r="A14696" s="186" t="s">
        <v>502</v>
      </c>
      <c r="B14696" s="186">
        <v>1.068E-4</v>
      </c>
      <c r="C14696" s="187">
        <v>45800.0</v>
      </c>
      <c r="D14696" s="188" t="str">
        <f t="shared" si="1"/>
        <v>2025/05</v>
      </c>
      <c r="E14696" s="189"/>
    </row>
    <row r="14697">
      <c r="A14697" s="186" t="s">
        <v>502</v>
      </c>
      <c r="B14697" s="186">
        <v>0.19398</v>
      </c>
      <c r="C14697" s="187">
        <v>45800.0</v>
      </c>
      <c r="D14697" s="188" t="str">
        <f t="shared" si="1"/>
        <v>2025/05</v>
      </c>
      <c r="E14697" s="189"/>
    </row>
    <row r="14698">
      <c r="A14698" s="186" t="s">
        <v>502</v>
      </c>
      <c r="B14698" s="186">
        <v>0.01936</v>
      </c>
      <c r="C14698" s="187">
        <v>45800.0</v>
      </c>
      <c r="D14698" s="188" t="str">
        <f t="shared" si="1"/>
        <v>2025/05</v>
      </c>
      <c r="E14698" s="189"/>
    </row>
    <row r="14699">
      <c r="A14699" s="186" t="s">
        <v>502</v>
      </c>
      <c r="B14699" s="186">
        <v>0.09729</v>
      </c>
      <c r="C14699" s="187">
        <v>45800.0</v>
      </c>
      <c r="D14699" s="188" t="str">
        <f t="shared" si="1"/>
        <v>2025/05</v>
      </c>
      <c r="E14699" s="189"/>
    </row>
    <row r="14700">
      <c r="A14700" s="186" t="s">
        <v>502</v>
      </c>
      <c r="B14700" s="186">
        <v>0.062241</v>
      </c>
      <c r="C14700" s="187">
        <v>45800.0</v>
      </c>
      <c r="D14700" s="188" t="str">
        <f t="shared" si="1"/>
        <v>2025/05</v>
      </c>
      <c r="E14700" s="189"/>
    </row>
    <row r="14701">
      <c r="A14701" s="186" t="s">
        <v>502</v>
      </c>
      <c r="B14701" s="186">
        <v>0.0888672</v>
      </c>
      <c r="C14701" s="187">
        <v>45800.0</v>
      </c>
      <c r="D14701" s="188" t="str">
        <f t="shared" si="1"/>
        <v>2025/05</v>
      </c>
      <c r="E14701" s="189"/>
    </row>
    <row r="14702">
      <c r="A14702" s="186" t="s">
        <v>502</v>
      </c>
      <c r="B14702" s="186">
        <v>0.0148734</v>
      </c>
      <c r="C14702" s="187">
        <v>45800.0</v>
      </c>
      <c r="D14702" s="188" t="str">
        <f t="shared" si="1"/>
        <v>2025/05</v>
      </c>
      <c r="E14702" s="189"/>
    </row>
    <row r="14703">
      <c r="A14703" s="186" t="s">
        <v>502</v>
      </c>
      <c r="B14703" s="186">
        <v>0.0948</v>
      </c>
      <c r="C14703" s="187">
        <v>45800.0</v>
      </c>
      <c r="D14703" s="188" t="str">
        <f t="shared" si="1"/>
        <v>2025/05</v>
      </c>
      <c r="E14703" s="189"/>
    </row>
    <row r="14704">
      <c r="A14704" s="186" t="s">
        <v>502</v>
      </c>
      <c r="B14704" s="186">
        <v>0.07204</v>
      </c>
      <c r="C14704" s="187">
        <v>45800.0</v>
      </c>
      <c r="D14704" s="188" t="str">
        <f t="shared" si="1"/>
        <v>2025/05</v>
      </c>
      <c r="E14704" s="189"/>
    </row>
    <row r="14705">
      <c r="A14705" s="186" t="s">
        <v>502</v>
      </c>
      <c r="B14705" s="186">
        <v>0.9940458</v>
      </c>
      <c r="C14705" s="187">
        <v>45800.0</v>
      </c>
      <c r="D14705" s="188" t="str">
        <f t="shared" si="1"/>
        <v>2025/05</v>
      </c>
      <c r="E14705" s="189"/>
    </row>
    <row r="14706">
      <c r="A14706" s="186" t="s">
        <v>502</v>
      </c>
      <c r="B14706" s="186">
        <v>0.0631488</v>
      </c>
      <c r="C14706" s="187">
        <v>45800.0</v>
      </c>
      <c r="D14706" s="188" t="str">
        <f t="shared" si="1"/>
        <v>2025/05</v>
      </c>
      <c r="E14706" s="189"/>
    </row>
    <row r="14707">
      <c r="A14707" s="186" t="s">
        <v>502</v>
      </c>
      <c r="B14707" s="186">
        <v>0.851972</v>
      </c>
      <c r="C14707" s="187">
        <v>45800.0</v>
      </c>
      <c r="D14707" s="188" t="str">
        <f t="shared" si="1"/>
        <v>2025/05</v>
      </c>
      <c r="E14707" s="189"/>
    </row>
    <row r="14708">
      <c r="A14708" s="186" t="s">
        <v>502</v>
      </c>
      <c r="B14708" s="186">
        <v>0.0035849</v>
      </c>
      <c r="C14708" s="187">
        <v>45800.0</v>
      </c>
      <c r="D14708" s="188" t="str">
        <f t="shared" si="1"/>
        <v>2025/05</v>
      </c>
      <c r="E14708" s="189"/>
    </row>
    <row r="14709">
      <c r="A14709" s="186" t="s">
        <v>502</v>
      </c>
      <c r="B14709" s="186">
        <v>0.005412</v>
      </c>
      <c r="C14709" s="187">
        <v>45800.0</v>
      </c>
      <c r="D14709" s="188" t="str">
        <f t="shared" si="1"/>
        <v>2025/05</v>
      </c>
      <c r="E14709" s="189"/>
    </row>
    <row r="14710">
      <c r="A14710" s="186" t="s">
        <v>502</v>
      </c>
      <c r="B14710" s="186">
        <v>0.0072758</v>
      </c>
      <c r="C14710" s="187">
        <v>45800.0</v>
      </c>
      <c r="D14710" s="188" t="str">
        <f t="shared" si="1"/>
        <v>2025/05</v>
      </c>
      <c r="E14710" s="189"/>
    </row>
    <row r="14711">
      <c r="A14711" s="186" t="s">
        <v>502</v>
      </c>
      <c r="B14711" s="186">
        <v>0.5106489</v>
      </c>
      <c r="C14711" s="187">
        <v>45800.0</v>
      </c>
      <c r="D14711" s="188" t="str">
        <f t="shared" si="1"/>
        <v>2025/05</v>
      </c>
      <c r="E14711" s="189"/>
    </row>
    <row r="14712">
      <c r="A14712" s="186" t="s">
        <v>502</v>
      </c>
      <c r="B14712" s="186">
        <v>0.0020736</v>
      </c>
      <c r="C14712" s="187">
        <v>45800.0</v>
      </c>
      <c r="D14712" s="188" t="str">
        <f t="shared" si="1"/>
        <v>2025/05</v>
      </c>
      <c r="E14712" s="189"/>
    </row>
    <row r="14713">
      <c r="A14713" s="186" t="s">
        <v>502</v>
      </c>
      <c r="B14713" s="186">
        <v>0.0311076</v>
      </c>
      <c r="C14713" s="187">
        <v>45800.0</v>
      </c>
      <c r="D14713" s="188" t="str">
        <f t="shared" si="1"/>
        <v>2025/05</v>
      </c>
      <c r="E14713" s="189"/>
    </row>
    <row r="14714">
      <c r="A14714" s="186" t="s">
        <v>502</v>
      </c>
      <c r="B14714" s="186">
        <v>3.52</v>
      </c>
      <c r="C14714" s="187">
        <v>45800.0</v>
      </c>
      <c r="D14714" s="188" t="str">
        <f t="shared" si="1"/>
        <v>2025/05</v>
      </c>
      <c r="E14714" s="189"/>
    </row>
    <row r="14715">
      <c r="A14715" s="186" t="s">
        <v>502</v>
      </c>
      <c r="B14715" s="186">
        <v>0.0392455</v>
      </c>
      <c r="C14715" s="187">
        <v>45800.0</v>
      </c>
      <c r="D14715" s="188" t="str">
        <f t="shared" si="1"/>
        <v>2025/05</v>
      </c>
      <c r="E14715" s="189"/>
    </row>
    <row r="14716">
      <c r="A14716" s="186" t="s">
        <v>502</v>
      </c>
      <c r="B14716" s="186">
        <v>0.055251</v>
      </c>
      <c r="C14716" s="187">
        <v>45800.0</v>
      </c>
      <c r="D14716" s="188" t="str">
        <f t="shared" si="1"/>
        <v>2025/05</v>
      </c>
      <c r="E14716" s="189"/>
    </row>
    <row r="14717">
      <c r="A14717" s="186" t="s">
        <v>488</v>
      </c>
      <c r="B14717" s="186">
        <v>1.24E-4</v>
      </c>
      <c r="C14717" s="187">
        <v>45800.0</v>
      </c>
      <c r="D14717" s="188" t="str">
        <f t="shared" si="1"/>
        <v>2025/05</v>
      </c>
      <c r="E14717" s="189"/>
    </row>
    <row r="14718">
      <c r="A14718" s="186" t="s">
        <v>488</v>
      </c>
      <c r="B14718" s="186">
        <v>4.24E-4</v>
      </c>
      <c r="C14718" s="187">
        <v>45800.0</v>
      </c>
      <c r="D14718" s="188" t="str">
        <f t="shared" si="1"/>
        <v>2025/05</v>
      </c>
      <c r="E14718" s="189"/>
    </row>
    <row r="14719">
      <c r="A14719" s="186" t="s">
        <v>488</v>
      </c>
      <c r="B14719" s="186">
        <v>0.00973</v>
      </c>
      <c r="C14719" s="187">
        <v>45800.0</v>
      </c>
      <c r="D14719" s="188" t="str">
        <f t="shared" si="1"/>
        <v>2025/05</v>
      </c>
      <c r="E14719" s="189"/>
    </row>
    <row r="14720">
      <c r="A14720" s="186" t="s">
        <v>488</v>
      </c>
      <c r="B14720" s="186">
        <v>0.00137</v>
      </c>
      <c r="C14720" s="187">
        <v>45800.0</v>
      </c>
      <c r="D14720" s="188" t="str">
        <f t="shared" si="1"/>
        <v>2025/05</v>
      </c>
      <c r="E14720" s="189"/>
    </row>
    <row r="14721">
      <c r="A14721" s="186" t="s">
        <v>488</v>
      </c>
      <c r="B14721" s="186">
        <v>1.842E-4</v>
      </c>
      <c r="C14721" s="187">
        <v>45800.0</v>
      </c>
      <c r="D14721" s="188" t="str">
        <f t="shared" si="1"/>
        <v>2025/05</v>
      </c>
      <c r="E14721" s="189"/>
    </row>
    <row r="14722">
      <c r="A14722" s="186" t="s">
        <v>488</v>
      </c>
      <c r="B14722" s="186">
        <v>1.29E-4</v>
      </c>
      <c r="C14722" s="187">
        <v>45800.0</v>
      </c>
      <c r="D14722" s="188" t="str">
        <f t="shared" si="1"/>
        <v>2025/05</v>
      </c>
      <c r="E14722" s="189"/>
    </row>
    <row r="14723">
      <c r="A14723" s="186" t="s">
        <v>488</v>
      </c>
      <c r="B14723" s="186">
        <v>0.03925</v>
      </c>
      <c r="C14723" s="187">
        <v>45800.0</v>
      </c>
      <c r="D14723" s="188" t="str">
        <f t="shared" si="1"/>
        <v>2025/05</v>
      </c>
      <c r="E14723" s="189"/>
    </row>
    <row r="14724">
      <c r="A14724" s="186" t="s">
        <v>488</v>
      </c>
      <c r="B14724" s="186">
        <v>0.10532</v>
      </c>
      <c r="C14724" s="187">
        <v>45800.0</v>
      </c>
      <c r="D14724" s="188" t="str">
        <f t="shared" si="1"/>
        <v>2025/05</v>
      </c>
      <c r="E14724" s="189"/>
    </row>
    <row r="14725">
      <c r="A14725" s="186" t="s">
        <v>488</v>
      </c>
      <c r="B14725" s="186">
        <v>5.2E-4</v>
      </c>
      <c r="C14725" s="187">
        <v>45800.0</v>
      </c>
      <c r="D14725" s="188" t="str">
        <f t="shared" si="1"/>
        <v>2025/05</v>
      </c>
      <c r="E14725" s="189"/>
    </row>
    <row r="14726">
      <c r="A14726" s="186" t="s">
        <v>488</v>
      </c>
      <c r="B14726" s="186">
        <v>0.00408</v>
      </c>
      <c r="C14726" s="187">
        <v>45800.0</v>
      </c>
      <c r="D14726" s="188" t="str">
        <f t="shared" si="1"/>
        <v>2025/05</v>
      </c>
      <c r="E14726" s="189"/>
    </row>
    <row r="14727">
      <c r="A14727" s="186" t="s">
        <v>488</v>
      </c>
      <c r="B14727" s="186">
        <v>4.25E-4</v>
      </c>
      <c r="C14727" s="187">
        <v>45800.0</v>
      </c>
      <c r="D14727" s="188" t="str">
        <f t="shared" si="1"/>
        <v>2025/05</v>
      </c>
      <c r="E14727" s="189"/>
    </row>
    <row r="14728">
      <c r="A14728" s="186" t="s">
        <v>488</v>
      </c>
      <c r="B14728" s="186">
        <v>3.8E-4</v>
      </c>
      <c r="C14728" s="187">
        <v>45800.0</v>
      </c>
      <c r="D14728" s="188" t="str">
        <f t="shared" si="1"/>
        <v>2025/05</v>
      </c>
      <c r="E14728" s="189"/>
    </row>
    <row r="14729">
      <c r="A14729" s="186" t="s">
        <v>488</v>
      </c>
      <c r="B14729" s="186">
        <v>3.9E-5</v>
      </c>
      <c r="C14729" s="187">
        <v>45800.0</v>
      </c>
      <c r="D14729" s="188" t="str">
        <f t="shared" si="1"/>
        <v>2025/05</v>
      </c>
      <c r="E14729" s="189"/>
    </row>
    <row r="14730">
      <c r="A14730" s="186" t="s">
        <v>488</v>
      </c>
      <c r="B14730" s="186">
        <v>2.0E-5</v>
      </c>
      <c r="C14730" s="187">
        <v>45800.0</v>
      </c>
      <c r="D14730" s="188" t="str">
        <f t="shared" si="1"/>
        <v>2025/05</v>
      </c>
      <c r="E14730" s="189"/>
    </row>
    <row r="14731">
      <c r="A14731" s="186" t="s">
        <v>489</v>
      </c>
      <c r="B14731" s="186">
        <v>0.053188</v>
      </c>
      <c r="C14731" s="187">
        <v>45800.0</v>
      </c>
      <c r="D14731" s="188" t="str">
        <f t="shared" si="1"/>
        <v>2025/05</v>
      </c>
      <c r="E14731" s="189"/>
    </row>
    <row r="14732">
      <c r="A14732" s="186" t="s">
        <v>489</v>
      </c>
      <c r="B14732" s="186">
        <v>0.010776</v>
      </c>
      <c r="C14732" s="187">
        <v>45800.0</v>
      </c>
      <c r="D14732" s="188" t="str">
        <f t="shared" si="1"/>
        <v>2025/05</v>
      </c>
      <c r="E14732" s="189"/>
    </row>
    <row r="14733">
      <c r="A14733" s="186" t="s">
        <v>489</v>
      </c>
      <c r="B14733" s="186">
        <v>0.0309875</v>
      </c>
      <c r="C14733" s="187">
        <v>45800.0</v>
      </c>
      <c r="D14733" s="188" t="str">
        <f t="shared" si="1"/>
        <v>2025/05</v>
      </c>
      <c r="E14733" s="189"/>
    </row>
    <row r="14734">
      <c r="A14734" s="186" t="s">
        <v>489</v>
      </c>
      <c r="B14734" s="186">
        <v>0.04326</v>
      </c>
      <c r="C14734" s="187">
        <v>45800.0</v>
      </c>
      <c r="D14734" s="188" t="str">
        <f t="shared" si="1"/>
        <v>2025/05</v>
      </c>
      <c r="E14734" s="189"/>
    </row>
    <row r="14735">
      <c r="A14735" s="186" t="s">
        <v>489</v>
      </c>
      <c r="B14735" s="186">
        <v>4.0503891</v>
      </c>
      <c r="C14735" s="187">
        <v>45800.0</v>
      </c>
      <c r="D14735" s="188" t="str">
        <f t="shared" si="1"/>
        <v>2025/05</v>
      </c>
      <c r="E14735" s="189"/>
    </row>
    <row r="14736">
      <c r="A14736" s="186" t="s">
        <v>489</v>
      </c>
      <c r="B14736" s="186">
        <v>0.3100992</v>
      </c>
      <c r="C14736" s="187">
        <v>45800.0</v>
      </c>
      <c r="D14736" s="188" t="str">
        <f t="shared" si="1"/>
        <v>2025/05</v>
      </c>
      <c r="E14736" s="189"/>
    </row>
    <row r="14737">
      <c r="A14737" s="186" t="s">
        <v>489</v>
      </c>
      <c r="B14737" s="186">
        <v>2.9432154</v>
      </c>
      <c r="C14737" s="187">
        <v>45800.0</v>
      </c>
      <c r="D14737" s="188" t="str">
        <f t="shared" si="1"/>
        <v>2025/05</v>
      </c>
      <c r="E14737" s="189"/>
    </row>
    <row r="14738">
      <c r="A14738" s="186" t="s">
        <v>498</v>
      </c>
      <c r="B14738" s="186">
        <v>0.88837</v>
      </c>
      <c r="C14738" s="187">
        <v>45800.0</v>
      </c>
      <c r="D14738" s="188" t="str">
        <f t="shared" si="1"/>
        <v>2025/05</v>
      </c>
      <c r="E14738" s="189"/>
    </row>
    <row r="14739">
      <c r="A14739" s="186" t="s">
        <v>498</v>
      </c>
      <c r="B14739" s="186">
        <v>0.044</v>
      </c>
      <c r="C14739" s="187">
        <v>45800.0</v>
      </c>
      <c r="D14739" s="188" t="str">
        <f t="shared" si="1"/>
        <v>2025/05</v>
      </c>
      <c r="E14739" s="189"/>
    </row>
    <row r="14740">
      <c r="A14740" s="186" t="s">
        <v>498</v>
      </c>
      <c r="B14740" s="186">
        <v>0.67635</v>
      </c>
      <c r="C14740" s="187">
        <v>45800.0</v>
      </c>
      <c r="D14740" s="188" t="str">
        <f t="shared" si="1"/>
        <v>2025/05</v>
      </c>
      <c r="E14740" s="189"/>
    </row>
    <row r="14741">
      <c r="A14741" s="186" t="s">
        <v>498</v>
      </c>
      <c r="B14741" s="186">
        <v>0.05720715</v>
      </c>
      <c r="C14741" s="187">
        <v>45800.0</v>
      </c>
      <c r="D14741" s="188" t="str">
        <f t="shared" si="1"/>
        <v>2025/05</v>
      </c>
      <c r="E14741" s="189"/>
    </row>
    <row r="14742">
      <c r="A14742" s="186" t="s">
        <v>498</v>
      </c>
      <c r="B14742" s="186">
        <v>0.0033792</v>
      </c>
      <c r="C14742" s="187">
        <v>45800.0</v>
      </c>
      <c r="D14742" s="188" t="str">
        <f t="shared" si="1"/>
        <v>2025/05</v>
      </c>
      <c r="E14742" s="189"/>
    </row>
    <row r="14743">
      <c r="A14743" s="186" t="s">
        <v>498</v>
      </c>
      <c r="B14743" s="186">
        <v>0.0185496</v>
      </c>
      <c r="C14743" s="187">
        <v>45800.0</v>
      </c>
      <c r="D14743" s="188" t="str">
        <f t="shared" si="1"/>
        <v>2025/05</v>
      </c>
      <c r="E14743" s="189"/>
    </row>
    <row r="14744">
      <c r="A14744" s="186" t="s">
        <v>513</v>
      </c>
      <c r="B14744" s="186">
        <v>1.164E-4</v>
      </c>
      <c r="C14744" s="187">
        <v>45800.0</v>
      </c>
      <c r="D14744" s="188" t="str">
        <f t="shared" si="1"/>
        <v>2025/05</v>
      </c>
      <c r="E14744" s="189"/>
    </row>
    <row r="14745">
      <c r="A14745" s="186" t="s">
        <v>491</v>
      </c>
      <c r="B14745" s="186">
        <v>0.0295785</v>
      </c>
      <c r="C14745" s="187">
        <v>45800.0</v>
      </c>
      <c r="D14745" s="188" t="str">
        <f t="shared" si="1"/>
        <v>2025/05</v>
      </c>
      <c r="E14745" s="189"/>
    </row>
    <row r="14746">
      <c r="A14746" s="186" t="s">
        <v>491</v>
      </c>
      <c r="B14746" s="186">
        <v>0.092592</v>
      </c>
      <c r="C14746" s="187">
        <v>45800.0</v>
      </c>
      <c r="D14746" s="188" t="str">
        <f t="shared" si="1"/>
        <v>2025/05</v>
      </c>
      <c r="E14746" s="189"/>
    </row>
    <row r="14747">
      <c r="A14747" s="186" t="s">
        <v>491</v>
      </c>
      <c r="B14747" s="186">
        <v>0.0245028</v>
      </c>
      <c r="C14747" s="187">
        <v>45800.0</v>
      </c>
      <c r="D14747" s="188" t="str">
        <f t="shared" si="1"/>
        <v>2025/05</v>
      </c>
      <c r="E14747" s="189"/>
    </row>
    <row r="14748">
      <c r="A14748" s="186" t="s">
        <v>499</v>
      </c>
      <c r="B14748" s="186">
        <v>0.00914693</v>
      </c>
      <c r="C14748" s="187">
        <v>45801.0</v>
      </c>
      <c r="D14748" s="188" t="str">
        <f t="shared" si="1"/>
        <v>2025/05</v>
      </c>
      <c r="E14748" s="189"/>
    </row>
    <row r="14749">
      <c r="A14749" s="186" t="s">
        <v>499</v>
      </c>
      <c r="B14749" s="186">
        <v>0.0958134</v>
      </c>
      <c r="C14749" s="187">
        <v>45801.0</v>
      </c>
      <c r="D14749" s="188" t="str">
        <f t="shared" si="1"/>
        <v>2025/05</v>
      </c>
      <c r="E14749" s="189"/>
    </row>
    <row r="14750">
      <c r="A14750" s="186" t="s">
        <v>499</v>
      </c>
      <c r="B14750" s="186">
        <v>0.0530028</v>
      </c>
      <c r="C14750" s="187">
        <v>45801.0</v>
      </c>
      <c r="D14750" s="188" t="str">
        <f t="shared" si="1"/>
        <v>2025/05</v>
      </c>
      <c r="E14750" s="189"/>
    </row>
    <row r="14751">
      <c r="A14751" s="186" t="s">
        <v>509</v>
      </c>
      <c r="B14751" s="186">
        <v>0.00131625</v>
      </c>
      <c r="C14751" s="187">
        <v>45801.0</v>
      </c>
      <c r="D14751" s="188" t="str">
        <f t="shared" si="1"/>
        <v>2025/05</v>
      </c>
      <c r="E14751" s="189"/>
    </row>
    <row r="14752">
      <c r="A14752" s="186" t="s">
        <v>509</v>
      </c>
      <c r="B14752" s="186">
        <v>0.0024078</v>
      </c>
      <c r="C14752" s="187">
        <v>45801.0</v>
      </c>
      <c r="D14752" s="188" t="str">
        <f t="shared" si="1"/>
        <v>2025/05</v>
      </c>
      <c r="E14752" s="189"/>
    </row>
    <row r="14753">
      <c r="A14753" s="186" t="s">
        <v>502</v>
      </c>
      <c r="B14753" s="186">
        <v>0.024778</v>
      </c>
      <c r="C14753" s="187">
        <v>45801.0</v>
      </c>
      <c r="D14753" s="188" t="str">
        <f t="shared" si="1"/>
        <v>2025/05</v>
      </c>
      <c r="E14753" s="189"/>
    </row>
    <row r="14754">
      <c r="A14754" s="186" t="s">
        <v>502</v>
      </c>
      <c r="B14754" s="186">
        <v>0.006126</v>
      </c>
      <c r="C14754" s="187">
        <v>45801.0</v>
      </c>
      <c r="D14754" s="188" t="str">
        <f t="shared" si="1"/>
        <v>2025/05</v>
      </c>
      <c r="E14754" s="189"/>
    </row>
    <row r="14755">
      <c r="A14755" s="186" t="s">
        <v>502</v>
      </c>
      <c r="B14755" s="186">
        <v>0.015624</v>
      </c>
      <c r="C14755" s="187">
        <v>45801.0</v>
      </c>
      <c r="D14755" s="188" t="str">
        <f t="shared" si="1"/>
        <v>2025/05</v>
      </c>
      <c r="E14755" s="189"/>
    </row>
    <row r="14756">
      <c r="A14756" s="186" t="s">
        <v>502</v>
      </c>
      <c r="B14756" s="186">
        <v>0.6585036</v>
      </c>
      <c r="C14756" s="187">
        <v>45801.0</v>
      </c>
      <c r="D14756" s="188" t="str">
        <f t="shared" si="1"/>
        <v>2025/05</v>
      </c>
      <c r="E14756" s="189"/>
    </row>
    <row r="14757">
      <c r="A14757" s="186" t="s">
        <v>502</v>
      </c>
      <c r="B14757" s="186">
        <v>1.92E-4</v>
      </c>
      <c r="C14757" s="187">
        <v>45801.0</v>
      </c>
      <c r="D14757" s="188" t="str">
        <f t="shared" si="1"/>
        <v>2025/05</v>
      </c>
      <c r="E14757" s="189"/>
    </row>
    <row r="14758">
      <c r="A14758" s="186" t="s">
        <v>502</v>
      </c>
      <c r="B14758" s="186">
        <v>3.3169136</v>
      </c>
      <c r="C14758" s="187">
        <v>45801.0</v>
      </c>
      <c r="D14758" s="188" t="str">
        <f t="shared" si="1"/>
        <v>2025/05</v>
      </c>
      <c r="E14758" s="189"/>
    </row>
    <row r="14759">
      <c r="A14759" s="186" t="s">
        <v>502</v>
      </c>
      <c r="B14759" s="186">
        <v>0.1127775</v>
      </c>
      <c r="C14759" s="187">
        <v>45801.0</v>
      </c>
      <c r="D14759" s="188" t="str">
        <f t="shared" si="1"/>
        <v>2025/05</v>
      </c>
      <c r="E14759" s="189"/>
    </row>
    <row r="14760">
      <c r="A14760" s="186" t="s">
        <v>502</v>
      </c>
      <c r="B14760" s="186">
        <v>0.02247</v>
      </c>
      <c r="C14760" s="187">
        <v>45801.0</v>
      </c>
      <c r="D14760" s="188" t="str">
        <f t="shared" si="1"/>
        <v>2025/05</v>
      </c>
      <c r="E14760" s="189"/>
    </row>
    <row r="14761">
      <c r="A14761" s="186" t="s">
        <v>502</v>
      </c>
      <c r="B14761" s="186">
        <v>0.0295074</v>
      </c>
      <c r="C14761" s="187">
        <v>45801.0</v>
      </c>
      <c r="D14761" s="188" t="str">
        <f t="shared" si="1"/>
        <v>2025/05</v>
      </c>
      <c r="E14761" s="189"/>
    </row>
    <row r="14762">
      <c r="A14762" s="186" t="s">
        <v>502</v>
      </c>
      <c r="B14762" s="186">
        <v>0.085968</v>
      </c>
      <c r="C14762" s="187">
        <v>45801.0</v>
      </c>
      <c r="D14762" s="188" t="str">
        <f t="shared" si="1"/>
        <v>2025/05</v>
      </c>
      <c r="E14762" s="189"/>
    </row>
    <row r="14763">
      <c r="A14763" s="186" t="s">
        <v>502</v>
      </c>
      <c r="B14763" s="186">
        <v>0.0062796</v>
      </c>
      <c r="C14763" s="187">
        <v>45801.0</v>
      </c>
      <c r="D14763" s="188" t="str">
        <f t="shared" si="1"/>
        <v>2025/05</v>
      </c>
      <c r="E14763" s="189"/>
    </row>
    <row r="14764">
      <c r="A14764" s="186" t="s">
        <v>502</v>
      </c>
      <c r="B14764" s="186">
        <v>0.6545924</v>
      </c>
      <c r="C14764" s="187">
        <v>45801.0</v>
      </c>
      <c r="D14764" s="188" t="str">
        <f t="shared" si="1"/>
        <v>2025/05</v>
      </c>
      <c r="E14764" s="189"/>
    </row>
    <row r="14765">
      <c r="A14765" s="186" t="s">
        <v>502</v>
      </c>
      <c r="B14765" s="186">
        <v>0.1127456</v>
      </c>
      <c r="C14765" s="187">
        <v>45801.0</v>
      </c>
      <c r="D14765" s="188" t="str">
        <f t="shared" si="1"/>
        <v>2025/05</v>
      </c>
      <c r="E14765" s="189"/>
    </row>
    <row r="14766">
      <c r="A14766" s="186" t="s">
        <v>502</v>
      </c>
      <c r="B14766" s="186">
        <v>1.044758</v>
      </c>
      <c r="C14766" s="187">
        <v>45801.0</v>
      </c>
      <c r="D14766" s="188" t="str">
        <f t="shared" si="1"/>
        <v>2025/05</v>
      </c>
      <c r="E14766" s="189"/>
    </row>
    <row r="14767">
      <c r="A14767" s="186" t="s">
        <v>502</v>
      </c>
      <c r="B14767" s="186">
        <v>0.00610472</v>
      </c>
      <c r="C14767" s="187">
        <v>45801.0</v>
      </c>
      <c r="D14767" s="188" t="str">
        <f t="shared" si="1"/>
        <v>2025/05</v>
      </c>
      <c r="E14767" s="189"/>
    </row>
    <row r="14768">
      <c r="A14768" s="186" t="s">
        <v>502</v>
      </c>
      <c r="B14768" s="186">
        <v>0.0047751</v>
      </c>
      <c r="C14768" s="187">
        <v>45801.0</v>
      </c>
      <c r="D14768" s="188" t="str">
        <f t="shared" si="1"/>
        <v>2025/05</v>
      </c>
      <c r="E14768" s="189"/>
    </row>
    <row r="14769">
      <c r="A14769" s="186" t="s">
        <v>502</v>
      </c>
      <c r="B14769" s="186">
        <v>0.4381599</v>
      </c>
      <c r="C14769" s="187">
        <v>45801.0</v>
      </c>
      <c r="D14769" s="188" t="str">
        <f t="shared" si="1"/>
        <v>2025/05</v>
      </c>
      <c r="E14769" s="189"/>
    </row>
    <row r="14770">
      <c r="A14770" s="186" t="s">
        <v>502</v>
      </c>
      <c r="B14770" s="186">
        <v>1.728E-4</v>
      </c>
      <c r="C14770" s="187">
        <v>45801.0</v>
      </c>
      <c r="D14770" s="188" t="str">
        <f t="shared" si="1"/>
        <v>2025/05</v>
      </c>
      <c r="E14770" s="189"/>
    </row>
    <row r="14771">
      <c r="A14771" s="186" t="s">
        <v>502</v>
      </c>
      <c r="B14771" s="186">
        <v>0.0264672</v>
      </c>
      <c r="C14771" s="187">
        <v>45801.0</v>
      </c>
      <c r="D14771" s="188" t="str">
        <f t="shared" si="1"/>
        <v>2025/05</v>
      </c>
      <c r="E14771" s="189"/>
    </row>
    <row r="14772">
      <c r="A14772" s="186" t="s">
        <v>502</v>
      </c>
      <c r="B14772" s="186">
        <v>3.52</v>
      </c>
      <c r="C14772" s="187">
        <v>45801.0</v>
      </c>
      <c r="D14772" s="188" t="str">
        <f t="shared" si="1"/>
        <v>2025/05</v>
      </c>
      <c r="E14772" s="189"/>
    </row>
    <row r="14773">
      <c r="A14773" s="186" t="s">
        <v>502</v>
      </c>
      <c r="B14773" s="186">
        <v>0.0391405</v>
      </c>
      <c r="C14773" s="187">
        <v>45801.0</v>
      </c>
      <c r="D14773" s="188" t="str">
        <f t="shared" si="1"/>
        <v>2025/05</v>
      </c>
      <c r="E14773" s="189"/>
    </row>
    <row r="14774">
      <c r="A14774" s="186" t="s">
        <v>502</v>
      </c>
      <c r="B14774" s="186">
        <v>0.055461</v>
      </c>
      <c r="C14774" s="187">
        <v>45801.0</v>
      </c>
      <c r="D14774" s="188" t="str">
        <f t="shared" si="1"/>
        <v>2025/05</v>
      </c>
      <c r="E14774" s="189"/>
    </row>
    <row r="14775">
      <c r="A14775" s="186" t="s">
        <v>488</v>
      </c>
      <c r="B14775" s="186">
        <v>0.149046</v>
      </c>
      <c r="C14775" s="187">
        <v>45801.0</v>
      </c>
      <c r="D14775" s="188" t="str">
        <f t="shared" si="1"/>
        <v>2025/05</v>
      </c>
      <c r="E14775" s="189"/>
    </row>
    <row r="14776">
      <c r="A14776" s="186" t="s">
        <v>488</v>
      </c>
      <c r="B14776" s="186">
        <v>0.39072</v>
      </c>
      <c r="C14776" s="187">
        <v>45801.0</v>
      </c>
      <c r="D14776" s="188" t="str">
        <f t="shared" si="1"/>
        <v>2025/05</v>
      </c>
      <c r="E14776" s="189"/>
    </row>
    <row r="14777">
      <c r="A14777" s="186" t="s">
        <v>488</v>
      </c>
      <c r="B14777" s="186">
        <v>0.16024</v>
      </c>
      <c r="C14777" s="187">
        <v>45801.0</v>
      </c>
      <c r="D14777" s="188" t="str">
        <f t="shared" si="1"/>
        <v>2025/05</v>
      </c>
      <c r="E14777" s="189"/>
    </row>
    <row r="14778">
      <c r="A14778" s="186" t="s">
        <v>488</v>
      </c>
      <c r="B14778" s="186">
        <v>0.31155</v>
      </c>
      <c r="C14778" s="187">
        <v>45801.0</v>
      </c>
      <c r="D14778" s="188" t="str">
        <f t="shared" si="1"/>
        <v>2025/05</v>
      </c>
      <c r="E14778" s="189"/>
    </row>
    <row r="14779">
      <c r="A14779" s="186" t="s">
        <v>488</v>
      </c>
      <c r="B14779" s="186">
        <v>0.33152</v>
      </c>
      <c r="C14779" s="187">
        <v>45801.0</v>
      </c>
      <c r="D14779" s="188" t="str">
        <f t="shared" si="1"/>
        <v>2025/05</v>
      </c>
      <c r="E14779" s="189"/>
    </row>
    <row r="14780">
      <c r="A14780" s="186" t="s">
        <v>488</v>
      </c>
      <c r="B14780" s="186">
        <v>1.69916</v>
      </c>
      <c r="C14780" s="187">
        <v>45801.0</v>
      </c>
      <c r="D14780" s="188" t="str">
        <f t="shared" si="1"/>
        <v>2025/05</v>
      </c>
      <c r="E14780" s="189"/>
    </row>
    <row r="14781">
      <c r="A14781" s="186" t="s">
        <v>489</v>
      </c>
      <c r="B14781" s="186">
        <v>0.149494</v>
      </c>
      <c r="C14781" s="187">
        <v>45801.0</v>
      </c>
      <c r="D14781" s="188" t="str">
        <f t="shared" si="1"/>
        <v>2025/05</v>
      </c>
      <c r="E14781" s="189"/>
    </row>
    <row r="14782">
      <c r="A14782" s="186" t="s">
        <v>489</v>
      </c>
      <c r="B14782" s="186">
        <v>0.001792</v>
      </c>
      <c r="C14782" s="187">
        <v>45801.0</v>
      </c>
      <c r="D14782" s="188" t="str">
        <f t="shared" si="1"/>
        <v>2025/05</v>
      </c>
      <c r="E14782" s="189"/>
    </row>
    <row r="14783">
      <c r="A14783" s="186" t="s">
        <v>489</v>
      </c>
      <c r="B14783" s="186">
        <v>0.035384</v>
      </c>
      <c r="C14783" s="187">
        <v>45801.0</v>
      </c>
      <c r="D14783" s="188" t="str">
        <f t="shared" si="1"/>
        <v>2025/05</v>
      </c>
      <c r="E14783" s="189"/>
    </row>
    <row r="14784">
      <c r="A14784" s="186" t="s">
        <v>489</v>
      </c>
      <c r="B14784" s="186">
        <v>6.0939249</v>
      </c>
      <c r="C14784" s="187">
        <v>45801.0</v>
      </c>
      <c r="D14784" s="188" t="str">
        <f t="shared" si="1"/>
        <v>2025/05</v>
      </c>
      <c r="E14784" s="189"/>
    </row>
    <row r="14785">
      <c r="A14785" s="186" t="s">
        <v>489</v>
      </c>
      <c r="B14785" s="186">
        <v>0.4103328</v>
      </c>
      <c r="C14785" s="187">
        <v>45801.0</v>
      </c>
      <c r="D14785" s="188" t="str">
        <f t="shared" si="1"/>
        <v>2025/05</v>
      </c>
      <c r="E14785" s="189"/>
    </row>
    <row r="14786">
      <c r="A14786" s="186" t="s">
        <v>489</v>
      </c>
      <c r="B14786" s="186">
        <v>3.4079076</v>
      </c>
      <c r="C14786" s="187">
        <v>45801.0</v>
      </c>
      <c r="D14786" s="188" t="str">
        <f t="shared" si="1"/>
        <v>2025/05</v>
      </c>
      <c r="E14786" s="189"/>
    </row>
    <row r="14787">
      <c r="A14787" s="186" t="s">
        <v>498</v>
      </c>
      <c r="B14787" s="186">
        <v>1.010545</v>
      </c>
      <c r="C14787" s="187">
        <v>45801.0</v>
      </c>
      <c r="D14787" s="188" t="str">
        <f t="shared" si="1"/>
        <v>2025/05</v>
      </c>
      <c r="E14787" s="189"/>
    </row>
    <row r="14788">
      <c r="A14788" s="186" t="s">
        <v>498</v>
      </c>
      <c r="B14788" s="186">
        <v>0.07664</v>
      </c>
      <c r="C14788" s="187">
        <v>45801.0</v>
      </c>
      <c r="D14788" s="188" t="str">
        <f t="shared" si="1"/>
        <v>2025/05</v>
      </c>
      <c r="E14788" s="189"/>
    </row>
    <row r="14789">
      <c r="A14789" s="186" t="s">
        <v>498</v>
      </c>
      <c r="B14789" s="186">
        <v>0.87094</v>
      </c>
      <c r="C14789" s="187">
        <v>45801.0</v>
      </c>
      <c r="D14789" s="188" t="str">
        <f t="shared" si="1"/>
        <v>2025/05</v>
      </c>
      <c r="E14789" s="189"/>
    </row>
    <row r="14790">
      <c r="A14790" s="186" t="s">
        <v>498</v>
      </c>
      <c r="B14790" s="186">
        <v>0.0498048</v>
      </c>
      <c r="C14790" s="187">
        <v>45801.0</v>
      </c>
      <c r="D14790" s="188" t="str">
        <f t="shared" si="1"/>
        <v>2025/05</v>
      </c>
      <c r="E14790" s="189"/>
    </row>
    <row r="14791">
      <c r="A14791" s="186" t="s">
        <v>498</v>
      </c>
      <c r="B14791" s="186">
        <v>2.784E-4</v>
      </c>
      <c r="C14791" s="187">
        <v>45801.0</v>
      </c>
      <c r="D14791" s="188" t="str">
        <f t="shared" si="1"/>
        <v>2025/05</v>
      </c>
      <c r="E14791" s="189"/>
    </row>
    <row r="14792">
      <c r="A14792" s="186" t="s">
        <v>498</v>
      </c>
      <c r="B14792" s="186">
        <v>0.0120948</v>
      </c>
      <c r="C14792" s="187">
        <v>45801.0</v>
      </c>
      <c r="D14792" s="188" t="str">
        <f t="shared" si="1"/>
        <v>2025/05</v>
      </c>
      <c r="E14792" s="189"/>
    </row>
    <row r="14793">
      <c r="A14793" s="186" t="s">
        <v>513</v>
      </c>
      <c r="B14793" s="186">
        <v>5.18E-5</v>
      </c>
      <c r="C14793" s="187">
        <v>45801.0</v>
      </c>
      <c r="D14793" s="188" t="str">
        <f t="shared" si="1"/>
        <v>2025/05</v>
      </c>
      <c r="E14793" s="189"/>
    </row>
    <row r="14794">
      <c r="A14794" s="186" t="s">
        <v>491</v>
      </c>
      <c r="B14794" s="186">
        <v>0.0209523</v>
      </c>
      <c r="C14794" s="187">
        <v>45801.0</v>
      </c>
      <c r="D14794" s="188" t="str">
        <f t="shared" si="1"/>
        <v>2025/05</v>
      </c>
      <c r="E14794" s="189"/>
    </row>
    <row r="14795">
      <c r="A14795" s="186" t="s">
        <v>491</v>
      </c>
      <c r="B14795" s="186">
        <v>0.0769824</v>
      </c>
      <c r="C14795" s="187">
        <v>45801.0</v>
      </c>
      <c r="D14795" s="188" t="str">
        <f t="shared" si="1"/>
        <v>2025/05</v>
      </c>
      <c r="E14795" s="189"/>
    </row>
    <row r="14796">
      <c r="A14796" s="186" t="s">
        <v>491</v>
      </c>
      <c r="B14796" s="186">
        <v>0.019914</v>
      </c>
      <c r="C14796" s="187">
        <v>45801.0</v>
      </c>
      <c r="D14796" s="188" t="str">
        <f t="shared" si="1"/>
        <v>2025/05</v>
      </c>
      <c r="E14796" s="189"/>
    </row>
    <row r="14797">
      <c r="A14797" s="186" t="s">
        <v>499</v>
      </c>
      <c r="B14797" s="186">
        <v>0.00915707</v>
      </c>
      <c r="C14797" s="187">
        <v>45802.0</v>
      </c>
      <c r="D14797" s="188" t="str">
        <f t="shared" si="1"/>
        <v>2025/05</v>
      </c>
      <c r="E14797" s="189"/>
    </row>
    <row r="14798">
      <c r="A14798" s="186" t="s">
        <v>499</v>
      </c>
      <c r="B14798" s="186">
        <v>0.0986664</v>
      </c>
      <c r="C14798" s="187">
        <v>45802.0</v>
      </c>
      <c r="D14798" s="188" t="str">
        <f t="shared" si="1"/>
        <v>2025/05</v>
      </c>
      <c r="E14798" s="189"/>
    </row>
    <row r="14799">
      <c r="A14799" s="186" t="s">
        <v>499</v>
      </c>
      <c r="B14799" s="186">
        <v>0.0539604</v>
      </c>
      <c r="C14799" s="187">
        <v>45802.0</v>
      </c>
      <c r="D14799" s="188" t="str">
        <f t="shared" si="1"/>
        <v>2025/05</v>
      </c>
      <c r="E14799" s="189"/>
    </row>
    <row r="14800">
      <c r="A14800" s="186" t="s">
        <v>509</v>
      </c>
      <c r="B14800" s="186">
        <v>4.881E-4</v>
      </c>
      <c r="C14800" s="187">
        <v>45802.0</v>
      </c>
      <c r="D14800" s="188" t="str">
        <f t="shared" si="1"/>
        <v>2025/05</v>
      </c>
      <c r="E14800" s="189"/>
    </row>
    <row r="14801">
      <c r="A14801" s="186" t="s">
        <v>509</v>
      </c>
      <c r="B14801" s="186">
        <v>2.7E-4</v>
      </c>
      <c r="C14801" s="187">
        <v>45802.0</v>
      </c>
      <c r="D14801" s="188" t="str">
        <f t="shared" si="1"/>
        <v>2025/05</v>
      </c>
      <c r="E14801" s="189"/>
    </row>
    <row r="14802">
      <c r="A14802" s="186" t="s">
        <v>502</v>
      </c>
      <c r="B14802" s="186">
        <v>0.018706</v>
      </c>
      <c r="C14802" s="187">
        <v>45802.0</v>
      </c>
      <c r="D14802" s="188" t="str">
        <f t="shared" si="1"/>
        <v>2025/05</v>
      </c>
      <c r="E14802" s="189"/>
    </row>
    <row r="14803">
      <c r="A14803" s="186" t="s">
        <v>502</v>
      </c>
      <c r="B14803" s="186">
        <v>0.020417</v>
      </c>
      <c r="C14803" s="187">
        <v>45802.0</v>
      </c>
      <c r="D14803" s="188" t="str">
        <f t="shared" si="1"/>
        <v>2025/05</v>
      </c>
      <c r="E14803" s="189"/>
    </row>
    <row r="14804">
      <c r="A14804" s="186" t="s">
        <v>502</v>
      </c>
      <c r="B14804" s="186">
        <v>0.061648</v>
      </c>
      <c r="C14804" s="187">
        <v>45802.0</v>
      </c>
      <c r="D14804" s="188" t="str">
        <f t="shared" si="1"/>
        <v>2025/05</v>
      </c>
      <c r="E14804" s="189"/>
    </row>
    <row r="14805">
      <c r="A14805" s="186" t="s">
        <v>502</v>
      </c>
      <c r="B14805" s="186">
        <v>0.007306</v>
      </c>
      <c r="C14805" s="187">
        <v>45802.0</v>
      </c>
      <c r="D14805" s="188" t="str">
        <f t="shared" si="1"/>
        <v>2025/05</v>
      </c>
      <c r="E14805" s="189"/>
    </row>
    <row r="14806">
      <c r="A14806" s="186" t="s">
        <v>502</v>
      </c>
      <c r="B14806" s="186">
        <v>1.664E-4</v>
      </c>
      <c r="C14806" s="187">
        <v>45802.0</v>
      </c>
      <c r="D14806" s="188" t="str">
        <f t="shared" si="1"/>
        <v>2025/05</v>
      </c>
      <c r="E14806" s="189"/>
    </row>
    <row r="14807">
      <c r="A14807" s="186" t="s">
        <v>502</v>
      </c>
      <c r="B14807" s="186">
        <v>0.0014864</v>
      </c>
      <c r="C14807" s="187">
        <v>45802.0</v>
      </c>
      <c r="D14807" s="188" t="str">
        <f t="shared" si="1"/>
        <v>2025/05</v>
      </c>
      <c r="E14807" s="189"/>
    </row>
    <row r="14808">
      <c r="A14808" s="186" t="s">
        <v>502</v>
      </c>
      <c r="B14808" s="186">
        <v>0.0984162</v>
      </c>
      <c r="C14808" s="187">
        <v>45802.0</v>
      </c>
      <c r="D14808" s="188" t="str">
        <f t="shared" si="1"/>
        <v>2025/05</v>
      </c>
      <c r="E14808" s="189"/>
    </row>
    <row r="14809">
      <c r="A14809" s="186" t="s">
        <v>502</v>
      </c>
      <c r="B14809" s="186">
        <v>4.48E-5</v>
      </c>
      <c r="C14809" s="187">
        <v>45802.0</v>
      </c>
      <c r="D14809" s="188" t="str">
        <f t="shared" si="1"/>
        <v>2025/05</v>
      </c>
      <c r="E14809" s="189"/>
    </row>
    <row r="14810">
      <c r="A14810" s="186" t="s">
        <v>502</v>
      </c>
      <c r="B14810" s="186">
        <v>0.31027</v>
      </c>
      <c r="C14810" s="187">
        <v>45802.0</v>
      </c>
      <c r="D14810" s="188" t="str">
        <f t="shared" si="1"/>
        <v>2025/05</v>
      </c>
      <c r="E14810" s="189"/>
    </row>
    <row r="14811">
      <c r="A14811" s="186" t="s">
        <v>502</v>
      </c>
      <c r="B14811" s="186">
        <v>0.0225348</v>
      </c>
      <c r="C14811" s="187">
        <v>45802.0</v>
      </c>
      <c r="D14811" s="188" t="str">
        <f t="shared" si="1"/>
        <v>2025/05</v>
      </c>
      <c r="E14811" s="189"/>
    </row>
    <row r="14812">
      <c r="A14812" s="186" t="s">
        <v>502</v>
      </c>
      <c r="B14812" s="186">
        <v>0.0163008</v>
      </c>
      <c r="C14812" s="187">
        <v>45802.0</v>
      </c>
      <c r="D14812" s="188" t="str">
        <f t="shared" si="1"/>
        <v>2025/05</v>
      </c>
      <c r="E14812" s="189"/>
    </row>
    <row r="14813">
      <c r="A14813" s="186" t="s">
        <v>502</v>
      </c>
      <c r="B14813" s="186">
        <v>0.0036066</v>
      </c>
      <c r="C14813" s="187">
        <v>45802.0</v>
      </c>
      <c r="D14813" s="188" t="str">
        <f t="shared" si="1"/>
        <v>2025/05</v>
      </c>
      <c r="E14813" s="189"/>
    </row>
    <row r="14814">
      <c r="A14814" s="186" t="s">
        <v>502</v>
      </c>
      <c r="B14814" s="186">
        <v>0.2313685</v>
      </c>
      <c r="C14814" s="187">
        <v>45802.0</v>
      </c>
      <c r="D14814" s="188" t="str">
        <f t="shared" si="1"/>
        <v>2025/05</v>
      </c>
      <c r="E14814" s="189"/>
    </row>
    <row r="14815">
      <c r="A14815" s="186" t="s">
        <v>502</v>
      </c>
      <c r="B14815" s="186">
        <v>0.0271392</v>
      </c>
      <c r="C14815" s="187">
        <v>45802.0</v>
      </c>
      <c r="D14815" s="188" t="str">
        <f t="shared" si="1"/>
        <v>2025/05</v>
      </c>
      <c r="E14815" s="189"/>
    </row>
    <row r="14816">
      <c r="A14816" s="186" t="s">
        <v>502</v>
      </c>
      <c r="B14816" s="186">
        <v>0.3493248</v>
      </c>
      <c r="C14816" s="187">
        <v>45802.0</v>
      </c>
      <c r="D14816" s="188" t="str">
        <f t="shared" si="1"/>
        <v>2025/05</v>
      </c>
      <c r="E14816" s="189"/>
    </row>
    <row r="14817">
      <c r="A14817" s="186" t="s">
        <v>502</v>
      </c>
      <c r="B14817" s="186">
        <v>0.0039607</v>
      </c>
      <c r="C14817" s="187">
        <v>45802.0</v>
      </c>
      <c r="D14817" s="188" t="str">
        <f t="shared" si="1"/>
        <v>2025/05</v>
      </c>
      <c r="E14817" s="189"/>
    </row>
    <row r="14818">
      <c r="A14818" s="186" t="s">
        <v>502</v>
      </c>
      <c r="B14818" s="186">
        <v>0.3508632</v>
      </c>
      <c r="C14818" s="187">
        <v>45802.0</v>
      </c>
      <c r="D14818" s="188" t="str">
        <f t="shared" si="1"/>
        <v>2025/05</v>
      </c>
      <c r="E14818" s="189"/>
    </row>
    <row r="14819">
      <c r="A14819" s="186" t="s">
        <v>502</v>
      </c>
      <c r="B14819" s="186">
        <v>1.728E-4</v>
      </c>
      <c r="C14819" s="187">
        <v>45802.0</v>
      </c>
      <c r="D14819" s="188" t="str">
        <f t="shared" si="1"/>
        <v>2025/05</v>
      </c>
      <c r="E14819" s="189"/>
    </row>
    <row r="14820">
      <c r="A14820" s="186" t="s">
        <v>502</v>
      </c>
      <c r="B14820" s="186">
        <v>0.0213636</v>
      </c>
      <c r="C14820" s="187">
        <v>45802.0</v>
      </c>
      <c r="D14820" s="188" t="str">
        <f t="shared" si="1"/>
        <v>2025/05</v>
      </c>
      <c r="E14820" s="189"/>
    </row>
    <row r="14821">
      <c r="A14821" s="186" t="s">
        <v>502</v>
      </c>
      <c r="B14821" s="186">
        <v>3.68</v>
      </c>
      <c r="C14821" s="187">
        <v>45802.0</v>
      </c>
      <c r="D14821" s="188" t="str">
        <f t="shared" si="1"/>
        <v>2025/05</v>
      </c>
      <c r="E14821" s="189"/>
    </row>
    <row r="14822">
      <c r="A14822" s="186" t="s">
        <v>502</v>
      </c>
      <c r="B14822" s="186">
        <v>0.039486</v>
      </c>
      <c r="C14822" s="187">
        <v>45802.0</v>
      </c>
      <c r="D14822" s="188" t="str">
        <f t="shared" si="1"/>
        <v>2025/05</v>
      </c>
      <c r="E14822" s="189"/>
    </row>
    <row r="14823">
      <c r="A14823" s="186" t="s">
        <v>502</v>
      </c>
      <c r="B14823" s="186">
        <v>0.055608</v>
      </c>
      <c r="C14823" s="187">
        <v>45802.0</v>
      </c>
      <c r="D14823" s="188" t="str">
        <f t="shared" si="1"/>
        <v>2025/05</v>
      </c>
      <c r="E14823" s="189"/>
    </row>
    <row r="14824">
      <c r="A14824" s="186" t="s">
        <v>489</v>
      </c>
      <c r="B14824" s="186">
        <v>7.1482974</v>
      </c>
      <c r="C14824" s="187">
        <v>45802.0</v>
      </c>
      <c r="D14824" s="188" t="str">
        <f t="shared" si="1"/>
        <v>2025/05</v>
      </c>
      <c r="E14824" s="189"/>
    </row>
    <row r="14825">
      <c r="A14825" s="186" t="s">
        <v>489</v>
      </c>
      <c r="B14825" s="186">
        <v>0.5017632</v>
      </c>
      <c r="C14825" s="187">
        <v>45802.0</v>
      </c>
      <c r="D14825" s="188" t="str">
        <f t="shared" si="1"/>
        <v>2025/05</v>
      </c>
      <c r="E14825" s="189"/>
    </row>
    <row r="14826">
      <c r="A14826" s="186" t="s">
        <v>489</v>
      </c>
      <c r="B14826" s="186">
        <v>3.936666</v>
      </c>
      <c r="C14826" s="187">
        <v>45802.0</v>
      </c>
      <c r="D14826" s="188" t="str">
        <f t="shared" si="1"/>
        <v>2025/05</v>
      </c>
      <c r="E14826" s="189"/>
    </row>
    <row r="14827">
      <c r="A14827" s="186" t="s">
        <v>498</v>
      </c>
      <c r="B14827" s="186">
        <v>0.22786</v>
      </c>
      <c r="C14827" s="187">
        <v>45802.0</v>
      </c>
      <c r="D14827" s="188" t="str">
        <f t="shared" si="1"/>
        <v>2025/05</v>
      </c>
      <c r="E14827" s="189"/>
    </row>
    <row r="14828">
      <c r="A14828" s="186" t="s">
        <v>498</v>
      </c>
      <c r="B14828" s="186">
        <v>0.0032</v>
      </c>
      <c r="C14828" s="187">
        <v>45802.0</v>
      </c>
      <c r="D14828" s="188" t="str">
        <f t="shared" si="1"/>
        <v>2025/05</v>
      </c>
      <c r="E14828" s="189"/>
    </row>
    <row r="14829">
      <c r="A14829" s="186" t="s">
        <v>498</v>
      </c>
      <c r="B14829" s="186">
        <v>0.17506</v>
      </c>
      <c r="C14829" s="187">
        <v>45802.0</v>
      </c>
      <c r="D14829" s="188" t="str">
        <f t="shared" si="1"/>
        <v>2025/05</v>
      </c>
      <c r="E14829" s="189"/>
    </row>
    <row r="14830">
      <c r="A14830" s="186" t="s">
        <v>498</v>
      </c>
      <c r="B14830" s="186">
        <v>0.0101352</v>
      </c>
      <c r="C14830" s="187">
        <v>45802.0</v>
      </c>
      <c r="D14830" s="188" t="str">
        <f t="shared" si="1"/>
        <v>2025/05</v>
      </c>
      <c r="E14830" s="189"/>
    </row>
    <row r="14831">
      <c r="A14831" s="186" t="s">
        <v>498</v>
      </c>
      <c r="B14831" s="186">
        <v>0.0020784</v>
      </c>
      <c r="C14831" s="187">
        <v>45802.0</v>
      </c>
      <c r="D14831" s="188" t="str">
        <f t="shared" si="1"/>
        <v>2025/05</v>
      </c>
      <c r="E14831" s="189"/>
    </row>
    <row r="14832">
      <c r="A14832" s="186" t="s">
        <v>513</v>
      </c>
      <c r="B14832" s="186">
        <v>5.88E-5</v>
      </c>
      <c r="C14832" s="187">
        <v>45802.0</v>
      </c>
      <c r="D14832" s="188" t="str">
        <f t="shared" si="1"/>
        <v>2025/05</v>
      </c>
      <c r="E14832" s="189"/>
    </row>
    <row r="14833">
      <c r="A14833" s="186" t="s">
        <v>491</v>
      </c>
      <c r="B14833" s="186">
        <v>0.02927415</v>
      </c>
      <c r="C14833" s="187">
        <v>45802.0</v>
      </c>
      <c r="D14833" s="188" t="str">
        <f t="shared" si="1"/>
        <v>2025/05</v>
      </c>
      <c r="E14833" s="189"/>
    </row>
    <row r="14834">
      <c r="A14834" s="186" t="s">
        <v>491</v>
      </c>
      <c r="B14834" s="186">
        <v>0.08064</v>
      </c>
      <c r="C14834" s="187">
        <v>45802.0</v>
      </c>
      <c r="D14834" s="188" t="str">
        <f t="shared" si="1"/>
        <v>2025/05</v>
      </c>
      <c r="E14834" s="189"/>
    </row>
    <row r="14835">
      <c r="A14835" s="186" t="s">
        <v>491</v>
      </c>
      <c r="B14835" s="186">
        <v>0.0296118</v>
      </c>
      <c r="C14835" s="187">
        <v>45802.0</v>
      </c>
      <c r="D14835" s="188" t="str">
        <f t="shared" si="1"/>
        <v>2025/05</v>
      </c>
      <c r="E14835" s="189"/>
    </row>
    <row r="14836">
      <c r="A14836" s="186" t="s">
        <v>487</v>
      </c>
      <c r="B14836" s="186">
        <v>0.0273928</v>
      </c>
      <c r="C14836" s="187">
        <v>45803.0</v>
      </c>
      <c r="D14836" s="188" t="str">
        <f t="shared" si="1"/>
        <v>2025/05</v>
      </c>
      <c r="E14836" s="189"/>
    </row>
    <row r="14837">
      <c r="A14837" s="186" t="s">
        <v>487</v>
      </c>
      <c r="B14837" s="186">
        <v>0.0016896</v>
      </c>
      <c r="C14837" s="187">
        <v>45803.0</v>
      </c>
      <c r="D14837" s="188" t="str">
        <f t="shared" si="1"/>
        <v>2025/05</v>
      </c>
      <c r="E14837" s="189"/>
    </row>
    <row r="14838">
      <c r="A14838" s="186" t="s">
        <v>487</v>
      </c>
      <c r="B14838" s="186">
        <v>0.0326544</v>
      </c>
      <c r="C14838" s="187">
        <v>45803.0</v>
      </c>
      <c r="D14838" s="188" t="str">
        <f t="shared" si="1"/>
        <v>2025/05</v>
      </c>
      <c r="E14838" s="189"/>
    </row>
    <row r="14839">
      <c r="A14839" s="186" t="s">
        <v>487</v>
      </c>
      <c r="B14839" s="186">
        <v>1.53179</v>
      </c>
      <c r="C14839" s="187">
        <v>45803.0</v>
      </c>
      <c r="D14839" s="188" t="str">
        <f t="shared" si="1"/>
        <v>2025/05</v>
      </c>
      <c r="E14839" s="189"/>
    </row>
    <row r="14840">
      <c r="A14840" s="186" t="s">
        <v>487</v>
      </c>
      <c r="B14840" s="186">
        <v>0.0288</v>
      </c>
      <c r="C14840" s="187">
        <v>45803.0</v>
      </c>
      <c r="D14840" s="188" t="str">
        <f t="shared" si="1"/>
        <v>2025/05</v>
      </c>
      <c r="E14840" s="189"/>
    </row>
    <row r="14841">
      <c r="A14841" s="186" t="s">
        <v>487</v>
      </c>
      <c r="B14841" s="186">
        <v>0.85436</v>
      </c>
      <c r="C14841" s="187">
        <v>45803.0</v>
      </c>
      <c r="D14841" s="188" t="str">
        <f t="shared" si="1"/>
        <v>2025/05</v>
      </c>
      <c r="E14841" s="189"/>
    </row>
    <row r="14842">
      <c r="A14842" s="186" t="s">
        <v>487</v>
      </c>
      <c r="B14842" s="186">
        <v>0.6731109</v>
      </c>
      <c r="C14842" s="187">
        <v>45803.0</v>
      </c>
      <c r="D14842" s="188" t="str">
        <f t="shared" si="1"/>
        <v>2025/05</v>
      </c>
      <c r="E14842" s="189"/>
    </row>
    <row r="14843">
      <c r="A14843" s="186" t="s">
        <v>487</v>
      </c>
      <c r="B14843" s="186">
        <v>0.02464</v>
      </c>
      <c r="C14843" s="187">
        <v>45803.0</v>
      </c>
      <c r="D14843" s="188" t="str">
        <f t="shared" si="1"/>
        <v>2025/05</v>
      </c>
      <c r="E14843" s="189"/>
    </row>
    <row r="14844">
      <c r="A14844" s="186" t="s">
        <v>487</v>
      </c>
      <c r="B14844" s="186">
        <v>1.08064</v>
      </c>
      <c r="C14844" s="187">
        <v>45803.0</v>
      </c>
      <c r="D14844" s="188" t="str">
        <f t="shared" si="1"/>
        <v>2025/05</v>
      </c>
      <c r="E14844" s="189"/>
    </row>
    <row r="14845">
      <c r="A14845" s="186" t="s">
        <v>487</v>
      </c>
      <c r="B14845" s="186">
        <v>0.42444</v>
      </c>
      <c r="C14845" s="187">
        <v>45803.0</v>
      </c>
      <c r="D14845" s="188" t="str">
        <f t="shared" si="1"/>
        <v>2025/05</v>
      </c>
      <c r="E14845" s="189"/>
    </row>
    <row r="14846">
      <c r="A14846" s="186" t="s">
        <v>487</v>
      </c>
      <c r="B14846" s="186">
        <v>0.236</v>
      </c>
      <c r="C14846" s="187">
        <v>45803.0</v>
      </c>
      <c r="D14846" s="188" t="str">
        <f t="shared" si="1"/>
        <v>2025/05</v>
      </c>
      <c r="E14846" s="189"/>
    </row>
    <row r="14847">
      <c r="A14847" s="186" t="s">
        <v>487</v>
      </c>
      <c r="B14847" s="186">
        <v>1.78008</v>
      </c>
      <c r="C14847" s="187">
        <v>45803.0</v>
      </c>
      <c r="D14847" s="188" t="str">
        <f t="shared" si="1"/>
        <v>2025/05</v>
      </c>
      <c r="E14847" s="189"/>
    </row>
    <row r="14848">
      <c r="A14848" s="186" t="s">
        <v>487</v>
      </c>
      <c r="B14848" s="186">
        <v>0.227175</v>
      </c>
      <c r="C14848" s="187">
        <v>45803.0</v>
      </c>
      <c r="D14848" s="188" t="str">
        <f t="shared" si="1"/>
        <v>2025/05</v>
      </c>
      <c r="E14848" s="189"/>
    </row>
    <row r="14849">
      <c r="A14849" s="186" t="s">
        <v>487</v>
      </c>
      <c r="B14849" s="186">
        <v>0.48416</v>
      </c>
      <c r="C14849" s="187">
        <v>45803.0</v>
      </c>
      <c r="D14849" s="188" t="str">
        <f t="shared" si="1"/>
        <v>2025/05</v>
      </c>
      <c r="E14849" s="189"/>
    </row>
    <row r="14850">
      <c r="A14850" s="186" t="s">
        <v>487</v>
      </c>
      <c r="B14850" s="186">
        <v>0.10328</v>
      </c>
      <c r="C14850" s="187">
        <v>45803.0</v>
      </c>
      <c r="D14850" s="188" t="str">
        <f t="shared" si="1"/>
        <v>2025/05</v>
      </c>
      <c r="E14850" s="189"/>
    </row>
    <row r="14851">
      <c r="A14851" s="186" t="s">
        <v>499</v>
      </c>
      <c r="B14851" s="186">
        <v>0.02339636</v>
      </c>
      <c r="C14851" s="187">
        <v>45803.0</v>
      </c>
      <c r="D14851" s="188" t="str">
        <f t="shared" si="1"/>
        <v>2025/05</v>
      </c>
      <c r="E14851" s="189"/>
    </row>
    <row r="14852">
      <c r="A14852" s="186" t="s">
        <v>499</v>
      </c>
      <c r="B14852" s="186">
        <v>0.1136016</v>
      </c>
      <c r="C14852" s="187">
        <v>45803.0</v>
      </c>
      <c r="D14852" s="188" t="str">
        <f t="shared" si="1"/>
        <v>2025/05</v>
      </c>
      <c r="E14852" s="189"/>
    </row>
    <row r="14853">
      <c r="A14853" s="186" t="s">
        <v>499</v>
      </c>
      <c r="B14853" s="186">
        <v>0.0629436</v>
      </c>
      <c r="C14853" s="187">
        <v>45803.0</v>
      </c>
      <c r="D14853" s="188" t="str">
        <f t="shared" si="1"/>
        <v>2025/05</v>
      </c>
      <c r="E14853" s="189"/>
    </row>
    <row r="14854">
      <c r="A14854" s="186" t="s">
        <v>514</v>
      </c>
      <c r="B14854" s="186">
        <v>0.036012</v>
      </c>
      <c r="C14854" s="187">
        <v>45803.0</v>
      </c>
      <c r="D14854" s="188" t="str">
        <f t="shared" si="1"/>
        <v>2025/05</v>
      </c>
      <c r="E14854" s="189"/>
    </row>
    <row r="14855">
      <c r="A14855" s="186" t="s">
        <v>514</v>
      </c>
      <c r="B14855" s="186">
        <v>0.064208</v>
      </c>
      <c r="C14855" s="187">
        <v>45803.0</v>
      </c>
      <c r="D14855" s="188" t="str">
        <f t="shared" si="1"/>
        <v>2025/05</v>
      </c>
      <c r="E14855" s="189"/>
    </row>
    <row r="14856">
      <c r="A14856" s="186" t="s">
        <v>514</v>
      </c>
      <c r="B14856" s="186">
        <v>0.0373083</v>
      </c>
      <c r="C14856" s="187">
        <v>45803.0</v>
      </c>
      <c r="D14856" s="188" t="str">
        <f t="shared" si="1"/>
        <v>2025/05</v>
      </c>
      <c r="E14856" s="189"/>
    </row>
    <row r="14857">
      <c r="A14857" s="186" t="s">
        <v>514</v>
      </c>
      <c r="B14857" s="186">
        <v>2.016E-4</v>
      </c>
      <c r="C14857" s="187">
        <v>45803.0</v>
      </c>
      <c r="D14857" s="188" t="str">
        <f t="shared" si="1"/>
        <v>2025/05</v>
      </c>
      <c r="E14857" s="189"/>
    </row>
    <row r="14858">
      <c r="A14858" s="186" t="s">
        <v>514</v>
      </c>
      <c r="B14858" s="186">
        <v>0.013038</v>
      </c>
      <c r="C14858" s="187">
        <v>45803.0</v>
      </c>
      <c r="D14858" s="188" t="str">
        <f t="shared" si="1"/>
        <v>2025/05</v>
      </c>
      <c r="E14858" s="189"/>
    </row>
    <row r="14859">
      <c r="A14859" s="186" t="s">
        <v>514</v>
      </c>
      <c r="B14859" s="186">
        <v>0.004882</v>
      </c>
      <c r="C14859" s="187">
        <v>45803.0</v>
      </c>
      <c r="D14859" s="188" t="str">
        <f t="shared" si="1"/>
        <v>2025/05</v>
      </c>
      <c r="E14859" s="189"/>
    </row>
    <row r="14860">
      <c r="A14860" s="186" t="s">
        <v>509</v>
      </c>
      <c r="B14860" s="186">
        <v>0.00154155</v>
      </c>
      <c r="C14860" s="187">
        <v>45803.0</v>
      </c>
      <c r="D14860" s="188" t="str">
        <f t="shared" si="1"/>
        <v>2025/05</v>
      </c>
      <c r="E14860" s="189"/>
    </row>
    <row r="14861">
      <c r="A14861" s="186" t="s">
        <v>509</v>
      </c>
      <c r="B14861" s="186">
        <v>0.001212</v>
      </c>
      <c r="C14861" s="187">
        <v>45803.0</v>
      </c>
      <c r="D14861" s="188" t="str">
        <f t="shared" si="1"/>
        <v>2025/05</v>
      </c>
      <c r="E14861" s="189"/>
    </row>
    <row r="14862">
      <c r="A14862" s="186" t="s">
        <v>502</v>
      </c>
      <c r="B14862" s="186">
        <v>0.007566</v>
      </c>
      <c r="C14862" s="187">
        <v>45803.0</v>
      </c>
      <c r="D14862" s="188" t="str">
        <f t="shared" si="1"/>
        <v>2025/05</v>
      </c>
      <c r="E14862" s="189"/>
    </row>
    <row r="14863">
      <c r="A14863" s="186" t="s">
        <v>502</v>
      </c>
      <c r="B14863" s="186">
        <v>0.005424</v>
      </c>
      <c r="C14863" s="187">
        <v>45803.0</v>
      </c>
      <c r="D14863" s="188" t="str">
        <f t="shared" si="1"/>
        <v>2025/05</v>
      </c>
      <c r="E14863" s="189"/>
    </row>
    <row r="14864">
      <c r="A14864" s="186" t="s">
        <v>502</v>
      </c>
      <c r="B14864" s="186">
        <v>0.040355</v>
      </c>
      <c r="C14864" s="187">
        <v>45803.0</v>
      </c>
      <c r="D14864" s="188" t="str">
        <f t="shared" si="1"/>
        <v>2025/05</v>
      </c>
      <c r="E14864" s="189"/>
    </row>
    <row r="14865">
      <c r="A14865" s="186" t="s">
        <v>502</v>
      </c>
      <c r="B14865" s="186">
        <v>0.1303776</v>
      </c>
      <c r="C14865" s="187">
        <v>45803.0</v>
      </c>
      <c r="D14865" s="188" t="str">
        <f t="shared" si="1"/>
        <v>2025/05</v>
      </c>
      <c r="E14865" s="189"/>
    </row>
    <row r="14866">
      <c r="A14866" s="186" t="s">
        <v>502</v>
      </c>
      <c r="B14866" s="186">
        <v>0.027245</v>
      </c>
      <c r="C14866" s="187">
        <v>45803.0</v>
      </c>
      <c r="D14866" s="188" t="str">
        <f t="shared" si="1"/>
        <v>2025/05</v>
      </c>
      <c r="E14866" s="189"/>
    </row>
    <row r="14867">
      <c r="A14867" s="186" t="s">
        <v>502</v>
      </c>
      <c r="B14867" s="186">
        <v>0.00176</v>
      </c>
      <c r="C14867" s="187">
        <v>45803.0</v>
      </c>
      <c r="D14867" s="188" t="str">
        <f t="shared" si="1"/>
        <v>2025/05</v>
      </c>
      <c r="E14867" s="189"/>
    </row>
    <row r="14868">
      <c r="A14868" s="186" t="s">
        <v>502</v>
      </c>
      <c r="B14868" s="186">
        <v>0.04166</v>
      </c>
      <c r="C14868" s="187">
        <v>45803.0</v>
      </c>
      <c r="D14868" s="188" t="str">
        <f t="shared" si="1"/>
        <v>2025/05</v>
      </c>
      <c r="E14868" s="189"/>
    </row>
    <row r="14869">
      <c r="A14869" s="186" t="s">
        <v>502</v>
      </c>
      <c r="B14869" s="186">
        <v>0.05862615</v>
      </c>
      <c r="C14869" s="187">
        <v>45803.0</v>
      </c>
      <c r="D14869" s="188" t="str">
        <f t="shared" si="1"/>
        <v>2025/05</v>
      </c>
      <c r="E14869" s="189"/>
    </row>
    <row r="14870">
      <c r="A14870" s="186" t="s">
        <v>502</v>
      </c>
      <c r="B14870" s="186">
        <v>0.2532</v>
      </c>
      <c r="C14870" s="187">
        <v>45803.0</v>
      </c>
      <c r="D14870" s="188" t="str">
        <f t="shared" si="1"/>
        <v>2025/05</v>
      </c>
      <c r="E14870" s="189"/>
    </row>
    <row r="14871">
      <c r="A14871" s="186" t="s">
        <v>502</v>
      </c>
      <c r="B14871" s="186">
        <v>0.0166518</v>
      </c>
      <c r="C14871" s="187">
        <v>45803.0</v>
      </c>
      <c r="D14871" s="188" t="str">
        <f t="shared" si="1"/>
        <v>2025/05</v>
      </c>
      <c r="E14871" s="189"/>
    </row>
    <row r="14872">
      <c r="A14872" s="186" t="s">
        <v>502</v>
      </c>
      <c r="B14872" s="186">
        <v>0.83541</v>
      </c>
      <c r="C14872" s="187">
        <v>45803.0</v>
      </c>
      <c r="D14872" s="188" t="str">
        <f t="shared" si="1"/>
        <v>2025/05</v>
      </c>
      <c r="E14872" s="189"/>
    </row>
    <row r="14873">
      <c r="A14873" s="186" t="s">
        <v>502</v>
      </c>
      <c r="B14873" s="186">
        <v>0.910005</v>
      </c>
      <c r="C14873" s="187">
        <v>45803.0</v>
      </c>
      <c r="D14873" s="188" t="str">
        <f t="shared" si="1"/>
        <v>2025/05</v>
      </c>
      <c r="E14873" s="189"/>
    </row>
    <row r="14874">
      <c r="A14874" s="186" t="s">
        <v>502</v>
      </c>
      <c r="B14874" s="186">
        <v>2.03898</v>
      </c>
      <c r="C14874" s="187">
        <v>45803.0</v>
      </c>
      <c r="D14874" s="188" t="str">
        <f t="shared" si="1"/>
        <v>2025/05</v>
      </c>
      <c r="E14874" s="189"/>
    </row>
    <row r="14875">
      <c r="A14875" s="186" t="s">
        <v>502</v>
      </c>
      <c r="B14875" s="186">
        <v>0.0996919</v>
      </c>
      <c r="C14875" s="187">
        <v>45803.0</v>
      </c>
      <c r="D14875" s="188" t="str">
        <f t="shared" si="1"/>
        <v>2025/05</v>
      </c>
      <c r="E14875" s="189"/>
    </row>
    <row r="14876">
      <c r="A14876" s="186" t="s">
        <v>502</v>
      </c>
      <c r="B14876" s="186">
        <v>0.0090464</v>
      </c>
      <c r="C14876" s="187">
        <v>45803.0</v>
      </c>
      <c r="D14876" s="188" t="str">
        <f t="shared" si="1"/>
        <v>2025/05</v>
      </c>
      <c r="E14876" s="189"/>
    </row>
    <row r="14877">
      <c r="A14877" s="186" t="s">
        <v>502</v>
      </c>
      <c r="B14877" s="186">
        <v>0.12474</v>
      </c>
      <c r="C14877" s="187">
        <v>45803.0</v>
      </c>
      <c r="D14877" s="188" t="str">
        <f t="shared" si="1"/>
        <v>2025/05</v>
      </c>
      <c r="E14877" s="189"/>
    </row>
    <row r="14878">
      <c r="A14878" s="186" t="s">
        <v>502</v>
      </c>
      <c r="B14878" s="186">
        <v>0.0061292</v>
      </c>
      <c r="C14878" s="187">
        <v>45803.0</v>
      </c>
      <c r="D14878" s="188" t="str">
        <f t="shared" si="1"/>
        <v>2025/05</v>
      </c>
      <c r="E14878" s="189"/>
    </row>
    <row r="14879">
      <c r="A14879" s="186" t="s">
        <v>502</v>
      </c>
      <c r="B14879" s="186">
        <v>0.3953571</v>
      </c>
      <c r="C14879" s="187">
        <v>45803.0</v>
      </c>
      <c r="D14879" s="188" t="str">
        <f t="shared" si="1"/>
        <v>2025/05</v>
      </c>
      <c r="E14879" s="189"/>
    </row>
    <row r="14880">
      <c r="A14880" s="186" t="s">
        <v>502</v>
      </c>
      <c r="B14880" s="186">
        <v>5.184E-4</v>
      </c>
      <c r="C14880" s="187">
        <v>45803.0</v>
      </c>
      <c r="D14880" s="188" t="str">
        <f t="shared" si="1"/>
        <v>2025/05</v>
      </c>
      <c r="E14880" s="189"/>
    </row>
    <row r="14881">
      <c r="A14881" s="186" t="s">
        <v>502</v>
      </c>
      <c r="B14881" s="186">
        <v>0.0233208</v>
      </c>
      <c r="C14881" s="187">
        <v>45803.0</v>
      </c>
      <c r="D14881" s="188" t="str">
        <f t="shared" si="1"/>
        <v>2025/05</v>
      </c>
      <c r="E14881" s="189"/>
    </row>
    <row r="14882">
      <c r="A14882" s="186" t="s">
        <v>502</v>
      </c>
      <c r="B14882" s="186">
        <v>3.56</v>
      </c>
      <c r="C14882" s="187">
        <v>45803.0</v>
      </c>
      <c r="D14882" s="188" t="str">
        <f t="shared" si="1"/>
        <v>2025/05</v>
      </c>
      <c r="E14882" s="189"/>
    </row>
    <row r="14883">
      <c r="A14883" s="186" t="s">
        <v>502</v>
      </c>
      <c r="B14883" s="186">
        <v>0.039297</v>
      </c>
      <c r="C14883" s="187">
        <v>45803.0</v>
      </c>
      <c r="D14883" s="188" t="str">
        <f t="shared" si="1"/>
        <v>2025/05</v>
      </c>
      <c r="E14883" s="189"/>
    </row>
    <row r="14884">
      <c r="A14884" s="186" t="s">
        <v>502</v>
      </c>
      <c r="B14884" s="186">
        <v>0.055086</v>
      </c>
      <c r="C14884" s="187">
        <v>45803.0</v>
      </c>
      <c r="D14884" s="188" t="str">
        <f t="shared" si="1"/>
        <v>2025/05</v>
      </c>
      <c r="E14884" s="189"/>
    </row>
    <row r="14885">
      <c r="A14885" s="186" t="s">
        <v>488</v>
      </c>
      <c r="B14885" s="186">
        <v>1.955188</v>
      </c>
      <c r="C14885" s="187">
        <v>45803.0</v>
      </c>
      <c r="D14885" s="188" t="str">
        <f t="shared" si="1"/>
        <v>2025/05</v>
      </c>
      <c r="E14885" s="189"/>
    </row>
    <row r="14886">
      <c r="A14886" s="186" t="s">
        <v>488</v>
      </c>
      <c r="B14886" s="186">
        <v>0.522414</v>
      </c>
      <c r="C14886" s="187">
        <v>45803.0</v>
      </c>
      <c r="D14886" s="188" t="str">
        <f t="shared" si="1"/>
        <v>2025/05</v>
      </c>
      <c r="E14886" s="189"/>
    </row>
    <row r="14887">
      <c r="A14887" s="186" t="s">
        <v>488</v>
      </c>
      <c r="B14887" s="186">
        <v>0.103096</v>
      </c>
      <c r="C14887" s="187">
        <v>45803.0</v>
      </c>
      <c r="D14887" s="188" t="str">
        <f t="shared" si="1"/>
        <v>2025/05</v>
      </c>
      <c r="E14887" s="189"/>
    </row>
    <row r="14888">
      <c r="A14888" s="186" t="s">
        <v>488</v>
      </c>
      <c r="B14888" s="186">
        <v>0.0013825</v>
      </c>
      <c r="C14888" s="187">
        <v>45803.0</v>
      </c>
      <c r="D14888" s="188" t="str">
        <f t="shared" si="1"/>
        <v>2025/05</v>
      </c>
      <c r="E14888" s="189"/>
    </row>
    <row r="14889">
      <c r="A14889" s="186" t="s">
        <v>488</v>
      </c>
      <c r="B14889" s="186">
        <v>0.01103</v>
      </c>
      <c r="C14889" s="187">
        <v>45803.0</v>
      </c>
      <c r="D14889" s="188" t="str">
        <f t="shared" si="1"/>
        <v>2025/05</v>
      </c>
      <c r="E14889" s="189"/>
    </row>
    <row r="14890">
      <c r="A14890" s="186" t="s">
        <v>488</v>
      </c>
      <c r="B14890" s="186">
        <v>5.81215</v>
      </c>
      <c r="C14890" s="187">
        <v>45803.0</v>
      </c>
      <c r="D14890" s="188" t="str">
        <f t="shared" si="1"/>
        <v>2025/05</v>
      </c>
      <c r="E14890" s="189"/>
    </row>
    <row r="14891">
      <c r="A14891" s="186" t="s">
        <v>488</v>
      </c>
      <c r="B14891" s="186">
        <v>0.07243</v>
      </c>
      <c r="C14891" s="187">
        <v>45803.0</v>
      </c>
      <c r="D14891" s="188" t="str">
        <f t="shared" si="1"/>
        <v>2025/05</v>
      </c>
      <c r="E14891" s="189"/>
    </row>
    <row r="14892">
      <c r="A14892" s="186" t="s">
        <v>488</v>
      </c>
      <c r="B14892" s="186">
        <v>2.56976</v>
      </c>
      <c r="C14892" s="187">
        <v>45803.0</v>
      </c>
      <c r="D14892" s="188" t="str">
        <f t="shared" si="1"/>
        <v>2025/05</v>
      </c>
      <c r="E14892" s="189"/>
    </row>
    <row r="14893">
      <c r="A14893" s="186" t="s">
        <v>488</v>
      </c>
      <c r="B14893" s="186">
        <v>4.6215E-4</v>
      </c>
      <c r="C14893" s="187">
        <v>45803.0</v>
      </c>
      <c r="D14893" s="188" t="str">
        <f t="shared" si="1"/>
        <v>2025/05</v>
      </c>
      <c r="E14893" s="189"/>
    </row>
    <row r="14894">
      <c r="A14894" s="186" t="s">
        <v>488</v>
      </c>
      <c r="B14894" s="186">
        <v>0.2390781</v>
      </c>
      <c r="C14894" s="187">
        <v>45803.0</v>
      </c>
      <c r="D14894" s="188" t="str">
        <f t="shared" si="1"/>
        <v>2025/05</v>
      </c>
      <c r="E14894" s="189"/>
    </row>
    <row r="14895">
      <c r="A14895" s="186" t="s">
        <v>488</v>
      </c>
      <c r="B14895" s="186">
        <v>0.0326016</v>
      </c>
      <c r="C14895" s="187">
        <v>45803.0</v>
      </c>
      <c r="D14895" s="188" t="str">
        <f t="shared" si="1"/>
        <v>2025/05</v>
      </c>
      <c r="E14895" s="189"/>
    </row>
    <row r="14896">
      <c r="A14896" s="186" t="s">
        <v>488</v>
      </c>
      <c r="B14896" s="186">
        <v>0.0527544</v>
      </c>
      <c r="C14896" s="187">
        <v>45803.0</v>
      </c>
      <c r="D14896" s="188" t="str">
        <f t="shared" si="1"/>
        <v>2025/05</v>
      </c>
      <c r="E14896" s="189"/>
    </row>
    <row r="14897">
      <c r="A14897" s="186" t="s">
        <v>489</v>
      </c>
      <c r="B14897" s="186">
        <v>0.051954</v>
      </c>
      <c r="C14897" s="187">
        <v>45803.0</v>
      </c>
      <c r="D14897" s="188" t="str">
        <f t="shared" si="1"/>
        <v>2025/05</v>
      </c>
      <c r="E14897" s="189"/>
    </row>
    <row r="14898">
      <c r="A14898" s="186" t="s">
        <v>489</v>
      </c>
      <c r="B14898" s="186">
        <v>0.011104</v>
      </c>
      <c r="C14898" s="187">
        <v>45803.0</v>
      </c>
      <c r="D14898" s="188" t="str">
        <f t="shared" si="1"/>
        <v>2025/05</v>
      </c>
      <c r="E14898" s="189"/>
    </row>
    <row r="14899">
      <c r="A14899" s="186" t="s">
        <v>489</v>
      </c>
      <c r="B14899" s="186">
        <v>7.57681845</v>
      </c>
      <c r="C14899" s="187">
        <v>45803.0</v>
      </c>
      <c r="D14899" s="188" t="str">
        <f t="shared" si="1"/>
        <v>2025/05</v>
      </c>
      <c r="E14899" s="189"/>
    </row>
    <row r="14900">
      <c r="A14900" s="186" t="s">
        <v>489</v>
      </c>
      <c r="B14900" s="186">
        <v>0.5657568</v>
      </c>
      <c r="C14900" s="187">
        <v>45803.0</v>
      </c>
      <c r="D14900" s="188" t="str">
        <f t="shared" si="1"/>
        <v>2025/05</v>
      </c>
      <c r="E14900" s="189"/>
    </row>
    <row r="14901">
      <c r="A14901" s="186" t="s">
        <v>489</v>
      </c>
      <c r="B14901" s="186">
        <v>4.1036022</v>
      </c>
      <c r="C14901" s="187">
        <v>45803.0</v>
      </c>
      <c r="D14901" s="188" t="str">
        <f t="shared" si="1"/>
        <v>2025/05</v>
      </c>
      <c r="E14901" s="189"/>
    </row>
    <row r="14902">
      <c r="A14902" s="186" t="s">
        <v>489</v>
      </c>
      <c r="B14902" s="186">
        <v>0.0488913</v>
      </c>
      <c r="C14902" s="187">
        <v>45803.0</v>
      </c>
      <c r="D14902" s="188" t="str">
        <f t="shared" si="1"/>
        <v>2025/05</v>
      </c>
      <c r="E14902" s="189"/>
    </row>
    <row r="14903">
      <c r="A14903" s="186" t="s">
        <v>489</v>
      </c>
      <c r="B14903" s="186">
        <v>0.0374196</v>
      </c>
      <c r="C14903" s="187">
        <v>45803.0</v>
      </c>
      <c r="D14903" s="188" t="str">
        <f t="shared" si="1"/>
        <v>2025/05</v>
      </c>
      <c r="E14903" s="189"/>
    </row>
    <row r="14904">
      <c r="A14904" s="186" t="s">
        <v>498</v>
      </c>
      <c r="B14904" s="186">
        <v>1.5705875</v>
      </c>
      <c r="C14904" s="187">
        <v>45803.0</v>
      </c>
      <c r="D14904" s="188" t="str">
        <f t="shared" si="1"/>
        <v>2025/05</v>
      </c>
      <c r="E14904" s="189"/>
    </row>
    <row r="14905">
      <c r="A14905" s="186" t="s">
        <v>498</v>
      </c>
      <c r="B14905" s="186">
        <v>0.13696</v>
      </c>
      <c r="C14905" s="187">
        <v>45803.0</v>
      </c>
      <c r="D14905" s="188" t="str">
        <f t="shared" si="1"/>
        <v>2025/05</v>
      </c>
      <c r="E14905" s="189"/>
    </row>
    <row r="14906">
      <c r="A14906" s="186" t="s">
        <v>498</v>
      </c>
      <c r="B14906" s="186">
        <v>1.33345</v>
      </c>
      <c r="C14906" s="187">
        <v>45803.0</v>
      </c>
      <c r="D14906" s="188" t="str">
        <f t="shared" si="1"/>
        <v>2025/05</v>
      </c>
      <c r="E14906" s="189"/>
    </row>
    <row r="14907">
      <c r="A14907" s="186" t="s">
        <v>498</v>
      </c>
      <c r="B14907" s="186">
        <v>0.10485825</v>
      </c>
      <c r="C14907" s="187">
        <v>45803.0</v>
      </c>
      <c r="D14907" s="188" t="str">
        <f t="shared" si="1"/>
        <v>2025/05</v>
      </c>
      <c r="E14907" s="189"/>
    </row>
    <row r="14908">
      <c r="A14908" s="186" t="s">
        <v>498</v>
      </c>
      <c r="B14908" s="186">
        <v>0.0016992</v>
      </c>
      <c r="C14908" s="187">
        <v>45803.0</v>
      </c>
      <c r="D14908" s="188" t="str">
        <f t="shared" si="1"/>
        <v>2025/05</v>
      </c>
      <c r="E14908" s="189"/>
    </row>
    <row r="14909">
      <c r="A14909" s="186" t="s">
        <v>498</v>
      </c>
      <c r="B14909" s="186">
        <v>0.0243522</v>
      </c>
      <c r="C14909" s="187">
        <v>45803.0</v>
      </c>
      <c r="D14909" s="188" t="str">
        <f t="shared" si="1"/>
        <v>2025/05</v>
      </c>
      <c r="E14909" s="189"/>
    </row>
    <row r="14910">
      <c r="A14910" s="186" t="s">
        <v>513</v>
      </c>
      <c r="B14910" s="186">
        <v>1.906E-4</v>
      </c>
      <c r="C14910" s="187">
        <v>45803.0</v>
      </c>
      <c r="D14910" s="188" t="str">
        <f t="shared" si="1"/>
        <v>2025/05</v>
      </c>
      <c r="E14910" s="189"/>
    </row>
    <row r="14911">
      <c r="A14911" s="186" t="s">
        <v>491</v>
      </c>
      <c r="B14911" s="186">
        <v>0.025266</v>
      </c>
      <c r="C14911" s="187">
        <v>45803.0</v>
      </c>
      <c r="D14911" s="188" t="str">
        <f t="shared" si="1"/>
        <v>2025/05</v>
      </c>
      <c r="E14911" s="189"/>
    </row>
    <row r="14912">
      <c r="A14912" s="186" t="s">
        <v>491</v>
      </c>
      <c r="B14912" s="186">
        <v>0.084672</v>
      </c>
      <c r="C14912" s="187">
        <v>45803.0</v>
      </c>
      <c r="D14912" s="188" t="str">
        <f t="shared" si="1"/>
        <v>2025/05</v>
      </c>
      <c r="E14912" s="189"/>
    </row>
    <row r="14913">
      <c r="A14913" s="186" t="s">
        <v>491</v>
      </c>
      <c r="B14913" s="186">
        <v>0.0223746</v>
      </c>
      <c r="C14913" s="187">
        <v>45803.0</v>
      </c>
      <c r="D14913" s="188" t="str">
        <f t="shared" si="1"/>
        <v>2025/05</v>
      </c>
      <c r="E14913" s="189"/>
    </row>
    <row r="14914">
      <c r="A14914" s="186" t="s">
        <v>487</v>
      </c>
      <c r="B14914" s="186">
        <v>0.0120932</v>
      </c>
      <c r="C14914" s="187">
        <v>45804.0</v>
      </c>
      <c r="D14914" s="188" t="str">
        <f t="shared" si="1"/>
        <v>2025/05</v>
      </c>
      <c r="E14914" s="189"/>
    </row>
    <row r="14915">
      <c r="A14915" s="186" t="s">
        <v>487</v>
      </c>
      <c r="B14915" s="186">
        <v>0.0252352</v>
      </c>
      <c r="C14915" s="187">
        <v>45804.0</v>
      </c>
      <c r="D14915" s="188" t="str">
        <f t="shared" si="1"/>
        <v>2025/05</v>
      </c>
      <c r="E14915" s="189"/>
    </row>
    <row r="14916">
      <c r="A14916" s="186" t="s">
        <v>487</v>
      </c>
      <c r="B14916" s="186">
        <v>0.04959</v>
      </c>
      <c r="C14916" s="187">
        <v>45804.0</v>
      </c>
      <c r="D14916" s="188" t="str">
        <f t="shared" si="1"/>
        <v>2025/05</v>
      </c>
      <c r="E14916" s="189"/>
    </row>
    <row r="14917">
      <c r="A14917" s="186" t="s">
        <v>487</v>
      </c>
      <c r="B14917" s="186">
        <v>0.00352</v>
      </c>
      <c r="C14917" s="187">
        <v>45804.0</v>
      </c>
      <c r="D14917" s="188" t="str">
        <f t="shared" si="1"/>
        <v>2025/05</v>
      </c>
      <c r="E14917" s="189"/>
    </row>
    <row r="14918">
      <c r="A14918" s="186" t="s">
        <v>487</v>
      </c>
      <c r="B14918" s="186">
        <v>0.00435</v>
      </c>
      <c r="C14918" s="187">
        <v>45804.0</v>
      </c>
      <c r="D14918" s="188" t="str">
        <f t="shared" si="1"/>
        <v>2025/05</v>
      </c>
      <c r="E14918" s="189"/>
    </row>
    <row r="14919">
      <c r="A14919" s="186" t="s">
        <v>487</v>
      </c>
      <c r="B14919" s="186">
        <v>0.8198</v>
      </c>
      <c r="C14919" s="187">
        <v>45804.0</v>
      </c>
      <c r="D14919" s="188" t="str">
        <f t="shared" si="1"/>
        <v>2025/05</v>
      </c>
      <c r="E14919" s="189"/>
    </row>
    <row r="14920">
      <c r="A14920" s="186" t="s">
        <v>487</v>
      </c>
      <c r="B14920" s="186">
        <v>0.39636</v>
      </c>
      <c r="C14920" s="187">
        <v>45804.0</v>
      </c>
      <c r="D14920" s="188" t="str">
        <f t="shared" si="1"/>
        <v>2025/05</v>
      </c>
      <c r="E14920" s="189"/>
    </row>
    <row r="14921">
      <c r="A14921" s="186" t="s">
        <v>487</v>
      </c>
      <c r="B14921" s="186">
        <v>0.6129882</v>
      </c>
      <c r="C14921" s="187">
        <v>45804.0</v>
      </c>
      <c r="D14921" s="188" t="str">
        <f t="shared" si="1"/>
        <v>2025/05</v>
      </c>
      <c r="E14921" s="189"/>
    </row>
    <row r="14922">
      <c r="A14922" s="186" t="s">
        <v>487</v>
      </c>
      <c r="B14922" s="186">
        <v>0.014256</v>
      </c>
      <c r="C14922" s="187">
        <v>45804.0</v>
      </c>
      <c r="D14922" s="188" t="str">
        <f t="shared" si="1"/>
        <v>2025/05</v>
      </c>
      <c r="E14922" s="189"/>
    </row>
    <row r="14923">
      <c r="A14923" s="186" t="s">
        <v>487</v>
      </c>
      <c r="B14923" s="186">
        <v>0.8925796</v>
      </c>
      <c r="C14923" s="187">
        <v>45804.0</v>
      </c>
      <c r="D14923" s="188" t="str">
        <f t="shared" si="1"/>
        <v>2025/05</v>
      </c>
      <c r="E14923" s="189"/>
    </row>
    <row r="14924">
      <c r="A14924" s="186" t="s">
        <v>487</v>
      </c>
      <c r="B14924" s="186">
        <v>0.00588</v>
      </c>
      <c r="C14924" s="187">
        <v>45804.0</v>
      </c>
      <c r="D14924" s="188" t="str">
        <f t="shared" si="1"/>
        <v>2025/05</v>
      </c>
      <c r="E14924" s="189"/>
    </row>
    <row r="14925">
      <c r="A14925" s="186" t="s">
        <v>487</v>
      </c>
      <c r="B14925" s="186">
        <v>1.6E-4</v>
      </c>
      <c r="C14925" s="187">
        <v>45804.0</v>
      </c>
      <c r="D14925" s="188" t="str">
        <f t="shared" si="1"/>
        <v>2025/05</v>
      </c>
      <c r="E14925" s="189"/>
    </row>
    <row r="14926">
      <c r="A14926" s="186" t="s">
        <v>487</v>
      </c>
      <c r="B14926" s="186">
        <v>0.1292</v>
      </c>
      <c r="C14926" s="187">
        <v>45804.0</v>
      </c>
      <c r="D14926" s="188" t="str">
        <f t="shared" si="1"/>
        <v>2025/05</v>
      </c>
      <c r="E14926" s="189"/>
    </row>
    <row r="14927">
      <c r="A14927" s="186" t="s">
        <v>487</v>
      </c>
      <c r="B14927" s="186">
        <v>0.1236</v>
      </c>
      <c r="C14927" s="187">
        <v>45804.0</v>
      </c>
      <c r="D14927" s="188" t="str">
        <f t="shared" si="1"/>
        <v>2025/05</v>
      </c>
      <c r="E14927" s="189"/>
    </row>
    <row r="14928">
      <c r="A14928" s="186" t="s">
        <v>487</v>
      </c>
      <c r="B14928" s="186">
        <v>0.05376</v>
      </c>
      <c r="C14928" s="187">
        <v>45804.0</v>
      </c>
      <c r="D14928" s="188" t="str">
        <f t="shared" si="1"/>
        <v>2025/05</v>
      </c>
      <c r="E14928" s="189"/>
    </row>
    <row r="14929">
      <c r="A14929" s="186" t="s">
        <v>487</v>
      </c>
      <c r="B14929" s="186">
        <v>0.0133</v>
      </c>
      <c r="C14929" s="187">
        <v>45804.0</v>
      </c>
      <c r="D14929" s="188" t="str">
        <f t="shared" si="1"/>
        <v>2025/05</v>
      </c>
      <c r="E14929" s="189"/>
    </row>
    <row r="14930">
      <c r="A14930" s="186" t="s">
        <v>499</v>
      </c>
      <c r="B14930" s="186">
        <v>0.004515</v>
      </c>
      <c r="C14930" s="187">
        <v>45804.0</v>
      </c>
      <c r="D14930" s="188" t="str">
        <f t="shared" si="1"/>
        <v>2025/05</v>
      </c>
      <c r="E14930" s="189"/>
    </row>
    <row r="14931">
      <c r="A14931" s="186" t="s">
        <v>499</v>
      </c>
      <c r="B14931" s="186">
        <v>0.0017375</v>
      </c>
      <c r="C14931" s="187">
        <v>45804.0</v>
      </c>
      <c r="D14931" s="188" t="str">
        <f t="shared" si="1"/>
        <v>2025/05</v>
      </c>
      <c r="E14931" s="189"/>
    </row>
    <row r="14932">
      <c r="A14932" s="186" t="s">
        <v>499</v>
      </c>
      <c r="B14932" s="186">
        <v>0.01674</v>
      </c>
      <c r="C14932" s="187">
        <v>45804.0</v>
      </c>
      <c r="D14932" s="188" t="str">
        <f t="shared" si="1"/>
        <v>2025/05</v>
      </c>
      <c r="E14932" s="189"/>
    </row>
    <row r="14933">
      <c r="A14933" s="186" t="s">
        <v>499</v>
      </c>
      <c r="B14933" s="186">
        <v>0.00846807</v>
      </c>
      <c r="C14933" s="187">
        <v>45804.0</v>
      </c>
      <c r="D14933" s="188" t="str">
        <f t="shared" si="1"/>
        <v>2025/05</v>
      </c>
      <c r="E14933" s="189"/>
    </row>
    <row r="14934">
      <c r="A14934" s="186" t="s">
        <v>499</v>
      </c>
      <c r="B14934" s="186">
        <v>0.085275</v>
      </c>
      <c r="C14934" s="187">
        <v>45804.0</v>
      </c>
      <c r="D14934" s="188" t="str">
        <f t="shared" si="1"/>
        <v>2025/05</v>
      </c>
      <c r="E14934" s="189"/>
    </row>
    <row r="14935">
      <c r="A14935" s="186" t="s">
        <v>499</v>
      </c>
      <c r="B14935" s="186">
        <v>0.043212</v>
      </c>
      <c r="C14935" s="187">
        <v>45804.0</v>
      </c>
      <c r="D14935" s="188" t="str">
        <f t="shared" si="1"/>
        <v>2025/05</v>
      </c>
      <c r="E14935" s="189"/>
    </row>
    <row r="14936">
      <c r="A14936" s="186" t="s">
        <v>514</v>
      </c>
      <c r="B14936" s="186">
        <v>0.018988</v>
      </c>
      <c r="C14936" s="187">
        <v>45804.0</v>
      </c>
      <c r="D14936" s="188" t="str">
        <f t="shared" si="1"/>
        <v>2025/05</v>
      </c>
      <c r="E14936" s="189"/>
    </row>
    <row r="14937">
      <c r="A14937" s="186" t="s">
        <v>514</v>
      </c>
      <c r="B14937" s="186">
        <v>0.016144</v>
      </c>
      <c r="C14937" s="187">
        <v>45804.0</v>
      </c>
      <c r="D14937" s="188" t="str">
        <f t="shared" si="1"/>
        <v>2025/05</v>
      </c>
      <c r="E14937" s="189"/>
    </row>
    <row r="14938">
      <c r="A14938" s="186" t="s">
        <v>514</v>
      </c>
      <c r="B14938" s="186">
        <v>0.003085</v>
      </c>
      <c r="C14938" s="187">
        <v>45804.0</v>
      </c>
      <c r="D14938" s="188" t="str">
        <f t="shared" si="1"/>
        <v>2025/05</v>
      </c>
      <c r="E14938" s="189"/>
    </row>
    <row r="14939">
      <c r="A14939" s="186" t="s">
        <v>514</v>
      </c>
      <c r="B14939" s="186">
        <v>3.2E-4</v>
      </c>
      <c r="C14939" s="187">
        <v>45804.0</v>
      </c>
      <c r="D14939" s="188" t="str">
        <f t="shared" si="1"/>
        <v>2025/05</v>
      </c>
      <c r="E14939" s="189"/>
    </row>
    <row r="14940">
      <c r="A14940" s="186" t="s">
        <v>509</v>
      </c>
      <c r="B14940" s="186">
        <v>8.3595E-4</v>
      </c>
      <c r="C14940" s="187">
        <v>45804.0</v>
      </c>
      <c r="D14940" s="188" t="str">
        <f t="shared" si="1"/>
        <v>2025/05</v>
      </c>
      <c r="E14940" s="189"/>
    </row>
    <row r="14941">
      <c r="A14941" s="186" t="s">
        <v>509</v>
      </c>
      <c r="B14941" s="186">
        <v>5.85E-4</v>
      </c>
      <c r="C14941" s="187">
        <v>45804.0</v>
      </c>
      <c r="D14941" s="188" t="str">
        <f t="shared" si="1"/>
        <v>2025/05</v>
      </c>
      <c r="E14941" s="189"/>
    </row>
    <row r="14942">
      <c r="A14942" s="186" t="s">
        <v>502</v>
      </c>
      <c r="B14942" s="186">
        <v>1.161578</v>
      </c>
      <c r="C14942" s="187">
        <v>45804.0</v>
      </c>
      <c r="D14942" s="188" t="str">
        <f t="shared" si="1"/>
        <v>2025/05</v>
      </c>
      <c r="E14942" s="189"/>
    </row>
    <row r="14943">
      <c r="A14943" s="186" t="s">
        <v>502</v>
      </c>
      <c r="B14943" s="186">
        <v>0.240943</v>
      </c>
      <c r="C14943" s="187">
        <v>45804.0</v>
      </c>
      <c r="D14943" s="188" t="str">
        <f t="shared" si="1"/>
        <v>2025/05</v>
      </c>
      <c r="E14943" s="189"/>
    </row>
    <row r="14944">
      <c r="A14944" s="186" t="s">
        <v>502</v>
      </c>
      <c r="B14944" s="186">
        <v>0.307512</v>
      </c>
      <c r="C14944" s="187">
        <v>45804.0</v>
      </c>
      <c r="D14944" s="188" t="str">
        <f t="shared" si="1"/>
        <v>2025/05</v>
      </c>
      <c r="E14944" s="189"/>
    </row>
    <row r="14945">
      <c r="A14945" s="186" t="s">
        <v>502</v>
      </c>
      <c r="B14945" s="186">
        <v>0.024516</v>
      </c>
      <c r="C14945" s="187">
        <v>45804.0</v>
      </c>
      <c r="D14945" s="188" t="str">
        <f t="shared" si="1"/>
        <v>2025/05</v>
      </c>
      <c r="E14945" s="189"/>
    </row>
    <row r="14946">
      <c r="A14946" s="186" t="s">
        <v>502</v>
      </c>
      <c r="B14946" s="186">
        <v>0.0021248</v>
      </c>
      <c r="C14946" s="187">
        <v>45804.0</v>
      </c>
      <c r="D14946" s="188" t="str">
        <f t="shared" si="1"/>
        <v>2025/05</v>
      </c>
      <c r="E14946" s="189"/>
    </row>
    <row r="14947">
      <c r="A14947" s="186" t="s">
        <v>502</v>
      </c>
      <c r="B14947" s="186">
        <v>0.0128192</v>
      </c>
      <c r="C14947" s="187">
        <v>45804.0</v>
      </c>
      <c r="D14947" s="188" t="str">
        <f t="shared" si="1"/>
        <v>2025/05</v>
      </c>
      <c r="E14947" s="189"/>
    </row>
    <row r="14948">
      <c r="A14948" s="186" t="s">
        <v>502</v>
      </c>
      <c r="B14948" s="186">
        <v>0.6709008</v>
      </c>
      <c r="C14948" s="187">
        <v>45804.0</v>
      </c>
      <c r="D14948" s="188" t="str">
        <f t="shared" si="1"/>
        <v>2025/05</v>
      </c>
      <c r="E14948" s="189"/>
    </row>
    <row r="14949">
      <c r="A14949" s="186" t="s">
        <v>502</v>
      </c>
      <c r="B14949" s="186">
        <v>0.0011328</v>
      </c>
      <c r="C14949" s="187">
        <v>45804.0</v>
      </c>
      <c r="D14949" s="188" t="str">
        <f t="shared" si="1"/>
        <v>2025/05</v>
      </c>
      <c r="E14949" s="189"/>
    </row>
    <row r="14950">
      <c r="A14950" s="186" t="s">
        <v>502</v>
      </c>
      <c r="B14950" s="186">
        <v>2.1945968</v>
      </c>
      <c r="C14950" s="187">
        <v>45804.0</v>
      </c>
      <c r="D14950" s="188" t="str">
        <f t="shared" si="1"/>
        <v>2025/05</v>
      </c>
      <c r="E14950" s="189"/>
    </row>
    <row r="14951">
      <c r="A14951" s="186" t="s">
        <v>502</v>
      </c>
      <c r="B14951" s="186">
        <v>0.2001225</v>
      </c>
      <c r="C14951" s="187">
        <v>45804.0</v>
      </c>
      <c r="D14951" s="188" t="str">
        <f t="shared" si="1"/>
        <v>2025/05</v>
      </c>
      <c r="E14951" s="189"/>
    </row>
    <row r="14952">
      <c r="A14952" s="186" t="s">
        <v>502</v>
      </c>
      <c r="B14952" s="186">
        <v>0.01152</v>
      </c>
      <c r="C14952" s="187">
        <v>45804.0</v>
      </c>
      <c r="D14952" s="188" t="str">
        <f t="shared" si="1"/>
        <v>2025/05</v>
      </c>
      <c r="E14952" s="189"/>
    </row>
    <row r="14953">
      <c r="A14953" s="186" t="s">
        <v>502</v>
      </c>
      <c r="B14953" s="186">
        <v>0.14155</v>
      </c>
      <c r="C14953" s="187">
        <v>45804.0</v>
      </c>
      <c r="D14953" s="188" t="str">
        <f t="shared" si="1"/>
        <v>2025/05</v>
      </c>
      <c r="E14953" s="189"/>
    </row>
    <row r="14954">
      <c r="A14954" s="186" t="s">
        <v>502</v>
      </c>
      <c r="B14954" s="186">
        <v>0.0996972</v>
      </c>
      <c r="C14954" s="187">
        <v>45804.0</v>
      </c>
      <c r="D14954" s="188" t="str">
        <f t="shared" si="1"/>
        <v>2025/05</v>
      </c>
      <c r="E14954" s="189"/>
    </row>
    <row r="14955">
      <c r="A14955" s="186" t="s">
        <v>502</v>
      </c>
      <c r="B14955" s="186">
        <v>0.18415695</v>
      </c>
      <c r="C14955" s="187">
        <v>45804.0</v>
      </c>
      <c r="D14955" s="188" t="str">
        <f t="shared" si="1"/>
        <v>2025/05</v>
      </c>
      <c r="E14955" s="189"/>
    </row>
    <row r="14956">
      <c r="A14956" s="186" t="s">
        <v>502</v>
      </c>
      <c r="B14956" s="186">
        <v>0.0256386</v>
      </c>
      <c r="C14956" s="187">
        <v>45804.0</v>
      </c>
      <c r="D14956" s="188" t="str">
        <f t="shared" si="1"/>
        <v>2025/05</v>
      </c>
      <c r="E14956" s="189"/>
    </row>
    <row r="14957">
      <c r="A14957" s="186" t="s">
        <v>502</v>
      </c>
      <c r="B14957" s="186">
        <v>1.8855375</v>
      </c>
      <c r="C14957" s="187">
        <v>45804.0</v>
      </c>
      <c r="D14957" s="188" t="str">
        <f t="shared" si="1"/>
        <v>2025/05</v>
      </c>
      <c r="E14957" s="189"/>
    </row>
    <row r="14958">
      <c r="A14958" s="186" t="s">
        <v>502</v>
      </c>
      <c r="B14958" s="186">
        <v>0.2752992</v>
      </c>
      <c r="C14958" s="187">
        <v>45804.0</v>
      </c>
      <c r="D14958" s="188" t="str">
        <f t="shared" si="1"/>
        <v>2025/05</v>
      </c>
      <c r="E14958" s="189"/>
    </row>
    <row r="14959">
      <c r="A14959" s="186" t="s">
        <v>502</v>
      </c>
      <c r="B14959" s="186">
        <v>2.2258368</v>
      </c>
      <c r="C14959" s="187">
        <v>45804.0</v>
      </c>
      <c r="D14959" s="188" t="str">
        <f t="shared" si="1"/>
        <v>2025/05</v>
      </c>
      <c r="E14959" s="189"/>
    </row>
    <row r="14960">
      <c r="A14960" s="186" t="s">
        <v>502</v>
      </c>
      <c r="B14960" s="186">
        <v>0.0105431</v>
      </c>
      <c r="C14960" s="187">
        <v>45804.0</v>
      </c>
      <c r="D14960" s="188" t="str">
        <f t="shared" si="1"/>
        <v>2025/05</v>
      </c>
      <c r="E14960" s="189"/>
    </row>
    <row r="14961">
      <c r="A14961" s="186" t="s">
        <v>502</v>
      </c>
      <c r="B14961" s="186">
        <v>9.89091</v>
      </c>
      <c r="C14961" s="187">
        <v>45804.0</v>
      </c>
      <c r="D14961" s="188" t="str">
        <f t="shared" si="1"/>
        <v>2025/05</v>
      </c>
      <c r="E14961" s="189"/>
    </row>
    <row r="14962">
      <c r="A14962" s="186" t="s">
        <v>502</v>
      </c>
      <c r="B14962" s="186">
        <v>0.38745</v>
      </c>
      <c r="C14962" s="187">
        <v>45804.0</v>
      </c>
      <c r="D14962" s="188" t="str">
        <f t="shared" si="1"/>
        <v>2025/05</v>
      </c>
      <c r="E14962" s="189"/>
    </row>
    <row r="14963">
      <c r="A14963" s="186" t="s">
        <v>502</v>
      </c>
      <c r="B14963" s="186">
        <v>8.64E-4</v>
      </c>
      <c r="C14963" s="187">
        <v>45804.0</v>
      </c>
      <c r="D14963" s="188" t="str">
        <f t="shared" si="1"/>
        <v>2025/05</v>
      </c>
      <c r="E14963" s="189"/>
    </row>
    <row r="14964">
      <c r="A14964" s="186" t="s">
        <v>502</v>
      </c>
      <c r="B14964" s="186">
        <v>0.0264612</v>
      </c>
      <c r="C14964" s="187">
        <v>45804.0</v>
      </c>
      <c r="D14964" s="188" t="str">
        <f t="shared" si="1"/>
        <v>2025/05</v>
      </c>
      <c r="E14964" s="189"/>
    </row>
    <row r="14965">
      <c r="A14965" s="186" t="s">
        <v>502</v>
      </c>
      <c r="B14965" s="186">
        <v>3.84</v>
      </c>
      <c r="C14965" s="187">
        <v>45804.0</v>
      </c>
      <c r="D14965" s="188" t="str">
        <f t="shared" si="1"/>
        <v>2025/05</v>
      </c>
      <c r="E14965" s="189"/>
    </row>
    <row r="14966">
      <c r="A14966" s="186" t="s">
        <v>502</v>
      </c>
      <c r="B14966" s="186">
        <v>0.040099</v>
      </c>
      <c r="C14966" s="187">
        <v>45804.0</v>
      </c>
      <c r="D14966" s="188" t="str">
        <f t="shared" si="1"/>
        <v>2025/05</v>
      </c>
      <c r="E14966" s="189"/>
    </row>
    <row r="14967">
      <c r="A14967" s="186" t="s">
        <v>502</v>
      </c>
      <c r="B14967" s="186">
        <v>0.056802</v>
      </c>
      <c r="C14967" s="187">
        <v>45804.0</v>
      </c>
      <c r="D14967" s="188" t="str">
        <f t="shared" si="1"/>
        <v>2025/05</v>
      </c>
      <c r="E14967" s="189"/>
    </row>
    <row r="14968">
      <c r="A14968" s="186" t="s">
        <v>488</v>
      </c>
      <c r="B14968" s="186">
        <v>0.308862</v>
      </c>
      <c r="C14968" s="187">
        <v>45804.0</v>
      </c>
      <c r="D14968" s="188" t="str">
        <f t="shared" si="1"/>
        <v>2025/05</v>
      </c>
      <c r="E14968" s="189"/>
    </row>
    <row r="14969">
      <c r="A14969" s="186" t="s">
        <v>488</v>
      </c>
      <c r="B14969" s="186">
        <v>0.058048</v>
      </c>
      <c r="C14969" s="187">
        <v>45804.0</v>
      </c>
      <c r="D14969" s="188" t="str">
        <f t="shared" si="1"/>
        <v>2025/05</v>
      </c>
      <c r="E14969" s="189"/>
    </row>
    <row r="14970">
      <c r="A14970" s="186" t="s">
        <v>488</v>
      </c>
      <c r="B14970" s="186">
        <v>0.053552</v>
      </c>
      <c r="C14970" s="187">
        <v>45804.0</v>
      </c>
      <c r="D14970" s="188" t="str">
        <f t="shared" si="1"/>
        <v>2025/05</v>
      </c>
      <c r="E14970" s="189"/>
    </row>
    <row r="14971">
      <c r="A14971" s="186" t="s">
        <v>488</v>
      </c>
      <c r="B14971" s="186">
        <v>0.1122613</v>
      </c>
      <c r="C14971" s="187">
        <v>45804.0</v>
      </c>
      <c r="D14971" s="188" t="str">
        <f t="shared" si="1"/>
        <v>2025/05</v>
      </c>
      <c r="E14971" s="189"/>
    </row>
    <row r="14972">
      <c r="A14972" s="186" t="s">
        <v>488</v>
      </c>
      <c r="B14972" s="186">
        <v>0.0010496</v>
      </c>
      <c r="C14972" s="187">
        <v>45804.0</v>
      </c>
      <c r="D14972" s="188" t="str">
        <f t="shared" si="1"/>
        <v>2025/05</v>
      </c>
      <c r="E14972" s="189"/>
    </row>
    <row r="14973">
      <c r="A14973" s="186" t="s">
        <v>488</v>
      </c>
      <c r="B14973" s="186">
        <v>0.370444</v>
      </c>
      <c r="C14973" s="187">
        <v>45804.0</v>
      </c>
      <c r="D14973" s="188" t="str">
        <f t="shared" si="1"/>
        <v>2025/05</v>
      </c>
      <c r="E14973" s="189"/>
    </row>
    <row r="14974">
      <c r="A14974" s="186" t="s">
        <v>488</v>
      </c>
      <c r="B14974" s="186">
        <v>0.04463</v>
      </c>
      <c r="C14974" s="187">
        <v>45804.0</v>
      </c>
      <c r="D14974" s="188" t="str">
        <f t="shared" si="1"/>
        <v>2025/05</v>
      </c>
      <c r="E14974" s="189"/>
    </row>
    <row r="14975">
      <c r="A14975" s="186" t="s">
        <v>488</v>
      </c>
      <c r="B14975" s="186">
        <v>0.09568</v>
      </c>
      <c r="C14975" s="187">
        <v>45804.0</v>
      </c>
      <c r="D14975" s="188" t="str">
        <f t="shared" si="1"/>
        <v>2025/05</v>
      </c>
      <c r="E14975" s="189"/>
    </row>
    <row r="14976">
      <c r="A14976" s="186" t="s">
        <v>488</v>
      </c>
      <c r="B14976" s="186">
        <v>0.7250287</v>
      </c>
      <c r="C14976" s="187">
        <v>45804.0</v>
      </c>
      <c r="D14976" s="188" t="str">
        <f t="shared" si="1"/>
        <v>2025/05</v>
      </c>
      <c r="E14976" s="189"/>
    </row>
    <row r="14977">
      <c r="A14977" s="186" t="s">
        <v>488</v>
      </c>
      <c r="B14977" s="186">
        <v>0.0386496</v>
      </c>
      <c r="C14977" s="187">
        <v>45804.0</v>
      </c>
      <c r="D14977" s="188" t="str">
        <f t="shared" si="1"/>
        <v>2025/05</v>
      </c>
      <c r="E14977" s="189"/>
    </row>
    <row r="14978">
      <c r="A14978" s="186" t="s">
        <v>488</v>
      </c>
      <c r="B14978" s="186">
        <v>0.5147428</v>
      </c>
      <c r="C14978" s="187">
        <v>45804.0</v>
      </c>
      <c r="D14978" s="188" t="str">
        <f t="shared" si="1"/>
        <v>2025/05</v>
      </c>
      <c r="E14978" s="189"/>
    </row>
    <row r="14979">
      <c r="A14979" s="186" t="s">
        <v>488</v>
      </c>
      <c r="B14979" s="186">
        <v>9.596E-4</v>
      </c>
      <c r="C14979" s="187">
        <v>45804.0</v>
      </c>
      <c r="D14979" s="188" t="str">
        <f t="shared" si="1"/>
        <v>2025/05</v>
      </c>
      <c r="E14979" s="189"/>
    </row>
    <row r="14980">
      <c r="A14980" s="186" t="s">
        <v>488</v>
      </c>
      <c r="B14980" s="186">
        <v>0.315366</v>
      </c>
      <c r="C14980" s="187">
        <v>45804.0</v>
      </c>
      <c r="D14980" s="188" t="str">
        <f t="shared" si="1"/>
        <v>2025/05</v>
      </c>
      <c r="E14980" s="189"/>
    </row>
    <row r="14981">
      <c r="A14981" s="186" t="s">
        <v>488</v>
      </c>
      <c r="B14981" s="186">
        <v>0.027168</v>
      </c>
      <c r="C14981" s="187">
        <v>45804.0</v>
      </c>
      <c r="D14981" s="188" t="str">
        <f t="shared" si="1"/>
        <v>2025/05</v>
      </c>
      <c r="E14981" s="189"/>
    </row>
    <row r="14982">
      <c r="A14982" s="186" t="s">
        <v>488</v>
      </c>
      <c r="B14982" s="186">
        <v>0.0668304</v>
      </c>
      <c r="C14982" s="187">
        <v>45804.0</v>
      </c>
      <c r="D14982" s="188" t="str">
        <f t="shared" si="1"/>
        <v>2025/05</v>
      </c>
      <c r="E14982" s="189"/>
    </row>
    <row r="14983">
      <c r="A14983" s="186" t="s">
        <v>489</v>
      </c>
      <c r="B14983" s="186">
        <v>7.3395201</v>
      </c>
      <c r="C14983" s="187">
        <v>45804.0</v>
      </c>
      <c r="D14983" s="188" t="str">
        <f t="shared" si="1"/>
        <v>2025/05</v>
      </c>
      <c r="E14983" s="189"/>
    </row>
    <row r="14984">
      <c r="A14984" s="186" t="s">
        <v>489</v>
      </c>
      <c r="B14984" s="186">
        <v>0.50771385</v>
      </c>
      <c r="C14984" s="187">
        <v>45804.0</v>
      </c>
      <c r="D14984" s="188" t="str">
        <f t="shared" si="1"/>
        <v>2025/05</v>
      </c>
      <c r="E14984" s="189"/>
    </row>
    <row r="14985">
      <c r="A14985" s="186" t="s">
        <v>489</v>
      </c>
      <c r="B14985" s="186">
        <v>4.0938162</v>
      </c>
      <c r="C14985" s="187">
        <v>45804.0</v>
      </c>
      <c r="D14985" s="188" t="str">
        <f t="shared" si="1"/>
        <v>2025/05</v>
      </c>
      <c r="E14985" s="189"/>
    </row>
    <row r="14986">
      <c r="A14986" s="186" t="s">
        <v>497</v>
      </c>
      <c r="B14986" s="186">
        <v>8.58E-4</v>
      </c>
      <c r="C14986" s="187">
        <v>45804.0</v>
      </c>
      <c r="D14986" s="188" t="str">
        <f t="shared" si="1"/>
        <v>2025/05</v>
      </c>
      <c r="E14986" s="189"/>
    </row>
    <row r="14987">
      <c r="A14987" s="186" t="s">
        <v>497</v>
      </c>
      <c r="B14987" s="186">
        <v>0.0025032</v>
      </c>
      <c r="C14987" s="187">
        <v>45804.0</v>
      </c>
      <c r="D14987" s="188" t="str">
        <f t="shared" si="1"/>
        <v>2025/05</v>
      </c>
      <c r="E14987" s="189"/>
    </row>
    <row r="14988">
      <c r="A14988" s="186" t="s">
        <v>498</v>
      </c>
      <c r="B14988" s="186">
        <v>1.4139125</v>
      </c>
      <c r="C14988" s="187">
        <v>45804.0</v>
      </c>
      <c r="D14988" s="188" t="str">
        <f t="shared" si="1"/>
        <v>2025/05</v>
      </c>
      <c r="E14988" s="189"/>
    </row>
    <row r="14989">
      <c r="A14989" s="186" t="s">
        <v>498</v>
      </c>
      <c r="B14989" s="186">
        <v>0.1072</v>
      </c>
      <c r="C14989" s="187">
        <v>45804.0</v>
      </c>
      <c r="D14989" s="188" t="str">
        <f t="shared" si="1"/>
        <v>2025/05</v>
      </c>
      <c r="E14989" s="189"/>
    </row>
    <row r="14990">
      <c r="A14990" s="186" t="s">
        <v>498</v>
      </c>
      <c r="B14990" s="186">
        <v>1.16606</v>
      </c>
      <c r="C14990" s="187">
        <v>45804.0</v>
      </c>
      <c r="D14990" s="188" t="str">
        <f t="shared" si="1"/>
        <v>2025/05</v>
      </c>
      <c r="E14990" s="189"/>
    </row>
    <row r="14991">
      <c r="A14991" s="186" t="s">
        <v>498</v>
      </c>
      <c r="B14991" s="186">
        <v>0.10667925</v>
      </c>
      <c r="C14991" s="187">
        <v>45804.0</v>
      </c>
      <c r="D14991" s="188" t="str">
        <f t="shared" si="1"/>
        <v>2025/05</v>
      </c>
      <c r="E14991" s="189"/>
    </row>
    <row r="14992">
      <c r="A14992" s="186" t="s">
        <v>498</v>
      </c>
      <c r="B14992" s="186">
        <v>0.0090432</v>
      </c>
      <c r="C14992" s="187">
        <v>45804.0</v>
      </c>
      <c r="D14992" s="188" t="str">
        <f t="shared" si="1"/>
        <v>2025/05</v>
      </c>
      <c r="E14992" s="189"/>
    </row>
    <row r="14993">
      <c r="A14993" s="186" t="s">
        <v>498</v>
      </c>
      <c r="B14993" s="186">
        <v>0.0275406</v>
      </c>
      <c r="C14993" s="187">
        <v>45804.0</v>
      </c>
      <c r="D14993" s="188" t="str">
        <f t="shared" si="1"/>
        <v>2025/05</v>
      </c>
      <c r="E14993" s="189"/>
    </row>
    <row r="14994">
      <c r="A14994" s="186" t="s">
        <v>513</v>
      </c>
      <c r="B14994" s="186">
        <v>6.53E-5</v>
      </c>
      <c r="C14994" s="187">
        <v>45804.0</v>
      </c>
      <c r="D14994" s="188" t="str">
        <f t="shared" si="1"/>
        <v>2025/05</v>
      </c>
      <c r="E14994" s="189"/>
    </row>
    <row r="14995">
      <c r="A14995" s="186" t="s">
        <v>491</v>
      </c>
      <c r="B14995" s="186">
        <v>0.02726355</v>
      </c>
      <c r="C14995" s="187">
        <v>45804.0</v>
      </c>
      <c r="D14995" s="188" t="str">
        <f t="shared" si="1"/>
        <v>2025/05</v>
      </c>
      <c r="E14995" s="189"/>
    </row>
    <row r="14996">
      <c r="A14996" s="186" t="s">
        <v>491</v>
      </c>
      <c r="B14996" s="186">
        <v>0.091584</v>
      </c>
      <c r="C14996" s="187">
        <v>45804.0</v>
      </c>
      <c r="D14996" s="188" t="str">
        <f t="shared" si="1"/>
        <v>2025/05</v>
      </c>
      <c r="E14996" s="189"/>
    </row>
    <row r="14997">
      <c r="A14997" s="186" t="s">
        <v>491</v>
      </c>
      <c r="B14997" s="186">
        <v>0.0240084</v>
      </c>
      <c r="C14997" s="187">
        <v>45804.0</v>
      </c>
      <c r="D14997" s="188" t="str">
        <f t="shared" si="1"/>
        <v>2025/05</v>
      </c>
      <c r="E14997" s="189"/>
    </row>
  </sheetData>
  <autoFilter ref="$A$1:$B$14997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>
      <c r="N3" s="134"/>
      <c r="O3" s="134"/>
    </row>
    <row r="4">
      <c r="N4" s="134"/>
      <c r="O4" s="134"/>
    </row>
    <row r="5"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</row>
    <row r="6"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</row>
    <row r="7">
      <c r="B7" s="134"/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</row>
    <row r="8"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4"/>
    </row>
    <row r="9">
      <c r="B9" s="134"/>
      <c r="C9" s="134"/>
      <c r="D9" s="134"/>
      <c r="E9" s="134"/>
      <c r="F9" s="134"/>
      <c r="G9" s="134"/>
      <c r="H9" s="134"/>
      <c r="I9" s="134"/>
      <c r="J9" s="134"/>
      <c r="K9" s="134"/>
      <c r="L9" s="134"/>
      <c r="M9" s="134"/>
      <c r="N9" s="134"/>
      <c r="O9" s="134"/>
    </row>
    <row r="10"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</row>
    <row r="11"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</row>
    <row r="12"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</row>
    <row r="13"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</row>
    <row r="14"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</row>
    <row r="15">
      <c r="B15" s="134"/>
      <c r="C15" s="134"/>
      <c r="D15" s="134"/>
      <c r="E15" s="134"/>
      <c r="F15" s="134"/>
      <c r="G15" s="134"/>
      <c r="H15" s="134"/>
      <c r="I15" s="134"/>
      <c r="J15" s="134"/>
      <c r="K15" s="134"/>
      <c r="L15" s="134"/>
      <c r="M15" s="134"/>
      <c r="N15" s="134"/>
      <c r="O15" s="134"/>
    </row>
    <row r="16">
      <c r="B16" s="134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4"/>
      <c r="O16" s="134"/>
    </row>
    <row r="17">
      <c r="B17" s="134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</row>
    <row r="18">
      <c r="B18" s="134"/>
      <c r="C18" s="134"/>
      <c r="D18" s="134"/>
      <c r="E18" s="134"/>
      <c r="F18" s="134"/>
      <c r="G18" s="134"/>
      <c r="H18" s="134"/>
      <c r="I18" s="134"/>
      <c r="J18" s="134"/>
      <c r="K18" s="134"/>
      <c r="L18" s="134"/>
      <c r="M18" s="134"/>
      <c r="N18" s="134"/>
      <c r="O18" s="134"/>
    </row>
    <row r="19">
      <c r="B19" s="134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</row>
    <row r="20">
      <c r="B20" s="134"/>
      <c r="C20" s="134"/>
      <c r="D20" s="134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</row>
    <row r="21">
      <c r="B21" s="134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</row>
    <row r="22">
      <c r="B22" s="134"/>
      <c r="C22" s="134"/>
      <c r="D22" s="134"/>
      <c r="E22" s="134"/>
      <c r="F22" s="134"/>
      <c r="G22" s="134"/>
      <c r="H22" s="134"/>
      <c r="I22" s="134"/>
      <c r="J22" s="134"/>
      <c r="K22" s="134"/>
      <c r="L22" s="134"/>
      <c r="M22" s="134"/>
      <c r="N22" s="134"/>
      <c r="O22" s="134"/>
    </row>
    <row r="23"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</row>
    <row r="24">
      <c r="B24" s="134"/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</row>
    <row r="25"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</row>
    <row r="26"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</row>
    <row r="27">
      <c r="B27" s="134"/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</row>
    <row r="28">
      <c r="B28" s="134"/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</row>
    <row r="29">
      <c r="B29" s="134"/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</row>
  </sheetData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38"/>
  </cols>
  <sheetData>
    <row r="1"/>
    <row r="2">
      <c r="N2" s="192"/>
      <c r="O2" s="192"/>
    </row>
    <row r="3">
      <c r="N3" s="194"/>
      <c r="O3" s="19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</row>
    <row r="4">
      <c r="N4" s="194"/>
      <c r="O4" s="19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  <c r="AA4" s="134"/>
    </row>
    <row r="5">
      <c r="N5" s="194"/>
      <c r="O5" s="194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  <c r="AA5" s="134"/>
    </row>
    <row r="6">
      <c r="N6" s="194"/>
      <c r="O6" s="19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  <c r="AA6" s="134"/>
    </row>
    <row r="7">
      <c r="N7" s="194"/>
      <c r="O7" s="19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</row>
    <row r="8">
      <c r="N8" s="194"/>
      <c r="O8" s="19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  <c r="AA8" s="134"/>
    </row>
    <row r="9">
      <c r="N9" s="194"/>
      <c r="O9" s="19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  <c r="AA9" s="134"/>
    </row>
    <row r="10">
      <c r="N10" s="194"/>
      <c r="O10" s="19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</row>
    <row r="11">
      <c r="N11" s="194"/>
      <c r="O11" s="194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  <c r="AA11" s="134"/>
    </row>
    <row r="12">
      <c r="N12" s="194"/>
      <c r="O12" s="19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</row>
    <row r="13">
      <c r="N13" s="194"/>
      <c r="O13" s="19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</row>
    <row r="14">
      <c r="N14" s="194"/>
      <c r="O14" s="19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</row>
    <row r="15">
      <c r="N15" s="194"/>
      <c r="O15" s="19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</row>
    <row r="16">
      <c r="N16" s="194"/>
      <c r="O16" s="19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/>
    </row>
    <row r="17">
      <c r="N17" s="194"/>
      <c r="O17" s="194"/>
    </row>
    <row r="18">
      <c r="N18" s="194"/>
      <c r="O18" s="194"/>
    </row>
    <row r="19">
      <c r="N19" s="194"/>
      <c r="O19" s="194"/>
    </row>
    <row r="20">
      <c r="N20" s="194"/>
      <c r="O20" s="194"/>
    </row>
    <row r="21">
      <c r="N21" s="194"/>
      <c r="O21" s="194"/>
    </row>
    <row r="22">
      <c r="N22" s="194"/>
      <c r="O22" s="194"/>
    </row>
    <row r="23">
      <c r="N23" s="194"/>
      <c r="O23" s="194"/>
    </row>
    <row r="24">
      <c r="N24" s="194"/>
      <c r="O24" s="194"/>
    </row>
    <row r="25">
      <c r="N25" s="194"/>
      <c r="O25" s="194"/>
    </row>
    <row r="26">
      <c r="N26" s="194"/>
      <c r="O26" s="194"/>
    </row>
    <row r="27">
      <c r="N27" s="194"/>
      <c r="O27" s="194"/>
    </row>
    <row r="28">
      <c r="B28" s="134"/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</row>
  </sheetData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2" t="s">
        <v>527</v>
      </c>
      <c r="B1" s="152" t="s">
        <v>528</v>
      </c>
      <c r="C1" s="152" t="s">
        <v>529</v>
      </c>
      <c r="D1" s="152" t="s">
        <v>530</v>
      </c>
      <c r="E1" s="152" t="s">
        <v>531</v>
      </c>
      <c r="F1" s="152" t="s">
        <v>532</v>
      </c>
      <c r="G1" s="152" t="s">
        <v>533</v>
      </c>
      <c r="H1" s="152" t="s">
        <v>534</v>
      </c>
      <c r="I1" s="152" t="s">
        <v>535</v>
      </c>
      <c r="J1" s="152" t="s">
        <v>536</v>
      </c>
    </row>
    <row r="2">
      <c r="A2" s="195">
        <v>1.7438976E9</v>
      </c>
      <c r="B2" s="186">
        <v>1.743984E9</v>
      </c>
      <c r="C2" s="186">
        <v>57.78763509</v>
      </c>
      <c r="D2" s="186" t="s">
        <v>537</v>
      </c>
      <c r="E2" s="196"/>
      <c r="F2" s="186" t="s">
        <v>538</v>
      </c>
      <c r="G2" s="186" t="s">
        <v>539</v>
      </c>
      <c r="H2" s="186" t="s">
        <v>499</v>
      </c>
      <c r="I2" s="186" t="s">
        <v>540</v>
      </c>
      <c r="J2" s="152" t="str">
        <f t="shared" ref="J2:J2772" si="1">TEXT(EPOCHTODATE(B2), "YYYY/MM")</f>
        <v>2025/04</v>
      </c>
    </row>
    <row r="3">
      <c r="A3" s="195">
        <v>1.7438976E9</v>
      </c>
      <c r="B3" s="186">
        <v>1.743984E9</v>
      </c>
      <c r="C3" s="186">
        <v>1.3466341</v>
      </c>
      <c r="D3" s="186" t="s">
        <v>537</v>
      </c>
      <c r="E3" s="196"/>
      <c r="F3" s="186" t="s">
        <v>541</v>
      </c>
      <c r="G3" s="186" t="s">
        <v>539</v>
      </c>
      <c r="H3" s="186" t="s">
        <v>489</v>
      </c>
      <c r="I3" s="186" t="s">
        <v>540</v>
      </c>
      <c r="J3" s="152" t="str">
        <f t="shared" si="1"/>
        <v>2025/04</v>
      </c>
    </row>
    <row r="4">
      <c r="A4" s="195">
        <v>1.7438976E9</v>
      </c>
      <c r="B4" s="186">
        <v>1.743984E9</v>
      </c>
      <c r="C4" s="186">
        <v>0.0063225</v>
      </c>
      <c r="D4" s="186" t="s">
        <v>537</v>
      </c>
      <c r="E4" s="196"/>
      <c r="F4" s="186" t="s">
        <v>542</v>
      </c>
      <c r="G4" s="186" t="s">
        <v>539</v>
      </c>
      <c r="H4" s="186" t="s">
        <v>487</v>
      </c>
      <c r="I4" s="186" t="s">
        <v>540</v>
      </c>
      <c r="J4" s="152" t="str">
        <f t="shared" si="1"/>
        <v>2025/04</v>
      </c>
    </row>
    <row r="5">
      <c r="A5" s="195">
        <v>1.7438976E9</v>
      </c>
      <c r="B5" s="186">
        <v>1.743984E9</v>
      </c>
      <c r="C5" s="186">
        <v>5.10116975</v>
      </c>
      <c r="D5" s="186" t="s">
        <v>537</v>
      </c>
      <c r="E5" s="196"/>
      <c r="F5" s="186" t="s">
        <v>543</v>
      </c>
      <c r="G5" s="186" t="s">
        <v>539</v>
      </c>
      <c r="H5" s="186" t="s">
        <v>502</v>
      </c>
      <c r="I5" s="186" t="s">
        <v>540</v>
      </c>
      <c r="J5" s="152" t="str">
        <f t="shared" si="1"/>
        <v>2025/04</v>
      </c>
    </row>
    <row r="6">
      <c r="A6" s="195">
        <v>1.7438976E9</v>
      </c>
      <c r="B6" s="186">
        <v>1.743984E9</v>
      </c>
      <c r="C6" s="186">
        <v>0.0737964</v>
      </c>
      <c r="D6" s="186" t="s">
        <v>537</v>
      </c>
      <c r="E6" s="196"/>
      <c r="F6" s="186" t="s">
        <v>544</v>
      </c>
      <c r="G6" s="186" t="s">
        <v>539</v>
      </c>
      <c r="H6" s="186" t="s">
        <v>498</v>
      </c>
      <c r="I6" s="186" t="s">
        <v>540</v>
      </c>
      <c r="J6" s="152" t="str">
        <f t="shared" si="1"/>
        <v>2025/04</v>
      </c>
    </row>
    <row r="7">
      <c r="A7" s="195">
        <v>1.7438976E9</v>
      </c>
      <c r="B7" s="186">
        <v>1.743984E9</v>
      </c>
      <c r="C7" s="186">
        <v>0.1801248</v>
      </c>
      <c r="D7" s="186" t="s">
        <v>537</v>
      </c>
      <c r="E7" s="196"/>
      <c r="F7" s="186" t="s">
        <v>545</v>
      </c>
      <c r="G7" s="186" t="s">
        <v>539</v>
      </c>
      <c r="H7" s="186" t="s">
        <v>491</v>
      </c>
      <c r="I7" s="186" t="s">
        <v>540</v>
      </c>
      <c r="J7" s="152" t="str">
        <f t="shared" si="1"/>
        <v>2025/04</v>
      </c>
    </row>
    <row r="8">
      <c r="A8" s="195">
        <v>1.743984E9</v>
      </c>
      <c r="B8" s="186">
        <v>1.7440704E9</v>
      </c>
      <c r="C8" s="186">
        <v>82.83182436</v>
      </c>
      <c r="D8" s="186" t="s">
        <v>537</v>
      </c>
      <c r="E8" s="196"/>
      <c r="F8" s="186" t="s">
        <v>538</v>
      </c>
      <c r="G8" s="186" t="s">
        <v>539</v>
      </c>
      <c r="H8" s="186" t="s">
        <v>499</v>
      </c>
      <c r="I8" s="186" t="s">
        <v>540</v>
      </c>
      <c r="J8" s="152" t="str">
        <f t="shared" si="1"/>
        <v>2025/04</v>
      </c>
    </row>
    <row r="9">
      <c r="A9" s="195">
        <v>1.743984E9</v>
      </c>
      <c r="B9" s="186">
        <v>1.7440704E9</v>
      </c>
      <c r="C9" s="186">
        <v>1.7105016</v>
      </c>
      <c r="D9" s="186" t="s">
        <v>537</v>
      </c>
      <c r="E9" s="196"/>
      <c r="F9" s="186" t="s">
        <v>541</v>
      </c>
      <c r="G9" s="186" t="s">
        <v>539</v>
      </c>
      <c r="H9" s="186" t="s">
        <v>489</v>
      </c>
      <c r="I9" s="186" t="s">
        <v>540</v>
      </c>
      <c r="J9" s="152" t="str">
        <f t="shared" si="1"/>
        <v>2025/04</v>
      </c>
    </row>
    <row r="10">
      <c r="A10" s="195">
        <v>1.743984E9</v>
      </c>
      <c r="B10" s="186">
        <v>1.7440704E9</v>
      </c>
      <c r="C10" s="186">
        <v>0.0718549</v>
      </c>
      <c r="D10" s="186" t="s">
        <v>537</v>
      </c>
      <c r="E10" s="196"/>
      <c r="F10" s="186" t="s">
        <v>544</v>
      </c>
      <c r="G10" s="186" t="s">
        <v>539</v>
      </c>
      <c r="H10" s="186" t="s">
        <v>498</v>
      </c>
      <c r="I10" s="186" t="s">
        <v>540</v>
      </c>
      <c r="J10" s="152" t="str">
        <f t="shared" si="1"/>
        <v>2025/04</v>
      </c>
    </row>
    <row r="11">
      <c r="A11" s="195">
        <v>1.743984E9</v>
      </c>
      <c r="B11" s="186">
        <v>1.7440704E9</v>
      </c>
      <c r="C11" s="186">
        <v>0.05777385</v>
      </c>
      <c r="D11" s="186" t="s">
        <v>537</v>
      </c>
      <c r="E11" s="196"/>
      <c r="F11" s="186" t="s">
        <v>546</v>
      </c>
      <c r="G11" s="186" t="s">
        <v>539</v>
      </c>
      <c r="H11" s="186" t="s">
        <v>509</v>
      </c>
      <c r="I11" s="186" t="s">
        <v>540</v>
      </c>
      <c r="J11" s="152" t="str">
        <f t="shared" si="1"/>
        <v>2025/04</v>
      </c>
    </row>
    <row r="12">
      <c r="A12" s="195">
        <v>1.743984E9</v>
      </c>
      <c r="B12" s="186">
        <v>1.7440704E9</v>
      </c>
      <c r="C12" s="186">
        <v>5.1775257</v>
      </c>
      <c r="D12" s="186" t="s">
        <v>537</v>
      </c>
      <c r="E12" s="196"/>
      <c r="F12" s="186" t="s">
        <v>543</v>
      </c>
      <c r="G12" s="186" t="s">
        <v>539</v>
      </c>
      <c r="H12" s="186" t="s">
        <v>502</v>
      </c>
      <c r="I12" s="186" t="s">
        <v>540</v>
      </c>
      <c r="J12" s="152" t="str">
        <f t="shared" si="1"/>
        <v>2025/04</v>
      </c>
    </row>
    <row r="13">
      <c r="A13" s="195">
        <v>1.743984E9</v>
      </c>
      <c r="B13" s="186">
        <v>1.7440704E9</v>
      </c>
      <c r="C13" s="186">
        <v>0.1422813</v>
      </c>
      <c r="D13" s="186" t="s">
        <v>537</v>
      </c>
      <c r="E13" s="196"/>
      <c r="F13" s="186" t="s">
        <v>545</v>
      </c>
      <c r="G13" s="186" t="s">
        <v>539</v>
      </c>
      <c r="H13" s="186" t="s">
        <v>491</v>
      </c>
      <c r="I13" s="186" t="s">
        <v>540</v>
      </c>
      <c r="J13" s="152" t="str">
        <f t="shared" si="1"/>
        <v>2025/04</v>
      </c>
    </row>
    <row r="14">
      <c r="A14" s="195">
        <v>1.7440704E9</v>
      </c>
      <c r="B14" s="186">
        <v>1.7441568E9</v>
      </c>
      <c r="C14" s="186">
        <v>124.77067237</v>
      </c>
      <c r="D14" s="186" t="s">
        <v>537</v>
      </c>
      <c r="E14" s="196"/>
      <c r="F14" s="186" t="s">
        <v>538</v>
      </c>
      <c r="G14" s="186" t="s">
        <v>539</v>
      </c>
      <c r="H14" s="186" t="s">
        <v>499</v>
      </c>
      <c r="I14" s="186" t="s">
        <v>540</v>
      </c>
      <c r="J14" s="152" t="str">
        <f t="shared" si="1"/>
        <v>2025/04</v>
      </c>
    </row>
    <row r="15">
      <c r="A15" s="195">
        <v>1.7440704E9</v>
      </c>
      <c r="B15" s="186">
        <v>1.7441568E9</v>
      </c>
      <c r="C15" s="186">
        <v>50.48137485</v>
      </c>
      <c r="D15" s="186" t="s">
        <v>537</v>
      </c>
      <c r="E15" s="196"/>
      <c r="F15" s="186" t="s">
        <v>541</v>
      </c>
      <c r="G15" s="186" t="s">
        <v>539</v>
      </c>
      <c r="H15" s="186" t="s">
        <v>489</v>
      </c>
      <c r="I15" s="186" t="s">
        <v>540</v>
      </c>
      <c r="J15" s="152" t="str">
        <f t="shared" si="1"/>
        <v>2025/04</v>
      </c>
    </row>
    <row r="16">
      <c r="A16" s="195">
        <v>1.7440704E9</v>
      </c>
      <c r="B16" s="186">
        <v>1.7441568E9</v>
      </c>
      <c r="C16" s="186">
        <v>2.4271244</v>
      </c>
      <c r="D16" s="186" t="s">
        <v>537</v>
      </c>
      <c r="E16" s="196"/>
      <c r="F16" s="186" t="s">
        <v>547</v>
      </c>
      <c r="G16" s="186" t="s">
        <v>539</v>
      </c>
      <c r="H16" s="186" t="s">
        <v>512</v>
      </c>
      <c r="I16" s="186" t="s">
        <v>540</v>
      </c>
      <c r="J16" s="152" t="str">
        <f t="shared" si="1"/>
        <v>2025/04</v>
      </c>
    </row>
    <row r="17">
      <c r="A17" s="195">
        <v>1.7440704E9</v>
      </c>
      <c r="B17" s="186">
        <v>1.7441568E9</v>
      </c>
      <c r="C17" s="186">
        <v>19.45748845</v>
      </c>
      <c r="D17" s="186" t="s">
        <v>537</v>
      </c>
      <c r="E17" s="196"/>
      <c r="F17" s="186" t="s">
        <v>542</v>
      </c>
      <c r="G17" s="186" t="s">
        <v>539</v>
      </c>
      <c r="H17" s="186" t="s">
        <v>487</v>
      </c>
      <c r="I17" s="186" t="s">
        <v>540</v>
      </c>
      <c r="J17" s="152" t="str">
        <f t="shared" si="1"/>
        <v>2025/04</v>
      </c>
    </row>
    <row r="18">
      <c r="A18" s="195">
        <v>1.7440704E9</v>
      </c>
      <c r="B18" s="186">
        <v>1.7441568E9</v>
      </c>
      <c r="C18" s="186">
        <v>43.36560295</v>
      </c>
      <c r="D18" s="186" t="s">
        <v>537</v>
      </c>
      <c r="E18" s="196"/>
      <c r="F18" s="186" t="s">
        <v>543</v>
      </c>
      <c r="G18" s="186" t="s">
        <v>539</v>
      </c>
      <c r="H18" s="186" t="s">
        <v>502</v>
      </c>
      <c r="I18" s="186" t="s">
        <v>540</v>
      </c>
      <c r="J18" s="152" t="str">
        <f t="shared" si="1"/>
        <v>2025/04</v>
      </c>
    </row>
    <row r="19">
      <c r="A19" s="195">
        <v>1.7440704E9</v>
      </c>
      <c r="B19" s="186">
        <v>1.7441568E9</v>
      </c>
      <c r="C19" s="186">
        <v>97.16692255</v>
      </c>
      <c r="D19" s="186" t="s">
        <v>537</v>
      </c>
      <c r="E19" s="196"/>
      <c r="F19" s="186" t="s">
        <v>548</v>
      </c>
      <c r="G19" s="186" t="s">
        <v>539</v>
      </c>
      <c r="H19" s="186" t="s">
        <v>488</v>
      </c>
      <c r="I19" s="186" t="s">
        <v>540</v>
      </c>
      <c r="J19" s="152" t="str">
        <f t="shared" si="1"/>
        <v>2025/04</v>
      </c>
    </row>
    <row r="20">
      <c r="A20" s="195">
        <v>1.7440704E9</v>
      </c>
      <c r="B20" s="186">
        <v>1.7441568E9</v>
      </c>
      <c r="C20" s="186">
        <v>0.2087319</v>
      </c>
      <c r="D20" s="186" t="s">
        <v>537</v>
      </c>
      <c r="E20" s="196"/>
      <c r="F20" s="186" t="s">
        <v>544</v>
      </c>
      <c r="G20" s="186" t="s">
        <v>539</v>
      </c>
      <c r="H20" s="186" t="s">
        <v>498</v>
      </c>
      <c r="I20" s="186" t="s">
        <v>540</v>
      </c>
      <c r="J20" s="152" t="str">
        <f t="shared" si="1"/>
        <v>2025/04</v>
      </c>
    </row>
    <row r="21">
      <c r="A21" s="195">
        <v>1.7440704E9</v>
      </c>
      <c r="B21" s="186">
        <v>1.7441568E9</v>
      </c>
      <c r="C21" s="186">
        <v>0.14878065</v>
      </c>
      <c r="D21" s="186" t="s">
        <v>537</v>
      </c>
      <c r="E21" s="196"/>
      <c r="F21" s="186" t="s">
        <v>546</v>
      </c>
      <c r="G21" s="186" t="s">
        <v>539</v>
      </c>
      <c r="H21" s="186" t="s">
        <v>509</v>
      </c>
      <c r="I21" s="186" t="s">
        <v>540</v>
      </c>
      <c r="J21" s="152" t="str">
        <f t="shared" si="1"/>
        <v>2025/04</v>
      </c>
    </row>
    <row r="22">
      <c r="A22" s="195">
        <v>1.7440704E9</v>
      </c>
      <c r="B22" s="186">
        <v>1.7441568E9</v>
      </c>
      <c r="C22" s="186">
        <v>0.0805551</v>
      </c>
      <c r="D22" s="186" t="s">
        <v>537</v>
      </c>
      <c r="E22" s="196"/>
      <c r="F22" s="186" t="s">
        <v>545</v>
      </c>
      <c r="G22" s="186" t="s">
        <v>539</v>
      </c>
      <c r="H22" s="186" t="s">
        <v>491</v>
      </c>
      <c r="I22" s="186" t="s">
        <v>540</v>
      </c>
      <c r="J22" s="152" t="str">
        <f t="shared" si="1"/>
        <v>2025/04</v>
      </c>
    </row>
    <row r="23">
      <c r="A23" s="195">
        <v>1.7440704E9</v>
      </c>
      <c r="B23" s="186">
        <v>1.7441568E9</v>
      </c>
      <c r="C23" s="186">
        <v>0.3927303</v>
      </c>
      <c r="D23" s="186" t="s">
        <v>537</v>
      </c>
      <c r="E23" s="196"/>
      <c r="F23" s="186" t="s">
        <v>549</v>
      </c>
      <c r="G23" s="186" t="s">
        <v>539</v>
      </c>
      <c r="H23" s="186" t="s">
        <v>511</v>
      </c>
      <c r="I23" s="186" t="s">
        <v>540</v>
      </c>
      <c r="J23" s="152" t="str">
        <f t="shared" si="1"/>
        <v>2025/04</v>
      </c>
    </row>
    <row r="24">
      <c r="A24" s="195">
        <v>1.7441568E9</v>
      </c>
      <c r="B24" s="186">
        <v>1.7442432E9</v>
      </c>
      <c r="C24" s="186">
        <v>116.17092003</v>
      </c>
      <c r="D24" s="186" t="s">
        <v>537</v>
      </c>
      <c r="E24" s="196"/>
      <c r="F24" s="186" t="s">
        <v>538</v>
      </c>
      <c r="G24" s="186" t="s">
        <v>539</v>
      </c>
      <c r="H24" s="186" t="s">
        <v>499</v>
      </c>
      <c r="I24" s="186" t="s">
        <v>540</v>
      </c>
      <c r="J24" s="152" t="str">
        <f t="shared" si="1"/>
        <v>2025/04</v>
      </c>
    </row>
    <row r="25">
      <c r="A25" s="195">
        <v>1.7441568E9</v>
      </c>
      <c r="B25" s="186">
        <v>1.7442432E9</v>
      </c>
      <c r="C25" s="186">
        <v>38.896607</v>
      </c>
      <c r="D25" s="186" t="s">
        <v>537</v>
      </c>
      <c r="E25" s="196"/>
      <c r="F25" s="186" t="s">
        <v>541</v>
      </c>
      <c r="G25" s="186" t="s">
        <v>539</v>
      </c>
      <c r="H25" s="186" t="s">
        <v>489</v>
      </c>
      <c r="I25" s="186" t="s">
        <v>540</v>
      </c>
      <c r="J25" s="152" t="str">
        <f t="shared" si="1"/>
        <v>2025/04</v>
      </c>
    </row>
    <row r="26">
      <c r="A26" s="195">
        <v>1.7441568E9</v>
      </c>
      <c r="B26" s="186">
        <v>1.7442432E9</v>
      </c>
      <c r="C26" s="186">
        <v>7.881935</v>
      </c>
      <c r="D26" s="186" t="s">
        <v>537</v>
      </c>
      <c r="E26" s="196"/>
      <c r="F26" s="186" t="s">
        <v>547</v>
      </c>
      <c r="G26" s="186" t="s">
        <v>539</v>
      </c>
      <c r="H26" s="186" t="s">
        <v>512</v>
      </c>
      <c r="I26" s="186" t="s">
        <v>540</v>
      </c>
      <c r="J26" s="152" t="str">
        <f t="shared" si="1"/>
        <v>2025/04</v>
      </c>
    </row>
    <row r="27">
      <c r="A27" s="195">
        <v>1.7441568E9</v>
      </c>
      <c r="B27" s="186">
        <v>1.7442432E9</v>
      </c>
      <c r="C27" s="186">
        <v>53.71899975</v>
      </c>
      <c r="D27" s="186" t="s">
        <v>537</v>
      </c>
      <c r="E27" s="196"/>
      <c r="F27" s="186" t="s">
        <v>542</v>
      </c>
      <c r="G27" s="186" t="s">
        <v>539</v>
      </c>
      <c r="H27" s="186" t="s">
        <v>487</v>
      </c>
      <c r="I27" s="186" t="s">
        <v>540</v>
      </c>
      <c r="J27" s="152" t="str">
        <f t="shared" si="1"/>
        <v>2025/04</v>
      </c>
    </row>
    <row r="28">
      <c r="A28" s="195">
        <v>1.7441568E9</v>
      </c>
      <c r="B28" s="186">
        <v>1.7442432E9</v>
      </c>
      <c r="C28" s="186">
        <v>6.2932806</v>
      </c>
      <c r="D28" s="186" t="s">
        <v>537</v>
      </c>
      <c r="E28" s="196"/>
      <c r="F28" s="186" t="s">
        <v>543</v>
      </c>
      <c r="G28" s="186" t="s">
        <v>539</v>
      </c>
      <c r="H28" s="186" t="s">
        <v>502</v>
      </c>
      <c r="I28" s="186" t="s">
        <v>540</v>
      </c>
      <c r="J28" s="152" t="str">
        <f t="shared" si="1"/>
        <v>2025/04</v>
      </c>
    </row>
    <row r="29">
      <c r="A29" s="195">
        <v>1.7441568E9</v>
      </c>
      <c r="B29" s="186">
        <v>1.7442432E9</v>
      </c>
      <c r="C29" s="186">
        <v>0.19671825</v>
      </c>
      <c r="D29" s="186" t="s">
        <v>537</v>
      </c>
      <c r="E29" s="196"/>
      <c r="F29" s="186" t="s">
        <v>544</v>
      </c>
      <c r="G29" s="186" t="s">
        <v>539</v>
      </c>
      <c r="H29" s="186" t="s">
        <v>498</v>
      </c>
      <c r="I29" s="186" t="s">
        <v>540</v>
      </c>
      <c r="J29" s="152" t="str">
        <f t="shared" si="1"/>
        <v>2025/04</v>
      </c>
    </row>
    <row r="30">
      <c r="A30" s="195">
        <v>1.7441568E9</v>
      </c>
      <c r="B30" s="186">
        <v>1.7442432E9</v>
      </c>
      <c r="C30" s="186">
        <v>0.0042468</v>
      </c>
      <c r="D30" s="186" t="s">
        <v>537</v>
      </c>
      <c r="E30" s="196"/>
      <c r="F30" s="186" t="s">
        <v>546</v>
      </c>
      <c r="G30" s="186" t="s">
        <v>539</v>
      </c>
      <c r="H30" s="186" t="s">
        <v>509</v>
      </c>
      <c r="I30" s="186" t="s">
        <v>540</v>
      </c>
      <c r="J30" s="152" t="str">
        <f t="shared" si="1"/>
        <v>2025/04</v>
      </c>
    </row>
    <row r="31">
      <c r="A31" s="195">
        <v>1.7441568E9</v>
      </c>
      <c r="B31" s="186">
        <v>1.7442432E9</v>
      </c>
      <c r="C31" s="186">
        <v>138.37757525</v>
      </c>
      <c r="D31" s="186" t="s">
        <v>537</v>
      </c>
      <c r="E31" s="196"/>
      <c r="F31" s="186" t="s">
        <v>548</v>
      </c>
      <c r="G31" s="186" t="s">
        <v>539</v>
      </c>
      <c r="H31" s="186" t="s">
        <v>488</v>
      </c>
      <c r="I31" s="186" t="s">
        <v>540</v>
      </c>
      <c r="J31" s="152" t="str">
        <f t="shared" si="1"/>
        <v>2025/04</v>
      </c>
    </row>
    <row r="32">
      <c r="A32" s="195">
        <v>1.7441568E9</v>
      </c>
      <c r="B32" s="186">
        <v>1.7442432E9</v>
      </c>
      <c r="C32" s="186">
        <v>0.08413335</v>
      </c>
      <c r="D32" s="186" t="s">
        <v>537</v>
      </c>
      <c r="E32" s="196"/>
      <c r="F32" s="186" t="s">
        <v>545</v>
      </c>
      <c r="G32" s="186" t="s">
        <v>539</v>
      </c>
      <c r="H32" s="186" t="s">
        <v>491</v>
      </c>
      <c r="I32" s="186" t="s">
        <v>540</v>
      </c>
      <c r="J32" s="152" t="str">
        <f t="shared" si="1"/>
        <v>2025/04</v>
      </c>
    </row>
    <row r="33">
      <c r="A33" s="195">
        <v>1.7441568E9</v>
      </c>
      <c r="B33" s="186">
        <v>1.7442432E9</v>
      </c>
      <c r="C33" s="186">
        <v>0.1053435</v>
      </c>
      <c r="D33" s="186" t="s">
        <v>537</v>
      </c>
      <c r="E33" s="196"/>
      <c r="F33" s="186" t="s">
        <v>549</v>
      </c>
      <c r="G33" s="186" t="s">
        <v>539</v>
      </c>
      <c r="H33" s="186" t="s">
        <v>511</v>
      </c>
      <c r="I33" s="186" t="s">
        <v>540</v>
      </c>
      <c r="J33" s="152" t="str">
        <f t="shared" si="1"/>
        <v>2025/04</v>
      </c>
    </row>
    <row r="34">
      <c r="A34" s="195">
        <v>1.7442432E9</v>
      </c>
      <c r="B34" s="186">
        <v>1.7443296E9</v>
      </c>
      <c r="C34" s="186">
        <v>16.98443795</v>
      </c>
      <c r="D34" s="186" t="s">
        <v>537</v>
      </c>
      <c r="E34" s="196"/>
      <c r="F34" s="186" t="s">
        <v>538</v>
      </c>
      <c r="G34" s="186" t="s">
        <v>539</v>
      </c>
      <c r="H34" s="186" t="s">
        <v>499</v>
      </c>
      <c r="I34" s="186" t="s">
        <v>540</v>
      </c>
      <c r="J34" s="152" t="str">
        <f t="shared" si="1"/>
        <v>2025/04</v>
      </c>
    </row>
    <row r="35">
      <c r="A35" s="195">
        <v>1.7442432E9</v>
      </c>
      <c r="B35" s="186">
        <v>1.7443296E9</v>
      </c>
      <c r="C35" s="186">
        <v>14.87613585</v>
      </c>
      <c r="D35" s="186" t="s">
        <v>537</v>
      </c>
      <c r="E35" s="196"/>
      <c r="F35" s="186" t="s">
        <v>541</v>
      </c>
      <c r="G35" s="186" t="s">
        <v>539</v>
      </c>
      <c r="H35" s="186" t="s">
        <v>489</v>
      </c>
      <c r="I35" s="186" t="s">
        <v>540</v>
      </c>
      <c r="J35" s="152" t="str">
        <f t="shared" si="1"/>
        <v>2025/04</v>
      </c>
    </row>
    <row r="36">
      <c r="A36" s="195">
        <v>1.7442432E9</v>
      </c>
      <c r="B36" s="186">
        <v>1.7443296E9</v>
      </c>
      <c r="C36" s="186">
        <v>5.1304425</v>
      </c>
      <c r="D36" s="186" t="s">
        <v>537</v>
      </c>
      <c r="E36" s="196"/>
      <c r="F36" s="186" t="s">
        <v>547</v>
      </c>
      <c r="G36" s="186" t="s">
        <v>539</v>
      </c>
      <c r="H36" s="186" t="s">
        <v>512</v>
      </c>
      <c r="I36" s="186" t="s">
        <v>540</v>
      </c>
      <c r="J36" s="152" t="str">
        <f t="shared" si="1"/>
        <v>2025/04</v>
      </c>
    </row>
    <row r="37">
      <c r="A37" s="195">
        <v>1.7442432E9</v>
      </c>
      <c r="B37" s="186">
        <v>1.7443296E9</v>
      </c>
      <c r="C37" s="186">
        <v>51.92343915</v>
      </c>
      <c r="D37" s="186" t="s">
        <v>537</v>
      </c>
      <c r="E37" s="196"/>
      <c r="F37" s="186" t="s">
        <v>542</v>
      </c>
      <c r="G37" s="186" t="s">
        <v>539</v>
      </c>
      <c r="H37" s="186" t="s">
        <v>487</v>
      </c>
      <c r="I37" s="186" t="s">
        <v>540</v>
      </c>
      <c r="J37" s="152" t="str">
        <f t="shared" si="1"/>
        <v>2025/04</v>
      </c>
    </row>
    <row r="38">
      <c r="A38" s="195">
        <v>1.7442432E9</v>
      </c>
      <c r="B38" s="186">
        <v>1.7443296E9</v>
      </c>
      <c r="C38" s="186">
        <v>7.4327471</v>
      </c>
      <c r="D38" s="186" t="s">
        <v>537</v>
      </c>
      <c r="E38" s="196"/>
      <c r="F38" s="186" t="s">
        <v>543</v>
      </c>
      <c r="G38" s="186" t="s">
        <v>539</v>
      </c>
      <c r="H38" s="186" t="s">
        <v>502</v>
      </c>
      <c r="I38" s="186" t="s">
        <v>540</v>
      </c>
      <c r="J38" s="152" t="str">
        <f t="shared" si="1"/>
        <v>2025/04</v>
      </c>
    </row>
    <row r="39">
      <c r="A39" s="195">
        <v>1.7442432E9</v>
      </c>
      <c r="B39" s="186">
        <v>1.7443296E9</v>
      </c>
      <c r="C39" s="186">
        <v>0.0119475</v>
      </c>
      <c r="D39" s="186" t="s">
        <v>537</v>
      </c>
      <c r="E39" s="196"/>
      <c r="F39" s="186" t="s">
        <v>550</v>
      </c>
      <c r="G39" s="186" t="s">
        <v>539</v>
      </c>
      <c r="H39" s="186" t="s">
        <v>497</v>
      </c>
      <c r="I39" s="186" t="s">
        <v>540</v>
      </c>
      <c r="J39" s="152" t="str">
        <f t="shared" si="1"/>
        <v>2025/04</v>
      </c>
    </row>
    <row r="40">
      <c r="A40" s="195">
        <v>1.7442432E9</v>
      </c>
      <c r="B40" s="186">
        <v>1.7443296E9</v>
      </c>
      <c r="C40" s="186">
        <v>0.14276085</v>
      </c>
      <c r="D40" s="186" t="s">
        <v>537</v>
      </c>
      <c r="E40" s="196"/>
      <c r="F40" s="186" t="s">
        <v>544</v>
      </c>
      <c r="G40" s="186" t="s">
        <v>539</v>
      </c>
      <c r="H40" s="186" t="s">
        <v>498</v>
      </c>
      <c r="I40" s="186" t="s">
        <v>540</v>
      </c>
      <c r="J40" s="152" t="str">
        <f t="shared" si="1"/>
        <v>2025/04</v>
      </c>
    </row>
    <row r="41">
      <c r="A41" s="195">
        <v>1.7442432E9</v>
      </c>
      <c r="B41" s="186">
        <v>1.7443296E9</v>
      </c>
      <c r="C41" s="186">
        <v>3.5775E-4</v>
      </c>
      <c r="D41" s="186" t="s">
        <v>537</v>
      </c>
      <c r="E41" s="196"/>
      <c r="F41" s="186" t="s">
        <v>546</v>
      </c>
      <c r="G41" s="186" t="s">
        <v>539</v>
      </c>
      <c r="H41" s="186" t="s">
        <v>509</v>
      </c>
      <c r="I41" s="186" t="s">
        <v>540</v>
      </c>
      <c r="J41" s="152" t="str">
        <f t="shared" si="1"/>
        <v>2025/04</v>
      </c>
    </row>
    <row r="42">
      <c r="A42" s="195">
        <v>1.7442432E9</v>
      </c>
      <c r="B42" s="186">
        <v>1.7443296E9</v>
      </c>
      <c r="C42" s="186">
        <v>6.64795485</v>
      </c>
      <c r="D42" s="186" t="s">
        <v>537</v>
      </c>
      <c r="E42" s="196"/>
      <c r="F42" s="186" t="s">
        <v>548</v>
      </c>
      <c r="G42" s="186" t="s">
        <v>539</v>
      </c>
      <c r="H42" s="186" t="s">
        <v>488</v>
      </c>
      <c r="I42" s="186" t="s">
        <v>540</v>
      </c>
      <c r="J42" s="152" t="str">
        <f t="shared" si="1"/>
        <v>2025/04</v>
      </c>
    </row>
    <row r="43">
      <c r="A43" s="195">
        <v>1.7442432E9</v>
      </c>
      <c r="B43" s="186">
        <v>1.7443296E9</v>
      </c>
      <c r="C43" s="186">
        <v>0.0962757</v>
      </c>
      <c r="D43" s="186" t="s">
        <v>537</v>
      </c>
      <c r="E43" s="196"/>
      <c r="F43" s="186" t="s">
        <v>545</v>
      </c>
      <c r="G43" s="186" t="s">
        <v>539</v>
      </c>
      <c r="H43" s="186" t="s">
        <v>491</v>
      </c>
      <c r="I43" s="186" t="s">
        <v>540</v>
      </c>
      <c r="J43" s="152" t="str">
        <f t="shared" si="1"/>
        <v>2025/04</v>
      </c>
    </row>
    <row r="44">
      <c r="A44" s="195">
        <v>1.7443296E9</v>
      </c>
      <c r="B44" s="186">
        <v>1.744416E9</v>
      </c>
      <c r="C44" s="186">
        <v>17.2587844</v>
      </c>
      <c r="D44" s="186" t="s">
        <v>537</v>
      </c>
      <c r="E44" s="196"/>
      <c r="F44" s="186" t="s">
        <v>538</v>
      </c>
      <c r="G44" s="186" t="s">
        <v>539</v>
      </c>
      <c r="H44" s="186" t="s">
        <v>499</v>
      </c>
      <c r="I44" s="186" t="s">
        <v>540</v>
      </c>
      <c r="J44" s="152" t="str">
        <f t="shared" si="1"/>
        <v>2025/04</v>
      </c>
    </row>
    <row r="45">
      <c r="A45" s="195">
        <v>1.7443296E9</v>
      </c>
      <c r="B45" s="186">
        <v>1.744416E9</v>
      </c>
      <c r="C45" s="186">
        <v>21.98920295</v>
      </c>
      <c r="D45" s="186" t="s">
        <v>537</v>
      </c>
      <c r="E45" s="196"/>
      <c r="F45" s="186" t="s">
        <v>541</v>
      </c>
      <c r="G45" s="186" t="s">
        <v>539</v>
      </c>
      <c r="H45" s="186" t="s">
        <v>489</v>
      </c>
      <c r="I45" s="186" t="s">
        <v>540</v>
      </c>
      <c r="J45" s="152" t="str">
        <f t="shared" si="1"/>
        <v>2025/04</v>
      </c>
    </row>
    <row r="46">
      <c r="A46" s="195">
        <v>1.7443296E9</v>
      </c>
      <c r="B46" s="186">
        <v>1.744416E9</v>
      </c>
      <c r="C46" s="186">
        <v>0.868655</v>
      </c>
      <c r="D46" s="186" t="s">
        <v>537</v>
      </c>
      <c r="E46" s="196"/>
      <c r="F46" s="186" t="s">
        <v>547</v>
      </c>
      <c r="G46" s="186" t="s">
        <v>539</v>
      </c>
      <c r="H46" s="186" t="s">
        <v>512</v>
      </c>
      <c r="I46" s="186" t="s">
        <v>540</v>
      </c>
      <c r="J46" s="152" t="str">
        <f t="shared" si="1"/>
        <v>2025/04</v>
      </c>
    </row>
    <row r="47">
      <c r="A47" s="195">
        <v>1.7443296E9</v>
      </c>
      <c r="B47" s="186">
        <v>1.744416E9</v>
      </c>
      <c r="C47" s="186">
        <v>92.37447575</v>
      </c>
      <c r="D47" s="186" t="s">
        <v>537</v>
      </c>
      <c r="E47" s="196"/>
      <c r="F47" s="186" t="s">
        <v>542</v>
      </c>
      <c r="G47" s="186" t="s">
        <v>539</v>
      </c>
      <c r="H47" s="186" t="s">
        <v>487</v>
      </c>
      <c r="I47" s="186" t="s">
        <v>540</v>
      </c>
      <c r="J47" s="152" t="str">
        <f t="shared" si="1"/>
        <v>2025/04</v>
      </c>
    </row>
    <row r="48">
      <c r="A48" s="195">
        <v>1.7443296E9</v>
      </c>
      <c r="B48" s="186">
        <v>1.744416E9</v>
      </c>
      <c r="C48" s="186">
        <v>9.84712025</v>
      </c>
      <c r="D48" s="186" t="s">
        <v>537</v>
      </c>
      <c r="E48" s="196"/>
      <c r="F48" s="186" t="s">
        <v>543</v>
      </c>
      <c r="G48" s="186" t="s">
        <v>539</v>
      </c>
      <c r="H48" s="186" t="s">
        <v>502</v>
      </c>
      <c r="I48" s="186" t="s">
        <v>540</v>
      </c>
      <c r="J48" s="152" t="str">
        <f t="shared" si="1"/>
        <v>2025/04</v>
      </c>
    </row>
    <row r="49">
      <c r="A49" s="195">
        <v>1.7443296E9</v>
      </c>
      <c r="B49" s="186">
        <v>1.744416E9</v>
      </c>
      <c r="C49" s="186">
        <v>3.2938355</v>
      </c>
      <c r="D49" s="186" t="s">
        <v>537</v>
      </c>
      <c r="E49" s="196"/>
      <c r="F49" s="186" t="s">
        <v>548</v>
      </c>
      <c r="G49" s="186" t="s">
        <v>539</v>
      </c>
      <c r="H49" s="186" t="s">
        <v>488</v>
      </c>
      <c r="I49" s="186" t="s">
        <v>540</v>
      </c>
      <c r="J49" s="152" t="str">
        <f t="shared" si="1"/>
        <v>2025/04</v>
      </c>
    </row>
    <row r="50">
      <c r="A50" s="195">
        <v>1.7443296E9</v>
      </c>
      <c r="B50" s="186">
        <v>1.744416E9</v>
      </c>
      <c r="C50" s="186">
        <v>0.001115</v>
      </c>
      <c r="D50" s="186" t="s">
        <v>537</v>
      </c>
      <c r="E50" s="196"/>
      <c r="F50" s="186" t="s">
        <v>550</v>
      </c>
      <c r="G50" s="186" t="s">
        <v>539</v>
      </c>
      <c r="H50" s="186" t="s">
        <v>497</v>
      </c>
      <c r="I50" s="186" t="s">
        <v>540</v>
      </c>
      <c r="J50" s="152" t="str">
        <f t="shared" si="1"/>
        <v>2025/04</v>
      </c>
    </row>
    <row r="51">
      <c r="A51" s="195">
        <v>1.7443296E9</v>
      </c>
      <c r="B51" s="186">
        <v>1.744416E9</v>
      </c>
      <c r="C51" s="186">
        <v>0.19176845</v>
      </c>
      <c r="D51" s="186" t="s">
        <v>537</v>
      </c>
      <c r="E51" s="196"/>
      <c r="F51" s="186" t="s">
        <v>544</v>
      </c>
      <c r="G51" s="186" t="s">
        <v>539</v>
      </c>
      <c r="H51" s="186" t="s">
        <v>498</v>
      </c>
      <c r="I51" s="186" t="s">
        <v>540</v>
      </c>
      <c r="J51" s="152" t="str">
        <f t="shared" si="1"/>
        <v>2025/04</v>
      </c>
    </row>
    <row r="52">
      <c r="A52" s="195">
        <v>1.7443296E9</v>
      </c>
      <c r="B52" s="186">
        <v>1.744416E9</v>
      </c>
      <c r="C52" s="186">
        <v>0.20719995</v>
      </c>
      <c r="D52" s="186" t="s">
        <v>537</v>
      </c>
      <c r="E52" s="196"/>
      <c r="F52" s="186" t="s">
        <v>545</v>
      </c>
      <c r="G52" s="186" t="s">
        <v>539</v>
      </c>
      <c r="H52" s="186" t="s">
        <v>491</v>
      </c>
      <c r="I52" s="186" t="s">
        <v>540</v>
      </c>
      <c r="J52" s="152" t="str">
        <f t="shared" si="1"/>
        <v>2025/04</v>
      </c>
    </row>
    <row r="53">
      <c r="A53" s="195">
        <v>1.744416E9</v>
      </c>
      <c r="B53" s="186">
        <v>1.7445024E9</v>
      </c>
      <c r="C53" s="186">
        <v>14.09013818</v>
      </c>
      <c r="D53" s="186" t="s">
        <v>537</v>
      </c>
      <c r="E53" s="196"/>
      <c r="F53" s="186" t="s">
        <v>538</v>
      </c>
      <c r="G53" s="186" t="s">
        <v>539</v>
      </c>
      <c r="H53" s="186" t="s">
        <v>499</v>
      </c>
      <c r="I53" s="186" t="s">
        <v>540</v>
      </c>
      <c r="J53" s="152" t="str">
        <f t="shared" si="1"/>
        <v>2025/04</v>
      </c>
    </row>
    <row r="54">
      <c r="A54" s="195">
        <v>1.744416E9</v>
      </c>
      <c r="B54" s="186">
        <v>1.7445024E9</v>
      </c>
      <c r="C54" s="186">
        <v>11.47352695</v>
      </c>
      <c r="D54" s="186" t="s">
        <v>537</v>
      </c>
      <c r="E54" s="196"/>
      <c r="F54" s="186" t="s">
        <v>541</v>
      </c>
      <c r="G54" s="186" t="s">
        <v>539</v>
      </c>
      <c r="H54" s="186" t="s">
        <v>489</v>
      </c>
      <c r="I54" s="186" t="s">
        <v>540</v>
      </c>
      <c r="J54" s="152" t="str">
        <f t="shared" si="1"/>
        <v>2025/04</v>
      </c>
    </row>
    <row r="55">
      <c r="A55" s="195">
        <v>1.744416E9</v>
      </c>
      <c r="B55" s="186">
        <v>1.7445024E9</v>
      </c>
      <c r="C55" s="186">
        <v>0.09102535</v>
      </c>
      <c r="D55" s="186" t="s">
        <v>537</v>
      </c>
      <c r="E55" s="196"/>
      <c r="F55" s="186" t="s">
        <v>544</v>
      </c>
      <c r="G55" s="186" t="s">
        <v>539</v>
      </c>
      <c r="H55" s="186" t="s">
        <v>498</v>
      </c>
      <c r="I55" s="186" t="s">
        <v>540</v>
      </c>
      <c r="J55" s="152" t="str">
        <f t="shared" si="1"/>
        <v>2025/04</v>
      </c>
    </row>
    <row r="56">
      <c r="A56" s="195">
        <v>1.744416E9</v>
      </c>
      <c r="B56" s="186">
        <v>1.7445024E9</v>
      </c>
      <c r="C56" s="186">
        <v>5.5315169</v>
      </c>
      <c r="D56" s="186" t="s">
        <v>537</v>
      </c>
      <c r="E56" s="196"/>
      <c r="F56" s="186" t="s">
        <v>543</v>
      </c>
      <c r="G56" s="186" t="s">
        <v>539</v>
      </c>
      <c r="H56" s="186" t="s">
        <v>502</v>
      </c>
      <c r="I56" s="186" t="s">
        <v>540</v>
      </c>
      <c r="J56" s="152" t="str">
        <f t="shared" si="1"/>
        <v>2025/04</v>
      </c>
    </row>
    <row r="57">
      <c r="A57" s="195">
        <v>1.744416E9</v>
      </c>
      <c r="B57" s="186">
        <v>1.7445024E9</v>
      </c>
      <c r="C57" s="186">
        <v>0.0681585</v>
      </c>
      <c r="D57" s="186" t="s">
        <v>537</v>
      </c>
      <c r="E57" s="196"/>
      <c r="F57" s="186" t="s">
        <v>545</v>
      </c>
      <c r="G57" s="186" t="s">
        <v>539</v>
      </c>
      <c r="H57" s="186" t="s">
        <v>491</v>
      </c>
      <c r="I57" s="186" t="s">
        <v>540</v>
      </c>
      <c r="J57" s="152" t="str">
        <f t="shared" si="1"/>
        <v>2025/04</v>
      </c>
    </row>
    <row r="58">
      <c r="A58" s="195">
        <v>1.7445024E9</v>
      </c>
      <c r="B58" s="186">
        <v>1.7445888E9</v>
      </c>
      <c r="C58" s="186">
        <v>16.02832739</v>
      </c>
      <c r="D58" s="186" t="s">
        <v>537</v>
      </c>
      <c r="E58" s="196"/>
      <c r="F58" s="186" t="s">
        <v>538</v>
      </c>
      <c r="G58" s="186" t="s">
        <v>539</v>
      </c>
      <c r="H58" s="186" t="s">
        <v>499</v>
      </c>
      <c r="I58" s="186" t="s">
        <v>540</v>
      </c>
      <c r="J58" s="152" t="str">
        <f t="shared" si="1"/>
        <v>2025/04</v>
      </c>
    </row>
    <row r="59">
      <c r="A59" s="195">
        <v>1.7445024E9</v>
      </c>
      <c r="B59" s="186">
        <v>1.7445888E9</v>
      </c>
      <c r="C59" s="186">
        <v>11.2119714</v>
      </c>
      <c r="D59" s="186" t="s">
        <v>537</v>
      </c>
      <c r="E59" s="196"/>
      <c r="F59" s="186" t="s">
        <v>541</v>
      </c>
      <c r="G59" s="186" t="s">
        <v>539</v>
      </c>
      <c r="H59" s="186" t="s">
        <v>489</v>
      </c>
      <c r="I59" s="186" t="s">
        <v>540</v>
      </c>
      <c r="J59" s="152" t="str">
        <f t="shared" si="1"/>
        <v>2025/04</v>
      </c>
    </row>
    <row r="60">
      <c r="A60" s="195">
        <v>1.7445024E9</v>
      </c>
      <c r="B60" s="186">
        <v>1.7445888E9</v>
      </c>
      <c r="C60" s="186">
        <v>0.0022425</v>
      </c>
      <c r="D60" s="186" t="s">
        <v>537</v>
      </c>
      <c r="E60" s="196"/>
      <c r="F60" s="186" t="s">
        <v>544</v>
      </c>
      <c r="G60" s="186" t="s">
        <v>539</v>
      </c>
      <c r="H60" s="186" t="s">
        <v>498</v>
      </c>
      <c r="I60" s="186" t="s">
        <v>540</v>
      </c>
      <c r="J60" s="152" t="str">
        <f t="shared" si="1"/>
        <v>2025/04</v>
      </c>
    </row>
    <row r="61">
      <c r="A61" s="195">
        <v>1.7445024E9</v>
      </c>
      <c r="B61" s="186">
        <v>1.7445888E9</v>
      </c>
      <c r="C61" s="186">
        <v>5.49320065</v>
      </c>
      <c r="D61" s="186" t="s">
        <v>537</v>
      </c>
      <c r="E61" s="196"/>
      <c r="F61" s="186" t="s">
        <v>543</v>
      </c>
      <c r="G61" s="186" t="s">
        <v>539</v>
      </c>
      <c r="H61" s="186" t="s">
        <v>502</v>
      </c>
      <c r="I61" s="186" t="s">
        <v>540</v>
      </c>
      <c r="J61" s="152" t="str">
        <f t="shared" si="1"/>
        <v>2025/04</v>
      </c>
    </row>
    <row r="62">
      <c r="A62" s="195">
        <v>1.7445024E9</v>
      </c>
      <c r="B62" s="186">
        <v>1.7445888E9</v>
      </c>
      <c r="C62" s="186">
        <v>0.02451771</v>
      </c>
      <c r="D62" s="186" t="s">
        <v>537</v>
      </c>
      <c r="E62" s="196"/>
      <c r="F62" s="186" t="s">
        <v>548</v>
      </c>
      <c r="G62" s="186" t="s">
        <v>539</v>
      </c>
      <c r="H62" s="186" t="s">
        <v>488</v>
      </c>
      <c r="I62" s="186" t="s">
        <v>540</v>
      </c>
      <c r="J62" s="152" t="str">
        <f t="shared" si="1"/>
        <v>2025/04</v>
      </c>
    </row>
    <row r="63">
      <c r="A63" s="195">
        <v>1.7445024E9</v>
      </c>
      <c r="B63" s="186">
        <v>1.7445888E9</v>
      </c>
      <c r="C63" s="186">
        <v>0.099336</v>
      </c>
      <c r="D63" s="186" t="s">
        <v>537</v>
      </c>
      <c r="E63" s="196"/>
      <c r="F63" s="186" t="s">
        <v>545</v>
      </c>
      <c r="G63" s="186" t="s">
        <v>539</v>
      </c>
      <c r="H63" s="186" t="s">
        <v>491</v>
      </c>
      <c r="I63" s="186" t="s">
        <v>540</v>
      </c>
      <c r="J63" s="152" t="str">
        <f t="shared" si="1"/>
        <v>2025/04</v>
      </c>
    </row>
    <row r="64">
      <c r="A64" s="195">
        <v>1.7445888E9</v>
      </c>
      <c r="B64" s="186">
        <v>1.7446752E9</v>
      </c>
      <c r="C64" s="186">
        <v>0.15333667</v>
      </c>
      <c r="D64" s="186" t="s">
        <v>537</v>
      </c>
      <c r="E64" s="196"/>
      <c r="F64" s="186" t="s">
        <v>548</v>
      </c>
      <c r="G64" s="186" t="s">
        <v>539</v>
      </c>
      <c r="H64" s="186" t="s">
        <v>488</v>
      </c>
      <c r="I64" s="186" t="s">
        <v>540</v>
      </c>
      <c r="J64" s="152" t="str">
        <f t="shared" si="1"/>
        <v>2025/04</v>
      </c>
    </row>
    <row r="65">
      <c r="A65" s="195">
        <v>1.7445888E9</v>
      </c>
      <c r="B65" s="186">
        <v>1.7446752E9</v>
      </c>
      <c r="C65" s="186">
        <v>15.16458331</v>
      </c>
      <c r="D65" s="186" t="s">
        <v>537</v>
      </c>
      <c r="E65" s="196"/>
      <c r="F65" s="186" t="s">
        <v>538</v>
      </c>
      <c r="G65" s="186" t="s">
        <v>539</v>
      </c>
      <c r="H65" s="186" t="s">
        <v>499</v>
      </c>
      <c r="I65" s="186" t="s">
        <v>540</v>
      </c>
      <c r="J65" s="152" t="str">
        <f t="shared" si="1"/>
        <v>2025/04</v>
      </c>
    </row>
    <row r="66">
      <c r="A66" s="195">
        <v>1.7445888E9</v>
      </c>
      <c r="B66" s="186">
        <v>1.7446752E9</v>
      </c>
      <c r="C66" s="186">
        <v>11.4022447</v>
      </c>
      <c r="D66" s="186" t="s">
        <v>537</v>
      </c>
      <c r="E66" s="196"/>
      <c r="F66" s="186" t="s">
        <v>541</v>
      </c>
      <c r="G66" s="186" t="s">
        <v>539</v>
      </c>
      <c r="H66" s="186" t="s">
        <v>489</v>
      </c>
      <c r="I66" s="186" t="s">
        <v>540</v>
      </c>
      <c r="J66" s="152" t="str">
        <f t="shared" si="1"/>
        <v>2025/04</v>
      </c>
    </row>
    <row r="67">
      <c r="A67" s="195">
        <v>1.7445888E9</v>
      </c>
      <c r="B67" s="186">
        <v>1.7446752E9</v>
      </c>
      <c r="C67" s="186">
        <v>0.0366125</v>
      </c>
      <c r="D67" s="186" t="s">
        <v>537</v>
      </c>
      <c r="E67" s="196"/>
      <c r="F67" s="186" t="s">
        <v>544</v>
      </c>
      <c r="G67" s="186" t="s">
        <v>539</v>
      </c>
      <c r="H67" s="186" t="s">
        <v>498</v>
      </c>
      <c r="I67" s="186" t="s">
        <v>540</v>
      </c>
      <c r="J67" s="152" t="str">
        <f t="shared" si="1"/>
        <v>2025/04</v>
      </c>
    </row>
    <row r="68">
      <c r="A68" s="195">
        <v>1.7445888E9</v>
      </c>
      <c r="B68" s="186">
        <v>1.7446752E9</v>
      </c>
      <c r="C68" s="186">
        <v>5.46318695</v>
      </c>
      <c r="D68" s="186" t="s">
        <v>537</v>
      </c>
      <c r="E68" s="196"/>
      <c r="F68" s="186" t="s">
        <v>543</v>
      </c>
      <c r="G68" s="186" t="s">
        <v>539</v>
      </c>
      <c r="H68" s="186" t="s">
        <v>502</v>
      </c>
      <c r="I68" s="186" t="s">
        <v>540</v>
      </c>
      <c r="J68" s="152" t="str">
        <f t="shared" si="1"/>
        <v>2025/04</v>
      </c>
    </row>
    <row r="69">
      <c r="A69" s="195">
        <v>1.7445888E9</v>
      </c>
      <c r="B69" s="186">
        <v>1.7446752E9</v>
      </c>
      <c r="C69" s="186">
        <v>0.08682345</v>
      </c>
      <c r="D69" s="186" t="s">
        <v>537</v>
      </c>
      <c r="E69" s="196"/>
      <c r="F69" s="186" t="s">
        <v>545</v>
      </c>
      <c r="G69" s="186" t="s">
        <v>539</v>
      </c>
      <c r="H69" s="186" t="s">
        <v>491</v>
      </c>
      <c r="I69" s="186" t="s">
        <v>540</v>
      </c>
      <c r="J69" s="152" t="str">
        <f t="shared" si="1"/>
        <v>2025/04</v>
      </c>
    </row>
    <row r="70">
      <c r="A70" s="195">
        <v>1.7446752E9</v>
      </c>
      <c r="B70" s="186">
        <v>1.7447616E9</v>
      </c>
      <c r="C70" s="186">
        <v>15.5457417</v>
      </c>
      <c r="D70" s="186" t="s">
        <v>537</v>
      </c>
      <c r="E70" s="196"/>
      <c r="F70" s="186" t="s">
        <v>538</v>
      </c>
      <c r="G70" s="186" t="s">
        <v>539</v>
      </c>
      <c r="H70" s="186" t="s">
        <v>499</v>
      </c>
      <c r="I70" s="186" t="s">
        <v>540</v>
      </c>
      <c r="J70" s="152" t="str">
        <f t="shared" si="1"/>
        <v>2025/04</v>
      </c>
    </row>
    <row r="71">
      <c r="A71" s="195">
        <v>1.7446752E9</v>
      </c>
      <c r="B71" s="186">
        <v>1.7447616E9</v>
      </c>
      <c r="C71" s="186">
        <v>9.9809383</v>
      </c>
      <c r="D71" s="186" t="s">
        <v>537</v>
      </c>
      <c r="E71" s="196"/>
      <c r="F71" s="186" t="s">
        <v>541</v>
      </c>
      <c r="G71" s="186" t="s">
        <v>539</v>
      </c>
      <c r="H71" s="186" t="s">
        <v>489</v>
      </c>
      <c r="I71" s="186" t="s">
        <v>540</v>
      </c>
      <c r="J71" s="152" t="str">
        <f t="shared" si="1"/>
        <v>2025/04</v>
      </c>
    </row>
    <row r="72">
      <c r="A72" s="195">
        <v>1.7446752E9</v>
      </c>
      <c r="B72" s="186">
        <v>1.7447616E9</v>
      </c>
      <c r="C72" s="186">
        <v>0.0531512</v>
      </c>
      <c r="D72" s="186" t="s">
        <v>537</v>
      </c>
      <c r="E72" s="196"/>
      <c r="F72" s="186" t="s">
        <v>544</v>
      </c>
      <c r="G72" s="186" t="s">
        <v>539</v>
      </c>
      <c r="H72" s="186" t="s">
        <v>498</v>
      </c>
      <c r="I72" s="186" t="s">
        <v>540</v>
      </c>
      <c r="J72" s="152" t="str">
        <f t="shared" si="1"/>
        <v>2025/04</v>
      </c>
    </row>
    <row r="73">
      <c r="A73" s="195">
        <v>1.7446752E9</v>
      </c>
      <c r="B73" s="186">
        <v>1.7447616E9</v>
      </c>
      <c r="C73" s="186">
        <v>5.53060405</v>
      </c>
      <c r="D73" s="186" t="s">
        <v>537</v>
      </c>
      <c r="E73" s="196"/>
      <c r="F73" s="186" t="s">
        <v>543</v>
      </c>
      <c r="G73" s="186" t="s">
        <v>539</v>
      </c>
      <c r="H73" s="186" t="s">
        <v>502</v>
      </c>
      <c r="I73" s="186" t="s">
        <v>540</v>
      </c>
      <c r="J73" s="152" t="str">
        <f t="shared" si="1"/>
        <v>2025/04</v>
      </c>
    </row>
    <row r="74">
      <c r="A74" s="195">
        <v>1.7446752E9</v>
      </c>
      <c r="B74" s="186">
        <v>1.7447616E9</v>
      </c>
      <c r="C74" s="186">
        <v>0.0040224</v>
      </c>
      <c r="D74" s="186" t="s">
        <v>537</v>
      </c>
      <c r="E74" s="196"/>
      <c r="F74" s="186" t="s">
        <v>548</v>
      </c>
      <c r="G74" s="186" t="s">
        <v>539</v>
      </c>
      <c r="H74" s="186" t="s">
        <v>488</v>
      </c>
      <c r="I74" s="186" t="s">
        <v>540</v>
      </c>
      <c r="J74" s="152" t="str">
        <f t="shared" si="1"/>
        <v>2025/04</v>
      </c>
    </row>
    <row r="75">
      <c r="A75" s="195">
        <v>1.7446752E9</v>
      </c>
      <c r="B75" s="186">
        <v>1.7447616E9</v>
      </c>
      <c r="C75" s="186">
        <v>0.11180595</v>
      </c>
      <c r="D75" s="186" t="s">
        <v>537</v>
      </c>
      <c r="E75" s="196"/>
      <c r="F75" s="186" t="s">
        <v>545</v>
      </c>
      <c r="G75" s="186" t="s">
        <v>539</v>
      </c>
      <c r="H75" s="186" t="s">
        <v>491</v>
      </c>
      <c r="I75" s="186" t="s">
        <v>540</v>
      </c>
      <c r="J75" s="152" t="str">
        <f t="shared" si="1"/>
        <v>2025/04</v>
      </c>
    </row>
    <row r="76">
      <c r="A76" s="195">
        <v>1.7447616E9</v>
      </c>
      <c r="B76" s="186">
        <v>1.744848E9</v>
      </c>
      <c r="C76" s="186">
        <v>66.207352</v>
      </c>
      <c r="D76" s="186" t="s">
        <v>537</v>
      </c>
      <c r="E76" s="196"/>
      <c r="F76" s="186" t="s">
        <v>543</v>
      </c>
      <c r="G76" s="186" t="s">
        <v>539</v>
      </c>
      <c r="H76" s="186" t="s">
        <v>502</v>
      </c>
      <c r="I76" s="186" t="s">
        <v>540</v>
      </c>
      <c r="J76" s="152" t="str">
        <f t="shared" si="1"/>
        <v>2025/04</v>
      </c>
    </row>
    <row r="77">
      <c r="A77" s="195">
        <v>1.7447616E9</v>
      </c>
      <c r="B77" s="186">
        <v>1.744848E9</v>
      </c>
      <c r="C77" s="186">
        <v>16.3896519</v>
      </c>
      <c r="D77" s="186" t="s">
        <v>537</v>
      </c>
      <c r="E77" s="196"/>
      <c r="F77" s="186" t="s">
        <v>538</v>
      </c>
      <c r="G77" s="186" t="s">
        <v>539</v>
      </c>
      <c r="H77" s="186" t="s">
        <v>499</v>
      </c>
      <c r="I77" s="186" t="s">
        <v>540</v>
      </c>
      <c r="J77" s="152" t="str">
        <f t="shared" si="1"/>
        <v>2025/04</v>
      </c>
    </row>
    <row r="78">
      <c r="A78" s="195">
        <v>1.7447616E9</v>
      </c>
      <c r="B78" s="186">
        <v>1.744848E9</v>
      </c>
      <c r="C78" s="186">
        <v>17.24623295</v>
      </c>
      <c r="D78" s="186" t="s">
        <v>537</v>
      </c>
      <c r="E78" s="196"/>
      <c r="F78" s="186" t="s">
        <v>541</v>
      </c>
      <c r="G78" s="186" t="s">
        <v>539</v>
      </c>
      <c r="H78" s="186" t="s">
        <v>489</v>
      </c>
      <c r="I78" s="186" t="s">
        <v>540</v>
      </c>
      <c r="J78" s="152" t="str">
        <f t="shared" si="1"/>
        <v>2025/04</v>
      </c>
    </row>
    <row r="79">
      <c r="A79" s="195">
        <v>1.7447616E9</v>
      </c>
      <c r="B79" s="186">
        <v>1.744848E9</v>
      </c>
      <c r="C79" s="186">
        <v>0.1855159</v>
      </c>
      <c r="D79" s="186" t="s">
        <v>537</v>
      </c>
      <c r="E79" s="196"/>
      <c r="F79" s="186" t="s">
        <v>547</v>
      </c>
      <c r="G79" s="186" t="s">
        <v>539</v>
      </c>
      <c r="H79" s="186" t="s">
        <v>512</v>
      </c>
      <c r="I79" s="186" t="s">
        <v>540</v>
      </c>
      <c r="J79" s="152" t="str">
        <f t="shared" si="1"/>
        <v>2025/04</v>
      </c>
    </row>
    <row r="80">
      <c r="A80" s="195">
        <v>1.7447616E9</v>
      </c>
      <c r="B80" s="186">
        <v>1.744848E9</v>
      </c>
      <c r="C80" s="186">
        <v>6.1499951</v>
      </c>
      <c r="D80" s="186" t="s">
        <v>537</v>
      </c>
      <c r="E80" s="196"/>
      <c r="F80" s="186" t="s">
        <v>542</v>
      </c>
      <c r="G80" s="186" t="s">
        <v>539</v>
      </c>
      <c r="H80" s="186" t="s">
        <v>487</v>
      </c>
      <c r="I80" s="186" t="s">
        <v>540</v>
      </c>
      <c r="J80" s="152" t="str">
        <f t="shared" si="1"/>
        <v>2025/04</v>
      </c>
    </row>
    <row r="81">
      <c r="A81" s="195">
        <v>1.7447616E9</v>
      </c>
      <c r="B81" s="186">
        <v>1.744848E9</v>
      </c>
      <c r="C81" s="186">
        <v>41.3627276</v>
      </c>
      <c r="D81" s="186" t="s">
        <v>537</v>
      </c>
      <c r="E81" s="196"/>
      <c r="F81" s="186" t="s">
        <v>548</v>
      </c>
      <c r="G81" s="186" t="s">
        <v>539</v>
      </c>
      <c r="H81" s="186" t="s">
        <v>488</v>
      </c>
      <c r="I81" s="186" t="s">
        <v>540</v>
      </c>
      <c r="J81" s="152" t="str">
        <f t="shared" si="1"/>
        <v>2025/04</v>
      </c>
    </row>
    <row r="82">
      <c r="A82" s="195">
        <v>1.7447616E9</v>
      </c>
      <c r="B82" s="186">
        <v>1.744848E9</v>
      </c>
      <c r="C82" s="186">
        <v>1.7040825</v>
      </c>
      <c r="D82" s="186" t="s">
        <v>537</v>
      </c>
      <c r="E82" s="196"/>
      <c r="F82" s="186" t="s">
        <v>544</v>
      </c>
      <c r="G82" s="186" t="s">
        <v>539</v>
      </c>
      <c r="H82" s="186" t="s">
        <v>498</v>
      </c>
      <c r="I82" s="186" t="s">
        <v>540</v>
      </c>
      <c r="J82" s="152" t="str">
        <f t="shared" si="1"/>
        <v>2025/04</v>
      </c>
    </row>
    <row r="83">
      <c r="A83" s="195">
        <v>1.7447616E9</v>
      </c>
      <c r="B83" s="186">
        <v>1.744848E9</v>
      </c>
      <c r="C83" s="190">
        <v>6.375E-5</v>
      </c>
      <c r="D83" s="186" t="s">
        <v>537</v>
      </c>
      <c r="E83" s="196"/>
      <c r="F83" s="186" t="s">
        <v>546</v>
      </c>
      <c r="G83" s="186" t="s">
        <v>539</v>
      </c>
      <c r="H83" s="186" t="s">
        <v>509</v>
      </c>
      <c r="I83" s="186" t="s">
        <v>540</v>
      </c>
      <c r="J83" s="152" t="str">
        <f t="shared" si="1"/>
        <v>2025/04</v>
      </c>
    </row>
    <row r="84">
      <c r="A84" s="195">
        <v>1.7447616E9</v>
      </c>
      <c r="B84" s="186">
        <v>1.744848E9</v>
      </c>
      <c r="C84" s="186">
        <v>0.0716502</v>
      </c>
      <c r="D84" s="186" t="s">
        <v>537</v>
      </c>
      <c r="E84" s="196"/>
      <c r="F84" s="186" t="s">
        <v>545</v>
      </c>
      <c r="G84" s="186" t="s">
        <v>539</v>
      </c>
      <c r="H84" s="186" t="s">
        <v>491</v>
      </c>
      <c r="I84" s="186" t="s">
        <v>540</v>
      </c>
      <c r="J84" s="152" t="str">
        <f t="shared" si="1"/>
        <v>2025/04</v>
      </c>
    </row>
    <row r="85">
      <c r="A85" s="195">
        <v>1.7447616E9</v>
      </c>
      <c r="B85" s="186">
        <v>1.744848E9</v>
      </c>
      <c r="C85" s="186">
        <v>0.6133545</v>
      </c>
      <c r="D85" s="186" t="s">
        <v>537</v>
      </c>
      <c r="E85" s="196"/>
      <c r="F85" s="186" t="s">
        <v>549</v>
      </c>
      <c r="G85" s="186" t="s">
        <v>539</v>
      </c>
      <c r="H85" s="186" t="s">
        <v>511</v>
      </c>
      <c r="I85" s="186" t="s">
        <v>540</v>
      </c>
      <c r="J85" s="152" t="str">
        <f t="shared" si="1"/>
        <v>2025/04</v>
      </c>
    </row>
    <row r="86">
      <c r="A86" s="195">
        <v>1.744848E9</v>
      </c>
      <c r="B86" s="186">
        <v>1.7449344E9</v>
      </c>
      <c r="C86" s="186">
        <v>7.37471165</v>
      </c>
      <c r="D86" s="186" t="s">
        <v>537</v>
      </c>
      <c r="E86" s="196"/>
      <c r="F86" s="186" t="s">
        <v>542</v>
      </c>
      <c r="G86" s="186" t="s">
        <v>539</v>
      </c>
      <c r="H86" s="186" t="s">
        <v>487</v>
      </c>
      <c r="I86" s="186" t="s">
        <v>540</v>
      </c>
      <c r="J86" s="152" t="str">
        <f t="shared" si="1"/>
        <v>2025/04</v>
      </c>
    </row>
    <row r="87">
      <c r="A87" s="195">
        <v>1.744848E9</v>
      </c>
      <c r="B87" s="186">
        <v>1.7449344E9</v>
      </c>
      <c r="C87" s="186">
        <v>139.028804</v>
      </c>
      <c r="D87" s="186" t="s">
        <v>537</v>
      </c>
      <c r="E87" s="196"/>
      <c r="F87" s="186" t="s">
        <v>543</v>
      </c>
      <c r="G87" s="186" t="s">
        <v>539</v>
      </c>
      <c r="H87" s="186" t="s">
        <v>502</v>
      </c>
      <c r="I87" s="186" t="s">
        <v>540</v>
      </c>
      <c r="J87" s="152" t="str">
        <f t="shared" si="1"/>
        <v>2025/04</v>
      </c>
    </row>
    <row r="88">
      <c r="A88" s="195">
        <v>1.744848E9</v>
      </c>
      <c r="B88" s="186">
        <v>1.7449344E9</v>
      </c>
      <c r="C88" s="186">
        <v>24.2073243</v>
      </c>
      <c r="D88" s="186" t="s">
        <v>537</v>
      </c>
      <c r="E88" s="196"/>
      <c r="F88" s="186" t="s">
        <v>548</v>
      </c>
      <c r="G88" s="186" t="s">
        <v>539</v>
      </c>
      <c r="H88" s="186" t="s">
        <v>488</v>
      </c>
      <c r="I88" s="186" t="s">
        <v>540</v>
      </c>
      <c r="J88" s="152" t="str">
        <f t="shared" si="1"/>
        <v>2025/04</v>
      </c>
    </row>
    <row r="89">
      <c r="A89" s="195">
        <v>1.744848E9</v>
      </c>
      <c r="B89" s="186">
        <v>1.7449344E9</v>
      </c>
      <c r="C89" s="186">
        <v>4.58143664</v>
      </c>
      <c r="D89" s="186" t="s">
        <v>537</v>
      </c>
      <c r="E89" s="196"/>
      <c r="F89" s="186" t="s">
        <v>538</v>
      </c>
      <c r="G89" s="186" t="s">
        <v>539</v>
      </c>
      <c r="H89" s="186" t="s">
        <v>499</v>
      </c>
      <c r="I89" s="186" t="s">
        <v>540</v>
      </c>
      <c r="J89" s="152" t="str">
        <f t="shared" si="1"/>
        <v>2025/04</v>
      </c>
    </row>
    <row r="90">
      <c r="A90" s="195">
        <v>1.744848E9</v>
      </c>
      <c r="B90" s="186">
        <v>1.7449344E9</v>
      </c>
      <c r="C90" s="186">
        <v>16.96654755</v>
      </c>
      <c r="D90" s="186" t="s">
        <v>537</v>
      </c>
      <c r="E90" s="196"/>
      <c r="F90" s="186" t="s">
        <v>541</v>
      </c>
      <c r="G90" s="186" t="s">
        <v>539</v>
      </c>
      <c r="H90" s="186" t="s">
        <v>489</v>
      </c>
      <c r="I90" s="186" t="s">
        <v>540</v>
      </c>
      <c r="J90" s="152" t="str">
        <f t="shared" si="1"/>
        <v>2025/04</v>
      </c>
    </row>
    <row r="91">
      <c r="A91" s="195">
        <v>1.744848E9</v>
      </c>
      <c r="B91" s="186">
        <v>1.7449344E9</v>
      </c>
      <c r="C91" s="186">
        <v>0.9604188</v>
      </c>
      <c r="D91" s="186" t="s">
        <v>537</v>
      </c>
      <c r="E91" s="196"/>
      <c r="F91" s="186" t="s">
        <v>544</v>
      </c>
      <c r="G91" s="186" t="s">
        <v>539</v>
      </c>
      <c r="H91" s="186" t="s">
        <v>498</v>
      </c>
      <c r="I91" s="186" t="s">
        <v>540</v>
      </c>
      <c r="J91" s="152" t="str">
        <f t="shared" si="1"/>
        <v>2025/04</v>
      </c>
    </row>
    <row r="92">
      <c r="A92" s="195">
        <v>1.744848E9</v>
      </c>
      <c r="B92" s="186">
        <v>1.7449344E9</v>
      </c>
      <c r="C92" s="186">
        <v>1.1895E-4</v>
      </c>
      <c r="D92" s="186" t="s">
        <v>537</v>
      </c>
      <c r="E92" s="196"/>
      <c r="F92" s="186" t="s">
        <v>546</v>
      </c>
      <c r="G92" s="186" t="s">
        <v>539</v>
      </c>
      <c r="H92" s="186" t="s">
        <v>509</v>
      </c>
      <c r="I92" s="186" t="s">
        <v>540</v>
      </c>
      <c r="J92" s="152" t="str">
        <f t="shared" si="1"/>
        <v>2025/04</v>
      </c>
    </row>
    <row r="93">
      <c r="A93" s="195">
        <v>1.744848E9</v>
      </c>
      <c r="B93" s="186">
        <v>1.7449344E9</v>
      </c>
      <c r="C93" s="186">
        <v>0.03686595</v>
      </c>
      <c r="D93" s="186" t="s">
        <v>537</v>
      </c>
      <c r="E93" s="196"/>
      <c r="F93" s="186" t="s">
        <v>547</v>
      </c>
      <c r="G93" s="186" t="s">
        <v>539</v>
      </c>
      <c r="H93" s="186" t="s">
        <v>512</v>
      </c>
      <c r="I93" s="186" t="s">
        <v>540</v>
      </c>
      <c r="J93" s="152" t="str">
        <f t="shared" si="1"/>
        <v>2025/04</v>
      </c>
    </row>
    <row r="94">
      <c r="A94" s="195">
        <v>1.744848E9</v>
      </c>
      <c r="B94" s="186">
        <v>1.7449344E9</v>
      </c>
      <c r="C94" s="186">
        <v>0.13455255</v>
      </c>
      <c r="D94" s="186" t="s">
        <v>537</v>
      </c>
      <c r="E94" s="196"/>
      <c r="F94" s="186" t="s">
        <v>545</v>
      </c>
      <c r="G94" s="186" t="s">
        <v>539</v>
      </c>
      <c r="H94" s="186" t="s">
        <v>491</v>
      </c>
      <c r="I94" s="186" t="s">
        <v>540</v>
      </c>
      <c r="J94" s="152" t="str">
        <f t="shared" si="1"/>
        <v>2025/04</v>
      </c>
    </row>
    <row r="95">
      <c r="A95" s="195">
        <v>1.7449344E9</v>
      </c>
      <c r="B95" s="186">
        <v>1.7450208E9</v>
      </c>
      <c r="C95" s="186">
        <v>45.46420885</v>
      </c>
      <c r="D95" s="186" t="s">
        <v>537</v>
      </c>
      <c r="E95" s="196"/>
      <c r="F95" s="186" t="s">
        <v>543</v>
      </c>
      <c r="G95" s="186" t="s">
        <v>539</v>
      </c>
      <c r="H95" s="186" t="s">
        <v>502</v>
      </c>
      <c r="I95" s="186" t="s">
        <v>540</v>
      </c>
      <c r="J95" s="152" t="str">
        <f t="shared" si="1"/>
        <v>2025/04</v>
      </c>
    </row>
    <row r="96">
      <c r="A96" s="195">
        <v>1.7449344E9</v>
      </c>
      <c r="B96" s="186">
        <v>1.7450208E9</v>
      </c>
      <c r="C96" s="186">
        <v>69.46277811</v>
      </c>
      <c r="D96" s="186" t="s">
        <v>537</v>
      </c>
      <c r="E96" s="196"/>
      <c r="F96" s="186" t="s">
        <v>548</v>
      </c>
      <c r="G96" s="186" t="s">
        <v>539</v>
      </c>
      <c r="H96" s="186" t="s">
        <v>488</v>
      </c>
      <c r="I96" s="186" t="s">
        <v>540</v>
      </c>
      <c r="J96" s="152" t="str">
        <f t="shared" si="1"/>
        <v>2025/04</v>
      </c>
    </row>
    <row r="97">
      <c r="A97" s="195">
        <v>1.7449344E9</v>
      </c>
      <c r="B97" s="186">
        <v>1.7450208E9</v>
      </c>
      <c r="C97" s="186">
        <v>15.36913913</v>
      </c>
      <c r="D97" s="186" t="s">
        <v>537</v>
      </c>
      <c r="E97" s="196"/>
      <c r="F97" s="186" t="s">
        <v>538</v>
      </c>
      <c r="G97" s="186" t="s">
        <v>539</v>
      </c>
      <c r="H97" s="186" t="s">
        <v>499</v>
      </c>
      <c r="I97" s="186" t="s">
        <v>540</v>
      </c>
      <c r="J97" s="152" t="str">
        <f t="shared" si="1"/>
        <v>2025/04</v>
      </c>
    </row>
    <row r="98">
      <c r="A98" s="195">
        <v>1.7449344E9</v>
      </c>
      <c r="B98" s="186">
        <v>1.7450208E9</v>
      </c>
      <c r="C98" s="186">
        <v>31.3571843</v>
      </c>
      <c r="D98" s="186" t="s">
        <v>537</v>
      </c>
      <c r="E98" s="196"/>
      <c r="F98" s="186" t="s">
        <v>541</v>
      </c>
      <c r="G98" s="186" t="s">
        <v>539</v>
      </c>
      <c r="H98" s="186" t="s">
        <v>489</v>
      </c>
      <c r="I98" s="186" t="s">
        <v>540</v>
      </c>
      <c r="J98" s="152" t="str">
        <f t="shared" si="1"/>
        <v>2025/04</v>
      </c>
    </row>
    <row r="99">
      <c r="A99" s="195">
        <v>1.7449344E9</v>
      </c>
      <c r="B99" s="186">
        <v>1.7450208E9</v>
      </c>
      <c r="C99" s="186">
        <v>0.55696035</v>
      </c>
      <c r="D99" s="186" t="s">
        <v>537</v>
      </c>
      <c r="E99" s="196"/>
      <c r="F99" s="186" t="s">
        <v>544</v>
      </c>
      <c r="G99" s="186" t="s">
        <v>539</v>
      </c>
      <c r="H99" s="186" t="s">
        <v>498</v>
      </c>
      <c r="I99" s="186" t="s">
        <v>540</v>
      </c>
      <c r="J99" s="152" t="str">
        <f t="shared" si="1"/>
        <v>2025/04</v>
      </c>
    </row>
    <row r="100">
      <c r="A100" s="195">
        <v>1.7449344E9</v>
      </c>
      <c r="B100" s="186">
        <v>1.7450208E9</v>
      </c>
      <c r="C100" s="186">
        <v>0.14551395</v>
      </c>
      <c r="D100" s="186" t="s">
        <v>537</v>
      </c>
      <c r="E100" s="196"/>
      <c r="F100" s="186" t="s">
        <v>545</v>
      </c>
      <c r="G100" s="186" t="s">
        <v>539</v>
      </c>
      <c r="H100" s="186" t="s">
        <v>491</v>
      </c>
      <c r="I100" s="186" t="s">
        <v>540</v>
      </c>
      <c r="J100" s="152" t="str">
        <f t="shared" si="1"/>
        <v>2025/04</v>
      </c>
    </row>
    <row r="101">
      <c r="A101" s="195">
        <v>1.7449344E9</v>
      </c>
      <c r="B101" s="186">
        <v>1.7450208E9</v>
      </c>
      <c r="C101" s="186">
        <v>0.0948614</v>
      </c>
      <c r="D101" s="186" t="s">
        <v>537</v>
      </c>
      <c r="E101" s="196"/>
      <c r="F101" s="186" t="s">
        <v>542</v>
      </c>
      <c r="G101" s="186" t="s">
        <v>539</v>
      </c>
      <c r="H101" s="186" t="s">
        <v>487</v>
      </c>
      <c r="I101" s="186" t="s">
        <v>540</v>
      </c>
      <c r="J101" s="152" t="str">
        <f t="shared" si="1"/>
        <v>2025/04</v>
      </c>
    </row>
    <row r="102">
      <c r="A102" s="195">
        <v>1.7449344E9</v>
      </c>
      <c r="B102" s="186">
        <v>1.7450208E9</v>
      </c>
      <c r="C102" s="186">
        <v>3.387E-4</v>
      </c>
      <c r="D102" s="186" t="s">
        <v>537</v>
      </c>
      <c r="E102" s="196"/>
      <c r="F102" s="186" t="s">
        <v>549</v>
      </c>
      <c r="G102" s="186" t="s">
        <v>539</v>
      </c>
      <c r="H102" s="186" t="s">
        <v>511</v>
      </c>
      <c r="I102" s="186" t="s">
        <v>540</v>
      </c>
      <c r="J102" s="152" t="str">
        <f t="shared" si="1"/>
        <v>2025/04</v>
      </c>
    </row>
    <row r="103">
      <c r="A103" s="195">
        <v>1.7450208E9</v>
      </c>
      <c r="B103" s="186">
        <v>1.7451072E9</v>
      </c>
      <c r="C103" s="186">
        <v>3.58055851</v>
      </c>
      <c r="D103" s="186" t="s">
        <v>537</v>
      </c>
      <c r="E103" s="196"/>
      <c r="F103" s="186" t="s">
        <v>538</v>
      </c>
      <c r="G103" s="186" t="s">
        <v>539</v>
      </c>
      <c r="H103" s="186" t="s">
        <v>499</v>
      </c>
      <c r="I103" s="186" t="s">
        <v>540</v>
      </c>
      <c r="J103" s="152" t="str">
        <f t="shared" si="1"/>
        <v>2025/04</v>
      </c>
    </row>
    <row r="104">
      <c r="A104" s="195">
        <v>1.7450208E9</v>
      </c>
      <c r="B104" s="186">
        <v>1.7451072E9</v>
      </c>
      <c r="C104" s="186">
        <v>11.36587095</v>
      </c>
      <c r="D104" s="186" t="s">
        <v>537</v>
      </c>
      <c r="E104" s="196"/>
      <c r="F104" s="186" t="s">
        <v>541</v>
      </c>
      <c r="G104" s="186" t="s">
        <v>539</v>
      </c>
      <c r="H104" s="186" t="s">
        <v>489</v>
      </c>
      <c r="I104" s="186" t="s">
        <v>540</v>
      </c>
      <c r="J104" s="152" t="str">
        <f t="shared" si="1"/>
        <v>2025/04</v>
      </c>
    </row>
    <row r="105">
      <c r="A105" s="195">
        <v>1.7450208E9</v>
      </c>
      <c r="B105" s="186">
        <v>1.7451072E9</v>
      </c>
      <c r="C105" s="186">
        <v>0.1042248</v>
      </c>
      <c r="D105" s="186" t="s">
        <v>537</v>
      </c>
      <c r="E105" s="196"/>
      <c r="F105" s="186" t="s">
        <v>544</v>
      </c>
      <c r="G105" s="186" t="s">
        <v>539</v>
      </c>
      <c r="H105" s="186" t="s">
        <v>498</v>
      </c>
      <c r="I105" s="186" t="s">
        <v>540</v>
      </c>
      <c r="J105" s="152" t="str">
        <f t="shared" si="1"/>
        <v>2025/04</v>
      </c>
    </row>
    <row r="106">
      <c r="A106" s="195">
        <v>1.7450208E9</v>
      </c>
      <c r="B106" s="186">
        <v>1.7451072E9</v>
      </c>
      <c r="C106" s="186">
        <v>5.6945293</v>
      </c>
      <c r="D106" s="186" t="s">
        <v>537</v>
      </c>
      <c r="E106" s="196"/>
      <c r="F106" s="186" t="s">
        <v>543</v>
      </c>
      <c r="G106" s="186" t="s">
        <v>539</v>
      </c>
      <c r="H106" s="186" t="s">
        <v>502</v>
      </c>
      <c r="I106" s="186" t="s">
        <v>540</v>
      </c>
      <c r="J106" s="152" t="str">
        <f t="shared" si="1"/>
        <v>2025/04</v>
      </c>
    </row>
    <row r="107">
      <c r="A107" s="195">
        <v>1.7450208E9</v>
      </c>
      <c r="B107" s="186">
        <v>1.7451072E9</v>
      </c>
      <c r="C107" s="186">
        <v>2.874E-4</v>
      </c>
      <c r="D107" s="186" t="s">
        <v>537</v>
      </c>
      <c r="E107" s="196"/>
      <c r="F107" s="186" t="s">
        <v>548</v>
      </c>
      <c r="G107" s="186" t="s">
        <v>539</v>
      </c>
      <c r="H107" s="186" t="s">
        <v>488</v>
      </c>
      <c r="I107" s="186" t="s">
        <v>540</v>
      </c>
      <c r="J107" s="152" t="str">
        <f t="shared" si="1"/>
        <v>2025/04</v>
      </c>
    </row>
    <row r="108">
      <c r="A108" s="195">
        <v>1.7450208E9</v>
      </c>
      <c r="B108" s="186">
        <v>1.7451072E9</v>
      </c>
      <c r="C108" s="186">
        <v>0.11492535</v>
      </c>
      <c r="D108" s="186" t="s">
        <v>537</v>
      </c>
      <c r="E108" s="196"/>
      <c r="F108" s="186" t="s">
        <v>545</v>
      </c>
      <c r="G108" s="186" t="s">
        <v>539</v>
      </c>
      <c r="H108" s="186" t="s">
        <v>491</v>
      </c>
      <c r="I108" s="186" t="s">
        <v>540</v>
      </c>
      <c r="J108" s="152" t="str">
        <f t="shared" si="1"/>
        <v>2025/04</v>
      </c>
    </row>
    <row r="109">
      <c r="A109" s="195">
        <v>1.7450208E9</v>
      </c>
      <c r="B109" s="186">
        <v>1.7451072E9</v>
      </c>
      <c r="C109" s="186">
        <v>0.07528735</v>
      </c>
      <c r="D109" s="186" t="s">
        <v>537</v>
      </c>
      <c r="E109" s="196"/>
      <c r="F109" s="186" t="s">
        <v>542</v>
      </c>
      <c r="G109" s="186" t="s">
        <v>539</v>
      </c>
      <c r="H109" s="186" t="s">
        <v>487</v>
      </c>
      <c r="I109" s="186" t="s">
        <v>540</v>
      </c>
      <c r="J109" s="152" t="str">
        <f t="shared" si="1"/>
        <v>2025/04</v>
      </c>
    </row>
    <row r="110">
      <c r="A110" s="195">
        <v>1.7451072E9</v>
      </c>
      <c r="B110" s="186">
        <v>1.7451936E9</v>
      </c>
      <c r="C110" s="186">
        <v>18.51770942</v>
      </c>
      <c r="D110" s="186" t="s">
        <v>537</v>
      </c>
      <c r="E110" s="196"/>
      <c r="F110" s="186" t="s">
        <v>538</v>
      </c>
      <c r="G110" s="186" t="s">
        <v>539</v>
      </c>
      <c r="H110" s="186" t="s">
        <v>499</v>
      </c>
      <c r="I110" s="186" t="s">
        <v>540</v>
      </c>
      <c r="J110" s="152" t="str">
        <f t="shared" si="1"/>
        <v>2025/04</v>
      </c>
    </row>
    <row r="111">
      <c r="A111" s="195">
        <v>1.7451072E9</v>
      </c>
      <c r="B111" s="186">
        <v>1.7451936E9</v>
      </c>
      <c r="C111" s="186">
        <v>11.00284845</v>
      </c>
      <c r="D111" s="186" t="s">
        <v>537</v>
      </c>
      <c r="E111" s="196"/>
      <c r="F111" s="186" t="s">
        <v>541</v>
      </c>
      <c r="G111" s="186" t="s">
        <v>539</v>
      </c>
      <c r="H111" s="186" t="s">
        <v>489</v>
      </c>
      <c r="I111" s="186" t="s">
        <v>540</v>
      </c>
      <c r="J111" s="152" t="str">
        <f t="shared" si="1"/>
        <v>2025/04</v>
      </c>
    </row>
    <row r="112">
      <c r="A112" s="195">
        <v>1.7451072E9</v>
      </c>
      <c r="B112" s="186">
        <v>1.7451936E9</v>
      </c>
      <c r="C112" s="186">
        <v>5.7707987</v>
      </c>
      <c r="D112" s="186" t="s">
        <v>537</v>
      </c>
      <c r="E112" s="196"/>
      <c r="F112" s="186" t="s">
        <v>543</v>
      </c>
      <c r="G112" s="186" t="s">
        <v>539</v>
      </c>
      <c r="H112" s="186" t="s">
        <v>502</v>
      </c>
      <c r="I112" s="186" t="s">
        <v>540</v>
      </c>
      <c r="J112" s="152" t="str">
        <f t="shared" si="1"/>
        <v>2025/04</v>
      </c>
    </row>
    <row r="113">
      <c r="A113" s="195">
        <v>1.7451072E9</v>
      </c>
      <c r="B113" s="186">
        <v>1.7451936E9</v>
      </c>
      <c r="C113" s="186">
        <v>0.134924</v>
      </c>
      <c r="D113" s="186" t="s">
        <v>537</v>
      </c>
      <c r="E113" s="196"/>
      <c r="F113" s="186" t="s">
        <v>544</v>
      </c>
      <c r="G113" s="186" t="s">
        <v>539</v>
      </c>
      <c r="H113" s="186" t="s">
        <v>498</v>
      </c>
      <c r="I113" s="186" t="s">
        <v>540</v>
      </c>
      <c r="J113" s="152" t="str">
        <f t="shared" si="1"/>
        <v>2025/04</v>
      </c>
    </row>
    <row r="114">
      <c r="A114" s="195">
        <v>1.7451072E9</v>
      </c>
      <c r="B114" s="186">
        <v>1.7451936E9</v>
      </c>
      <c r="C114" s="186">
        <v>0.05741872</v>
      </c>
      <c r="D114" s="186" t="s">
        <v>537</v>
      </c>
      <c r="E114" s="196"/>
      <c r="F114" s="186" t="s">
        <v>548</v>
      </c>
      <c r="G114" s="186" t="s">
        <v>539</v>
      </c>
      <c r="H114" s="186" t="s">
        <v>488</v>
      </c>
      <c r="I114" s="186" t="s">
        <v>540</v>
      </c>
      <c r="J114" s="152" t="str">
        <f t="shared" si="1"/>
        <v>2025/04</v>
      </c>
    </row>
    <row r="115">
      <c r="A115" s="195">
        <v>1.7451072E9</v>
      </c>
      <c r="B115" s="186">
        <v>1.7451936E9</v>
      </c>
      <c r="C115" s="186">
        <v>0.1002162</v>
      </c>
      <c r="D115" s="186" t="s">
        <v>537</v>
      </c>
      <c r="E115" s="196"/>
      <c r="F115" s="186" t="s">
        <v>545</v>
      </c>
      <c r="G115" s="186" t="s">
        <v>539</v>
      </c>
      <c r="H115" s="186" t="s">
        <v>491</v>
      </c>
      <c r="I115" s="186" t="s">
        <v>540</v>
      </c>
      <c r="J115" s="152" t="str">
        <f t="shared" si="1"/>
        <v>2025/04</v>
      </c>
    </row>
    <row r="116">
      <c r="A116" s="195">
        <v>1.7451072E9</v>
      </c>
      <c r="B116" s="186">
        <v>1.7451936E9</v>
      </c>
      <c r="C116" s="186">
        <v>0.0299841</v>
      </c>
      <c r="D116" s="186" t="s">
        <v>537</v>
      </c>
      <c r="E116" s="196"/>
      <c r="F116" s="186" t="s">
        <v>542</v>
      </c>
      <c r="G116" s="186" t="s">
        <v>539</v>
      </c>
      <c r="H116" s="186" t="s">
        <v>487</v>
      </c>
      <c r="I116" s="186" t="s">
        <v>540</v>
      </c>
      <c r="J116" s="152" t="str">
        <f t="shared" si="1"/>
        <v>2025/04</v>
      </c>
    </row>
    <row r="117">
      <c r="A117" s="195">
        <v>1.7451072E9</v>
      </c>
      <c r="B117" s="186">
        <v>1.7451936E9</v>
      </c>
      <c r="C117" s="186">
        <v>0.0034152</v>
      </c>
      <c r="D117" s="186" t="s">
        <v>537</v>
      </c>
      <c r="E117" s="196"/>
      <c r="F117" s="186" t="s">
        <v>549</v>
      </c>
      <c r="G117" s="186" t="s">
        <v>539</v>
      </c>
      <c r="H117" s="186" t="s">
        <v>511</v>
      </c>
      <c r="I117" s="186" t="s">
        <v>540</v>
      </c>
      <c r="J117" s="152" t="str">
        <f t="shared" si="1"/>
        <v>2025/04</v>
      </c>
    </row>
    <row r="118">
      <c r="A118" s="195">
        <v>1.7451936E9</v>
      </c>
      <c r="B118" s="186">
        <v>1.74528E9</v>
      </c>
      <c r="C118" s="186">
        <v>9.7810156</v>
      </c>
      <c r="D118" s="186" t="s">
        <v>537</v>
      </c>
      <c r="E118" s="196"/>
      <c r="F118" s="186" t="s">
        <v>543</v>
      </c>
      <c r="G118" s="186" t="s">
        <v>539</v>
      </c>
      <c r="H118" s="186" t="s">
        <v>502</v>
      </c>
      <c r="I118" s="186" t="s">
        <v>540</v>
      </c>
      <c r="J118" s="152" t="str">
        <f t="shared" si="1"/>
        <v>2025/04</v>
      </c>
    </row>
    <row r="119">
      <c r="A119" s="195">
        <v>1.7451936E9</v>
      </c>
      <c r="B119" s="186">
        <v>1.74528E9</v>
      </c>
      <c r="C119" s="186">
        <v>1.4803476</v>
      </c>
      <c r="D119" s="186" t="s">
        <v>537</v>
      </c>
      <c r="E119" s="196"/>
      <c r="F119" s="186" t="s">
        <v>547</v>
      </c>
      <c r="G119" s="186" t="s">
        <v>539</v>
      </c>
      <c r="H119" s="186" t="s">
        <v>512</v>
      </c>
      <c r="I119" s="186" t="s">
        <v>540</v>
      </c>
      <c r="J119" s="152" t="str">
        <f t="shared" si="1"/>
        <v>2025/04</v>
      </c>
    </row>
    <row r="120">
      <c r="A120" s="195">
        <v>1.7451936E9</v>
      </c>
      <c r="B120" s="186">
        <v>1.74528E9</v>
      </c>
      <c r="C120" s="186">
        <v>0.08255605</v>
      </c>
      <c r="D120" s="186" t="s">
        <v>537</v>
      </c>
      <c r="E120" s="196"/>
      <c r="F120" s="186" t="s">
        <v>546</v>
      </c>
      <c r="G120" s="186" t="s">
        <v>539</v>
      </c>
      <c r="H120" s="186" t="s">
        <v>509</v>
      </c>
      <c r="I120" s="186" t="s">
        <v>540</v>
      </c>
      <c r="J120" s="152" t="str">
        <f t="shared" si="1"/>
        <v>2025/04</v>
      </c>
    </row>
    <row r="121">
      <c r="A121" s="195">
        <v>1.7451936E9</v>
      </c>
      <c r="B121" s="186">
        <v>1.74528E9</v>
      </c>
      <c r="C121" s="186">
        <v>16.40302289</v>
      </c>
      <c r="D121" s="186" t="s">
        <v>537</v>
      </c>
      <c r="E121" s="196"/>
      <c r="F121" s="186" t="s">
        <v>538</v>
      </c>
      <c r="G121" s="186" t="s">
        <v>539</v>
      </c>
      <c r="H121" s="186" t="s">
        <v>499</v>
      </c>
      <c r="I121" s="186" t="s">
        <v>540</v>
      </c>
      <c r="J121" s="152" t="str">
        <f t="shared" si="1"/>
        <v>2025/04</v>
      </c>
    </row>
    <row r="122">
      <c r="A122" s="195">
        <v>1.7451936E9</v>
      </c>
      <c r="B122" s="186">
        <v>1.74528E9</v>
      </c>
      <c r="C122" s="186">
        <v>13.1672907</v>
      </c>
      <c r="D122" s="186" t="s">
        <v>537</v>
      </c>
      <c r="E122" s="196"/>
      <c r="F122" s="186" t="s">
        <v>541</v>
      </c>
      <c r="G122" s="186" t="s">
        <v>539</v>
      </c>
      <c r="H122" s="186" t="s">
        <v>489</v>
      </c>
      <c r="I122" s="186" t="s">
        <v>540</v>
      </c>
      <c r="J122" s="152" t="str">
        <f t="shared" si="1"/>
        <v>2025/04</v>
      </c>
    </row>
    <row r="123">
      <c r="A123" s="195">
        <v>1.7451936E9</v>
      </c>
      <c r="B123" s="186">
        <v>1.74528E9</v>
      </c>
      <c r="C123" s="186">
        <v>0.0130175</v>
      </c>
      <c r="D123" s="186" t="s">
        <v>537</v>
      </c>
      <c r="E123" s="196"/>
      <c r="F123" s="186" t="s">
        <v>550</v>
      </c>
      <c r="G123" s="186" t="s">
        <v>539</v>
      </c>
      <c r="H123" s="186" t="s">
        <v>497</v>
      </c>
      <c r="I123" s="186" t="s">
        <v>540</v>
      </c>
      <c r="J123" s="152" t="str">
        <f t="shared" si="1"/>
        <v>2025/04</v>
      </c>
    </row>
    <row r="124">
      <c r="A124" s="195">
        <v>1.7451936E9</v>
      </c>
      <c r="B124" s="186">
        <v>1.74528E9</v>
      </c>
      <c r="C124" s="186">
        <v>0.97792055</v>
      </c>
      <c r="D124" s="186" t="s">
        <v>537</v>
      </c>
      <c r="E124" s="196"/>
      <c r="F124" s="186" t="s">
        <v>544</v>
      </c>
      <c r="G124" s="186" t="s">
        <v>539</v>
      </c>
      <c r="H124" s="186" t="s">
        <v>498</v>
      </c>
      <c r="I124" s="186" t="s">
        <v>540</v>
      </c>
      <c r="J124" s="152" t="str">
        <f t="shared" si="1"/>
        <v>2025/04</v>
      </c>
    </row>
    <row r="125">
      <c r="A125" s="195">
        <v>1.7451936E9</v>
      </c>
      <c r="B125" s="186">
        <v>1.74528E9</v>
      </c>
      <c r="C125" s="186">
        <v>1.6257144</v>
      </c>
      <c r="D125" s="186" t="s">
        <v>537</v>
      </c>
      <c r="E125" s="196"/>
      <c r="F125" s="186" t="s">
        <v>542</v>
      </c>
      <c r="G125" s="186" t="s">
        <v>539</v>
      </c>
      <c r="H125" s="186" t="s">
        <v>487</v>
      </c>
      <c r="I125" s="186" t="s">
        <v>540</v>
      </c>
      <c r="J125" s="152" t="str">
        <f t="shared" si="1"/>
        <v>2025/04</v>
      </c>
    </row>
    <row r="126">
      <c r="A126" s="195">
        <v>1.7451936E9</v>
      </c>
      <c r="B126" s="186">
        <v>1.74528E9</v>
      </c>
      <c r="C126" s="186">
        <v>30.60285108</v>
      </c>
      <c r="D126" s="186" t="s">
        <v>537</v>
      </c>
      <c r="E126" s="196"/>
      <c r="F126" s="186" t="s">
        <v>548</v>
      </c>
      <c r="G126" s="186" t="s">
        <v>539</v>
      </c>
      <c r="H126" s="186" t="s">
        <v>488</v>
      </c>
      <c r="I126" s="186" t="s">
        <v>540</v>
      </c>
      <c r="J126" s="152" t="str">
        <f t="shared" si="1"/>
        <v>2025/04</v>
      </c>
    </row>
    <row r="127">
      <c r="A127" s="195">
        <v>1.7451936E9</v>
      </c>
      <c r="B127" s="186">
        <v>1.74528E9</v>
      </c>
      <c r="C127" s="186">
        <v>0.1017243</v>
      </c>
      <c r="D127" s="186" t="s">
        <v>537</v>
      </c>
      <c r="E127" s="196"/>
      <c r="F127" s="186" t="s">
        <v>545</v>
      </c>
      <c r="G127" s="186" t="s">
        <v>539</v>
      </c>
      <c r="H127" s="186" t="s">
        <v>491</v>
      </c>
      <c r="I127" s="186" t="s">
        <v>540</v>
      </c>
      <c r="J127" s="152" t="str">
        <f t="shared" si="1"/>
        <v>2025/04</v>
      </c>
    </row>
    <row r="128">
      <c r="A128" s="195">
        <v>1.74528E9</v>
      </c>
      <c r="B128" s="186">
        <v>1.7453664E9</v>
      </c>
      <c r="C128" s="186">
        <v>8.38461925</v>
      </c>
      <c r="D128" s="186" t="s">
        <v>537</v>
      </c>
      <c r="E128" s="196"/>
      <c r="F128" s="186" t="s">
        <v>543</v>
      </c>
      <c r="G128" s="186" t="s">
        <v>539</v>
      </c>
      <c r="H128" s="186" t="s">
        <v>502</v>
      </c>
      <c r="I128" s="186" t="s">
        <v>540</v>
      </c>
      <c r="J128" s="152" t="str">
        <f t="shared" si="1"/>
        <v>2025/04</v>
      </c>
    </row>
    <row r="129">
      <c r="A129" s="195">
        <v>1.74528E9</v>
      </c>
      <c r="B129" s="186">
        <v>1.7453664E9</v>
      </c>
      <c r="C129" s="186">
        <v>16.2574137</v>
      </c>
      <c r="D129" s="186" t="s">
        <v>537</v>
      </c>
      <c r="E129" s="196"/>
      <c r="F129" s="186" t="s">
        <v>547</v>
      </c>
      <c r="G129" s="186" t="s">
        <v>539</v>
      </c>
      <c r="H129" s="186" t="s">
        <v>512</v>
      </c>
      <c r="I129" s="186" t="s">
        <v>540</v>
      </c>
      <c r="J129" s="152" t="str">
        <f t="shared" si="1"/>
        <v>2025/04</v>
      </c>
    </row>
    <row r="130">
      <c r="A130" s="195">
        <v>1.74528E9</v>
      </c>
      <c r="B130" s="186">
        <v>1.7453664E9</v>
      </c>
      <c r="C130" s="186">
        <v>0.1212874</v>
      </c>
      <c r="D130" s="186" t="s">
        <v>537</v>
      </c>
      <c r="E130" s="196"/>
      <c r="F130" s="186" t="s">
        <v>546</v>
      </c>
      <c r="G130" s="186" t="s">
        <v>539</v>
      </c>
      <c r="H130" s="186" t="s">
        <v>509</v>
      </c>
      <c r="I130" s="186" t="s">
        <v>540</v>
      </c>
      <c r="J130" s="152" t="str">
        <f t="shared" si="1"/>
        <v>2025/04</v>
      </c>
    </row>
    <row r="131">
      <c r="A131" s="195">
        <v>1.74528E9</v>
      </c>
      <c r="B131" s="186">
        <v>1.7453664E9</v>
      </c>
      <c r="C131" s="186">
        <v>26.33514494</v>
      </c>
      <c r="D131" s="186" t="s">
        <v>537</v>
      </c>
      <c r="E131" s="196"/>
      <c r="F131" s="186" t="s">
        <v>548</v>
      </c>
      <c r="G131" s="186" t="s">
        <v>539</v>
      </c>
      <c r="H131" s="186" t="s">
        <v>488</v>
      </c>
      <c r="I131" s="186" t="s">
        <v>540</v>
      </c>
      <c r="J131" s="152" t="str">
        <f t="shared" si="1"/>
        <v>2025/04</v>
      </c>
    </row>
    <row r="132">
      <c r="A132" s="195">
        <v>1.74528E9</v>
      </c>
      <c r="B132" s="186">
        <v>1.7453664E9</v>
      </c>
      <c r="C132" s="186">
        <v>3.93189629</v>
      </c>
      <c r="D132" s="186" t="s">
        <v>537</v>
      </c>
      <c r="E132" s="196"/>
      <c r="F132" s="186" t="s">
        <v>538</v>
      </c>
      <c r="G132" s="186" t="s">
        <v>539</v>
      </c>
      <c r="H132" s="186" t="s">
        <v>499</v>
      </c>
      <c r="I132" s="186" t="s">
        <v>540</v>
      </c>
      <c r="J132" s="152" t="str">
        <f t="shared" si="1"/>
        <v>2025/04</v>
      </c>
    </row>
    <row r="133">
      <c r="A133" s="195">
        <v>1.74528E9</v>
      </c>
      <c r="B133" s="186">
        <v>1.7453664E9</v>
      </c>
      <c r="C133" s="186">
        <v>34.43294485</v>
      </c>
      <c r="D133" s="186" t="s">
        <v>537</v>
      </c>
      <c r="E133" s="196"/>
      <c r="F133" s="186" t="s">
        <v>541</v>
      </c>
      <c r="G133" s="186" t="s">
        <v>539</v>
      </c>
      <c r="H133" s="186" t="s">
        <v>489</v>
      </c>
      <c r="I133" s="186" t="s">
        <v>540</v>
      </c>
      <c r="J133" s="152" t="str">
        <f t="shared" si="1"/>
        <v>2025/04</v>
      </c>
    </row>
    <row r="134">
      <c r="A134" s="195">
        <v>1.74528E9</v>
      </c>
      <c r="B134" s="186">
        <v>1.7453664E9</v>
      </c>
      <c r="C134" s="186">
        <v>3.42657615</v>
      </c>
      <c r="D134" s="186" t="s">
        <v>537</v>
      </c>
      <c r="E134" s="196"/>
      <c r="F134" s="186" t="s">
        <v>544</v>
      </c>
      <c r="G134" s="186" t="s">
        <v>539</v>
      </c>
      <c r="H134" s="186" t="s">
        <v>498</v>
      </c>
      <c r="I134" s="186" t="s">
        <v>540</v>
      </c>
      <c r="J134" s="152" t="str">
        <f t="shared" si="1"/>
        <v>2025/04</v>
      </c>
    </row>
    <row r="135">
      <c r="A135" s="195">
        <v>1.74528E9</v>
      </c>
      <c r="B135" s="186">
        <v>1.7453664E9</v>
      </c>
      <c r="C135" s="186">
        <v>13.5369871</v>
      </c>
      <c r="D135" s="186" t="s">
        <v>537</v>
      </c>
      <c r="E135" s="196"/>
      <c r="F135" s="186" t="s">
        <v>542</v>
      </c>
      <c r="G135" s="186" t="s">
        <v>539</v>
      </c>
      <c r="H135" s="186" t="s">
        <v>487</v>
      </c>
      <c r="I135" s="186" t="s">
        <v>540</v>
      </c>
      <c r="J135" s="152" t="str">
        <f t="shared" si="1"/>
        <v>2025/04</v>
      </c>
    </row>
    <row r="136">
      <c r="A136" s="195">
        <v>1.74528E9</v>
      </c>
      <c r="B136" s="186">
        <v>1.7453664E9</v>
      </c>
      <c r="C136" s="186">
        <v>0.0819375</v>
      </c>
      <c r="D136" s="186" t="s">
        <v>537</v>
      </c>
      <c r="E136" s="196"/>
      <c r="F136" s="186" t="s">
        <v>545</v>
      </c>
      <c r="G136" s="186" t="s">
        <v>539</v>
      </c>
      <c r="H136" s="186" t="s">
        <v>491</v>
      </c>
      <c r="I136" s="186" t="s">
        <v>540</v>
      </c>
      <c r="J136" s="152" t="str">
        <f t="shared" si="1"/>
        <v>2025/04</v>
      </c>
    </row>
    <row r="137">
      <c r="A137" s="195">
        <v>1.74528E9</v>
      </c>
      <c r="B137" s="186">
        <v>1.7453664E9</v>
      </c>
      <c r="C137" s="186">
        <v>0.2168095</v>
      </c>
      <c r="D137" s="186" t="s">
        <v>537</v>
      </c>
      <c r="E137" s="196"/>
      <c r="F137" s="186" t="s">
        <v>549</v>
      </c>
      <c r="G137" s="186" t="s">
        <v>539</v>
      </c>
      <c r="H137" s="186" t="s">
        <v>511</v>
      </c>
      <c r="I137" s="186" t="s">
        <v>540</v>
      </c>
      <c r="J137" s="152" t="str">
        <f t="shared" si="1"/>
        <v>2025/04</v>
      </c>
    </row>
    <row r="138">
      <c r="A138" s="195">
        <v>1.7453664E9</v>
      </c>
      <c r="B138" s="186">
        <v>1.7454528E9</v>
      </c>
      <c r="C138" s="186">
        <v>10.07453365</v>
      </c>
      <c r="D138" s="186" t="s">
        <v>537</v>
      </c>
      <c r="E138" s="196"/>
      <c r="F138" s="186" t="s">
        <v>543</v>
      </c>
      <c r="G138" s="186" t="s">
        <v>539</v>
      </c>
      <c r="H138" s="186" t="s">
        <v>502</v>
      </c>
      <c r="I138" s="186" t="s">
        <v>540</v>
      </c>
      <c r="J138" s="152" t="str">
        <f t="shared" si="1"/>
        <v>2025/04</v>
      </c>
    </row>
    <row r="139">
      <c r="A139" s="195">
        <v>1.7453664E9</v>
      </c>
      <c r="B139" s="186">
        <v>1.7454528E9</v>
      </c>
      <c r="C139" s="186">
        <v>12.57825654</v>
      </c>
      <c r="D139" s="186" t="s">
        <v>537</v>
      </c>
      <c r="E139" s="196"/>
      <c r="F139" s="186" t="s">
        <v>548</v>
      </c>
      <c r="G139" s="186" t="s">
        <v>539</v>
      </c>
      <c r="H139" s="186" t="s">
        <v>488</v>
      </c>
      <c r="I139" s="186" t="s">
        <v>540</v>
      </c>
      <c r="J139" s="152" t="str">
        <f t="shared" si="1"/>
        <v>2025/04</v>
      </c>
    </row>
    <row r="140">
      <c r="A140" s="195">
        <v>1.7453664E9</v>
      </c>
      <c r="B140" s="186">
        <v>1.7454528E9</v>
      </c>
      <c r="C140" s="186">
        <v>4.6027165</v>
      </c>
      <c r="D140" s="186" t="s">
        <v>537</v>
      </c>
      <c r="E140" s="196"/>
      <c r="F140" s="186" t="s">
        <v>547</v>
      </c>
      <c r="G140" s="186" t="s">
        <v>539</v>
      </c>
      <c r="H140" s="186" t="s">
        <v>512</v>
      </c>
      <c r="I140" s="186" t="s">
        <v>540</v>
      </c>
      <c r="J140" s="152" t="str">
        <f t="shared" si="1"/>
        <v>2025/04</v>
      </c>
    </row>
    <row r="141">
      <c r="A141" s="195">
        <v>1.7453664E9</v>
      </c>
      <c r="B141" s="186">
        <v>1.7454528E9</v>
      </c>
      <c r="C141" s="186">
        <v>16.57233941</v>
      </c>
      <c r="D141" s="186" t="s">
        <v>537</v>
      </c>
      <c r="E141" s="196"/>
      <c r="F141" s="186" t="s">
        <v>538</v>
      </c>
      <c r="G141" s="186" t="s">
        <v>539</v>
      </c>
      <c r="H141" s="186" t="s">
        <v>499</v>
      </c>
      <c r="I141" s="186" t="s">
        <v>540</v>
      </c>
      <c r="J141" s="152" t="str">
        <f t="shared" si="1"/>
        <v>2025/04</v>
      </c>
    </row>
    <row r="142">
      <c r="A142" s="195">
        <v>1.7453664E9</v>
      </c>
      <c r="B142" s="186">
        <v>1.7454528E9</v>
      </c>
      <c r="C142" s="186">
        <v>28.1616097</v>
      </c>
      <c r="D142" s="186" t="s">
        <v>537</v>
      </c>
      <c r="E142" s="196"/>
      <c r="F142" s="186" t="s">
        <v>541</v>
      </c>
      <c r="G142" s="186" t="s">
        <v>539</v>
      </c>
      <c r="H142" s="186" t="s">
        <v>489</v>
      </c>
      <c r="I142" s="186" t="s">
        <v>540</v>
      </c>
      <c r="J142" s="152" t="str">
        <f t="shared" si="1"/>
        <v>2025/04</v>
      </c>
    </row>
    <row r="143">
      <c r="A143" s="195">
        <v>1.7453664E9</v>
      </c>
      <c r="B143" s="186">
        <v>1.7454528E9</v>
      </c>
      <c r="C143" s="186">
        <v>32.3522537</v>
      </c>
      <c r="D143" s="186" t="s">
        <v>537</v>
      </c>
      <c r="E143" s="196"/>
      <c r="F143" s="186" t="s">
        <v>542</v>
      </c>
      <c r="G143" s="186" t="s">
        <v>539</v>
      </c>
      <c r="H143" s="186" t="s">
        <v>487</v>
      </c>
      <c r="I143" s="186" t="s">
        <v>540</v>
      </c>
      <c r="J143" s="152" t="str">
        <f t="shared" si="1"/>
        <v>2025/04</v>
      </c>
    </row>
    <row r="144">
      <c r="A144" s="195">
        <v>1.7453664E9</v>
      </c>
      <c r="B144" s="186">
        <v>1.7454528E9</v>
      </c>
      <c r="C144" s="186">
        <v>3.6025805</v>
      </c>
      <c r="D144" s="186" t="s">
        <v>537</v>
      </c>
      <c r="E144" s="196"/>
      <c r="F144" s="186" t="s">
        <v>544</v>
      </c>
      <c r="G144" s="186" t="s">
        <v>539</v>
      </c>
      <c r="H144" s="186" t="s">
        <v>498</v>
      </c>
      <c r="I144" s="186" t="s">
        <v>540</v>
      </c>
      <c r="J144" s="152" t="str">
        <f t="shared" si="1"/>
        <v>2025/04</v>
      </c>
    </row>
    <row r="145">
      <c r="A145" s="195">
        <v>1.7453664E9</v>
      </c>
      <c r="B145" s="186">
        <v>1.7454528E9</v>
      </c>
      <c r="C145" s="186">
        <v>0.0017706</v>
      </c>
      <c r="D145" s="186" t="s">
        <v>537</v>
      </c>
      <c r="E145" s="196"/>
      <c r="F145" s="186" t="s">
        <v>546</v>
      </c>
      <c r="G145" s="186" t="s">
        <v>539</v>
      </c>
      <c r="H145" s="186" t="s">
        <v>509</v>
      </c>
      <c r="I145" s="186" t="s">
        <v>540</v>
      </c>
      <c r="J145" s="152" t="str">
        <f t="shared" si="1"/>
        <v>2025/04</v>
      </c>
    </row>
    <row r="146">
      <c r="A146" s="195">
        <v>1.7453664E9</v>
      </c>
      <c r="B146" s="186">
        <v>1.7454528E9</v>
      </c>
      <c r="C146" s="186">
        <v>1.4782992</v>
      </c>
      <c r="D146" s="186" t="s">
        <v>537</v>
      </c>
      <c r="E146" s="196"/>
      <c r="F146" s="186" t="s">
        <v>545</v>
      </c>
      <c r="G146" s="186" t="s">
        <v>539</v>
      </c>
      <c r="H146" s="186" t="s">
        <v>491</v>
      </c>
      <c r="I146" s="186" t="s">
        <v>540</v>
      </c>
      <c r="J146" s="152" t="str">
        <f t="shared" si="1"/>
        <v>2025/04</v>
      </c>
    </row>
    <row r="147">
      <c r="A147" s="195">
        <v>1.7453664E9</v>
      </c>
      <c r="B147" s="186">
        <v>1.7454528E9</v>
      </c>
      <c r="C147" s="186">
        <v>1.2770694</v>
      </c>
      <c r="D147" s="186" t="s">
        <v>537</v>
      </c>
      <c r="E147" s="196"/>
      <c r="F147" s="186" t="s">
        <v>549</v>
      </c>
      <c r="G147" s="186" t="s">
        <v>539</v>
      </c>
      <c r="H147" s="186" t="s">
        <v>511</v>
      </c>
      <c r="I147" s="186" t="s">
        <v>540</v>
      </c>
      <c r="J147" s="152" t="str">
        <f t="shared" si="1"/>
        <v>2025/04</v>
      </c>
    </row>
    <row r="148">
      <c r="A148" s="195">
        <v>1.7454528E9</v>
      </c>
      <c r="B148" s="186">
        <v>1.7455392E9</v>
      </c>
      <c r="C148" s="186">
        <v>35.87865387</v>
      </c>
      <c r="D148" s="186" t="s">
        <v>537</v>
      </c>
      <c r="E148" s="196"/>
      <c r="F148" s="186" t="s">
        <v>548</v>
      </c>
      <c r="G148" s="186" t="s">
        <v>539</v>
      </c>
      <c r="H148" s="186" t="s">
        <v>488</v>
      </c>
      <c r="I148" s="186" t="s">
        <v>540</v>
      </c>
      <c r="J148" s="152" t="str">
        <f t="shared" si="1"/>
        <v>2025/04</v>
      </c>
    </row>
    <row r="149">
      <c r="A149" s="195">
        <v>1.7454528E9</v>
      </c>
      <c r="B149" s="186">
        <v>1.7455392E9</v>
      </c>
      <c r="C149" s="186">
        <v>4.8743948</v>
      </c>
      <c r="D149" s="186" t="s">
        <v>537</v>
      </c>
      <c r="E149" s="196"/>
      <c r="F149" s="186" t="s">
        <v>547</v>
      </c>
      <c r="G149" s="186" t="s">
        <v>539</v>
      </c>
      <c r="H149" s="186" t="s">
        <v>512</v>
      </c>
      <c r="I149" s="186" t="s">
        <v>540</v>
      </c>
      <c r="J149" s="152" t="str">
        <f t="shared" si="1"/>
        <v>2025/04</v>
      </c>
    </row>
    <row r="150">
      <c r="A150" s="195">
        <v>1.7454528E9</v>
      </c>
      <c r="B150" s="186">
        <v>1.7455392E9</v>
      </c>
      <c r="C150" s="186">
        <v>34.67768885</v>
      </c>
      <c r="D150" s="186" t="s">
        <v>537</v>
      </c>
      <c r="E150" s="196"/>
      <c r="F150" s="186" t="s">
        <v>542</v>
      </c>
      <c r="G150" s="186" t="s">
        <v>539</v>
      </c>
      <c r="H150" s="186" t="s">
        <v>487</v>
      </c>
      <c r="I150" s="186" t="s">
        <v>540</v>
      </c>
      <c r="J150" s="152" t="str">
        <f t="shared" si="1"/>
        <v>2025/04</v>
      </c>
    </row>
    <row r="151">
      <c r="A151" s="195">
        <v>1.7454528E9</v>
      </c>
      <c r="B151" s="186">
        <v>1.7455392E9</v>
      </c>
      <c r="C151" s="186">
        <v>0.00953275</v>
      </c>
      <c r="D151" s="186" t="s">
        <v>537</v>
      </c>
      <c r="E151" s="196"/>
      <c r="F151" s="186" t="s">
        <v>546</v>
      </c>
      <c r="G151" s="186" t="s">
        <v>539</v>
      </c>
      <c r="H151" s="186" t="s">
        <v>509</v>
      </c>
      <c r="I151" s="186" t="s">
        <v>540</v>
      </c>
      <c r="J151" s="152" t="str">
        <f t="shared" si="1"/>
        <v>2025/04</v>
      </c>
    </row>
    <row r="152">
      <c r="A152" s="195">
        <v>1.7454528E9</v>
      </c>
      <c r="B152" s="186">
        <v>1.7455392E9</v>
      </c>
      <c r="C152" s="186">
        <v>4.39829023</v>
      </c>
      <c r="D152" s="186" t="s">
        <v>537</v>
      </c>
      <c r="E152" s="196"/>
      <c r="F152" s="186" t="s">
        <v>538</v>
      </c>
      <c r="G152" s="186" t="s">
        <v>539</v>
      </c>
      <c r="H152" s="186" t="s">
        <v>499</v>
      </c>
      <c r="I152" s="186" t="s">
        <v>540</v>
      </c>
      <c r="J152" s="152" t="str">
        <f t="shared" si="1"/>
        <v>2025/04</v>
      </c>
    </row>
    <row r="153">
      <c r="A153" s="195">
        <v>1.7454528E9</v>
      </c>
      <c r="B153" s="186">
        <v>1.7455392E9</v>
      </c>
      <c r="C153" s="186">
        <v>23.2608614</v>
      </c>
      <c r="D153" s="186" t="s">
        <v>537</v>
      </c>
      <c r="E153" s="196"/>
      <c r="F153" s="186" t="s">
        <v>541</v>
      </c>
      <c r="G153" s="186" t="s">
        <v>539</v>
      </c>
      <c r="H153" s="186" t="s">
        <v>489</v>
      </c>
      <c r="I153" s="186" t="s">
        <v>540</v>
      </c>
      <c r="J153" s="152" t="str">
        <f t="shared" si="1"/>
        <v>2025/04</v>
      </c>
    </row>
    <row r="154">
      <c r="A154" s="195">
        <v>1.7454528E9</v>
      </c>
      <c r="B154" s="186">
        <v>1.7455392E9</v>
      </c>
      <c r="C154" s="186">
        <v>43.2922823</v>
      </c>
      <c r="D154" s="186" t="s">
        <v>537</v>
      </c>
      <c r="E154" s="196"/>
      <c r="F154" s="186" t="s">
        <v>543</v>
      </c>
      <c r="G154" s="186" t="s">
        <v>539</v>
      </c>
      <c r="H154" s="186" t="s">
        <v>502</v>
      </c>
      <c r="I154" s="186" t="s">
        <v>540</v>
      </c>
      <c r="J154" s="152" t="str">
        <f t="shared" si="1"/>
        <v>2025/04</v>
      </c>
    </row>
    <row r="155">
      <c r="A155" s="195">
        <v>1.7454528E9</v>
      </c>
      <c r="B155" s="186">
        <v>1.7455392E9</v>
      </c>
      <c r="C155" s="186">
        <v>4.9078989</v>
      </c>
      <c r="D155" s="186" t="s">
        <v>537</v>
      </c>
      <c r="E155" s="196"/>
      <c r="F155" s="186" t="s">
        <v>544</v>
      </c>
      <c r="G155" s="186" t="s">
        <v>539</v>
      </c>
      <c r="H155" s="186" t="s">
        <v>498</v>
      </c>
      <c r="I155" s="186" t="s">
        <v>540</v>
      </c>
      <c r="J155" s="152" t="str">
        <f t="shared" si="1"/>
        <v>2025/04</v>
      </c>
    </row>
    <row r="156">
      <c r="A156" s="195">
        <v>1.7454528E9</v>
      </c>
      <c r="B156" s="186">
        <v>1.7455392E9</v>
      </c>
      <c r="C156" s="186">
        <v>0.10952085</v>
      </c>
      <c r="D156" s="186" t="s">
        <v>537</v>
      </c>
      <c r="E156" s="196"/>
      <c r="F156" s="186" t="s">
        <v>545</v>
      </c>
      <c r="G156" s="186" t="s">
        <v>539</v>
      </c>
      <c r="H156" s="186" t="s">
        <v>491</v>
      </c>
      <c r="I156" s="186" t="s">
        <v>540</v>
      </c>
      <c r="J156" s="152" t="str">
        <f t="shared" si="1"/>
        <v>2025/04</v>
      </c>
    </row>
    <row r="157">
      <c r="A157" s="195">
        <v>1.7454528E9</v>
      </c>
      <c r="B157" s="186">
        <v>1.7455392E9</v>
      </c>
      <c r="C157" s="186">
        <v>0.0045822</v>
      </c>
      <c r="D157" s="186" t="s">
        <v>537</v>
      </c>
      <c r="E157" s="196"/>
      <c r="F157" s="186" t="s">
        <v>549</v>
      </c>
      <c r="G157" s="186" t="s">
        <v>539</v>
      </c>
      <c r="H157" s="186" t="s">
        <v>511</v>
      </c>
      <c r="I157" s="186" t="s">
        <v>540</v>
      </c>
      <c r="J157" s="152" t="str">
        <f t="shared" si="1"/>
        <v>2025/04</v>
      </c>
    </row>
    <row r="158">
      <c r="A158" s="195">
        <v>1.7455392E9</v>
      </c>
      <c r="B158" s="186">
        <v>1.7456256E9</v>
      </c>
      <c r="C158" s="186">
        <v>15.73205485</v>
      </c>
      <c r="D158" s="186" t="s">
        <v>537</v>
      </c>
      <c r="E158" s="196"/>
      <c r="F158" s="186" t="s">
        <v>543</v>
      </c>
      <c r="G158" s="186" t="s">
        <v>539</v>
      </c>
      <c r="H158" s="186" t="s">
        <v>502</v>
      </c>
      <c r="I158" s="186" t="s">
        <v>540</v>
      </c>
      <c r="J158" s="152" t="str">
        <f t="shared" si="1"/>
        <v>2025/04</v>
      </c>
    </row>
    <row r="159">
      <c r="A159" s="195">
        <v>1.7455392E9</v>
      </c>
      <c r="B159" s="186">
        <v>1.7456256E9</v>
      </c>
      <c r="C159" s="186">
        <v>43.05346897</v>
      </c>
      <c r="D159" s="186" t="s">
        <v>537</v>
      </c>
      <c r="E159" s="196"/>
      <c r="F159" s="186" t="s">
        <v>548</v>
      </c>
      <c r="G159" s="186" t="s">
        <v>539</v>
      </c>
      <c r="H159" s="186" t="s">
        <v>488</v>
      </c>
      <c r="I159" s="186" t="s">
        <v>540</v>
      </c>
      <c r="J159" s="152" t="str">
        <f t="shared" si="1"/>
        <v>2025/04</v>
      </c>
    </row>
    <row r="160">
      <c r="A160" s="195">
        <v>1.7455392E9</v>
      </c>
      <c r="B160" s="186">
        <v>1.7456256E9</v>
      </c>
      <c r="C160" s="186">
        <v>14.830596</v>
      </c>
      <c r="D160" s="186" t="s">
        <v>537</v>
      </c>
      <c r="E160" s="196"/>
      <c r="F160" s="186" t="s">
        <v>547</v>
      </c>
      <c r="G160" s="186" t="s">
        <v>539</v>
      </c>
      <c r="H160" s="186" t="s">
        <v>512</v>
      </c>
      <c r="I160" s="186" t="s">
        <v>540</v>
      </c>
      <c r="J160" s="152" t="str">
        <f t="shared" si="1"/>
        <v>2025/04</v>
      </c>
    </row>
    <row r="161">
      <c r="A161" s="195">
        <v>1.7455392E9</v>
      </c>
      <c r="B161" s="186">
        <v>1.7456256E9</v>
      </c>
      <c r="C161" s="186">
        <v>18.94668695</v>
      </c>
      <c r="D161" s="186" t="s">
        <v>537</v>
      </c>
      <c r="E161" s="196"/>
      <c r="F161" s="186" t="s">
        <v>542</v>
      </c>
      <c r="G161" s="186" t="s">
        <v>539</v>
      </c>
      <c r="H161" s="186" t="s">
        <v>487</v>
      </c>
      <c r="I161" s="186" t="s">
        <v>540</v>
      </c>
      <c r="J161" s="152" t="str">
        <f t="shared" si="1"/>
        <v>2025/04</v>
      </c>
    </row>
    <row r="162">
      <c r="A162" s="195">
        <v>1.7455392E9</v>
      </c>
      <c r="B162" s="186">
        <v>1.7456256E9</v>
      </c>
      <c r="C162" s="186">
        <v>4.41542082</v>
      </c>
      <c r="D162" s="186" t="s">
        <v>537</v>
      </c>
      <c r="E162" s="196"/>
      <c r="F162" s="186" t="s">
        <v>538</v>
      </c>
      <c r="G162" s="186" t="s">
        <v>539</v>
      </c>
      <c r="H162" s="186" t="s">
        <v>499</v>
      </c>
      <c r="I162" s="186" t="s">
        <v>540</v>
      </c>
      <c r="J162" s="152" t="str">
        <f t="shared" si="1"/>
        <v>2025/04</v>
      </c>
    </row>
    <row r="163">
      <c r="A163" s="195">
        <v>1.7455392E9</v>
      </c>
      <c r="B163" s="186">
        <v>1.7456256E9</v>
      </c>
      <c r="C163" s="186">
        <v>33.06581475</v>
      </c>
      <c r="D163" s="186" t="s">
        <v>537</v>
      </c>
      <c r="E163" s="196"/>
      <c r="F163" s="186" t="s">
        <v>541</v>
      </c>
      <c r="G163" s="186" t="s">
        <v>539</v>
      </c>
      <c r="H163" s="186" t="s">
        <v>489</v>
      </c>
      <c r="I163" s="186" t="s">
        <v>540</v>
      </c>
      <c r="J163" s="152" t="str">
        <f t="shared" si="1"/>
        <v>2025/04</v>
      </c>
    </row>
    <row r="164">
      <c r="A164" s="195">
        <v>1.7455392E9</v>
      </c>
      <c r="B164" s="186">
        <v>1.7456256E9</v>
      </c>
      <c r="C164" s="186">
        <v>4.4613776</v>
      </c>
      <c r="D164" s="186" t="s">
        <v>537</v>
      </c>
      <c r="E164" s="196"/>
      <c r="F164" s="186" t="s">
        <v>544</v>
      </c>
      <c r="G164" s="186" t="s">
        <v>539</v>
      </c>
      <c r="H164" s="186" t="s">
        <v>498</v>
      </c>
      <c r="I164" s="186" t="s">
        <v>540</v>
      </c>
      <c r="J164" s="152" t="str">
        <f t="shared" si="1"/>
        <v>2025/04</v>
      </c>
    </row>
    <row r="165">
      <c r="A165" s="195">
        <v>1.7455392E9</v>
      </c>
      <c r="B165" s="186">
        <v>1.7456256E9</v>
      </c>
      <c r="C165" s="186">
        <v>0.0808422</v>
      </c>
      <c r="D165" s="186" t="s">
        <v>537</v>
      </c>
      <c r="E165" s="196"/>
      <c r="F165" s="186" t="s">
        <v>545</v>
      </c>
      <c r="G165" s="186" t="s">
        <v>539</v>
      </c>
      <c r="H165" s="186" t="s">
        <v>491</v>
      </c>
      <c r="I165" s="186" t="s">
        <v>540</v>
      </c>
      <c r="J165" s="152" t="str">
        <f t="shared" si="1"/>
        <v>2025/04</v>
      </c>
    </row>
    <row r="166">
      <c r="A166" s="195">
        <v>1.7455392E9</v>
      </c>
      <c r="B166" s="186">
        <v>1.7456256E9</v>
      </c>
      <c r="C166" s="186">
        <v>0.7257798</v>
      </c>
      <c r="D166" s="186" t="s">
        <v>537</v>
      </c>
      <c r="E166" s="196"/>
      <c r="F166" s="186" t="s">
        <v>549</v>
      </c>
      <c r="G166" s="186" t="s">
        <v>539</v>
      </c>
      <c r="H166" s="186" t="s">
        <v>511</v>
      </c>
      <c r="I166" s="186" t="s">
        <v>540</v>
      </c>
      <c r="J166" s="152" t="str">
        <f t="shared" si="1"/>
        <v>2025/04</v>
      </c>
    </row>
    <row r="167">
      <c r="A167" s="195">
        <v>1.7456256E9</v>
      </c>
      <c r="B167" s="186">
        <v>1.745712E9</v>
      </c>
      <c r="C167" s="186">
        <v>6.14285</v>
      </c>
      <c r="D167" s="186" t="s">
        <v>537</v>
      </c>
      <c r="E167" s="196"/>
      <c r="F167" s="186" t="s">
        <v>547</v>
      </c>
      <c r="G167" s="186" t="s">
        <v>539</v>
      </c>
      <c r="H167" s="186" t="s">
        <v>512</v>
      </c>
      <c r="I167" s="186" t="s">
        <v>540</v>
      </c>
      <c r="J167" s="152" t="str">
        <f t="shared" si="1"/>
        <v>2025/04</v>
      </c>
    </row>
    <row r="168">
      <c r="A168" s="195">
        <v>1.7456256E9</v>
      </c>
      <c r="B168" s="186">
        <v>1.745712E9</v>
      </c>
      <c r="C168" s="186">
        <v>3.2118486</v>
      </c>
      <c r="D168" s="186" t="s">
        <v>537</v>
      </c>
      <c r="E168" s="196"/>
      <c r="F168" s="186" t="s">
        <v>542</v>
      </c>
      <c r="G168" s="186" t="s">
        <v>539</v>
      </c>
      <c r="H168" s="186" t="s">
        <v>487</v>
      </c>
      <c r="I168" s="186" t="s">
        <v>540</v>
      </c>
      <c r="J168" s="152" t="str">
        <f t="shared" si="1"/>
        <v>2025/04</v>
      </c>
    </row>
    <row r="169">
      <c r="A169" s="195">
        <v>1.7456256E9</v>
      </c>
      <c r="B169" s="186">
        <v>1.745712E9</v>
      </c>
      <c r="C169" s="186">
        <v>0.00841687</v>
      </c>
      <c r="D169" s="186" t="s">
        <v>537</v>
      </c>
      <c r="E169" s="196"/>
      <c r="F169" s="186" t="s">
        <v>548</v>
      </c>
      <c r="G169" s="186" t="s">
        <v>539</v>
      </c>
      <c r="H169" s="186" t="s">
        <v>488</v>
      </c>
      <c r="I169" s="186" t="s">
        <v>540</v>
      </c>
      <c r="J169" s="152" t="str">
        <f t="shared" si="1"/>
        <v>2025/04</v>
      </c>
    </row>
    <row r="170">
      <c r="A170" s="195">
        <v>1.7456256E9</v>
      </c>
      <c r="B170" s="186">
        <v>1.745712E9</v>
      </c>
      <c r="C170" s="186">
        <v>3.69397787</v>
      </c>
      <c r="D170" s="186" t="s">
        <v>537</v>
      </c>
      <c r="E170" s="196"/>
      <c r="F170" s="186" t="s">
        <v>538</v>
      </c>
      <c r="G170" s="186" t="s">
        <v>539</v>
      </c>
      <c r="H170" s="186" t="s">
        <v>499</v>
      </c>
      <c r="I170" s="186" t="s">
        <v>540</v>
      </c>
      <c r="J170" s="152" t="str">
        <f t="shared" si="1"/>
        <v>2025/04</v>
      </c>
    </row>
    <row r="171">
      <c r="A171" s="195">
        <v>1.7456256E9</v>
      </c>
      <c r="B171" s="186">
        <v>1.745712E9</v>
      </c>
      <c r="C171" s="186">
        <v>13.5948607</v>
      </c>
      <c r="D171" s="186" t="s">
        <v>537</v>
      </c>
      <c r="E171" s="196"/>
      <c r="F171" s="186" t="s">
        <v>541</v>
      </c>
      <c r="G171" s="186" t="s">
        <v>539</v>
      </c>
      <c r="H171" s="186" t="s">
        <v>489</v>
      </c>
      <c r="I171" s="186" t="s">
        <v>540</v>
      </c>
      <c r="J171" s="152" t="str">
        <f t="shared" si="1"/>
        <v>2025/04</v>
      </c>
    </row>
    <row r="172">
      <c r="A172" s="195">
        <v>1.7456256E9</v>
      </c>
      <c r="B172" s="186">
        <v>1.745712E9</v>
      </c>
      <c r="C172" s="186">
        <v>0.8737447</v>
      </c>
      <c r="D172" s="186" t="s">
        <v>537</v>
      </c>
      <c r="E172" s="196"/>
      <c r="F172" s="186" t="s">
        <v>544</v>
      </c>
      <c r="G172" s="186" t="s">
        <v>539</v>
      </c>
      <c r="H172" s="186" t="s">
        <v>498</v>
      </c>
      <c r="I172" s="186" t="s">
        <v>540</v>
      </c>
      <c r="J172" s="152" t="str">
        <f t="shared" si="1"/>
        <v>2025/04</v>
      </c>
    </row>
    <row r="173">
      <c r="A173" s="195">
        <v>1.7456256E9</v>
      </c>
      <c r="B173" s="186">
        <v>1.745712E9</v>
      </c>
      <c r="C173" s="186">
        <v>2.313E-4</v>
      </c>
      <c r="D173" s="186" t="s">
        <v>537</v>
      </c>
      <c r="E173" s="196"/>
      <c r="F173" s="186" t="s">
        <v>546</v>
      </c>
      <c r="G173" s="186" t="s">
        <v>539</v>
      </c>
      <c r="H173" s="186" t="s">
        <v>509</v>
      </c>
      <c r="I173" s="186" t="s">
        <v>540</v>
      </c>
      <c r="J173" s="152" t="str">
        <f t="shared" si="1"/>
        <v>2025/04</v>
      </c>
    </row>
    <row r="174">
      <c r="A174" s="195">
        <v>1.7456256E9</v>
      </c>
      <c r="B174" s="186">
        <v>1.745712E9</v>
      </c>
      <c r="C174" s="186">
        <v>6.1448259</v>
      </c>
      <c r="D174" s="186" t="s">
        <v>537</v>
      </c>
      <c r="E174" s="196"/>
      <c r="F174" s="186" t="s">
        <v>543</v>
      </c>
      <c r="G174" s="186" t="s">
        <v>539</v>
      </c>
      <c r="H174" s="186" t="s">
        <v>502</v>
      </c>
      <c r="I174" s="186" t="s">
        <v>540</v>
      </c>
      <c r="J174" s="152" t="str">
        <f t="shared" si="1"/>
        <v>2025/04</v>
      </c>
    </row>
    <row r="175">
      <c r="A175" s="195">
        <v>1.7456256E9</v>
      </c>
      <c r="B175" s="186">
        <v>1.745712E9</v>
      </c>
      <c r="C175" s="186">
        <v>0.10240905</v>
      </c>
      <c r="D175" s="186" t="s">
        <v>537</v>
      </c>
      <c r="E175" s="196"/>
      <c r="F175" s="186" t="s">
        <v>545</v>
      </c>
      <c r="G175" s="186" t="s">
        <v>539</v>
      </c>
      <c r="H175" s="186" t="s">
        <v>491</v>
      </c>
      <c r="I175" s="186" t="s">
        <v>540</v>
      </c>
      <c r="J175" s="152" t="str">
        <f t="shared" si="1"/>
        <v>2025/04</v>
      </c>
    </row>
    <row r="176">
      <c r="A176" s="195">
        <v>1.745712E9</v>
      </c>
      <c r="B176" s="186">
        <v>1.7457984E9</v>
      </c>
      <c r="C176" s="186">
        <v>0.7970105</v>
      </c>
      <c r="D176" s="186" t="s">
        <v>537</v>
      </c>
      <c r="E176" s="196"/>
      <c r="F176" s="186" t="s">
        <v>542</v>
      </c>
      <c r="G176" s="186" t="s">
        <v>539</v>
      </c>
      <c r="H176" s="186" t="s">
        <v>487</v>
      </c>
      <c r="I176" s="186" t="s">
        <v>540</v>
      </c>
      <c r="J176" s="152" t="str">
        <f t="shared" si="1"/>
        <v>2025/04</v>
      </c>
    </row>
    <row r="177">
      <c r="A177" s="195">
        <v>1.745712E9</v>
      </c>
      <c r="B177" s="186">
        <v>1.7457984E9</v>
      </c>
      <c r="C177" s="186">
        <v>0.03875885</v>
      </c>
      <c r="D177" s="186" t="s">
        <v>537</v>
      </c>
      <c r="E177" s="196"/>
      <c r="F177" s="186" t="s">
        <v>548</v>
      </c>
      <c r="G177" s="186" t="s">
        <v>539</v>
      </c>
      <c r="H177" s="186" t="s">
        <v>488</v>
      </c>
      <c r="I177" s="186" t="s">
        <v>540</v>
      </c>
      <c r="J177" s="152" t="str">
        <f t="shared" si="1"/>
        <v>2025/04</v>
      </c>
    </row>
    <row r="178">
      <c r="A178" s="195">
        <v>1.745712E9</v>
      </c>
      <c r="B178" s="186">
        <v>1.7457984E9</v>
      </c>
      <c r="C178" s="186">
        <v>15.56541422</v>
      </c>
      <c r="D178" s="186" t="s">
        <v>537</v>
      </c>
      <c r="E178" s="196"/>
      <c r="F178" s="186" t="s">
        <v>538</v>
      </c>
      <c r="G178" s="186" t="s">
        <v>539</v>
      </c>
      <c r="H178" s="186" t="s">
        <v>499</v>
      </c>
      <c r="I178" s="186" t="s">
        <v>540</v>
      </c>
      <c r="J178" s="152" t="str">
        <f t="shared" si="1"/>
        <v>2025/04</v>
      </c>
    </row>
    <row r="179">
      <c r="A179" s="195">
        <v>1.745712E9</v>
      </c>
      <c r="B179" s="186">
        <v>1.7457984E9</v>
      </c>
      <c r="C179" s="186">
        <v>12.0384662</v>
      </c>
      <c r="D179" s="186" t="s">
        <v>537</v>
      </c>
      <c r="E179" s="196"/>
      <c r="F179" s="186" t="s">
        <v>541</v>
      </c>
      <c r="G179" s="186" t="s">
        <v>539</v>
      </c>
      <c r="H179" s="186" t="s">
        <v>489</v>
      </c>
      <c r="I179" s="186" t="s">
        <v>540</v>
      </c>
      <c r="J179" s="152" t="str">
        <f t="shared" si="1"/>
        <v>2025/04</v>
      </c>
    </row>
    <row r="180">
      <c r="A180" s="195">
        <v>1.745712E9</v>
      </c>
      <c r="B180" s="186">
        <v>1.7457984E9</v>
      </c>
      <c r="C180" s="186">
        <v>5.98637295</v>
      </c>
      <c r="D180" s="186" t="s">
        <v>537</v>
      </c>
      <c r="E180" s="196"/>
      <c r="F180" s="186" t="s">
        <v>543</v>
      </c>
      <c r="G180" s="186" t="s">
        <v>539</v>
      </c>
      <c r="H180" s="186" t="s">
        <v>502</v>
      </c>
      <c r="I180" s="186" t="s">
        <v>540</v>
      </c>
      <c r="J180" s="152" t="str">
        <f t="shared" si="1"/>
        <v>2025/04</v>
      </c>
    </row>
    <row r="181">
      <c r="A181" s="195">
        <v>1.745712E9</v>
      </c>
      <c r="B181" s="186">
        <v>1.7457984E9</v>
      </c>
      <c r="C181" s="186">
        <v>0.2619206</v>
      </c>
      <c r="D181" s="186" t="s">
        <v>537</v>
      </c>
      <c r="E181" s="196"/>
      <c r="F181" s="186" t="s">
        <v>544</v>
      </c>
      <c r="G181" s="186" t="s">
        <v>539</v>
      </c>
      <c r="H181" s="186" t="s">
        <v>498</v>
      </c>
      <c r="I181" s="186" t="s">
        <v>540</v>
      </c>
      <c r="J181" s="152" t="str">
        <f t="shared" si="1"/>
        <v>2025/04</v>
      </c>
    </row>
    <row r="182">
      <c r="A182" s="195">
        <v>1.745712E9</v>
      </c>
      <c r="B182" s="186">
        <v>1.7457984E9</v>
      </c>
      <c r="C182" s="186">
        <v>1.7675946</v>
      </c>
      <c r="D182" s="186" t="s">
        <v>537</v>
      </c>
      <c r="E182" s="196"/>
      <c r="F182" s="186" t="s">
        <v>547</v>
      </c>
      <c r="G182" s="186" t="s">
        <v>539</v>
      </c>
      <c r="H182" s="186" t="s">
        <v>512</v>
      </c>
      <c r="I182" s="186" t="s">
        <v>540</v>
      </c>
      <c r="J182" s="152" t="str">
        <f t="shared" si="1"/>
        <v>2025/04</v>
      </c>
    </row>
    <row r="183">
      <c r="A183" s="195">
        <v>1.745712E9</v>
      </c>
      <c r="B183" s="186">
        <v>1.7457984E9</v>
      </c>
      <c r="C183" s="186">
        <v>0.1205508</v>
      </c>
      <c r="D183" s="186" t="s">
        <v>537</v>
      </c>
      <c r="E183" s="196"/>
      <c r="F183" s="186" t="s">
        <v>545</v>
      </c>
      <c r="G183" s="186" t="s">
        <v>539</v>
      </c>
      <c r="H183" s="186" t="s">
        <v>491</v>
      </c>
      <c r="I183" s="186" t="s">
        <v>540</v>
      </c>
      <c r="J183" s="152" t="str">
        <f t="shared" si="1"/>
        <v>2025/04</v>
      </c>
    </row>
    <row r="184">
      <c r="A184" s="195">
        <v>1.7457984E9</v>
      </c>
      <c r="B184" s="186">
        <v>1.7458848E9</v>
      </c>
      <c r="C184" s="186">
        <v>274.61495085</v>
      </c>
      <c r="D184" s="186" t="s">
        <v>537</v>
      </c>
      <c r="E184" s="196"/>
      <c r="F184" s="186" t="s">
        <v>543</v>
      </c>
      <c r="G184" s="186" t="s">
        <v>539</v>
      </c>
      <c r="H184" s="186" t="s">
        <v>502</v>
      </c>
      <c r="I184" s="186" t="s">
        <v>540</v>
      </c>
      <c r="J184" s="152" t="str">
        <f t="shared" si="1"/>
        <v>2025/04</v>
      </c>
    </row>
    <row r="185">
      <c r="A185" s="195">
        <v>1.7457984E9</v>
      </c>
      <c r="B185" s="186">
        <v>1.7458848E9</v>
      </c>
      <c r="C185" s="186">
        <v>24.72660975</v>
      </c>
      <c r="D185" s="186" t="s">
        <v>537</v>
      </c>
      <c r="E185" s="196"/>
      <c r="F185" s="186" t="s">
        <v>541</v>
      </c>
      <c r="G185" s="186" t="s">
        <v>539</v>
      </c>
      <c r="H185" s="186" t="s">
        <v>489</v>
      </c>
      <c r="I185" s="186" t="s">
        <v>540</v>
      </c>
      <c r="J185" s="152" t="str">
        <f t="shared" si="1"/>
        <v>2025/04</v>
      </c>
    </row>
    <row r="186">
      <c r="A186" s="195">
        <v>1.7457984E9</v>
      </c>
      <c r="B186" s="186">
        <v>1.7458848E9</v>
      </c>
      <c r="C186" s="186">
        <v>20.37252065</v>
      </c>
      <c r="D186" s="186" t="s">
        <v>537</v>
      </c>
      <c r="E186" s="196"/>
      <c r="F186" s="186" t="s">
        <v>547</v>
      </c>
      <c r="G186" s="186" t="s">
        <v>539</v>
      </c>
      <c r="H186" s="186" t="s">
        <v>512</v>
      </c>
      <c r="I186" s="186" t="s">
        <v>540</v>
      </c>
      <c r="J186" s="152" t="str">
        <f t="shared" si="1"/>
        <v>2025/04</v>
      </c>
    </row>
    <row r="187">
      <c r="A187" s="195">
        <v>1.7457984E9</v>
      </c>
      <c r="B187" s="186">
        <v>1.7458848E9</v>
      </c>
      <c r="C187" s="186">
        <v>32.38261555</v>
      </c>
      <c r="D187" s="186" t="s">
        <v>537</v>
      </c>
      <c r="E187" s="196"/>
      <c r="F187" s="186" t="s">
        <v>542</v>
      </c>
      <c r="G187" s="186" t="s">
        <v>539</v>
      </c>
      <c r="H187" s="186" t="s">
        <v>487</v>
      </c>
      <c r="I187" s="186" t="s">
        <v>540</v>
      </c>
      <c r="J187" s="152" t="str">
        <f t="shared" si="1"/>
        <v>2025/04</v>
      </c>
    </row>
    <row r="188">
      <c r="A188" s="195">
        <v>1.7457984E9</v>
      </c>
      <c r="B188" s="186">
        <v>1.7458848E9</v>
      </c>
      <c r="C188" s="186">
        <v>3.94284751</v>
      </c>
      <c r="D188" s="186" t="s">
        <v>537</v>
      </c>
      <c r="E188" s="196"/>
      <c r="F188" s="186" t="s">
        <v>548</v>
      </c>
      <c r="G188" s="186" t="s">
        <v>539</v>
      </c>
      <c r="H188" s="186" t="s">
        <v>488</v>
      </c>
      <c r="I188" s="186" t="s">
        <v>540</v>
      </c>
      <c r="J188" s="152" t="str">
        <f t="shared" si="1"/>
        <v>2025/04</v>
      </c>
    </row>
    <row r="189">
      <c r="A189" s="195">
        <v>1.7457984E9</v>
      </c>
      <c r="B189" s="186">
        <v>1.7458848E9</v>
      </c>
      <c r="C189" s="186">
        <v>3.94414659</v>
      </c>
      <c r="D189" s="186" t="s">
        <v>537</v>
      </c>
      <c r="E189" s="196"/>
      <c r="F189" s="186" t="s">
        <v>538</v>
      </c>
      <c r="G189" s="186" t="s">
        <v>539</v>
      </c>
      <c r="H189" s="186" t="s">
        <v>499</v>
      </c>
      <c r="I189" s="186" t="s">
        <v>540</v>
      </c>
      <c r="J189" s="152" t="str">
        <f t="shared" si="1"/>
        <v>2025/04</v>
      </c>
    </row>
    <row r="190">
      <c r="A190" s="195">
        <v>1.7457984E9</v>
      </c>
      <c r="B190" s="186">
        <v>1.7458848E9</v>
      </c>
      <c r="C190" s="186">
        <v>2.96020815</v>
      </c>
      <c r="D190" s="186" t="s">
        <v>537</v>
      </c>
      <c r="E190" s="196"/>
      <c r="F190" s="186" t="s">
        <v>544</v>
      </c>
      <c r="G190" s="186" t="s">
        <v>539</v>
      </c>
      <c r="H190" s="186" t="s">
        <v>498</v>
      </c>
      <c r="I190" s="186" t="s">
        <v>540</v>
      </c>
      <c r="J190" s="152" t="str">
        <f t="shared" si="1"/>
        <v>2025/04</v>
      </c>
    </row>
    <row r="191">
      <c r="A191" s="195">
        <v>1.7457984E9</v>
      </c>
      <c r="B191" s="186">
        <v>1.7458848E9</v>
      </c>
      <c r="C191" s="186">
        <v>0.09557385</v>
      </c>
      <c r="D191" s="186" t="s">
        <v>537</v>
      </c>
      <c r="E191" s="196"/>
      <c r="F191" s="186" t="s">
        <v>545</v>
      </c>
      <c r="G191" s="186" t="s">
        <v>539</v>
      </c>
      <c r="H191" s="186" t="s">
        <v>491</v>
      </c>
      <c r="I191" s="186" t="s">
        <v>540</v>
      </c>
      <c r="J191" s="152" t="str">
        <f t="shared" si="1"/>
        <v>2025/04</v>
      </c>
    </row>
    <row r="192">
      <c r="A192" s="195">
        <v>1.7457984E9</v>
      </c>
      <c r="B192" s="186">
        <v>1.7458848E9</v>
      </c>
      <c r="C192" s="186">
        <v>0.8667618</v>
      </c>
      <c r="D192" s="186" t="s">
        <v>537</v>
      </c>
      <c r="E192" s="196"/>
      <c r="F192" s="186" t="s">
        <v>549</v>
      </c>
      <c r="G192" s="186" t="s">
        <v>539</v>
      </c>
      <c r="H192" s="186" t="s">
        <v>511</v>
      </c>
      <c r="I192" s="186" t="s">
        <v>540</v>
      </c>
      <c r="J192" s="152" t="str">
        <f t="shared" si="1"/>
        <v>2025/04</v>
      </c>
    </row>
    <row r="193">
      <c r="A193" s="195">
        <v>1.7458848E9</v>
      </c>
      <c r="B193" s="186">
        <v>1.7459712E9</v>
      </c>
      <c r="C193" s="186">
        <v>7.55260475</v>
      </c>
      <c r="D193" s="186" t="s">
        <v>537</v>
      </c>
      <c r="E193" s="196"/>
      <c r="F193" s="186" t="s">
        <v>543</v>
      </c>
      <c r="G193" s="186" t="s">
        <v>539</v>
      </c>
      <c r="H193" s="186" t="s">
        <v>502</v>
      </c>
      <c r="I193" s="186" t="s">
        <v>540</v>
      </c>
      <c r="J193" s="152" t="str">
        <f t="shared" si="1"/>
        <v>2025/04</v>
      </c>
    </row>
    <row r="194">
      <c r="A194" s="195">
        <v>1.7458848E9</v>
      </c>
      <c r="B194" s="186">
        <v>1.7459712E9</v>
      </c>
      <c r="C194" s="186">
        <v>3.36482796</v>
      </c>
      <c r="D194" s="186" t="s">
        <v>537</v>
      </c>
      <c r="E194" s="196"/>
      <c r="F194" s="186" t="s">
        <v>548</v>
      </c>
      <c r="G194" s="186" t="s">
        <v>539</v>
      </c>
      <c r="H194" s="186" t="s">
        <v>488</v>
      </c>
      <c r="I194" s="186" t="s">
        <v>540</v>
      </c>
      <c r="J194" s="152" t="str">
        <f t="shared" si="1"/>
        <v>2025/04</v>
      </c>
    </row>
    <row r="195">
      <c r="A195" s="195">
        <v>1.7458848E9</v>
      </c>
      <c r="B195" s="186">
        <v>1.7459712E9</v>
      </c>
      <c r="C195" s="186">
        <v>14.15702775</v>
      </c>
      <c r="D195" s="186" t="s">
        <v>537</v>
      </c>
      <c r="E195" s="196"/>
      <c r="F195" s="186" t="s">
        <v>541</v>
      </c>
      <c r="G195" s="186" t="s">
        <v>539</v>
      </c>
      <c r="H195" s="186" t="s">
        <v>489</v>
      </c>
      <c r="I195" s="186" t="s">
        <v>540</v>
      </c>
      <c r="J195" s="152" t="str">
        <f t="shared" si="1"/>
        <v>2025/04</v>
      </c>
    </row>
    <row r="196">
      <c r="A196" s="195">
        <v>1.7458848E9</v>
      </c>
      <c r="B196" s="186">
        <v>1.7459712E9</v>
      </c>
      <c r="C196" s="186">
        <v>4.19243715</v>
      </c>
      <c r="D196" s="186" t="s">
        <v>537</v>
      </c>
      <c r="E196" s="196"/>
      <c r="F196" s="186" t="s">
        <v>547</v>
      </c>
      <c r="G196" s="186" t="s">
        <v>539</v>
      </c>
      <c r="H196" s="186" t="s">
        <v>512</v>
      </c>
      <c r="I196" s="186" t="s">
        <v>540</v>
      </c>
      <c r="J196" s="152" t="str">
        <f t="shared" si="1"/>
        <v>2025/04</v>
      </c>
    </row>
    <row r="197">
      <c r="A197" s="195">
        <v>1.7458848E9</v>
      </c>
      <c r="B197" s="186">
        <v>1.7459712E9</v>
      </c>
      <c r="C197" s="186">
        <v>15.4241459</v>
      </c>
      <c r="D197" s="186" t="s">
        <v>537</v>
      </c>
      <c r="E197" s="196"/>
      <c r="F197" s="186" t="s">
        <v>542</v>
      </c>
      <c r="G197" s="186" t="s">
        <v>539</v>
      </c>
      <c r="H197" s="186" t="s">
        <v>487</v>
      </c>
      <c r="I197" s="186" t="s">
        <v>540</v>
      </c>
      <c r="J197" s="152" t="str">
        <f t="shared" si="1"/>
        <v>2025/04</v>
      </c>
    </row>
    <row r="198">
      <c r="A198" s="195">
        <v>1.7458848E9</v>
      </c>
      <c r="B198" s="186">
        <v>1.7459712E9</v>
      </c>
      <c r="C198" s="186">
        <v>14.3157419</v>
      </c>
      <c r="D198" s="186" t="s">
        <v>537</v>
      </c>
      <c r="E198" s="196"/>
      <c r="F198" s="186" t="s">
        <v>538</v>
      </c>
      <c r="G198" s="186" t="s">
        <v>539</v>
      </c>
      <c r="H198" s="186" t="s">
        <v>499</v>
      </c>
      <c r="I198" s="186" t="s">
        <v>540</v>
      </c>
      <c r="J198" s="152" t="str">
        <f t="shared" si="1"/>
        <v>2025/04</v>
      </c>
    </row>
    <row r="199">
      <c r="A199" s="195">
        <v>1.7458848E9</v>
      </c>
      <c r="B199" s="186">
        <v>1.7459712E9</v>
      </c>
      <c r="C199" s="186">
        <v>4.7849527</v>
      </c>
      <c r="D199" s="186" t="s">
        <v>537</v>
      </c>
      <c r="E199" s="196"/>
      <c r="F199" s="186" t="s">
        <v>544</v>
      </c>
      <c r="G199" s="186" t="s">
        <v>539</v>
      </c>
      <c r="H199" s="186" t="s">
        <v>498</v>
      </c>
      <c r="I199" s="186" t="s">
        <v>540</v>
      </c>
      <c r="J199" s="152" t="str">
        <f t="shared" si="1"/>
        <v>2025/04</v>
      </c>
    </row>
    <row r="200">
      <c r="A200" s="195">
        <v>1.7458848E9</v>
      </c>
      <c r="B200" s="186">
        <v>1.7459712E9</v>
      </c>
      <c r="C200" s="186">
        <v>2.811E-4</v>
      </c>
      <c r="D200" s="186" t="s">
        <v>537</v>
      </c>
      <c r="E200" s="196"/>
      <c r="F200" s="186" t="s">
        <v>546</v>
      </c>
      <c r="G200" s="186" t="s">
        <v>539</v>
      </c>
      <c r="H200" s="186" t="s">
        <v>509</v>
      </c>
      <c r="I200" s="186" t="s">
        <v>540</v>
      </c>
      <c r="J200" s="152" t="str">
        <f t="shared" si="1"/>
        <v>2025/04</v>
      </c>
    </row>
    <row r="201">
      <c r="A201" s="195">
        <v>1.7458848E9</v>
      </c>
      <c r="B201" s="186">
        <v>1.7459712E9</v>
      </c>
      <c r="C201" s="186">
        <v>0.0244827</v>
      </c>
      <c r="D201" s="186" t="s">
        <v>537</v>
      </c>
      <c r="E201" s="196"/>
      <c r="F201" s="186" t="s">
        <v>545</v>
      </c>
      <c r="G201" s="186" t="s">
        <v>539</v>
      </c>
      <c r="H201" s="186" t="s">
        <v>491</v>
      </c>
      <c r="I201" s="186" t="s">
        <v>540</v>
      </c>
      <c r="J201" s="152" t="str">
        <f t="shared" si="1"/>
        <v>2025/04</v>
      </c>
    </row>
    <row r="202">
      <c r="A202" s="195">
        <v>1.7458848E9</v>
      </c>
      <c r="B202" s="186">
        <v>1.7459712E9</v>
      </c>
      <c r="C202" s="186">
        <v>0.0072976</v>
      </c>
      <c r="D202" s="186" t="s">
        <v>537</v>
      </c>
      <c r="E202" s="196"/>
      <c r="F202" s="186" t="s">
        <v>551</v>
      </c>
      <c r="G202" s="186" t="s">
        <v>539</v>
      </c>
      <c r="H202" s="186" t="s">
        <v>513</v>
      </c>
      <c r="I202" s="186" t="s">
        <v>540</v>
      </c>
      <c r="J202" s="152" t="str">
        <f t="shared" si="1"/>
        <v>2025/04</v>
      </c>
    </row>
    <row r="203">
      <c r="A203" s="195">
        <v>1.7458848E9</v>
      </c>
      <c r="B203" s="186">
        <v>1.7459712E9</v>
      </c>
      <c r="C203" s="186">
        <v>2.2751775</v>
      </c>
      <c r="D203" s="186" t="s">
        <v>537</v>
      </c>
      <c r="E203" s="196"/>
      <c r="F203" s="186" t="s">
        <v>549</v>
      </c>
      <c r="G203" s="186" t="s">
        <v>539</v>
      </c>
      <c r="H203" s="186" t="s">
        <v>511</v>
      </c>
      <c r="I203" s="186" t="s">
        <v>540</v>
      </c>
      <c r="J203" s="152" t="str">
        <f t="shared" si="1"/>
        <v>2025/04</v>
      </c>
    </row>
    <row r="204">
      <c r="A204" s="195">
        <v>1.7458848E9</v>
      </c>
      <c r="B204" s="186">
        <v>1.7459712E9</v>
      </c>
      <c r="C204" s="186">
        <v>0.0168858</v>
      </c>
      <c r="D204" s="186" t="s">
        <v>537</v>
      </c>
      <c r="E204" s="196"/>
      <c r="F204" s="186" t="s">
        <v>550</v>
      </c>
      <c r="G204" s="186" t="s">
        <v>539</v>
      </c>
      <c r="H204" s="186" t="s">
        <v>497</v>
      </c>
      <c r="I204" s="186" t="s">
        <v>540</v>
      </c>
      <c r="J204" s="152" t="str">
        <f t="shared" si="1"/>
        <v>2025/04</v>
      </c>
    </row>
    <row r="205">
      <c r="A205" s="195">
        <v>1.7459712E9</v>
      </c>
      <c r="B205" s="186">
        <v>1.7460576E9</v>
      </c>
      <c r="C205" s="186">
        <v>41.85366665</v>
      </c>
      <c r="D205" s="186" t="s">
        <v>537</v>
      </c>
      <c r="E205" s="196"/>
      <c r="F205" s="186" t="s">
        <v>543</v>
      </c>
      <c r="G205" s="186" t="s">
        <v>539</v>
      </c>
      <c r="H205" s="186" t="s">
        <v>502</v>
      </c>
      <c r="I205" s="186" t="s">
        <v>540</v>
      </c>
      <c r="J205" s="152" t="str">
        <f t="shared" si="1"/>
        <v>2025/05</v>
      </c>
    </row>
    <row r="206">
      <c r="A206" s="195">
        <v>1.7459712E9</v>
      </c>
      <c r="B206" s="186">
        <v>1.7460576E9</v>
      </c>
      <c r="C206" s="186">
        <v>8.2940137</v>
      </c>
      <c r="D206" s="186" t="s">
        <v>537</v>
      </c>
      <c r="E206" s="196"/>
      <c r="F206" s="186" t="s">
        <v>542</v>
      </c>
      <c r="G206" s="186" t="s">
        <v>539</v>
      </c>
      <c r="H206" s="186" t="s">
        <v>487</v>
      </c>
      <c r="I206" s="186" t="s">
        <v>540</v>
      </c>
      <c r="J206" s="152" t="str">
        <f t="shared" si="1"/>
        <v>2025/05</v>
      </c>
    </row>
    <row r="207">
      <c r="A207" s="195">
        <v>1.7459712E9</v>
      </c>
      <c r="B207" s="186">
        <v>1.7460576E9</v>
      </c>
      <c r="C207" s="186">
        <v>12.43613175</v>
      </c>
      <c r="D207" s="186" t="s">
        <v>537</v>
      </c>
      <c r="E207" s="196"/>
      <c r="F207" s="186" t="s">
        <v>548</v>
      </c>
      <c r="G207" s="186" t="s">
        <v>539</v>
      </c>
      <c r="H207" s="186" t="s">
        <v>488</v>
      </c>
      <c r="I207" s="186" t="s">
        <v>540</v>
      </c>
      <c r="J207" s="152" t="str">
        <f t="shared" si="1"/>
        <v>2025/05</v>
      </c>
    </row>
    <row r="208">
      <c r="A208" s="195">
        <v>1.7459712E9</v>
      </c>
      <c r="B208" s="186">
        <v>1.7460576E9</v>
      </c>
      <c r="C208" s="186">
        <v>0.8901851</v>
      </c>
      <c r="D208" s="186" t="s">
        <v>537</v>
      </c>
      <c r="E208" s="196"/>
      <c r="F208" s="186" t="s">
        <v>547</v>
      </c>
      <c r="G208" s="186" t="s">
        <v>539</v>
      </c>
      <c r="H208" s="186" t="s">
        <v>512</v>
      </c>
      <c r="I208" s="186" t="s">
        <v>540</v>
      </c>
      <c r="J208" s="152" t="str">
        <f t="shared" si="1"/>
        <v>2025/05</v>
      </c>
    </row>
    <row r="209">
      <c r="A209" s="195">
        <v>1.7459712E9</v>
      </c>
      <c r="B209" s="186">
        <v>1.7460576E9</v>
      </c>
      <c r="C209" s="186">
        <v>17.49241428</v>
      </c>
      <c r="D209" s="186" t="s">
        <v>537</v>
      </c>
      <c r="E209" s="196"/>
      <c r="F209" s="186" t="s">
        <v>538</v>
      </c>
      <c r="G209" s="186" t="s">
        <v>539</v>
      </c>
      <c r="H209" s="186" t="s">
        <v>499</v>
      </c>
      <c r="I209" s="186" t="s">
        <v>540</v>
      </c>
      <c r="J209" s="152" t="str">
        <f t="shared" si="1"/>
        <v>2025/05</v>
      </c>
    </row>
    <row r="210">
      <c r="A210" s="195">
        <v>1.7459712E9</v>
      </c>
      <c r="B210" s="186">
        <v>1.7460576E9</v>
      </c>
      <c r="C210" s="186">
        <v>23.43440725</v>
      </c>
      <c r="D210" s="186" t="s">
        <v>537</v>
      </c>
      <c r="E210" s="196"/>
      <c r="F210" s="186" t="s">
        <v>541</v>
      </c>
      <c r="G210" s="186" t="s">
        <v>539</v>
      </c>
      <c r="H210" s="186" t="s">
        <v>489</v>
      </c>
      <c r="I210" s="186" t="s">
        <v>540</v>
      </c>
      <c r="J210" s="152" t="str">
        <f t="shared" si="1"/>
        <v>2025/05</v>
      </c>
    </row>
    <row r="211">
      <c r="A211" s="195">
        <v>1.7459712E9</v>
      </c>
      <c r="B211" s="186">
        <v>1.7460576E9</v>
      </c>
      <c r="C211" s="186">
        <v>8.404809</v>
      </c>
      <c r="D211" s="186" t="s">
        <v>537</v>
      </c>
      <c r="E211" s="196"/>
      <c r="F211" s="186" t="s">
        <v>544</v>
      </c>
      <c r="G211" s="186" t="s">
        <v>539</v>
      </c>
      <c r="H211" s="186" t="s">
        <v>498</v>
      </c>
      <c r="I211" s="186" t="s">
        <v>540</v>
      </c>
      <c r="J211" s="152" t="str">
        <f t="shared" si="1"/>
        <v>2025/05</v>
      </c>
    </row>
    <row r="212">
      <c r="A212" s="195">
        <v>1.7459712E9</v>
      </c>
      <c r="B212" s="186">
        <v>1.7460576E9</v>
      </c>
      <c r="C212" s="186">
        <v>0.0878175</v>
      </c>
      <c r="D212" s="186" t="s">
        <v>537</v>
      </c>
      <c r="E212" s="196"/>
      <c r="F212" s="186" t="s">
        <v>545</v>
      </c>
      <c r="G212" s="186" t="s">
        <v>539</v>
      </c>
      <c r="H212" s="186" t="s">
        <v>491</v>
      </c>
      <c r="I212" s="186" t="s">
        <v>540</v>
      </c>
      <c r="J212" s="152" t="str">
        <f t="shared" si="1"/>
        <v>2025/05</v>
      </c>
    </row>
    <row r="213">
      <c r="A213" s="195">
        <v>1.7459712E9</v>
      </c>
      <c r="B213" s="186">
        <v>1.7460576E9</v>
      </c>
      <c r="C213" s="186">
        <v>1.764E-4</v>
      </c>
      <c r="D213" s="186" t="s">
        <v>537</v>
      </c>
      <c r="E213" s="196"/>
      <c r="F213" s="186" t="s">
        <v>551</v>
      </c>
      <c r="G213" s="186" t="s">
        <v>539</v>
      </c>
      <c r="H213" s="186" t="s">
        <v>513</v>
      </c>
      <c r="I213" s="186" t="s">
        <v>540</v>
      </c>
      <c r="J213" s="152" t="str">
        <f t="shared" si="1"/>
        <v>2025/05</v>
      </c>
    </row>
    <row r="214">
      <c r="A214" s="195">
        <v>1.7459712E9</v>
      </c>
      <c r="B214" s="186">
        <v>1.7460576E9</v>
      </c>
      <c r="C214" s="186">
        <v>0.0642942</v>
      </c>
      <c r="D214" s="186" t="s">
        <v>537</v>
      </c>
      <c r="E214" s="196"/>
      <c r="F214" s="186" t="s">
        <v>549</v>
      </c>
      <c r="G214" s="186" t="s">
        <v>539</v>
      </c>
      <c r="H214" s="186" t="s">
        <v>511</v>
      </c>
      <c r="I214" s="186" t="s">
        <v>540</v>
      </c>
      <c r="J214" s="152" t="str">
        <f t="shared" si="1"/>
        <v>2025/05</v>
      </c>
    </row>
    <row r="215">
      <c r="A215" s="195">
        <v>1.7460576E9</v>
      </c>
      <c r="B215" s="186">
        <v>1.746144E9</v>
      </c>
      <c r="C215" s="186">
        <v>6.78405955</v>
      </c>
      <c r="D215" s="186" t="s">
        <v>537</v>
      </c>
      <c r="E215" s="196"/>
      <c r="F215" s="186" t="s">
        <v>543</v>
      </c>
      <c r="G215" s="186" t="s">
        <v>539</v>
      </c>
      <c r="H215" s="186" t="s">
        <v>502</v>
      </c>
      <c r="I215" s="186" t="s">
        <v>540</v>
      </c>
      <c r="J215" s="152" t="str">
        <f t="shared" si="1"/>
        <v>2025/05</v>
      </c>
    </row>
    <row r="216">
      <c r="A216" s="195">
        <v>1.7460576E9</v>
      </c>
      <c r="B216" s="186">
        <v>1.746144E9</v>
      </c>
      <c r="C216" s="186">
        <v>3.22778523</v>
      </c>
      <c r="D216" s="186" t="s">
        <v>537</v>
      </c>
      <c r="E216" s="196"/>
      <c r="F216" s="186" t="s">
        <v>548</v>
      </c>
      <c r="G216" s="186" t="s">
        <v>539</v>
      </c>
      <c r="H216" s="186" t="s">
        <v>488</v>
      </c>
      <c r="I216" s="186" t="s">
        <v>540</v>
      </c>
      <c r="J216" s="152" t="str">
        <f t="shared" si="1"/>
        <v>2025/05</v>
      </c>
    </row>
    <row r="217">
      <c r="A217" s="195">
        <v>1.7460576E9</v>
      </c>
      <c r="B217" s="186">
        <v>1.746144E9</v>
      </c>
      <c r="C217" s="186">
        <v>1.2703378</v>
      </c>
      <c r="D217" s="186" t="s">
        <v>537</v>
      </c>
      <c r="E217" s="196"/>
      <c r="F217" s="186" t="s">
        <v>542</v>
      </c>
      <c r="G217" s="186" t="s">
        <v>539</v>
      </c>
      <c r="H217" s="186" t="s">
        <v>487</v>
      </c>
      <c r="I217" s="186" t="s">
        <v>540</v>
      </c>
      <c r="J217" s="152" t="str">
        <f t="shared" si="1"/>
        <v>2025/05</v>
      </c>
    </row>
    <row r="218">
      <c r="A218" s="195">
        <v>1.7460576E9</v>
      </c>
      <c r="B218" s="186">
        <v>1.746144E9</v>
      </c>
      <c r="C218" s="186">
        <v>0.03686615</v>
      </c>
      <c r="D218" s="186" t="s">
        <v>537</v>
      </c>
      <c r="E218" s="196"/>
      <c r="F218" s="186" t="s">
        <v>547</v>
      </c>
      <c r="G218" s="186" t="s">
        <v>539</v>
      </c>
      <c r="H218" s="186" t="s">
        <v>512</v>
      </c>
      <c r="I218" s="186" t="s">
        <v>540</v>
      </c>
      <c r="J218" s="152" t="str">
        <f t="shared" si="1"/>
        <v>2025/05</v>
      </c>
    </row>
    <row r="219">
      <c r="A219" s="195">
        <v>1.7460576E9</v>
      </c>
      <c r="B219" s="186">
        <v>1.746144E9</v>
      </c>
      <c r="C219" s="186">
        <v>3.46663114</v>
      </c>
      <c r="D219" s="186" t="s">
        <v>537</v>
      </c>
      <c r="E219" s="196"/>
      <c r="F219" s="186" t="s">
        <v>538</v>
      </c>
      <c r="G219" s="186" t="s">
        <v>539</v>
      </c>
      <c r="H219" s="186" t="s">
        <v>499</v>
      </c>
      <c r="I219" s="186" t="s">
        <v>540</v>
      </c>
      <c r="J219" s="152" t="str">
        <f t="shared" si="1"/>
        <v>2025/05</v>
      </c>
    </row>
    <row r="220">
      <c r="A220" s="195">
        <v>1.7460576E9</v>
      </c>
      <c r="B220" s="186">
        <v>1.746144E9</v>
      </c>
      <c r="C220" s="186">
        <v>10.7665791</v>
      </c>
      <c r="D220" s="186" t="s">
        <v>537</v>
      </c>
      <c r="E220" s="196"/>
      <c r="F220" s="186" t="s">
        <v>541</v>
      </c>
      <c r="G220" s="186" t="s">
        <v>539</v>
      </c>
      <c r="H220" s="186" t="s">
        <v>489</v>
      </c>
      <c r="I220" s="186" t="s">
        <v>540</v>
      </c>
      <c r="J220" s="152" t="str">
        <f t="shared" si="1"/>
        <v>2025/05</v>
      </c>
    </row>
    <row r="221">
      <c r="A221" s="195">
        <v>1.7460576E9</v>
      </c>
      <c r="B221" s="186">
        <v>1.746144E9</v>
      </c>
      <c r="C221" s="186">
        <v>1.15354055</v>
      </c>
      <c r="D221" s="186" t="s">
        <v>537</v>
      </c>
      <c r="E221" s="196"/>
      <c r="F221" s="186" t="s">
        <v>544</v>
      </c>
      <c r="G221" s="186" t="s">
        <v>539</v>
      </c>
      <c r="H221" s="186" t="s">
        <v>498</v>
      </c>
      <c r="I221" s="186" t="s">
        <v>540</v>
      </c>
      <c r="J221" s="152" t="str">
        <f t="shared" si="1"/>
        <v>2025/05</v>
      </c>
    </row>
    <row r="222">
      <c r="A222" s="195">
        <v>1.7460576E9</v>
      </c>
      <c r="B222" s="186">
        <v>1.746144E9</v>
      </c>
      <c r="C222" s="186">
        <v>7.0305E-4</v>
      </c>
      <c r="D222" s="186" t="s">
        <v>537</v>
      </c>
      <c r="E222" s="196"/>
      <c r="F222" s="186" t="s">
        <v>546</v>
      </c>
      <c r="G222" s="186" t="s">
        <v>539</v>
      </c>
      <c r="H222" s="186" t="s">
        <v>509</v>
      </c>
      <c r="I222" s="186" t="s">
        <v>540</v>
      </c>
      <c r="J222" s="152" t="str">
        <f t="shared" si="1"/>
        <v>2025/05</v>
      </c>
    </row>
    <row r="223">
      <c r="A223" s="195">
        <v>1.7460576E9</v>
      </c>
      <c r="B223" s="186">
        <v>1.746144E9</v>
      </c>
      <c r="C223" s="186">
        <v>0.11709675</v>
      </c>
      <c r="D223" s="186" t="s">
        <v>537</v>
      </c>
      <c r="E223" s="196"/>
      <c r="F223" s="186" t="s">
        <v>545</v>
      </c>
      <c r="G223" s="186" t="s">
        <v>539</v>
      </c>
      <c r="H223" s="186" t="s">
        <v>491</v>
      </c>
      <c r="I223" s="186" t="s">
        <v>540</v>
      </c>
      <c r="J223" s="152" t="str">
        <f t="shared" si="1"/>
        <v>2025/05</v>
      </c>
    </row>
    <row r="224">
      <c r="A224" s="195">
        <v>1.7460576E9</v>
      </c>
      <c r="B224" s="186">
        <v>1.746144E9</v>
      </c>
      <c r="C224" s="190">
        <v>9.55E-5</v>
      </c>
      <c r="D224" s="186" t="s">
        <v>537</v>
      </c>
      <c r="E224" s="196"/>
      <c r="F224" s="186" t="s">
        <v>551</v>
      </c>
      <c r="G224" s="186" t="s">
        <v>539</v>
      </c>
      <c r="H224" s="186" t="s">
        <v>513</v>
      </c>
      <c r="I224" s="186" t="s">
        <v>540</v>
      </c>
      <c r="J224" s="152" t="str">
        <f t="shared" si="1"/>
        <v>2025/05</v>
      </c>
    </row>
    <row r="225">
      <c r="A225" s="195">
        <v>1.7460576E9</v>
      </c>
      <c r="B225" s="186">
        <v>1.746144E9</v>
      </c>
      <c r="C225" s="186">
        <v>0.0039453</v>
      </c>
      <c r="D225" s="186" t="s">
        <v>537</v>
      </c>
      <c r="E225" s="196"/>
      <c r="F225" s="186" t="s">
        <v>550</v>
      </c>
      <c r="G225" s="186" t="s">
        <v>539</v>
      </c>
      <c r="H225" s="186" t="s">
        <v>497</v>
      </c>
      <c r="I225" s="186" t="s">
        <v>540</v>
      </c>
      <c r="J225" s="152" t="str">
        <f t="shared" si="1"/>
        <v>2025/05</v>
      </c>
    </row>
    <row r="226">
      <c r="A226" s="195">
        <v>1.746144E9</v>
      </c>
      <c r="B226" s="186">
        <v>1.7462304E9</v>
      </c>
      <c r="C226" s="186">
        <v>7.86986495</v>
      </c>
      <c r="D226" s="186" t="s">
        <v>537</v>
      </c>
      <c r="E226" s="196"/>
      <c r="F226" s="186" t="s">
        <v>543</v>
      </c>
      <c r="G226" s="186" t="s">
        <v>539</v>
      </c>
      <c r="H226" s="186" t="s">
        <v>502</v>
      </c>
      <c r="I226" s="186" t="s">
        <v>540</v>
      </c>
      <c r="J226" s="152" t="str">
        <f t="shared" si="1"/>
        <v>2025/05</v>
      </c>
    </row>
    <row r="227">
      <c r="A227" s="195">
        <v>1.746144E9</v>
      </c>
      <c r="B227" s="186">
        <v>1.7462304E9</v>
      </c>
      <c r="C227" s="186">
        <v>1.63508995</v>
      </c>
      <c r="D227" s="186" t="s">
        <v>537</v>
      </c>
      <c r="E227" s="196"/>
      <c r="F227" s="186" t="s">
        <v>548</v>
      </c>
      <c r="G227" s="186" t="s">
        <v>539</v>
      </c>
      <c r="H227" s="186" t="s">
        <v>488</v>
      </c>
      <c r="I227" s="186" t="s">
        <v>540</v>
      </c>
      <c r="J227" s="152" t="str">
        <f t="shared" si="1"/>
        <v>2025/05</v>
      </c>
    </row>
    <row r="228">
      <c r="A228" s="195">
        <v>1.746144E9</v>
      </c>
      <c r="B228" s="186">
        <v>1.7462304E9</v>
      </c>
      <c r="C228" s="186">
        <v>31.0598039</v>
      </c>
      <c r="D228" s="186" t="s">
        <v>537</v>
      </c>
      <c r="E228" s="196"/>
      <c r="F228" s="186" t="s">
        <v>542</v>
      </c>
      <c r="G228" s="186" t="s">
        <v>539</v>
      </c>
      <c r="H228" s="186" t="s">
        <v>487</v>
      </c>
      <c r="I228" s="186" t="s">
        <v>540</v>
      </c>
      <c r="J228" s="152" t="str">
        <f t="shared" si="1"/>
        <v>2025/05</v>
      </c>
    </row>
    <row r="229">
      <c r="A229" s="195">
        <v>1.746144E9</v>
      </c>
      <c r="B229" s="186">
        <v>1.7462304E9</v>
      </c>
      <c r="C229" s="186">
        <v>3.53314433</v>
      </c>
      <c r="D229" s="186" t="s">
        <v>537</v>
      </c>
      <c r="E229" s="196"/>
      <c r="F229" s="186" t="s">
        <v>538</v>
      </c>
      <c r="G229" s="186" t="s">
        <v>539</v>
      </c>
      <c r="H229" s="186" t="s">
        <v>499</v>
      </c>
      <c r="I229" s="186" t="s">
        <v>540</v>
      </c>
      <c r="J229" s="152" t="str">
        <f t="shared" si="1"/>
        <v>2025/05</v>
      </c>
    </row>
    <row r="230">
      <c r="A230" s="195">
        <v>1.746144E9</v>
      </c>
      <c r="B230" s="186">
        <v>1.7462304E9</v>
      </c>
      <c r="C230" s="186">
        <v>13.3602222</v>
      </c>
      <c r="D230" s="186" t="s">
        <v>537</v>
      </c>
      <c r="E230" s="196"/>
      <c r="F230" s="186" t="s">
        <v>541</v>
      </c>
      <c r="G230" s="186" t="s">
        <v>539</v>
      </c>
      <c r="H230" s="186" t="s">
        <v>489</v>
      </c>
      <c r="I230" s="186" t="s">
        <v>540</v>
      </c>
      <c r="J230" s="152" t="str">
        <f t="shared" si="1"/>
        <v>2025/05</v>
      </c>
    </row>
    <row r="231">
      <c r="A231" s="195">
        <v>1.746144E9</v>
      </c>
      <c r="B231" s="186">
        <v>1.7462304E9</v>
      </c>
      <c r="C231" s="186">
        <v>0.0023525</v>
      </c>
      <c r="D231" s="186" t="s">
        <v>537</v>
      </c>
      <c r="E231" s="196"/>
      <c r="F231" s="186" t="s">
        <v>550</v>
      </c>
      <c r="G231" s="186" t="s">
        <v>539</v>
      </c>
      <c r="H231" s="186" t="s">
        <v>497</v>
      </c>
      <c r="I231" s="186" t="s">
        <v>540</v>
      </c>
      <c r="J231" s="152" t="str">
        <f t="shared" si="1"/>
        <v>2025/05</v>
      </c>
    </row>
    <row r="232">
      <c r="A232" s="195">
        <v>1.746144E9</v>
      </c>
      <c r="B232" s="186">
        <v>1.7462304E9</v>
      </c>
      <c r="C232" s="186">
        <v>2.27073755</v>
      </c>
      <c r="D232" s="186" t="s">
        <v>537</v>
      </c>
      <c r="E232" s="196"/>
      <c r="F232" s="186" t="s">
        <v>544</v>
      </c>
      <c r="G232" s="186" t="s">
        <v>539</v>
      </c>
      <c r="H232" s="186" t="s">
        <v>498</v>
      </c>
      <c r="I232" s="186" t="s">
        <v>540</v>
      </c>
      <c r="J232" s="152" t="str">
        <f t="shared" si="1"/>
        <v>2025/05</v>
      </c>
    </row>
    <row r="233">
      <c r="A233" s="195">
        <v>1.746144E9</v>
      </c>
      <c r="B233" s="186">
        <v>1.7462304E9</v>
      </c>
      <c r="C233" s="186">
        <v>0.09573465</v>
      </c>
      <c r="D233" s="186" t="s">
        <v>537</v>
      </c>
      <c r="E233" s="196"/>
      <c r="F233" s="186" t="s">
        <v>545</v>
      </c>
      <c r="G233" s="186" t="s">
        <v>539</v>
      </c>
      <c r="H233" s="186" t="s">
        <v>491</v>
      </c>
      <c r="I233" s="186" t="s">
        <v>540</v>
      </c>
      <c r="J233" s="152" t="str">
        <f t="shared" si="1"/>
        <v>2025/05</v>
      </c>
    </row>
    <row r="234">
      <c r="A234" s="195">
        <v>1.746144E9</v>
      </c>
      <c r="B234" s="186">
        <v>1.7462304E9</v>
      </c>
      <c r="C234" s="186">
        <v>0.0098802</v>
      </c>
      <c r="D234" s="186" t="s">
        <v>537</v>
      </c>
      <c r="E234" s="196"/>
      <c r="F234" s="186" t="s">
        <v>547</v>
      </c>
      <c r="G234" s="186" t="s">
        <v>539</v>
      </c>
      <c r="H234" s="186" t="s">
        <v>512</v>
      </c>
      <c r="I234" s="186" t="s">
        <v>540</v>
      </c>
      <c r="J234" s="152" t="str">
        <f t="shared" si="1"/>
        <v>2025/05</v>
      </c>
    </row>
    <row r="235">
      <c r="A235" s="195">
        <v>1.746144E9</v>
      </c>
      <c r="B235" s="186">
        <v>1.7462304E9</v>
      </c>
      <c r="C235" s="186">
        <v>2.255E-4</v>
      </c>
      <c r="D235" s="186" t="s">
        <v>537</v>
      </c>
      <c r="E235" s="196"/>
      <c r="F235" s="186" t="s">
        <v>551</v>
      </c>
      <c r="G235" s="186" t="s">
        <v>539</v>
      </c>
      <c r="H235" s="186" t="s">
        <v>513</v>
      </c>
      <c r="I235" s="186" t="s">
        <v>540</v>
      </c>
      <c r="J235" s="152" t="str">
        <f t="shared" si="1"/>
        <v>2025/05</v>
      </c>
    </row>
    <row r="236">
      <c r="A236" s="195">
        <v>1.7462304E9</v>
      </c>
      <c r="B236" s="186">
        <v>1.7463168E9</v>
      </c>
      <c r="C236" s="186">
        <v>6.55619385</v>
      </c>
      <c r="D236" s="186" t="s">
        <v>537</v>
      </c>
      <c r="E236" s="196"/>
      <c r="F236" s="186" t="s">
        <v>543</v>
      </c>
      <c r="G236" s="186" t="s">
        <v>539</v>
      </c>
      <c r="H236" s="186" t="s">
        <v>502</v>
      </c>
      <c r="I236" s="186" t="s">
        <v>540</v>
      </c>
      <c r="J236" s="152" t="str">
        <f t="shared" si="1"/>
        <v>2025/05</v>
      </c>
    </row>
    <row r="237">
      <c r="A237" s="195">
        <v>1.7462304E9</v>
      </c>
      <c r="B237" s="186">
        <v>1.7463168E9</v>
      </c>
      <c r="C237" s="186">
        <v>0.0096528</v>
      </c>
      <c r="D237" s="186" t="s">
        <v>537</v>
      </c>
      <c r="E237" s="196"/>
      <c r="F237" s="186" t="s">
        <v>548</v>
      </c>
      <c r="G237" s="186" t="s">
        <v>539</v>
      </c>
      <c r="H237" s="186" t="s">
        <v>488</v>
      </c>
      <c r="I237" s="186" t="s">
        <v>540</v>
      </c>
      <c r="J237" s="152" t="str">
        <f t="shared" si="1"/>
        <v>2025/05</v>
      </c>
    </row>
    <row r="238">
      <c r="A238" s="195">
        <v>1.7462304E9</v>
      </c>
      <c r="B238" s="186">
        <v>1.7463168E9</v>
      </c>
      <c r="C238" s="186">
        <v>0.0977721</v>
      </c>
      <c r="D238" s="186" t="s">
        <v>537</v>
      </c>
      <c r="E238" s="196"/>
      <c r="F238" s="186" t="s">
        <v>547</v>
      </c>
      <c r="G238" s="186" t="s">
        <v>539</v>
      </c>
      <c r="H238" s="186" t="s">
        <v>512</v>
      </c>
      <c r="I238" s="186" t="s">
        <v>540</v>
      </c>
      <c r="J238" s="152" t="str">
        <f t="shared" si="1"/>
        <v>2025/05</v>
      </c>
    </row>
    <row r="239">
      <c r="A239" s="195">
        <v>1.7462304E9</v>
      </c>
      <c r="B239" s="186">
        <v>1.7463168E9</v>
      </c>
      <c r="C239" s="186">
        <v>3.66265961</v>
      </c>
      <c r="D239" s="186" t="s">
        <v>537</v>
      </c>
      <c r="E239" s="196"/>
      <c r="F239" s="186" t="s">
        <v>538</v>
      </c>
      <c r="G239" s="186" t="s">
        <v>539</v>
      </c>
      <c r="H239" s="186" t="s">
        <v>499</v>
      </c>
      <c r="I239" s="186" t="s">
        <v>540</v>
      </c>
      <c r="J239" s="152" t="str">
        <f t="shared" si="1"/>
        <v>2025/05</v>
      </c>
    </row>
    <row r="240">
      <c r="A240" s="195">
        <v>1.7462304E9</v>
      </c>
      <c r="B240" s="186">
        <v>1.7463168E9</v>
      </c>
      <c r="C240" s="186">
        <v>12.30011345</v>
      </c>
      <c r="D240" s="186" t="s">
        <v>537</v>
      </c>
      <c r="E240" s="196"/>
      <c r="F240" s="186" t="s">
        <v>541</v>
      </c>
      <c r="G240" s="186" t="s">
        <v>539</v>
      </c>
      <c r="H240" s="186" t="s">
        <v>489</v>
      </c>
      <c r="I240" s="186" t="s">
        <v>540</v>
      </c>
      <c r="J240" s="152" t="str">
        <f t="shared" si="1"/>
        <v>2025/05</v>
      </c>
    </row>
    <row r="241">
      <c r="A241" s="195">
        <v>1.7462304E9</v>
      </c>
      <c r="B241" s="186">
        <v>1.7463168E9</v>
      </c>
      <c r="C241" s="186">
        <v>1.04328015</v>
      </c>
      <c r="D241" s="186" t="s">
        <v>537</v>
      </c>
      <c r="E241" s="196"/>
      <c r="F241" s="186" t="s">
        <v>544</v>
      </c>
      <c r="G241" s="186" t="s">
        <v>539</v>
      </c>
      <c r="H241" s="186" t="s">
        <v>498</v>
      </c>
      <c r="I241" s="186" t="s">
        <v>540</v>
      </c>
      <c r="J241" s="152" t="str">
        <f t="shared" si="1"/>
        <v>2025/05</v>
      </c>
    </row>
    <row r="242">
      <c r="A242" s="195">
        <v>1.7462304E9</v>
      </c>
      <c r="B242" s="186">
        <v>1.7463168E9</v>
      </c>
      <c r="C242" s="186">
        <v>0.01318935</v>
      </c>
      <c r="D242" s="186" t="s">
        <v>537</v>
      </c>
      <c r="E242" s="196"/>
      <c r="F242" s="186" t="s">
        <v>546</v>
      </c>
      <c r="G242" s="186" t="s">
        <v>539</v>
      </c>
      <c r="H242" s="186" t="s">
        <v>509</v>
      </c>
      <c r="I242" s="186" t="s">
        <v>540</v>
      </c>
      <c r="J242" s="152" t="str">
        <f t="shared" si="1"/>
        <v>2025/05</v>
      </c>
    </row>
    <row r="243">
      <c r="A243" s="195">
        <v>1.7462304E9</v>
      </c>
      <c r="B243" s="186">
        <v>1.7463168E9</v>
      </c>
      <c r="C243" s="186">
        <v>0.63680205</v>
      </c>
      <c r="D243" s="186" t="s">
        <v>537</v>
      </c>
      <c r="E243" s="196"/>
      <c r="F243" s="186" t="s">
        <v>545</v>
      </c>
      <c r="G243" s="186" t="s">
        <v>539</v>
      </c>
      <c r="H243" s="186" t="s">
        <v>491</v>
      </c>
      <c r="I243" s="186" t="s">
        <v>540</v>
      </c>
      <c r="J243" s="152" t="str">
        <f t="shared" si="1"/>
        <v>2025/05</v>
      </c>
    </row>
    <row r="244">
      <c r="A244" s="195">
        <v>1.7462304E9</v>
      </c>
      <c r="B244" s="186">
        <v>1.7463168E9</v>
      </c>
      <c r="C244" s="190">
        <v>6.49E-5</v>
      </c>
      <c r="D244" s="186" t="s">
        <v>537</v>
      </c>
      <c r="E244" s="196"/>
      <c r="F244" s="186" t="s">
        <v>551</v>
      </c>
      <c r="G244" s="186" t="s">
        <v>539</v>
      </c>
      <c r="H244" s="186" t="s">
        <v>513</v>
      </c>
      <c r="I244" s="186" t="s">
        <v>540</v>
      </c>
      <c r="J244" s="152" t="str">
        <f t="shared" si="1"/>
        <v>2025/05</v>
      </c>
    </row>
    <row r="245">
      <c r="A245" s="195">
        <v>1.7463168E9</v>
      </c>
      <c r="B245" s="186">
        <v>1.7464032E9</v>
      </c>
      <c r="C245" s="186">
        <v>0.0796688</v>
      </c>
      <c r="D245" s="186" t="s">
        <v>537</v>
      </c>
      <c r="E245" s="196"/>
      <c r="F245" s="186" t="s">
        <v>547</v>
      </c>
      <c r="G245" s="186" t="s">
        <v>539</v>
      </c>
      <c r="H245" s="186" t="s">
        <v>512</v>
      </c>
      <c r="I245" s="186" t="s">
        <v>540</v>
      </c>
      <c r="J245" s="152" t="str">
        <f t="shared" si="1"/>
        <v>2025/05</v>
      </c>
    </row>
    <row r="246">
      <c r="A246" s="195">
        <v>1.7463168E9</v>
      </c>
      <c r="B246" s="186">
        <v>1.7464032E9</v>
      </c>
      <c r="C246" s="186">
        <v>0.0069776</v>
      </c>
      <c r="D246" s="186" t="s">
        <v>537</v>
      </c>
      <c r="E246" s="196"/>
      <c r="F246" s="186" t="s">
        <v>548</v>
      </c>
      <c r="G246" s="186" t="s">
        <v>539</v>
      </c>
      <c r="H246" s="186" t="s">
        <v>488</v>
      </c>
      <c r="I246" s="186" t="s">
        <v>540</v>
      </c>
      <c r="J246" s="152" t="str">
        <f t="shared" si="1"/>
        <v>2025/05</v>
      </c>
    </row>
    <row r="247">
      <c r="A247" s="195">
        <v>1.7463168E9</v>
      </c>
      <c r="B247" s="186">
        <v>1.7464032E9</v>
      </c>
      <c r="C247" s="186">
        <v>15.07317675</v>
      </c>
      <c r="D247" s="186" t="s">
        <v>537</v>
      </c>
      <c r="E247" s="196"/>
      <c r="F247" s="186" t="s">
        <v>538</v>
      </c>
      <c r="G247" s="186" t="s">
        <v>539</v>
      </c>
      <c r="H247" s="186" t="s">
        <v>499</v>
      </c>
      <c r="I247" s="186" t="s">
        <v>540</v>
      </c>
      <c r="J247" s="152" t="str">
        <f t="shared" si="1"/>
        <v>2025/05</v>
      </c>
    </row>
    <row r="248">
      <c r="A248" s="195">
        <v>1.7463168E9</v>
      </c>
      <c r="B248" s="186">
        <v>1.7464032E9</v>
      </c>
      <c r="C248" s="186">
        <v>12.78504605</v>
      </c>
      <c r="D248" s="186" t="s">
        <v>537</v>
      </c>
      <c r="E248" s="196"/>
      <c r="F248" s="186" t="s">
        <v>541</v>
      </c>
      <c r="G248" s="186" t="s">
        <v>539</v>
      </c>
      <c r="H248" s="186" t="s">
        <v>489</v>
      </c>
      <c r="I248" s="186" t="s">
        <v>540</v>
      </c>
      <c r="J248" s="152" t="str">
        <f t="shared" si="1"/>
        <v>2025/05</v>
      </c>
    </row>
    <row r="249">
      <c r="A249" s="195">
        <v>1.7463168E9</v>
      </c>
      <c r="B249" s="186">
        <v>1.7464032E9</v>
      </c>
      <c r="C249" s="186">
        <v>0.3014265</v>
      </c>
      <c r="D249" s="186" t="s">
        <v>537</v>
      </c>
      <c r="E249" s="196"/>
      <c r="F249" s="186" t="s">
        <v>544</v>
      </c>
      <c r="G249" s="186" t="s">
        <v>539</v>
      </c>
      <c r="H249" s="186" t="s">
        <v>498</v>
      </c>
      <c r="I249" s="186" t="s">
        <v>540</v>
      </c>
      <c r="J249" s="152" t="str">
        <f t="shared" si="1"/>
        <v>2025/05</v>
      </c>
    </row>
    <row r="250">
      <c r="A250" s="195">
        <v>1.7463168E9</v>
      </c>
      <c r="B250" s="186">
        <v>1.7464032E9</v>
      </c>
      <c r="C250" s="186">
        <v>6.02207145</v>
      </c>
      <c r="D250" s="186" t="s">
        <v>537</v>
      </c>
      <c r="E250" s="196"/>
      <c r="F250" s="186" t="s">
        <v>543</v>
      </c>
      <c r="G250" s="186" t="s">
        <v>539</v>
      </c>
      <c r="H250" s="186" t="s">
        <v>502</v>
      </c>
      <c r="I250" s="186" t="s">
        <v>540</v>
      </c>
      <c r="J250" s="152" t="str">
        <f t="shared" si="1"/>
        <v>2025/05</v>
      </c>
    </row>
    <row r="251">
      <c r="A251" s="195">
        <v>1.7463168E9</v>
      </c>
      <c r="B251" s="186">
        <v>1.7464032E9</v>
      </c>
      <c r="C251" s="186">
        <v>0.1688886</v>
      </c>
      <c r="D251" s="186" t="s">
        <v>537</v>
      </c>
      <c r="E251" s="196"/>
      <c r="F251" s="186" t="s">
        <v>545</v>
      </c>
      <c r="G251" s="186" t="s">
        <v>539</v>
      </c>
      <c r="H251" s="186" t="s">
        <v>491</v>
      </c>
      <c r="I251" s="186" t="s">
        <v>540</v>
      </c>
      <c r="J251" s="152" t="str">
        <f t="shared" si="1"/>
        <v>2025/05</v>
      </c>
    </row>
    <row r="252">
      <c r="A252" s="195">
        <v>1.7463168E9</v>
      </c>
      <c r="B252" s="186">
        <v>1.7464032E9</v>
      </c>
      <c r="C252" s="190">
        <v>7.45E-5</v>
      </c>
      <c r="D252" s="186" t="s">
        <v>537</v>
      </c>
      <c r="E252" s="196"/>
      <c r="F252" s="186" t="s">
        <v>551</v>
      </c>
      <c r="G252" s="186" t="s">
        <v>539</v>
      </c>
      <c r="H252" s="186" t="s">
        <v>513</v>
      </c>
      <c r="I252" s="186" t="s">
        <v>540</v>
      </c>
      <c r="J252" s="152" t="str">
        <f t="shared" si="1"/>
        <v>2025/05</v>
      </c>
    </row>
    <row r="253">
      <c r="A253" s="195">
        <v>1.7464032E9</v>
      </c>
      <c r="B253" s="186">
        <v>1.7464896E9</v>
      </c>
      <c r="C253" s="186">
        <v>0.0342344</v>
      </c>
      <c r="D253" s="186" t="s">
        <v>537</v>
      </c>
      <c r="E253" s="196"/>
      <c r="F253" s="186" t="s">
        <v>547</v>
      </c>
      <c r="G253" s="186" t="s">
        <v>539</v>
      </c>
      <c r="H253" s="186" t="s">
        <v>512</v>
      </c>
      <c r="I253" s="186" t="s">
        <v>540</v>
      </c>
      <c r="J253" s="152" t="str">
        <f t="shared" si="1"/>
        <v>2025/05</v>
      </c>
    </row>
    <row r="254">
      <c r="A254" s="195">
        <v>1.7464032E9</v>
      </c>
      <c r="B254" s="186">
        <v>1.7464896E9</v>
      </c>
      <c r="C254" s="186">
        <v>16.71778784</v>
      </c>
      <c r="D254" s="186" t="s">
        <v>537</v>
      </c>
      <c r="E254" s="196"/>
      <c r="F254" s="186" t="s">
        <v>538</v>
      </c>
      <c r="G254" s="186" t="s">
        <v>539</v>
      </c>
      <c r="H254" s="186" t="s">
        <v>499</v>
      </c>
      <c r="I254" s="186" t="s">
        <v>540</v>
      </c>
      <c r="J254" s="152" t="str">
        <f t="shared" si="1"/>
        <v>2025/05</v>
      </c>
    </row>
    <row r="255">
      <c r="A255" s="195">
        <v>1.7464032E9</v>
      </c>
      <c r="B255" s="186">
        <v>1.7464896E9</v>
      </c>
      <c r="C255" s="186">
        <v>12.91451875</v>
      </c>
      <c r="D255" s="186" t="s">
        <v>537</v>
      </c>
      <c r="E255" s="196"/>
      <c r="F255" s="186" t="s">
        <v>541</v>
      </c>
      <c r="G255" s="186" t="s">
        <v>539</v>
      </c>
      <c r="H255" s="186" t="s">
        <v>489</v>
      </c>
      <c r="I255" s="186" t="s">
        <v>540</v>
      </c>
      <c r="J255" s="152" t="str">
        <f t="shared" si="1"/>
        <v>2025/05</v>
      </c>
    </row>
    <row r="256">
      <c r="A256" s="195">
        <v>1.7464032E9</v>
      </c>
      <c r="B256" s="186">
        <v>1.7464896E9</v>
      </c>
      <c r="C256" s="186">
        <v>0.043745</v>
      </c>
      <c r="D256" s="186" t="s">
        <v>537</v>
      </c>
      <c r="E256" s="196"/>
      <c r="F256" s="186" t="s">
        <v>542</v>
      </c>
      <c r="G256" s="186" t="s">
        <v>539</v>
      </c>
      <c r="H256" s="186" t="s">
        <v>487</v>
      </c>
      <c r="I256" s="186" t="s">
        <v>540</v>
      </c>
      <c r="J256" s="152" t="str">
        <f t="shared" si="1"/>
        <v>2025/05</v>
      </c>
    </row>
    <row r="257">
      <c r="A257" s="195">
        <v>1.7464032E9</v>
      </c>
      <c r="B257" s="186">
        <v>1.7464896E9</v>
      </c>
      <c r="C257" s="186">
        <v>4.6785393</v>
      </c>
      <c r="D257" s="186" t="s">
        <v>537</v>
      </c>
      <c r="E257" s="196"/>
      <c r="F257" s="186" t="s">
        <v>543</v>
      </c>
      <c r="G257" s="186" t="s">
        <v>539</v>
      </c>
      <c r="H257" s="186" t="s">
        <v>502</v>
      </c>
      <c r="I257" s="186" t="s">
        <v>540</v>
      </c>
      <c r="J257" s="152" t="str">
        <f t="shared" si="1"/>
        <v>2025/05</v>
      </c>
    </row>
    <row r="258">
      <c r="A258" s="195">
        <v>1.7464032E9</v>
      </c>
      <c r="B258" s="186">
        <v>1.7464896E9</v>
      </c>
      <c r="C258" s="186">
        <v>1.30365955</v>
      </c>
      <c r="D258" s="186" t="s">
        <v>537</v>
      </c>
      <c r="E258" s="196"/>
      <c r="F258" s="186" t="s">
        <v>544</v>
      </c>
      <c r="G258" s="186" t="s">
        <v>539</v>
      </c>
      <c r="H258" s="186" t="s">
        <v>498</v>
      </c>
      <c r="I258" s="186" t="s">
        <v>540</v>
      </c>
      <c r="J258" s="152" t="str">
        <f t="shared" si="1"/>
        <v>2025/05</v>
      </c>
    </row>
    <row r="259">
      <c r="A259" s="195">
        <v>1.7464032E9</v>
      </c>
      <c r="B259" s="186">
        <v>1.7464896E9</v>
      </c>
      <c r="C259" s="186">
        <v>1.0695E-4</v>
      </c>
      <c r="D259" s="186" t="s">
        <v>537</v>
      </c>
      <c r="E259" s="196"/>
      <c r="F259" s="186" t="s">
        <v>546</v>
      </c>
      <c r="G259" s="186" t="s">
        <v>539</v>
      </c>
      <c r="H259" s="186" t="s">
        <v>509</v>
      </c>
      <c r="I259" s="186" t="s">
        <v>540</v>
      </c>
      <c r="J259" s="152" t="str">
        <f t="shared" si="1"/>
        <v>2025/05</v>
      </c>
    </row>
    <row r="260">
      <c r="A260" s="195">
        <v>1.7464032E9</v>
      </c>
      <c r="B260" s="186">
        <v>1.7464896E9</v>
      </c>
      <c r="C260" s="186">
        <v>0.18041385</v>
      </c>
      <c r="D260" s="186" t="s">
        <v>537</v>
      </c>
      <c r="E260" s="196"/>
      <c r="F260" s="186" t="s">
        <v>545</v>
      </c>
      <c r="G260" s="186" t="s">
        <v>539</v>
      </c>
      <c r="H260" s="186" t="s">
        <v>491</v>
      </c>
      <c r="I260" s="186" t="s">
        <v>540</v>
      </c>
      <c r="J260" s="152" t="str">
        <f t="shared" si="1"/>
        <v>2025/05</v>
      </c>
    </row>
    <row r="261">
      <c r="A261" s="195">
        <v>1.7464032E9</v>
      </c>
      <c r="B261" s="186">
        <v>1.7464896E9</v>
      </c>
      <c r="C261" s="190">
        <v>8.47E-5</v>
      </c>
      <c r="D261" s="186" t="s">
        <v>537</v>
      </c>
      <c r="E261" s="196"/>
      <c r="F261" s="186" t="s">
        <v>551</v>
      </c>
      <c r="G261" s="186" t="s">
        <v>539</v>
      </c>
      <c r="H261" s="186" t="s">
        <v>513</v>
      </c>
      <c r="I261" s="186" t="s">
        <v>540</v>
      </c>
      <c r="J261" s="152" t="str">
        <f t="shared" si="1"/>
        <v>2025/05</v>
      </c>
    </row>
    <row r="262">
      <c r="A262" s="195">
        <v>1.7464896E9</v>
      </c>
      <c r="B262" s="186">
        <v>1.746576E9</v>
      </c>
      <c r="C262" s="186">
        <v>43.3478293</v>
      </c>
      <c r="D262" s="186" t="s">
        <v>537</v>
      </c>
      <c r="E262" s="196"/>
      <c r="F262" s="186" t="s">
        <v>543</v>
      </c>
      <c r="G262" s="186" t="s">
        <v>539</v>
      </c>
      <c r="H262" s="186" t="s">
        <v>502</v>
      </c>
      <c r="I262" s="186" t="s">
        <v>540</v>
      </c>
      <c r="J262" s="152" t="str">
        <f t="shared" si="1"/>
        <v>2025/05</v>
      </c>
    </row>
    <row r="263">
      <c r="A263" s="195">
        <v>1.7464896E9</v>
      </c>
      <c r="B263" s="186">
        <v>1.746576E9</v>
      </c>
      <c r="C263" s="186">
        <v>97.88131875</v>
      </c>
      <c r="D263" s="186" t="s">
        <v>537</v>
      </c>
      <c r="E263" s="196"/>
      <c r="F263" s="186" t="s">
        <v>541</v>
      </c>
      <c r="G263" s="186" t="s">
        <v>539</v>
      </c>
      <c r="H263" s="186" t="s">
        <v>489</v>
      </c>
      <c r="I263" s="186" t="s">
        <v>540</v>
      </c>
      <c r="J263" s="152" t="str">
        <f t="shared" si="1"/>
        <v>2025/05</v>
      </c>
    </row>
    <row r="264">
      <c r="A264" s="195">
        <v>1.7464896E9</v>
      </c>
      <c r="B264" s="186">
        <v>1.746576E9</v>
      </c>
      <c r="C264" s="186">
        <v>7.6016889</v>
      </c>
      <c r="D264" s="186" t="s">
        <v>537</v>
      </c>
      <c r="E264" s="196"/>
      <c r="F264" s="186" t="s">
        <v>542</v>
      </c>
      <c r="G264" s="186" t="s">
        <v>539</v>
      </c>
      <c r="H264" s="186" t="s">
        <v>487</v>
      </c>
      <c r="I264" s="186" t="s">
        <v>540</v>
      </c>
      <c r="J264" s="152" t="str">
        <f t="shared" si="1"/>
        <v>2025/05</v>
      </c>
    </row>
    <row r="265">
      <c r="A265" s="195">
        <v>1.7464896E9</v>
      </c>
      <c r="B265" s="186">
        <v>1.746576E9</v>
      </c>
      <c r="C265" s="186">
        <v>9.23389252</v>
      </c>
      <c r="D265" s="186" t="s">
        <v>537</v>
      </c>
      <c r="E265" s="196"/>
      <c r="F265" s="186" t="s">
        <v>548</v>
      </c>
      <c r="G265" s="186" t="s">
        <v>539</v>
      </c>
      <c r="H265" s="186" t="s">
        <v>488</v>
      </c>
      <c r="I265" s="186" t="s">
        <v>540</v>
      </c>
      <c r="J265" s="152" t="str">
        <f t="shared" si="1"/>
        <v>2025/05</v>
      </c>
    </row>
    <row r="266">
      <c r="A266" s="195">
        <v>1.7464896E9</v>
      </c>
      <c r="B266" s="186">
        <v>1.746576E9</v>
      </c>
      <c r="C266" s="186">
        <v>0.016136</v>
      </c>
      <c r="D266" s="186" t="s">
        <v>537</v>
      </c>
      <c r="E266" s="196"/>
      <c r="F266" s="186" t="s">
        <v>547</v>
      </c>
      <c r="G266" s="186" t="s">
        <v>539</v>
      </c>
      <c r="H266" s="186" t="s">
        <v>512</v>
      </c>
      <c r="I266" s="186" t="s">
        <v>540</v>
      </c>
      <c r="J266" s="152" t="str">
        <f t="shared" si="1"/>
        <v>2025/05</v>
      </c>
    </row>
    <row r="267">
      <c r="A267" s="195">
        <v>1.7464896E9</v>
      </c>
      <c r="B267" s="186">
        <v>1.746576E9</v>
      </c>
      <c r="C267" s="186">
        <v>15.60315403</v>
      </c>
      <c r="D267" s="186" t="s">
        <v>537</v>
      </c>
      <c r="E267" s="196"/>
      <c r="F267" s="186" t="s">
        <v>538</v>
      </c>
      <c r="G267" s="186" t="s">
        <v>539</v>
      </c>
      <c r="H267" s="186" t="s">
        <v>499</v>
      </c>
      <c r="I267" s="186" t="s">
        <v>540</v>
      </c>
      <c r="J267" s="152" t="str">
        <f t="shared" si="1"/>
        <v>2025/05</v>
      </c>
    </row>
    <row r="268">
      <c r="A268" s="195">
        <v>1.7464896E9</v>
      </c>
      <c r="B268" s="186">
        <v>1.746576E9</v>
      </c>
      <c r="C268" s="186">
        <v>1.67023145</v>
      </c>
      <c r="D268" s="186" t="s">
        <v>537</v>
      </c>
      <c r="E268" s="196"/>
      <c r="F268" s="186" t="s">
        <v>544</v>
      </c>
      <c r="G268" s="186" t="s">
        <v>539</v>
      </c>
      <c r="H268" s="186" t="s">
        <v>498</v>
      </c>
      <c r="I268" s="186" t="s">
        <v>540</v>
      </c>
      <c r="J268" s="152" t="str">
        <f t="shared" si="1"/>
        <v>2025/05</v>
      </c>
    </row>
    <row r="269">
      <c r="A269" s="195">
        <v>1.7464896E9</v>
      </c>
      <c r="B269" s="186">
        <v>1.746576E9</v>
      </c>
      <c r="C269" s="186">
        <v>0.00114105</v>
      </c>
      <c r="D269" s="186" t="s">
        <v>537</v>
      </c>
      <c r="E269" s="196"/>
      <c r="F269" s="186" t="s">
        <v>546</v>
      </c>
      <c r="G269" s="186" t="s">
        <v>539</v>
      </c>
      <c r="H269" s="186" t="s">
        <v>509</v>
      </c>
      <c r="I269" s="186" t="s">
        <v>540</v>
      </c>
      <c r="J269" s="152" t="str">
        <f t="shared" si="1"/>
        <v>2025/05</v>
      </c>
    </row>
    <row r="270">
      <c r="A270" s="195">
        <v>1.7464896E9</v>
      </c>
      <c r="B270" s="186">
        <v>1.746576E9</v>
      </c>
      <c r="C270" s="186">
        <v>0.1388241</v>
      </c>
      <c r="D270" s="186" t="s">
        <v>537</v>
      </c>
      <c r="E270" s="196"/>
      <c r="F270" s="186" t="s">
        <v>545</v>
      </c>
      <c r="G270" s="186" t="s">
        <v>539</v>
      </c>
      <c r="H270" s="186" t="s">
        <v>491</v>
      </c>
      <c r="I270" s="186" t="s">
        <v>540</v>
      </c>
      <c r="J270" s="152" t="str">
        <f t="shared" si="1"/>
        <v>2025/05</v>
      </c>
    </row>
    <row r="271">
      <c r="A271" s="195">
        <v>1.7464896E9</v>
      </c>
      <c r="B271" s="186">
        <v>1.746576E9</v>
      </c>
      <c r="C271" s="190">
        <v>9.07E-5</v>
      </c>
      <c r="D271" s="186" t="s">
        <v>537</v>
      </c>
      <c r="E271" s="196"/>
      <c r="F271" s="186" t="s">
        <v>551</v>
      </c>
      <c r="G271" s="186" t="s">
        <v>539</v>
      </c>
      <c r="H271" s="186" t="s">
        <v>513</v>
      </c>
      <c r="I271" s="186" t="s">
        <v>540</v>
      </c>
      <c r="J271" s="152" t="str">
        <f t="shared" si="1"/>
        <v>2025/05</v>
      </c>
    </row>
    <row r="272">
      <c r="A272" s="195">
        <v>1.746576E9</v>
      </c>
      <c r="B272" s="186">
        <v>1.7466624E9</v>
      </c>
      <c r="C272" s="186">
        <v>81.77037995</v>
      </c>
      <c r="D272" s="186" t="s">
        <v>537</v>
      </c>
      <c r="E272" s="196"/>
      <c r="F272" s="186" t="s">
        <v>543</v>
      </c>
      <c r="G272" s="186" t="s">
        <v>539</v>
      </c>
      <c r="H272" s="186" t="s">
        <v>502</v>
      </c>
      <c r="I272" s="186" t="s">
        <v>540</v>
      </c>
      <c r="J272" s="152" t="str">
        <f t="shared" si="1"/>
        <v>2025/05</v>
      </c>
    </row>
    <row r="273">
      <c r="A273" s="195">
        <v>1.746576E9</v>
      </c>
      <c r="B273" s="186">
        <v>1.7466624E9</v>
      </c>
      <c r="C273" s="186">
        <v>164.2097128</v>
      </c>
      <c r="D273" s="186" t="s">
        <v>537</v>
      </c>
      <c r="E273" s="196"/>
      <c r="F273" s="186" t="s">
        <v>541</v>
      </c>
      <c r="G273" s="186" t="s">
        <v>539</v>
      </c>
      <c r="H273" s="186" t="s">
        <v>489</v>
      </c>
      <c r="I273" s="186" t="s">
        <v>540</v>
      </c>
      <c r="J273" s="152" t="str">
        <f t="shared" si="1"/>
        <v>2025/05</v>
      </c>
    </row>
    <row r="274">
      <c r="A274" s="195">
        <v>1.746576E9</v>
      </c>
      <c r="B274" s="186">
        <v>1.7466624E9</v>
      </c>
      <c r="C274" s="186">
        <v>35.2483863</v>
      </c>
      <c r="D274" s="186" t="s">
        <v>537</v>
      </c>
      <c r="E274" s="196"/>
      <c r="F274" s="186" t="s">
        <v>542</v>
      </c>
      <c r="G274" s="186" t="s">
        <v>539</v>
      </c>
      <c r="H274" s="186" t="s">
        <v>487</v>
      </c>
      <c r="I274" s="186" t="s">
        <v>540</v>
      </c>
      <c r="J274" s="152" t="str">
        <f t="shared" si="1"/>
        <v>2025/05</v>
      </c>
    </row>
    <row r="275">
      <c r="A275" s="195">
        <v>1.746576E9</v>
      </c>
      <c r="B275" s="186">
        <v>1.7466624E9</v>
      </c>
      <c r="C275" s="186">
        <v>19.49867563</v>
      </c>
      <c r="D275" s="186" t="s">
        <v>537</v>
      </c>
      <c r="E275" s="196"/>
      <c r="F275" s="186" t="s">
        <v>548</v>
      </c>
      <c r="G275" s="186" t="s">
        <v>539</v>
      </c>
      <c r="H275" s="186" t="s">
        <v>488</v>
      </c>
      <c r="I275" s="186" t="s">
        <v>540</v>
      </c>
      <c r="J275" s="152" t="str">
        <f t="shared" si="1"/>
        <v>2025/05</v>
      </c>
    </row>
    <row r="276">
      <c r="A276" s="195">
        <v>1.746576E9</v>
      </c>
      <c r="B276" s="186">
        <v>1.7466624E9</v>
      </c>
      <c r="C276" s="186">
        <v>0.0149048</v>
      </c>
      <c r="D276" s="186" t="s">
        <v>537</v>
      </c>
      <c r="E276" s="196"/>
      <c r="F276" s="186" t="s">
        <v>547</v>
      </c>
      <c r="G276" s="186" t="s">
        <v>539</v>
      </c>
      <c r="H276" s="186" t="s">
        <v>512</v>
      </c>
      <c r="I276" s="186" t="s">
        <v>540</v>
      </c>
      <c r="J276" s="152" t="str">
        <f t="shared" si="1"/>
        <v>2025/05</v>
      </c>
    </row>
    <row r="277">
      <c r="A277" s="195">
        <v>1.746576E9</v>
      </c>
      <c r="B277" s="186">
        <v>1.7466624E9</v>
      </c>
      <c r="C277" s="186">
        <v>18.82172998</v>
      </c>
      <c r="D277" s="186" t="s">
        <v>537</v>
      </c>
      <c r="E277" s="196"/>
      <c r="F277" s="186" t="s">
        <v>538</v>
      </c>
      <c r="G277" s="186" t="s">
        <v>539</v>
      </c>
      <c r="H277" s="186" t="s">
        <v>499</v>
      </c>
      <c r="I277" s="186" t="s">
        <v>540</v>
      </c>
      <c r="J277" s="152" t="str">
        <f t="shared" si="1"/>
        <v>2025/05</v>
      </c>
    </row>
    <row r="278">
      <c r="A278" s="195">
        <v>1.746576E9</v>
      </c>
      <c r="B278" s="186">
        <v>1.7466624E9</v>
      </c>
      <c r="C278" s="186">
        <v>3.9165253</v>
      </c>
      <c r="D278" s="186" t="s">
        <v>537</v>
      </c>
      <c r="E278" s="196"/>
      <c r="F278" s="186" t="s">
        <v>550</v>
      </c>
      <c r="G278" s="186" t="s">
        <v>539</v>
      </c>
      <c r="H278" s="186" t="s">
        <v>497</v>
      </c>
      <c r="I278" s="186" t="s">
        <v>540</v>
      </c>
      <c r="J278" s="152" t="str">
        <f t="shared" si="1"/>
        <v>2025/05</v>
      </c>
    </row>
    <row r="279">
      <c r="A279" s="195">
        <v>1.746576E9</v>
      </c>
      <c r="B279" s="186">
        <v>1.7466624E9</v>
      </c>
      <c r="C279" s="186">
        <v>0.87945955</v>
      </c>
      <c r="D279" s="186" t="s">
        <v>537</v>
      </c>
      <c r="E279" s="196"/>
      <c r="F279" s="186" t="s">
        <v>544</v>
      </c>
      <c r="G279" s="186" t="s">
        <v>539</v>
      </c>
      <c r="H279" s="186" t="s">
        <v>498</v>
      </c>
      <c r="I279" s="186" t="s">
        <v>540</v>
      </c>
      <c r="J279" s="152" t="str">
        <f t="shared" si="1"/>
        <v>2025/05</v>
      </c>
    </row>
    <row r="280">
      <c r="A280" s="195">
        <v>1.746576E9</v>
      </c>
      <c r="B280" s="186">
        <v>1.7466624E9</v>
      </c>
      <c r="C280" s="186">
        <v>0.0016005</v>
      </c>
      <c r="D280" s="186" t="s">
        <v>537</v>
      </c>
      <c r="E280" s="196"/>
      <c r="F280" s="186" t="s">
        <v>546</v>
      </c>
      <c r="G280" s="186" t="s">
        <v>539</v>
      </c>
      <c r="H280" s="186" t="s">
        <v>509</v>
      </c>
      <c r="I280" s="186" t="s">
        <v>540</v>
      </c>
      <c r="J280" s="152" t="str">
        <f t="shared" si="1"/>
        <v>2025/05</v>
      </c>
    </row>
    <row r="281">
      <c r="A281" s="195">
        <v>1.746576E9</v>
      </c>
      <c r="B281" s="186">
        <v>1.7466624E9</v>
      </c>
      <c r="C281" s="186">
        <v>0.12973815</v>
      </c>
      <c r="D281" s="186" t="s">
        <v>537</v>
      </c>
      <c r="E281" s="196"/>
      <c r="F281" s="186" t="s">
        <v>545</v>
      </c>
      <c r="G281" s="186" t="s">
        <v>539</v>
      </c>
      <c r="H281" s="186" t="s">
        <v>491</v>
      </c>
      <c r="I281" s="186" t="s">
        <v>540</v>
      </c>
      <c r="J281" s="152" t="str">
        <f t="shared" si="1"/>
        <v>2025/05</v>
      </c>
    </row>
    <row r="282">
      <c r="A282" s="195">
        <v>1.746576E9</v>
      </c>
      <c r="B282" s="186">
        <v>1.7466624E9</v>
      </c>
      <c r="C282" s="190">
        <v>9.25E-5</v>
      </c>
      <c r="D282" s="186" t="s">
        <v>537</v>
      </c>
      <c r="E282" s="196"/>
      <c r="F282" s="186" t="s">
        <v>551</v>
      </c>
      <c r="G282" s="186" t="s">
        <v>539</v>
      </c>
      <c r="H282" s="186" t="s">
        <v>513</v>
      </c>
      <c r="I282" s="186" t="s">
        <v>540</v>
      </c>
      <c r="J282" s="152" t="str">
        <f t="shared" si="1"/>
        <v>2025/05</v>
      </c>
    </row>
    <row r="283">
      <c r="A283" s="195">
        <v>1.746576E9</v>
      </c>
      <c r="B283" s="186">
        <v>1.7466624E9</v>
      </c>
      <c r="C283" s="186">
        <v>0.1797591</v>
      </c>
      <c r="D283" s="186" t="s">
        <v>537</v>
      </c>
      <c r="E283" s="196"/>
      <c r="F283" s="186" t="s">
        <v>549</v>
      </c>
      <c r="G283" s="186" t="s">
        <v>539</v>
      </c>
      <c r="H283" s="186" t="s">
        <v>511</v>
      </c>
      <c r="I283" s="186" t="s">
        <v>540</v>
      </c>
      <c r="J283" s="152" t="str">
        <f t="shared" si="1"/>
        <v>2025/05</v>
      </c>
    </row>
    <row r="284">
      <c r="A284" s="195">
        <v>1.7466624E9</v>
      </c>
      <c r="B284" s="186">
        <v>1.7467488E9</v>
      </c>
      <c r="C284" s="186">
        <v>14.4932223</v>
      </c>
      <c r="D284" s="186" t="s">
        <v>537</v>
      </c>
      <c r="E284" s="196"/>
      <c r="F284" s="186" t="s">
        <v>543</v>
      </c>
      <c r="G284" s="186" t="s">
        <v>539</v>
      </c>
      <c r="H284" s="186" t="s">
        <v>502</v>
      </c>
      <c r="I284" s="186" t="s">
        <v>540</v>
      </c>
      <c r="J284" s="152" t="str">
        <f t="shared" si="1"/>
        <v>2025/05</v>
      </c>
    </row>
    <row r="285">
      <c r="A285" s="195">
        <v>1.7466624E9</v>
      </c>
      <c r="B285" s="186">
        <v>1.7467488E9</v>
      </c>
      <c r="C285" s="186">
        <v>2.6435642</v>
      </c>
      <c r="D285" s="186" t="s">
        <v>537</v>
      </c>
      <c r="E285" s="196"/>
      <c r="F285" s="186" t="s">
        <v>542</v>
      </c>
      <c r="G285" s="186" t="s">
        <v>539</v>
      </c>
      <c r="H285" s="186" t="s">
        <v>487</v>
      </c>
      <c r="I285" s="186" t="s">
        <v>540</v>
      </c>
      <c r="J285" s="152" t="str">
        <f t="shared" si="1"/>
        <v>2025/05</v>
      </c>
    </row>
    <row r="286">
      <c r="A286" s="195">
        <v>1.7466624E9</v>
      </c>
      <c r="B286" s="186">
        <v>1.7467488E9</v>
      </c>
      <c r="C286" s="186">
        <v>5.46022714</v>
      </c>
      <c r="D286" s="186" t="s">
        <v>537</v>
      </c>
      <c r="E286" s="196"/>
      <c r="F286" s="186" t="s">
        <v>548</v>
      </c>
      <c r="G286" s="186" t="s">
        <v>539</v>
      </c>
      <c r="H286" s="186" t="s">
        <v>488</v>
      </c>
      <c r="I286" s="186" t="s">
        <v>540</v>
      </c>
      <c r="J286" s="152" t="str">
        <f t="shared" si="1"/>
        <v>2025/05</v>
      </c>
    </row>
    <row r="287">
      <c r="A287" s="195">
        <v>1.7466624E9</v>
      </c>
      <c r="B287" s="186">
        <v>1.7467488E9</v>
      </c>
      <c r="C287" s="186">
        <v>0.0770372</v>
      </c>
      <c r="D287" s="186" t="s">
        <v>537</v>
      </c>
      <c r="E287" s="196"/>
      <c r="F287" s="186" t="s">
        <v>547</v>
      </c>
      <c r="G287" s="186" t="s">
        <v>539</v>
      </c>
      <c r="H287" s="186" t="s">
        <v>512</v>
      </c>
      <c r="I287" s="186" t="s">
        <v>540</v>
      </c>
      <c r="J287" s="152" t="str">
        <f t="shared" si="1"/>
        <v>2025/05</v>
      </c>
    </row>
    <row r="288">
      <c r="A288" s="195">
        <v>1.7466624E9</v>
      </c>
      <c r="B288" s="186">
        <v>1.7467488E9</v>
      </c>
      <c r="C288" s="186">
        <v>5.18081081</v>
      </c>
      <c r="D288" s="186" t="s">
        <v>537</v>
      </c>
      <c r="E288" s="196"/>
      <c r="F288" s="186" t="s">
        <v>538</v>
      </c>
      <c r="G288" s="186" t="s">
        <v>539</v>
      </c>
      <c r="H288" s="186" t="s">
        <v>499</v>
      </c>
      <c r="I288" s="186" t="s">
        <v>540</v>
      </c>
      <c r="J288" s="152" t="str">
        <f t="shared" si="1"/>
        <v>2025/05</v>
      </c>
    </row>
    <row r="289">
      <c r="A289" s="195">
        <v>1.7466624E9</v>
      </c>
      <c r="B289" s="186">
        <v>1.7467488E9</v>
      </c>
      <c r="C289" s="186">
        <v>52.51666555</v>
      </c>
      <c r="D289" s="186" t="s">
        <v>537</v>
      </c>
      <c r="E289" s="196"/>
      <c r="F289" s="186" t="s">
        <v>541</v>
      </c>
      <c r="G289" s="186" t="s">
        <v>539</v>
      </c>
      <c r="H289" s="186" t="s">
        <v>489</v>
      </c>
      <c r="I289" s="186" t="s">
        <v>540</v>
      </c>
      <c r="J289" s="152" t="str">
        <f t="shared" si="1"/>
        <v>2025/05</v>
      </c>
    </row>
    <row r="290">
      <c r="A290" s="195">
        <v>1.7466624E9</v>
      </c>
      <c r="B290" s="186">
        <v>1.7467488E9</v>
      </c>
      <c r="C290" s="190">
        <v>0.03263205</v>
      </c>
      <c r="D290" s="186" t="s">
        <v>537</v>
      </c>
      <c r="E290" s="196"/>
      <c r="F290" s="186" t="s">
        <v>544</v>
      </c>
      <c r="G290" s="186" t="s">
        <v>539</v>
      </c>
      <c r="H290" s="186" t="s">
        <v>498</v>
      </c>
      <c r="I290" s="186" t="s">
        <v>540</v>
      </c>
      <c r="J290" s="152" t="str">
        <f t="shared" si="1"/>
        <v>2025/05</v>
      </c>
    </row>
    <row r="291">
      <c r="A291" s="195">
        <v>1.7466624E9</v>
      </c>
      <c r="B291" s="186">
        <v>1.7467488E9</v>
      </c>
      <c r="C291" s="186">
        <v>0.15427125</v>
      </c>
      <c r="D291" s="186" t="s">
        <v>537</v>
      </c>
      <c r="E291" s="196"/>
      <c r="F291" s="186" t="s">
        <v>545</v>
      </c>
      <c r="G291" s="186" t="s">
        <v>539</v>
      </c>
      <c r="H291" s="186" t="s">
        <v>491</v>
      </c>
      <c r="I291" s="186" t="s">
        <v>540</v>
      </c>
      <c r="J291" s="152" t="str">
        <f t="shared" si="1"/>
        <v>2025/05</v>
      </c>
    </row>
    <row r="292">
      <c r="A292" s="195">
        <v>1.7466624E9</v>
      </c>
      <c r="B292" s="186">
        <v>1.7467488E9</v>
      </c>
      <c r="C292" s="186">
        <v>1.223E-4</v>
      </c>
      <c r="D292" s="186" t="s">
        <v>537</v>
      </c>
      <c r="E292" s="196"/>
      <c r="F292" s="186" t="s">
        <v>551</v>
      </c>
      <c r="G292" s="186" t="s">
        <v>539</v>
      </c>
      <c r="H292" s="186" t="s">
        <v>513</v>
      </c>
      <c r="I292" s="186" t="s">
        <v>540</v>
      </c>
      <c r="J292" s="152" t="str">
        <f t="shared" si="1"/>
        <v>2025/05</v>
      </c>
    </row>
    <row r="293">
      <c r="A293" s="195">
        <v>1.7466624E9</v>
      </c>
      <c r="B293" s="186">
        <v>1.7467488E9</v>
      </c>
      <c r="C293" s="186">
        <v>0.0720273</v>
      </c>
      <c r="D293" s="186" t="s">
        <v>537</v>
      </c>
      <c r="E293" s="196"/>
      <c r="F293" s="186" t="s">
        <v>550</v>
      </c>
      <c r="G293" s="186" t="s">
        <v>539</v>
      </c>
      <c r="H293" s="186" t="s">
        <v>497</v>
      </c>
      <c r="I293" s="186" t="s">
        <v>540</v>
      </c>
      <c r="J293" s="152" t="str">
        <f t="shared" si="1"/>
        <v>2025/05</v>
      </c>
    </row>
    <row r="294">
      <c r="A294" s="195">
        <v>1.7467488E9</v>
      </c>
      <c r="B294" s="186">
        <v>1.7468352E9</v>
      </c>
      <c r="C294" s="186">
        <v>17.83908905</v>
      </c>
      <c r="D294" s="186" t="s">
        <v>537</v>
      </c>
      <c r="E294" s="196"/>
      <c r="F294" s="186" t="s">
        <v>543</v>
      </c>
      <c r="G294" s="186" t="s">
        <v>539</v>
      </c>
      <c r="H294" s="186" t="s">
        <v>502</v>
      </c>
      <c r="I294" s="186" t="s">
        <v>540</v>
      </c>
      <c r="J294" s="152" t="str">
        <f t="shared" si="1"/>
        <v>2025/05</v>
      </c>
    </row>
    <row r="295">
      <c r="A295" s="195">
        <v>1.7467488E9</v>
      </c>
      <c r="B295" s="186">
        <v>1.7468352E9</v>
      </c>
      <c r="C295" s="186">
        <v>3.7646236</v>
      </c>
      <c r="D295" s="186" t="s">
        <v>537</v>
      </c>
      <c r="E295" s="196"/>
      <c r="F295" s="186" t="s">
        <v>542</v>
      </c>
      <c r="G295" s="186" t="s">
        <v>539</v>
      </c>
      <c r="H295" s="186" t="s">
        <v>487</v>
      </c>
      <c r="I295" s="186" t="s">
        <v>540</v>
      </c>
      <c r="J295" s="152" t="str">
        <f t="shared" si="1"/>
        <v>2025/05</v>
      </c>
    </row>
    <row r="296">
      <c r="A296" s="195">
        <v>1.7467488E9</v>
      </c>
      <c r="B296" s="186">
        <v>1.7468352E9</v>
      </c>
      <c r="C296" s="186">
        <v>2.02571165</v>
      </c>
      <c r="D296" s="186" t="s">
        <v>537</v>
      </c>
      <c r="E296" s="196"/>
      <c r="F296" s="186" t="s">
        <v>548</v>
      </c>
      <c r="G296" s="186" t="s">
        <v>539</v>
      </c>
      <c r="H296" s="186" t="s">
        <v>488</v>
      </c>
      <c r="I296" s="186" t="s">
        <v>540</v>
      </c>
      <c r="J296" s="152" t="str">
        <f t="shared" si="1"/>
        <v>2025/05</v>
      </c>
    </row>
    <row r="297">
      <c r="A297" s="195">
        <v>1.7467488E9</v>
      </c>
      <c r="B297" s="186">
        <v>1.7468352E9</v>
      </c>
      <c r="C297" s="186">
        <v>16.05175807</v>
      </c>
      <c r="D297" s="186" t="s">
        <v>537</v>
      </c>
      <c r="E297" s="196"/>
      <c r="F297" s="186" t="s">
        <v>538</v>
      </c>
      <c r="G297" s="186" t="s">
        <v>539</v>
      </c>
      <c r="H297" s="186" t="s">
        <v>499</v>
      </c>
      <c r="I297" s="186" t="s">
        <v>540</v>
      </c>
      <c r="J297" s="152" t="str">
        <f t="shared" si="1"/>
        <v>2025/05</v>
      </c>
    </row>
    <row r="298">
      <c r="A298" s="195">
        <v>1.7467488E9</v>
      </c>
      <c r="B298" s="186">
        <v>1.7468352E9</v>
      </c>
      <c r="C298" s="186">
        <v>14.55891995</v>
      </c>
      <c r="D298" s="186" t="s">
        <v>537</v>
      </c>
      <c r="E298" s="196"/>
      <c r="F298" s="186" t="s">
        <v>541</v>
      </c>
      <c r="G298" s="186" t="s">
        <v>539</v>
      </c>
      <c r="H298" s="186" t="s">
        <v>489</v>
      </c>
      <c r="I298" s="186" t="s">
        <v>540</v>
      </c>
      <c r="J298" s="152" t="str">
        <f t="shared" si="1"/>
        <v>2025/05</v>
      </c>
    </row>
    <row r="299">
      <c r="A299" s="195">
        <v>1.7467488E9</v>
      </c>
      <c r="B299" s="186">
        <v>1.7468352E9</v>
      </c>
      <c r="C299" s="186">
        <v>0.46508395</v>
      </c>
      <c r="D299" s="186" t="s">
        <v>537</v>
      </c>
      <c r="E299" s="196"/>
      <c r="F299" s="186" t="s">
        <v>544</v>
      </c>
      <c r="G299" s="186" t="s">
        <v>539</v>
      </c>
      <c r="H299" s="186" t="s">
        <v>498</v>
      </c>
      <c r="I299" s="186" t="s">
        <v>540</v>
      </c>
      <c r="J299" s="152" t="str">
        <f t="shared" si="1"/>
        <v>2025/05</v>
      </c>
    </row>
    <row r="300">
      <c r="A300" s="195">
        <v>1.7467488E9</v>
      </c>
      <c r="B300" s="186">
        <v>1.7468352E9</v>
      </c>
      <c r="C300" s="186">
        <v>4.113E-4</v>
      </c>
      <c r="D300" s="186" t="s">
        <v>537</v>
      </c>
      <c r="E300" s="196"/>
      <c r="F300" s="186" t="s">
        <v>546</v>
      </c>
      <c r="G300" s="186" t="s">
        <v>539</v>
      </c>
      <c r="H300" s="186" t="s">
        <v>509</v>
      </c>
      <c r="I300" s="186" t="s">
        <v>540</v>
      </c>
      <c r="J300" s="152" t="str">
        <f t="shared" si="1"/>
        <v>2025/05</v>
      </c>
    </row>
    <row r="301">
      <c r="A301" s="195">
        <v>1.7467488E9</v>
      </c>
      <c r="B301" s="186">
        <v>1.7468352E9</v>
      </c>
      <c r="C301" s="186">
        <v>0.1463673</v>
      </c>
      <c r="D301" s="186" t="s">
        <v>537</v>
      </c>
      <c r="E301" s="196"/>
      <c r="F301" s="186" t="s">
        <v>545</v>
      </c>
      <c r="G301" s="186" t="s">
        <v>539</v>
      </c>
      <c r="H301" s="186" t="s">
        <v>491</v>
      </c>
      <c r="I301" s="186" t="s">
        <v>540</v>
      </c>
      <c r="J301" s="152" t="str">
        <f t="shared" si="1"/>
        <v>2025/05</v>
      </c>
    </row>
    <row r="302">
      <c r="A302" s="195">
        <v>1.7467488E9</v>
      </c>
      <c r="B302" s="186">
        <v>1.7468352E9</v>
      </c>
      <c r="C302" s="190">
        <v>8.72E-5</v>
      </c>
      <c r="D302" s="186" t="s">
        <v>537</v>
      </c>
      <c r="E302" s="196"/>
      <c r="F302" s="186" t="s">
        <v>551</v>
      </c>
      <c r="G302" s="186" t="s">
        <v>539</v>
      </c>
      <c r="H302" s="186" t="s">
        <v>513</v>
      </c>
      <c r="I302" s="186" t="s">
        <v>540</v>
      </c>
      <c r="J302" s="152" t="str">
        <f t="shared" si="1"/>
        <v>2025/05</v>
      </c>
    </row>
    <row r="303">
      <c r="A303" s="195">
        <v>1.7468352E9</v>
      </c>
      <c r="B303" s="186">
        <v>1.7469216E9</v>
      </c>
      <c r="C303" s="186">
        <v>4.23076315</v>
      </c>
      <c r="D303" s="186" t="s">
        <v>537</v>
      </c>
      <c r="E303" s="196"/>
      <c r="F303" s="186" t="s">
        <v>543</v>
      </c>
      <c r="G303" s="186" t="s">
        <v>539</v>
      </c>
      <c r="H303" s="186" t="s">
        <v>502</v>
      </c>
      <c r="I303" s="186" t="s">
        <v>540</v>
      </c>
      <c r="J303" s="152" t="str">
        <f t="shared" si="1"/>
        <v>2025/05</v>
      </c>
    </row>
    <row r="304">
      <c r="A304" s="195">
        <v>1.7468352E9</v>
      </c>
      <c r="B304" s="186">
        <v>1.7469216E9</v>
      </c>
      <c r="C304" s="186">
        <v>0.0267028</v>
      </c>
      <c r="D304" s="186" t="s">
        <v>537</v>
      </c>
      <c r="E304" s="196"/>
      <c r="F304" s="186" t="s">
        <v>547</v>
      </c>
      <c r="G304" s="186" t="s">
        <v>539</v>
      </c>
      <c r="H304" s="186" t="s">
        <v>512</v>
      </c>
      <c r="I304" s="186" t="s">
        <v>540</v>
      </c>
      <c r="J304" s="152" t="str">
        <f t="shared" si="1"/>
        <v>2025/05</v>
      </c>
    </row>
    <row r="305">
      <c r="A305" s="195">
        <v>1.7468352E9</v>
      </c>
      <c r="B305" s="186">
        <v>1.7469216E9</v>
      </c>
      <c r="C305" s="186">
        <v>3.44347293</v>
      </c>
      <c r="D305" s="186" t="s">
        <v>537</v>
      </c>
      <c r="E305" s="196"/>
      <c r="F305" s="186" t="s">
        <v>538</v>
      </c>
      <c r="G305" s="186" t="s">
        <v>539</v>
      </c>
      <c r="H305" s="186" t="s">
        <v>499</v>
      </c>
      <c r="I305" s="186" t="s">
        <v>540</v>
      </c>
      <c r="J305" s="152" t="str">
        <f t="shared" si="1"/>
        <v>2025/05</v>
      </c>
    </row>
    <row r="306">
      <c r="A306" s="195">
        <v>1.7468352E9</v>
      </c>
      <c r="B306" s="186">
        <v>1.7469216E9</v>
      </c>
      <c r="C306" s="186">
        <v>7.7667628</v>
      </c>
      <c r="D306" s="186" t="s">
        <v>537</v>
      </c>
      <c r="E306" s="196"/>
      <c r="F306" s="186" t="s">
        <v>541</v>
      </c>
      <c r="G306" s="186" t="s">
        <v>539</v>
      </c>
      <c r="H306" s="186" t="s">
        <v>489</v>
      </c>
      <c r="I306" s="186" t="s">
        <v>540</v>
      </c>
      <c r="J306" s="152" t="str">
        <f t="shared" si="1"/>
        <v>2025/05</v>
      </c>
    </row>
    <row r="307">
      <c r="A307" s="195">
        <v>1.7468352E9</v>
      </c>
      <c r="B307" s="186">
        <v>1.7469216E9</v>
      </c>
      <c r="C307" s="186">
        <v>0.76980075</v>
      </c>
      <c r="D307" s="186" t="s">
        <v>537</v>
      </c>
      <c r="E307" s="196"/>
      <c r="F307" s="186" t="s">
        <v>544</v>
      </c>
      <c r="G307" s="186" t="s">
        <v>539</v>
      </c>
      <c r="H307" s="186" t="s">
        <v>498</v>
      </c>
      <c r="I307" s="186" t="s">
        <v>540</v>
      </c>
      <c r="J307" s="152" t="str">
        <f t="shared" si="1"/>
        <v>2025/05</v>
      </c>
    </row>
    <row r="308">
      <c r="A308" s="195">
        <v>1.7468352E9</v>
      </c>
      <c r="B308" s="186">
        <v>1.7469216E9</v>
      </c>
      <c r="C308" s="186">
        <v>0.1425756</v>
      </c>
      <c r="D308" s="186" t="s">
        <v>537</v>
      </c>
      <c r="E308" s="196"/>
      <c r="F308" s="186" t="s">
        <v>545</v>
      </c>
      <c r="G308" s="186" t="s">
        <v>539</v>
      </c>
      <c r="H308" s="186" t="s">
        <v>491</v>
      </c>
      <c r="I308" s="186" t="s">
        <v>540</v>
      </c>
      <c r="J308" s="152" t="str">
        <f t="shared" si="1"/>
        <v>2025/05</v>
      </c>
    </row>
    <row r="309">
      <c r="A309" s="195">
        <v>1.7468352E9</v>
      </c>
      <c r="B309" s="186">
        <v>1.7469216E9</v>
      </c>
      <c r="C309" s="190">
        <v>5.95E-5</v>
      </c>
      <c r="D309" s="186" t="s">
        <v>537</v>
      </c>
      <c r="E309" s="196"/>
      <c r="F309" s="186" t="s">
        <v>551</v>
      </c>
      <c r="G309" s="186" t="s">
        <v>539</v>
      </c>
      <c r="H309" s="186" t="s">
        <v>513</v>
      </c>
      <c r="I309" s="186" t="s">
        <v>540</v>
      </c>
      <c r="J309" s="152" t="str">
        <f t="shared" si="1"/>
        <v>2025/05</v>
      </c>
    </row>
    <row r="310">
      <c r="A310" s="195">
        <v>1.7469216E9</v>
      </c>
      <c r="B310" s="186">
        <v>1.747008E9</v>
      </c>
      <c r="C310" s="186">
        <v>4.2076373</v>
      </c>
      <c r="D310" s="186" t="s">
        <v>537</v>
      </c>
      <c r="E310" s="196"/>
      <c r="F310" s="186" t="s">
        <v>543</v>
      </c>
      <c r="G310" s="186" t="s">
        <v>539</v>
      </c>
      <c r="H310" s="186" t="s">
        <v>502</v>
      </c>
      <c r="I310" s="186" t="s">
        <v>540</v>
      </c>
      <c r="J310" s="152" t="str">
        <f t="shared" si="1"/>
        <v>2025/05</v>
      </c>
    </row>
    <row r="311">
      <c r="A311" s="195">
        <v>1.7469216E9</v>
      </c>
      <c r="B311" s="186">
        <v>1.747008E9</v>
      </c>
      <c r="C311" s="186">
        <v>0.0065244</v>
      </c>
      <c r="D311" s="186" t="s">
        <v>537</v>
      </c>
      <c r="E311" s="196"/>
      <c r="F311" s="186" t="s">
        <v>547</v>
      </c>
      <c r="G311" s="186" t="s">
        <v>539</v>
      </c>
      <c r="H311" s="186" t="s">
        <v>512</v>
      </c>
      <c r="I311" s="186" t="s">
        <v>540</v>
      </c>
      <c r="J311" s="152" t="str">
        <f t="shared" si="1"/>
        <v>2025/05</v>
      </c>
    </row>
    <row r="312">
      <c r="A312" s="195">
        <v>1.7469216E9</v>
      </c>
      <c r="B312" s="186">
        <v>1.747008E9</v>
      </c>
      <c r="C312" s="186">
        <v>13.89631206</v>
      </c>
      <c r="D312" s="186" t="s">
        <v>537</v>
      </c>
      <c r="E312" s="196"/>
      <c r="F312" s="186" t="s">
        <v>538</v>
      </c>
      <c r="G312" s="186" t="s">
        <v>539</v>
      </c>
      <c r="H312" s="186" t="s">
        <v>499</v>
      </c>
      <c r="I312" s="186" t="s">
        <v>540</v>
      </c>
      <c r="J312" s="152" t="str">
        <f t="shared" si="1"/>
        <v>2025/05</v>
      </c>
    </row>
    <row r="313">
      <c r="A313" s="195">
        <v>1.7469216E9</v>
      </c>
      <c r="B313" s="186">
        <v>1.747008E9</v>
      </c>
      <c r="C313" s="186">
        <v>4.7408648</v>
      </c>
      <c r="D313" s="186" t="s">
        <v>537</v>
      </c>
      <c r="E313" s="196"/>
      <c r="F313" s="186" t="s">
        <v>541</v>
      </c>
      <c r="G313" s="186" t="s">
        <v>539</v>
      </c>
      <c r="H313" s="186" t="s">
        <v>489</v>
      </c>
      <c r="I313" s="186" t="s">
        <v>540</v>
      </c>
      <c r="J313" s="152" t="str">
        <f t="shared" si="1"/>
        <v>2025/05</v>
      </c>
    </row>
    <row r="314">
      <c r="A314" s="195">
        <v>1.7469216E9</v>
      </c>
      <c r="B314" s="186">
        <v>1.747008E9</v>
      </c>
      <c r="C314" s="186">
        <v>0.2458779</v>
      </c>
      <c r="D314" s="186" t="s">
        <v>537</v>
      </c>
      <c r="E314" s="196"/>
      <c r="F314" s="186" t="s">
        <v>544</v>
      </c>
      <c r="G314" s="186" t="s">
        <v>539</v>
      </c>
      <c r="H314" s="186" t="s">
        <v>498</v>
      </c>
      <c r="I314" s="186" t="s">
        <v>540</v>
      </c>
      <c r="J314" s="152" t="str">
        <f t="shared" si="1"/>
        <v>2025/05</v>
      </c>
    </row>
    <row r="315">
      <c r="A315" s="195">
        <v>1.7469216E9</v>
      </c>
      <c r="B315" s="186">
        <v>1.747008E9</v>
      </c>
      <c r="C315" s="186">
        <v>8.0805E-4</v>
      </c>
      <c r="D315" s="186" t="s">
        <v>537</v>
      </c>
      <c r="E315" s="196"/>
      <c r="F315" s="186" t="s">
        <v>542</v>
      </c>
      <c r="G315" s="186" t="s">
        <v>539</v>
      </c>
      <c r="H315" s="186" t="s">
        <v>487</v>
      </c>
      <c r="I315" s="186" t="s">
        <v>540</v>
      </c>
      <c r="J315" s="152" t="str">
        <f t="shared" si="1"/>
        <v>2025/05</v>
      </c>
    </row>
    <row r="316">
      <c r="A316" s="195">
        <v>1.7469216E9</v>
      </c>
      <c r="B316" s="186">
        <v>1.747008E9</v>
      </c>
      <c r="C316" s="186">
        <v>0.1103094</v>
      </c>
      <c r="D316" s="186" t="s">
        <v>537</v>
      </c>
      <c r="E316" s="196"/>
      <c r="F316" s="186" t="s">
        <v>545</v>
      </c>
      <c r="G316" s="186" t="s">
        <v>539</v>
      </c>
      <c r="H316" s="186" t="s">
        <v>491</v>
      </c>
      <c r="I316" s="186" t="s">
        <v>540</v>
      </c>
      <c r="J316" s="152" t="str">
        <f t="shared" si="1"/>
        <v>2025/05</v>
      </c>
    </row>
    <row r="317">
      <c r="A317" s="195">
        <v>1.7469216E9</v>
      </c>
      <c r="B317" s="186">
        <v>1.747008E9</v>
      </c>
      <c r="C317" s="190">
        <v>3.52E-5</v>
      </c>
      <c r="D317" s="186" t="s">
        <v>537</v>
      </c>
      <c r="E317" s="196"/>
      <c r="F317" s="186" t="s">
        <v>551</v>
      </c>
      <c r="G317" s="186" t="s">
        <v>539</v>
      </c>
      <c r="H317" s="186" t="s">
        <v>513</v>
      </c>
      <c r="I317" s="186" t="s">
        <v>540</v>
      </c>
      <c r="J317" s="152" t="str">
        <f t="shared" si="1"/>
        <v>2025/05</v>
      </c>
    </row>
    <row r="318">
      <c r="A318" s="195">
        <v>1.747008E9</v>
      </c>
      <c r="B318" s="186">
        <v>1.7470944E9</v>
      </c>
      <c r="C318" s="186">
        <v>4.21198755</v>
      </c>
      <c r="D318" s="186" t="s">
        <v>537</v>
      </c>
      <c r="E318" s="196"/>
      <c r="F318" s="186" t="s">
        <v>543</v>
      </c>
      <c r="G318" s="186" t="s">
        <v>539</v>
      </c>
      <c r="H318" s="186" t="s">
        <v>502</v>
      </c>
      <c r="I318" s="186" t="s">
        <v>540</v>
      </c>
      <c r="J318" s="152" t="str">
        <f t="shared" si="1"/>
        <v>2025/05</v>
      </c>
    </row>
    <row r="319">
      <c r="A319" s="195">
        <v>1.747008E9</v>
      </c>
      <c r="B319" s="186">
        <v>1.7470944E9</v>
      </c>
      <c r="C319" s="186">
        <v>13.0621996</v>
      </c>
      <c r="D319" s="186" t="s">
        <v>537</v>
      </c>
      <c r="E319" s="196"/>
      <c r="F319" s="186" t="s">
        <v>542</v>
      </c>
      <c r="G319" s="186" t="s">
        <v>539</v>
      </c>
      <c r="H319" s="186" t="s">
        <v>487</v>
      </c>
      <c r="I319" s="186" t="s">
        <v>540</v>
      </c>
      <c r="J319" s="152" t="str">
        <f t="shared" si="1"/>
        <v>2025/05</v>
      </c>
    </row>
    <row r="320">
      <c r="A320" s="195">
        <v>1.747008E9</v>
      </c>
      <c r="B320" s="186">
        <v>1.7470944E9</v>
      </c>
      <c r="C320" s="186">
        <v>12.91016366</v>
      </c>
      <c r="D320" s="186" t="s">
        <v>537</v>
      </c>
      <c r="E320" s="196"/>
      <c r="F320" s="186" t="s">
        <v>538</v>
      </c>
      <c r="G320" s="186" t="s">
        <v>539</v>
      </c>
      <c r="H320" s="186" t="s">
        <v>499</v>
      </c>
      <c r="I320" s="186" t="s">
        <v>540</v>
      </c>
      <c r="J320" s="152" t="str">
        <f t="shared" si="1"/>
        <v>2025/05</v>
      </c>
    </row>
    <row r="321">
      <c r="A321" s="195">
        <v>1.747008E9</v>
      </c>
      <c r="B321" s="186">
        <v>1.7470944E9</v>
      </c>
      <c r="C321" s="186">
        <v>12.64540315</v>
      </c>
      <c r="D321" s="186" t="s">
        <v>537</v>
      </c>
      <c r="E321" s="196"/>
      <c r="F321" s="186" t="s">
        <v>541</v>
      </c>
      <c r="G321" s="186" t="s">
        <v>539</v>
      </c>
      <c r="H321" s="186" t="s">
        <v>489</v>
      </c>
      <c r="I321" s="186" t="s">
        <v>540</v>
      </c>
      <c r="J321" s="152" t="str">
        <f t="shared" si="1"/>
        <v>2025/05</v>
      </c>
    </row>
    <row r="322">
      <c r="A322" s="195">
        <v>1.747008E9</v>
      </c>
      <c r="B322" s="186">
        <v>1.7470944E9</v>
      </c>
      <c r="C322" s="186">
        <v>0.43470385</v>
      </c>
      <c r="D322" s="186" t="s">
        <v>537</v>
      </c>
      <c r="E322" s="196"/>
      <c r="F322" s="186" t="s">
        <v>544</v>
      </c>
      <c r="G322" s="186" t="s">
        <v>539</v>
      </c>
      <c r="H322" s="186" t="s">
        <v>498</v>
      </c>
      <c r="I322" s="186" t="s">
        <v>540</v>
      </c>
      <c r="J322" s="152" t="str">
        <f t="shared" si="1"/>
        <v>2025/05</v>
      </c>
    </row>
    <row r="323">
      <c r="A323" s="195">
        <v>1.747008E9</v>
      </c>
      <c r="B323" s="186">
        <v>1.7470944E9</v>
      </c>
      <c r="C323" s="186">
        <v>0.0974829</v>
      </c>
      <c r="D323" s="186" t="s">
        <v>537</v>
      </c>
      <c r="E323" s="196"/>
      <c r="F323" s="186" t="s">
        <v>545</v>
      </c>
      <c r="G323" s="186" t="s">
        <v>539</v>
      </c>
      <c r="H323" s="186" t="s">
        <v>491</v>
      </c>
      <c r="I323" s="186" t="s">
        <v>540</v>
      </c>
      <c r="J323" s="152" t="str">
        <f t="shared" si="1"/>
        <v>2025/05</v>
      </c>
    </row>
    <row r="324">
      <c r="A324" s="195">
        <v>1.747008E9</v>
      </c>
      <c r="B324" s="186">
        <v>1.7470944E9</v>
      </c>
      <c r="C324" s="190">
        <v>1.37E-5</v>
      </c>
      <c r="D324" s="186" t="s">
        <v>537</v>
      </c>
      <c r="E324" s="196"/>
      <c r="F324" s="186" t="s">
        <v>551</v>
      </c>
      <c r="G324" s="186" t="s">
        <v>539</v>
      </c>
      <c r="H324" s="186" t="s">
        <v>513</v>
      </c>
      <c r="I324" s="186" t="s">
        <v>540</v>
      </c>
      <c r="J324" s="152" t="str">
        <f t="shared" si="1"/>
        <v>2025/05</v>
      </c>
    </row>
    <row r="325">
      <c r="A325" s="195">
        <v>1.7470944E9</v>
      </c>
      <c r="B325" s="186">
        <v>1.7471808E9</v>
      </c>
      <c r="C325" s="186">
        <v>19.94282005</v>
      </c>
      <c r="D325" s="186" t="s">
        <v>537</v>
      </c>
      <c r="E325" s="196"/>
      <c r="F325" s="186" t="s">
        <v>543</v>
      </c>
      <c r="G325" s="186" t="s">
        <v>539</v>
      </c>
      <c r="H325" s="186" t="s">
        <v>502</v>
      </c>
      <c r="I325" s="186" t="s">
        <v>540</v>
      </c>
      <c r="J325" s="152" t="str">
        <f t="shared" si="1"/>
        <v>2025/05</v>
      </c>
    </row>
    <row r="326">
      <c r="A326" s="195">
        <v>1.7470944E9</v>
      </c>
      <c r="B326" s="186">
        <v>1.7471808E9</v>
      </c>
      <c r="C326" s="186">
        <v>15.7275103</v>
      </c>
      <c r="D326" s="186" t="s">
        <v>537</v>
      </c>
      <c r="E326" s="196"/>
      <c r="F326" s="186" t="s">
        <v>548</v>
      </c>
      <c r="G326" s="186" t="s">
        <v>539</v>
      </c>
      <c r="H326" s="186" t="s">
        <v>488</v>
      </c>
      <c r="I326" s="186" t="s">
        <v>540</v>
      </c>
      <c r="J326" s="152" t="str">
        <f t="shared" si="1"/>
        <v>2025/05</v>
      </c>
    </row>
    <row r="327">
      <c r="A327" s="195">
        <v>1.7470944E9</v>
      </c>
      <c r="B327" s="186">
        <v>1.7471808E9</v>
      </c>
      <c r="C327" s="186">
        <v>6.8647739</v>
      </c>
      <c r="D327" s="186" t="s">
        <v>537</v>
      </c>
      <c r="E327" s="196"/>
      <c r="F327" s="186" t="s">
        <v>542</v>
      </c>
      <c r="G327" s="186" t="s">
        <v>539</v>
      </c>
      <c r="H327" s="186" t="s">
        <v>487</v>
      </c>
      <c r="I327" s="186" t="s">
        <v>540</v>
      </c>
      <c r="J327" s="152" t="str">
        <f t="shared" si="1"/>
        <v>2025/05</v>
      </c>
    </row>
    <row r="328">
      <c r="A328" s="195">
        <v>1.7470944E9</v>
      </c>
      <c r="B328" s="186">
        <v>1.7471808E9</v>
      </c>
      <c r="C328" s="186">
        <v>15.32350953</v>
      </c>
      <c r="D328" s="186" t="s">
        <v>537</v>
      </c>
      <c r="E328" s="196"/>
      <c r="F328" s="186" t="s">
        <v>538</v>
      </c>
      <c r="G328" s="186" t="s">
        <v>539</v>
      </c>
      <c r="H328" s="186" t="s">
        <v>499</v>
      </c>
      <c r="I328" s="186" t="s">
        <v>540</v>
      </c>
      <c r="J328" s="152" t="str">
        <f t="shared" si="1"/>
        <v>2025/05</v>
      </c>
    </row>
    <row r="329">
      <c r="A329" s="195">
        <v>1.7470944E9</v>
      </c>
      <c r="B329" s="186">
        <v>1.7471808E9</v>
      </c>
      <c r="C329" s="186">
        <v>14.33287265</v>
      </c>
      <c r="D329" s="186" t="s">
        <v>537</v>
      </c>
      <c r="E329" s="196"/>
      <c r="F329" s="186" t="s">
        <v>541</v>
      </c>
      <c r="G329" s="186" t="s">
        <v>539</v>
      </c>
      <c r="H329" s="186" t="s">
        <v>489</v>
      </c>
      <c r="I329" s="186" t="s">
        <v>540</v>
      </c>
      <c r="J329" s="152" t="str">
        <f t="shared" si="1"/>
        <v>2025/05</v>
      </c>
    </row>
    <row r="330">
      <c r="A330" s="195">
        <v>1.7470944E9</v>
      </c>
      <c r="B330" s="186">
        <v>1.7471808E9</v>
      </c>
      <c r="C330" s="186">
        <v>0.9275493</v>
      </c>
      <c r="D330" s="186" t="s">
        <v>537</v>
      </c>
      <c r="E330" s="196"/>
      <c r="F330" s="186" t="s">
        <v>544</v>
      </c>
      <c r="G330" s="186" t="s">
        <v>539</v>
      </c>
      <c r="H330" s="186" t="s">
        <v>498</v>
      </c>
      <c r="I330" s="186" t="s">
        <v>540</v>
      </c>
      <c r="J330" s="152" t="str">
        <f t="shared" si="1"/>
        <v>2025/05</v>
      </c>
    </row>
    <row r="331">
      <c r="A331" s="195">
        <v>1.7470944E9</v>
      </c>
      <c r="B331" s="186">
        <v>1.7471808E9</v>
      </c>
      <c r="C331" s="186">
        <v>0.0017238</v>
      </c>
      <c r="D331" s="186" t="s">
        <v>537</v>
      </c>
      <c r="E331" s="196"/>
      <c r="F331" s="186" t="s">
        <v>546</v>
      </c>
      <c r="G331" s="186" t="s">
        <v>539</v>
      </c>
      <c r="H331" s="186" t="s">
        <v>509</v>
      </c>
      <c r="I331" s="186" t="s">
        <v>540</v>
      </c>
      <c r="J331" s="152" t="str">
        <f t="shared" si="1"/>
        <v>2025/05</v>
      </c>
    </row>
    <row r="332">
      <c r="A332" s="195">
        <v>1.7470944E9</v>
      </c>
      <c r="B332" s="186">
        <v>1.7471808E9</v>
      </c>
      <c r="C332" s="186">
        <v>0.08858865</v>
      </c>
      <c r="D332" s="186" t="s">
        <v>537</v>
      </c>
      <c r="E332" s="196"/>
      <c r="F332" s="186" t="s">
        <v>545</v>
      </c>
      <c r="G332" s="186" t="s">
        <v>539</v>
      </c>
      <c r="H332" s="186" t="s">
        <v>491</v>
      </c>
      <c r="I332" s="186" t="s">
        <v>540</v>
      </c>
      <c r="J332" s="152" t="str">
        <f t="shared" si="1"/>
        <v>2025/05</v>
      </c>
    </row>
    <row r="333">
      <c r="A333" s="195">
        <v>1.7470944E9</v>
      </c>
      <c r="B333" s="186">
        <v>1.7471808E9</v>
      </c>
      <c r="C333" s="186">
        <v>1.569E-4</v>
      </c>
      <c r="D333" s="186" t="s">
        <v>537</v>
      </c>
      <c r="E333" s="196"/>
      <c r="F333" s="186" t="s">
        <v>551</v>
      </c>
      <c r="G333" s="186" t="s">
        <v>539</v>
      </c>
      <c r="H333" s="186" t="s">
        <v>513</v>
      </c>
      <c r="I333" s="186" t="s">
        <v>540</v>
      </c>
      <c r="J333" s="152" t="str">
        <f t="shared" si="1"/>
        <v>2025/05</v>
      </c>
    </row>
    <row r="334">
      <c r="A334" s="195">
        <v>1.7470944E9</v>
      </c>
      <c r="B334" s="186">
        <v>1.7471808E9</v>
      </c>
      <c r="C334" s="186">
        <v>5.913E-4</v>
      </c>
      <c r="D334" s="186" t="s">
        <v>537</v>
      </c>
      <c r="E334" s="196"/>
      <c r="F334" s="186" t="s">
        <v>549</v>
      </c>
      <c r="G334" s="186" t="s">
        <v>539</v>
      </c>
      <c r="H334" s="186" t="s">
        <v>511</v>
      </c>
      <c r="I334" s="186" t="s">
        <v>540</v>
      </c>
      <c r="J334" s="152" t="str">
        <f t="shared" si="1"/>
        <v>2025/05</v>
      </c>
    </row>
    <row r="335">
      <c r="A335" s="195">
        <v>1.7471808E9</v>
      </c>
      <c r="B335" s="186">
        <v>1.7472672E9</v>
      </c>
      <c r="C335" s="186">
        <v>30.08041039</v>
      </c>
      <c r="D335" s="186" t="s">
        <v>537</v>
      </c>
      <c r="E335" s="196"/>
      <c r="F335" s="186" t="s">
        <v>543</v>
      </c>
      <c r="G335" s="186" t="s">
        <v>539</v>
      </c>
      <c r="H335" s="186" t="s">
        <v>502</v>
      </c>
      <c r="I335" s="186" t="s">
        <v>540</v>
      </c>
      <c r="J335" s="152" t="str">
        <f t="shared" si="1"/>
        <v>2025/05</v>
      </c>
    </row>
    <row r="336">
      <c r="A336" s="195">
        <v>1.7471808E9</v>
      </c>
      <c r="B336" s="186">
        <v>1.7472672E9</v>
      </c>
      <c r="C336" s="186">
        <v>2.11083841</v>
      </c>
      <c r="D336" s="186" t="s">
        <v>537</v>
      </c>
      <c r="E336" s="196"/>
      <c r="F336" s="186" t="s">
        <v>548</v>
      </c>
      <c r="G336" s="186" t="s">
        <v>539</v>
      </c>
      <c r="H336" s="186" t="s">
        <v>488</v>
      </c>
      <c r="I336" s="186" t="s">
        <v>540</v>
      </c>
      <c r="J336" s="152" t="str">
        <f t="shared" si="1"/>
        <v>2025/05</v>
      </c>
    </row>
    <row r="337">
      <c r="A337" s="195">
        <v>1.7471808E9</v>
      </c>
      <c r="B337" s="186">
        <v>1.7472672E9</v>
      </c>
      <c r="C337" s="186">
        <v>9.5661835</v>
      </c>
      <c r="D337" s="186" t="s">
        <v>537</v>
      </c>
      <c r="E337" s="196"/>
      <c r="F337" s="186" t="s">
        <v>542</v>
      </c>
      <c r="G337" s="186" t="s">
        <v>539</v>
      </c>
      <c r="H337" s="186" t="s">
        <v>487</v>
      </c>
      <c r="I337" s="186" t="s">
        <v>540</v>
      </c>
      <c r="J337" s="152" t="str">
        <f t="shared" si="1"/>
        <v>2025/05</v>
      </c>
    </row>
    <row r="338">
      <c r="A338" s="195">
        <v>1.7471808E9</v>
      </c>
      <c r="B338" s="186">
        <v>1.7472672E9</v>
      </c>
      <c r="C338" s="186">
        <v>14.1933001</v>
      </c>
      <c r="D338" s="186" t="s">
        <v>537</v>
      </c>
      <c r="E338" s="196"/>
      <c r="F338" s="186" t="s">
        <v>538</v>
      </c>
      <c r="G338" s="186" t="s">
        <v>539</v>
      </c>
      <c r="H338" s="186" t="s">
        <v>499</v>
      </c>
      <c r="I338" s="186" t="s">
        <v>540</v>
      </c>
      <c r="J338" s="152" t="str">
        <f t="shared" si="1"/>
        <v>2025/05</v>
      </c>
    </row>
    <row r="339">
      <c r="A339" s="195">
        <v>1.7471808E9</v>
      </c>
      <c r="B339" s="186">
        <v>1.7472672E9</v>
      </c>
      <c r="C339" s="186">
        <v>12.4123202</v>
      </c>
      <c r="D339" s="186" t="s">
        <v>537</v>
      </c>
      <c r="E339" s="196"/>
      <c r="F339" s="186" t="s">
        <v>541</v>
      </c>
      <c r="G339" s="186" t="s">
        <v>539</v>
      </c>
      <c r="H339" s="186" t="s">
        <v>489</v>
      </c>
      <c r="I339" s="186" t="s">
        <v>540</v>
      </c>
      <c r="J339" s="152" t="str">
        <f t="shared" si="1"/>
        <v>2025/05</v>
      </c>
    </row>
    <row r="340">
      <c r="A340" s="195">
        <v>1.7471808E9</v>
      </c>
      <c r="B340" s="186">
        <v>1.7472672E9</v>
      </c>
      <c r="C340" s="186">
        <v>1.303645</v>
      </c>
      <c r="D340" s="186" t="s">
        <v>537</v>
      </c>
      <c r="E340" s="196"/>
      <c r="F340" s="186" t="s">
        <v>544</v>
      </c>
      <c r="G340" s="186" t="s">
        <v>539</v>
      </c>
      <c r="H340" s="186" t="s">
        <v>498</v>
      </c>
      <c r="I340" s="186" t="s">
        <v>540</v>
      </c>
      <c r="J340" s="152" t="str">
        <f t="shared" si="1"/>
        <v>2025/05</v>
      </c>
    </row>
    <row r="341">
      <c r="A341" s="195">
        <v>1.7471808E9</v>
      </c>
      <c r="B341" s="186">
        <v>1.7472672E9</v>
      </c>
      <c r="C341" s="186">
        <v>1.197E-4</v>
      </c>
      <c r="D341" s="186" t="s">
        <v>537</v>
      </c>
      <c r="E341" s="196"/>
      <c r="F341" s="186" t="s">
        <v>546</v>
      </c>
      <c r="G341" s="186" t="s">
        <v>539</v>
      </c>
      <c r="H341" s="186" t="s">
        <v>509</v>
      </c>
      <c r="I341" s="186" t="s">
        <v>540</v>
      </c>
      <c r="J341" s="152" t="str">
        <f t="shared" si="1"/>
        <v>2025/05</v>
      </c>
    </row>
    <row r="342">
      <c r="A342" s="195">
        <v>1.7471808E9</v>
      </c>
      <c r="B342" s="186">
        <v>1.7472672E9</v>
      </c>
      <c r="C342" s="186">
        <v>0.4440411</v>
      </c>
      <c r="D342" s="186" t="s">
        <v>537</v>
      </c>
      <c r="E342" s="196"/>
      <c r="F342" s="186" t="s">
        <v>545</v>
      </c>
      <c r="G342" s="186" t="s">
        <v>539</v>
      </c>
      <c r="H342" s="186" t="s">
        <v>491</v>
      </c>
      <c r="I342" s="186" t="s">
        <v>540</v>
      </c>
      <c r="J342" s="152" t="str">
        <f t="shared" si="1"/>
        <v>2025/05</v>
      </c>
    </row>
    <row r="343">
      <c r="A343" s="195">
        <v>1.7471808E9</v>
      </c>
      <c r="B343" s="186">
        <v>1.7472672E9</v>
      </c>
      <c r="C343" s="190">
        <v>9.04E-5</v>
      </c>
      <c r="D343" s="186" t="s">
        <v>537</v>
      </c>
      <c r="E343" s="196"/>
      <c r="F343" s="186" t="s">
        <v>551</v>
      </c>
      <c r="G343" s="186" t="s">
        <v>539</v>
      </c>
      <c r="H343" s="186" t="s">
        <v>513</v>
      </c>
      <c r="I343" s="186" t="s">
        <v>540</v>
      </c>
      <c r="J343" s="152" t="str">
        <f t="shared" si="1"/>
        <v>2025/05</v>
      </c>
    </row>
    <row r="344">
      <c r="A344" s="195">
        <v>1.7471808E9</v>
      </c>
      <c r="B344" s="186">
        <v>1.7472672E9</v>
      </c>
      <c r="C344" s="186">
        <v>1.9159575</v>
      </c>
      <c r="D344" s="186" t="s">
        <v>537</v>
      </c>
      <c r="E344" s="196"/>
      <c r="F344" s="186" t="s">
        <v>550</v>
      </c>
      <c r="G344" s="186" t="s">
        <v>539</v>
      </c>
      <c r="H344" s="186" t="s">
        <v>497</v>
      </c>
      <c r="I344" s="186" t="s">
        <v>540</v>
      </c>
      <c r="J344" s="152" t="str">
        <f t="shared" si="1"/>
        <v>2025/05</v>
      </c>
    </row>
    <row r="345">
      <c r="A345" s="195">
        <v>1.7472672E9</v>
      </c>
      <c r="B345" s="186">
        <v>1.7473536E9</v>
      </c>
      <c r="C345" s="186">
        <v>70.26582</v>
      </c>
      <c r="D345" s="186" t="s">
        <v>537</v>
      </c>
      <c r="E345" s="196"/>
      <c r="F345" s="186" t="s">
        <v>543</v>
      </c>
      <c r="G345" s="186" t="s">
        <v>539</v>
      </c>
      <c r="H345" s="186" t="s">
        <v>502</v>
      </c>
      <c r="I345" s="186" t="s">
        <v>540</v>
      </c>
      <c r="J345" s="152" t="str">
        <f t="shared" si="1"/>
        <v>2025/05</v>
      </c>
    </row>
    <row r="346">
      <c r="A346" s="195">
        <v>1.7472672E9</v>
      </c>
      <c r="B346" s="186">
        <v>1.7473536E9</v>
      </c>
      <c r="C346" s="186">
        <v>4.69151453</v>
      </c>
      <c r="D346" s="186" t="s">
        <v>537</v>
      </c>
      <c r="E346" s="196"/>
      <c r="F346" s="186" t="s">
        <v>548</v>
      </c>
      <c r="G346" s="186" t="s">
        <v>539</v>
      </c>
      <c r="H346" s="186" t="s">
        <v>488</v>
      </c>
      <c r="I346" s="186" t="s">
        <v>540</v>
      </c>
      <c r="J346" s="152" t="str">
        <f t="shared" si="1"/>
        <v>2025/05</v>
      </c>
    </row>
    <row r="347">
      <c r="A347" s="195">
        <v>1.7472672E9</v>
      </c>
      <c r="B347" s="186">
        <v>1.7473536E9</v>
      </c>
      <c r="C347" s="186">
        <v>19.8863927</v>
      </c>
      <c r="D347" s="186" t="s">
        <v>537</v>
      </c>
      <c r="E347" s="196"/>
      <c r="F347" s="186" t="s">
        <v>542</v>
      </c>
      <c r="G347" s="186" t="s">
        <v>539</v>
      </c>
      <c r="H347" s="186" t="s">
        <v>487</v>
      </c>
      <c r="I347" s="186" t="s">
        <v>540</v>
      </c>
      <c r="J347" s="152" t="str">
        <f t="shared" si="1"/>
        <v>2025/05</v>
      </c>
    </row>
    <row r="348">
      <c r="A348" s="195">
        <v>1.7472672E9</v>
      </c>
      <c r="B348" s="186">
        <v>1.7473536E9</v>
      </c>
      <c r="C348" s="186">
        <v>2.32131821</v>
      </c>
      <c r="D348" s="186" t="s">
        <v>537</v>
      </c>
      <c r="E348" s="196"/>
      <c r="F348" s="186" t="s">
        <v>538</v>
      </c>
      <c r="G348" s="186" t="s">
        <v>539</v>
      </c>
      <c r="H348" s="186" t="s">
        <v>499</v>
      </c>
      <c r="I348" s="186" t="s">
        <v>540</v>
      </c>
      <c r="J348" s="152" t="str">
        <f t="shared" si="1"/>
        <v>2025/05</v>
      </c>
    </row>
    <row r="349">
      <c r="A349" s="195">
        <v>1.7472672E9</v>
      </c>
      <c r="B349" s="186">
        <v>1.7473536E9</v>
      </c>
      <c r="C349" s="186">
        <v>9.78381005</v>
      </c>
      <c r="D349" s="186" t="s">
        <v>537</v>
      </c>
      <c r="E349" s="196"/>
      <c r="F349" s="186" t="s">
        <v>541</v>
      </c>
      <c r="G349" s="186" t="s">
        <v>539</v>
      </c>
      <c r="H349" s="186" t="s">
        <v>489</v>
      </c>
      <c r="I349" s="186" t="s">
        <v>540</v>
      </c>
      <c r="J349" s="152" t="str">
        <f t="shared" si="1"/>
        <v>2025/05</v>
      </c>
    </row>
    <row r="350">
      <c r="A350" s="195">
        <v>1.7472672E9</v>
      </c>
      <c r="B350" s="186">
        <v>1.7473536E9</v>
      </c>
      <c r="C350" s="186">
        <v>1.4398297</v>
      </c>
      <c r="D350" s="186" t="s">
        <v>537</v>
      </c>
      <c r="E350" s="196"/>
      <c r="F350" s="186" t="s">
        <v>544</v>
      </c>
      <c r="G350" s="186" t="s">
        <v>539</v>
      </c>
      <c r="H350" s="186" t="s">
        <v>498</v>
      </c>
      <c r="I350" s="186" t="s">
        <v>540</v>
      </c>
      <c r="J350" s="152" t="str">
        <f t="shared" si="1"/>
        <v>2025/05</v>
      </c>
    </row>
    <row r="351">
      <c r="A351" s="195">
        <v>1.7472672E9</v>
      </c>
      <c r="B351" s="186">
        <v>1.7473536E9</v>
      </c>
      <c r="C351" s="186">
        <v>1.8165E-4</v>
      </c>
      <c r="D351" s="186" t="s">
        <v>537</v>
      </c>
      <c r="E351" s="196"/>
      <c r="F351" s="186" t="s">
        <v>546</v>
      </c>
      <c r="G351" s="186" t="s">
        <v>539</v>
      </c>
      <c r="H351" s="186" t="s">
        <v>509</v>
      </c>
      <c r="I351" s="186" t="s">
        <v>540</v>
      </c>
      <c r="J351" s="152" t="str">
        <f t="shared" si="1"/>
        <v>2025/05</v>
      </c>
    </row>
    <row r="352">
      <c r="A352" s="195">
        <v>1.7472672E9</v>
      </c>
      <c r="B352" s="186">
        <v>1.7473536E9</v>
      </c>
      <c r="C352" s="186">
        <v>0.22552815</v>
      </c>
      <c r="D352" s="186" t="s">
        <v>537</v>
      </c>
      <c r="E352" s="196"/>
      <c r="F352" s="186" t="s">
        <v>545</v>
      </c>
      <c r="G352" s="186" t="s">
        <v>539</v>
      </c>
      <c r="H352" s="186" t="s">
        <v>491</v>
      </c>
      <c r="I352" s="186" t="s">
        <v>540</v>
      </c>
      <c r="J352" s="152" t="str">
        <f t="shared" si="1"/>
        <v>2025/05</v>
      </c>
    </row>
    <row r="353">
      <c r="A353" s="195">
        <v>1.7472672E9</v>
      </c>
      <c r="B353" s="186">
        <v>1.7473536E9</v>
      </c>
      <c r="C353" s="186">
        <v>1.662E-4</v>
      </c>
      <c r="D353" s="186" t="s">
        <v>537</v>
      </c>
      <c r="E353" s="196"/>
      <c r="F353" s="186" t="s">
        <v>551</v>
      </c>
      <c r="G353" s="186" t="s">
        <v>539</v>
      </c>
      <c r="H353" s="186" t="s">
        <v>513</v>
      </c>
      <c r="I353" s="186" t="s">
        <v>540</v>
      </c>
      <c r="J353" s="152" t="str">
        <f t="shared" si="1"/>
        <v>2025/05</v>
      </c>
    </row>
    <row r="354">
      <c r="A354" s="195">
        <v>1.7472672E9</v>
      </c>
      <c r="B354" s="186">
        <v>1.7473536E9</v>
      </c>
      <c r="C354" s="186">
        <v>0.250161</v>
      </c>
      <c r="D354" s="186" t="s">
        <v>537</v>
      </c>
      <c r="E354" s="196"/>
      <c r="F354" s="186" t="s">
        <v>550</v>
      </c>
      <c r="G354" s="186" t="s">
        <v>539</v>
      </c>
      <c r="H354" s="186" t="s">
        <v>497</v>
      </c>
      <c r="I354" s="186" t="s">
        <v>540</v>
      </c>
      <c r="J354" s="152" t="str">
        <f t="shared" si="1"/>
        <v>2025/05</v>
      </c>
    </row>
    <row r="355">
      <c r="A355" s="195">
        <v>1.7473536E9</v>
      </c>
      <c r="B355" s="186">
        <v>1.74744E9</v>
      </c>
      <c r="C355" s="186">
        <v>7.5343134</v>
      </c>
      <c r="D355" s="186" t="s">
        <v>537</v>
      </c>
      <c r="E355" s="196"/>
      <c r="F355" s="186" t="s">
        <v>543</v>
      </c>
      <c r="G355" s="186" t="s">
        <v>539</v>
      </c>
      <c r="H355" s="186" t="s">
        <v>502</v>
      </c>
      <c r="I355" s="186" t="s">
        <v>540</v>
      </c>
      <c r="J355" s="152" t="str">
        <f t="shared" si="1"/>
        <v>2025/05</v>
      </c>
    </row>
    <row r="356">
      <c r="A356" s="195">
        <v>1.7473536E9</v>
      </c>
      <c r="B356" s="186">
        <v>1.74744E9</v>
      </c>
      <c r="C356" s="186">
        <v>7.6470473</v>
      </c>
      <c r="D356" s="186" t="s">
        <v>537</v>
      </c>
      <c r="E356" s="196"/>
      <c r="F356" s="186" t="s">
        <v>542</v>
      </c>
      <c r="G356" s="186" t="s">
        <v>539</v>
      </c>
      <c r="H356" s="186" t="s">
        <v>487</v>
      </c>
      <c r="I356" s="186" t="s">
        <v>540</v>
      </c>
      <c r="J356" s="152" t="str">
        <f t="shared" si="1"/>
        <v>2025/05</v>
      </c>
    </row>
    <row r="357">
      <c r="A357" s="195">
        <v>1.7473536E9</v>
      </c>
      <c r="B357" s="186">
        <v>1.74744E9</v>
      </c>
      <c r="C357" s="186">
        <v>7.8478709</v>
      </c>
      <c r="D357" s="186" t="s">
        <v>537</v>
      </c>
      <c r="E357" s="196"/>
      <c r="F357" s="186" t="s">
        <v>541</v>
      </c>
      <c r="G357" s="186" t="s">
        <v>539</v>
      </c>
      <c r="H357" s="186" t="s">
        <v>489</v>
      </c>
      <c r="I357" s="186" t="s">
        <v>540</v>
      </c>
      <c r="J357" s="152" t="str">
        <f t="shared" si="1"/>
        <v>2025/05</v>
      </c>
    </row>
    <row r="358">
      <c r="A358" s="195">
        <v>1.7473536E9</v>
      </c>
      <c r="B358" s="186">
        <v>1.74744E9</v>
      </c>
      <c r="C358" s="186">
        <v>3.30530875</v>
      </c>
      <c r="D358" s="186" t="s">
        <v>537</v>
      </c>
      <c r="E358" s="196"/>
      <c r="F358" s="186" t="s">
        <v>544</v>
      </c>
      <c r="G358" s="186" t="s">
        <v>539</v>
      </c>
      <c r="H358" s="186" t="s">
        <v>498</v>
      </c>
      <c r="I358" s="186" t="s">
        <v>540</v>
      </c>
      <c r="J358" s="152" t="str">
        <f t="shared" si="1"/>
        <v>2025/05</v>
      </c>
    </row>
    <row r="359">
      <c r="A359" s="195">
        <v>1.7473536E9</v>
      </c>
      <c r="B359" s="186">
        <v>1.74744E9</v>
      </c>
      <c r="C359" s="186">
        <v>1.95E-4</v>
      </c>
      <c r="D359" s="186" t="s">
        <v>537</v>
      </c>
      <c r="E359" s="196"/>
      <c r="F359" s="186" t="s">
        <v>546</v>
      </c>
      <c r="G359" s="186" t="s">
        <v>539</v>
      </c>
      <c r="H359" s="186" t="s">
        <v>509</v>
      </c>
      <c r="I359" s="186" t="s">
        <v>540</v>
      </c>
      <c r="J359" s="152" t="str">
        <f t="shared" si="1"/>
        <v>2025/05</v>
      </c>
    </row>
    <row r="360">
      <c r="A360" s="195">
        <v>1.7473536E9</v>
      </c>
      <c r="B360" s="186">
        <v>1.74744E9</v>
      </c>
      <c r="C360" s="186">
        <v>0.1684287</v>
      </c>
      <c r="D360" s="186" t="s">
        <v>537</v>
      </c>
      <c r="E360" s="196"/>
      <c r="F360" s="186" t="s">
        <v>545</v>
      </c>
      <c r="G360" s="186" t="s">
        <v>539</v>
      </c>
      <c r="H360" s="186" t="s">
        <v>491</v>
      </c>
      <c r="I360" s="186" t="s">
        <v>540</v>
      </c>
      <c r="J360" s="152" t="str">
        <f t="shared" si="1"/>
        <v>2025/05</v>
      </c>
    </row>
    <row r="361">
      <c r="A361" s="195">
        <v>1.7473536E9</v>
      </c>
      <c r="B361" s="186">
        <v>1.74744E9</v>
      </c>
      <c r="C361" s="186">
        <v>0.171936</v>
      </c>
      <c r="D361" s="186" t="s">
        <v>537</v>
      </c>
      <c r="E361" s="196"/>
      <c r="F361" s="186" t="s">
        <v>538</v>
      </c>
      <c r="G361" s="186" t="s">
        <v>539</v>
      </c>
      <c r="H361" s="186" t="s">
        <v>499</v>
      </c>
      <c r="I361" s="186" t="s">
        <v>540</v>
      </c>
      <c r="J361" s="152" t="str">
        <f t="shared" si="1"/>
        <v>2025/05</v>
      </c>
    </row>
    <row r="362">
      <c r="A362" s="195">
        <v>1.7473536E9</v>
      </c>
      <c r="B362" s="186">
        <v>1.74744E9</v>
      </c>
      <c r="C362" s="186">
        <v>0.60622398</v>
      </c>
      <c r="D362" s="186" t="s">
        <v>537</v>
      </c>
      <c r="E362" s="196"/>
      <c r="F362" s="186" t="s">
        <v>548</v>
      </c>
      <c r="G362" s="186" t="s">
        <v>539</v>
      </c>
      <c r="H362" s="186" t="s">
        <v>488</v>
      </c>
      <c r="I362" s="186" t="s">
        <v>540</v>
      </c>
      <c r="J362" s="152" t="str">
        <f t="shared" si="1"/>
        <v>2025/05</v>
      </c>
    </row>
    <row r="363">
      <c r="A363" s="195">
        <v>1.7473536E9</v>
      </c>
      <c r="B363" s="186">
        <v>1.74744E9</v>
      </c>
      <c r="C363" s="186">
        <v>1.5E-4</v>
      </c>
      <c r="D363" s="186" t="s">
        <v>537</v>
      </c>
      <c r="E363" s="196"/>
      <c r="F363" s="186" t="s">
        <v>551</v>
      </c>
      <c r="G363" s="186" t="s">
        <v>539</v>
      </c>
      <c r="H363" s="186" t="s">
        <v>513</v>
      </c>
      <c r="I363" s="186" t="s">
        <v>540</v>
      </c>
      <c r="J363" s="152" t="str">
        <f t="shared" si="1"/>
        <v>2025/05</v>
      </c>
    </row>
    <row r="364">
      <c r="A364" s="195">
        <v>1.74744E9</v>
      </c>
      <c r="B364" s="186">
        <v>1.7475264E9</v>
      </c>
      <c r="C364" s="186">
        <v>0.381344</v>
      </c>
      <c r="D364" s="186" t="s">
        <v>537</v>
      </c>
      <c r="E364" s="196"/>
      <c r="F364" s="186" t="s">
        <v>548</v>
      </c>
      <c r="G364" s="186" t="s">
        <v>539</v>
      </c>
      <c r="H364" s="186" t="s">
        <v>488</v>
      </c>
      <c r="I364" s="186" t="s">
        <v>540</v>
      </c>
      <c r="J364" s="152" t="str">
        <f t="shared" si="1"/>
        <v>2025/05</v>
      </c>
    </row>
    <row r="365">
      <c r="A365" s="195">
        <v>1.74744E9</v>
      </c>
      <c r="B365" s="186">
        <v>1.7475264E9</v>
      </c>
      <c r="C365" s="186">
        <v>10.82162475</v>
      </c>
      <c r="D365" s="186" t="s">
        <v>537</v>
      </c>
      <c r="E365" s="196"/>
      <c r="F365" s="186" t="s">
        <v>541</v>
      </c>
      <c r="G365" s="186" t="s">
        <v>539</v>
      </c>
      <c r="H365" s="186" t="s">
        <v>489</v>
      </c>
      <c r="I365" s="186" t="s">
        <v>540</v>
      </c>
      <c r="J365" s="152" t="str">
        <f t="shared" si="1"/>
        <v>2025/05</v>
      </c>
    </row>
    <row r="366">
      <c r="A366" s="195">
        <v>1.74744E9</v>
      </c>
      <c r="B366" s="186">
        <v>1.7475264E9</v>
      </c>
      <c r="C366" s="186">
        <v>5.48E-4</v>
      </c>
      <c r="D366" s="186" t="s">
        <v>537</v>
      </c>
      <c r="E366" s="196"/>
      <c r="F366" s="186" t="s">
        <v>547</v>
      </c>
      <c r="G366" s="186" t="s">
        <v>539</v>
      </c>
      <c r="H366" s="186" t="s">
        <v>512</v>
      </c>
      <c r="I366" s="186" t="s">
        <v>540</v>
      </c>
      <c r="J366" s="152" t="str">
        <f t="shared" si="1"/>
        <v>2025/05</v>
      </c>
    </row>
    <row r="367">
      <c r="A367" s="195">
        <v>1.74744E9</v>
      </c>
      <c r="B367" s="186">
        <v>1.7475264E9</v>
      </c>
      <c r="C367" s="186">
        <v>0.7544865</v>
      </c>
      <c r="D367" s="186" t="s">
        <v>537</v>
      </c>
      <c r="E367" s="196"/>
      <c r="F367" s="186" t="s">
        <v>544</v>
      </c>
      <c r="G367" s="186" t="s">
        <v>539</v>
      </c>
      <c r="H367" s="186" t="s">
        <v>498</v>
      </c>
      <c r="I367" s="186" t="s">
        <v>540</v>
      </c>
      <c r="J367" s="152" t="str">
        <f t="shared" si="1"/>
        <v>2025/05</v>
      </c>
    </row>
    <row r="368">
      <c r="A368" s="195">
        <v>1.74744E9</v>
      </c>
      <c r="B368" s="186">
        <v>1.7475264E9</v>
      </c>
      <c r="C368" s="186">
        <v>4.06595615</v>
      </c>
      <c r="D368" s="186" t="s">
        <v>537</v>
      </c>
      <c r="E368" s="196"/>
      <c r="F368" s="186" t="s">
        <v>543</v>
      </c>
      <c r="G368" s="186" t="s">
        <v>539</v>
      </c>
      <c r="H368" s="186" t="s">
        <v>502</v>
      </c>
      <c r="I368" s="186" t="s">
        <v>540</v>
      </c>
      <c r="J368" s="152" t="str">
        <f t="shared" si="1"/>
        <v>2025/05</v>
      </c>
    </row>
    <row r="369">
      <c r="A369" s="195">
        <v>1.74744E9</v>
      </c>
      <c r="B369" s="186">
        <v>1.7475264E9</v>
      </c>
      <c r="C369" s="186">
        <v>0.10001205</v>
      </c>
      <c r="D369" s="186" t="s">
        <v>537</v>
      </c>
      <c r="E369" s="196"/>
      <c r="F369" s="186" t="s">
        <v>545</v>
      </c>
      <c r="G369" s="186" t="s">
        <v>539</v>
      </c>
      <c r="H369" s="186" t="s">
        <v>491</v>
      </c>
      <c r="I369" s="186" t="s">
        <v>540</v>
      </c>
      <c r="J369" s="152" t="str">
        <f t="shared" si="1"/>
        <v>2025/05</v>
      </c>
    </row>
    <row r="370">
      <c r="A370" s="195">
        <v>1.74744E9</v>
      </c>
      <c r="B370" s="186">
        <v>1.7475264E9</v>
      </c>
      <c r="C370" s="186">
        <v>0.15883118</v>
      </c>
      <c r="D370" s="186" t="s">
        <v>537</v>
      </c>
      <c r="E370" s="196"/>
      <c r="F370" s="186" t="s">
        <v>538</v>
      </c>
      <c r="G370" s="186" t="s">
        <v>539</v>
      </c>
      <c r="H370" s="186" t="s">
        <v>499</v>
      </c>
      <c r="I370" s="186" t="s">
        <v>540</v>
      </c>
      <c r="J370" s="152" t="str">
        <f t="shared" si="1"/>
        <v>2025/05</v>
      </c>
    </row>
    <row r="371">
      <c r="A371" s="195">
        <v>1.74744E9</v>
      </c>
      <c r="B371" s="186">
        <v>1.7475264E9</v>
      </c>
      <c r="C371" s="186">
        <v>1.295E-4</v>
      </c>
      <c r="D371" s="186" t="s">
        <v>537</v>
      </c>
      <c r="E371" s="196"/>
      <c r="F371" s="186" t="s">
        <v>551</v>
      </c>
      <c r="G371" s="186" t="s">
        <v>539</v>
      </c>
      <c r="H371" s="186" t="s">
        <v>513</v>
      </c>
      <c r="I371" s="186" t="s">
        <v>540</v>
      </c>
      <c r="J371" s="152" t="str">
        <f t="shared" si="1"/>
        <v>2025/05</v>
      </c>
    </row>
    <row r="372">
      <c r="A372" s="195">
        <v>1.7475264E9</v>
      </c>
      <c r="B372" s="186">
        <v>1.7476128E9</v>
      </c>
      <c r="C372" s="186">
        <v>7.92539875</v>
      </c>
      <c r="D372" s="186" t="s">
        <v>537</v>
      </c>
      <c r="E372" s="196"/>
      <c r="F372" s="186" t="s">
        <v>543</v>
      </c>
      <c r="G372" s="186" t="s">
        <v>539</v>
      </c>
      <c r="H372" s="186" t="s">
        <v>502</v>
      </c>
      <c r="I372" s="186" t="s">
        <v>540</v>
      </c>
      <c r="J372" s="152" t="str">
        <f t="shared" si="1"/>
        <v>2025/05</v>
      </c>
    </row>
    <row r="373">
      <c r="A373" s="195">
        <v>1.7475264E9</v>
      </c>
      <c r="B373" s="186">
        <v>1.7476128E9</v>
      </c>
      <c r="C373" s="186">
        <v>0.5470361</v>
      </c>
      <c r="D373" s="186" t="s">
        <v>537</v>
      </c>
      <c r="E373" s="196"/>
      <c r="F373" s="186" t="s">
        <v>548</v>
      </c>
      <c r="G373" s="186" t="s">
        <v>539</v>
      </c>
      <c r="H373" s="186" t="s">
        <v>488</v>
      </c>
      <c r="I373" s="186" t="s">
        <v>540</v>
      </c>
      <c r="J373" s="152" t="str">
        <f t="shared" si="1"/>
        <v>2025/05</v>
      </c>
    </row>
    <row r="374">
      <c r="A374" s="195">
        <v>1.7475264E9</v>
      </c>
      <c r="B374" s="186">
        <v>1.7476128E9</v>
      </c>
      <c r="C374" s="186">
        <v>1.1112901</v>
      </c>
      <c r="D374" s="186" t="s">
        <v>537</v>
      </c>
      <c r="E374" s="196"/>
      <c r="F374" s="186" t="s">
        <v>542</v>
      </c>
      <c r="G374" s="186" t="s">
        <v>539</v>
      </c>
      <c r="H374" s="186" t="s">
        <v>487</v>
      </c>
      <c r="I374" s="186" t="s">
        <v>540</v>
      </c>
      <c r="J374" s="152" t="str">
        <f t="shared" si="1"/>
        <v>2025/05</v>
      </c>
    </row>
    <row r="375">
      <c r="A375" s="195">
        <v>1.7475264E9</v>
      </c>
      <c r="B375" s="186">
        <v>1.7476128E9</v>
      </c>
      <c r="C375" s="186">
        <v>0.331616</v>
      </c>
      <c r="D375" s="186" t="s">
        <v>537</v>
      </c>
      <c r="E375" s="196"/>
      <c r="F375" s="186" t="s">
        <v>544</v>
      </c>
      <c r="G375" s="186" t="s">
        <v>539</v>
      </c>
      <c r="H375" s="186" t="s">
        <v>498</v>
      </c>
      <c r="I375" s="186" t="s">
        <v>540</v>
      </c>
      <c r="J375" s="152" t="str">
        <f t="shared" si="1"/>
        <v>2025/05</v>
      </c>
    </row>
    <row r="376">
      <c r="A376" s="195">
        <v>1.7475264E9</v>
      </c>
      <c r="B376" s="186">
        <v>1.7476128E9</v>
      </c>
      <c r="C376" s="186">
        <v>1.664565</v>
      </c>
      <c r="D376" s="186" t="s">
        <v>537</v>
      </c>
      <c r="E376" s="196"/>
      <c r="F376" s="186" t="s">
        <v>547</v>
      </c>
      <c r="G376" s="186" t="s">
        <v>539</v>
      </c>
      <c r="H376" s="186" t="s">
        <v>512</v>
      </c>
      <c r="I376" s="186" t="s">
        <v>540</v>
      </c>
      <c r="J376" s="152" t="str">
        <f t="shared" si="1"/>
        <v>2025/05</v>
      </c>
    </row>
    <row r="377">
      <c r="A377" s="195">
        <v>1.7475264E9</v>
      </c>
      <c r="B377" s="186">
        <v>1.7476128E9</v>
      </c>
      <c r="C377" s="186">
        <v>10.13556525</v>
      </c>
      <c r="D377" s="186" t="s">
        <v>537</v>
      </c>
      <c r="E377" s="196"/>
      <c r="F377" s="186" t="s">
        <v>541</v>
      </c>
      <c r="G377" s="186" t="s">
        <v>539</v>
      </c>
      <c r="H377" s="186" t="s">
        <v>489</v>
      </c>
      <c r="I377" s="186" t="s">
        <v>540</v>
      </c>
      <c r="J377" s="152" t="str">
        <f t="shared" si="1"/>
        <v>2025/05</v>
      </c>
    </row>
    <row r="378">
      <c r="A378" s="195">
        <v>1.7475264E9</v>
      </c>
      <c r="B378" s="186">
        <v>1.7476128E9</v>
      </c>
      <c r="C378" s="186">
        <v>0.0907107</v>
      </c>
      <c r="D378" s="186" t="s">
        <v>537</v>
      </c>
      <c r="E378" s="196"/>
      <c r="F378" s="186" t="s">
        <v>545</v>
      </c>
      <c r="G378" s="186" t="s">
        <v>539</v>
      </c>
      <c r="H378" s="186" t="s">
        <v>491</v>
      </c>
      <c r="I378" s="186" t="s">
        <v>540</v>
      </c>
      <c r="J378" s="152" t="str">
        <f t="shared" si="1"/>
        <v>2025/05</v>
      </c>
    </row>
    <row r="379">
      <c r="A379" s="195">
        <v>1.7475264E9</v>
      </c>
      <c r="B379" s="186">
        <v>1.7476128E9</v>
      </c>
      <c r="C379" s="186">
        <v>0.15391835</v>
      </c>
      <c r="D379" s="186" t="s">
        <v>537</v>
      </c>
      <c r="E379" s="196"/>
      <c r="F379" s="186" t="s">
        <v>538</v>
      </c>
      <c r="G379" s="186" t="s">
        <v>539</v>
      </c>
      <c r="H379" s="186" t="s">
        <v>499</v>
      </c>
      <c r="I379" s="186" t="s">
        <v>540</v>
      </c>
      <c r="J379" s="152" t="str">
        <f t="shared" si="1"/>
        <v>2025/05</v>
      </c>
    </row>
    <row r="380">
      <c r="A380" s="195">
        <v>1.7475264E9</v>
      </c>
      <c r="B380" s="186">
        <v>1.7476128E9</v>
      </c>
      <c r="C380" s="186">
        <v>1.302E-4</v>
      </c>
      <c r="D380" s="186" t="s">
        <v>537</v>
      </c>
      <c r="E380" s="196"/>
      <c r="F380" s="186" t="s">
        <v>551</v>
      </c>
      <c r="G380" s="186" t="s">
        <v>539</v>
      </c>
      <c r="H380" s="186" t="s">
        <v>513</v>
      </c>
      <c r="I380" s="186" t="s">
        <v>540</v>
      </c>
      <c r="J380" s="152" t="str">
        <f t="shared" si="1"/>
        <v>2025/05</v>
      </c>
    </row>
    <row r="381">
      <c r="A381" s="195">
        <v>1.7476128E9</v>
      </c>
      <c r="B381" s="186">
        <v>1.7476992E9</v>
      </c>
      <c r="C381" s="186">
        <v>5.6709216</v>
      </c>
      <c r="D381" s="186" t="s">
        <v>537</v>
      </c>
      <c r="E381" s="196"/>
      <c r="F381" s="186" t="s">
        <v>543</v>
      </c>
      <c r="G381" s="186" t="s">
        <v>539</v>
      </c>
      <c r="H381" s="186" t="s">
        <v>502</v>
      </c>
      <c r="I381" s="186" t="s">
        <v>540</v>
      </c>
      <c r="J381" s="152" t="str">
        <f t="shared" si="1"/>
        <v>2025/05</v>
      </c>
    </row>
    <row r="382">
      <c r="A382" s="195">
        <v>1.7476128E9</v>
      </c>
      <c r="B382" s="186">
        <v>1.7476992E9</v>
      </c>
      <c r="C382" s="186">
        <v>20.31192355</v>
      </c>
      <c r="D382" s="186" t="s">
        <v>537</v>
      </c>
      <c r="E382" s="196"/>
      <c r="F382" s="186" t="s">
        <v>548</v>
      </c>
      <c r="G382" s="186" t="s">
        <v>539</v>
      </c>
      <c r="H382" s="186" t="s">
        <v>488</v>
      </c>
      <c r="I382" s="186" t="s">
        <v>540</v>
      </c>
      <c r="J382" s="152" t="str">
        <f t="shared" si="1"/>
        <v>2025/05</v>
      </c>
    </row>
    <row r="383">
      <c r="A383" s="195">
        <v>1.7476128E9</v>
      </c>
      <c r="B383" s="186">
        <v>1.7476992E9</v>
      </c>
      <c r="C383" s="186">
        <v>17.3678263</v>
      </c>
      <c r="D383" s="186" t="s">
        <v>537</v>
      </c>
      <c r="E383" s="196"/>
      <c r="F383" s="186" t="s">
        <v>542</v>
      </c>
      <c r="G383" s="186" t="s">
        <v>539</v>
      </c>
      <c r="H383" s="186" t="s">
        <v>487</v>
      </c>
      <c r="I383" s="186" t="s">
        <v>540</v>
      </c>
      <c r="J383" s="152" t="str">
        <f t="shared" si="1"/>
        <v>2025/05</v>
      </c>
    </row>
    <row r="384">
      <c r="A384" s="195">
        <v>1.7476128E9</v>
      </c>
      <c r="B384" s="186">
        <v>1.7476992E9</v>
      </c>
      <c r="C384" s="186">
        <v>10.362877</v>
      </c>
      <c r="D384" s="186" t="s">
        <v>537</v>
      </c>
      <c r="E384" s="196"/>
      <c r="F384" s="186" t="s">
        <v>541</v>
      </c>
      <c r="G384" s="186" t="s">
        <v>539</v>
      </c>
      <c r="H384" s="186" t="s">
        <v>489</v>
      </c>
      <c r="I384" s="186" t="s">
        <v>540</v>
      </c>
      <c r="J384" s="152" t="str">
        <f t="shared" si="1"/>
        <v>2025/05</v>
      </c>
    </row>
    <row r="385">
      <c r="A385" s="195">
        <v>1.7476128E9</v>
      </c>
      <c r="B385" s="186">
        <v>1.7476992E9</v>
      </c>
      <c r="C385" s="186">
        <v>3.47980845</v>
      </c>
      <c r="D385" s="186" t="s">
        <v>537</v>
      </c>
      <c r="E385" s="196"/>
      <c r="F385" s="186" t="s">
        <v>544</v>
      </c>
      <c r="G385" s="186" t="s">
        <v>539</v>
      </c>
      <c r="H385" s="186" t="s">
        <v>498</v>
      </c>
      <c r="I385" s="186" t="s">
        <v>540</v>
      </c>
      <c r="J385" s="152" t="str">
        <f t="shared" si="1"/>
        <v>2025/05</v>
      </c>
    </row>
    <row r="386">
      <c r="A386" s="195">
        <v>1.7476128E9</v>
      </c>
      <c r="B386" s="186">
        <v>1.7476992E9</v>
      </c>
      <c r="C386" s="186">
        <v>0.1452948</v>
      </c>
      <c r="D386" s="186" t="s">
        <v>537</v>
      </c>
      <c r="E386" s="196"/>
      <c r="F386" s="186" t="s">
        <v>545</v>
      </c>
      <c r="G386" s="186" t="s">
        <v>539</v>
      </c>
      <c r="H386" s="186" t="s">
        <v>491</v>
      </c>
      <c r="I386" s="186" t="s">
        <v>540</v>
      </c>
      <c r="J386" s="152" t="str">
        <f t="shared" si="1"/>
        <v>2025/05</v>
      </c>
    </row>
    <row r="387">
      <c r="A387" s="195">
        <v>1.7476128E9</v>
      </c>
      <c r="B387" s="186">
        <v>1.7476992E9</v>
      </c>
      <c r="C387" s="186">
        <v>0.13987535</v>
      </c>
      <c r="D387" s="186" t="s">
        <v>537</v>
      </c>
      <c r="E387" s="196"/>
      <c r="F387" s="186" t="s">
        <v>538</v>
      </c>
      <c r="G387" s="186" t="s">
        <v>539</v>
      </c>
      <c r="H387" s="186" t="s">
        <v>499</v>
      </c>
      <c r="I387" s="186" t="s">
        <v>540</v>
      </c>
      <c r="J387" s="152" t="str">
        <f t="shared" si="1"/>
        <v>2025/05</v>
      </c>
    </row>
    <row r="388">
      <c r="A388" s="195">
        <v>1.7476128E9</v>
      </c>
      <c r="B388" s="186">
        <v>1.7476992E9</v>
      </c>
      <c r="C388" s="186">
        <v>2.761E-4</v>
      </c>
      <c r="D388" s="186" t="s">
        <v>537</v>
      </c>
      <c r="E388" s="196"/>
      <c r="F388" s="186" t="s">
        <v>551</v>
      </c>
      <c r="G388" s="186" t="s">
        <v>539</v>
      </c>
      <c r="H388" s="186" t="s">
        <v>513</v>
      </c>
      <c r="I388" s="186" t="s">
        <v>540</v>
      </c>
      <c r="J388" s="152" t="str">
        <f t="shared" si="1"/>
        <v>2025/05</v>
      </c>
    </row>
    <row r="389">
      <c r="A389" s="195">
        <v>1.7476992E9</v>
      </c>
      <c r="B389" s="186">
        <v>1.7477856E9</v>
      </c>
      <c r="C389" s="186">
        <v>6.47299945</v>
      </c>
      <c r="D389" s="186" t="s">
        <v>537</v>
      </c>
      <c r="E389" s="196"/>
      <c r="F389" s="186" t="s">
        <v>543</v>
      </c>
      <c r="G389" s="186" t="s">
        <v>539</v>
      </c>
      <c r="H389" s="186" t="s">
        <v>502</v>
      </c>
      <c r="I389" s="186" t="s">
        <v>540</v>
      </c>
      <c r="J389" s="152" t="str">
        <f t="shared" si="1"/>
        <v>2025/05</v>
      </c>
    </row>
    <row r="390">
      <c r="A390" s="195">
        <v>1.7476992E9</v>
      </c>
      <c r="B390" s="186">
        <v>1.7477856E9</v>
      </c>
      <c r="C390" s="186">
        <v>3.82821391</v>
      </c>
      <c r="D390" s="186" t="s">
        <v>537</v>
      </c>
      <c r="E390" s="196"/>
      <c r="F390" s="186" t="s">
        <v>548</v>
      </c>
      <c r="G390" s="186" t="s">
        <v>539</v>
      </c>
      <c r="H390" s="186" t="s">
        <v>488</v>
      </c>
      <c r="I390" s="186" t="s">
        <v>540</v>
      </c>
      <c r="J390" s="152" t="str">
        <f t="shared" si="1"/>
        <v>2025/05</v>
      </c>
    </row>
    <row r="391">
      <c r="A391" s="195">
        <v>1.7476992E9</v>
      </c>
      <c r="B391" s="186">
        <v>1.7477856E9</v>
      </c>
      <c r="C391" s="186">
        <v>8.4306305</v>
      </c>
      <c r="D391" s="186" t="s">
        <v>537</v>
      </c>
      <c r="E391" s="196"/>
      <c r="F391" s="186" t="s">
        <v>542</v>
      </c>
      <c r="G391" s="186" t="s">
        <v>539</v>
      </c>
      <c r="H391" s="186" t="s">
        <v>487</v>
      </c>
      <c r="I391" s="186" t="s">
        <v>540</v>
      </c>
      <c r="J391" s="152" t="str">
        <f t="shared" si="1"/>
        <v>2025/05</v>
      </c>
    </row>
    <row r="392">
      <c r="A392" s="195">
        <v>1.7476992E9</v>
      </c>
      <c r="B392" s="186">
        <v>1.7477856E9</v>
      </c>
      <c r="C392" s="186">
        <v>10.76672912</v>
      </c>
      <c r="D392" s="186" t="s">
        <v>537</v>
      </c>
      <c r="E392" s="196"/>
      <c r="F392" s="186" t="s">
        <v>541</v>
      </c>
      <c r="G392" s="186" t="s">
        <v>539</v>
      </c>
      <c r="H392" s="186" t="s">
        <v>489</v>
      </c>
      <c r="I392" s="186" t="s">
        <v>540</v>
      </c>
      <c r="J392" s="152" t="str">
        <f t="shared" si="1"/>
        <v>2025/05</v>
      </c>
    </row>
    <row r="393">
      <c r="A393" s="195">
        <v>1.7476992E9</v>
      </c>
      <c r="B393" s="186">
        <v>1.7477856E9</v>
      </c>
      <c r="C393" s="186">
        <v>2.5027951</v>
      </c>
      <c r="D393" s="186" t="s">
        <v>537</v>
      </c>
      <c r="E393" s="196"/>
      <c r="F393" s="186" t="s">
        <v>544</v>
      </c>
      <c r="G393" s="186" t="s">
        <v>539</v>
      </c>
      <c r="H393" s="186" t="s">
        <v>498</v>
      </c>
      <c r="I393" s="186" t="s">
        <v>540</v>
      </c>
      <c r="J393" s="152" t="str">
        <f t="shared" si="1"/>
        <v>2025/05</v>
      </c>
    </row>
    <row r="394">
      <c r="A394" s="195">
        <v>1.7476992E9</v>
      </c>
      <c r="B394" s="186">
        <v>1.7477856E9</v>
      </c>
      <c r="C394" s="186">
        <v>6.96E-4</v>
      </c>
      <c r="D394" s="186" t="s">
        <v>537</v>
      </c>
      <c r="E394" s="196"/>
      <c r="F394" s="186" t="s">
        <v>546</v>
      </c>
      <c r="G394" s="186" t="s">
        <v>539</v>
      </c>
      <c r="H394" s="186" t="s">
        <v>509</v>
      </c>
      <c r="I394" s="186" t="s">
        <v>540</v>
      </c>
      <c r="J394" s="152" t="str">
        <f t="shared" si="1"/>
        <v>2025/05</v>
      </c>
    </row>
    <row r="395">
      <c r="A395" s="195">
        <v>1.7476992E9</v>
      </c>
      <c r="B395" s="186">
        <v>1.7477856E9</v>
      </c>
      <c r="C395" s="186">
        <v>0.08737755</v>
      </c>
      <c r="D395" s="186" t="s">
        <v>537</v>
      </c>
      <c r="E395" s="196"/>
      <c r="F395" s="186" t="s">
        <v>545</v>
      </c>
      <c r="G395" s="186" t="s">
        <v>539</v>
      </c>
      <c r="H395" s="186" t="s">
        <v>491</v>
      </c>
      <c r="I395" s="186" t="s">
        <v>540</v>
      </c>
      <c r="J395" s="152" t="str">
        <f t="shared" si="1"/>
        <v>2025/05</v>
      </c>
    </row>
    <row r="396">
      <c r="A396" s="195">
        <v>1.7476992E9</v>
      </c>
      <c r="B396" s="186">
        <v>1.7477856E9</v>
      </c>
      <c r="C396" s="186">
        <v>0.17031304</v>
      </c>
      <c r="D396" s="186" t="s">
        <v>537</v>
      </c>
      <c r="E396" s="196"/>
      <c r="F396" s="186" t="s">
        <v>538</v>
      </c>
      <c r="G396" s="186" t="s">
        <v>539</v>
      </c>
      <c r="H396" s="186" t="s">
        <v>499</v>
      </c>
      <c r="I396" s="186" t="s">
        <v>540</v>
      </c>
      <c r="J396" s="152" t="str">
        <f t="shared" si="1"/>
        <v>2025/05</v>
      </c>
    </row>
    <row r="397">
      <c r="A397" s="195">
        <v>1.7476992E9</v>
      </c>
      <c r="B397" s="186">
        <v>1.7477856E9</v>
      </c>
      <c r="C397" s="186">
        <v>2.211E-4</v>
      </c>
      <c r="D397" s="186" t="s">
        <v>537</v>
      </c>
      <c r="E397" s="196"/>
      <c r="F397" s="186" t="s">
        <v>551</v>
      </c>
      <c r="G397" s="186" t="s">
        <v>539</v>
      </c>
      <c r="H397" s="186" t="s">
        <v>513</v>
      </c>
      <c r="I397" s="186" t="s">
        <v>540</v>
      </c>
      <c r="J397" s="152" t="str">
        <f t="shared" si="1"/>
        <v>2025/05</v>
      </c>
    </row>
    <row r="398">
      <c r="A398" s="195">
        <v>1.7477856E9</v>
      </c>
      <c r="B398" s="186">
        <v>1.747872E9</v>
      </c>
      <c r="C398" s="186">
        <v>13.27213772</v>
      </c>
      <c r="D398" s="186" t="s">
        <v>537</v>
      </c>
      <c r="E398" s="196"/>
      <c r="F398" s="186" t="s">
        <v>543</v>
      </c>
      <c r="G398" s="186" t="s">
        <v>539</v>
      </c>
      <c r="H398" s="186" t="s">
        <v>502</v>
      </c>
      <c r="I398" s="186" t="s">
        <v>540</v>
      </c>
      <c r="J398" s="152" t="str">
        <f t="shared" si="1"/>
        <v>2025/05</v>
      </c>
    </row>
    <row r="399">
      <c r="A399" s="195">
        <v>1.7477856E9</v>
      </c>
      <c r="B399" s="186">
        <v>1.747872E9</v>
      </c>
      <c r="C399" s="186">
        <v>2.44460156</v>
      </c>
      <c r="D399" s="186" t="s">
        <v>537</v>
      </c>
      <c r="E399" s="196"/>
      <c r="F399" s="186" t="s">
        <v>548</v>
      </c>
      <c r="G399" s="186" t="s">
        <v>539</v>
      </c>
      <c r="H399" s="186" t="s">
        <v>488</v>
      </c>
      <c r="I399" s="186" t="s">
        <v>540</v>
      </c>
      <c r="J399" s="152" t="str">
        <f t="shared" si="1"/>
        <v>2025/05</v>
      </c>
    </row>
    <row r="400">
      <c r="A400" s="195">
        <v>1.7477856E9</v>
      </c>
      <c r="B400" s="186">
        <v>1.747872E9</v>
      </c>
      <c r="C400" s="186">
        <v>9.34251751</v>
      </c>
      <c r="D400" s="186" t="s">
        <v>537</v>
      </c>
      <c r="E400" s="196"/>
      <c r="F400" s="186" t="s">
        <v>541</v>
      </c>
      <c r="G400" s="186" t="s">
        <v>539</v>
      </c>
      <c r="H400" s="186" t="s">
        <v>489</v>
      </c>
      <c r="I400" s="186" t="s">
        <v>540</v>
      </c>
      <c r="J400" s="152" t="str">
        <f t="shared" si="1"/>
        <v>2025/05</v>
      </c>
    </row>
    <row r="401">
      <c r="A401" s="195">
        <v>1.7477856E9</v>
      </c>
      <c r="B401" s="186">
        <v>1.747872E9</v>
      </c>
      <c r="C401" s="186">
        <v>9.2358235</v>
      </c>
      <c r="D401" s="186" t="s">
        <v>537</v>
      </c>
      <c r="E401" s="196"/>
      <c r="F401" s="186" t="s">
        <v>542</v>
      </c>
      <c r="G401" s="186" t="s">
        <v>539</v>
      </c>
      <c r="H401" s="186" t="s">
        <v>487</v>
      </c>
      <c r="I401" s="186" t="s">
        <v>540</v>
      </c>
      <c r="J401" s="152" t="str">
        <f t="shared" si="1"/>
        <v>2025/05</v>
      </c>
    </row>
    <row r="402">
      <c r="A402" s="195">
        <v>1.7477856E9</v>
      </c>
      <c r="B402" s="186">
        <v>1.747872E9</v>
      </c>
      <c r="C402" s="186">
        <v>0.002404</v>
      </c>
      <c r="D402" s="186" t="s">
        <v>537</v>
      </c>
      <c r="E402" s="196"/>
      <c r="F402" s="186" t="s">
        <v>547</v>
      </c>
      <c r="G402" s="186" t="s">
        <v>539</v>
      </c>
      <c r="H402" s="186" t="s">
        <v>512</v>
      </c>
      <c r="I402" s="186" t="s">
        <v>540</v>
      </c>
      <c r="J402" s="152" t="str">
        <f t="shared" si="1"/>
        <v>2025/05</v>
      </c>
    </row>
    <row r="403">
      <c r="A403" s="195">
        <v>1.7477856E9</v>
      </c>
      <c r="B403" s="186">
        <v>1.747872E9</v>
      </c>
      <c r="C403" s="186">
        <v>2.6730437</v>
      </c>
      <c r="D403" s="186" t="s">
        <v>537</v>
      </c>
      <c r="E403" s="196"/>
      <c r="F403" s="186" t="s">
        <v>544</v>
      </c>
      <c r="G403" s="186" t="s">
        <v>539</v>
      </c>
      <c r="H403" s="186" t="s">
        <v>498</v>
      </c>
      <c r="I403" s="186" t="s">
        <v>540</v>
      </c>
      <c r="J403" s="152" t="str">
        <f t="shared" si="1"/>
        <v>2025/05</v>
      </c>
    </row>
    <row r="404">
      <c r="A404" s="195">
        <v>1.7477856E9</v>
      </c>
      <c r="B404" s="186">
        <v>1.747872E9</v>
      </c>
      <c r="C404" s="186">
        <v>3.7305E-4</v>
      </c>
      <c r="D404" s="186" t="s">
        <v>537</v>
      </c>
      <c r="E404" s="196"/>
      <c r="F404" s="186" t="s">
        <v>546</v>
      </c>
      <c r="G404" s="186" t="s">
        <v>539</v>
      </c>
      <c r="H404" s="186" t="s">
        <v>509</v>
      </c>
      <c r="I404" s="186" t="s">
        <v>540</v>
      </c>
      <c r="J404" s="152" t="str">
        <f t="shared" si="1"/>
        <v>2025/05</v>
      </c>
    </row>
    <row r="405">
      <c r="A405" s="195">
        <v>1.7477856E9</v>
      </c>
      <c r="B405" s="186">
        <v>1.747872E9</v>
      </c>
      <c r="C405" s="186">
        <v>0.12668595</v>
      </c>
      <c r="D405" s="186" t="s">
        <v>537</v>
      </c>
      <c r="E405" s="196"/>
      <c r="F405" s="186" t="s">
        <v>545</v>
      </c>
      <c r="G405" s="186" t="s">
        <v>539</v>
      </c>
      <c r="H405" s="186" t="s">
        <v>491</v>
      </c>
      <c r="I405" s="186" t="s">
        <v>540</v>
      </c>
      <c r="J405" s="152" t="str">
        <f t="shared" si="1"/>
        <v>2025/05</v>
      </c>
    </row>
    <row r="406">
      <c r="A406" s="195">
        <v>1.7477856E9</v>
      </c>
      <c r="B406" s="186">
        <v>1.747872E9</v>
      </c>
      <c r="C406" s="186">
        <v>0.17336351</v>
      </c>
      <c r="D406" s="186" t="s">
        <v>537</v>
      </c>
      <c r="E406" s="196"/>
      <c r="F406" s="186" t="s">
        <v>538</v>
      </c>
      <c r="G406" s="186" t="s">
        <v>539</v>
      </c>
      <c r="H406" s="186" t="s">
        <v>499</v>
      </c>
      <c r="I406" s="186" t="s">
        <v>540</v>
      </c>
      <c r="J406" s="152" t="str">
        <f t="shared" si="1"/>
        <v>2025/05</v>
      </c>
    </row>
    <row r="407">
      <c r="A407" s="195">
        <v>1.7477856E9</v>
      </c>
      <c r="B407" s="186">
        <v>1.747872E9</v>
      </c>
      <c r="C407" s="186">
        <v>1.89E-4</v>
      </c>
      <c r="D407" s="186" t="s">
        <v>537</v>
      </c>
      <c r="E407" s="196"/>
      <c r="F407" s="186" t="s">
        <v>551</v>
      </c>
      <c r="G407" s="186" t="s">
        <v>539</v>
      </c>
      <c r="H407" s="186" t="s">
        <v>513</v>
      </c>
      <c r="I407" s="186" t="s">
        <v>540</v>
      </c>
      <c r="J407" s="152" t="str">
        <f t="shared" si="1"/>
        <v>2025/05</v>
      </c>
    </row>
    <row r="408">
      <c r="A408" s="195">
        <v>1.7477856E9</v>
      </c>
      <c r="B408" s="186">
        <v>1.747872E9</v>
      </c>
      <c r="C408" s="186">
        <v>0.0033612</v>
      </c>
      <c r="D408" s="186" t="s">
        <v>537</v>
      </c>
      <c r="E408" s="196"/>
      <c r="F408" s="186" t="s">
        <v>550</v>
      </c>
      <c r="G408" s="186" t="s">
        <v>539</v>
      </c>
      <c r="H408" s="186" t="s">
        <v>497</v>
      </c>
      <c r="I408" s="186" t="s">
        <v>540</v>
      </c>
      <c r="J408" s="152" t="str">
        <f t="shared" si="1"/>
        <v>2025/05</v>
      </c>
    </row>
    <row r="409">
      <c r="A409" s="195">
        <v>1.747872E9</v>
      </c>
      <c r="B409" s="186">
        <v>1.7479584E9</v>
      </c>
      <c r="C409" s="186">
        <v>51.59816012</v>
      </c>
      <c r="D409" s="186" t="s">
        <v>537</v>
      </c>
      <c r="E409" s="196"/>
      <c r="F409" s="186" t="s">
        <v>543</v>
      </c>
      <c r="G409" s="186" t="s">
        <v>539</v>
      </c>
      <c r="H409" s="186" t="s">
        <v>502</v>
      </c>
      <c r="I409" s="186" t="s">
        <v>540</v>
      </c>
      <c r="J409" s="152" t="str">
        <f t="shared" si="1"/>
        <v>2025/05</v>
      </c>
    </row>
    <row r="410">
      <c r="A410" s="195">
        <v>1.747872E9</v>
      </c>
      <c r="B410" s="186">
        <v>1.7479584E9</v>
      </c>
      <c r="C410" s="186">
        <v>32.53362756</v>
      </c>
      <c r="D410" s="186" t="s">
        <v>537</v>
      </c>
      <c r="E410" s="196"/>
      <c r="F410" s="186" t="s">
        <v>548</v>
      </c>
      <c r="G410" s="186" t="s">
        <v>539</v>
      </c>
      <c r="H410" s="186" t="s">
        <v>488</v>
      </c>
      <c r="I410" s="186" t="s">
        <v>540</v>
      </c>
      <c r="J410" s="152" t="str">
        <f t="shared" si="1"/>
        <v>2025/05</v>
      </c>
    </row>
    <row r="411">
      <c r="A411" s="195">
        <v>1.747872E9</v>
      </c>
      <c r="B411" s="186">
        <v>1.7479584E9</v>
      </c>
      <c r="C411" s="186">
        <v>8.63683975</v>
      </c>
      <c r="D411" s="186" t="s">
        <v>537</v>
      </c>
      <c r="E411" s="196"/>
      <c r="F411" s="186" t="s">
        <v>541</v>
      </c>
      <c r="G411" s="186" t="s">
        <v>539</v>
      </c>
      <c r="H411" s="186" t="s">
        <v>489</v>
      </c>
      <c r="I411" s="186" t="s">
        <v>540</v>
      </c>
      <c r="J411" s="152" t="str">
        <f t="shared" si="1"/>
        <v>2025/05</v>
      </c>
    </row>
    <row r="412">
      <c r="A412" s="195">
        <v>1.747872E9</v>
      </c>
      <c r="B412" s="186">
        <v>1.7479584E9</v>
      </c>
      <c r="C412" s="186">
        <v>1.4620927</v>
      </c>
      <c r="D412" s="186" t="s">
        <v>537</v>
      </c>
      <c r="E412" s="196"/>
      <c r="F412" s="186" t="s">
        <v>544</v>
      </c>
      <c r="G412" s="186" t="s">
        <v>539</v>
      </c>
      <c r="H412" s="186" t="s">
        <v>498</v>
      </c>
      <c r="I412" s="186" t="s">
        <v>540</v>
      </c>
      <c r="J412" s="152" t="str">
        <f t="shared" si="1"/>
        <v>2025/05</v>
      </c>
    </row>
    <row r="413">
      <c r="A413" s="195">
        <v>1.747872E9</v>
      </c>
      <c r="B413" s="186">
        <v>1.7479584E9</v>
      </c>
      <c r="C413" s="186">
        <v>0.17695325</v>
      </c>
      <c r="D413" s="186" t="s">
        <v>537</v>
      </c>
      <c r="E413" s="196"/>
      <c r="F413" s="186" t="s">
        <v>542</v>
      </c>
      <c r="G413" s="186" t="s">
        <v>539</v>
      </c>
      <c r="H413" s="186" t="s">
        <v>487</v>
      </c>
      <c r="I413" s="186" t="s">
        <v>540</v>
      </c>
      <c r="J413" s="152" t="str">
        <f t="shared" si="1"/>
        <v>2025/05</v>
      </c>
    </row>
    <row r="414">
      <c r="A414" s="195">
        <v>1.747872E9</v>
      </c>
      <c r="B414" s="186">
        <v>1.7479584E9</v>
      </c>
      <c r="C414" s="186">
        <v>0.0035262</v>
      </c>
      <c r="D414" s="186" t="s">
        <v>537</v>
      </c>
      <c r="E414" s="196"/>
      <c r="F414" s="186" t="s">
        <v>546</v>
      </c>
      <c r="G414" s="186" t="s">
        <v>539</v>
      </c>
      <c r="H414" s="186" t="s">
        <v>509</v>
      </c>
      <c r="I414" s="186" t="s">
        <v>540</v>
      </c>
      <c r="J414" s="152" t="str">
        <f t="shared" si="1"/>
        <v>2025/05</v>
      </c>
    </row>
    <row r="415">
      <c r="A415" s="195">
        <v>1.747872E9</v>
      </c>
      <c r="B415" s="186">
        <v>1.7479584E9</v>
      </c>
      <c r="C415" s="186">
        <v>0.0555609</v>
      </c>
      <c r="D415" s="186" t="s">
        <v>537</v>
      </c>
      <c r="E415" s="196"/>
      <c r="F415" s="186" t="s">
        <v>545</v>
      </c>
      <c r="G415" s="186" t="s">
        <v>539</v>
      </c>
      <c r="H415" s="186" t="s">
        <v>491</v>
      </c>
      <c r="I415" s="186" t="s">
        <v>540</v>
      </c>
      <c r="J415" s="152" t="str">
        <f t="shared" si="1"/>
        <v>2025/05</v>
      </c>
    </row>
    <row r="416">
      <c r="A416" s="195">
        <v>1.747872E9</v>
      </c>
      <c r="B416" s="186">
        <v>1.7479584E9</v>
      </c>
      <c r="C416" s="186">
        <v>0.15561673</v>
      </c>
      <c r="D416" s="186" t="s">
        <v>537</v>
      </c>
      <c r="E416" s="196"/>
      <c r="F416" s="186" t="s">
        <v>538</v>
      </c>
      <c r="G416" s="186" t="s">
        <v>539</v>
      </c>
      <c r="H416" s="186" t="s">
        <v>499</v>
      </c>
      <c r="I416" s="186" t="s">
        <v>540</v>
      </c>
      <c r="J416" s="152" t="str">
        <f t="shared" si="1"/>
        <v>2025/05</v>
      </c>
    </row>
    <row r="417">
      <c r="A417" s="195">
        <v>1.747872E9</v>
      </c>
      <c r="B417" s="186">
        <v>1.7479584E9</v>
      </c>
      <c r="C417" s="186">
        <v>2.056E-4</v>
      </c>
      <c r="D417" s="186" t="s">
        <v>537</v>
      </c>
      <c r="E417" s="196"/>
      <c r="F417" s="186" t="s">
        <v>551</v>
      </c>
      <c r="G417" s="186" t="s">
        <v>539</v>
      </c>
      <c r="H417" s="186" t="s">
        <v>513</v>
      </c>
      <c r="I417" s="186" t="s">
        <v>540</v>
      </c>
      <c r="J417" s="152" t="str">
        <f t="shared" si="1"/>
        <v>2025/05</v>
      </c>
    </row>
    <row r="418">
      <c r="A418" s="195">
        <v>1.747872E9</v>
      </c>
      <c r="B418" s="186">
        <v>1.7479584E9</v>
      </c>
      <c r="C418" s="186">
        <v>1.317E-4</v>
      </c>
      <c r="D418" s="186" t="s">
        <v>537</v>
      </c>
      <c r="E418" s="196"/>
      <c r="F418" s="186" t="s">
        <v>549</v>
      </c>
      <c r="G418" s="186" t="s">
        <v>539</v>
      </c>
      <c r="H418" s="186" t="s">
        <v>511</v>
      </c>
      <c r="I418" s="186" t="s">
        <v>540</v>
      </c>
      <c r="J418" s="152" t="str">
        <f t="shared" si="1"/>
        <v>2025/05</v>
      </c>
    </row>
    <row r="419">
      <c r="A419" s="195">
        <v>1.747872E9</v>
      </c>
      <c r="B419" s="186">
        <v>1.7479584E9</v>
      </c>
      <c r="C419" s="186">
        <v>0.0134448</v>
      </c>
      <c r="D419" s="186" t="s">
        <v>537</v>
      </c>
      <c r="E419" s="196"/>
      <c r="F419" s="186" t="s">
        <v>550</v>
      </c>
      <c r="G419" s="186" t="s">
        <v>539</v>
      </c>
      <c r="H419" s="186" t="s">
        <v>497</v>
      </c>
      <c r="I419" s="186" t="s">
        <v>540</v>
      </c>
      <c r="J419" s="152" t="str">
        <f t="shared" si="1"/>
        <v>2025/05</v>
      </c>
    </row>
    <row r="420">
      <c r="A420" s="195">
        <v>1.7479584E9</v>
      </c>
      <c r="B420" s="186">
        <v>1.7480448E9</v>
      </c>
      <c r="C420" s="186">
        <v>0.99063936</v>
      </c>
      <c r="D420" s="186" t="s">
        <v>537</v>
      </c>
      <c r="E420" s="196"/>
      <c r="F420" s="186" t="s">
        <v>552</v>
      </c>
      <c r="G420" s="186" t="s">
        <v>539</v>
      </c>
      <c r="H420" s="186" t="s">
        <v>514</v>
      </c>
      <c r="I420" s="186" t="s">
        <v>540</v>
      </c>
      <c r="J420" s="152" t="str">
        <f t="shared" si="1"/>
        <v>2025/05</v>
      </c>
    </row>
    <row r="421">
      <c r="A421" s="195">
        <v>1.7479584E9</v>
      </c>
      <c r="B421" s="186">
        <v>1.7480448E9</v>
      </c>
      <c r="C421" s="186">
        <v>14.3942935</v>
      </c>
      <c r="D421" s="186" t="s">
        <v>537</v>
      </c>
      <c r="E421" s="196"/>
      <c r="F421" s="186" t="s">
        <v>543</v>
      </c>
      <c r="G421" s="186" t="s">
        <v>539</v>
      </c>
      <c r="H421" s="186" t="s">
        <v>502</v>
      </c>
      <c r="I421" s="186" t="s">
        <v>540</v>
      </c>
      <c r="J421" s="152" t="str">
        <f t="shared" si="1"/>
        <v>2025/05</v>
      </c>
    </row>
    <row r="422">
      <c r="A422" s="195">
        <v>1.7479584E9</v>
      </c>
      <c r="B422" s="186">
        <v>1.7480448E9</v>
      </c>
      <c r="C422" s="186">
        <v>0.1619952</v>
      </c>
      <c r="D422" s="186" t="s">
        <v>537</v>
      </c>
      <c r="E422" s="196"/>
      <c r="F422" s="186" t="s">
        <v>548</v>
      </c>
      <c r="G422" s="186" t="s">
        <v>539</v>
      </c>
      <c r="H422" s="186" t="s">
        <v>488</v>
      </c>
      <c r="I422" s="186" t="s">
        <v>540</v>
      </c>
      <c r="J422" s="152" t="str">
        <f t="shared" si="1"/>
        <v>2025/05</v>
      </c>
    </row>
    <row r="423">
      <c r="A423" s="195">
        <v>1.7479584E9</v>
      </c>
      <c r="B423" s="186">
        <v>1.7480448E9</v>
      </c>
      <c r="C423" s="186">
        <v>7.4419152</v>
      </c>
      <c r="D423" s="186" t="s">
        <v>537</v>
      </c>
      <c r="E423" s="196"/>
      <c r="F423" s="186" t="s">
        <v>541</v>
      </c>
      <c r="G423" s="186" t="s">
        <v>539</v>
      </c>
      <c r="H423" s="186" t="s">
        <v>489</v>
      </c>
      <c r="I423" s="186" t="s">
        <v>540</v>
      </c>
      <c r="J423" s="152" t="str">
        <f t="shared" si="1"/>
        <v>2025/05</v>
      </c>
    </row>
    <row r="424">
      <c r="A424" s="195">
        <v>1.7479584E9</v>
      </c>
      <c r="B424" s="186">
        <v>1.7480448E9</v>
      </c>
      <c r="C424" s="186">
        <v>2.3842552</v>
      </c>
      <c r="D424" s="186" t="s">
        <v>537</v>
      </c>
      <c r="E424" s="196"/>
      <c r="F424" s="186" t="s">
        <v>542</v>
      </c>
      <c r="G424" s="186" t="s">
        <v>539</v>
      </c>
      <c r="H424" s="186" t="s">
        <v>487</v>
      </c>
      <c r="I424" s="186" t="s">
        <v>540</v>
      </c>
      <c r="J424" s="152" t="str">
        <f t="shared" si="1"/>
        <v>2025/05</v>
      </c>
    </row>
    <row r="425">
      <c r="A425" s="195">
        <v>1.7479584E9</v>
      </c>
      <c r="B425" s="186">
        <v>1.7480448E9</v>
      </c>
      <c r="C425" s="186">
        <v>1.68785595</v>
      </c>
      <c r="D425" s="186" t="s">
        <v>537</v>
      </c>
      <c r="E425" s="196"/>
      <c r="F425" s="186" t="s">
        <v>544</v>
      </c>
      <c r="G425" s="186" t="s">
        <v>539</v>
      </c>
      <c r="H425" s="186" t="s">
        <v>498</v>
      </c>
      <c r="I425" s="186" t="s">
        <v>540</v>
      </c>
      <c r="J425" s="152" t="str">
        <f t="shared" si="1"/>
        <v>2025/05</v>
      </c>
    </row>
    <row r="426">
      <c r="A426" s="195">
        <v>1.7479584E9</v>
      </c>
      <c r="B426" s="186">
        <v>1.7480448E9</v>
      </c>
      <c r="C426" s="190">
        <v>0.00137355</v>
      </c>
      <c r="D426" s="186" t="s">
        <v>537</v>
      </c>
      <c r="E426" s="196"/>
      <c r="F426" s="186" t="s">
        <v>546</v>
      </c>
      <c r="G426" s="186" t="s">
        <v>539</v>
      </c>
      <c r="H426" s="186" t="s">
        <v>509</v>
      </c>
      <c r="I426" s="186" t="s">
        <v>540</v>
      </c>
      <c r="J426" s="152" t="str">
        <f t="shared" si="1"/>
        <v>2025/05</v>
      </c>
    </row>
    <row r="427">
      <c r="A427" s="195">
        <v>1.7479584E9</v>
      </c>
      <c r="B427" s="186">
        <v>1.7480448E9</v>
      </c>
      <c r="C427" s="186">
        <v>0.1466733</v>
      </c>
      <c r="D427" s="186" t="s">
        <v>537</v>
      </c>
      <c r="E427" s="196"/>
      <c r="F427" s="186" t="s">
        <v>545</v>
      </c>
      <c r="G427" s="186" t="s">
        <v>539</v>
      </c>
      <c r="H427" s="186" t="s">
        <v>491</v>
      </c>
      <c r="I427" s="186" t="s">
        <v>540</v>
      </c>
      <c r="J427" s="152" t="str">
        <f t="shared" si="1"/>
        <v>2025/05</v>
      </c>
    </row>
    <row r="428">
      <c r="A428" s="195">
        <v>1.7479584E9</v>
      </c>
      <c r="B428" s="186">
        <v>1.7480448E9</v>
      </c>
      <c r="C428" s="186">
        <v>0.16995466</v>
      </c>
      <c r="D428" s="186" t="s">
        <v>537</v>
      </c>
      <c r="E428" s="196"/>
      <c r="F428" s="186" t="s">
        <v>538</v>
      </c>
      <c r="G428" s="186" t="s">
        <v>539</v>
      </c>
      <c r="H428" s="186" t="s">
        <v>499</v>
      </c>
      <c r="I428" s="186" t="s">
        <v>540</v>
      </c>
      <c r="J428" s="152" t="str">
        <f t="shared" si="1"/>
        <v>2025/05</v>
      </c>
    </row>
    <row r="429">
      <c r="A429" s="195">
        <v>1.7479584E9</v>
      </c>
      <c r="B429" s="186">
        <v>1.7480448E9</v>
      </c>
      <c r="C429" s="186">
        <v>1.164E-4</v>
      </c>
      <c r="D429" s="186" t="s">
        <v>537</v>
      </c>
      <c r="E429" s="196"/>
      <c r="F429" s="186" t="s">
        <v>551</v>
      </c>
      <c r="G429" s="186" t="s">
        <v>539</v>
      </c>
      <c r="H429" s="186" t="s">
        <v>513</v>
      </c>
      <c r="I429" s="186" t="s">
        <v>540</v>
      </c>
      <c r="J429" s="152" t="str">
        <f t="shared" si="1"/>
        <v>2025/05</v>
      </c>
    </row>
    <row r="430">
      <c r="A430" s="195">
        <v>1.7480448E9</v>
      </c>
      <c r="B430" s="186">
        <v>1.7481312E9</v>
      </c>
      <c r="C430" s="186">
        <v>10.18151692</v>
      </c>
      <c r="D430" s="186" t="s">
        <v>537</v>
      </c>
      <c r="E430" s="196"/>
      <c r="F430" s="186" t="s">
        <v>543</v>
      </c>
      <c r="G430" s="186" t="s">
        <v>539</v>
      </c>
      <c r="H430" s="186" t="s">
        <v>502</v>
      </c>
      <c r="I430" s="186" t="s">
        <v>540</v>
      </c>
      <c r="J430" s="152" t="str">
        <f t="shared" si="1"/>
        <v>2025/05</v>
      </c>
    </row>
    <row r="431">
      <c r="A431" s="195">
        <v>1.7480448E9</v>
      </c>
      <c r="B431" s="186">
        <v>1.7481312E9</v>
      </c>
      <c r="C431" s="186">
        <v>3.042236</v>
      </c>
      <c r="D431" s="186" t="s">
        <v>537</v>
      </c>
      <c r="E431" s="196"/>
      <c r="F431" s="186" t="s">
        <v>548</v>
      </c>
      <c r="G431" s="186" t="s">
        <v>539</v>
      </c>
      <c r="H431" s="186" t="s">
        <v>488</v>
      </c>
      <c r="I431" s="186" t="s">
        <v>540</v>
      </c>
      <c r="J431" s="152" t="str">
        <f t="shared" si="1"/>
        <v>2025/05</v>
      </c>
    </row>
    <row r="432">
      <c r="A432" s="195">
        <v>1.7480448E9</v>
      </c>
      <c r="B432" s="186">
        <v>1.7481312E9</v>
      </c>
      <c r="C432" s="186">
        <v>10.0988353</v>
      </c>
      <c r="D432" s="186" t="s">
        <v>537</v>
      </c>
      <c r="E432" s="196"/>
      <c r="F432" s="186" t="s">
        <v>541</v>
      </c>
      <c r="G432" s="186" t="s">
        <v>539</v>
      </c>
      <c r="H432" s="186" t="s">
        <v>489</v>
      </c>
      <c r="I432" s="186" t="s">
        <v>540</v>
      </c>
      <c r="J432" s="152" t="str">
        <f t="shared" si="1"/>
        <v>2025/05</v>
      </c>
    </row>
    <row r="433">
      <c r="A433" s="195">
        <v>1.7480448E9</v>
      </c>
      <c r="B433" s="186">
        <v>1.7481312E9</v>
      </c>
      <c r="C433" s="186">
        <v>2.020303</v>
      </c>
      <c r="D433" s="186" t="s">
        <v>537</v>
      </c>
      <c r="E433" s="196"/>
      <c r="F433" s="186" t="s">
        <v>544</v>
      </c>
      <c r="G433" s="186" t="s">
        <v>539</v>
      </c>
      <c r="H433" s="186" t="s">
        <v>498</v>
      </c>
      <c r="I433" s="186" t="s">
        <v>540</v>
      </c>
      <c r="J433" s="152" t="str">
        <f t="shared" si="1"/>
        <v>2025/05</v>
      </c>
    </row>
    <row r="434">
      <c r="A434" s="195">
        <v>1.7480448E9</v>
      </c>
      <c r="B434" s="186">
        <v>1.7481312E9</v>
      </c>
      <c r="C434" s="186">
        <v>0.00372405</v>
      </c>
      <c r="D434" s="186" t="s">
        <v>537</v>
      </c>
      <c r="E434" s="196"/>
      <c r="F434" s="186" t="s">
        <v>546</v>
      </c>
      <c r="G434" s="186" t="s">
        <v>539</v>
      </c>
      <c r="H434" s="186" t="s">
        <v>509</v>
      </c>
      <c r="I434" s="186" t="s">
        <v>540</v>
      </c>
      <c r="J434" s="152" t="str">
        <f t="shared" si="1"/>
        <v>2025/05</v>
      </c>
    </row>
    <row r="435">
      <c r="A435" s="195">
        <v>1.7480448E9</v>
      </c>
      <c r="B435" s="186">
        <v>1.7481312E9</v>
      </c>
      <c r="C435" s="186">
        <v>0.1178487</v>
      </c>
      <c r="D435" s="186" t="s">
        <v>537</v>
      </c>
      <c r="E435" s="196"/>
      <c r="F435" s="186" t="s">
        <v>545</v>
      </c>
      <c r="G435" s="186" t="s">
        <v>539</v>
      </c>
      <c r="H435" s="186" t="s">
        <v>491</v>
      </c>
      <c r="I435" s="186" t="s">
        <v>540</v>
      </c>
      <c r="J435" s="152" t="str">
        <f t="shared" si="1"/>
        <v>2025/05</v>
      </c>
    </row>
    <row r="436">
      <c r="A436" s="195">
        <v>1.7480448E9</v>
      </c>
      <c r="B436" s="186">
        <v>1.7481312E9</v>
      </c>
      <c r="C436" s="186">
        <v>0.15796313</v>
      </c>
      <c r="D436" s="186" t="s">
        <v>537</v>
      </c>
      <c r="E436" s="196"/>
      <c r="F436" s="186" t="s">
        <v>538</v>
      </c>
      <c r="G436" s="186" t="s">
        <v>539</v>
      </c>
      <c r="H436" s="186" t="s">
        <v>499</v>
      </c>
      <c r="I436" s="186" t="s">
        <v>540</v>
      </c>
      <c r="J436" s="152" t="str">
        <f t="shared" si="1"/>
        <v>2025/05</v>
      </c>
    </row>
    <row r="437">
      <c r="A437" s="195">
        <v>1.7480448E9</v>
      </c>
      <c r="B437" s="186">
        <v>1.7481312E9</v>
      </c>
      <c r="C437" s="190">
        <v>5.18E-5</v>
      </c>
      <c r="D437" s="186" t="s">
        <v>537</v>
      </c>
      <c r="E437" s="196"/>
      <c r="F437" s="186" t="s">
        <v>551</v>
      </c>
      <c r="G437" s="186" t="s">
        <v>539</v>
      </c>
      <c r="H437" s="186" t="s">
        <v>513</v>
      </c>
      <c r="I437" s="186" t="s">
        <v>540</v>
      </c>
      <c r="J437" s="152" t="str">
        <f t="shared" si="1"/>
        <v>2025/05</v>
      </c>
    </row>
    <row r="438">
      <c r="A438" s="195">
        <v>1.7481312E9</v>
      </c>
      <c r="B438" s="186">
        <v>1.7482176E9</v>
      </c>
      <c r="C438" s="186">
        <v>5.3201898</v>
      </c>
      <c r="D438" s="186" t="s">
        <v>537</v>
      </c>
      <c r="E438" s="196"/>
      <c r="F438" s="186" t="s">
        <v>543</v>
      </c>
      <c r="G438" s="186" t="s">
        <v>539</v>
      </c>
      <c r="H438" s="186" t="s">
        <v>502</v>
      </c>
      <c r="I438" s="186" t="s">
        <v>540</v>
      </c>
      <c r="J438" s="152" t="str">
        <f t="shared" si="1"/>
        <v>2025/05</v>
      </c>
    </row>
    <row r="439">
      <c r="A439" s="195">
        <v>1.7481312E9</v>
      </c>
      <c r="B439" s="186">
        <v>1.7482176E9</v>
      </c>
      <c r="C439" s="186">
        <v>0.4183336</v>
      </c>
      <c r="D439" s="186" t="s">
        <v>537</v>
      </c>
      <c r="E439" s="196"/>
      <c r="F439" s="186" t="s">
        <v>544</v>
      </c>
      <c r="G439" s="186" t="s">
        <v>539</v>
      </c>
      <c r="H439" s="186" t="s">
        <v>498</v>
      </c>
      <c r="I439" s="186" t="s">
        <v>540</v>
      </c>
      <c r="J439" s="152" t="str">
        <f t="shared" si="1"/>
        <v>2025/05</v>
      </c>
    </row>
    <row r="440">
      <c r="A440" s="195">
        <v>1.7481312E9</v>
      </c>
      <c r="B440" s="186">
        <v>1.7482176E9</v>
      </c>
      <c r="C440" s="186">
        <v>7.581E-4</v>
      </c>
      <c r="D440" s="186" t="s">
        <v>537</v>
      </c>
      <c r="E440" s="196"/>
      <c r="F440" s="186" t="s">
        <v>546</v>
      </c>
      <c r="G440" s="186" t="s">
        <v>539</v>
      </c>
      <c r="H440" s="186" t="s">
        <v>509</v>
      </c>
      <c r="I440" s="186" t="s">
        <v>540</v>
      </c>
      <c r="J440" s="152" t="str">
        <f t="shared" si="1"/>
        <v>2025/05</v>
      </c>
    </row>
    <row r="441">
      <c r="A441" s="195">
        <v>1.7481312E9</v>
      </c>
      <c r="B441" s="186">
        <v>1.7482176E9</v>
      </c>
      <c r="C441" s="186">
        <v>11.5867266</v>
      </c>
      <c r="D441" s="186" t="s">
        <v>537</v>
      </c>
      <c r="E441" s="196"/>
      <c r="F441" s="186" t="s">
        <v>541</v>
      </c>
      <c r="G441" s="186" t="s">
        <v>539</v>
      </c>
      <c r="H441" s="186" t="s">
        <v>489</v>
      </c>
      <c r="I441" s="186" t="s">
        <v>540</v>
      </c>
      <c r="J441" s="152" t="str">
        <f t="shared" si="1"/>
        <v>2025/05</v>
      </c>
    </row>
    <row r="442">
      <c r="A442" s="195">
        <v>1.7481312E9</v>
      </c>
      <c r="B442" s="186">
        <v>1.7482176E9</v>
      </c>
      <c r="C442" s="186">
        <v>0.13952595</v>
      </c>
      <c r="D442" s="186" t="s">
        <v>537</v>
      </c>
      <c r="E442" s="196"/>
      <c r="F442" s="186" t="s">
        <v>545</v>
      </c>
      <c r="G442" s="186" t="s">
        <v>539</v>
      </c>
      <c r="H442" s="186" t="s">
        <v>491</v>
      </c>
      <c r="I442" s="186" t="s">
        <v>540</v>
      </c>
      <c r="J442" s="152" t="str">
        <f t="shared" si="1"/>
        <v>2025/05</v>
      </c>
    </row>
    <row r="443">
      <c r="A443" s="195">
        <v>1.7481312E9</v>
      </c>
      <c r="B443" s="186">
        <v>1.7482176E9</v>
      </c>
      <c r="C443" s="186">
        <v>0.16178387</v>
      </c>
      <c r="D443" s="186" t="s">
        <v>537</v>
      </c>
      <c r="E443" s="196"/>
      <c r="F443" s="186" t="s">
        <v>538</v>
      </c>
      <c r="G443" s="186" t="s">
        <v>539</v>
      </c>
      <c r="H443" s="186" t="s">
        <v>499</v>
      </c>
      <c r="I443" s="186" t="s">
        <v>540</v>
      </c>
      <c r="J443" s="152" t="str">
        <f t="shared" si="1"/>
        <v>2025/05</v>
      </c>
    </row>
    <row r="444">
      <c r="A444" s="195">
        <v>1.7481312E9</v>
      </c>
      <c r="B444" s="186">
        <v>1.7482176E9</v>
      </c>
      <c r="C444" s="190">
        <v>5.88E-5</v>
      </c>
      <c r="D444" s="186" t="s">
        <v>537</v>
      </c>
      <c r="E444" s="196"/>
      <c r="F444" s="186" t="s">
        <v>551</v>
      </c>
      <c r="G444" s="186" t="s">
        <v>539</v>
      </c>
      <c r="H444" s="186" t="s">
        <v>513</v>
      </c>
      <c r="I444" s="186" t="s">
        <v>540</v>
      </c>
      <c r="J444" s="152" t="str">
        <f t="shared" si="1"/>
        <v>2025/05</v>
      </c>
    </row>
    <row r="445">
      <c r="A445" s="195">
        <v>1.7482176E9</v>
      </c>
      <c r="B445" s="186">
        <v>1.748304E9</v>
      </c>
      <c r="C445" s="186">
        <v>0.1556499</v>
      </c>
      <c r="D445" s="186" t="s">
        <v>537</v>
      </c>
      <c r="E445" s="196"/>
      <c r="F445" s="186" t="s">
        <v>552</v>
      </c>
      <c r="G445" s="186" t="s">
        <v>539</v>
      </c>
      <c r="H445" s="186" t="s">
        <v>514</v>
      </c>
      <c r="I445" s="186" t="s">
        <v>540</v>
      </c>
      <c r="J445" s="152" t="str">
        <f t="shared" si="1"/>
        <v>2025/05</v>
      </c>
    </row>
    <row r="446">
      <c r="A446" s="195">
        <v>1.7482176E9</v>
      </c>
      <c r="B446" s="186">
        <v>1.748304E9</v>
      </c>
      <c r="C446" s="186">
        <v>8.68044735</v>
      </c>
      <c r="D446" s="186" t="s">
        <v>537</v>
      </c>
      <c r="E446" s="196"/>
      <c r="F446" s="186" t="s">
        <v>543</v>
      </c>
      <c r="G446" s="186" t="s">
        <v>539</v>
      </c>
      <c r="H446" s="186" t="s">
        <v>502</v>
      </c>
      <c r="I446" s="186" t="s">
        <v>540</v>
      </c>
      <c r="J446" s="152" t="str">
        <f t="shared" si="1"/>
        <v>2025/05</v>
      </c>
    </row>
    <row r="447">
      <c r="A447" s="195">
        <v>1.7482176E9</v>
      </c>
      <c r="B447" s="186">
        <v>1.748304E9</v>
      </c>
      <c r="C447" s="186">
        <v>11.37234675</v>
      </c>
      <c r="D447" s="186" t="s">
        <v>537</v>
      </c>
      <c r="E447" s="196"/>
      <c r="F447" s="186" t="s">
        <v>548</v>
      </c>
      <c r="G447" s="186" t="s">
        <v>539</v>
      </c>
      <c r="H447" s="186" t="s">
        <v>488</v>
      </c>
      <c r="I447" s="186" t="s">
        <v>540</v>
      </c>
      <c r="J447" s="152" t="str">
        <f t="shared" si="1"/>
        <v>2025/05</v>
      </c>
    </row>
    <row r="448">
      <c r="A448" s="195">
        <v>1.7482176E9</v>
      </c>
      <c r="B448" s="186">
        <v>1.748304E9</v>
      </c>
      <c r="C448" s="186">
        <v>12.39554635</v>
      </c>
      <c r="D448" s="186" t="s">
        <v>537</v>
      </c>
      <c r="E448" s="196"/>
      <c r="F448" s="186" t="s">
        <v>541</v>
      </c>
      <c r="G448" s="186" t="s">
        <v>539</v>
      </c>
      <c r="H448" s="186" t="s">
        <v>489</v>
      </c>
      <c r="I448" s="186" t="s">
        <v>540</v>
      </c>
      <c r="J448" s="152" t="str">
        <f t="shared" si="1"/>
        <v>2025/05</v>
      </c>
    </row>
    <row r="449">
      <c r="A449" s="195">
        <v>1.7482176E9</v>
      </c>
      <c r="B449" s="186">
        <v>1.748304E9</v>
      </c>
      <c r="C449" s="186">
        <v>7.5102127</v>
      </c>
      <c r="D449" s="186" t="s">
        <v>537</v>
      </c>
      <c r="E449" s="196"/>
      <c r="F449" s="186" t="s">
        <v>542</v>
      </c>
      <c r="G449" s="186" t="s">
        <v>539</v>
      </c>
      <c r="H449" s="186" t="s">
        <v>487</v>
      </c>
      <c r="I449" s="186" t="s">
        <v>540</v>
      </c>
      <c r="J449" s="152" t="str">
        <f t="shared" si="1"/>
        <v>2025/05</v>
      </c>
    </row>
    <row r="450">
      <c r="A450" s="195">
        <v>1.7482176E9</v>
      </c>
      <c r="B450" s="186">
        <v>1.748304E9</v>
      </c>
      <c r="C450" s="186">
        <v>3.17190715</v>
      </c>
      <c r="D450" s="186" t="s">
        <v>537</v>
      </c>
      <c r="E450" s="196"/>
      <c r="F450" s="186" t="s">
        <v>544</v>
      </c>
      <c r="G450" s="186" t="s">
        <v>539</v>
      </c>
      <c r="H450" s="186" t="s">
        <v>498</v>
      </c>
      <c r="I450" s="186" t="s">
        <v>540</v>
      </c>
      <c r="J450" s="152" t="str">
        <f t="shared" si="1"/>
        <v>2025/05</v>
      </c>
    </row>
    <row r="451">
      <c r="A451" s="195">
        <v>1.7482176E9</v>
      </c>
      <c r="B451" s="186">
        <v>1.748304E9</v>
      </c>
      <c r="C451" s="186">
        <v>0.00275355</v>
      </c>
      <c r="D451" s="186" t="s">
        <v>537</v>
      </c>
      <c r="E451" s="196"/>
      <c r="F451" s="186" t="s">
        <v>546</v>
      </c>
      <c r="G451" s="186" t="s">
        <v>539</v>
      </c>
      <c r="H451" s="186" t="s">
        <v>509</v>
      </c>
      <c r="I451" s="186" t="s">
        <v>540</v>
      </c>
      <c r="J451" s="152" t="str">
        <f t="shared" si="1"/>
        <v>2025/05</v>
      </c>
    </row>
    <row r="452">
      <c r="A452" s="195">
        <v>1.7482176E9</v>
      </c>
      <c r="B452" s="186">
        <v>1.748304E9</v>
      </c>
      <c r="C452" s="186">
        <v>0.1323126</v>
      </c>
      <c r="D452" s="186" t="s">
        <v>537</v>
      </c>
      <c r="E452" s="196"/>
      <c r="F452" s="186" t="s">
        <v>545</v>
      </c>
      <c r="G452" s="186" t="s">
        <v>539</v>
      </c>
      <c r="H452" s="186" t="s">
        <v>491</v>
      </c>
      <c r="I452" s="186" t="s">
        <v>540</v>
      </c>
      <c r="J452" s="152" t="str">
        <f t="shared" si="1"/>
        <v>2025/05</v>
      </c>
    </row>
    <row r="453">
      <c r="A453" s="195">
        <v>1.7482176E9</v>
      </c>
      <c r="B453" s="186">
        <v>1.748304E9</v>
      </c>
      <c r="C453" s="186">
        <v>0.19994156</v>
      </c>
      <c r="D453" s="186" t="s">
        <v>537</v>
      </c>
      <c r="E453" s="196"/>
      <c r="F453" s="186" t="s">
        <v>538</v>
      </c>
      <c r="G453" s="186" t="s">
        <v>539</v>
      </c>
      <c r="H453" s="186" t="s">
        <v>499</v>
      </c>
      <c r="I453" s="186" t="s">
        <v>540</v>
      </c>
      <c r="J453" s="152" t="str">
        <f t="shared" si="1"/>
        <v>2025/05</v>
      </c>
    </row>
    <row r="454">
      <c r="A454" s="195">
        <v>1.7482176E9</v>
      </c>
      <c r="B454" s="186">
        <v>1.748304E9</v>
      </c>
      <c r="C454" s="186">
        <v>1.906E-4</v>
      </c>
      <c r="D454" s="186" t="s">
        <v>537</v>
      </c>
      <c r="E454" s="196"/>
      <c r="F454" s="186" t="s">
        <v>551</v>
      </c>
      <c r="G454" s="186" t="s">
        <v>539</v>
      </c>
      <c r="H454" s="186" t="s">
        <v>513</v>
      </c>
      <c r="I454" s="186" t="s">
        <v>540</v>
      </c>
      <c r="J454" s="152" t="str">
        <f t="shared" si="1"/>
        <v>2025/05</v>
      </c>
    </row>
    <row r="455">
      <c r="A455" s="195">
        <v>1.748304E9</v>
      </c>
      <c r="B455" s="186">
        <v>1.7483904E9</v>
      </c>
      <c r="C455" s="186">
        <v>0.038537</v>
      </c>
      <c r="D455" s="186" t="s">
        <v>537</v>
      </c>
      <c r="E455" s="196"/>
      <c r="F455" s="186" t="s">
        <v>552</v>
      </c>
      <c r="G455" s="186" t="s">
        <v>539</v>
      </c>
      <c r="H455" s="186" t="s">
        <v>514</v>
      </c>
      <c r="I455" s="186" t="s">
        <v>540</v>
      </c>
      <c r="J455" s="152" t="str">
        <f t="shared" si="1"/>
        <v>2025/05</v>
      </c>
    </row>
    <row r="456">
      <c r="A456" s="195">
        <v>1.748304E9</v>
      </c>
      <c r="B456" s="186">
        <v>1.7483904E9</v>
      </c>
      <c r="C456" s="186">
        <v>23.91861145</v>
      </c>
      <c r="D456" s="186" t="s">
        <v>537</v>
      </c>
      <c r="E456" s="196"/>
      <c r="F456" s="186" t="s">
        <v>543</v>
      </c>
      <c r="G456" s="186" t="s">
        <v>539</v>
      </c>
      <c r="H456" s="186" t="s">
        <v>502</v>
      </c>
      <c r="I456" s="186" t="s">
        <v>540</v>
      </c>
      <c r="J456" s="152" t="str">
        <f t="shared" si="1"/>
        <v>2025/05</v>
      </c>
    </row>
    <row r="457">
      <c r="A457" s="195">
        <v>1.748304E9</v>
      </c>
      <c r="B457" s="186">
        <v>1.7483904E9</v>
      </c>
      <c r="C457" s="186">
        <v>2.733272</v>
      </c>
      <c r="D457" s="186" t="s">
        <v>537</v>
      </c>
      <c r="E457" s="196"/>
      <c r="F457" s="186" t="s">
        <v>548</v>
      </c>
      <c r="G457" s="186" t="s">
        <v>539</v>
      </c>
      <c r="H457" s="186" t="s">
        <v>488</v>
      </c>
      <c r="I457" s="186" t="s">
        <v>540</v>
      </c>
      <c r="J457" s="152" t="str">
        <f t="shared" si="1"/>
        <v>2025/05</v>
      </c>
    </row>
    <row r="458">
      <c r="A458" s="195">
        <v>1.748304E9</v>
      </c>
      <c r="B458" s="186">
        <v>1.7483904E9</v>
      </c>
      <c r="C458" s="186">
        <v>3.1566722</v>
      </c>
      <c r="D458" s="186" t="s">
        <v>537</v>
      </c>
      <c r="E458" s="196"/>
      <c r="F458" s="186" t="s">
        <v>542</v>
      </c>
      <c r="G458" s="186" t="s">
        <v>539</v>
      </c>
      <c r="H458" s="186" t="s">
        <v>487</v>
      </c>
      <c r="I458" s="186" t="s">
        <v>540</v>
      </c>
      <c r="J458" s="152" t="str">
        <f t="shared" si="1"/>
        <v>2025/05</v>
      </c>
    </row>
    <row r="459">
      <c r="A459" s="195">
        <v>1.748304E9</v>
      </c>
      <c r="B459" s="186">
        <v>1.7483904E9</v>
      </c>
      <c r="C459" s="186">
        <v>0.15994757</v>
      </c>
      <c r="D459" s="186" t="s">
        <v>537</v>
      </c>
      <c r="E459" s="196"/>
      <c r="F459" s="186" t="s">
        <v>538</v>
      </c>
      <c r="G459" s="186" t="s">
        <v>539</v>
      </c>
      <c r="H459" s="186" t="s">
        <v>499</v>
      </c>
      <c r="I459" s="186" t="s">
        <v>540</v>
      </c>
      <c r="J459" s="152" t="str">
        <f t="shared" si="1"/>
        <v>2025/05</v>
      </c>
    </row>
    <row r="460">
      <c r="A460" s="195">
        <v>1.748304E9</v>
      </c>
      <c r="B460" s="186">
        <v>1.7483904E9</v>
      </c>
      <c r="C460" s="186">
        <v>2.83043555</v>
      </c>
      <c r="D460" s="186" t="s">
        <v>537</v>
      </c>
      <c r="E460" s="196"/>
      <c r="F460" s="186" t="s">
        <v>544</v>
      </c>
      <c r="G460" s="186" t="s">
        <v>539</v>
      </c>
      <c r="H460" s="186" t="s">
        <v>498</v>
      </c>
      <c r="I460" s="186" t="s">
        <v>540</v>
      </c>
      <c r="J460" s="152" t="str">
        <f t="shared" si="1"/>
        <v>2025/05</v>
      </c>
    </row>
    <row r="461">
      <c r="A461" s="195">
        <v>1.748304E9</v>
      </c>
      <c r="B461" s="186">
        <v>1.7483904E9</v>
      </c>
      <c r="C461" s="186">
        <v>0.00142095</v>
      </c>
      <c r="D461" s="186" t="s">
        <v>537</v>
      </c>
      <c r="E461" s="196"/>
      <c r="F461" s="186" t="s">
        <v>546</v>
      </c>
      <c r="G461" s="186" t="s">
        <v>539</v>
      </c>
      <c r="H461" s="186" t="s">
        <v>509</v>
      </c>
      <c r="I461" s="186" t="s">
        <v>540</v>
      </c>
      <c r="J461" s="152" t="str">
        <f t="shared" si="1"/>
        <v>2025/05</v>
      </c>
    </row>
    <row r="462">
      <c r="A462" s="195">
        <v>1.748304E9</v>
      </c>
      <c r="B462" s="186">
        <v>1.7483904E9</v>
      </c>
      <c r="C462" s="186">
        <v>11.94105015</v>
      </c>
      <c r="D462" s="186" t="s">
        <v>537</v>
      </c>
      <c r="E462" s="196"/>
      <c r="F462" s="186" t="s">
        <v>541</v>
      </c>
      <c r="G462" s="186" t="s">
        <v>539</v>
      </c>
      <c r="H462" s="186" t="s">
        <v>489</v>
      </c>
      <c r="I462" s="186" t="s">
        <v>540</v>
      </c>
      <c r="J462" s="152" t="str">
        <f t="shared" si="1"/>
        <v>2025/05</v>
      </c>
    </row>
    <row r="463">
      <c r="A463" s="195">
        <v>1.748304E9</v>
      </c>
      <c r="B463" s="186">
        <v>1.7483904E9</v>
      </c>
      <c r="C463" s="186">
        <v>0.14285595</v>
      </c>
      <c r="D463" s="186" t="s">
        <v>537</v>
      </c>
      <c r="E463" s="196"/>
      <c r="F463" s="186" t="s">
        <v>545</v>
      </c>
      <c r="G463" s="186" t="s">
        <v>539</v>
      </c>
      <c r="H463" s="186" t="s">
        <v>491</v>
      </c>
      <c r="I463" s="186" t="s">
        <v>540</v>
      </c>
      <c r="J463" s="152" t="str">
        <f t="shared" si="1"/>
        <v>2025/05</v>
      </c>
    </row>
    <row r="464">
      <c r="A464" s="195">
        <v>1.748304E9</v>
      </c>
      <c r="B464" s="186">
        <v>1.7483904E9</v>
      </c>
      <c r="C464" s="190">
        <v>6.53E-5</v>
      </c>
      <c r="D464" s="186" t="s">
        <v>537</v>
      </c>
      <c r="E464" s="196"/>
      <c r="F464" s="186" t="s">
        <v>551</v>
      </c>
      <c r="G464" s="186" t="s">
        <v>539</v>
      </c>
      <c r="H464" s="186" t="s">
        <v>513</v>
      </c>
      <c r="I464" s="186" t="s">
        <v>540</v>
      </c>
      <c r="J464" s="152" t="str">
        <f t="shared" si="1"/>
        <v>2025/05</v>
      </c>
    </row>
    <row r="465">
      <c r="A465" s="195">
        <v>1.748304E9</v>
      </c>
      <c r="B465" s="186">
        <v>1.7483904E9</v>
      </c>
      <c r="C465" s="186">
        <v>0.0033612</v>
      </c>
      <c r="D465" s="186" t="s">
        <v>537</v>
      </c>
      <c r="E465" s="196"/>
      <c r="F465" s="186" t="s">
        <v>550</v>
      </c>
      <c r="G465" s="186" t="s">
        <v>539</v>
      </c>
      <c r="H465" s="186" t="s">
        <v>497</v>
      </c>
      <c r="I465" s="186" t="s">
        <v>540</v>
      </c>
      <c r="J465" s="152" t="str">
        <f t="shared" si="1"/>
        <v>2025/05</v>
      </c>
    </row>
    <row r="466">
      <c r="A466" s="195">
        <v>1.7483904E9</v>
      </c>
      <c r="B466" s="186">
        <v>1.7484768E9</v>
      </c>
      <c r="C466" s="186">
        <v>0.12276335</v>
      </c>
      <c r="D466" s="186" t="s">
        <v>537</v>
      </c>
      <c r="E466" s="196"/>
      <c r="F466" s="186" t="s">
        <v>552</v>
      </c>
      <c r="G466" s="186" t="s">
        <v>539</v>
      </c>
      <c r="H466" s="186" t="s">
        <v>514</v>
      </c>
      <c r="I466" s="186" t="s">
        <v>540</v>
      </c>
      <c r="J466" s="152" t="str">
        <f t="shared" si="1"/>
        <v>2025/05</v>
      </c>
    </row>
    <row r="467">
      <c r="A467" s="195">
        <v>1.7483904E9</v>
      </c>
      <c r="B467" s="186">
        <v>1.7484768E9</v>
      </c>
      <c r="C467" s="186">
        <v>21.87088875</v>
      </c>
      <c r="D467" s="186" t="s">
        <v>537</v>
      </c>
      <c r="E467" s="196"/>
      <c r="F467" s="186" t="s">
        <v>543</v>
      </c>
      <c r="G467" s="186" t="s">
        <v>539</v>
      </c>
      <c r="H467" s="186" t="s">
        <v>502</v>
      </c>
      <c r="I467" s="186" t="s">
        <v>540</v>
      </c>
      <c r="J467" s="152" t="str">
        <f t="shared" si="1"/>
        <v>2025/05</v>
      </c>
    </row>
    <row r="468">
      <c r="A468" s="195">
        <v>1.7483904E9</v>
      </c>
      <c r="B468" s="186">
        <v>1.7484768E9</v>
      </c>
      <c r="C468" s="186">
        <v>1.0474677</v>
      </c>
      <c r="D468" s="186" t="s">
        <v>537</v>
      </c>
      <c r="E468" s="196"/>
      <c r="F468" s="186" t="s">
        <v>548</v>
      </c>
      <c r="G468" s="186" t="s">
        <v>539</v>
      </c>
      <c r="H468" s="186" t="s">
        <v>488</v>
      </c>
      <c r="I468" s="186" t="s">
        <v>540</v>
      </c>
      <c r="J468" s="152" t="str">
        <f t="shared" si="1"/>
        <v>2025/05</v>
      </c>
    </row>
    <row r="469">
      <c r="A469" s="195">
        <v>1.7483904E9</v>
      </c>
      <c r="B469" s="186">
        <v>1.7484768E9</v>
      </c>
      <c r="C469" s="186">
        <v>24.9784246</v>
      </c>
      <c r="D469" s="186" t="s">
        <v>537</v>
      </c>
      <c r="E469" s="196"/>
      <c r="F469" s="186" t="s">
        <v>542</v>
      </c>
      <c r="G469" s="186" t="s">
        <v>539</v>
      </c>
      <c r="H469" s="186" t="s">
        <v>487</v>
      </c>
      <c r="I469" s="186" t="s">
        <v>540</v>
      </c>
      <c r="J469" s="152" t="str">
        <f t="shared" si="1"/>
        <v>2025/05</v>
      </c>
    </row>
    <row r="470">
      <c r="A470" s="195">
        <v>1.7483904E9</v>
      </c>
      <c r="B470" s="186">
        <v>1.7484768E9</v>
      </c>
      <c r="C470" s="186">
        <v>3.20495505</v>
      </c>
      <c r="D470" s="186" t="s">
        <v>537</v>
      </c>
      <c r="E470" s="196"/>
      <c r="F470" s="186" t="s">
        <v>544</v>
      </c>
      <c r="G470" s="186" t="s">
        <v>539</v>
      </c>
      <c r="H470" s="186" t="s">
        <v>498</v>
      </c>
      <c r="I470" s="186" t="s">
        <v>540</v>
      </c>
      <c r="J470" s="152" t="str">
        <f t="shared" si="1"/>
        <v>2025/05</v>
      </c>
    </row>
    <row r="471">
      <c r="A471" s="195">
        <v>1.7483904E9</v>
      </c>
      <c r="B471" s="186">
        <v>1.7484768E9</v>
      </c>
      <c r="C471" s="186">
        <v>0.00166575</v>
      </c>
      <c r="D471" s="186" t="s">
        <v>537</v>
      </c>
      <c r="E471" s="196"/>
      <c r="F471" s="186" t="s">
        <v>546</v>
      </c>
      <c r="G471" s="186" t="s">
        <v>539</v>
      </c>
      <c r="H471" s="186" t="s">
        <v>509</v>
      </c>
      <c r="I471" s="186" t="s">
        <v>540</v>
      </c>
      <c r="J471" s="152" t="str">
        <f t="shared" si="1"/>
        <v>2025/05</v>
      </c>
    </row>
    <row r="472">
      <c r="A472" s="195">
        <v>1.7483904E9</v>
      </c>
      <c r="B472" s="186">
        <v>1.7484768E9</v>
      </c>
      <c r="C472" s="186">
        <v>12.23673285</v>
      </c>
      <c r="D472" s="186" t="s">
        <v>537</v>
      </c>
      <c r="E472" s="196"/>
      <c r="F472" s="186" t="s">
        <v>541</v>
      </c>
      <c r="G472" s="186" t="s">
        <v>539</v>
      </c>
      <c r="H472" s="186" t="s">
        <v>489</v>
      </c>
      <c r="I472" s="186" t="s">
        <v>540</v>
      </c>
      <c r="J472" s="152" t="str">
        <f t="shared" si="1"/>
        <v>2025/05</v>
      </c>
    </row>
    <row r="473">
      <c r="A473" s="195">
        <v>1.7483904E9</v>
      </c>
      <c r="B473" s="186">
        <v>1.7484768E9</v>
      </c>
      <c r="C473" s="186">
        <v>0.1402476</v>
      </c>
      <c r="D473" s="186" t="s">
        <v>537</v>
      </c>
      <c r="E473" s="196"/>
      <c r="F473" s="186" t="s">
        <v>545</v>
      </c>
      <c r="G473" s="186" t="s">
        <v>539</v>
      </c>
      <c r="H473" s="186" t="s">
        <v>491</v>
      </c>
      <c r="I473" s="186" t="s">
        <v>540</v>
      </c>
      <c r="J473" s="152" t="str">
        <f t="shared" si="1"/>
        <v>2025/05</v>
      </c>
    </row>
    <row r="474">
      <c r="A474" s="195">
        <v>1.7483904E9</v>
      </c>
      <c r="B474" s="186">
        <v>1.7484768E9</v>
      </c>
      <c r="C474" s="186">
        <v>0.1577927</v>
      </c>
      <c r="D474" s="186" t="s">
        <v>537</v>
      </c>
      <c r="E474" s="196"/>
      <c r="F474" s="186" t="s">
        <v>538</v>
      </c>
      <c r="G474" s="186" t="s">
        <v>539</v>
      </c>
      <c r="H474" s="186" t="s">
        <v>499</v>
      </c>
      <c r="I474" s="186" t="s">
        <v>540</v>
      </c>
      <c r="J474" s="152" t="str">
        <f t="shared" si="1"/>
        <v>2025/05</v>
      </c>
    </row>
    <row r="475">
      <c r="A475" s="195">
        <v>1.7483904E9</v>
      </c>
      <c r="B475" s="186">
        <v>1.7484768E9</v>
      </c>
      <c r="C475" s="186">
        <v>1.212E-4</v>
      </c>
      <c r="D475" s="186" t="s">
        <v>537</v>
      </c>
      <c r="E475" s="196"/>
      <c r="F475" s="186" t="s">
        <v>551</v>
      </c>
      <c r="G475" s="186" t="s">
        <v>539</v>
      </c>
      <c r="H475" s="186" t="s">
        <v>513</v>
      </c>
      <c r="I475" s="186" t="s">
        <v>540</v>
      </c>
      <c r="J475" s="152" t="str">
        <f t="shared" si="1"/>
        <v>2025/05</v>
      </c>
    </row>
    <row r="476">
      <c r="A476" s="195">
        <v>1.7483904E9</v>
      </c>
      <c r="B476" s="186">
        <v>1.7484768E9</v>
      </c>
      <c r="C476" s="186">
        <v>0.0067944</v>
      </c>
      <c r="D476" s="186" t="s">
        <v>537</v>
      </c>
      <c r="E476" s="196"/>
      <c r="F476" s="186" t="s">
        <v>550</v>
      </c>
      <c r="G476" s="186" t="s">
        <v>539</v>
      </c>
      <c r="H476" s="186" t="s">
        <v>497</v>
      </c>
      <c r="I476" s="186" t="s">
        <v>540</v>
      </c>
      <c r="J476" s="152" t="str">
        <f t="shared" si="1"/>
        <v>2025/05</v>
      </c>
    </row>
    <row r="477">
      <c r="A477" s="195">
        <v>1.7484768E9</v>
      </c>
      <c r="B477" s="186">
        <v>1.7485632E9</v>
      </c>
      <c r="C477" s="186">
        <v>0.0167413</v>
      </c>
      <c r="D477" s="186" t="s">
        <v>537</v>
      </c>
      <c r="E477" s="196"/>
      <c r="F477" s="186" t="s">
        <v>552</v>
      </c>
      <c r="G477" s="186" t="s">
        <v>539</v>
      </c>
      <c r="H477" s="186" t="s">
        <v>514</v>
      </c>
      <c r="I477" s="186" t="s">
        <v>540</v>
      </c>
      <c r="J477" s="152" t="str">
        <f t="shared" si="1"/>
        <v>2025/05</v>
      </c>
    </row>
    <row r="478">
      <c r="A478" s="195">
        <v>1.7484768E9</v>
      </c>
      <c r="B478" s="186">
        <v>1.7485632E9</v>
      </c>
      <c r="C478" s="186">
        <v>11.6712053</v>
      </c>
      <c r="D478" s="186" t="s">
        <v>537</v>
      </c>
      <c r="E478" s="196"/>
      <c r="F478" s="186" t="s">
        <v>543</v>
      </c>
      <c r="G478" s="186" t="s">
        <v>539</v>
      </c>
      <c r="H478" s="186" t="s">
        <v>502</v>
      </c>
      <c r="I478" s="186" t="s">
        <v>540</v>
      </c>
      <c r="J478" s="152" t="str">
        <f t="shared" si="1"/>
        <v>2025/05</v>
      </c>
    </row>
    <row r="479">
      <c r="A479" s="195">
        <v>1.7484768E9</v>
      </c>
      <c r="B479" s="186">
        <v>1.7485632E9</v>
      </c>
      <c r="C479" s="186">
        <v>0.0587592</v>
      </c>
      <c r="D479" s="186" t="s">
        <v>537</v>
      </c>
      <c r="E479" s="196"/>
      <c r="F479" s="186" t="s">
        <v>548</v>
      </c>
      <c r="G479" s="186" t="s">
        <v>539</v>
      </c>
      <c r="H479" s="186" t="s">
        <v>488</v>
      </c>
      <c r="I479" s="186" t="s">
        <v>540</v>
      </c>
      <c r="J479" s="152" t="str">
        <f t="shared" si="1"/>
        <v>2025/05</v>
      </c>
    </row>
    <row r="480">
      <c r="A480" s="195">
        <v>1.7484768E9</v>
      </c>
      <c r="B480" s="186">
        <v>1.7485632E9</v>
      </c>
      <c r="C480" s="186">
        <v>17.2997363</v>
      </c>
      <c r="D480" s="186" t="s">
        <v>537</v>
      </c>
      <c r="E480" s="196"/>
      <c r="F480" s="186" t="s">
        <v>542</v>
      </c>
      <c r="G480" s="186" t="s">
        <v>539</v>
      </c>
      <c r="H480" s="186" t="s">
        <v>487</v>
      </c>
      <c r="I480" s="186" t="s">
        <v>540</v>
      </c>
      <c r="J480" s="152" t="str">
        <f t="shared" si="1"/>
        <v>2025/05</v>
      </c>
    </row>
    <row r="481">
      <c r="A481" s="195">
        <v>1.7484768E9</v>
      </c>
      <c r="B481" s="186">
        <v>1.7485632E9</v>
      </c>
      <c r="C481" s="186">
        <v>3.7125255</v>
      </c>
      <c r="D481" s="186" t="s">
        <v>537</v>
      </c>
      <c r="E481" s="196"/>
      <c r="F481" s="186" t="s">
        <v>544</v>
      </c>
      <c r="G481" s="186" t="s">
        <v>539</v>
      </c>
      <c r="H481" s="186" t="s">
        <v>498</v>
      </c>
      <c r="I481" s="186" t="s">
        <v>540</v>
      </c>
      <c r="J481" s="152" t="str">
        <f t="shared" si="1"/>
        <v>2025/05</v>
      </c>
    </row>
    <row r="482">
      <c r="A482" s="195">
        <v>1.7484768E9</v>
      </c>
      <c r="B482" s="186">
        <v>1.7485632E9</v>
      </c>
      <c r="C482" s="186">
        <v>0.1743115</v>
      </c>
      <c r="D482" s="186" t="s">
        <v>537</v>
      </c>
      <c r="E482" s="196"/>
      <c r="F482" s="186" t="s">
        <v>538</v>
      </c>
      <c r="G482" s="186" t="s">
        <v>539</v>
      </c>
      <c r="H482" s="186" t="s">
        <v>499</v>
      </c>
      <c r="I482" s="186" t="s">
        <v>540</v>
      </c>
      <c r="J482" s="152" t="str">
        <f t="shared" si="1"/>
        <v>2025/05</v>
      </c>
    </row>
    <row r="483">
      <c r="A483" s="195">
        <v>1.7484768E9</v>
      </c>
      <c r="B483" s="186">
        <v>1.7485632E9</v>
      </c>
      <c r="C483" s="186">
        <v>2.919E-4</v>
      </c>
      <c r="D483" s="186" t="s">
        <v>537</v>
      </c>
      <c r="E483" s="196"/>
      <c r="F483" s="186" t="s">
        <v>546</v>
      </c>
      <c r="G483" s="186" t="s">
        <v>539</v>
      </c>
      <c r="H483" s="186" t="s">
        <v>509</v>
      </c>
      <c r="I483" s="186" t="s">
        <v>540</v>
      </c>
      <c r="J483" s="152" t="str">
        <f t="shared" si="1"/>
        <v>2025/05</v>
      </c>
    </row>
    <row r="484">
      <c r="A484" s="195">
        <v>1.7484768E9</v>
      </c>
      <c r="B484" s="186">
        <v>1.7485632E9</v>
      </c>
      <c r="C484" s="186">
        <v>12.08963955</v>
      </c>
      <c r="D484" s="186" t="s">
        <v>537</v>
      </c>
      <c r="E484" s="196"/>
      <c r="F484" s="186" t="s">
        <v>541</v>
      </c>
      <c r="G484" s="186" t="s">
        <v>539</v>
      </c>
      <c r="H484" s="186" t="s">
        <v>489</v>
      </c>
      <c r="I484" s="186" t="s">
        <v>540</v>
      </c>
      <c r="J484" s="152" t="str">
        <f t="shared" si="1"/>
        <v>2025/05</v>
      </c>
    </row>
    <row r="485">
      <c r="A485" s="195">
        <v>1.7484768E9</v>
      </c>
      <c r="B485" s="186">
        <v>1.7485632E9</v>
      </c>
      <c r="C485" s="186">
        <v>0.27415335</v>
      </c>
      <c r="D485" s="186" t="s">
        <v>537</v>
      </c>
      <c r="E485" s="196"/>
      <c r="F485" s="186" t="s">
        <v>545</v>
      </c>
      <c r="G485" s="186" t="s">
        <v>539</v>
      </c>
      <c r="H485" s="186" t="s">
        <v>491</v>
      </c>
      <c r="I485" s="186" t="s">
        <v>540</v>
      </c>
      <c r="J485" s="152" t="str">
        <f t="shared" si="1"/>
        <v>2025/05</v>
      </c>
    </row>
    <row r="486">
      <c r="A486" s="195">
        <v>1.7484768E9</v>
      </c>
      <c r="B486" s="186">
        <v>1.7485632E9</v>
      </c>
      <c r="C486" s="190">
        <v>7.39E-5</v>
      </c>
      <c r="D486" s="186" t="s">
        <v>537</v>
      </c>
      <c r="E486" s="196"/>
      <c r="F486" s="186" t="s">
        <v>551</v>
      </c>
      <c r="G486" s="186" t="s">
        <v>539</v>
      </c>
      <c r="H486" s="186" t="s">
        <v>513</v>
      </c>
      <c r="I486" s="186" t="s">
        <v>540</v>
      </c>
      <c r="J486" s="152" t="str">
        <f t="shared" si="1"/>
        <v>2025/05</v>
      </c>
    </row>
    <row r="487">
      <c r="A487" s="195">
        <v>1.7485632E9</v>
      </c>
      <c r="B487" s="186">
        <v>1.7486496E9</v>
      </c>
      <c r="C487" s="186">
        <v>0.034374</v>
      </c>
      <c r="D487" s="186" t="s">
        <v>537</v>
      </c>
      <c r="E487" s="196"/>
      <c r="F487" s="186" t="s">
        <v>552</v>
      </c>
      <c r="G487" s="186" t="s">
        <v>539</v>
      </c>
      <c r="H487" s="186" t="s">
        <v>514</v>
      </c>
      <c r="I487" s="186" t="s">
        <v>540</v>
      </c>
      <c r="J487" s="152" t="str">
        <f t="shared" si="1"/>
        <v>2025/05</v>
      </c>
    </row>
    <row r="488">
      <c r="A488" s="195">
        <v>1.7485632E9</v>
      </c>
      <c r="B488" s="186">
        <v>1.7486496E9</v>
      </c>
      <c r="C488" s="186">
        <v>8.367774</v>
      </c>
      <c r="D488" s="186" t="s">
        <v>537</v>
      </c>
      <c r="E488" s="196"/>
      <c r="F488" s="186" t="s">
        <v>543</v>
      </c>
      <c r="G488" s="186" t="s">
        <v>539</v>
      </c>
      <c r="H488" s="186" t="s">
        <v>502</v>
      </c>
      <c r="I488" s="186" t="s">
        <v>540</v>
      </c>
      <c r="J488" s="152" t="str">
        <f t="shared" si="1"/>
        <v>2025/05</v>
      </c>
    </row>
    <row r="489">
      <c r="A489" s="195">
        <v>1.7485632E9</v>
      </c>
      <c r="B489" s="186">
        <v>1.7486496E9</v>
      </c>
      <c r="C489" s="186">
        <v>1.896702</v>
      </c>
      <c r="D489" s="186" t="s">
        <v>537</v>
      </c>
      <c r="E489" s="196"/>
      <c r="F489" s="186" t="s">
        <v>548</v>
      </c>
      <c r="G489" s="186" t="s">
        <v>539</v>
      </c>
      <c r="H489" s="186" t="s">
        <v>488</v>
      </c>
      <c r="I489" s="186" t="s">
        <v>540</v>
      </c>
      <c r="J489" s="152" t="str">
        <f t="shared" si="1"/>
        <v>2025/05</v>
      </c>
    </row>
    <row r="490">
      <c r="A490" s="195">
        <v>1.7485632E9</v>
      </c>
      <c r="B490" s="186">
        <v>1.7486496E9</v>
      </c>
      <c r="C490" s="186">
        <v>15.8102024</v>
      </c>
      <c r="D490" s="186" t="s">
        <v>537</v>
      </c>
      <c r="E490" s="196"/>
      <c r="F490" s="186" t="s">
        <v>542</v>
      </c>
      <c r="G490" s="186" t="s">
        <v>539</v>
      </c>
      <c r="H490" s="186" t="s">
        <v>487</v>
      </c>
      <c r="I490" s="186" t="s">
        <v>540</v>
      </c>
      <c r="J490" s="152" t="str">
        <f t="shared" si="1"/>
        <v>2025/05</v>
      </c>
    </row>
    <row r="491">
      <c r="A491" s="195">
        <v>1.7485632E9</v>
      </c>
      <c r="B491" s="186">
        <v>1.7486496E9</v>
      </c>
      <c r="C491" s="186">
        <v>4.39943055</v>
      </c>
      <c r="D491" s="186" t="s">
        <v>537</v>
      </c>
      <c r="E491" s="196"/>
      <c r="F491" s="186" t="s">
        <v>544</v>
      </c>
      <c r="G491" s="186" t="s">
        <v>539</v>
      </c>
      <c r="H491" s="186" t="s">
        <v>498</v>
      </c>
      <c r="I491" s="186" t="s">
        <v>540</v>
      </c>
      <c r="J491" s="152" t="str">
        <f t="shared" si="1"/>
        <v>2025/05</v>
      </c>
    </row>
    <row r="492">
      <c r="A492" s="195">
        <v>1.7485632E9</v>
      </c>
      <c r="B492" s="186">
        <v>1.7486496E9</v>
      </c>
      <c r="C492" s="186">
        <v>0.19880448</v>
      </c>
      <c r="D492" s="186" t="s">
        <v>537</v>
      </c>
      <c r="E492" s="196"/>
      <c r="F492" s="186" t="s">
        <v>538</v>
      </c>
      <c r="G492" s="186" t="s">
        <v>539</v>
      </c>
      <c r="H492" s="186" t="s">
        <v>499</v>
      </c>
      <c r="I492" s="186" t="s">
        <v>540</v>
      </c>
      <c r="J492" s="152" t="str">
        <f t="shared" si="1"/>
        <v>2025/05</v>
      </c>
    </row>
    <row r="493">
      <c r="A493" s="195">
        <v>1.7485632E9</v>
      </c>
      <c r="B493" s="186">
        <v>1.7486496E9</v>
      </c>
      <c r="C493" s="186">
        <v>0.0010257</v>
      </c>
      <c r="D493" s="186" t="s">
        <v>537</v>
      </c>
      <c r="E493" s="196"/>
      <c r="F493" s="186" t="s">
        <v>546</v>
      </c>
      <c r="G493" s="186" t="s">
        <v>539</v>
      </c>
      <c r="H493" s="186" t="s">
        <v>509</v>
      </c>
      <c r="I493" s="186" t="s">
        <v>540</v>
      </c>
      <c r="J493" s="152" t="str">
        <f t="shared" si="1"/>
        <v>2025/05</v>
      </c>
    </row>
    <row r="494">
      <c r="A494" s="195">
        <v>1.7485632E9</v>
      </c>
      <c r="B494" s="186">
        <v>1.7486496E9</v>
      </c>
      <c r="C494" s="186">
        <v>12.01224465</v>
      </c>
      <c r="D494" s="186" t="s">
        <v>537</v>
      </c>
      <c r="E494" s="196"/>
      <c r="F494" s="186" t="s">
        <v>541</v>
      </c>
      <c r="G494" s="186" t="s">
        <v>539</v>
      </c>
      <c r="H494" s="186" t="s">
        <v>489</v>
      </c>
      <c r="I494" s="186" t="s">
        <v>540</v>
      </c>
      <c r="J494" s="152" t="str">
        <f t="shared" si="1"/>
        <v>2025/05</v>
      </c>
    </row>
    <row r="495">
      <c r="A495" s="195">
        <v>1.7485632E9</v>
      </c>
      <c r="B495" s="186">
        <v>1.7486496E9</v>
      </c>
      <c r="C495" s="186">
        <v>0.1532172</v>
      </c>
      <c r="D495" s="186" t="s">
        <v>537</v>
      </c>
      <c r="E495" s="196"/>
      <c r="F495" s="186" t="s">
        <v>545</v>
      </c>
      <c r="G495" s="186" t="s">
        <v>539</v>
      </c>
      <c r="H495" s="186" t="s">
        <v>491</v>
      </c>
      <c r="I495" s="186" t="s">
        <v>540</v>
      </c>
      <c r="J495" s="152" t="str">
        <f t="shared" si="1"/>
        <v>2025/05</v>
      </c>
    </row>
    <row r="496">
      <c r="A496" s="195">
        <v>1.7485632E9</v>
      </c>
      <c r="B496" s="186">
        <v>1.7486496E9</v>
      </c>
      <c r="C496" s="186">
        <v>1.116E-4</v>
      </c>
      <c r="D496" s="186" t="s">
        <v>537</v>
      </c>
      <c r="E496" s="196"/>
      <c r="F496" s="186" t="s">
        <v>551</v>
      </c>
      <c r="G496" s="186" t="s">
        <v>539</v>
      </c>
      <c r="H496" s="186" t="s">
        <v>513</v>
      </c>
      <c r="I496" s="186" t="s">
        <v>540</v>
      </c>
      <c r="J496" s="152" t="str">
        <f t="shared" si="1"/>
        <v>2025/05</v>
      </c>
    </row>
    <row r="497">
      <c r="A497" s="195">
        <v>1.7486496E9</v>
      </c>
      <c r="B497" s="186">
        <v>1.748736E9</v>
      </c>
      <c r="C497" s="186">
        <v>4.79286435</v>
      </c>
      <c r="D497" s="186" t="s">
        <v>537</v>
      </c>
      <c r="E497" s="196"/>
      <c r="F497" s="186" t="s">
        <v>543</v>
      </c>
      <c r="G497" s="186" t="s">
        <v>539</v>
      </c>
      <c r="H497" s="186" t="s">
        <v>502</v>
      </c>
      <c r="I497" s="186" t="s">
        <v>540</v>
      </c>
      <c r="J497" s="152" t="str">
        <f t="shared" si="1"/>
        <v>2025/06</v>
      </c>
    </row>
    <row r="498">
      <c r="A498" s="195">
        <v>1.7486496E9</v>
      </c>
      <c r="B498" s="186">
        <v>1.748736E9</v>
      </c>
      <c r="C498" s="186">
        <v>0.574066</v>
      </c>
      <c r="D498" s="186" t="s">
        <v>537</v>
      </c>
      <c r="E498" s="196"/>
      <c r="F498" s="186" t="s">
        <v>548</v>
      </c>
      <c r="G498" s="186" t="s">
        <v>539</v>
      </c>
      <c r="H498" s="186" t="s">
        <v>488</v>
      </c>
      <c r="I498" s="186" t="s">
        <v>540</v>
      </c>
      <c r="J498" s="152" t="str">
        <f t="shared" si="1"/>
        <v>2025/06</v>
      </c>
    </row>
    <row r="499">
      <c r="A499" s="195">
        <v>1.7486496E9</v>
      </c>
      <c r="B499" s="186">
        <v>1.748736E9</v>
      </c>
      <c r="C499" s="186">
        <v>2.6731571</v>
      </c>
      <c r="D499" s="186" t="s">
        <v>537</v>
      </c>
      <c r="E499" s="196"/>
      <c r="F499" s="186" t="s">
        <v>542</v>
      </c>
      <c r="G499" s="186" t="s">
        <v>539</v>
      </c>
      <c r="H499" s="186" t="s">
        <v>487</v>
      </c>
      <c r="I499" s="186" t="s">
        <v>540</v>
      </c>
      <c r="J499" s="152" t="str">
        <f t="shared" si="1"/>
        <v>2025/06</v>
      </c>
    </row>
    <row r="500">
      <c r="A500" s="195">
        <v>1.7486496E9</v>
      </c>
      <c r="B500" s="186">
        <v>1.748736E9</v>
      </c>
      <c r="C500" s="186">
        <v>3.0428664</v>
      </c>
      <c r="D500" s="186" t="s">
        <v>537</v>
      </c>
      <c r="E500" s="196"/>
      <c r="F500" s="186" t="s">
        <v>544</v>
      </c>
      <c r="G500" s="186" t="s">
        <v>539</v>
      </c>
      <c r="H500" s="186" t="s">
        <v>498</v>
      </c>
      <c r="I500" s="186" t="s">
        <v>540</v>
      </c>
      <c r="J500" s="152" t="str">
        <f t="shared" si="1"/>
        <v>2025/06</v>
      </c>
    </row>
    <row r="501">
      <c r="A501" s="195">
        <v>1.7486496E9</v>
      </c>
      <c r="B501" s="186">
        <v>1.748736E9</v>
      </c>
      <c r="C501" s="186">
        <v>0.0040032</v>
      </c>
      <c r="D501" s="186" t="s">
        <v>537</v>
      </c>
      <c r="E501" s="196"/>
      <c r="F501" s="186" t="s">
        <v>546</v>
      </c>
      <c r="G501" s="186" t="s">
        <v>539</v>
      </c>
      <c r="H501" s="186" t="s">
        <v>509</v>
      </c>
      <c r="I501" s="186" t="s">
        <v>540</v>
      </c>
      <c r="J501" s="152" t="str">
        <f t="shared" si="1"/>
        <v>2025/06</v>
      </c>
    </row>
    <row r="502">
      <c r="A502" s="195">
        <v>1.7486496E9</v>
      </c>
      <c r="B502" s="186">
        <v>1.748736E9</v>
      </c>
      <c r="C502" s="186">
        <v>11.77612605</v>
      </c>
      <c r="D502" s="186" t="s">
        <v>537</v>
      </c>
      <c r="E502" s="196"/>
      <c r="F502" s="186" t="s">
        <v>541</v>
      </c>
      <c r="G502" s="186" t="s">
        <v>539</v>
      </c>
      <c r="H502" s="186" t="s">
        <v>489</v>
      </c>
      <c r="I502" s="186" t="s">
        <v>540</v>
      </c>
      <c r="J502" s="152" t="str">
        <f t="shared" si="1"/>
        <v>2025/06</v>
      </c>
    </row>
    <row r="503">
      <c r="A503" s="195">
        <v>1.7486496E9</v>
      </c>
      <c r="B503" s="186">
        <v>1.748736E9</v>
      </c>
      <c r="C503" s="186">
        <v>0.126258</v>
      </c>
      <c r="D503" s="186" t="s">
        <v>537</v>
      </c>
      <c r="E503" s="196"/>
      <c r="F503" s="186" t="s">
        <v>545</v>
      </c>
      <c r="G503" s="186" t="s">
        <v>539</v>
      </c>
      <c r="H503" s="186" t="s">
        <v>491</v>
      </c>
      <c r="I503" s="186" t="s">
        <v>540</v>
      </c>
      <c r="J503" s="152" t="str">
        <f t="shared" si="1"/>
        <v>2025/06</v>
      </c>
    </row>
    <row r="504">
      <c r="A504" s="195">
        <v>1.7486496E9</v>
      </c>
      <c r="B504" s="186">
        <v>1.748736E9</v>
      </c>
      <c r="C504" s="186">
        <v>0.13096446</v>
      </c>
      <c r="D504" s="186" t="s">
        <v>537</v>
      </c>
      <c r="E504" s="196"/>
      <c r="F504" s="186" t="s">
        <v>538</v>
      </c>
      <c r="G504" s="186" t="s">
        <v>539</v>
      </c>
      <c r="H504" s="186" t="s">
        <v>499</v>
      </c>
      <c r="I504" s="186" t="s">
        <v>540</v>
      </c>
      <c r="J504" s="152" t="str">
        <f t="shared" si="1"/>
        <v>2025/06</v>
      </c>
    </row>
    <row r="505">
      <c r="A505" s="195">
        <v>1.7486496E9</v>
      </c>
      <c r="B505" s="186">
        <v>1.748736E9</v>
      </c>
      <c r="C505" s="186">
        <v>1.911E-4</v>
      </c>
      <c r="D505" s="186" t="s">
        <v>537</v>
      </c>
      <c r="E505" s="196"/>
      <c r="F505" s="186" t="s">
        <v>551</v>
      </c>
      <c r="G505" s="186" t="s">
        <v>539</v>
      </c>
      <c r="H505" s="186" t="s">
        <v>513</v>
      </c>
      <c r="I505" s="186" t="s">
        <v>540</v>
      </c>
      <c r="J505" s="152" t="str">
        <f t="shared" si="1"/>
        <v>2025/06</v>
      </c>
    </row>
    <row r="506">
      <c r="A506" s="195">
        <v>1.748736E9</v>
      </c>
      <c r="B506" s="186">
        <v>1.7488224E9</v>
      </c>
      <c r="C506" s="186">
        <v>0.042802</v>
      </c>
      <c r="D506" s="186" t="s">
        <v>537</v>
      </c>
      <c r="E506" s="196"/>
      <c r="F506" s="186" t="s">
        <v>552</v>
      </c>
      <c r="G506" s="186" t="s">
        <v>539</v>
      </c>
      <c r="H506" s="186" t="s">
        <v>514</v>
      </c>
      <c r="I506" s="186" t="s">
        <v>540</v>
      </c>
      <c r="J506" s="152" t="str">
        <f t="shared" si="1"/>
        <v>2025/06</v>
      </c>
    </row>
    <row r="507">
      <c r="A507" s="195">
        <v>1.748736E9</v>
      </c>
      <c r="B507" s="186">
        <v>1.7488224E9</v>
      </c>
      <c r="C507" s="186">
        <v>4.90191795</v>
      </c>
      <c r="D507" s="186" t="s">
        <v>537</v>
      </c>
      <c r="E507" s="196"/>
      <c r="F507" s="186" t="s">
        <v>543</v>
      </c>
      <c r="G507" s="186" t="s">
        <v>539</v>
      </c>
      <c r="H507" s="186" t="s">
        <v>502</v>
      </c>
      <c r="I507" s="186" t="s">
        <v>540</v>
      </c>
      <c r="J507" s="152" t="str">
        <f t="shared" si="1"/>
        <v>2025/06</v>
      </c>
    </row>
    <row r="508">
      <c r="A508" s="195">
        <v>1.748736E9</v>
      </c>
      <c r="B508" s="186">
        <v>1.7488224E9</v>
      </c>
      <c r="C508" s="186">
        <v>0.057092</v>
      </c>
      <c r="D508" s="186" t="s">
        <v>537</v>
      </c>
      <c r="E508" s="196"/>
      <c r="F508" s="186" t="s">
        <v>548</v>
      </c>
      <c r="G508" s="186" t="s">
        <v>539</v>
      </c>
      <c r="H508" s="186" t="s">
        <v>488</v>
      </c>
      <c r="I508" s="186" t="s">
        <v>540</v>
      </c>
      <c r="J508" s="152" t="str">
        <f t="shared" si="1"/>
        <v>2025/06</v>
      </c>
    </row>
    <row r="509">
      <c r="A509" s="195">
        <v>1.748736E9</v>
      </c>
      <c r="B509" s="186">
        <v>1.7488224E9</v>
      </c>
      <c r="C509" s="186">
        <v>11.78894165</v>
      </c>
      <c r="D509" s="186" t="s">
        <v>537</v>
      </c>
      <c r="E509" s="196"/>
      <c r="F509" s="186" t="s">
        <v>541</v>
      </c>
      <c r="G509" s="186" t="s">
        <v>539</v>
      </c>
      <c r="H509" s="186" t="s">
        <v>489</v>
      </c>
      <c r="I509" s="186" t="s">
        <v>540</v>
      </c>
      <c r="J509" s="152" t="str">
        <f t="shared" si="1"/>
        <v>2025/06</v>
      </c>
    </row>
    <row r="510">
      <c r="A510" s="195">
        <v>1.748736E9</v>
      </c>
      <c r="B510" s="186">
        <v>1.7488224E9</v>
      </c>
      <c r="C510" s="186">
        <v>2.7603392</v>
      </c>
      <c r="D510" s="186" t="s">
        <v>537</v>
      </c>
      <c r="E510" s="196"/>
      <c r="F510" s="186" t="s">
        <v>542</v>
      </c>
      <c r="G510" s="186" t="s">
        <v>539</v>
      </c>
      <c r="H510" s="186" t="s">
        <v>487</v>
      </c>
      <c r="I510" s="186" t="s">
        <v>540</v>
      </c>
      <c r="J510" s="152" t="str">
        <f t="shared" si="1"/>
        <v>2025/06</v>
      </c>
    </row>
    <row r="511">
      <c r="A511" s="195">
        <v>1.748736E9</v>
      </c>
      <c r="B511" s="186">
        <v>1.7488224E9</v>
      </c>
      <c r="C511" s="186">
        <v>1.0195804</v>
      </c>
      <c r="D511" s="186" t="s">
        <v>537</v>
      </c>
      <c r="E511" s="196"/>
      <c r="F511" s="186" t="s">
        <v>544</v>
      </c>
      <c r="G511" s="186" t="s">
        <v>539</v>
      </c>
      <c r="H511" s="186" t="s">
        <v>498</v>
      </c>
      <c r="I511" s="186" t="s">
        <v>540</v>
      </c>
      <c r="J511" s="152" t="str">
        <f t="shared" si="1"/>
        <v>2025/06</v>
      </c>
    </row>
    <row r="512">
      <c r="A512" s="195">
        <v>1.748736E9</v>
      </c>
      <c r="B512" s="186">
        <v>1.7488224E9</v>
      </c>
      <c r="C512" s="186">
        <v>0.1287915</v>
      </c>
      <c r="D512" s="186" t="s">
        <v>537</v>
      </c>
      <c r="E512" s="196"/>
      <c r="F512" s="186" t="s">
        <v>545</v>
      </c>
      <c r="G512" s="186" t="s">
        <v>539</v>
      </c>
      <c r="H512" s="186" t="s">
        <v>491</v>
      </c>
      <c r="I512" s="186" t="s">
        <v>540</v>
      </c>
      <c r="J512" s="152" t="str">
        <f t="shared" si="1"/>
        <v>2025/06</v>
      </c>
    </row>
    <row r="513">
      <c r="A513" s="195">
        <v>1.748736E9</v>
      </c>
      <c r="B513" s="186">
        <v>1.7488224E9</v>
      </c>
      <c r="C513" s="186">
        <v>0.16409792</v>
      </c>
      <c r="D513" s="186" t="s">
        <v>537</v>
      </c>
      <c r="E513" s="196"/>
      <c r="F513" s="186" t="s">
        <v>538</v>
      </c>
      <c r="G513" s="186" t="s">
        <v>539</v>
      </c>
      <c r="H513" s="186" t="s">
        <v>499</v>
      </c>
      <c r="I513" s="186" t="s">
        <v>540</v>
      </c>
      <c r="J513" s="152" t="str">
        <f t="shared" si="1"/>
        <v>2025/06</v>
      </c>
    </row>
    <row r="514">
      <c r="A514" s="195">
        <v>1.748736E9</v>
      </c>
      <c r="B514" s="186">
        <v>1.7488224E9</v>
      </c>
      <c r="C514" s="190">
        <v>2.68E-5</v>
      </c>
      <c r="D514" s="186" t="s">
        <v>537</v>
      </c>
      <c r="E514" s="196"/>
      <c r="F514" s="186" t="s">
        <v>551</v>
      </c>
      <c r="G514" s="186" t="s">
        <v>539</v>
      </c>
      <c r="H514" s="186" t="s">
        <v>513</v>
      </c>
      <c r="I514" s="186" t="s">
        <v>540</v>
      </c>
      <c r="J514" s="152" t="str">
        <f t="shared" si="1"/>
        <v>2025/06</v>
      </c>
    </row>
    <row r="515">
      <c r="A515" s="195">
        <v>1.7488224E9</v>
      </c>
      <c r="B515" s="186">
        <v>1.7489088E9</v>
      </c>
      <c r="C515" s="186">
        <v>0.060937</v>
      </c>
      <c r="D515" s="186" t="s">
        <v>537</v>
      </c>
      <c r="E515" s="196"/>
      <c r="F515" s="186" t="s">
        <v>552</v>
      </c>
      <c r="G515" s="186" t="s">
        <v>539</v>
      </c>
      <c r="H515" s="186" t="s">
        <v>514</v>
      </c>
      <c r="I515" s="186" t="s">
        <v>540</v>
      </c>
      <c r="J515" s="152" t="str">
        <f t="shared" si="1"/>
        <v>2025/06</v>
      </c>
    </row>
    <row r="516">
      <c r="A516" s="195">
        <v>1.7488224E9</v>
      </c>
      <c r="B516" s="186">
        <v>1.7489088E9</v>
      </c>
      <c r="C516" s="186">
        <v>8.1821771</v>
      </c>
      <c r="D516" s="186" t="s">
        <v>537</v>
      </c>
      <c r="E516" s="196"/>
      <c r="F516" s="186" t="s">
        <v>543</v>
      </c>
      <c r="G516" s="186" t="s">
        <v>539</v>
      </c>
      <c r="H516" s="186" t="s">
        <v>502</v>
      </c>
      <c r="I516" s="186" t="s">
        <v>540</v>
      </c>
      <c r="J516" s="152" t="str">
        <f t="shared" si="1"/>
        <v>2025/06</v>
      </c>
    </row>
    <row r="517">
      <c r="A517" s="195">
        <v>1.7488224E9</v>
      </c>
      <c r="B517" s="186">
        <v>1.7489088E9</v>
      </c>
      <c r="C517" s="186">
        <v>9.56021369</v>
      </c>
      <c r="D517" s="186" t="s">
        <v>537</v>
      </c>
      <c r="E517" s="196"/>
      <c r="F517" s="186" t="s">
        <v>548</v>
      </c>
      <c r="G517" s="186" t="s">
        <v>539</v>
      </c>
      <c r="H517" s="186" t="s">
        <v>488</v>
      </c>
      <c r="I517" s="186" t="s">
        <v>540</v>
      </c>
      <c r="J517" s="152" t="str">
        <f t="shared" si="1"/>
        <v>2025/06</v>
      </c>
    </row>
    <row r="518">
      <c r="A518" s="195">
        <v>1.7488224E9</v>
      </c>
      <c r="B518" s="186">
        <v>1.7489088E9</v>
      </c>
      <c r="C518" s="186">
        <v>12.3262965</v>
      </c>
      <c r="D518" s="186" t="s">
        <v>537</v>
      </c>
      <c r="E518" s="196"/>
      <c r="F518" s="186" t="s">
        <v>541</v>
      </c>
      <c r="G518" s="186" t="s">
        <v>539</v>
      </c>
      <c r="H518" s="186" t="s">
        <v>489</v>
      </c>
      <c r="I518" s="186" t="s">
        <v>540</v>
      </c>
      <c r="J518" s="152" t="str">
        <f t="shared" si="1"/>
        <v>2025/06</v>
      </c>
    </row>
    <row r="519">
      <c r="A519" s="195">
        <v>1.7488224E9</v>
      </c>
      <c r="B519" s="186">
        <v>1.7489088E9</v>
      </c>
      <c r="C519" s="186">
        <v>7.1011484</v>
      </c>
      <c r="D519" s="186" t="s">
        <v>537</v>
      </c>
      <c r="E519" s="196"/>
      <c r="F519" s="186" t="s">
        <v>542</v>
      </c>
      <c r="G519" s="186" t="s">
        <v>539</v>
      </c>
      <c r="H519" s="186" t="s">
        <v>487</v>
      </c>
      <c r="I519" s="186" t="s">
        <v>540</v>
      </c>
      <c r="J519" s="152" t="str">
        <f t="shared" si="1"/>
        <v>2025/06</v>
      </c>
    </row>
    <row r="520">
      <c r="A520" s="195">
        <v>1.7488224E9</v>
      </c>
      <c r="B520" s="186">
        <v>1.7489088E9</v>
      </c>
      <c r="C520" s="186">
        <v>3.26347155</v>
      </c>
      <c r="D520" s="186" t="s">
        <v>537</v>
      </c>
      <c r="E520" s="196"/>
      <c r="F520" s="186" t="s">
        <v>544</v>
      </c>
      <c r="G520" s="186" t="s">
        <v>539</v>
      </c>
      <c r="H520" s="186" t="s">
        <v>498</v>
      </c>
      <c r="I520" s="186" t="s">
        <v>540</v>
      </c>
      <c r="J520" s="152" t="str">
        <f t="shared" si="1"/>
        <v>2025/06</v>
      </c>
    </row>
    <row r="521">
      <c r="A521" s="195">
        <v>1.7488224E9</v>
      </c>
      <c r="B521" s="186">
        <v>1.7489088E9</v>
      </c>
      <c r="C521" s="186">
        <v>8.103E-4</v>
      </c>
      <c r="D521" s="186" t="s">
        <v>537</v>
      </c>
      <c r="E521" s="196"/>
      <c r="F521" s="186" t="s">
        <v>546</v>
      </c>
      <c r="G521" s="186" t="s">
        <v>539</v>
      </c>
      <c r="H521" s="186" t="s">
        <v>509</v>
      </c>
      <c r="I521" s="186" t="s">
        <v>540</v>
      </c>
      <c r="J521" s="152" t="str">
        <f t="shared" si="1"/>
        <v>2025/06</v>
      </c>
    </row>
    <row r="522">
      <c r="A522" s="195">
        <v>1.7488224E9</v>
      </c>
      <c r="B522" s="186">
        <v>1.7489088E9</v>
      </c>
      <c r="C522" s="186">
        <v>0.14148795</v>
      </c>
      <c r="D522" s="186" t="s">
        <v>537</v>
      </c>
      <c r="E522" s="196"/>
      <c r="F522" s="186" t="s">
        <v>545</v>
      </c>
      <c r="G522" s="186" t="s">
        <v>539</v>
      </c>
      <c r="H522" s="186" t="s">
        <v>491</v>
      </c>
      <c r="I522" s="186" t="s">
        <v>540</v>
      </c>
      <c r="J522" s="152" t="str">
        <f t="shared" si="1"/>
        <v>2025/06</v>
      </c>
    </row>
    <row r="523">
      <c r="A523" s="195">
        <v>1.7488224E9</v>
      </c>
      <c r="B523" s="186">
        <v>1.7489088E9</v>
      </c>
      <c r="C523" s="186">
        <v>0.1531453</v>
      </c>
      <c r="D523" s="186" t="s">
        <v>537</v>
      </c>
      <c r="E523" s="196"/>
      <c r="F523" s="186" t="s">
        <v>538</v>
      </c>
      <c r="G523" s="186" t="s">
        <v>539</v>
      </c>
      <c r="H523" s="186" t="s">
        <v>499</v>
      </c>
      <c r="I523" s="186" t="s">
        <v>540</v>
      </c>
      <c r="J523" s="152" t="str">
        <f t="shared" si="1"/>
        <v>2025/06</v>
      </c>
    </row>
    <row r="524">
      <c r="A524" s="195">
        <v>1.7488224E9</v>
      </c>
      <c r="B524" s="186">
        <v>1.7489088E9</v>
      </c>
      <c r="C524" s="190">
        <v>6.47E-5</v>
      </c>
      <c r="D524" s="186" t="s">
        <v>537</v>
      </c>
      <c r="E524" s="196"/>
      <c r="F524" s="186" t="s">
        <v>551</v>
      </c>
      <c r="G524" s="186" t="s">
        <v>539</v>
      </c>
      <c r="H524" s="186" t="s">
        <v>513</v>
      </c>
      <c r="I524" s="186" t="s">
        <v>540</v>
      </c>
      <c r="J524" s="152" t="str">
        <f t="shared" si="1"/>
        <v>2025/06</v>
      </c>
    </row>
    <row r="525">
      <c r="A525" s="195">
        <v>1.7489088E9</v>
      </c>
      <c r="B525" s="186">
        <v>1.7489952E9</v>
      </c>
      <c r="C525" s="186">
        <v>4.4418934</v>
      </c>
      <c r="D525" s="186" t="s">
        <v>537</v>
      </c>
      <c r="E525" s="196"/>
      <c r="F525" s="186" t="s">
        <v>543</v>
      </c>
      <c r="G525" s="186" t="s">
        <v>539</v>
      </c>
      <c r="H525" s="186" t="s">
        <v>502</v>
      </c>
      <c r="I525" s="186" t="s">
        <v>540</v>
      </c>
      <c r="J525" s="152" t="str">
        <f t="shared" si="1"/>
        <v>2025/06</v>
      </c>
    </row>
    <row r="526">
      <c r="A526" s="195">
        <v>1.7489088E9</v>
      </c>
      <c r="B526" s="186">
        <v>1.7489952E9</v>
      </c>
      <c r="C526" s="186">
        <v>1.157266</v>
      </c>
      <c r="D526" s="186" t="s">
        <v>537</v>
      </c>
      <c r="E526" s="196"/>
      <c r="F526" s="186" t="s">
        <v>548</v>
      </c>
      <c r="G526" s="186" t="s">
        <v>539</v>
      </c>
      <c r="H526" s="186" t="s">
        <v>488</v>
      </c>
      <c r="I526" s="186" t="s">
        <v>540</v>
      </c>
      <c r="J526" s="152" t="str">
        <f t="shared" si="1"/>
        <v>2025/06</v>
      </c>
    </row>
    <row r="527">
      <c r="A527" s="195">
        <v>1.7489088E9</v>
      </c>
      <c r="B527" s="186">
        <v>1.7489952E9</v>
      </c>
      <c r="C527" s="186">
        <v>12.50203445</v>
      </c>
      <c r="D527" s="186" t="s">
        <v>537</v>
      </c>
      <c r="E527" s="196"/>
      <c r="F527" s="186" t="s">
        <v>541</v>
      </c>
      <c r="G527" s="186" t="s">
        <v>539</v>
      </c>
      <c r="H527" s="186" t="s">
        <v>489</v>
      </c>
      <c r="I527" s="186" t="s">
        <v>540</v>
      </c>
      <c r="J527" s="152" t="str">
        <f t="shared" si="1"/>
        <v>2025/06</v>
      </c>
    </row>
    <row r="528">
      <c r="A528" s="195">
        <v>1.7489088E9</v>
      </c>
      <c r="B528" s="186">
        <v>1.7489952E9</v>
      </c>
      <c r="C528" s="186">
        <v>2.90713895</v>
      </c>
      <c r="D528" s="186" t="s">
        <v>537</v>
      </c>
      <c r="E528" s="196"/>
      <c r="F528" s="186" t="s">
        <v>542</v>
      </c>
      <c r="G528" s="186" t="s">
        <v>539</v>
      </c>
      <c r="H528" s="186" t="s">
        <v>487</v>
      </c>
      <c r="I528" s="186" t="s">
        <v>540</v>
      </c>
      <c r="J528" s="152" t="str">
        <f t="shared" si="1"/>
        <v>2025/06</v>
      </c>
    </row>
    <row r="529">
      <c r="A529" s="195">
        <v>1.7489088E9</v>
      </c>
      <c r="B529" s="186">
        <v>1.7489952E9</v>
      </c>
      <c r="C529" s="186">
        <v>0.0393488</v>
      </c>
      <c r="D529" s="186" t="s">
        <v>537</v>
      </c>
      <c r="E529" s="196"/>
      <c r="F529" s="186" t="s">
        <v>552</v>
      </c>
      <c r="G529" s="186" t="s">
        <v>539</v>
      </c>
      <c r="H529" s="186" t="s">
        <v>514</v>
      </c>
      <c r="I529" s="186" t="s">
        <v>540</v>
      </c>
      <c r="J529" s="152" t="str">
        <f t="shared" si="1"/>
        <v>2025/06</v>
      </c>
    </row>
    <row r="530">
      <c r="A530" s="195">
        <v>1.7489088E9</v>
      </c>
      <c r="B530" s="186">
        <v>1.7489952E9</v>
      </c>
      <c r="C530" s="186">
        <v>1.0374294</v>
      </c>
      <c r="D530" s="186" t="s">
        <v>537</v>
      </c>
      <c r="E530" s="196"/>
      <c r="F530" s="186" t="s">
        <v>544</v>
      </c>
      <c r="G530" s="186" t="s">
        <v>539</v>
      </c>
      <c r="H530" s="186" t="s">
        <v>498</v>
      </c>
      <c r="I530" s="186" t="s">
        <v>540</v>
      </c>
      <c r="J530" s="152" t="str">
        <f t="shared" si="1"/>
        <v>2025/06</v>
      </c>
    </row>
    <row r="531">
      <c r="A531" s="195">
        <v>1.7489088E9</v>
      </c>
      <c r="B531" s="186">
        <v>1.7489952E9</v>
      </c>
      <c r="C531" s="186">
        <v>0.1321545</v>
      </c>
      <c r="D531" s="186" t="s">
        <v>537</v>
      </c>
      <c r="E531" s="196"/>
      <c r="F531" s="186" t="s">
        <v>545</v>
      </c>
      <c r="G531" s="186" t="s">
        <v>539</v>
      </c>
      <c r="H531" s="186" t="s">
        <v>491</v>
      </c>
      <c r="I531" s="186" t="s">
        <v>540</v>
      </c>
      <c r="J531" s="152" t="str">
        <f t="shared" si="1"/>
        <v>2025/06</v>
      </c>
    </row>
    <row r="532">
      <c r="A532" s="195">
        <v>1.7489088E9</v>
      </c>
      <c r="B532" s="186">
        <v>1.7489952E9</v>
      </c>
      <c r="C532" s="186">
        <v>0.14362347</v>
      </c>
      <c r="D532" s="186" t="s">
        <v>537</v>
      </c>
      <c r="E532" s="196"/>
      <c r="F532" s="186" t="s">
        <v>538</v>
      </c>
      <c r="G532" s="186" t="s">
        <v>539</v>
      </c>
      <c r="H532" s="186" t="s">
        <v>499</v>
      </c>
      <c r="I532" s="186" t="s">
        <v>540</v>
      </c>
      <c r="J532" s="152" t="str">
        <f t="shared" si="1"/>
        <v>2025/06</v>
      </c>
    </row>
    <row r="533">
      <c r="A533" s="195">
        <v>1.7489088E9</v>
      </c>
      <c r="B533" s="186">
        <v>1.7489952E9</v>
      </c>
      <c r="C533" s="190">
        <v>6.34E-5</v>
      </c>
      <c r="D533" s="186" t="s">
        <v>537</v>
      </c>
      <c r="E533" s="196"/>
      <c r="F533" s="186" t="s">
        <v>551</v>
      </c>
      <c r="G533" s="186" t="s">
        <v>539</v>
      </c>
      <c r="H533" s="186" t="s">
        <v>513</v>
      </c>
      <c r="I533" s="186" t="s">
        <v>540</v>
      </c>
      <c r="J533" s="152" t="str">
        <f t="shared" si="1"/>
        <v>2025/06</v>
      </c>
    </row>
    <row r="534">
      <c r="A534" s="195">
        <v>1.7412192E9</v>
      </c>
      <c r="B534" s="186">
        <v>1.7413056E9</v>
      </c>
      <c r="C534" s="186">
        <v>60.75998037</v>
      </c>
      <c r="D534" s="186" t="s">
        <v>537</v>
      </c>
      <c r="E534" s="196"/>
      <c r="F534" s="186" t="s">
        <v>538</v>
      </c>
      <c r="G534" s="186" t="s">
        <v>539</v>
      </c>
      <c r="H534" s="186" t="s">
        <v>499</v>
      </c>
      <c r="I534" s="186" t="s">
        <v>540</v>
      </c>
      <c r="J534" s="152" t="str">
        <f t="shared" si="1"/>
        <v>2025/03</v>
      </c>
    </row>
    <row r="535">
      <c r="A535" s="195">
        <v>1.7412192E9</v>
      </c>
      <c r="B535" s="186">
        <v>1.7413056E9</v>
      </c>
      <c r="C535" s="186">
        <v>151.7520476</v>
      </c>
      <c r="D535" s="186" t="s">
        <v>537</v>
      </c>
      <c r="E535" s="196"/>
      <c r="F535" s="186" t="s">
        <v>548</v>
      </c>
      <c r="G535" s="186" t="s">
        <v>539</v>
      </c>
      <c r="H535" s="186" t="s">
        <v>488</v>
      </c>
      <c r="I535" s="186" t="s">
        <v>540</v>
      </c>
      <c r="J535" s="152" t="str">
        <f t="shared" si="1"/>
        <v>2025/03</v>
      </c>
    </row>
    <row r="536">
      <c r="A536" s="195">
        <v>1.7412192E9</v>
      </c>
      <c r="B536" s="186">
        <v>1.7413056E9</v>
      </c>
      <c r="C536" s="186">
        <v>38.21787955</v>
      </c>
      <c r="D536" s="186" t="s">
        <v>537</v>
      </c>
      <c r="E536" s="196"/>
      <c r="F536" s="186" t="s">
        <v>541</v>
      </c>
      <c r="G536" s="186" t="s">
        <v>539</v>
      </c>
      <c r="H536" s="186" t="s">
        <v>489</v>
      </c>
      <c r="I536" s="186" t="s">
        <v>540</v>
      </c>
      <c r="J536" s="152" t="str">
        <f t="shared" si="1"/>
        <v>2025/03</v>
      </c>
    </row>
    <row r="537">
      <c r="A537" s="195">
        <v>1.7412192E9</v>
      </c>
      <c r="B537" s="186">
        <v>1.7413056E9</v>
      </c>
      <c r="C537" s="186">
        <v>5.12720775</v>
      </c>
      <c r="D537" s="186" t="s">
        <v>537</v>
      </c>
      <c r="E537" s="196"/>
      <c r="F537" s="186" t="s">
        <v>542</v>
      </c>
      <c r="G537" s="186" t="s">
        <v>539</v>
      </c>
      <c r="H537" s="186" t="s">
        <v>487</v>
      </c>
      <c r="I537" s="186" t="s">
        <v>540</v>
      </c>
      <c r="J537" s="152" t="str">
        <f t="shared" si="1"/>
        <v>2025/03</v>
      </c>
    </row>
    <row r="538">
      <c r="A538" s="195">
        <v>1.7412192E9</v>
      </c>
      <c r="B538" s="186">
        <v>1.7413056E9</v>
      </c>
      <c r="C538" s="186">
        <v>5.97680605</v>
      </c>
      <c r="D538" s="186" t="s">
        <v>537</v>
      </c>
      <c r="E538" s="196"/>
      <c r="F538" s="186" t="s">
        <v>543</v>
      </c>
      <c r="G538" s="186" t="s">
        <v>539</v>
      </c>
      <c r="H538" s="186" t="s">
        <v>502</v>
      </c>
      <c r="I538" s="186" t="s">
        <v>540</v>
      </c>
      <c r="J538" s="152" t="str">
        <f t="shared" si="1"/>
        <v>2025/03</v>
      </c>
    </row>
    <row r="539">
      <c r="A539" s="195">
        <v>1.7412192E9</v>
      </c>
      <c r="B539" s="186">
        <v>1.7413056E9</v>
      </c>
      <c r="C539" s="186">
        <v>0.01569735</v>
      </c>
      <c r="D539" s="186" t="s">
        <v>537</v>
      </c>
      <c r="E539" s="196"/>
      <c r="F539" s="186" t="s">
        <v>550</v>
      </c>
      <c r="G539" s="186" t="s">
        <v>539</v>
      </c>
      <c r="H539" s="186" t="s">
        <v>497</v>
      </c>
      <c r="I539" s="186" t="s">
        <v>540</v>
      </c>
      <c r="J539" s="152" t="str">
        <f t="shared" si="1"/>
        <v>2025/03</v>
      </c>
    </row>
    <row r="540">
      <c r="A540" s="195">
        <v>1.7412192E9</v>
      </c>
      <c r="B540" s="186">
        <v>1.7413056E9</v>
      </c>
      <c r="C540" s="186">
        <v>0.07964535</v>
      </c>
      <c r="D540" s="186" t="s">
        <v>537</v>
      </c>
      <c r="E540" s="196"/>
      <c r="F540" s="186" t="s">
        <v>544</v>
      </c>
      <c r="G540" s="186" t="s">
        <v>539</v>
      </c>
      <c r="H540" s="186" t="s">
        <v>498</v>
      </c>
      <c r="I540" s="186" t="s">
        <v>540</v>
      </c>
      <c r="J540" s="152" t="str">
        <f t="shared" si="1"/>
        <v>2025/03</v>
      </c>
    </row>
    <row r="541">
      <c r="A541" s="195">
        <v>1.7412192E9</v>
      </c>
      <c r="B541" s="186">
        <v>1.7413056E9</v>
      </c>
      <c r="C541" s="186">
        <v>0.77937605</v>
      </c>
      <c r="D541" s="186" t="s">
        <v>537</v>
      </c>
      <c r="E541" s="196"/>
      <c r="F541" s="186" t="s">
        <v>545</v>
      </c>
      <c r="G541" s="186" t="s">
        <v>539</v>
      </c>
      <c r="H541" s="186" t="s">
        <v>491</v>
      </c>
      <c r="I541" s="186" t="s">
        <v>540</v>
      </c>
      <c r="J541" s="152" t="str">
        <f t="shared" si="1"/>
        <v>2025/03</v>
      </c>
    </row>
    <row r="542">
      <c r="A542" s="195">
        <v>1.7412192E9</v>
      </c>
      <c r="B542" s="186">
        <v>1.7413056E9</v>
      </c>
      <c r="C542" s="186">
        <v>1.998E-4</v>
      </c>
      <c r="D542" s="186" t="s">
        <v>537</v>
      </c>
      <c r="E542" s="196"/>
      <c r="F542" s="186" t="s">
        <v>546</v>
      </c>
      <c r="G542" s="186" t="s">
        <v>539</v>
      </c>
      <c r="H542" s="186" t="s">
        <v>509</v>
      </c>
      <c r="I542" s="186" t="s">
        <v>540</v>
      </c>
      <c r="J542" s="152" t="str">
        <f t="shared" si="1"/>
        <v>2025/03</v>
      </c>
    </row>
    <row r="543">
      <c r="A543" s="195">
        <v>1.7412192E9</v>
      </c>
      <c r="B543" s="186">
        <v>1.7413056E9</v>
      </c>
      <c r="C543" s="186">
        <v>0.0014577</v>
      </c>
      <c r="D543" s="186" t="s">
        <v>537</v>
      </c>
      <c r="E543" s="196"/>
      <c r="F543" s="186" t="s">
        <v>549</v>
      </c>
      <c r="G543" s="186" t="s">
        <v>539</v>
      </c>
      <c r="H543" s="186" t="s">
        <v>511</v>
      </c>
      <c r="I543" s="186" t="s">
        <v>540</v>
      </c>
      <c r="J543" s="152" t="str">
        <f t="shared" si="1"/>
        <v>2025/03</v>
      </c>
    </row>
    <row r="544">
      <c r="A544" s="195">
        <v>1.7413056E9</v>
      </c>
      <c r="B544" s="186">
        <v>1.741392E9</v>
      </c>
      <c r="C544" s="186">
        <v>59.38152639</v>
      </c>
      <c r="D544" s="186" t="s">
        <v>537</v>
      </c>
      <c r="E544" s="196"/>
      <c r="F544" s="186" t="s">
        <v>538</v>
      </c>
      <c r="G544" s="186" t="s">
        <v>539</v>
      </c>
      <c r="H544" s="186" t="s">
        <v>499</v>
      </c>
      <c r="I544" s="186" t="s">
        <v>540</v>
      </c>
      <c r="J544" s="152" t="str">
        <f t="shared" si="1"/>
        <v>2025/03</v>
      </c>
    </row>
    <row r="545">
      <c r="A545" s="195">
        <v>1.7413056E9</v>
      </c>
      <c r="B545" s="186">
        <v>1.741392E9</v>
      </c>
      <c r="C545" s="186">
        <v>16.6722631</v>
      </c>
      <c r="D545" s="186" t="s">
        <v>537</v>
      </c>
      <c r="E545" s="196"/>
      <c r="F545" s="186" t="s">
        <v>548</v>
      </c>
      <c r="G545" s="186" t="s">
        <v>539</v>
      </c>
      <c r="H545" s="186" t="s">
        <v>488</v>
      </c>
      <c r="I545" s="186" t="s">
        <v>540</v>
      </c>
      <c r="J545" s="152" t="str">
        <f t="shared" si="1"/>
        <v>2025/03</v>
      </c>
    </row>
    <row r="546">
      <c r="A546" s="195">
        <v>1.7413056E9</v>
      </c>
      <c r="B546" s="186">
        <v>1.741392E9</v>
      </c>
      <c r="C546" s="186">
        <v>47.45730675</v>
      </c>
      <c r="D546" s="186" t="s">
        <v>537</v>
      </c>
      <c r="E546" s="196"/>
      <c r="F546" s="186" t="s">
        <v>541</v>
      </c>
      <c r="G546" s="186" t="s">
        <v>539</v>
      </c>
      <c r="H546" s="186" t="s">
        <v>489</v>
      </c>
      <c r="I546" s="186" t="s">
        <v>540</v>
      </c>
      <c r="J546" s="152" t="str">
        <f t="shared" si="1"/>
        <v>2025/03</v>
      </c>
    </row>
    <row r="547">
      <c r="A547" s="195">
        <v>1.7413056E9</v>
      </c>
      <c r="B547" s="186">
        <v>1.741392E9</v>
      </c>
      <c r="C547" s="186">
        <v>1.34641195</v>
      </c>
      <c r="D547" s="186" t="s">
        <v>537</v>
      </c>
      <c r="E547" s="196"/>
      <c r="F547" s="186" t="s">
        <v>542</v>
      </c>
      <c r="G547" s="186" t="s">
        <v>539</v>
      </c>
      <c r="H547" s="186" t="s">
        <v>487</v>
      </c>
      <c r="I547" s="186" t="s">
        <v>540</v>
      </c>
      <c r="J547" s="152" t="str">
        <f t="shared" si="1"/>
        <v>2025/03</v>
      </c>
    </row>
    <row r="548">
      <c r="A548" s="195">
        <v>1.7413056E9</v>
      </c>
      <c r="B548" s="186">
        <v>1.741392E9</v>
      </c>
      <c r="C548" s="186">
        <v>12.84745</v>
      </c>
      <c r="D548" s="186" t="s">
        <v>537</v>
      </c>
      <c r="E548" s="196"/>
      <c r="F548" s="186" t="s">
        <v>549</v>
      </c>
      <c r="G548" s="186" t="s">
        <v>539</v>
      </c>
      <c r="H548" s="186" t="s">
        <v>511</v>
      </c>
      <c r="I548" s="186" t="s">
        <v>540</v>
      </c>
      <c r="J548" s="152" t="str">
        <f t="shared" si="1"/>
        <v>2025/03</v>
      </c>
    </row>
    <row r="549">
      <c r="A549" s="195">
        <v>1.7413056E9</v>
      </c>
      <c r="B549" s="186">
        <v>1.741392E9</v>
      </c>
      <c r="C549" s="186">
        <v>6.09736075</v>
      </c>
      <c r="D549" s="186" t="s">
        <v>537</v>
      </c>
      <c r="E549" s="196"/>
      <c r="F549" s="186" t="s">
        <v>543</v>
      </c>
      <c r="G549" s="186" t="s">
        <v>539</v>
      </c>
      <c r="H549" s="186" t="s">
        <v>502</v>
      </c>
      <c r="I549" s="186" t="s">
        <v>540</v>
      </c>
      <c r="J549" s="152" t="str">
        <f t="shared" si="1"/>
        <v>2025/03</v>
      </c>
    </row>
    <row r="550">
      <c r="A550" s="195">
        <v>1.7413056E9</v>
      </c>
      <c r="B550" s="186">
        <v>1.741392E9</v>
      </c>
      <c r="C550" s="186">
        <v>2.6E-4</v>
      </c>
      <c r="D550" s="186" t="s">
        <v>537</v>
      </c>
      <c r="E550" s="196"/>
      <c r="F550" s="186" t="s">
        <v>550</v>
      </c>
      <c r="G550" s="186" t="s">
        <v>539</v>
      </c>
      <c r="H550" s="186" t="s">
        <v>497</v>
      </c>
      <c r="I550" s="186" t="s">
        <v>540</v>
      </c>
      <c r="J550" s="152" t="str">
        <f t="shared" si="1"/>
        <v>2025/03</v>
      </c>
    </row>
    <row r="551">
      <c r="A551" s="195">
        <v>1.7413056E9</v>
      </c>
      <c r="B551" s="186">
        <v>1.741392E9</v>
      </c>
      <c r="C551" s="186">
        <v>0.1002973</v>
      </c>
      <c r="D551" s="186" t="s">
        <v>537</v>
      </c>
      <c r="E551" s="196"/>
      <c r="F551" s="186" t="s">
        <v>544</v>
      </c>
      <c r="G551" s="186" t="s">
        <v>539</v>
      </c>
      <c r="H551" s="186" t="s">
        <v>498</v>
      </c>
      <c r="I551" s="186" t="s">
        <v>540</v>
      </c>
      <c r="J551" s="152" t="str">
        <f t="shared" si="1"/>
        <v>2025/03</v>
      </c>
    </row>
    <row r="552">
      <c r="A552" s="195">
        <v>1.7413056E9</v>
      </c>
      <c r="B552" s="186">
        <v>1.741392E9</v>
      </c>
      <c r="C552" s="186">
        <v>1.1505E-4</v>
      </c>
      <c r="D552" s="186" t="s">
        <v>537</v>
      </c>
      <c r="E552" s="196"/>
      <c r="F552" s="186" t="s">
        <v>546</v>
      </c>
      <c r="G552" s="186" t="s">
        <v>539</v>
      </c>
      <c r="H552" s="186" t="s">
        <v>509</v>
      </c>
      <c r="I552" s="186" t="s">
        <v>540</v>
      </c>
      <c r="J552" s="152" t="str">
        <f t="shared" si="1"/>
        <v>2025/03</v>
      </c>
    </row>
    <row r="553">
      <c r="A553" s="195">
        <v>1.7413056E9</v>
      </c>
      <c r="B553" s="186">
        <v>1.741392E9</v>
      </c>
      <c r="C553" s="186">
        <v>0.07686435</v>
      </c>
      <c r="D553" s="186" t="s">
        <v>537</v>
      </c>
      <c r="E553" s="196"/>
      <c r="F553" s="186" t="s">
        <v>545</v>
      </c>
      <c r="G553" s="186" t="s">
        <v>539</v>
      </c>
      <c r="H553" s="186" t="s">
        <v>491</v>
      </c>
      <c r="I553" s="186" t="s">
        <v>540</v>
      </c>
      <c r="J553" s="152" t="str">
        <f t="shared" si="1"/>
        <v>2025/03</v>
      </c>
    </row>
    <row r="554">
      <c r="A554" s="195">
        <v>1.741392E9</v>
      </c>
      <c r="B554" s="186">
        <v>1.7414784E9</v>
      </c>
      <c r="C554" s="186">
        <v>19.84581251</v>
      </c>
      <c r="D554" s="186" t="s">
        <v>537</v>
      </c>
      <c r="E554" s="196"/>
      <c r="F554" s="186" t="s">
        <v>538</v>
      </c>
      <c r="G554" s="186" t="s">
        <v>539</v>
      </c>
      <c r="H554" s="186" t="s">
        <v>499</v>
      </c>
      <c r="I554" s="186" t="s">
        <v>540</v>
      </c>
      <c r="J554" s="152" t="str">
        <f t="shared" si="1"/>
        <v>2025/03</v>
      </c>
    </row>
    <row r="555">
      <c r="A555" s="195">
        <v>1.741392E9</v>
      </c>
      <c r="B555" s="186">
        <v>1.7414784E9</v>
      </c>
      <c r="C555" s="186">
        <v>1.38098915</v>
      </c>
      <c r="D555" s="186" t="s">
        <v>537</v>
      </c>
      <c r="E555" s="196"/>
      <c r="F555" s="186" t="s">
        <v>541</v>
      </c>
      <c r="G555" s="186" t="s">
        <v>539</v>
      </c>
      <c r="H555" s="186" t="s">
        <v>489</v>
      </c>
      <c r="I555" s="186" t="s">
        <v>540</v>
      </c>
      <c r="J555" s="152" t="str">
        <f t="shared" si="1"/>
        <v>2025/03</v>
      </c>
    </row>
    <row r="556">
      <c r="A556" s="195">
        <v>1.741392E9</v>
      </c>
      <c r="B556" s="186">
        <v>1.7414784E9</v>
      </c>
      <c r="C556" s="186">
        <v>0.32978</v>
      </c>
      <c r="D556" s="186" t="s">
        <v>537</v>
      </c>
      <c r="E556" s="196"/>
      <c r="F556" s="186" t="s">
        <v>542</v>
      </c>
      <c r="G556" s="186" t="s">
        <v>539</v>
      </c>
      <c r="H556" s="186" t="s">
        <v>487</v>
      </c>
      <c r="I556" s="186" t="s">
        <v>540</v>
      </c>
      <c r="J556" s="152" t="str">
        <f t="shared" si="1"/>
        <v>2025/03</v>
      </c>
    </row>
    <row r="557">
      <c r="A557" s="195">
        <v>1.741392E9</v>
      </c>
      <c r="B557" s="186">
        <v>1.7414784E9</v>
      </c>
      <c r="C557" s="186">
        <v>4.28062635</v>
      </c>
      <c r="D557" s="186" t="s">
        <v>537</v>
      </c>
      <c r="E557" s="196"/>
      <c r="F557" s="186" t="s">
        <v>543</v>
      </c>
      <c r="G557" s="186" t="s">
        <v>539</v>
      </c>
      <c r="H557" s="186" t="s">
        <v>502</v>
      </c>
      <c r="I557" s="186" t="s">
        <v>540</v>
      </c>
      <c r="J557" s="152" t="str">
        <f t="shared" si="1"/>
        <v>2025/03</v>
      </c>
    </row>
    <row r="558">
      <c r="A558" s="195">
        <v>1.741392E9</v>
      </c>
      <c r="B558" s="186">
        <v>1.7414784E9</v>
      </c>
      <c r="C558" s="186">
        <v>1.839E-4</v>
      </c>
      <c r="D558" s="186" t="s">
        <v>537</v>
      </c>
      <c r="E558" s="196"/>
      <c r="F558" s="186" t="s">
        <v>548</v>
      </c>
      <c r="G558" s="186" t="s">
        <v>539</v>
      </c>
      <c r="H558" s="186" t="s">
        <v>488</v>
      </c>
      <c r="I558" s="186" t="s">
        <v>540</v>
      </c>
      <c r="J558" s="152" t="str">
        <f t="shared" si="1"/>
        <v>2025/03</v>
      </c>
    </row>
    <row r="559">
      <c r="A559" s="195">
        <v>1.741392E9</v>
      </c>
      <c r="B559" s="186">
        <v>1.7414784E9</v>
      </c>
      <c r="C559" s="186">
        <v>0.0010488</v>
      </c>
      <c r="D559" s="186" t="s">
        <v>537</v>
      </c>
      <c r="E559" s="196"/>
      <c r="F559" s="186" t="s">
        <v>544</v>
      </c>
      <c r="G559" s="186" t="s">
        <v>539</v>
      </c>
      <c r="H559" s="186" t="s">
        <v>498</v>
      </c>
      <c r="I559" s="186" t="s">
        <v>540</v>
      </c>
      <c r="J559" s="152" t="str">
        <f t="shared" si="1"/>
        <v>2025/03</v>
      </c>
    </row>
    <row r="560">
      <c r="A560" s="195">
        <v>1.741392E9</v>
      </c>
      <c r="B560" s="186">
        <v>1.7414784E9</v>
      </c>
      <c r="C560" s="186">
        <v>0.05722125</v>
      </c>
      <c r="D560" s="186" t="s">
        <v>537</v>
      </c>
      <c r="E560" s="196"/>
      <c r="F560" s="186" t="s">
        <v>545</v>
      </c>
      <c r="G560" s="186" t="s">
        <v>539</v>
      </c>
      <c r="H560" s="186" t="s">
        <v>491</v>
      </c>
      <c r="I560" s="186" t="s">
        <v>540</v>
      </c>
      <c r="J560" s="152" t="str">
        <f t="shared" si="1"/>
        <v>2025/03</v>
      </c>
    </row>
    <row r="561">
      <c r="A561" s="195">
        <v>1.7414784E9</v>
      </c>
      <c r="B561" s="186">
        <v>1.7415648E9</v>
      </c>
      <c r="C561" s="186">
        <v>22.66092108</v>
      </c>
      <c r="D561" s="186" t="s">
        <v>537</v>
      </c>
      <c r="E561" s="196"/>
      <c r="F561" s="186" t="s">
        <v>538</v>
      </c>
      <c r="G561" s="186" t="s">
        <v>539</v>
      </c>
      <c r="H561" s="186" t="s">
        <v>499</v>
      </c>
      <c r="I561" s="186" t="s">
        <v>540</v>
      </c>
      <c r="J561" s="152" t="str">
        <f t="shared" si="1"/>
        <v>2025/03</v>
      </c>
    </row>
    <row r="562">
      <c r="A562" s="195">
        <v>1.7414784E9</v>
      </c>
      <c r="B562" s="186">
        <v>1.7415648E9</v>
      </c>
      <c r="C562" s="186">
        <v>1.4885472</v>
      </c>
      <c r="D562" s="186" t="s">
        <v>537</v>
      </c>
      <c r="E562" s="196"/>
      <c r="F562" s="186" t="s">
        <v>541</v>
      </c>
      <c r="G562" s="186" t="s">
        <v>539</v>
      </c>
      <c r="H562" s="186" t="s">
        <v>489</v>
      </c>
      <c r="I562" s="186" t="s">
        <v>540</v>
      </c>
      <c r="J562" s="152" t="str">
        <f t="shared" si="1"/>
        <v>2025/03</v>
      </c>
    </row>
    <row r="563">
      <c r="A563" s="195">
        <v>1.7414784E9</v>
      </c>
      <c r="B563" s="186">
        <v>1.7415648E9</v>
      </c>
      <c r="C563" s="186">
        <v>0.039565</v>
      </c>
      <c r="D563" s="186" t="s">
        <v>537</v>
      </c>
      <c r="E563" s="196"/>
      <c r="F563" s="186" t="s">
        <v>542</v>
      </c>
      <c r="G563" s="186" t="s">
        <v>539</v>
      </c>
      <c r="H563" s="186" t="s">
        <v>487</v>
      </c>
      <c r="I563" s="186" t="s">
        <v>540</v>
      </c>
      <c r="J563" s="152" t="str">
        <f t="shared" si="1"/>
        <v>2025/03</v>
      </c>
    </row>
    <row r="564">
      <c r="A564" s="195">
        <v>1.7414784E9</v>
      </c>
      <c r="B564" s="186">
        <v>1.7415648E9</v>
      </c>
      <c r="C564" s="186">
        <v>2.3061975</v>
      </c>
      <c r="D564" s="186" t="s">
        <v>537</v>
      </c>
      <c r="E564" s="196"/>
      <c r="F564" s="186" t="s">
        <v>549</v>
      </c>
      <c r="G564" s="186" t="s">
        <v>539</v>
      </c>
      <c r="H564" s="186" t="s">
        <v>511</v>
      </c>
      <c r="I564" s="186" t="s">
        <v>540</v>
      </c>
      <c r="J564" s="152" t="str">
        <f t="shared" si="1"/>
        <v>2025/03</v>
      </c>
    </row>
    <row r="565">
      <c r="A565" s="195">
        <v>1.7414784E9</v>
      </c>
      <c r="B565" s="186">
        <v>1.7415648E9</v>
      </c>
      <c r="C565" s="186">
        <v>4.3472982</v>
      </c>
      <c r="D565" s="186" t="s">
        <v>537</v>
      </c>
      <c r="E565" s="196"/>
      <c r="F565" s="186" t="s">
        <v>543</v>
      </c>
      <c r="G565" s="186" t="s">
        <v>539</v>
      </c>
      <c r="H565" s="186" t="s">
        <v>502</v>
      </c>
      <c r="I565" s="186" t="s">
        <v>540</v>
      </c>
      <c r="J565" s="152" t="str">
        <f t="shared" si="1"/>
        <v>2025/03</v>
      </c>
    </row>
    <row r="566">
      <c r="A566" s="195">
        <v>1.7414784E9</v>
      </c>
      <c r="B566" s="186">
        <v>1.7415648E9</v>
      </c>
      <c r="C566" s="186">
        <v>0.07729935</v>
      </c>
      <c r="D566" s="186" t="s">
        <v>537</v>
      </c>
      <c r="E566" s="196"/>
      <c r="F566" s="186" t="s">
        <v>544</v>
      </c>
      <c r="G566" s="186" t="s">
        <v>539</v>
      </c>
      <c r="H566" s="186" t="s">
        <v>498</v>
      </c>
      <c r="I566" s="186" t="s">
        <v>540</v>
      </c>
      <c r="J566" s="152" t="str">
        <f t="shared" si="1"/>
        <v>2025/03</v>
      </c>
    </row>
    <row r="567">
      <c r="A567" s="195">
        <v>1.7414784E9</v>
      </c>
      <c r="B567" s="186">
        <v>1.7415648E9</v>
      </c>
      <c r="C567" s="186">
        <v>0.00483795</v>
      </c>
      <c r="D567" s="186" t="s">
        <v>537</v>
      </c>
      <c r="E567" s="196"/>
      <c r="F567" s="186" t="s">
        <v>548</v>
      </c>
      <c r="G567" s="186" t="s">
        <v>539</v>
      </c>
      <c r="H567" s="186" t="s">
        <v>488</v>
      </c>
      <c r="I567" s="186" t="s">
        <v>540</v>
      </c>
      <c r="J567" s="152" t="str">
        <f t="shared" si="1"/>
        <v>2025/03</v>
      </c>
    </row>
    <row r="568">
      <c r="A568" s="195">
        <v>1.7414784E9</v>
      </c>
      <c r="B568" s="186">
        <v>1.7415648E9</v>
      </c>
      <c r="C568" s="186">
        <v>0.560583</v>
      </c>
      <c r="D568" s="186" t="s">
        <v>537</v>
      </c>
      <c r="E568" s="196"/>
      <c r="F568" s="186" t="s">
        <v>545</v>
      </c>
      <c r="G568" s="186" t="s">
        <v>539</v>
      </c>
      <c r="H568" s="186" t="s">
        <v>491</v>
      </c>
      <c r="I568" s="186" t="s">
        <v>540</v>
      </c>
      <c r="J568" s="152" t="str">
        <f t="shared" si="1"/>
        <v>2025/03</v>
      </c>
    </row>
    <row r="569">
      <c r="A569" s="195">
        <v>1.7415648E9</v>
      </c>
      <c r="B569" s="186">
        <v>1.7416512E9</v>
      </c>
      <c r="C569" s="186">
        <v>24.1277427</v>
      </c>
      <c r="D569" s="186" t="s">
        <v>537</v>
      </c>
      <c r="E569" s="196"/>
      <c r="F569" s="186" t="s">
        <v>538</v>
      </c>
      <c r="G569" s="186" t="s">
        <v>539</v>
      </c>
      <c r="H569" s="186" t="s">
        <v>499</v>
      </c>
      <c r="I569" s="186" t="s">
        <v>540</v>
      </c>
      <c r="J569" s="152" t="str">
        <f t="shared" si="1"/>
        <v>2025/03</v>
      </c>
    </row>
    <row r="570">
      <c r="A570" s="195">
        <v>1.7415648E9</v>
      </c>
      <c r="B570" s="186">
        <v>1.7416512E9</v>
      </c>
      <c r="C570" s="186">
        <v>0.40373095</v>
      </c>
      <c r="D570" s="186" t="s">
        <v>537</v>
      </c>
      <c r="E570" s="196"/>
      <c r="F570" s="186" t="s">
        <v>548</v>
      </c>
      <c r="G570" s="186" t="s">
        <v>539</v>
      </c>
      <c r="H570" s="186" t="s">
        <v>488</v>
      </c>
      <c r="I570" s="186" t="s">
        <v>540</v>
      </c>
      <c r="J570" s="152" t="str">
        <f t="shared" si="1"/>
        <v>2025/03</v>
      </c>
    </row>
    <row r="571">
      <c r="A571" s="195">
        <v>1.7415648E9</v>
      </c>
      <c r="B571" s="186">
        <v>1.7416512E9</v>
      </c>
      <c r="C571" s="186">
        <v>48.81258205</v>
      </c>
      <c r="D571" s="186" t="s">
        <v>537</v>
      </c>
      <c r="E571" s="196"/>
      <c r="F571" s="186" t="s">
        <v>541</v>
      </c>
      <c r="G571" s="186" t="s">
        <v>539</v>
      </c>
      <c r="H571" s="186" t="s">
        <v>489</v>
      </c>
      <c r="I571" s="186" t="s">
        <v>540</v>
      </c>
      <c r="J571" s="152" t="str">
        <f t="shared" si="1"/>
        <v>2025/03</v>
      </c>
    </row>
    <row r="572">
      <c r="A572" s="195">
        <v>1.7415648E9</v>
      </c>
      <c r="B572" s="186">
        <v>1.7416512E9</v>
      </c>
      <c r="C572" s="186">
        <v>0.1116667</v>
      </c>
      <c r="D572" s="186" t="s">
        <v>537</v>
      </c>
      <c r="E572" s="196"/>
      <c r="F572" s="186" t="s">
        <v>542</v>
      </c>
      <c r="G572" s="186" t="s">
        <v>539</v>
      </c>
      <c r="H572" s="186" t="s">
        <v>487</v>
      </c>
      <c r="I572" s="186" t="s">
        <v>540</v>
      </c>
      <c r="J572" s="152" t="str">
        <f t="shared" si="1"/>
        <v>2025/03</v>
      </c>
    </row>
    <row r="573">
      <c r="A573" s="195">
        <v>1.7415648E9</v>
      </c>
      <c r="B573" s="186">
        <v>1.7416512E9</v>
      </c>
      <c r="C573" s="186">
        <v>6.6098458</v>
      </c>
      <c r="D573" s="186" t="s">
        <v>537</v>
      </c>
      <c r="E573" s="196"/>
      <c r="F573" s="186" t="s">
        <v>549</v>
      </c>
      <c r="G573" s="186" t="s">
        <v>539</v>
      </c>
      <c r="H573" s="186" t="s">
        <v>511</v>
      </c>
      <c r="I573" s="186" t="s">
        <v>540</v>
      </c>
      <c r="J573" s="152" t="str">
        <f t="shared" si="1"/>
        <v>2025/03</v>
      </c>
    </row>
    <row r="574">
      <c r="A574" s="195">
        <v>1.7415648E9</v>
      </c>
      <c r="B574" s="186">
        <v>1.7416512E9</v>
      </c>
      <c r="C574" s="186">
        <v>6.3923543</v>
      </c>
      <c r="D574" s="186" t="s">
        <v>537</v>
      </c>
      <c r="E574" s="196"/>
      <c r="F574" s="186" t="s">
        <v>543</v>
      </c>
      <c r="G574" s="186" t="s">
        <v>539</v>
      </c>
      <c r="H574" s="186" t="s">
        <v>502</v>
      </c>
      <c r="I574" s="186" t="s">
        <v>540</v>
      </c>
      <c r="J574" s="152" t="str">
        <f t="shared" si="1"/>
        <v>2025/03</v>
      </c>
    </row>
    <row r="575">
      <c r="A575" s="195">
        <v>1.7415648E9</v>
      </c>
      <c r="B575" s="186">
        <v>1.7416512E9</v>
      </c>
      <c r="C575" s="186">
        <v>0.0064975</v>
      </c>
      <c r="D575" s="186" t="s">
        <v>537</v>
      </c>
      <c r="E575" s="196"/>
      <c r="F575" s="186" t="s">
        <v>550</v>
      </c>
      <c r="G575" s="186" t="s">
        <v>539</v>
      </c>
      <c r="H575" s="186" t="s">
        <v>497</v>
      </c>
      <c r="I575" s="186" t="s">
        <v>540</v>
      </c>
      <c r="J575" s="152" t="str">
        <f t="shared" si="1"/>
        <v>2025/03</v>
      </c>
    </row>
    <row r="576">
      <c r="A576" s="195">
        <v>1.7415648E9</v>
      </c>
      <c r="B576" s="186">
        <v>1.7416512E9</v>
      </c>
      <c r="C576" s="186">
        <v>0.09357725</v>
      </c>
      <c r="D576" s="186" t="s">
        <v>537</v>
      </c>
      <c r="E576" s="196"/>
      <c r="F576" s="186" t="s">
        <v>544</v>
      </c>
      <c r="G576" s="186" t="s">
        <v>539</v>
      </c>
      <c r="H576" s="186" t="s">
        <v>498</v>
      </c>
      <c r="I576" s="186" t="s">
        <v>540</v>
      </c>
      <c r="J576" s="152" t="str">
        <f t="shared" si="1"/>
        <v>2025/03</v>
      </c>
    </row>
    <row r="577">
      <c r="A577" s="195">
        <v>1.7415648E9</v>
      </c>
      <c r="B577" s="186">
        <v>1.7416512E9</v>
      </c>
      <c r="C577" s="186">
        <v>4.926E-4</v>
      </c>
      <c r="D577" s="186" t="s">
        <v>537</v>
      </c>
      <c r="E577" s="196"/>
      <c r="F577" s="186" t="s">
        <v>546</v>
      </c>
      <c r="G577" s="186" t="s">
        <v>539</v>
      </c>
      <c r="H577" s="186" t="s">
        <v>509</v>
      </c>
      <c r="I577" s="186" t="s">
        <v>540</v>
      </c>
      <c r="J577" s="152" t="str">
        <f t="shared" si="1"/>
        <v>2025/03</v>
      </c>
    </row>
    <row r="578">
      <c r="A578" s="195">
        <v>1.7415648E9</v>
      </c>
      <c r="B578" s="186">
        <v>1.7416512E9</v>
      </c>
      <c r="C578" s="186">
        <v>0.69842925</v>
      </c>
      <c r="D578" s="186" t="s">
        <v>537</v>
      </c>
      <c r="E578" s="196"/>
      <c r="F578" s="186" t="s">
        <v>545</v>
      </c>
      <c r="G578" s="186" t="s">
        <v>539</v>
      </c>
      <c r="H578" s="186" t="s">
        <v>491</v>
      </c>
      <c r="I578" s="186" t="s">
        <v>540</v>
      </c>
      <c r="J578" s="152" t="str">
        <f t="shared" si="1"/>
        <v>2025/03</v>
      </c>
    </row>
    <row r="579">
      <c r="A579" s="195">
        <v>1.7416512E9</v>
      </c>
      <c r="B579" s="186">
        <v>1.7417376E9</v>
      </c>
      <c r="C579" s="186">
        <v>29.99885097</v>
      </c>
      <c r="D579" s="186" t="s">
        <v>537</v>
      </c>
      <c r="E579" s="196"/>
      <c r="F579" s="186" t="s">
        <v>538</v>
      </c>
      <c r="G579" s="186" t="s">
        <v>539</v>
      </c>
      <c r="H579" s="186" t="s">
        <v>499</v>
      </c>
      <c r="I579" s="186" t="s">
        <v>540</v>
      </c>
      <c r="J579" s="152" t="str">
        <f t="shared" si="1"/>
        <v>2025/03</v>
      </c>
    </row>
    <row r="580">
      <c r="A580" s="195">
        <v>1.7416512E9</v>
      </c>
      <c r="B580" s="186">
        <v>1.7417376E9</v>
      </c>
      <c r="C580" s="186">
        <v>12.18914865</v>
      </c>
      <c r="D580" s="186" t="s">
        <v>537</v>
      </c>
      <c r="E580" s="196"/>
      <c r="F580" s="186" t="s">
        <v>543</v>
      </c>
      <c r="G580" s="186" t="s">
        <v>539</v>
      </c>
      <c r="H580" s="186" t="s">
        <v>502</v>
      </c>
      <c r="I580" s="186" t="s">
        <v>540</v>
      </c>
      <c r="J580" s="152" t="str">
        <f t="shared" si="1"/>
        <v>2025/03</v>
      </c>
    </row>
    <row r="581">
      <c r="A581" s="195">
        <v>1.7416512E9</v>
      </c>
      <c r="B581" s="186">
        <v>1.7417376E9</v>
      </c>
      <c r="C581" s="186">
        <v>76.0540104</v>
      </c>
      <c r="D581" s="186" t="s">
        <v>537</v>
      </c>
      <c r="E581" s="196"/>
      <c r="F581" s="186" t="s">
        <v>541</v>
      </c>
      <c r="G581" s="186" t="s">
        <v>539</v>
      </c>
      <c r="H581" s="186" t="s">
        <v>489</v>
      </c>
      <c r="I581" s="186" t="s">
        <v>540</v>
      </c>
      <c r="J581" s="152" t="str">
        <f t="shared" si="1"/>
        <v>2025/03</v>
      </c>
    </row>
    <row r="582">
      <c r="A582" s="195">
        <v>1.7416512E9</v>
      </c>
      <c r="B582" s="186">
        <v>1.7417376E9</v>
      </c>
      <c r="C582" s="186">
        <v>0.0116625</v>
      </c>
      <c r="D582" s="186" t="s">
        <v>537</v>
      </c>
      <c r="E582" s="196"/>
      <c r="F582" s="186" t="s">
        <v>542</v>
      </c>
      <c r="G582" s="186" t="s">
        <v>539</v>
      </c>
      <c r="H582" s="186" t="s">
        <v>487</v>
      </c>
      <c r="I582" s="186" t="s">
        <v>540</v>
      </c>
      <c r="J582" s="152" t="str">
        <f t="shared" si="1"/>
        <v>2025/03</v>
      </c>
    </row>
    <row r="583">
      <c r="A583" s="195">
        <v>1.7416512E9</v>
      </c>
      <c r="B583" s="186">
        <v>1.7417376E9</v>
      </c>
      <c r="C583" s="186">
        <v>5.1808587</v>
      </c>
      <c r="D583" s="186" t="s">
        <v>537</v>
      </c>
      <c r="E583" s="196"/>
      <c r="F583" s="186" t="s">
        <v>549</v>
      </c>
      <c r="G583" s="186" t="s">
        <v>539</v>
      </c>
      <c r="H583" s="186" t="s">
        <v>511</v>
      </c>
      <c r="I583" s="186" t="s">
        <v>540</v>
      </c>
      <c r="J583" s="152" t="str">
        <f t="shared" si="1"/>
        <v>2025/03</v>
      </c>
    </row>
    <row r="584">
      <c r="A584" s="195">
        <v>1.7416512E9</v>
      </c>
      <c r="B584" s="186">
        <v>1.7417376E9</v>
      </c>
      <c r="C584" s="186">
        <v>11.3887715</v>
      </c>
      <c r="D584" s="186" t="s">
        <v>537</v>
      </c>
      <c r="E584" s="196"/>
      <c r="F584" s="186" t="s">
        <v>548</v>
      </c>
      <c r="G584" s="186" t="s">
        <v>539</v>
      </c>
      <c r="H584" s="186" t="s">
        <v>488</v>
      </c>
      <c r="I584" s="186" t="s">
        <v>540</v>
      </c>
      <c r="J584" s="152" t="str">
        <f t="shared" si="1"/>
        <v>2025/03</v>
      </c>
    </row>
    <row r="585">
      <c r="A585" s="195">
        <v>1.7416512E9</v>
      </c>
      <c r="B585" s="186">
        <v>1.7417376E9</v>
      </c>
      <c r="C585" s="186">
        <v>1.6897581</v>
      </c>
      <c r="D585" s="186" t="s">
        <v>537</v>
      </c>
      <c r="E585" s="196"/>
      <c r="F585" s="186" t="s">
        <v>550</v>
      </c>
      <c r="G585" s="186" t="s">
        <v>539</v>
      </c>
      <c r="H585" s="186" t="s">
        <v>497</v>
      </c>
      <c r="I585" s="186" t="s">
        <v>540</v>
      </c>
      <c r="J585" s="152" t="str">
        <f t="shared" si="1"/>
        <v>2025/03</v>
      </c>
    </row>
    <row r="586">
      <c r="A586" s="195">
        <v>1.7416512E9</v>
      </c>
      <c r="B586" s="186">
        <v>1.7417376E9</v>
      </c>
      <c r="C586" s="186">
        <v>0.1294415</v>
      </c>
      <c r="D586" s="186" t="s">
        <v>537</v>
      </c>
      <c r="E586" s="196"/>
      <c r="F586" s="186" t="s">
        <v>544</v>
      </c>
      <c r="G586" s="186" t="s">
        <v>539</v>
      </c>
      <c r="H586" s="186" t="s">
        <v>498</v>
      </c>
      <c r="I586" s="186" t="s">
        <v>540</v>
      </c>
      <c r="J586" s="152" t="str">
        <f t="shared" si="1"/>
        <v>2025/03</v>
      </c>
    </row>
    <row r="587">
      <c r="A587" s="195">
        <v>1.7416512E9</v>
      </c>
      <c r="B587" s="186">
        <v>1.7417376E9</v>
      </c>
      <c r="C587" s="186">
        <v>2.226E-4</v>
      </c>
      <c r="D587" s="186" t="s">
        <v>537</v>
      </c>
      <c r="E587" s="196"/>
      <c r="F587" s="186" t="s">
        <v>546</v>
      </c>
      <c r="G587" s="186" t="s">
        <v>539</v>
      </c>
      <c r="H587" s="186" t="s">
        <v>509</v>
      </c>
      <c r="I587" s="186" t="s">
        <v>540</v>
      </c>
      <c r="J587" s="152" t="str">
        <f t="shared" si="1"/>
        <v>2025/03</v>
      </c>
    </row>
    <row r="588">
      <c r="A588" s="195">
        <v>1.7416512E9</v>
      </c>
      <c r="B588" s="186">
        <v>1.7417376E9</v>
      </c>
      <c r="C588" s="186">
        <v>0.2322831</v>
      </c>
      <c r="D588" s="186" t="s">
        <v>537</v>
      </c>
      <c r="E588" s="196"/>
      <c r="F588" s="186" t="s">
        <v>545</v>
      </c>
      <c r="G588" s="186" t="s">
        <v>539</v>
      </c>
      <c r="H588" s="186" t="s">
        <v>491</v>
      </c>
      <c r="I588" s="186" t="s">
        <v>540</v>
      </c>
      <c r="J588" s="152" t="str">
        <f t="shared" si="1"/>
        <v>2025/03</v>
      </c>
    </row>
    <row r="589">
      <c r="A589" s="195">
        <v>1.7417376E9</v>
      </c>
      <c r="B589" s="186">
        <v>1.741824E9</v>
      </c>
      <c r="C589" s="186">
        <v>24.11476881</v>
      </c>
      <c r="D589" s="186" t="s">
        <v>537</v>
      </c>
      <c r="E589" s="196"/>
      <c r="F589" s="186" t="s">
        <v>538</v>
      </c>
      <c r="G589" s="186" t="s">
        <v>539</v>
      </c>
      <c r="H589" s="186" t="s">
        <v>499</v>
      </c>
      <c r="I589" s="186" t="s">
        <v>540</v>
      </c>
      <c r="J589" s="152" t="str">
        <f t="shared" si="1"/>
        <v>2025/03</v>
      </c>
    </row>
    <row r="590">
      <c r="A590" s="195">
        <v>1.7417376E9</v>
      </c>
      <c r="B590" s="186">
        <v>1.741824E9</v>
      </c>
      <c r="C590" s="186">
        <v>61.2340644</v>
      </c>
      <c r="D590" s="186" t="s">
        <v>537</v>
      </c>
      <c r="E590" s="196"/>
      <c r="F590" s="186" t="s">
        <v>541</v>
      </c>
      <c r="G590" s="186" t="s">
        <v>539</v>
      </c>
      <c r="H590" s="186" t="s">
        <v>489</v>
      </c>
      <c r="I590" s="186" t="s">
        <v>540</v>
      </c>
      <c r="J590" s="152" t="str">
        <f t="shared" si="1"/>
        <v>2025/03</v>
      </c>
    </row>
    <row r="591">
      <c r="A591" s="195">
        <v>1.7417376E9</v>
      </c>
      <c r="B591" s="186">
        <v>1.741824E9</v>
      </c>
      <c r="C591" s="186">
        <v>0.94163555</v>
      </c>
      <c r="D591" s="186" t="s">
        <v>537</v>
      </c>
      <c r="E591" s="196"/>
      <c r="F591" s="186" t="s">
        <v>542</v>
      </c>
      <c r="G591" s="186" t="s">
        <v>539</v>
      </c>
      <c r="H591" s="186" t="s">
        <v>487</v>
      </c>
      <c r="I591" s="186" t="s">
        <v>540</v>
      </c>
      <c r="J591" s="152" t="str">
        <f t="shared" si="1"/>
        <v>2025/03</v>
      </c>
    </row>
    <row r="592">
      <c r="A592" s="195">
        <v>1.7417376E9</v>
      </c>
      <c r="B592" s="186">
        <v>1.741824E9</v>
      </c>
      <c r="C592" s="186">
        <v>0.6734318</v>
      </c>
      <c r="D592" s="186" t="s">
        <v>537</v>
      </c>
      <c r="E592" s="196"/>
      <c r="F592" s="186" t="s">
        <v>549</v>
      </c>
      <c r="G592" s="186" t="s">
        <v>539</v>
      </c>
      <c r="H592" s="186" t="s">
        <v>511</v>
      </c>
      <c r="I592" s="186" t="s">
        <v>540</v>
      </c>
      <c r="J592" s="152" t="str">
        <f t="shared" si="1"/>
        <v>2025/03</v>
      </c>
    </row>
    <row r="593">
      <c r="A593" s="195">
        <v>1.7417376E9</v>
      </c>
      <c r="B593" s="186">
        <v>1.741824E9</v>
      </c>
      <c r="C593" s="186">
        <v>23.6101038</v>
      </c>
      <c r="D593" s="186" t="s">
        <v>537</v>
      </c>
      <c r="E593" s="196"/>
      <c r="F593" s="186" t="s">
        <v>543</v>
      </c>
      <c r="G593" s="186" t="s">
        <v>539</v>
      </c>
      <c r="H593" s="186" t="s">
        <v>502</v>
      </c>
      <c r="I593" s="186" t="s">
        <v>540</v>
      </c>
      <c r="J593" s="152" t="str">
        <f t="shared" si="1"/>
        <v>2025/03</v>
      </c>
    </row>
    <row r="594">
      <c r="A594" s="195">
        <v>1.7417376E9</v>
      </c>
      <c r="B594" s="186">
        <v>1.741824E9</v>
      </c>
      <c r="C594" s="186">
        <v>28.0574694</v>
      </c>
      <c r="D594" s="186" t="s">
        <v>537</v>
      </c>
      <c r="E594" s="196"/>
      <c r="F594" s="186" t="s">
        <v>548</v>
      </c>
      <c r="G594" s="186" t="s">
        <v>539</v>
      </c>
      <c r="H594" s="186" t="s">
        <v>488</v>
      </c>
      <c r="I594" s="186" t="s">
        <v>540</v>
      </c>
      <c r="J594" s="152" t="str">
        <f t="shared" si="1"/>
        <v>2025/03</v>
      </c>
    </row>
    <row r="595">
      <c r="A595" s="195">
        <v>1.7417376E9</v>
      </c>
      <c r="B595" s="186">
        <v>1.741824E9</v>
      </c>
      <c r="C595" s="186">
        <v>0.6082075</v>
      </c>
      <c r="D595" s="186" t="s">
        <v>537</v>
      </c>
      <c r="E595" s="196"/>
      <c r="F595" s="186" t="s">
        <v>550</v>
      </c>
      <c r="G595" s="186" t="s">
        <v>539</v>
      </c>
      <c r="H595" s="186" t="s">
        <v>497</v>
      </c>
      <c r="I595" s="186" t="s">
        <v>540</v>
      </c>
      <c r="J595" s="152" t="str">
        <f t="shared" si="1"/>
        <v>2025/03</v>
      </c>
    </row>
    <row r="596">
      <c r="A596" s="195">
        <v>1.7417376E9</v>
      </c>
      <c r="B596" s="186">
        <v>1.741824E9</v>
      </c>
      <c r="C596" s="186">
        <v>0.18880195</v>
      </c>
      <c r="D596" s="186" t="s">
        <v>537</v>
      </c>
      <c r="E596" s="196"/>
      <c r="F596" s="186" t="s">
        <v>544</v>
      </c>
      <c r="G596" s="186" t="s">
        <v>539</v>
      </c>
      <c r="H596" s="186" t="s">
        <v>498</v>
      </c>
      <c r="I596" s="186" t="s">
        <v>540</v>
      </c>
      <c r="J596" s="152" t="str">
        <f t="shared" si="1"/>
        <v>2025/03</v>
      </c>
    </row>
    <row r="597">
      <c r="A597" s="195">
        <v>1.7417376E9</v>
      </c>
      <c r="B597" s="186">
        <v>1.741824E9</v>
      </c>
      <c r="C597" s="186">
        <v>0.5988957</v>
      </c>
      <c r="D597" s="186" t="s">
        <v>537</v>
      </c>
      <c r="E597" s="196"/>
      <c r="F597" s="186" t="s">
        <v>545</v>
      </c>
      <c r="G597" s="186" t="s">
        <v>539</v>
      </c>
      <c r="H597" s="186" t="s">
        <v>491</v>
      </c>
      <c r="I597" s="186" t="s">
        <v>540</v>
      </c>
      <c r="J597" s="152" t="str">
        <f t="shared" si="1"/>
        <v>2025/03</v>
      </c>
    </row>
    <row r="598">
      <c r="A598" s="195">
        <v>1.741824E9</v>
      </c>
      <c r="B598" s="186">
        <v>1.7419104E9</v>
      </c>
      <c r="C598" s="186">
        <v>22.97423828</v>
      </c>
      <c r="D598" s="186" t="s">
        <v>537</v>
      </c>
      <c r="E598" s="196"/>
      <c r="F598" s="186" t="s">
        <v>538</v>
      </c>
      <c r="G598" s="186" t="s">
        <v>539</v>
      </c>
      <c r="H598" s="186" t="s">
        <v>499</v>
      </c>
      <c r="I598" s="186" t="s">
        <v>540</v>
      </c>
      <c r="J598" s="152" t="str">
        <f t="shared" si="1"/>
        <v>2025/03</v>
      </c>
    </row>
    <row r="599">
      <c r="A599" s="195">
        <v>1.741824E9</v>
      </c>
      <c r="B599" s="186">
        <v>1.7419104E9</v>
      </c>
      <c r="C599" s="186">
        <v>3.82102645</v>
      </c>
      <c r="D599" s="186" t="s">
        <v>537</v>
      </c>
      <c r="E599" s="196"/>
      <c r="F599" s="186" t="s">
        <v>548</v>
      </c>
      <c r="G599" s="186" t="s">
        <v>539</v>
      </c>
      <c r="H599" s="186" t="s">
        <v>488</v>
      </c>
      <c r="I599" s="186" t="s">
        <v>540</v>
      </c>
      <c r="J599" s="152" t="str">
        <f t="shared" si="1"/>
        <v>2025/03</v>
      </c>
    </row>
    <row r="600">
      <c r="A600" s="195">
        <v>1.741824E9</v>
      </c>
      <c r="B600" s="186">
        <v>1.7419104E9</v>
      </c>
      <c r="C600" s="186">
        <v>32.67810675</v>
      </c>
      <c r="D600" s="186" t="s">
        <v>537</v>
      </c>
      <c r="E600" s="196"/>
      <c r="F600" s="186" t="s">
        <v>541</v>
      </c>
      <c r="G600" s="186" t="s">
        <v>539</v>
      </c>
      <c r="H600" s="186" t="s">
        <v>489</v>
      </c>
      <c r="I600" s="186" t="s">
        <v>540</v>
      </c>
      <c r="J600" s="152" t="str">
        <f t="shared" si="1"/>
        <v>2025/03</v>
      </c>
    </row>
    <row r="601">
      <c r="A601" s="195">
        <v>1.741824E9</v>
      </c>
      <c r="B601" s="186">
        <v>1.7419104E9</v>
      </c>
      <c r="C601" s="186">
        <v>1.3684747</v>
      </c>
      <c r="D601" s="186" t="s">
        <v>537</v>
      </c>
      <c r="E601" s="196"/>
      <c r="F601" s="186" t="s">
        <v>542</v>
      </c>
      <c r="G601" s="186" t="s">
        <v>539</v>
      </c>
      <c r="H601" s="186" t="s">
        <v>487</v>
      </c>
      <c r="I601" s="186" t="s">
        <v>540</v>
      </c>
      <c r="J601" s="152" t="str">
        <f t="shared" si="1"/>
        <v>2025/03</v>
      </c>
    </row>
    <row r="602">
      <c r="A602" s="195">
        <v>1.741824E9</v>
      </c>
      <c r="B602" s="186">
        <v>1.7419104E9</v>
      </c>
      <c r="C602" s="186">
        <v>15.5754099</v>
      </c>
      <c r="D602" s="186" t="s">
        <v>537</v>
      </c>
      <c r="E602" s="196"/>
      <c r="F602" s="186" t="s">
        <v>543</v>
      </c>
      <c r="G602" s="186" t="s">
        <v>539</v>
      </c>
      <c r="H602" s="186" t="s">
        <v>502</v>
      </c>
      <c r="I602" s="186" t="s">
        <v>540</v>
      </c>
      <c r="J602" s="152" t="str">
        <f t="shared" si="1"/>
        <v>2025/03</v>
      </c>
    </row>
    <row r="603">
      <c r="A603" s="195">
        <v>1.741824E9</v>
      </c>
      <c r="B603" s="186">
        <v>1.7419104E9</v>
      </c>
      <c r="C603" s="186">
        <v>0.1166216</v>
      </c>
      <c r="D603" s="186" t="s">
        <v>537</v>
      </c>
      <c r="E603" s="196"/>
      <c r="F603" s="186" t="s">
        <v>544</v>
      </c>
      <c r="G603" s="186" t="s">
        <v>539</v>
      </c>
      <c r="H603" s="186" t="s">
        <v>498</v>
      </c>
      <c r="I603" s="186" t="s">
        <v>540</v>
      </c>
      <c r="J603" s="152" t="str">
        <f t="shared" si="1"/>
        <v>2025/03</v>
      </c>
    </row>
    <row r="604">
      <c r="A604" s="195">
        <v>1.741824E9</v>
      </c>
      <c r="B604" s="186">
        <v>1.7419104E9</v>
      </c>
      <c r="C604" s="186">
        <v>0.1146456</v>
      </c>
      <c r="D604" s="186" t="s">
        <v>537</v>
      </c>
      <c r="E604" s="196"/>
      <c r="F604" s="186" t="s">
        <v>545</v>
      </c>
      <c r="G604" s="186" t="s">
        <v>539</v>
      </c>
      <c r="H604" s="186" t="s">
        <v>491</v>
      </c>
      <c r="I604" s="186" t="s">
        <v>540</v>
      </c>
      <c r="J604" s="152" t="str">
        <f t="shared" si="1"/>
        <v>2025/03</v>
      </c>
    </row>
    <row r="605">
      <c r="A605" s="195">
        <v>1.741824E9</v>
      </c>
      <c r="B605" s="186">
        <v>1.7419104E9</v>
      </c>
      <c r="C605" s="190">
        <v>1.4909064</v>
      </c>
      <c r="D605" s="186" t="s">
        <v>537</v>
      </c>
      <c r="E605" s="196"/>
      <c r="F605" s="186" t="s">
        <v>549</v>
      </c>
      <c r="G605" s="186" t="s">
        <v>539</v>
      </c>
      <c r="H605" s="186" t="s">
        <v>511</v>
      </c>
      <c r="I605" s="186" t="s">
        <v>540</v>
      </c>
      <c r="J605" s="152" t="str">
        <f t="shared" si="1"/>
        <v>2025/03</v>
      </c>
    </row>
    <row r="606">
      <c r="A606" s="195">
        <v>1.7419104E9</v>
      </c>
      <c r="B606" s="186">
        <v>1.7419968E9</v>
      </c>
      <c r="C606" s="186">
        <v>24.87332894</v>
      </c>
      <c r="D606" s="186" t="s">
        <v>537</v>
      </c>
      <c r="E606" s="196"/>
      <c r="F606" s="186" t="s">
        <v>538</v>
      </c>
      <c r="G606" s="186" t="s">
        <v>539</v>
      </c>
      <c r="H606" s="186" t="s">
        <v>499</v>
      </c>
      <c r="I606" s="186" t="s">
        <v>540</v>
      </c>
      <c r="J606" s="152" t="str">
        <f t="shared" si="1"/>
        <v>2025/03</v>
      </c>
    </row>
    <row r="607">
      <c r="A607" s="195">
        <v>1.7419104E9</v>
      </c>
      <c r="B607" s="186">
        <v>1.7419968E9</v>
      </c>
      <c r="C607" s="186">
        <v>16.95939375</v>
      </c>
      <c r="D607" s="186" t="s">
        <v>537</v>
      </c>
      <c r="E607" s="196"/>
      <c r="F607" s="186" t="s">
        <v>541</v>
      </c>
      <c r="G607" s="186" t="s">
        <v>539</v>
      </c>
      <c r="H607" s="186" t="s">
        <v>489</v>
      </c>
      <c r="I607" s="186" t="s">
        <v>540</v>
      </c>
      <c r="J607" s="152" t="str">
        <f t="shared" si="1"/>
        <v>2025/03</v>
      </c>
    </row>
    <row r="608">
      <c r="A608" s="195">
        <v>1.7419104E9</v>
      </c>
      <c r="B608" s="186">
        <v>1.7419968E9</v>
      </c>
      <c r="C608" s="186">
        <v>0.32053645</v>
      </c>
      <c r="D608" s="186" t="s">
        <v>537</v>
      </c>
      <c r="E608" s="196"/>
      <c r="F608" s="186" t="s">
        <v>542</v>
      </c>
      <c r="G608" s="186" t="s">
        <v>539</v>
      </c>
      <c r="H608" s="186" t="s">
        <v>487</v>
      </c>
      <c r="I608" s="186" t="s">
        <v>540</v>
      </c>
      <c r="J608" s="152" t="str">
        <f t="shared" si="1"/>
        <v>2025/03</v>
      </c>
    </row>
    <row r="609">
      <c r="A609" s="195">
        <v>1.7419104E9</v>
      </c>
      <c r="B609" s="186">
        <v>1.7419968E9</v>
      </c>
      <c r="C609" s="186">
        <v>16.92976815</v>
      </c>
      <c r="D609" s="186" t="s">
        <v>537</v>
      </c>
      <c r="E609" s="196"/>
      <c r="F609" s="186" t="s">
        <v>543</v>
      </c>
      <c r="G609" s="186" t="s">
        <v>539</v>
      </c>
      <c r="H609" s="186" t="s">
        <v>502</v>
      </c>
      <c r="I609" s="186" t="s">
        <v>540</v>
      </c>
      <c r="J609" s="152" t="str">
        <f t="shared" si="1"/>
        <v>2025/03</v>
      </c>
    </row>
    <row r="610">
      <c r="A610" s="195">
        <v>1.7419104E9</v>
      </c>
      <c r="B610" s="186">
        <v>1.7419968E9</v>
      </c>
      <c r="C610" s="186">
        <v>4.83922535</v>
      </c>
      <c r="D610" s="186" t="s">
        <v>537</v>
      </c>
      <c r="E610" s="196"/>
      <c r="F610" s="186" t="s">
        <v>548</v>
      </c>
      <c r="G610" s="186" t="s">
        <v>539</v>
      </c>
      <c r="H610" s="186" t="s">
        <v>488</v>
      </c>
      <c r="I610" s="186" t="s">
        <v>540</v>
      </c>
      <c r="J610" s="152" t="str">
        <f t="shared" si="1"/>
        <v>2025/03</v>
      </c>
    </row>
    <row r="611">
      <c r="A611" s="195">
        <v>1.7419104E9</v>
      </c>
      <c r="B611" s="186">
        <v>1.7419968E9</v>
      </c>
      <c r="C611" s="190">
        <v>0.09779245</v>
      </c>
      <c r="D611" s="186" t="s">
        <v>537</v>
      </c>
      <c r="E611" s="196"/>
      <c r="F611" s="186" t="s">
        <v>544</v>
      </c>
      <c r="G611" s="186" t="s">
        <v>539</v>
      </c>
      <c r="H611" s="186" t="s">
        <v>498</v>
      </c>
      <c r="I611" s="186" t="s">
        <v>540</v>
      </c>
      <c r="J611" s="152" t="str">
        <f t="shared" si="1"/>
        <v>2025/03</v>
      </c>
    </row>
    <row r="612">
      <c r="A612" s="195">
        <v>1.7419104E9</v>
      </c>
      <c r="B612" s="186">
        <v>1.7419968E9</v>
      </c>
      <c r="C612" s="186">
        <v>0.04736835</v>
      </c>
      <c r="D612" s="186" t="s">
        <v>537</v>
      </c>
      <c r="E612" s="196"/>
      <c r="F612" s="186" t="s">
        <v>546</v>
      </c>
      <c r="G612" s="186" t="s">
        <v>539</v>
      </c>
      <c r="H612" s="186" t="s">
        <v>509</v>
      </c>
      <c r="I612" s="186" t="s">
        <v>540</v>
      </c>
      <c r="J612" s="152" t="str">
        <f t="shared" si="1"/>
        <v>2025/03</v>
      </c>
    </row>
    <row r="613">
      <c r="A613" s="195">
        <v>1.7419104E9</v>
      </c>
      <c r="B613" s="186">
        <v>1.7419968E9</v>
      </c>
      <c r="C613" s="186">
        <v>0.7141869</v>
      </c>
      <c r="D613" s="186" t="s">
        <v>537</v>
      </c>
      <c r="E613" s="196"/>
      <c r="F613" s="186" t="s">
        <v>545</v>
      </c>
      <c r="G613" s="186" t="s">
        <v>539</v>
      </c>
      <c r="H613" s="186" t="s">
        <v>491</v>
      </c>
      <c r="I613" s="186" t="s">
        <v>540</v>
      </c>
      <c r="J613" s="152" t="str">
        <f t="shared" si="1"/>
        <v>2025/03</v>
      </c>
    </row>
    <row r="614">
      <c r="A614" s="195">
        <v>1.7419104E9</v>
      </c>
      <c r="B614" s="186">
        <v>1.7419968E9</v>
      </c>
      <c r="C614" s="186">
        <v>0.5896311</v>
      </c>
      <c r="D614" s="186" t="s">
        <v>537</v>
      </c>
      <c r="E614" s="196"/>
      <c r="F614" s="186" t="s">
        <v>549</v>
      </c>
      <c r="G614" s="186" t="s">
        <v>539</v>
      </c>
      <c r="H614" s="186" t="s">
        <v>511</v>
      </c>
      <c r="I614" s="186" t="s">
        <v>540</v>
      </c>
      <c r="J614" s="152" t="str">
        <f t="shared" si="1"/>
        <v>2025/03</v>
      </c>
    </row>
    <row r="615">
      <c r="A615" s="195">
        <v>1.7419968E9</v>
      </c>
      <c r="B615" s="186">
        <v>1.7420832E9</v>
      </c>
      <c r="C615" s="186">
        <v>21.40874772</v>
      </c>
      <c r="D615" s="186" t="s">
        <v>537</v>
      </c>
      <c r="E615" s="196"/>
      <c r="F615" s="186" t="s">
        <v>538</v>
      </c>
      <c r="G615" s="186" t="s">
        <v>539</v>
      </c>
      <c r="H615" s="186" t="s">
        <v>499</v>
      </c>
      <c r="I615" s="186" t="s">
        <v>540</v>
      </c>
      <c r="J615" s="152" t="str">
        <f t="shared" si="1"/>
        <v>2025/03</v>
      </c>
    </row>
    <row r="616">
      <c r="A616" s="195">
        <v>1.7419968E9</v>
      </c>
      <c r="B616" s="186">
        <v>1.7420832E9</v>
      </c>
      <c r="C616" s="186">
        <v>4.3903651</v>
      </c>
      <c r="D616" s="186" t="s">
        <v>537</v>
      </c>
      <c r="E616" s="196"/>
      <c r="F616" s="186" t="s">
        <v>541</v>
      </c>
      <c r="G616" s="186" t="s">
        <v>539</v>
      </c>
      <c r="H616" s="186" t="s">
        <v>489</v>
      </c>
      <c r="I616" s="186" t="s">
        <v>540</v>
      </c>
      <c r="J616" s="152" t="str">
        <f t="shared" si="1"/>
        <v>2025/03</v>
      </c>
    </row>
    <row r="617">
      <c r="A617" s="195">
        <v>1.7419968E9</v>
      </c>
      <c r="B617" s="186">
        <v>1.7420832E9</v>
      </c>
      <c r="C617" s="186">
        <v>4.9896773</v>
      </c>
      <c r="D617" s="186" t="s">
        <v>537</v>
      </c>
      <c r="E617" s="196"/>
      <c r="F617" s="186" t="s">
        <v>543</v>
      </c>
      <c r="G617" s="186" t="s">
        <v>539</v>
      </c>
      <c r="H617" s="186" t="s">
        <v>502</v>
      </c>
      <c r="I617" s="186" t="s">
        <v>540</v>
      </c>
      <c r="J617" s="152" t="str">
        <f t="shared" si="1"/>
        <v>2025/03</v>
      </c>
    </row>
    <row r="618">
      <c r="A618" s="195">
        <v>1.7419968E9</v>
      </c>
      <c r="B618" s="186">
        <v>1.7420832E9</v>
      </c>
      <c r="C618" s="186">
        <v>0.0791701</v>
      </c>
      <c r="D618" s="186" t="s">
        <v>537</v>
      </c>
      <c r="E618" s="196"/>
      <c r="F618" s="186" t="s">
        <v>544</v>
      </c>
      <c r="G618" s="186" t="s">
        <v>539</v>
      </c>
      <c r="H618" s="186" t="s">
        <v>498</v>
      </c>
      <c r="I618" s="186" t="s">
        <v>540</v>
      </c>
      <c r="J618" s="152" t="str">
        <f t="shared" si="1"/>
        <v>2025/03</v>
      </c>
    </row>
    <row r="619">
      <c r="A619" s="195">
        <v>1.7419968E9</v>
      </c>
      <c r="B619" s="186">
        <v>1.7420832E9</v>
      </c>
      <c r="C619" s="186">
        <v>0.001707</v>
      </c>
      <c r="D619" s="186" t="s">
        <v>537</v>
      </c>
      <c r="E619" s="196"/>
      <c r="F619" s="186" t="s">
        <v>548</v>
      </c>
      <c r="G619" s="186" t="s">
        <v>539</v>
      </c>
      <c r="H619" s="186" t="s">
        <v>488</v>
      </c>
      <c r="I619" s="186" t="s">
        <v>540</v>
      </c>
      <c r="J619" s="152" t="str">
        <f t="shared" si="1"/>
        <v>2025/03</v>
      </c>
    </row>
    <row r="620">
      <c r="A620" s="195">
        <v>1.7419968E9</v>
      </c>
      <c r="B620" s="186">
        <v>1.7420832E9</v>
      </c>
      <c r="C620" s="186">
        <v>0.21065025</v>
      </c>
      <c r="D620" s="186" t="s">
        <v>537</v>
      </c>
      <c r="E620" s="196"/>
      <c r="F620" s="186" t="s">
        <v>545</v>
      </c>
      <c r="G620" s="186" t="s">
        <v>539</v>
      </c>
      <c r="H620" s="186" t="s">
        <v>491</v>
      </c>
      <c r="I620" s="186" t="s">
        <v>540</v>
      </c>
      <c r="J620" s="152" t="str">
        <f t="shared" si="1"/>
        <v>2025/03</v>
      </c>
    </row>
    <row r="621">
      <c r="A621" s="195">
        <v>1.7420832E9</v>
      </c>
      <c r="B621" s="186">
        <v>1.7421696E9</v>
      </c>
      <c r="C621" s="186">
        <v>20.38332778</v>
      </c>
      <c r="D621" s="186" t="s">
        <v>537</v>
      </c>
      <c r="E621" s="196"/>
      <c r="F621" s="186" t="s">
        <v>538</v>
      </c>
      <c r="G621" s="186" t="s">
        <v>539</v>
      </c>
      <c r="H621" s="186" t="s">
        <v>499</v>
      </c>
      <c r="I621" s="186" t="s">
        <v>540</v>
      </c>
      <c r="J621" s="152" t="str">
        <f t="shared" si="1"/>
        <v>2025/03</v>
      </c>
    </row>
    <row r="622">
      <c r="A622" s="195">
        <v>1.7420832E9</v>
      </c>
      <c r="B622" s="186">
        <v>1.7421696E9</v>
      </c>
      <c r="C622" s="186">
        <v>35.67576925</v>
      </c>
      <c r="D622" s="186" t="s">
        <v>537</v>
      </c>
      <c r="E622" s="196"/>
      <c r="F622" s="186" t="s">
        <v>541</v>
      </c>
      <c r="G622" s="186" t="s">
        <v>539</v>
      </c>
      <c r="H622" s="186" t="s">
        <v>489</v>
      </c>
      <c r="I622" s="186" t="s">
        <v>540</v>
      </c>
      <c r="J622" s="152" t="str">
        <f t="shared" si="1"/>
        <v>2025/03</v>
      </c>
    </row>
    <row r="623">
      <c r="A623" s="195">
        <v>1.7420832E9</v>
      </c>
      <c r="B623" s="186">
        <v>1.7421696E9</v>
      </c>
      <c r="C623" s="186">
        <v>0.00290155</v>
      </c>
      <c r="D623" s="186" t="s">
        <v>537</v>
      </c>
      <c r="E623" s="196"/>
      <c r="F623" s="186" t="s">
        <v>544</v>
      </c>
      <c r="G623" s="186" t="s">
        <v>539</v>
      </c>
      <c r="H623" s="186" t="s">
        <v>498</v>
      </c>
      <c r="I623" s="186" t="s">
        <v>540</v>
      </c>
      <c r="J623" s="152" t="str">
        <f t="shared" si="1"/>
        <v>2025/03</v>
      </c>
    </row>
    <row r="624">
      <c r="A624" s="195">
        <v>1.7420832E9</v>
      </c>
      <c r="B624" s="186">
        <v>1.7421696E9</v>
      </c>
      <c r="C624" s="186">
        <v>4.1266692</v>
      </c>
      <c r="D624" s="186" t="s">
        <v>537</v>
      </c>
      <c r="E624" s="196"/>
      <c r="F624" s="186" t="s">
        <v>543</v>
      </c>
      <c r="G624" s="186" t="s">
        <v>539</v>
      </c>
      <c r="H624" s="186" t="s">
        <v>502</v>
      </c>
      <c r="I624" s="186" t="s">
        <v>540</v>
      </c>
      <c r="J624" s="152" t="str">
        <f t="shared" si="1"/>
        <v>2025/03</v>
      </c>
    </row>
    <row r="625">
      <c r="A625" s="195">
        <v>1.7420832E9</v>
      </c>
      <c r="B625" s="186">
        <v>1.7421696E9</v>
      </c>
      <c r="C625" s="186">
        <v>0.11760075</v>
      </c>
      <c r="D625" s="186" t="s">
        <v>537</v>
      </c>
      <c r="E625" s="196"/>
      <c r="F625" s="186" t="s">
        <v>545</v>
      </c>
      <c r="G625" s="186" t="s">
        <v>539</v>
      </c>
      <c r="H625" s="186" t="s">
        <v>491</v>
      </c>
      <c r="I625" s="186" t="s">
        <v>540</v>
      </c>
      <c r="J625" s="152" t="str">
        <f t="shared" si="1"/>
        <v>2025/03</v>
      </c>
    </row>
    <row r="626">
      <c r="A626" s="195">
        <v>1.7421696E9</v>
      </c>
      <c r="B626" s="186">
        <v>1.742256E9</v>
      </c>
      <c r="C626" s="186">
        <v>25.78034005</v>
      </c>
      <c r="D626" s="186" t="s">
        <v>537</v>
      </c>
      <c r="E626" s="196"/>
      <c r="F626" s="186" t="s">
        <v>538</v>
      </c>
      <c r="G626" s="186" t="s">
        <v>539</v>
      </c>
      <c r="H626" s="186" t="s">
        <v>499</v>
      </c>
      <c r="I626" s="186" t="s">
        <v>540</v>
      </c>
      <c r="J626" s="152" t="str">
        <f t="shared" si="1"/>
        <v>2025/03</v>
      </c>
    </row>
    <row r="627">
      <c r="A627" s="195">
        <v>1.7421696E9</v>
      </c>
      <c r="B627" s="186">
        <v>1.742256E9</v>
      </c>
      <c r="C627" s="186">
        <v>89.34194075</v>
      </c>
      <c r="D627" s="186" t="s">
        <v>537</v>
      </c>
      <c r="E627" s="196"/>
      <c r="F627" s="186" t="s">
        <v>541</v>
      </c>
      <c r="G627" s="186" t="s">
        <v>539</v>
      </c>
      <c r="H627" s="186" t="s">
        <v>489</v>
      </c>
      <c r="I627" s="186" t="s">
        <v>540</v>
      </c>
      <c r="J627" s="152" t="str">
        <f t="shared" si="1"/>
        <v>2025/03</v>
      </c>
    </row>
    <row r="628">
      <c r="A628" s="195">
        <v>1.7421696E9</v>
      </c>
      <c r="B628" s="186">
        <v>1.742256E9</v>
      </c>
      <c r="C628" s="186">
        <v>0.18100185</v>
      </c>
      <c r="D628" s="186" t="s">
        <v>537</v>
      </c>
      <c r="E628" s="196"/>
      <c r="F628" s="186" t="s">
        <v>542</v>
      </c>
      <c r="G628" s="186" t="s">
        <v>539</v>
      </c>
      <c r="H628" s="186" t="s">
        <v>487</v>
      </c>
      <c r="I628" s="186" t="s">
        <v>540</v>
      </c>
      <c r="J628" s="152" t="str">
        <f t="shared" si="1"/>
        <v>2025/03</v>
      </c>
    </row>
    <row r="629">
      <c r="A629" s="195">
        <v>1.7421696E9</v>
      </c>
      <c r="B629" s="186">
        <v>1.742256E9</v>
      </c>
      <c r="C629" s="186">
        <v>22.7920539</v>
      </c>
      <c r="D629" s="186" t="s">
        <v>537</v>
      </c>
      <c r="E629" s="196"/>
      <c r="F629" s="186" t="s">
        <v>543</v>
      </c>
      <c r="G629" s="186" t="s">
        <v>539</v>
      </c>
      <c r="H629" s="186" t="s">
        <v>502</v>
      </c>
      <c r="I629" s="186" t="s">
        <v>540</v>
      </c>
      <c r="J629" s="152" t="str">
        <f t="shared" si="1"/>
        <v>2025/03</v>
      </c>
    </row>
    <row r="630">
      <c r="A630" s="195">
        <v>1.7421696E9</v>
      </c>
      <c r="B630" s="186">
        <v>1.742256E9</v>
      </c>
      <c r="C630" s="186">
        <v>0.19927395</v>
      </c>
      <c r="D630" s="186" t="s">
        <v>537</v>
      </c>
      <c r="E630" s="196"/>
      <c r="F630" s="186" t="s">
        <v>544</v>
      </c>
      <c r="G630" s="186" t="s">
        <v>539</v>
      </c>
      <c r="H630" s="186" t="s">
        <v>498</v>
      </c>
      <c r="I630" s="186" t="s">
        <v>540</v>
      </c>
      <c r="J630" s="152" t="str">
        <f t="shared" si="1"/>
        <v>2025/03</v>
      </c>
    </row>
    <row r="631">
      <c r="A631" s="195">
        <v>1.7421696E9</v>
      </c>
      <c r="B631" s="186">
        <v>1.742256E9</v>
      </c>
      <c r="C631" s="186">
        <v>2.196E-4</v>
      </c>
      <c r="D631" s="186" t="s">
        <v>537</v>
      </c>
      <c r="E631" s="196"/>
      <c r="F631" s="186" t="s">
        <v>546</v>
      </c>
      <c r="G631" s="186" t="s">
        <v>539</v>
      </c>
      <c r="H631" s="186" t="s">
        <v>509</v>
      </c>
      <c r="I631" s="186" t="s">
        <v>540</v>
      </c>
      <c r="J631" s="152" t="str">
        <f t="shared" si="1"/>
        <v>2025/03</v>
      </c>
    </row>
    <row r="632">
      <c r="A632" s="195">
        <v>1.7421696E9</v>
      </c>
      <c r="B632" s="186">
        <v>1.742256E9</v>
      </c>
      <c r="C632" s="186">
        <v>0.1515673</v>
      </c>
      <c r="D632" s="186" t="s">
        <v>537</v>
      </c>
      <c r="E632" s="196"/>
      <c r="F632" s="186" t="s">
        <v>548</v>
      </c>
      <c r="G632" s="186" t="s">
        <v>539</v>
      </c>
      <c r="H632" s="186" t="s">
        <v>488</v>
      </c>
      <c r="I632" s="186" t="s">
        <v>540</v>
      </c>
      <c r="J632" s="152" t="str">
        <f t="shared" si="1"/>
        <v>2025/03</v>
      </c>
    </row>
    <row r="633">
      <c r="A633" s="195">
        <v>1.7421696E9</v>
      </c>
      <c r="B633" s="186">
        <v>1.742256E9</v>
      </c>
      <c r="C633" s="186">
        <v>0.08334915</v>
      </c>
      <c r="D633" s="186" t="s">
        <v>537</v>
      </c>
      <c r="E633" s="196"/>
      <c r="F633" s="186" t="s">
        <v>545</v>
      </c>
      <c r="G633" s="186" t="s">
        <v>539</v>
      </c>
      <c r="H633" s="186" t="s">
        <v>491</v>
      </c>
      <c r="I633" s="186" t="s">
        <v>540</v>
      </c>
      <c r="J633" s="152" t="str">
        <f t="shared" si="1"/>
        <v>2025/03</v>
      </c>
    </row>
    <row r="634">
      <c r="A634" s="195">
        <v>1.7421696E9</v>
      </c>
      <c r="B634" s="186">
        <v>1.742256E9</v>
      </c>
      <c r="C634" s="186">
        <v>3.6034062</v>
      </c>
      <c r="D634" s="186" t="s">
        <v>537</v>
      </c>
      <c r="E634" s="196"/>
      <c r="F634" s="186" t="s">
        <v>549</v>
      </c>
      <c r="G634" s="186" t="s">
        <v>539</v>
      </c>
      <c r="H634" s="186" t="s">
        <v>511</v>
      </c>
      <c r="I634" s="186" t="s">
        <v>540</v>
      </c>
      <c r="J634" s="152" t="str">
        <f t="shared" si="1"/>
        <v>2025/03</v>
      </c>
    </row>
    <row r="635">
      <c r="A635" s="195">
        <v>1.742256E9</v>
      </c>
      <c r="B635" s="186">
        <v>1.7423424E9</v>
      </c>
      <c r="C635" s="186">
        <v>55.6995928</v>
      </c>
      <c r="D635" s="186" t="s">
        <v>537</v>
      </c>
      <c r="E635" s="196"/>
      <c r="F635" s="186" t="s">
        <v>538</v>
      </c>
      <c r="G635" s="186" t="s">
        <v>539</v>
      </c>
      <c r="H635" s="186" t="s">
        <v>499</v>
      </c>
      <c r="I635" s="186" t="s">
        <v>540</v>
      </c>
      <c r="J635" s="152" t="str">
        <f t="shared" si="1"/>
        <v>2025/03</v>
      </c>
    </row>
    <row r="636">
      <c r="A636" s="195">
        <v>1.742256E9</v>
      </c>
      <c r="B636" s="186">
        <v>1.7423424E9</v>
      </c>
      <c r="C636" s="186">
        <v>1.26822414</v>
      </c>
      <c r="D636" s="186" t="s">
        <v>537</v>
      </c>
      <c r="E636" s="196"/>
      <c r="F636" s="186" t="s">
        <v>548</v>
      </c>
      <c r="G636" s="186" t="s">
        <v>539</v>
      </c>
      <c r="H636" s="186" t="s">
        <v>488</v>
      </c>
      <c r="I636" s="186" t="s">
        <v>540</v>
      </c>
      <c r="J636" s="152" t="str">
        <f t="shared" si="1"/>
        <v>2025/03</v>
      </c>
    </row>
    <row r="637">
      <c r="A637" s="195">
        <v>1.742256E9</v>
      </c>
      <c r="B637" s="186">
        <v>1.7423424E9</v>
      </c>
      <c r="C637" s="186">
        <v>30.8672793</v>
      </c>
      <c r="D637" s="186" t="s">
        <v>537</v>
      </c>
      <c r="E637" s="196"/>
      <c r="F637" s="186" t="s">
        <v>541</v>
      </c>
      <c r="G637" s="186" t="s">
        <v>539</v>
      </c>
      <c r="H637" s="186" t="s">
        <v>489</v>
      </c>
      <c r="I637" s="186" t="s">
        <v>540</v>
      </c>
      <c r="J637" s="152" t="str">
        <f t="shared" si="1"/>
        <v>2025/03</v>
      </c>
    </row>
    <row r="638">
      <c r="A638" s="195">
        <v>1.742256E9</v>
      </c>
      <c r="B638" s="186">
        <v>1.7423424E9</v>
      </c>
      <c r="C638" s="186">
        <v>0.038665</v>
      </c>
      <c r="D638" s="186" t="s">
        <v>537</v>
      </c>
      <c r="E638" s="196"/>
      <c r="F638" s="186" t="s">
        <v>542</v>
      </c>
      <c r="G638" s="186" t="s">
        <v>539</v>
      </c>
      <c r="H638" s="186" t="s">
        <v>487</v>
      </c>
      <c r="I638" s="186" t="s">
        <v>540</v>
      </c>
      <c r="J638" s="152" t="str">
        <f t="shared" si="1"/>
        <v>2025/03</v>
      </c>
    </row>
    <row r="639">
      <c r="A639" s="195">
        <v>1.742256E9</v>
      </c>
      <c r="B639" s="186">
        <v>1.7423424E9</v>
      </c>
      <c r="C639" s="186">
        <v>24.5512465</v>
      </c>
      <c r="D639" s="186" t="s">
        <v>537</v>
      </c>
      <c r="E639" s="196"/>
      <c r="F639" s="186" t="s">
        <v>543</v>
      </c>
      <c r="G639" s="186" t="s">
        <v>539</v>
      </c>
      <c r="H639" s="186" t="s">
        <v>502</v>
      </c>
      <c r="I639" s="186" t="s">
        <v>540</v>
      </c>
      <c r="J639" s="152" t="str">
        <f t="shared" si="1"/>
        <v>2025/03</v>
      </c>
    </row>
    <row r="640">
      <c r="A640" s="195">
        <v>1.742256E9</v>
      </c>
      <c r="B640" s="186">
        <v>1.7423424E9</v>
      </c>
      <c r="C640" s="186">
        <v>0.31000075</v>
      </c>
      <c r="D640" s="186" t="s">
        <v>537</v>
      </c>
      <c r="E640" s="196"/>
      <c r="F640" s="186" t="s">
        <v>544</v>
      </c>
      <c r="G640" s="186" t="s">
        <v>539</v>
      </c>
      <c r="H640" s="186" t="s">
        <v>498</v>
      </c>
      <c r="I640" s="186" t="s">
        <v>540</v>
      </c>
      <c r="J640" s="152" t="str">
        <f t="shared" si="1"/>
        <v>2025/03</v>
      </c>
    </row>
    <row r="641">
      <c r="A641" s="195">
        <v>1.742256E9</v>
      </c>
      <c r="B641" s="186">
        <v>1.7423424E9</v>
      </c>
      <c r="C641" s="186">
        <v>0.0113829</v>
      </c>
      <c r="D641" s="186" t="s">
        <v>537</v>
      </c>
      <c r="E641" s="196"/>
      <c r="F641" s="186" t="s">
        <v>546</v>
      </c>
      <c r="G641" s="186" t="s">
        <v>539</v>
      </c>
      <c r="H641" s="186" t="s">
        <v>509</v>
      </c>
      <c r="I641" s="186" t="s">
        <v>540</v>
      </c>
      <c r="J641" s="152" t="str">
        <f t="shared" si="1"/>
        <v>2025/03</v>
      </c>
    </row>
    <row r="642">
      <c r="A642" s="195">
        <v>1.742256E9</v>
      </c>
      <c r="B642" s="186">
        <v>1.7423424E9</v>
      </c>
      <c r="C642" s="186">
        <v>0.08806995</v>
      </c>
      <c r="D642" s="186" t="s">
        <v>537</v>
      </c>
      <c r="E642" s="196"/>
      <c r="F642" s="186" t="s">
        <v>545</v>
      </c>
      <c r="G642" s="186" t="s">
        <v>539</v>
      </c>
      <c r="H642" s="186" t="s">
        <v>491</v>
      </c>
      <c r="I642" s="186" t="s">
        <v>540</v>
      </c>
      <c r="J642" s="152" t="str">
        <f t="shared" si="1"/>
        <v>2025/03</v>
      </c>
    </row>
    <row r="643">
      <c r="A643" s="195">
        <v>1.742256E9</v>
      </c>
      <c r="B643" s="186">
        <v>1.7423424E9</v>
      </c>
      <c r="C643" s="186">
        <v>2.6005032</v>
      </c>
      <c r="D643" s="186" t="s">
        <v>537</v>
      </c>
      <c r="E643" s="196"/>
      <c r="F643" s="186" t="s">
        <v>549</v>
      </c>
      <c r="G643" s="186" t="s">
        <v>539</v>
      </c>
      <c r="H643" s="186" t="s">
        <v>511</v>
      </c>
      <c r="I643" s="186" t="s">
        <v>540</v>
      </c>
      <c r="J643" s="152" t="str">
        <f t="shared" si="1"/>
        <v>2025/03</v>
      </c>
    </row>
    <row r="644">
      <c r="A644" s="195">
        <v>1.7423424E9</v>
      </c>
      <c r="B644" s="186">
        <v>1.7424288E9</v>
      </c>
      <c r="C644" s="186">
        <v>32.8552219</v>
      </c>
      <c r="D644" s="186" t="s">
        <v>537</v>
      </c>
      <c r="E644" s="196"/>
      <c r="F644" s="186" t="s">
        <v>538</v>
      </c>
      <c r="G644" s="186" t="s">
        <v>539</v>
      </c>
      <c r="H644" s="186" t="s">
        <v>499</v>
      </c>
      <c r="I644" s="186" t="s">
        <v>540</v>
      </c>
      <c r="J644" s="152" t="str">
        <f t="shared" si="1"/>
        <v>2025/03</v>
      </c>
    </row>
    <row r="645">
      <c r="A645" s="195">
        <v>1.7423424E9</v>
      </c>
      <c r="B645" s="186">
        <v>1.7424288E9</v>
      </c>
      <c r="C645" s="186">
        <v>4.34353281</v>
      </c>
      <c r="D645" s="186" t="s">
        <v>537</v>
      </c>
      <c r="E645" s="196"/>
      <c r="F645" s="186" t="s">
        <v>548</v>
      </c>
      <c r="G645" s="186" t="s">
        <v>539</v>
      </c>
      <c r="H645" s="186" t="s">
        <v>488</v>
      </c>
      <c r="I645" s="186" t="s">
        <v>540</v>
      </c>
      <c r="J645" s="152" t="str">
        <f t="shared" si="1"/>
        <v>2025/03</v>
      </c>
    </row>
    <row r="646">
      <c r="A646" s="195">
        <v>1.7423424E9</v>
      </c>
      <c r="B646" s="186">
        <v>1.7424288E9</v>
      </c>
      <c r="C646" s="186">
        <v>20.6670405</v>
      </c>
      <c r="D646" s="186" t="s">
        <v>537</v>
      </c>
      <c r="E646" s="196"/>
      <c r="F646" s="186" t="s">
        <v>541</v>
      </c>
      <c r="G646" s="186" t="s">
        <v>539</v>
      </c>
      <c r="H646" s="186" t="s">
        <v>489</v>
      </c>
      <c r="I646" s="186" t="s">
        <v>540</v>
      </c>
      <c r="J646" s="152" t="str">
        <f t="shared" si="1"/>
        <v>2025/03</v>
      </c>
    </row>
    <row r="647">
      <c r="A647" s="195">
        <v>1.7423424E9</v>
      </c>
      <c r="B647" s="186">
        <v>1.7424288E9</v>
      </c>
      <c r="C647" s="186">
        <v>0.0527527</v>
      </c>
      <c r="D647" s="186" t="s">
        <v>537</v>
      </c>
      <c r="E647" s="196"/>
      <c r="F647" s="186" t="s">
        <v>542</v>
      </c>
      <c r="G647" s="186" t="s">
        <v>539</v>
      </c>
      <c r="H647" s="186" t="s">
        <v>487</v>
      </c>
      <c r="I647" s="186" t="s">
        <v>540</v>
      </c>
      <c r="J647" s="152" t="str">
        <f t="shared" si="1"/>
        <v>2025/03</v>
      </c>
    </row>
    <row r="648">
      <c r="A648" s="195">
        <v>1.7423424E9</v>
      </c>
      <c r="B648" s="186">
        <v>1.7424288E9</v>
      </c>
      <c r="C648" s="186">
        <v>9.3400483</v>
      </c>
      <c r="D648" s="186" t="s">
        <v>537</v>
      </c>
      <c r="E648" s="196"/>
      <c r="F648" s="186" t="s">
        <v>543</v>
      </c>
      <c r="G648" s="186" t="s">
        <v>539</v>
      </c>
      <c r="H648" s="186" t="s">
        <v>502</v>
      </c>
      <c r="I648" s="186" t="s">
        <v>540</v>
      </c>
      <c r="J648" s="152" t="str">
        <f t="shared" si="1"/>
        <v>2025/03</v>
      </c>
    </row>
    <row r="649">
      <c r="A649" s="195">
        <v>1.7423424E9</v>
      </c>
      <c r="B649" s="186">
        <v>1.7424288E9</v>
      </c>
      <c r="C649" s="186">
        <v>0.0080875</v>
      </c>
      <c r="D649" s="186" t="s">
        <v>537</v>
      </c>
      <c r="E649" s="196"/>
      <c r="F649" s="186" t="s">
        <v>550</v>
      </c>
      <c r="G649" s="186" t="s">
        <v>539</v>
      </c>
      <c r="H649" s="186" t="s">
        <v>497</v>
      </c>
      <c r="I649" s="186" t="s">
        <v>540</v>
      </c>
      <c r="J649" s="152" t="str">
        <f t="shared" si="1"/>
        <v>2025/03</v>
      </c>
    </row>
    <row r="650">
      <c r="A650" s="195">
        <v>1.7423424E9</v>
      </c>
      <c r="B650" s="186">
        <v>1.7424288E9</v>
      </c>
      <c r="C650" s="186">
        <v>0.27080675</v>
      </c>
      <c r="D650" s="186" t="s">
        <v>537</v>
      </c>
      <c r="E650" s="196"/>
      <c r="F650" s="186" t="s">
        <v>544</v>
      </c>
      <c r="G650" s="186" t="s">
        <v>539</v>
      </c>
      <c r="H650" s="186" t="s">
        <v>498</v>
      </c>
      <c r="I650" s="186" t="s">
        <v>540</v>
      </c>
      <c r="J650" s="152" t="str">
        <f t="shared" si="1"/>
        <v>2025/03</v>
      </c>
    </row>
    <row r="651">
      <c r="A651" s="195">
        <v>1.7423424E9</v>
      </c>
      <c r="B651" s="186">
        <v>1.7424288E9</v>
      </c>
      <c r="C651" s="186">
        <v>0.11860125</v>
      </c>
      <c r="D651" s="186" t="s">
        <v>537</v>
      </c>
      <c r="E651" s="196"/>
      <c r="F651" s="186" t="s">
        <v>545</v>
      </c>
      <c r="G651" s="186" t="s">
        <v>539</v>
      </c>
      <c r="H651" s="186" t="s">
        <v>491</v>
      </c>
      <c r="I651" s="186" t="s">
        <v>540</v>
      </c>
      <c r="J651" s="152" t="str">
        <f t="shared" si="1"/>
        <v>2025/03</v>
      </c>
    </row>
    <row r="652">
      <c r="A652" s="195">
        <v>1.7423424E9</v>
      </c>
      <c r="B652" s="186">
        <v>1.7424288E9</v>
      </c>
      <c r="C652" s="186">
        <v>0.0127527</v>
      </c>
      <c r="D652" s="186" t="s">
        <v>537</v>
      </c>
      <c r="E652" s="196"/>
      <c r="F652" s="186" t="s">
        <v>549</v>
      </c>
      <c r="G652" s="186" t="s">
        <v>539</v>
      </c>
      <c r="H652" s="186" t="s">
        <v>511</v>
      </c>
      <c r="I652" s="186" t="s">
        <v>540</v>
      </c>
      <c r="J652" s="152" t="str">
        <f t="shared" si="1"/>
        <v>2025/03</v>
      </c>
    </row>
    <row r="653">
      <c r="A653" s="195">
        <v>1.7424288E9</v>
      </c>
      <c r="B653" s="186">
        <v>1.7425152E9</v>
      </c>
      <c r="C653" s="186">
        <v>35.36629343</v>
      </c>
      <c r="D653" s="186" t="s">
        <v>537</v>
      </c>
      <c r="E653" s="196"/>
      <c r="F653" s="186" t="s">
        <v>538</v>
      </c>
      <c r="G653" s="186" t="s">
        <v>539</v>
      </c>
      <c r="H653" s="186" t="s">
        <v>499</v>
      </c>
      <c r="I653" s="186" t="s">
        <v>540</v>
      </c>
      <c r="J653" s="152" t="str">
        <f t="shared" si="1"/>
        <v>2025/03</v>
      </c>
    </row>
    <row r="654">
      <c r="A654" s="195">
        <v>1.7424288E9</v>
      </c>
      <c r="B654" s="186">
        <v>1.7425152E9</v>
      </c>
      <c r="C654" s="186">
        <v>5.74272425</v>
      </c>
      <c r="D654" s="186" t="s">
        <v>537</v>
      </c>
      <c r="E654" s="196"/>
      <c r="F654" s="186" t="s">
        <v>543</v>
      </c>
      <c r="G654" s="186" t="s">
        <v>539</v>
      </c>
      <c r="H654" s="186" t="s">
        <v>502</v>
      </c>
      <c r="I654" s="186" t="s">
        <v>540</v>
      </c>
      <c r="J654" s="152" t="str">
        <f t="shared" si="1"/>
        <v>2025/03</v>
      </c>
    </row>
    <row r="655">
      <c r="A655" s="195">
        <v>1.7424288E9</v>
      </c>
      <c r="B655" s="186">
        <v>1.7425152E9</v>
      </c>
      <c r="C655" s="186">
        <v>23.95897139</v>
      </c>
      <c r="D655" s="186" t="s">
        <v>537</v>
      </c>
      <c r="E655" s="196"/>
      <c r="F655" s="186" t="s">
        <v>548</v>
      </c>
      <c r="G655" s="186" t="s">
        <v>539</v>
      </c>
      <c r="H655" s="186" t="s">
        <v>488</v>
      </c>
      <c r="I655" s="186" t="s">
        <v>540</v>
      </c>
      <c r="J655" s="152" t="str">
        <f t="shared" si="1"/>
        <v>2025/03</v>
      </c>
    </row>
    <row r="656">
      <c r="A656" s="195">
        <v>1.7424288E9</v>
      </c>
      <c r="B656" s="186">
        <v>1.7425152E9</v>
      </c>
      <c r="C656" s="186">
        <v>33.0466403</v>
      </c>
      <c r="D656" s="186" t="s">
        <v>537</v>
      </c>
      <c r="E656" s="196"/>
      <c r="F656" s="186" t="s">
        <v>541</v>
      </c>
      <c r="G656" s="186" t="s">
        <v>539</v>
      </c>
      <c r="H656" s="186" t="s">
        <v>489</v>
      </c>
      <c r="I656" s="186" t="s">
        <v>540</v>
      </c>
      <c r="J656" s="152" t="str">
        <f t="shared" si="1"/>
        <v>2025/03</v>
      </c>
    </row>
    <row r="657">
      <c r="A657" s="195">
        <v>1.7424288E9</v>
      </c>
      <c r="B657" s="186">
        <v>1.7425152E9</v>
      </c>
      <c r="C657" s="186">
        <v>1.3980265</v>
      </c>
      <c r="D657" s="186" t="s">
        <v>537</v>
      </c>
      <c r="E657" s="196"/>
      <c r="F657" s="186" t="s">
        <v>542</v>
      </c>
      <c r="G657" s="186" t="s">
        <v>539</v>
      </c>
      <c r="H657" s="186" t="s">
        <v>487</v>
      </c>
      <c r="I657" s="186" t="s">
        <v>540</v>
      </c>
      <c r="J657" s="152" t="str">
        <f t="shared" si="1"/>
        <v>2025/03</v>
      </c>
    </row>
    <row r="658">
      <c r="A658" s="195">
        <v>1.7424288E9</v>
      </c>
      <c r="B658" s="186">
        <v>1.7425152E9</v>
      </c>
      <c r="C658" s="186">
        <v>0.64296</v>
      </c>
      <c r="D658" s="186" t="s">
        <v>537</v>
      </c>
      <c r="E658" s="196"/>
      <c r="F658" s="186" t="s">
        <v>550</v>
      </c>
      <c r="G658" s="186" t="s">
        <v>539</v>
      </c>
      <c r="H658" s="186" t="s">
        <v>497</v>
      </c>
      <c r="I658" s="186" t="s">
        <v>540</v>
      </c>
      <c r="J658" s="152" t="str">
        <f t="shared" si="1"/>
        <v>2025/03</v>
      </c>
    </row>
    <row r="659">
      <c r="A659" s="195">
        <v>1.7424288E9</v>
      </c>
      <c r="B659" s="186">
        <v>1.7425152E9</v>
      </c>
      <c r="C659" s="186">
        <v>0.5283402</v>
      </c>
      <c r="D659" s="186" t="s">
        <v>537</v>
      </c>
      <c r="E659" s="196"/>
      <c r="F659" s="186" t="s">
        <v>544</v>
      </c>
      <c r="G659" s="186" t="s">
        <v>539</v>
      </c>
      <c r="H659" s="186" t="s">
        <v>498</v>
      </c>
      <c r="I659" s="186" t="s">
        <v>540</v>
      </c>
      <c r="J659" s="152" t="str">
        <f t="shared" si="1"/>
        <v>2025/03</v>
      </c>
    </row>
    <row r="660">
      <c r="A660" s="195">
        <v>1.7424288E9</v>
      </c>
      <c r="B660" s="186">
        <v>1.7425152E9</v>
      </c>
      <c r="C660" s="186">
        <v>1.07183625</v>
      </c>
      <c r="D660" s="186" t="s">
        <v>537</v>
      </c>
      <c r="E660" s="196"/>
      <c r="F660" s="186" t="s">
        <v>549</v>
      </c>
      <c r="G660" s="186" t="s">
        <v>539</v>
      </c>
      <c r="H660" s="186" t="s">
        <v>511</v>
      </c>
      <c r="I660" s="186" t="s">
        <v>540</v>
      </c>
      <c r="J660" s="152" t="str">
        <f t="shared" si="1"/>
        <v>2025/03</v>
      </c>
    </row>
    <row r="661">
      <c r="A661" s="195">
        <v>1.7424288E9</v>
      </c>
      <c r="B661" s="186">
        <v>1.7425152E9</v>
      </c>
      <c r="C661" s="186">
        <v>0.20436825</v>
      </c>
      <c r="D661" s="186" t="s">
        <v>537</v>
      </c>
      <c r="E661" s="196"/>
      <c r="F661" s="186" t="s">
        <v>546</v>
      </c>
      <c r="G661" s="186" t="s">
        <v>539</v>
      </c>
      <c r="H661" s="186" t="s">
        <v>509</v>
      </c>
      <c r="I661" s="186" t="s">
        <v>540</v>
      </c>
      <c r="J661" s="152" t="str">
        <f t="shared" si="1"/>
        <v>2025/03</v>
      </c>
    </row>
    <row r="662">
      <c r="A662" s="195">
        <v>1.7424288E9</v>
      </c>
      <c r="B662" s="186">
        <v>1.7425152E9</v>
      </c>
      <c r="C662" s="186">
        <v>0.0879357</v>
      </c>
      <c r="D662" s="186" t="s">
        <v>537</v>
      </c>
      <c r="E662" s="196"/>
      <c r="F662" s="186" t="s">
        <v>545</v>
      </c>
      <c r="G662" s="186" t="s">
        <v>539</v>
      </c>
      <c r="H662" s="186" t="s">
        <v>491</v>
      </c>
      <c r="I662" s="186" t="s">
        <v>540</v>
      </c>
      <c r="J662" s="152" t="str">
        <f t="shared" si="1"/>
        <v>2025/03</v>
      </c>
    </row>
    <row r="663">
      <c r="A663" s="195">
        <v>1.7425152E9</v>
      </c>
      <c r="B663" s="186">
        <v>1.7426016E9</v>
      </c>
      <c r="C663" s="186">
        <v>53.97843841</v>
      </c>
      <c r="D663" s="186" t="s">
        <v>537</v>
      </c>
      <c r="E663" s="196"/>
      <c r="F663" s="186" t="s">
        <v>538</v>
      </c>
      <c r="G663" s="186" t="s">
        <v>539</v>
      </c>
      <c r="H663" s="186" t="s">
        <v>499</v>
      </c>
      <c r="I663" s="186" t="s">
        <v>540</v>
      </c>
      <c r="J663" s="152" t="str">
        <f t="shared" si="1"/>
        <v>2025/03</v>
      </c>
    </row>
    <row r="664">
      <c r="A664" s="195">
        <v>1.7425152E9</v>
      </c>
      <c r="B664" s="186">
        <v>1.7426016E9</v>
      </c>
      <c r="C664" s="186">
        <v>80.81540107</v>
      </c>
      <c r="D664" s="186" t="s">
        <v>537</v>
      </c>
      <c r="E664" s="196"/>
      <c r="F664" s="186" t="s">
        <v>548</v>
      </c>
      <c r="G664" s="186" t="s">
        <v>539</v>
      </c>
      <c r="H664" s="186" t="s">
        <v>488</v>
      </c>
      <c r="I664" s="186" t="s">
        <v>540</v>
      </c>
      <c r="J664" s="152" t="str">
        <f t="shared" si="1"/>
        <v>2025/03</v>
      </c>
    </row>
    <row r="665">
      <c r="A665" s="195">
        <v>1.7425152E9</v>
      </c>
      <c r="B665" s="186">
        <v>1.7426016E9</v>
      </c>
      <c r="C665" s="186">
        <v>105.3865553</v>
      </c>
      <c r="D665" s="186" t="s">
        <v>537</v>
      </c>
      <c r="E665" s="196"/>
      <c r="F665" s="186" t="s">
        <v>541</v>
      </c>
      <c r="G665" s="186" t="s">
        <v>539</v>
      </c>
      <c r="H665" s="186" t="s">
        <v>489</v>
      </c>
      <c r="I665" s="186" t="s">
        <v>540</v>
      </c>
      <c r="J665" s="152" t="str">
        <f t="shared" si="1"/>
        <v>2025/03</v>
      </c>
    </row>
    <row r="666">
      <c r="A666" s="195">
        <v>1.7425152E9</v>
      </c>
      <c r="B666" s="186">
        <v>1.7426016E9</v>
      </c>
      <c r="C666" s="186">
        <v>0.37108995</v>
      </c>
      <c r="D666" s="186" t="s">
        <v>537</v>
      </c>
      <c r="E666" s="196"/>
      <c r="F666" s="186" t="s">
        <v>542</v>
      </c>
      <c r="G666" s="186" t="s">
        <v>539</v>
      </c>
      <c r="H666" s="186" t="s">
        <v>487</v>
      </c>
      <c r="I666" s="186" t="s">
        <v>540</v>
      </c>
      <c r="J666" s="152" t="str">
        <f t="shared" si="1"/>
        <v>2025/03</v>
      </c>
    </row>
    <row r="667">
      <c r="A667" s="195">
        <v>1.7425152E9</v>
      </c>
      <c r="B667" s="186">
        <v>1.7426016E9</v>
      </c>
      <c r="C667" s="186">
        <v>6.62860485</v>
      </c>
      <c r="D667" s="186" t="s">
        <v>537</v>
      </c>
      <c r="E667" s="196"/>
      <c r="F667" s="186" t="s">
        <v>543</v>
      </c>
      <c r="G667" s="186" t="s">
        <v>539</v>
      </c>
      <c r="H667" s="186" t="s">
        <v>502</v>
      </c>
      <c r="I667" s="186" t="s">
        <v>540</v>
      </c>
      <c r="J667" s="152" t="str">
        <f t="shared" si="1"/>
        <v>2025/03</v>
      </c>
    </row>
    <row r="668">
      <c r="A668" s="195">
        <v>1.7425152E9</v>
      </c>
      <c r="B668" s="186">
        <v>1.7426016E9</v>
      </c>
      <c r="C668" s="186">
        <v>3.3403986</v>
      </c>
      <c r="D668" s="186" t="s">
        <v>537</v>
      </c>
      <c r="E668" s="196"/>
      <c r="F668" s="186" t="s">
        <v>550</v>
      </c>
      <c r="G668" s="186" t="s">
        <v>539</v>
      </c>
      <c r="H668" s="186" t="s">
        <v>497</v>
      </c>
      <c r="I668" s="186" t="s">
        <v>540</v>
      </c>
      <c r="J668" s="152" t="str">
        <f t="shared" si="1"/>
        <v>2025/03</v>
      </c>
    </row>
    <row r="669">
      <c r="A669" s="195">
        <v>1.7425152E9</v>
      </c>
      <c r="B669" s="186">
        <v>1.7426016E9</v>
      </c>
      <c r="C669" s="186">
        <v>0.20252185</v>
      </c>
      <c r="D669" s="186" t="s">
        <v>537</v>
      </c>
      <c r="E669" s="196"/>
      <c r="F669" s="186" t="s">
        <v>544</v>
      </c>
      <c r="G669" s="186" t="s">
        <v>539</v>
      </c>
      <c r="H669" s="186" t="s">
        <v>498</v>
      </c>
      <c r="I669" s="186" t="s">
        <v>540</v>
      </c>
      <c r="J669" s="152" t="str">
        <f t="shared" si="1"/>
        <v>2025/03</v>
      </c>
    </row>
    <row r="670">
      <c r="A670" s="195">
        <v>1.7425152E9</v>
      </c>
      <c r="B670" s="186">
        <v>1.7426016E9</v>
      </c>
      <c r="C670" s="186">
        <v>0.08425365</v>
      </c>
      <c r="D670" s="186" t="s">
        <v>537</v>
      </c>
      <c r="E670" s="196"/>
      <c r="F670" s="186" t="s">
        <v>545</v>
      </c>
      <c r="G670" s="186" t="s">
        <v>539</v>
      </c>
      <c r="H670" s="186" t="s">
        <v>491</v>
      </c>
      <c r="I670" s="186" t="s">
        <v>540</v>
      </c>
      <c r="J670" s="152" t="str">
        <f t="shared" si="1"/>
        <v>2025/03</v>
      </c>
    </row>
    <row r="671">
      <c r="A671" s="195">
        <v>1.7426016E9</v>
      </c>
      <c r="B671" s="186">
        <v>1.742688E9</v>
      </c>
      <c r="C671" s="186">
        <v>63.71618059</v>
      </c>
      <c r="D671" s="186" t="s">
        <v>537</v>
      </c>
      <c r="E671" s="196"/>
      <c r="F671" s="186" t="s">
        <v>538</v>
      </c>
      <c r="G671" s="186" t="s">
        <v>539</v>
      </c>
      <c r="H671" s="186" t="s">
        <v>499</v>
      </c>
      <c r="I671" s="186" t="s">
        <v>540</v>
      </c>
      <c r="J671" s="152" t="str">
        <f t="shared" si="1"/>
        <v>2025/03</v>
      </c>
    </row>
    <row r="672">
      <c r="A672" s="195">
        <v>1.7426016E9</v>
      </c>
      <c r="B672" s="186">
        <v>1.742688E9</v>
      </c>
      <c r="C672" s="186">
        <v>3.2271682</v>
      </c>
      <c r="D672" s="186" t="s">
        <v>537</v>
      </c>
      <c r="E672" s="196"/>
      <c r="F672" s="186" t="s">
        <v>541</v>
      </c>
      <c r="G672" s="186" t="s">
        <v>539</v>
      </c>
      <c r="H672" s="186" t="s">
        <v>489</v>
      </c>
      <c r="I672" s="186" t="s">
        <v>540</v>
      </c>
      <c r="J672" s="152" t="str">
        <f t="shared" si="1"/>
        <v>2025/03</v>
      </c>
    </row>
    <row r="673">
      <c r="A673" s="195">
        <v>1.7426016E9</v>
      </c>
      <c r="B673" s="186">
        <v>1.742688E9</v>
      </c>
      <c r="C673" s="186">
        <v>0.5311036</v>
      </c>
      <c r="D673" s="186" t="s">
        <v>537</v>
      </c>
      <c r="E673" s="196"/>
      <c r="F673" s="186" t="s">
        <v>542</v>
      </c>
      <c r="G673" s="186" t="s">
        <v>539</v>
      </c>
      <c r="H673" s="186" t="s">
        <v>487</v>
      </c>
      <c r="I673" s="186" t="s">
        <v>540</v>
      </c>
      <c r="J673" s="152" t="str">
        <f t="shared" si="1"/>
        <v>2025/03</v>
      </c>
    </row>
    <row r="674">
      <c r="A674" s="195">
        <v>1.7426016E9</v>
      </c>
      <c r="B674" s="186">
        <v>1.742688E9</v>
      </c>
      <c r="C674" s="186">
        <v>5.53194025</v>
      </c>
      <c r="D674" s="186" t="s">
        <v>537</v>
      </c>
      <c r="E674" s="196"/>
      <c r="F674" s="186" t="s">
        <v>543</v>
      </c>
      <c r="G674" s="186" t="s">
        <v>539</v>
      </c>
      <c r="H674" s="186" t="s">
        <v>502</v>
      </c>
      <c r="I674" s="186" t="s">
        <v>540</v>
      </c>
      <c r="J674" s="152" t="str">
        <f t="shared" si="1"/>
        <v>2025/03</v>
      </c>
    </row>
    <row r="675">
      <c r="A675" s="195">
        <v>1.7426016E9</v>
      </c>
      <c r="B675" s="186">
        <v>1.742688E9</v>
      </c>
      <c r="C675" s="186">
        <v>0.0528765</v>
      </c>
      <c r="D675" s="186" t="s">
        <v>537</v>
      </c>
      <c r="E675" s="196"/>
      <c r="F675" s="186" t="s">
        <v>544</v>
      </c>
      <c r="G675" s="186" t="s">
        <v>539</v>
      </c>
      <c r="H675" s="186" t="s">
        <v>498</v>
      </c>
      <c r="I675" s="186" t="s">
        <v>540</v>
      </c>
      <c r="J675" s="152" t="str">
        <f t="shared" si="1"/>
        <v>2025/03</v>
      </c>
    </row>
    <row r="676">
      <c r="A676" s="195">
        <v>1.7426016E9</v>
      </c>
      <c r="B676" s="186">
        <v>1.742688E9</v>
      </c>
      <c r="C676" s="186">
        <v>0.66966855</v>
      </c>
      <c r="D676" s="186" t="s">
        <v>537</v>
      </c>
      <c r="E676" s="196"/>
      <c r="F676" s="186" t="s">
        <v>546</v>
      </c>
      <c r="G676" s="186" t="s">
        <v>539</v>
      </c>
      <c r="H676" s="186" t="s">
        <v>509</v>
      </c>
      <c r="I676" s="186" t="s">
        <v>540</v>
      </c>
      <c r="J676" s="152" t="str">
        <f t="shared" si="1"/>
        <v>2025/03</v>
      </c>
    </row>
    <row r="677">
      <c r="A677" s="195">
        <v>1.7426016E9</v>
      </c>
      <c r="B677" s="186">
        <v>1.742688E9</v>
      </c>
      <c r="C677" s="186">
        <v>0.08005316</v>
      </c>
      <c r="D677" s="186" t="s">
        <v>537</v>
      </c>
      <c r="E677" s="196"/>
      <c r="F677" s="186" t="s">
        <v>548</v>
      </c>
      <c r="G677" s="186" t="s">
        <v>539</v>
      </c>
      <c r="H677" s="186" t="s">
        <v>488</v>
      </c>
      <c r="I677" s="186" t="s">
        <v>540</v>
      </c>
      <c r="J677" s="152" t="str">
        <f t="shared" si="1"/>
        <v>2025/03</v>
      </c>
    </row>
    <row r="678">
      <c r="A678" s="195">
        <v>1.7426016E9</v>
      </c>
      <c r="B678" s="186">
        <v>1.742688E9</v>
      </c>
      <c r="C678" s="186">
        <v>0.0960801</v>
      </c>
      <c r="D678" s="186" t="s">
        <v>537</v>
      </c>
      <c r="E678" s="196"/>
      <c r="F678" s="186" t="s">
        <v>545</v>
      </c>
      <c r="G678" s="186" t="s">
        <v>539</v>
      </c>
      <c r="H678" s="186" t="s">
        <v>491</v>
      </c>
      <c r="I678" s="186" t="s">
        <v>540</v>
      </c>
      <c r="J678" s="152" t="str">
        <f t="shared" si="1"/>
        <v>2025/03</v>
      </c>
    </row>
    <row r="679">
      <c r="A679" s="195">
        <v>1.742688E9</v>
      </c>
      <c r="B679" s="186">
        <v>1.7427744E9</v>
      </c>
      <c r="C679" s="186">
        <v>67.26162125</v>
      </c>
      <c r="D679" s="186" t="s">
        <v>537</v>
      </c>
      <c r="E679" s="196"/>
      <c r="F679" s="186" t="s">
        <v>538</v>
      </c>
      <c r="G679" s="186" t="s">
        <v>539</v>
      </c>
      <c r="H679" s="186" t="s">
        <v>499</v>
      </c>
      <c r="I679" s="186" t="s">
        <v>540</v>
      </c>
      <c r="J679" s="152" t="str">
        <f t="shared" si="1"/>
        <v>2025/03</v>
      </c>
    </row>
    <row r="680">
      <c r="A680" s="195">
        <v>1.742688E9</v>
      </c>
      <c r="B680" s="186">
        <v>1.7427744E9</v>
      </c>
      <c r="C680" s="186">
        <v>2.83047395</v>
      </c>
      <c r="D680" s="186" t="s">
        <v>537</v>
      </c>
      <c r="E680" s="196"/>
      <c r="F680" s="186" t="s">
        <v>541</v>
      </c>
      <c r="G680" s="186" t="s">
        <v>539</v>
      </c>
      <c r="H680" s="186" t="s">
        <v>489</v>
      </c>
      <c r="I680" s="186" t="s">
        <v>540</v>
      </c>
      <c r="J680" s="152" t="str">
        <f t="shared" si="1"/>
        <v>2025/03</v>
      </c>
    </row>
    <row r="681">
      <c r="A681" s="195">
        <v>1.742688E9</v>
      </c>
      <c r="B681" s="186">
        <v>1.7427744E9</v>
      </c>
      <c r="C681" s="186">
        <v>5.273551</v>
      </c>
      <c r="D681" s="186" t="s">
        <v>537</v>
      </c>
      <c r="E681" s="196"/>
      <c r="F681" s="186" t="s">
        <v>543</v>
      </c>
      <c r="G681" s="186" t="s">
        <v>539</v>
      </c>
      <c r="H681" s="186" t="s">
        <v>502</v>
      </c>
      <c r="I681" s="186" t="s">
        <v>540</v>
      </c>
      <c r="J681" s="152" t="str">
        <f t="shared" si="1"/>
        <v>2025/03</v>
      </c>
    </row>
    <row r="682">
      <c r="A682" s="195">
        <v>1.742688E9</v>
      </c>
      <c r="B682" s="186">
        <v>1.7427744E9</v>
      </c>
      <c r="C682" s="186">
        <v>0.01415</v>
      </c>
      <c r="D682" s="186" t="s">
        <v>537</v>
      </c>
      <c r="E682" s="196"/>
      <c r="F682" s="186" t="s">
        <v>544</v>
      </c>
      <c r="G682" s="186" t="s">
        <v>539</v>
      </c>
      <c r="H682" s="186" t="s">
        <v>498</v>
      </c>
      <c r="I682" s="186" t="s">
        <v>540</v>
      </c>
      <c r="J682" s="152" t="str">
        <f t="shared" si="1"/>
        <v>2025/03</v>
      </c>
    </row>
    <row r="683">
      <c r="A683" s="195">
        <v>1.742688E9</v>
      </c>
      <c r="B683" s="186">
        <v>1.7427744E9</v>
      </c>
      <c r="C683" s="186">
        <v>0.0090417</v>
      </c>
      <c r="D683" s="186" t="s">
        <v>537</v>
      </c>
      <c r="E683" s="196"/>
      <c r="F683" s="186" t="s">
        <v>546</v>
      </c>
      <c r="G683" s="186" t="s">
        <v>539</v>
      </c>
      <c r="H683" s="186" t="s">
        <v>509</v>
      </c>
      <c r="I683" s="186" t="s">
        <v>540</v>
      </c>
      <c r="J683" s="152" t="str">
        <f t="shared" si="1"/>
        <v>2025/03</v>
      </c>
    </row>
    <row r="684">
      <c r="A684" s="195">
        <v>1.742688E9</v>
      </c>
      <c r="B684" s="186">
        <v>1.7427744E9</v>
      </c>
      <c r="C684" s="186">
        <v>0.02585911</v>
      </c>
      <c r="D684" s="186" t="s">
        <v>537</v>
      </c>
      <c r="E684" s="196"/>
      <c r="F684" s="186" t="s">
        <v>548</v>
      </c>
      <c r="G684" s="186" t="s">
        <v>539</v>
      </c>
      <c r="H684" s="186" t="s">
        <v>488</v>
      </c>
      <c r="I684" s="186" t="s">
        <v>540</v>
      </c>
      <c r="J684" s="152" t="str">
        <f t="shared" si="1"/>
        <v>2025/03</v>
      </c>
    </row>
    <row r="685">
      <c r="A685" s="195">
        <v>1.742688E9</v>
      </c>
      <c r="B685" s="186">
        <v>1.7427744E9</v>
      </c>
      <c r="C685" s="186">
        <v>0.0927744</v>
      </c>
      <c r="D685" s="186" t="s">
        <v>537</v>
      </c>
      <c r="E685" s="196"/>
      <c r="F685" s="186" t="s">
        <v>545</v>
      </c>
      <c r="G685" s="186" t="s">
        <v>539</v>
      </c>
      <c r="H685" s="186" t="s">
        <v>491</v>
      </c>
      <c r="I685" s="186" t="s">
        <v>540</v>
      </c>
      <c r="J685" s="152" t="str">
        <f t="shared" si="1"/>
        <v>2025/03</v>
      </c>
    </row>
    <row r="686">
      <c r="A686" s="195">
        <v>1.742688E9</v>
      </c>
      <c r="B686" s="186">
        <v>1.7427744E9</v>
      </c>
      <c r="C686" s="186">
        <v>0.0414519</v>
      </c>
      <c r="D686" s="186" t="s">
        <v>537</v>
      </c>
      <c r="E686" s="196"/>
      <c r="F686" s="186" t="s">
        <v>549</v>
      </c>
      <c r="G686" s="186" t="s">
        <v>539</v>
      </c>
      <c r="H686" s="186" t="s">
        <v>511</v>
      </c>
      <c r="I686" s="186" t="s">
        <v>540</v>
      </c>
      <c r="J686" s="152" t="str">
        <f t="shared" si="1"/>
        <v>2025/03</v>
      </c>
    </row>
    <row r="687">
      <c r="A687" s="195">
        <v>1.7427744E9</v>
      </c>
      <c r="B687" s="186">
        <v>1.7428608E9</v>
      </c>
      <c r="C687" s="186">
        <v>83.94669208</v>
      </c>
      <c r="D687" s="186" t="s">
        <v>537</v>
      </c>
      <c r="E687" s="196"/>
      <c r="F687" s="186" t="s">
        <v>538</v>
      </c>
      <c r="G687" s="186" t="s">
        <v>539</v>
      </c>
      <c r="H687" s="186" t="s">
        <v>499</v>
      </c>
      <c r="I687" s="186" t="s">
        <v>540</v>
      </c>
      <c r="J687" s="152" t="str">
        <f t="shared" si="1"/>
        <v>2025/03</v>
      </c>
    </row>
    <row r="688">
      <c r="A688" s="195">
        <v>1.7427744E9</v>
      </c>
      <c r="B688" s="186">
        <v>1.7428608E9</v>
      </c>
      <c r="C688" s="186">
        <v>6.78870655</v>
      </c>
      <c r="D688" s="186" t="s">
        <v>537</v>
      </c>
      <c r="E688" s="196"/>
      <c r="F688" s="186" t="s">
        <v>548</v>
      </c>
      <c r="G688" s="186" t="s">
        <v>539</v>
      </c>
      <c r="H688" s="186" t="s">
        <v>488</v>
      </c>
      <c r="I688" s="186" t="s">
        <v>540</v>
      </c>
      <c r="J688" s="152" t="str">
        <f t="shared" si="1"/>
        <v>2025/03</v>
      </c>
    </row>
    <row r="689">
      <c r="A689" s="195">
        <v>1.7427744E9</v>
      </c>
      <c r="B689" s="186">
        <v>1.7428608E9</v>
      </c>
      <c r="C689" s="186">
        <v>29.96225355</v>
      </c>
      <c r="D689" s="186" t="s">
        <v>537</v>
      </c>
      <c r="E689" s="196"/>
      <c r="F689" s="186" t="s">
        <v>541</v>
      </c>
      <c r="G689" s="186" t="s">
        <v>539</v>
      </c>
      <c r="H689" s="186" t="s">
        <v>489</v>
      </c>
      <c r="I689" s="186" t="s">
        <v>540</v>
      </c>
      <c r="J689" s="152" t="str">
        <f t="shared" si="1"/>
        <v>2025/03</v>
      </c>
    </row>
    <row r="690">
      <c r="A690" s="195">
        <v>1.7427744E9</v>
      </c>
      <c r="B690" s="186">
        <v>1.7428608E9</v>
      </c>
      <c r="C690" s="186">
        <v>0.19158075</v>
      </c>
      <c r="D690" s="186" t="s">
        <v>537</v>
      </c>
      <c r="E690" s="196"/>
      <c r="F690" s="186" t="s">
        <v>542</v>
      </c>
      <c r="G690" s="186" t="s">
        <v>539</v>
      </c>
      <c r="H690" s="186" t="s">
        <v>487</v>
      </c>
      <c r="I690" s="186" t="s">
        <v>540</v>
      </c>
      <c r="J690" s="152" t="str">
        <f t="shared" si="1"/>
        <v>2025/03</v>
      </c>
    </row>
    <row r="691">
      <c r="A691" s="195">
        <v>1.7427744E9</v>
      </c>
      <c r="B691" s="186">
        <v>1.7428608E9</v>
      </c>
      <c r="C691" s="186">
        <v>27.84689065</v>
      </c>
      <c r="D691" s="186" t="s">
        <v>537</v>
      </c>
      <c r="E691" s="196"/>
      <c r="F691" s="186" t="s">
        <v>543</v>
      </c>
      <c r="G691" s="186" t="s">
        <v>539</v>
      </c>
      <c r="H691" s="186" t="s">
        <v>502</v>
      </c>
      <c r="I691" s="186" t="s">
        <v>540</v>
      </c>
      <c r="J691" s="152" t="str">
        <f t="shared" si="1"/>
        <v>2025/03</v>
      </c>
    </row>
    <row r="692">
      <c r="A692" s="195">
        <v>1.7427744E9</v>
      </c>
      <c r="B692" s="186">
        <v>1.7428608E9</v>
      </c>
      <c r="C692" s="186">
        <v>0.5700405</v>
      </c>
      <c r="D692" s="186" t="s">
        <v>537</v>
      </c>
      <c r="E692" s="196"/>
      <c r="F692" s="186" t="s">
        <v>544</v>
      </c>
      <c r="G692" s="186" t="s">
        <v>539</v>
      </c>
      <c r="H692" s="186" t="s">
        <v>498</v>
      </c>
      <c r="I692" s="186" t="s">
        <v>540</v>
      </c>
      <c r="J692" s="152" t="str">
        <f t="shared" si="1"/>
        <v>2025/03</v>
      </c>
    </row>
    <row r="693">
      <c r="A693" s="195">
        <v>1.7427744E9</v>
      </c>
      <c r="B693" s="186">
        <v>1.7428608E9</v>
      </c>
      <c r="C693" s="186">
        <v>0.0024126</v>
      </c>
      <c r="D693" s="186" t="s">
        <v>537</v>
      </c>
      <c r="E693" s="196"/>
      <c r="F693" s="186" t="s">
        <v>546</v>
      </c>
      <c r="G693" s="186" t="s">
        <v>539</v>
      </c>
      <c r="H693" s="186" t="s">
        <v>509</v>
      </c>
      <c r="I693" s="186" t="s">
        <v>540</v>
      </c>
      <c r="J693" s="152" t="str">
        <f t="shared" si="1"/>
        <v>2025/03</v>
      </c>
    </row>
    <row r="694">
      <c r="A694" s="195">
        <v>1.7427744E9</v>
      </c>
      <c r="B694" s="186">
        <v>1.7428608E9</v>
      </c>
      <c r="C694" s="186">
        <v>0.06289065</v>
      </c>
      <c r="D694" s="186" t="s">
        <v>537</v>
      </c>
      <c r="E694" s="196"/>
      <c r="F694" s="186" t="s">
        <v>550</v>
      </c>
      <c r="G694" s="186" t="s">
        <v>539</v>
      </c>
      <c r="H694" s="186" t="s">
        <v>497</v>
      </c>
      <c r="I694" s="186" t="s">
        <v>540</v>
      </c>
      <c r="J694" s="152" t="str">
        <f t="shared" si="1"/>
        <v>2025/03</v>
      </c>
    </row>
    <row r="695">
      <c r="A695" s="195">
        <v>1.7427744E9</v>
      </c>
      <c r="B695" s="186">
        <v>1.7428608E9</v>
      </c>
      <c r="C695" s="186">
        <v>0.0796338</v>
      </c>
      <c r="D695" s="186" t="s">
        <v>537</v>
      </c>
      <c r="E695" s="196"/>
      <c r="F695" s="186" t="s">
        <v>545</v>
      </c>
      <c r="G695" s="186" t="s">
        <v>539</v>
      </c>
      <c r="H695" s="186" t="s">
        <v>491</v>
      </c>
      <c r="I695" s="186" t="s">
        <v>540</v>
      </c>
      <c r="J695" s="152" t="str">
        <f t="shared" si="1"/>
        <v>2025/03</v>
      </c>
    </row>
    <row r="696">
      <c r="A696" s="195">
        <v>1.7427744E9</v>
      </c>
      <c r="B696" s="186">
        <v>1.7428608E9</v>
      </c>
      <c r="C696" s="186">
        <v>2.0561736</v>
      </c>
      <c r="D696" s="186" t="s">
        <v>537</v>
      </c>
      <c r="E696" s="196"/>
      <c r="F696" s="186" t="s">
        <v>549</v>
      </c>
      <c r="G696" s="186" t="s">
        <v>539</v>
      </c>
      <c r="H696" s="186" t="s">
        <v>511</v>
      </c>
      <c r="I696" s="186" t="s">
        <v>540</v>
      </c>
      <c r="J696" s="152" t="str">
        <f t="shared" si="1"/>
        <v>2025/03</v>
      </c>
    </row>
    <row r="697">
      <c r="A697" s="195">
        <v>1.7427744E9</v>
      </c>
      <c r="B697" s="186">
        <v>1.7428608E9</v>
      </c>
      <c r="C697" s="186">
        <v>0.7879295</v>
      </c>
      <c r="D697" s="186" t="s">
        <v>537</v>
      </c>
      <c r="E697" s="196"/>
      <c r="F697" s="186" t="s">
        <v>547</v>
      </c>
      <c r="G697" s="186" t="s">
        <v>539</v>
      </c>
      <c r="H697" s="186" t="s">
        <v>512</v>
      </c>
      <c r="I697" s="186" t="s">
        <v>540</v>
      </c>
      <c r="J697" s="152" t="str">
        <f t="shared" si="1"/>
        <v>2025/03</v>
      </c>
    </row>
    <row r="698">
      <c r="A698" s="195">
        <v>1.7428608E9</v>
      </c>
      <c r="B698" s="186">
        <v>1.7429472E9</v>
      </c>
      <c r="C698" s="186">
        <v>82.44185541</v>
      </c>
      <c r="D698" s="186" t="s">
        <v>537</v>
      </c>
      <c r="E698" s="196"/>
      <c r="F698" s="186" t="s">
        <v>538</v>
      </c>
      <c r="G698" s="186" t="s">
        <v>539</v>
      </c>
      <c r="H698" s="186" t="s">
        <v>499</v>
      </c>
      <c r="I698" s="186" t="s">
        <v>540</v>
      </c>
      <c r="J698" s="152" t="str">
        <f t="shared" si="1"/>
        <v>2025/03</v>
      </c>
    </row>
    <row r="699">
      <c r="A699" s="195">
        <v>1.7428608E9</v>
      </c>
      <c r="B699" s="186">
        <v>1.7429472E9</v>
      </c>
      <c r="C699" s="186">
        <v>256.82224756</v>
      </c>
      <c r="D699" s="186" t="s">
        <v>537</v>
      </c>
      <c r="E699" s="196"/>
      <c r="F699" s="186" t="s">
        <v>541</v>
      </c>
      <c r="G699" s="186" t="s">
        <v>539</v>
      </c>
      <c r="H699" s="186" t="s">
        <v>489</v>
      </c>
      <c r="I699" s="186" t="s">
        <v>540</v>
      </c>
      <c r="J699" s="152" t="str">
        <f t="shared" si="1"/>
        <v>2025/03</v>
      </c>
    </row>
    <row r="700">
      <c r="A700" s="195">
        <v>1.7428608E9</v>
      </c>
      <c r="B700" s="186">
        <v>1.7429472E9</v>
      </c>
      <c r="C700" s="186">
        <v>1.6697793</v>
      </c>
      <c r="D700" s="186" t="s">
        <v>537</v>
      </c>
      <c r="E700" s="196"/>
      <c r="F700" s="186" t="s">
        <v>542</v>
      </c>
      <c r="G700" s="186" t="s">
        <v>539</v>
      </c>
      <c r="H700" s="186" t="s">
        <v>487</v>
      </c>
      <c r="I700" s="186" t="s">
        <v>540</v>
      </c>
      <c r="J700" s="152" t="str">
        <f t="shared" si="1"/>
        <v>2025/03</v>
      </c>
    </row>
    <row r="701">
      <c r="A701" s="195">
        <v>1.7428608E9</v>
      </c>
      <c r="B701" s="186">
        <v>1.7429472E9</v>
      </c>
      <c r="C701" s="186">
        <v>18.89557345</v>
      </c>
      <c r="D701" s="186" t="s">
        <v>537</v>
      </c>
      <c r="E701" s="196"/>
      <c r="F701" s="186" t="s">
        <v>543</v>
      </c>
      <c r="G701" s="186" t="s">
        <v>539</v>
      </c>
      <c r="H701" s="186" t="s">
        <v>502</v>
      </c>
      <c r="I701" s="186" t="s">
        <v>540</v>
      </c>
      <c r="J701" s="152" t="str">
        <f t="shared" si="1"/>
        <v>2025/03</v>
      </c>
    </row>
    <row r="702">
      <c r="A702" s="195">
        <v>1.7428608E9</v>
      </c>
      <c r="B702" s="186">
        <v>1.7429472E9</v>
      </c>
      <c r="C702" s="186">
        <v>0.0174765</v>
      </c>
      <c r="D702" s="186" t="s">
        <v>537</v>
      </c>
      <c r="E702" s="196"/>
      <c r="F702" s="186" t="s">
        <v>550</v>
      </c>
      <c r="G702" s="186" t="s">
        <v>539</v>
      </c>
      <c r="H702" s="186" t="s">
        <v>497</v>
      </c>
      <c r="I702" s="186" t="s">
        <v>540</v>
      </c>
      <c r="J702" s="152" t="str">
        <f t="shared" si="1"/>
        <v>2025/03</v>
      </c>
    </row>
    <row r="703">
      <c r="A703" s="195">
        <v>1.7428608E9</v>
      </c>
      <c r="B703" s="186">
        <v>1.7429472E9</v>
      </c>
      <c r="C703" s="186">
        <v>0.6305301</v>
      </c>
      <c r="D703" s="186" t="s">
        <v>537</v>
      </c>
      <c r="E703" s="196"/>
      <c r="F703" s="186" t="s">
        <v>544</v>
      </c>
      <c r="G703" s="186" t="s">
        <v>539</v>
      </c>
      <c r="H703" s="186" t="s">
        <v>498</v>
      </c>
      <c r="I703" s="186" t="s">
        <v>540</v>
      </c>
      <c r="J703" s="152" t="str">
        <f t="shared" si="1"/>
        <v>2025/03</v>
      </c>
    </row>
    <row r="704">
      <c r="A704" s="195">
        <v>1.7428608E9</v>
      </c>
      <c r="B704" s="186">
        <v>1.7429472E9</v>
      </c>
      <c r="C704" s="186">
        <v>229.87074975</v>
      </c>
      <c r="D704" s="186" t="s">
        <v>537</v>
      </c>
      <c r="E704" s="196"/>
      <c r="F704" s="186" t="s">
        <v>548</v>
      </c>
      <c r="G704" s="186" t="s">
        <v>539</v>
      </c>
      <c r="H704" s="186" t="s">
        <v>488</v>
      </c>
      <c r="I704" s="186" t="s">
        <v>540</v>
      </c>
      <c r="J704" s="152" t="str">
        <f t="shared" si="1"/>
        <v>2025/03</v>
      </c>
    </row>
    <row r="705">
      <c r="A705" s="195">
        <v>1.7428608E9</v>
      </c>
      <c r="B705" s="186">
        <v>1.7429472E9</v>
      </c>
      <c r="C705" s="186">
        <v>0.66676095</v>
      </c>
      <c r="D705" s="186" t="s">
        <v>537</v>
      </c>
      <c r="E705" s="196"/>
      <c r="F705" s="186" t="s">
        <v>545</v>
      </c>
      <c r="G705" s="186" t="s">
        <v>539</v>
      </c>
      <c r="H705" s="186" t="s">
        <v>491</v>
      </c>
      <c r="I705" s="186" t="s">
        <v>540</v>
      </c>
      <c r="J705" s="152" t="str">
        <f t="shared" si="1"/>
        <v>2025/03</v>
      </c>
    </row>
    <row r="706">
      <c r="A706" s="195">
        <v>1.7428608E9</v>
      </c>
      <c r="B706" s="186">
        <v>1.7429472E9</v>
      </c>
      <c r="C706" s="186">
        <v>1.5779442</v>
      </c>
      <c r="D706" s="186" t="s">
        <v>537</v>
      </c>
      <c r="E706" s="196"/>
      <c r="F706" s="186" t="s">
        <v>549</v>
      </c>
      <c r="G706" s="186" t="s">
        <v>539</v>
      </c>
      <c r="H706" s="186" t="s">
        <v>511</v>
      </c>
      <c r="I706" s="186" t="s">
        <v>540</v>
      </c>
      <c r="J706" s="152" t="str">
        <f t="shared" si="1"/>
        <v>2025/03</v>
      </c>
    </row>
    <row r="707">
      <c r="A707" s="195">
        <v>1.7429472E9</v>
      </c>
      <c r="B707" s="186">
        <v>1.7430336E9</v>
      </c>
      <c r="C707" s="186">
        <v>69.88999347</v>
      </c>
      <c r="D707" s="186" t="s">
        <v>537</v>
      </c>
      <c r="E707" s="196"/>
      <c r="F707" s="186" t="s">
        <v>538</v>
      </c>
      <c r="G707" s="186" t="s">
        <v>539</v>
      </c>
      <c r="H707" s="186" t="s">
        <v>499</v>
      </c>
      <c r="I707" s="186" t="s">
        <v>540</v>
      </c>
      <c r="J707" s="152" t="str">
        <f t="shared" si="1"/>
        <v>2025/03</v>
      </c>
    </row>
    <row r="708">
      <c r="A708" s="195">
        <v>1.7429472E9</v>
      </c>
      <c r="B708" s="186">
        <v>1.7430336E9</v>
      </c>
      <c r="C708" s="186">
        <v>7.3621382</v>
      </c>
      <c r="D708" s="186" t="s">
        <v>537</v>
      </c>
      <c r="E708" s="196"/>
      <c r="F708" s="186" t="s">
        <v>548</v>
      </c>
      <c r="G708" s="186" t="s">
        <v>539</v>
      </c>
      <c r="H708" s="186" t="s">
        <v>488</v>
      </c>
      <c r="I708" s="186" t="s">
        <v>540</v>
      </c>
      <c r="J708" s="152" t="str">
        <f t="shared" si="1"/>
        <v>2025/03</v>
      </c>
    </row>
    <row r="709">
      <c r="A709" s="195">
        <v>1.7429472E9</v>
      </c>
      <c r="B709" s="186">
        <v>1.7430336E9</v>
      </c>
      <c r="C709" s="186">
        <v>38.33745435</v>
      </c>
      <c r="D709" s="186" t="s">
        <v>537</v>
      </c>
      <c r="E709" s="196"/>
      <c r="F709" s="186" t="s">
        <v>541</v>
      </c>
      <c r="G709" s="186" t="s">
        <v>539</v>
      </c>
      <c r="H709" s="186" t="s">
        <v>489</v>
      </c>
      <c r="I709" s="186" t="s">
        <v>540</v>
      </c>
      <c r="J709" s="152" t="str">
        <f t="shared" si="1"/>
        <v>2025/03</v>
      </c>
    </row>
    <row r="710">
      <c r="A710" s="195">
        <v>1.7429472E9</v>
      </c>
      <c r="B710" s="186">
        <v>1.7430336E9</v>
      </c>
      <c r="C710" s="186">
        <v>2.73806785</v>
      </c>
      <c r="D710" s="186" t="s">
        <v>537</v>
      </c>
      <c r="E710" s="196"/>
      <c r="F710" s="186" t="s">
        <v>542</v>
      </c>
      <c r="G710" s="186" t="s">
        <v>539</v>
      </c>
      <c r="H710" s="186" t="s">
        <v>487</v>
      </c>
      <c r="I710" s="186" t="s">
        <v>540</v>
      </c>
      <c r="J710" s="152" t="str">
        <f t="shared" si="1"/>
        <v>2025/03</v>
      </c>
    </row>
    <row r="711">
      <c r="A711" s="195">
        <v>1.7429472E9</v>
      </c>
      <c r="B711" s="186">
        <v>1.7430336E9</v>
      </c>
      <c r="C711" s="186">
        <v>30.1202605</v>
      </c>
      <c r="D711" s="186" t="s">
        <v>537</v>
      </c>
      <c r="E711" s="196"/>
      <c r="F711" s="186" t="s">
        <v>543</v>
      </c>
      <c r="G711" s="186" t="s">
        <v>539</v>
      </c>
      <c r="H711" s="186" t="s">
        <v>502</v>
      </c>
      <c r="I711" s="186" t="s">
        <v>540</v>
      </c>
      <c r="J711" s="152" t="str">
        <f t="shared" si="1"/>
        <v>2025/03</v>
      </c>
    </row>
    <row r="712">
      <c r="A712" s="195">
        <v>1.7429472E9</v>
      </c>
      <c r="B712" s="186">
        <v>1.7430336E9</v>
      </c>
      <c r="C712" s="186">
        <v>0.01086765</v>
      </c>
      <c r="D712" s="186" t="s">
        <v>537</v>
      </c>
      <c r="E712" s="196"/>
      <c r="F712" s="186" t="s">
        <v>550</v>
      </c>
      <c r="G712" s="186" t="s">
        <v>539</v>
      </c>
      <c r="H712" s="186" t="s">
        <v>497</v>
      </c>
      <c r="I712" s="186" t="s">
        <v>540</v>
      </c>
      <c r="J712" s="152" t="str">
        <f t="shared" si="1"/>
        <v>2025/03</v>
      </c>
    </row>
    <row r="713">
      <c r="A713" s="195">
        <v>1.7429472E9</v>
      </c>
      <c r="B713" s="186">
        <v>1.7430336E9</v>
      </c>
      <c r="C713" s="186">
        <v>5.33117815</v>
      </c>
      <c r="D713" s="186" t="s">
        <v>537</v>
      </c>
      <c r="E713" s="196"/>
      <c r="F713" s="186" t="s">
        <v>544</v>
      </c>
      <c r="G713" s="186" t="s">
        <v>539</v>
      </c>
      <c r="H713" s="186" t="s">
        <v>498</v>
      </c>
      <c r="I713" s="186" t="s">
        <v>540</v>
      </c>
      <c r="J713" s="152" t="str">
        <f t="shared" si="1"/>
        <v>2025/03</v>
      </c>
    </row>
    <row r="714">
      <c r="A714" s="195">
        <v>1.7429472E9</v>
      </c>
      <c r="B714" s="186">
        <v>1.7430336E9</v>
      </c>
      <c r="C714" s="186">
        <v>0.07849005</v>
      </c>
      <c r="D714" s="186" t="s">
        <v>537</v>
      </c>
      <c r="E714" s="196"/>
      <c r="F714" s="186" t="s">
        <v>545</v>
      </c>
      <c r="G714" s="186" t="s">
        <v>539</v>
      </c>
      <c r="H714" s="186" t="s">
        <v>491</v>
      </c>
      <c r="I714" s="186" t="s">
        <v>540</v>
      </c>
      <c r="J714" s="152" t="str">
        <f t="shared" si="1"/>
        <v>2025/03</v>
      </c>
    </row>
    <row r="715">
      <c r="A715" s="195">
        <v>1.7429472E9</v>
      </c>
      <c r="B715" s="186">
        <v>1.7430336E9</v>
      </c>
      <c r="C715" s="186">
        <v>9.2553705</v>
      </c>
      <c r="D715" s="186" t="s">
        <v>537</v>
      </c>
      <c r="E715" s="196"/>
      <c r="F715" s="186" t="s">
        <v>549</v>
      </c>
      <c r="G715" s="186" t="s">
        <v>539</v>
      </c>
      <c r="H715" s="186" t="s">
        <v>511</v>
      </c>
      <c r="I715" s="186" t="s">
        <v>540</v>
      </c>
      <c r="J715" s="152" t="str">
        <f t="shared" si="1"/>
        <v>2025/03</v>
      </c>
    </row>
    <row r="716">
      <c r="A716" s="195">
        <v>1.7430336E9</v>
      </c>
      <c r="B716" s="186">
        <v>1.74312E9</v>
      </c>
      <c r="C716" s="186">
        <v>81.00896947</v>
      </c>
      <c r="D716" s="186" t="s">
        <v>537</v>
      </c>
      <c r="E716" s="196"/>
      <c r="F716" s="186" t="s">
        <v>538</v>
      </c>
      <c r="G716" s="186" t="s">
        <v>539</v>
      </c>
      <c r="H716" s="186" t="s">
        <v>499</v>
      </c>
      <c r="I716" s="186" t="s">
        <v>540</v>
      </c>
      <c r="J716" s="152" t="str">
        <f t="shared" si="1"/>
        <v>2025/03</v>
      </c>
    </row>
    <row r="717">
      <c r="A717" s="195">
        <v>1.7430336E9</v>
      </c>
      <c r="B717" s="186">
        <v>1.74312E9</v>
      </c>
      <c r="C717" s="186">
        <v>5.3744952</v>
      </c>
      <c r="D717" s="186" t="s">
        <v>537</v>
      </c>
      <c r="E717" s="196"/>
      <c r="F717" s="186" t="s">
        <v>548</v>
      </c>
      <c r="G717" s="186" t="s">
        <v>539</v>
      </c>
      <c r="H717" s="186" t="s">
        <v>488</v>
      </c>
      <c r="I717" s="186" t="s">
        <v>540</v>
      </c>
      <c r="J717" s="152" t="str">
        <f t="shared" si="1"/>
        <v>2025/03</v>
      </c>
    </row>
    <row r="718">
      <c r="A718" s="195">
        <v>1.7430336E9</v>
      </c>
      <c r="B718" s="186">
        <v>1.74312E9</v>
      </c>
      <c r="C718" s="186">
        <v>18.8257762</v>
      </c>
      <c r="D718" s="186" t="s">
        <v>537</v>
      </c>
      <c r="E718" s="196"/>
      <c r="F718" s="186" t="s">
        <v>541</v>
      </c>
      <c r="G718" s="186" t="s">
        <v>539</v>
      </c>
      <c r="H718" s="186" t="s">
        <v>489</v>
      </c>
      <c r="I718" s="186" t="s">
        <v>540</v>
      </c>
      <c r="J718" s="152" t="str">
        <f t="shared" si="1"/>
        <v>2025/03</v>
      </c>
    </row>
    <row r="719">
      <c r="A719" s="195">
        <v>1.7430336E9</v>
      </c>
      <c r="B719" s="186">
        <v>1.74312E9</v>
      </c>
      <c r="C719" s="186">
        <v>0.82209665</v>
      </c>
      <c r="D719" s="186" t="s">
        <v>537</v>
      </c>
      <c r="E719" s="196"/>
      <c r="F719" s="186" t="s">
        <v>542</v>
      </c>
      <c r="G719" s="186" t="s">
        <v>539</v>
      </c>
      <c r="H719" s="186" t="s">
        <v>487</v>
      </c>
      <c r="I719" s="186" t="s">
        <v>540</v>
      </c>
      <c r="J719" s="152" t="str">
        <f t="shared" si="1"/>
        <v>2025/03</v>
      </c>
    </row>
    <row r="720">
      <c r="A720" s="195">
        <v>1.7430336E9</v>
      </c>
      <c r="B720" s="186">
        <v>1.74312E9</v>
      </c>
      <c r="C720" s="190">
        <v>7.1958996</v>
      </c>
      <c r="D720" s="186" t="s">
        <v>537</v>
      </c>
      <c r="E720" s="196"/>
      <c r="F720" s="186" t="s">
        <v>543</v>
      </c>
      <c r="G720" s="186" t="s">
        <v>539</v>
      </c>
      <c r="H720" s="186" t="s">
        <v>502</v>
      </c>
      <c r="I720" s="186" t="s">
        <v>540</v>
      </c>
      <c r="J720" s="152" t="str">
        <f t="shared" si="1"/>
        <v>2025/03</v>
      </c>
    </row>
    <row r="721">
      <c r="A721" s="195">
        <v>1.7430336E9</v>
      </c>
      <c r="B721" s="186">
        <v>1.74312E9</v>
      </c>
      <c r="C721" s="186">
        <v>0.0157675</v>
      </c>
      <c r="D721" s="186" t="s">
        <v>537</v>
      </c>
      <c r="E721" s="196"/>
      <c r="F721" s="186" t="s">
        <v>550</v>
      </c>
      <c r="G721" s="186" t="s">
        <v>539</v>
      </c>
      <c r="H721" s="186" t="s">
        <v>497</v>
      </c>
      <c r="I721" s="186" t="s">
        <v>540</v>
      </c>
      <c r="J721" s="152" t="str">
        <f t="shared" si="1"/>
        <v>2025/03</v>
      </c>
    </row>
    <row r="722">
      <c r="A722" s="195">
        <v>1.7430336E9</v>
      </c>
      <c r="B722" s="186">
        <v>1.74312E9</v>
      </c>
      <c r="C722" s="186">
        <v>0.2876475</v>
      </c>
      <c r="D722" s="186" t="s">
        <v>537</v>
      </c>
      <c r="E722" s="196"/>
      <c r="F722" s="186" t="s">
        <v>544</v>
      </c>
      <c r="G722" s="186" t="s">
        <v>539</v>
      </c>
      <c r="H722" s="186" t="s">
        <v>498</v>
      </c>
      <c r="I722" s="186" t="s">
        <v>540</v>
      </c>
      <c r="J722" s="152" t="str">
        <f t="shared" si="1"/>
        <v>2025/03</v>
      </c>
    </row>
    <row r="723">
      <c r="A723" s="195">
        <v>1.7430336E9</v>
      </c>
      <c r="B723" s="186">
        <v>1.74312E9</v>
      </c>
      <c r="C723" s="186">
        <v>0.00386415</v>
      </c>
      <c r="D723" s="186" t="s">
        <v>537</v>
      </c>
      <c r="E723" s="196"/>
      <c r="F723" s="186" t="s">
        <v>546</v>
      </c>
      <c r="G723" s="186" t="s">
        <v>539</v>
      </c>
      <c r="H723" s="186" t="s">
        <v>509</v>
      </c>
      <c r="I723" s="186" t="s">
        <v>540</v>
      </c>
      <c r="J723" s="152" t="str">
        <f t="shared" si="1"/>
        <v>2025/03</v>
      </c>
    </row>
    <row r="724">
      <c r="A724" s="195">
        <v>1.7430336E9</v>
      </c>
      <c r="B724" s="186">
        <v>1.74312E9</v>
      </c>
      <c r="C724" s="186">
        <v>0.072003</v>
      </c>
      <c r="D724" s="186" t="s">
        <v>537</v>
      </c>
      <c r="E724" s="196"/>
      <c r="F724" s="186" t="s">
        <v>545</v>
      </c>
      <c r="G724" s="186" t="s">
        <v>539</v>
      </c>
      <c r="H724" s="186" t="s">
        <v>491</v>
      </c>
      <c r="I724" s="186" t="s">
        <v>540</v>
      </c>
      <c r="J724" s="152" t="str">
        <f t="shared" si="1"/>
        <v>2025/03</v>
      </c>
    </row>
    <row r="725">
      <c r="A725" s="195">
        <v>1.7430336E9</v>
      </c>
      <c r="B725" s="186">
        <v>1.74312E9</v>
      </c>
      <c r="C725" s="186">
        <v>2.8412202</v>
      </c>
      <c r="D725" s="186" t="s">
        <v>537</v>
      </c>
      <c r="E725" s="196"/>
      <c r="F725" s="186" t="s">
        <v>549</v>
      </c>
      <c r="G725" s="186" t="s">
        <v>539</v>
      </c>
      <c r="H725" s="186" t="s">
        <v>511</v>
      </c>
      <c r="I725" s="186" t="s">
        <v>540</v>
      </c>
      <c r="J725" s="152" t="str">
        <f t="shared" si="1"/>
        <v>2025/03</v>
      </c>
    </row>
    <row r="726">
      <c r="A726" s="195">
        <v>1.74312E9</v>
      </c>
      <c r="B726" s="186">
        <v>1.7432064E9</v>
      </c>
      <c r="C726" s="186">
        <v>67.41677607</v>
      </c>
      <c r="D726" s="186" t="s">
        <v>537</v>
      </c>
      <c r="E726" s="196"/>
      <c r="F726" s="186" t="s">
        <v>538</v>
      </c>
      <c r="G726" s="186" t="s">
        <v>539</v>
      </c>
      <c r="H726" s="186" t="s">
        <v>499</v>
      </c>
      <c r="I726" s="186" t="s">
        <v>540</v>
      </c>
      <c r="J726" s="152" t="str">
        <f t="shared" si="1"/>
        <v>2025/03</v>
      </c>
    </row>
    <row r="727">
      <c r="A727" s="195">
        <v>1.74312E9</v>
      </c>
      <c r="B727" s="186">
        <v>1.7432064E9</v>
      </c>
      <c r="C727" s="186">
        <v>5.052121</v>
      </c>
      <c r="D727" s="186" t="s">
        <v>537</v>
      </c>
      <c r="E727" s="196"/>
      <c r="F727" s="186" t="s">
        <v>541</v>
      </c>
      <c r="G727" s="186" t="s">
        <v>539</v>
      </c>
      <c r="H727" s="186" t="s">
        <v>489</v>
      </c>
      <c r="I727" s="186" t="s">
        <v>540</v>
      </c>
      <c r="J727" s="152" t="str">
        <f t="shared" si="1"/>
        <v>2025/03</v>
      </c>
    </row>
    <row r="728">
      <c r="A728" s="195">
        <v>1.74312E9</v>
      </c>
      <c r="B728" s="186">
        <v>1.7432064E9</v>
      </c>
      <c r="C728" s="186">
        <v>0.2136117</v>
      </c>
      <c r="D728" s="186" t="s">
        <v>537</v>
      </c>
      <c r="E728" s="196"/>
      <c r="F728" s="186" t="s">
        <v>542</v>
      </c>
      <c r="G728" s="186" t="s">
        <v>539</v>
      </c>
      <c r="H728" s="186" t="s">
        <v>487</v>
      </c>
      <c r="I728" s="186" t="s">
        <v>540</v>
      </c>
      <c r="J728" s="152" t="str">
        <f t="shared" si="1"/>
        <v>2025/03</v>
      </c>
    </row>
    <row r="729">
      <c r="A729" s="195">
        <v>1.74312E9</v>
      </c>
      <c r="B729" s="186">
        <v>1.7432064E9</v>
      </c>
      <c r="C729" s="186">
        <v>5.87117515</v>
      </c>
      <c r="D729" s="186" t="s">
        <v>537</v>
      </c>
      <c r="E729" s="196"/>
      <c r="F729" s="186" t="s">
        <v>543</v>
      </c>
      <c r="G729" s="186" t="s">
        <v>539</v>
      </c>
      <c r="H729" s="186" t="s">
        <v>502</v>
      </c>
      <c r="I729" s="186" t="s">
        <v>540</v>
      </c>
      <c r="J729" s="152" t="str">
        <f t="shared" si="1"/>
        <v>2025/03</v>
      </c>
    </row>
    <row r="730">
      <c r="A730" s="195">
        <v>1.74312E9</v>
      </c>
      <c r="B730" s="186">
        <v>1.7432064E9</v>
      </c>
      <c r="C730" s="186">
        <v>0.00539</v>
      </c>
      <c r="D730" s="186" t="s">
        <v>537</v>
      </c>
      <c r="E730" s="196"/>
      <c r="F730" s="186" t="s">
        <v>550</v>
      </c>
      <c r="G730" s="186" t="s">
        <v>539</v>
      </c>
      <c r="H730" s="186" t="s">
        <v>497</v>
      </c>
      <c r="I730" s="186" t="s">
        <v>540</v>
      </c>
      <c r="J730" s="152" t="str">
        <f t="shared" si="1"/>
        <v>2025/03</v>
      </c>
    </row>
    <row r="731">
      <c r="A731" s="195">
        <v>1.74312E9</v>
      </c>
      <c r="B731" s="186">
        <v>1.7432064E9</v>
      </c>
      <c r="C731" s="186">
        <v>0.06519275</v>
      </c>
      <c r="D731" s="186" t="s">
        <v>537</v>
      </c>
      <c r="E731" s="196"/>
      <c r="F731" s="186" t="s">
        <v>544</v>
      </c>
      <c r="G731" s="186" t="s">
        <v>539</v>
      </c>
      <c r="H731" s="186" t="s">
        <v>498</v>
      </c>
      <c r="I731" s="186" t="s">
        <v>540</v>
      </c>
      <c r="J731" s="152" t="str">
        <f t="shared" si="1"/>
        <v>2025/03</v>
      </c>
    </row>
    <row r="732">
      <c r="A732" s="195">
        <v>1.74312E9</v>
      </c>
      <c r="B732" s="186">
        <v>1.7432064E9</v>
      </c>
      <c r="C732" s="186">
        <v>7.284E-4</v>
      </c>
      <c r="D732" s="186" t="s">
        <v>537</v>
      </c>
      <c r="E732" s="196"/>
      <c r="F732" s="186" t="s">
        <v>546</v>
      </c>
      <c r="G732" s="186" t="s">
        <v>539</v>
      </c>
      <c r="H732" s="186" t="s">
        <v>509</v>
      </c>
      <c r="I732" s="186" t="s">
        <v>540</v>
      </c>
      <c r="J732" s="152" t="str">
        <f t="shared" si="1"/>
        <v>2025/03</v>
      </c>
    </row>
    <row r="733">
      <c r="A733" s="195">
        <v>1.74312E9</v>
      </c>
      <c r="B733" s="186">
        <v>1.7432064E9</v>
      </c>
      <c r="C733" s="186">
        <v>3.27925913</v>
      </c>
      <c r="D733" s="186" t="s">
        <v>537</v>
      </c>
      <c r="E733" s="196"/>
      <c r="F733" s="186" t="s">
        <v>548</v>
      </c>
      <c r="G733" s="186" t="s">
        <v>539</v>
      </c>
      <c r="H733" s="186" t="s">
        <v>488</v>
      </c>
      <c r="I733" s="186" t="s">
        <v>540</v>
      </c>
      <c r="J733" s="152" t="str">
        <f t="shared" si="1"/>
        <v>2025/03</v>
      </c>
    </row>
    <row r="734">
      <c r="A734" s="195">
        <v>1.74312E9</v>
      </c>
      <c r="B734" s="186">
        <v>1.7432064E9</v>
      </c>
      <c r="C734" s="186">
        <v>0.0177486</v>
      </c>
      <c r="D734" s="186" t="s">
        <v>537</v>
      </c>
      <c r="E734" s="196"/>
      <c r="F734" s="186" t="s">
        <v>545</v>
      </c>
      <c r="G734" s="186" t="s">
        <v>539</v>
      </c>
      <c r="H734" s="186" t="s">
        <v>491</v>
      </c>
      <c r="I734" s="186" t="s">
        <v>540</v>
      </c>
      <c r="J734" s="152" t="str">
        <f t="shared" si="1"/>
        <v>2025/03</v>
      </c>
    </row>
    <row r="735">
      <c r="A735" s="195">
        <v>1.7432064E9</v>
      </c>
      <c r="B735" s="186">
        <v>1.7432928E9</v>
      </c>
      <c r="C735" s="186">
        <v>77.83260442</v>
      </c>
      <c r="D735" s="186" t="s">
        <v>537</v>
      </c>
      <c r="E735" s="196"/>
      <c r="F735" s="186" t="s">
        <v>538</v>
      </c>
      <c r="G735" s="186" t="s">
        <v>539</v>
      </c>
      <c r="H735" s="186" t="s">
        <v>499</v>
      </c>
      <c r="I735" s="186" t="s">
        <v>540</v>
      </c>
      <c r="J735" s="152" t="str">
        <f t="shared" si="1"/>
        <v>2025/03</v>
      </c>
    </row>
    <row r="736">
      <c r="A736" s="195">
        <v>1.7432064E9</v>
      </c>
      <c r="B736" s="186">
        <v>1.7432928E9</v>
      </c>
      <c r="C736" s="186">
        <v>1.4374246</v>
      </c>
      <c r="D736" s="186" t="s">
        <v>537</v>
      </c>
      <c r="E736" s="196"/>
      <c r="F736" s="186" t="s">
        <v>541</v>
      </c>
      <c r="G736" s="186" t="s">
        <v>539</v>
      </c>
      <c r="H736" s="186" t="s">
        <v>489</v>
      </c>
      <c r="I736" s="186" t="s">
        <v>540</v>
      </c>
      <c r="J736" s="152" t="str">
        <f t="shared" si="1"/>
        <v>2025/03</v>
      </c>
    </row>
    <row r="737">
      <c r="A737" s="195">
        <v>1.7432064E9</v>
      </c>
      <c r="B737" s="186">
        <v>1.7432928E9</v>
      </c>
      <c r="C737" s="186">
        <v>0.00589</v>
      </c>
      <c r="D737" s="186" t="s">
        <v>537</v>
      </c>
      <c r="E737" s="196"/>
      <c r="F737" s="186" t="s">
        <v>550</v>
      </c>
      <c r="G737" s="186" t="s">
        <v>539</v>
      </c>
      <c r="H737" s="186" t="s">
        <v>497</v>
      </c>
      <c r="I737" s="186" t="s">
        <v>540</v>
      </c>
      <c r="J737" s="152" t="str">
        <f t="shared" si="1"/>
        <v>2025/03</v>
      </c>
    </row>
    <row r="738">
      <c r="A738" s="195">
        <v>1.7432064E9</v>
      </c>
      <c r="B738" s="186">
        <v>1.7432928E9</v>
      </c>
      <c r="C738" s="186">
        <v>0.057293</v>
      </c>
      <c r="D738" s="186" t="s">
        <v>537</v>
      </c>
      <c r="E738" s="196"/>
      <c r="F738" s="186" t="s">
        <v>544</v>
      </c>
      <c r="G738" s="186" t="s">
        <v>539</v>
      </c>
      <c r="H738" s="186" t="s">
        <v>498</v>
      </c>
      <c r="I738" s="186" t="s">
        <v>540</v>
      </c>
      <c r="J738" s="152" t="str">
        <f t="shared" si="1"/>
        <v>2025/03</v>
      </c>
    </row>
    <row r="739">
      <c r="A739" s="195">
        <v>1.7432064E9</v>
      </c>
      <c r="B739" s="186">
        <v>1.7432928E9</v>
      </c>
      <c r="C739" s="186">
        <v>5.47188025</v>
      </c>
      <c r="D739" s="186" t="s">
        <v>537</v>
      </c>
      <c r="E739" s="196"/>
      <c r="F739" s="186" t="s">
        <v>543</v>
      </c>
      <c r="G739" s="186" t="s">
        <v>539</v>
      </c>
      <c r="H739" s="186" t="s">
        <v>502</v>
      </c>
      <c r="I739" s="186" t="s">
        <v>540</v>
      </c>
      <c r="J739" s="152" t="str">
        <f t="shared" si="1"/>
        <v>2025/03</v>
      </c>
    </row>
    <row r="740">
      <c r="A740" s="195">
        <v>1.7432064E9</v>
      </c>
      <c r="B740" s="186">
        <v>1.7432928E9</v>
      </c>
      <c r="C740" s="186">
        <v>0.00931215</v>
      </c>
      <c r="D740" s="186" t="s">
        <v>537</v>
      </c>
      <c r="E740" s="196"/>
      <c r="F740" s="186" t="s">
        <v>548</v>
      </c>
      <c r="G740" s="186" t="s">
        <v>539</v>
      </c>
      <c r="H740" s="186" t="s">
        <v>488</v>
      </c>
      <c r="I740" s="186" t="s">
        <v>540</v>
      </c>
      <c r="J740" s="152" t="str">
        <f t="shared" si="1"/>
        <v>2025/03</v>
      </c>
    </row>
    <row r="741">
      <c r="A741" s="195">
        <v>1.7432064E9</v>
      </c>
      <c r="B741" s="186">
        <v>1.7432928E9</v>
      </c>
      <c r="C741" s="186">
        <v>0.1059834</v>
      </c>
      <c r="D741" s="186" t="s">
        <v>537</v>
      </c>
      <c r="E741" s="196"/>
      <c r="F741" s="186" t="s">
        <v>545</v>
      </c>
      <c r="G741" s="186" t="s">
        <v>539</v>
      </c>
      <c r="H741" s="186" t="s">
        <v>491</v>
      </c>
      <c r="I741" s="186" t="s">
        <v>540</v>
      </c>
      <c r="J741" s="152" t="str">
        <f t="shared" si="1"/>
        <v>2025/03</v>
      </c>
    </row>
    <row r="742">
      <c r="A742" s="195">
        <v>1.7432928E9</v>
      </c>
      <c r="B742" s="186">
        <v>1.7433792E9</v>
      </c>
      <c r="C742" s="186">
        <v>93.98970657</v>
      </c>
      <c r="D742" s="186" t="s">
        <v>537</v>
      </c>
      <c r="E742" s="196"/>
      <c r="F742" s="186" t="s">
        <v>538</v>
      </c>
      <c r="G742" s="186" t="s">
        <v>539</v>
      </c>
      <c r="H742" s="186" t="s">
        <v>499</v>
      </c>
      <c r="I742" s="186" t="s">
        <v>540</v>
      </c>
      <c r="J742" s="152" t="str">
        <f t="shared" si="1"/>
        <v>2025/03</v>
      </c>
    </row>
    <row r="743">
      <c r="A743" s="195">
        <v>1.7432928E9</v>
      </c>
      <c r="B743" s="186">
        <v>1.7433792E9</v>
      </c>
      <c r="C743" s="186">
        <v>2.4134685</v>
      </c>
      <c r="D743" s="186" t="s">
        <v>537</v>
      </c>
      <c r="E743" s="196"/>
      <c r="F743" s="186" t="s">
        <v>541</v>
      </c>
      <c r="G743" s="186" t="s">
        <v>539</v>
      </c>
      <c r="H743" s="186" t="s">
        <v>489</v>
      </c>
      <c r="I743" s="186" t="s">
        <v>540</v>
      </c>
      <c r="J743" s="152" t="str">
        <f t="shared" si="1"/>
        <v>2025/03</v>
      </c>
    </row>
    <row r="744">
      <c r="A744" s="195">
        <v>1.7432928E9</v>
      </c>
      <c r="B744" s="186">
        <v>1.7433792E9</v>
      </c>
      <c r="C744" s="186">
        <v>0.0063275</v>
      </c>
      <c r="D744" s="186" t="s">
        <v>537</v>
      </c>
      <c r="E744" s="196"/>
      <c r="F744" s="186" t="s">
        <v>542</v>
      </c>
      <c r="G744" s="186" t="s">
        <v>539</v>
      </c>
      <c r="H744" s="186" t="s">
        <v>487</v>
      </c>
      <c r="I744" s="186" t="s">
        <v>540</v>
      </c>
      <c r="J744" s="152" t="str">
        <f t="shared" si="1"/>
        <v>2025/03</v>
      </c>
    </row>
    <row r="745">
      <c r="A745" s="195">
        <v>1.7432928E9</v>
      </c>
      <c r="B745" s="186">
        <v>1.7433792E9</v>
      </c>
      <c r="C745" s="186">
        <v>5.3970305</v>
      </c>
      <c r="D745" s="186" t="s">
        <v>537</v>
      </c>
      <c r="E745" s="196"/>
      <c r="F745" s="186" t="s">
        <v>543</v>
      </c>
      <c r="G745" s="186" t="s">
        <v>539</v>
      </c>
      <c r="H745" s="186" t="s">
        <v>502</v>
      </c>
      <c r="I745" s="186" t="s">
        <v>540</v>
      </c>
      <c r="J745" s="152" t="str">
        <f t="shared" si="1"/>
        <v>2025/03</v>
      </c>
    </row>
    <row r="746">
      <c r="A746" s="195">
        <v>1.7432928E9</v>
      </c>
      <c r="B746" s="186">
        <v>1.7433792E9</v>
      </c>
      <c r="C746" s="186">
        <v>0.18422625</v>
      </c>
      <c r="D746" s="186" t="s">
        <v>537</v>
      </c>
      <c r="E746" s="196"/>
      <c r="F746" s="186" t="s">
        <v>544</v>
      </c>
      <c r="G746" s="186" t="s">
        <v>539</v>
      </c>
      <c r="H746" s="186" t="s">
        <v>498</v>
      </c>
      <c r="I746" s="186" t="s">
        <v>540</v>
      </c>
      <c r="J746" s="152" t="str">
        <f t="shared" si="1"/>
        <v>2025/03</v>
      </c>
    </row>
    <row r="747">
      <c r="A747" s="195">
        <v>1.7432928E9</v>
      </c>
      <c r="B747" s="186">
        <v>1.7433792E9</v>
      </c>
      <c r="C747" s="186">
        <v>4.0261488</v>
      </c>
      <c r="D747" s="186" t="s">
        <v>537</v>
      </c>
      <c r="E747" s="196"/>
      <c r="F747" s="186" t="s">
        <v>548</v>
      </c>
      <c r="G747" s="186" t="s">
        <v>539</v>
      </c>
      <c r="H747" s="186" t="s">
        <v>488</v>
      </c>
      <c r="I747" s="186" t="s">
        <v>540</v>
      </c>
      <c r="J747" s="152" t="str">
        <f t="shared" si="1"/>
        <v>2025/03</v>
      </c>
    </row>
    <row r="748">
      <c r="A748" s="195">
        <v>1.7432928E9</v>
      </c>
      <c r="B748" s="186">
        <v>1.7433792E9</v>
      </c>
      <c r="C748" s="186">
        <v>0.122517</v>
      </c>
      <c r="D748" s="186" t="s">
        <v>537</v>
      </c>
      <c r="E748" s="196"/>
      <c r="F748" s="186" t="s">
        <v>545</v>
      </c>
      <c r="G748" s="186" t="s">
        <v>539</v>
      </c>
      <c r="H748" s="186" t="s">
        <v>491</v>
      </c>
      <c r="I748" s="186" t="s">
        <v>540</v>
      </c>
      <c r="J748" s="152" t="str">
        <f t="shared" si="1"/>
        <v>2025/03</v>
      </c>
    </row>
    <row r="749">
      <c r="A749" s="195">
        <v>1.7432928E9</v>
      </c>
      <c r="B749" s="186">
        <v>1.7433792E9</v>
      </c>
      <c r="C749" s="186">
        <v>0.1234176</v>
      </c>
      <c r="D749" s="186" t="s">
        <v>537</v>
      </c>
      <c r="E749" s="196"/>
      <c r="F749" s="186" t="s">
        <v>549</v>
      </c>
      <c r="G749" s="186" t="s">
        <v>539</v>
      </c>
      <c r="H749" s="186" t="s">
        <v>511</v>
      </c>
      <c r="I749" s="186" t="s">
        <v>540</v>
      </c>
      <c r="J749" s="152" t="str">
        <f t="shared" si="1"/>
        <v>2025/03</v>
      </c>
    </row>
    <row r="750">
      <c r="A750" s="195">
        <v>1.7433792E9</v>
      </c>
      <c r="B750" s="186">
        <v>1.7434656E9</v>
      </c>
      <c r="C750" s="186">
        <v>85.28645488</v>
      </c>
      <c r="D750" s="186" t="s">
        <v>537</v>
      </c>
      <c r="E750" s="196"/>
      <c r="F750" s="186" t="s">
        <v>538</v>
      </c>
      <c r="G750" s="186" t="s">
        <v>539</v>
      </c>
      <c r="H750" s="186" t="s">
        <v>499</v>
      </c>
      <c r="I750" s="186" t="s">
        <v>540</v>
      </c>
      <c r="J750" s="152" t="str">
        <f t="shared" si="1"/>
        <v>2025/04</v>
      </c>
    </row>
    <row r="751">
      <c r="A751" s="195">
        <v>1.7433792E9</v>
      </c>
      <c r="B751" s="186">
        <v>1.7434656E9</v>
      </c>
      <c r="C751" s="186">
        <v>4.91563765</v>
      </c>
      <c r="D751" s="186" t="s">
        <v>537</v>
      </c>
      <c r="E751" s="196"/>
      <c r="F751" s="186" t="s">
        <v>541</v>
      </c>
      <c r="G751" s="186" t="s">
        <v>539</v>
      </c>
      <c r="H751" s="186" t="s">
        <v>489</v>
      </c>
      <c r="I751" s="186" t="s">
        <v>540</v>
      </c>
      <c r="J751" s="152" t="str">
        <f t="shared" si="1"/>
        <v>2025/04</v>
      </c>
    </row>
    <row r="752">
      <c r="A752" s="195">
        <v>1.7433792E9</v>
      </c>
      <c r="B752" s="186">
        <v>1.7434656E9</v>
      </c>
      <c r="C752" s="186">
        <v>0.76881</v>
      </c>
      <c r="D752" s="186" t="s">
        <v>537</v>
      </c>
      <c r="E752" s="196"/>
      <c r="F752" s="186" t="s">
        <v>542</v>
      </c>
      <c r="G752" s="186" t="s">
        <v>539</v>
      </c>
      <c r="H752" s="186" t="s">
        <v>487</v>
      </c>
      <c r="I752" s="186" t="s">
        <v>540</v>
      </c>
      <c r="J752" s="152" t="str">
        <f t="shared" si="1"/>
        <v>2025/04</v>
      </c>
    </row>
    <row r="753">
      <c r="A753" s="195">
        <v>1.7433792E9</v>
      </c>
      <c r="B753" s="186">
        <v>1.7434656E9</v>
      </c>
      <c r="C753" s="186">
        <v>2.4425237</v>
      </c>
      <c r="D753" s="186" t="s">
        <v>537</v>
      </c>
      <c r="E753" s="196"/>
      <c r="F753" s="186" t="s">
        <v>549</v>
      </c>
      <c r="G753" s="186" t="s">
        <v>539</v>
      </c>
      <c r="H753" s="186" t="s">
        <v>511</v>
      </c>
      <c r="I753" s="186" t="s">
        <v>540</v>
      </c>
      <c r="J753" s="152" t="str">
        <f t="shared" si="1"/>
        <v>2025/04</v>
      </c>
    </row>
    <row r="754">
      <c r="A754" s="195">
        <v>1.7433792E9</v>
      </c>
      <c r="B754" s="186">
        <v>1.7434656E9</v>
      </c>
      <c r="C754" s="186">
        <v>7.5451119</v>
      </c>
      <c r="D754" s="186" t="s">
        <v>537</v>
      </c>
      <c r="E754" s="196"/>
      <c r="F754" s="186" t="s">
        <v>543</v>
      </c>
      <c r="G754" s="186" t="s">
        <v>539</v>
      </c>
      <c r="H754" s="186" t="s">
        <v>502</v>
      </c>
      <c r="I754" s="186" t="s">
        <v>540</v>
      </c>
      <c r="J754" s="152" t="str">
        <f t="shared" si="1"/>
        <v>2025/04</v>
      </c>
    </row>
    <row r="755">
      <c r="A755" s="195">
        <v>1.7433792E9</v>
      </c>
      <c r="B755" s="186">
        <v>1.7434656E9</v>
      </c>
      <c r="C755" s="186">
        <v>0.19962545</v>
      </c>
      <c r="D755" s="186" t="s">
        <v>537</v>
      </c>
      <c r="E755" s="196"/>
      <c r="F755" s="186" t="s">
        <v>550</v>
      </c>
      <c r="G755" s="186" t="s">
        <v>539</v>
      </c>
      <c r="H755" s="186" t="s">
        <v>497</v>
      </c>
      <c r="I755" s="186" t="s">
        <v>540</v>
      </c>
      <c r="J755" s="152" t="str">
        <f t="shared" si="1"/>
        <v>2025/04</v>
      </c>
    </row>
    <row r="756">
      <c r="A756" s="195">
        <v>1.7433792E9</v>
      </c>
      <c r="B756" s="186">
        <v>1.7434656E9</v>
      </c>
      <c r="C756" s="186">
        <v>0.23187055</v>
      </c>
      <c r="D756" s="186" t="s">
        <v>537</v>
      </c>
      <c r="E756" s="196"/>
      <c r="F756" s="186" t="s">
        <v>544</v>
      </c>
      <c r="G756" s="186" t="s">
        <v>539</v>
      </c>
      <c r="H756" s="186" t="s">
        <v>498</v>
      </c>
      <c r="I756" s="186" t="s">
        <v>540</v>
      </c>
      <c r="J756" s="152" t="str">
        <f t="shared" si="1"/>
        <v>2025/04</v>
      </c>
    </row>
    <row r="757">
      <c r="A757" s="195">
        <v>1.7433792E9</v>
      </c>
      <c r="B757" s="186">
        <v>1.7434656E9</v>
      </c>
      <c r="C757" s="186">
        <v>0.39369135</v>
      </c>
      <c r="D757" s="186" t="s">
        <v>537</v>
      </c>
      <c r="E757" s="196"/>
      <c r="F757" s="186" t="s">
        <v>545</v>
      </c>
      <c r="G757" s="186" t="s">
        <v>539</v>
      </c>
      <c r="H757" s="186" t="s">
        <v>491</v>
      </c>
      <c r="I757" s="186" t="s">
        <v>540</v>
      </c>
      <c r="J757" s="152" t="str">
        <f t="shared" si="1"/>
        <v>2025/04</v>
      </c>
    </row>
    <row r="758">
      <c r="A758" s="195">
        <v>1.7433792E9</v>
      </c>
      <c r="B758" s="186">
        <v>1.7434656E9</v>
      </c>
      <c r="C758" s="186">
        <v>3.4665E-4</v>
      </c>
      <c r="D758" s="186" t="s">
        <v>537</v>
      </c>
      <c r="E758" s="196"/>
      <c r="F758" s="186" t="s">
        <v>546</v>
      </c>
      <c r="G758" s="186" t="s">
        <v>539</v>
      </c>
      <c r="H758" s="186" t="s">
        <v>509</v>
      </c>
      <c r="I758" s="186" t="s">
        <v>540</v>
      </c>
      <c r="J758" s="152" t="str">
        <f t="shared" si="1"/>
        <v>2025/04</v>
      </c>
    </row>
    <row r="759">
      <c r="A759" s="195">
        <v>1.7433792E9</v>
      </c>
      <c r="B759" s="186">
        <v>1.7434656E9</v>
      </c>
      <c r="C759" s="186">
        <v>1.1341364</v>
      </c>
      <c r="D759" s="186" t="s">
        <v>537</v>
      </c>
      <c r="E759" s="196"/>
      <c r="F759" s="186" t="s">
        <v>548</v>
      </c>
      <c r="G759" s="186" t="s">
        <v>539</v>
      </c>
      <c r="H759" s="186" t="s">
        <v>488</v>
      </c>
      <c r="I759" s="186" t="s">
        <v>540</v>
      </c>
      <c r="J759" s="152" t="str">
        <f t="shared" si="1"/>
        <v>2025/04</v>
      </c>
    </row>
    <row r="760">
      <c r="A760" s="195">
        <v>1.7434656E9</v>
      </c>
      <c r="B760" s="186">
        <v>1.743552E9</v>
      </c>
      <c r="C760" s="186">
        <v>124.94682531</v>
      </c>
      <c r="D760" s="186" t="s">
        <v>537</v>
      </c>
      <c r="E760" s="196"/>
      <c r="F760" s="186" t="s">
        <v>538</v>
      </c>
      <c r="G760" s="186" t="s">
        <v>539</v>
      </c>
      <c r="H760" s="186" t="s">
        <v>499</v>
      </c>
      <c r="I760" s="186" t="s">
        <v>540</v>
      </c>
      <c r="J760" s="152" t="str">
        <f t="shared" si="1"/>
        <v>2025/04</v>
      </c>
    </row>
    <row r="761">
      <c r="A761" s="195">
        <v>1.7434656E9</v>
      </c>
      <c r="B761" s="186">
        <v>1.743552E9</v>
      </c>
      <c r="C761" s="186">
        <v>13.15644065</v>
      </c>
      <c r="D761" s="186" t="s">
        <v>537</v>
      </c>
      <c r="E761" s="196"/>
      <c r="F761" s="186" t="s">
        <v>541</v>
      </c>
      <c r="G761" s="186" t="s">
        <v>539</v>
      </c>
      <c r="H761" s="186" t="s">
        <v>489</v>
      </c>
      <c r="I761" s="186" t="s">
        <v>540</v>
      </c>
      <c r="J761" s="152" t="str">
        <f t="shared" si="1"/>
        <v>2025/04</v>
      </c>
    </row>
    <row r="762">
      <c r="A762" s="195">
        <v>1.7434656E9</v>
      </c>
      <c r="B762" s="186">
        <v>1.743552E9</v>
      </c>
      <c r="C762" s="186">
        <v>0.27175545</v>
      </c>
      <c r="D762" s="186" t="s">
        <v>537</v>
      </c>
      <c r="E762" s="196"/>
      <c r="F762" s="186" t="s">
        <v>542</v>
      </c>
      <c r="G762" s="186" t="s">
        <v>539</v>
      </c>
      <c r="H762" s="186" t="s">
        <v>487</v>
      </c>
      <c r="I762" s="186" t="s">
        <v>540</v>
      </c>
      <c r="J762" s="152" t="str">
        <f t="shared" si="1"/>
        <v>2025/04</v>
      </c>
    </row>
    <row r="763">
      <c r="A763" s="195">
        <v>1.7434656E9</v>
      </c>
      <c r="B763" s="186">
        <v>1.743552E9</v>
      </c>
      <c r="C763" s="186">
        <v>23.26477915</v>
      </c>
      <c r="D763" s="186" t="s">
        <v>537</v>
      </c>
      <c r="E763" s="196"/>
      <c r="F763" s="186" t="s">
        <v>543</v>
      </c>
      <c r="G763" s="186" t="s">
        <v>539</v>
      </c>
      <c r="H763" s="186" t="s">
        <v>502</v>
      </c>
      <c r="I763" s="186" t="s">
        <v>540</v>
      </c>
      <c r="J763" s="152" t="str">
        <f t="shared" si="1"/>
        <v>2025/04</v>
      </c>
    </row>
    <row r="764">
      <c r="A764" s="195">
        <v>1.7434656E9</v>
      </c>
      <c r="B764" s="186">
        <v>1.743552E9</v>
      </c>
      <c r="C764" s="186">
        <v>0.1234925</v>
      </c>
      <c r="D764" s="186" t="s">
        <v>537</v>
      </c>
      <c r="E764" s="196"/>
      <c r="F764" s="186" t="s">
        <v>550</v>
      </c>
      <c r="G764" s="186" t="s">
        <v>539</v>
      </c>
      <c r="H764" s="186" t="s">
        <v>497</v>
      </c>
      <c r="I764" s="186" t="s">
        <v>540</v>
      </c>
      <c r="J764" s="152" t="str">
        <f t="shared" si="1"/>
        <v>2025/04</v>
      </c>
    </row>
    <row r="765">
      <c r="A765" s="195">
        <v>1.7434656E9</v>
      </c>
      <c r="B765" s="186">
        <v>1.743552E9</v>
      </c>
      <c r="C765" s="186">
        <v>0.2433778</v>
      </c>
      <c r="D765" s="186" t="s">
        <v>537</v>
      </c>
      <c r="E765" s="196"/>
      <c r="F765" s="186" t="s">
        <v>544</v>
      </c>
      <c r="G765" s="186" t="s">
        <v>539</v>
      </c>
      <c r="H765" s="186" t="s">
        <v>498</v>
      </c>
      <c r="I765" s="186" t="s">
        <v>540</v>
      </c>
      <c r="J765" s="152" t="str">
        <f t="shared" si="1"/>
        <v>2025/04</v>
      </c>
    </row>
    <row r="766">
      <c r="A766" s="195">
        <v>1.7434656E9</v>
      </c>
      <c r="B766" s="186">
        <v>1.743552E9</v>
      </c>
      <c r="C766" s="186">
        <v>20.0044975</v>
      </c>
      <c r="D766" s="186" t="s">
        <v>537</v>
      </c>
      <c r="E766" s="196"/>
      <c r="F766" s="186" t="s">
        <v>548</v>
      </c>
      <c r="G766" s="186" t="s">
        <v>539</v>
      </c>
      <c r="H766" s="186" t="s">
        <v>488</v>
      </c>
      <c r="I766" s="186" t="s">
        <v>540</v>
      </c>
      <c r="J766" s="152" t="str">
        <f t="shared" si="1"/>
        <v>2025/04</v>
      </c>
    </row>
    <row r="767">
      <c r="A767" s="195">
        <v>1.7434656E9</v>
      </c>
      <c r="B767" s="186">
        <v>1.743552E9</v>
      </c>
      <c r="C767" s="186">
        <v>0.2579925</v>
      </c>
      <c r="D767" s="186" t="s">
        <v>537</v>
      </c>
      <c r="E767" s="196"/>
      <c r="F767" s="186" t="s">
        <v>546</v>
      </c>
      <c r="G767" s="186" t="s">
        <v>539</v>
      </c>
      <c r="H767" s="186" t="s">
        <v>509</v>
      </c>
      <c r="I767" s="186" t="s">
        <v>540</v>
      </c>
      <c r="J767" s="152" t="str">
        <f t="shared" si="1"/>
        <v>2025/04</v>
      </c>
    </row>
    <row r="768">
      <c r="A768" s="195">
        <v>1.7434656E9</v>
      </c>
      <c r="B768" s="186">
        <v>1.743552E9</v>
      </c>
      <c r="C768" s="186">
        <v>0.1037988</v>
      </c>
      <c r="D768" s="186" t="s">
        <v>537</v>
      </c>
      <c r="E768" s="196"/>
      <c r="F768" s="186" t="s">
        <v>545</v>
      </c>
      <c r="G768" s="186" t="s">
        <v>539</v>
      </c>
      <c r="H768" s="186" t="s">
        <v>491</v>
      </c>
      <c r="I768" s="186" t="s">
        <v>540</v>
      </c>
      <c r="J768" s="152" t="str">
        <f t="shared" si="1"/>
        <v>2025/04</v>
      </c>
    </row>
    <row r="769">
      <c r="A769" s="195">
        <v>1.7434656E9</v>
      </c>
      <c r="B769" s="186">
        <v>1.743552E9</v>
      </c>
      <c r="C769" s="186">
        <v>0.7673448</v>
      </c>
      <c r="D769" s="186" t="s">
        <v>537</v>
      </c>
      <c r="E769" s="196"/>
      <c r="F769" s="186" t="s">
        <v>549</v>
      </c>
      <c r="G769" s="186" t="s">
        <v>539</v>
      </c>
      <c r="H769" s="186" t="s">
        <v>511</v>
      </c>
      <c r="I769" s="186" t="s">
        <v>540</v>
      </c>
      <c r="J769" s="152" t="str">
        <f t="shared" si="1"/>
        <v>2025/04</v>
      </c>
    </row>
    <row r="770">
      <c r="A770" s="195">
        <v>1.7434656E9</v>
      </c>
      <c r="B770" s="186">
        <v>1.743552E9</v>
      </c>
      <c r="C770" s="186">
        <v>0.77621275</v>
      </c>
      <c r="D770" s="186" t="s">
        <v>537</v>
      </c>
      <c r="E770" s="196"/>
      <c r="F770" s="186" t="s">
        <v>547</v>
      </c>
      <c r="G770" s="186" t="s">
        <v>539</v>
      </c>
      <c r="H770" s="186" t="s">
        <v>512</v>
      </c>
      <c r="I770" s="186" t="s">
        <v>540</v>
      </c>
      <c r="J770" s="152" t="str">
        <f t="shared" si="1"/>
        <v>2025/04</v>
      </c>
    </row>
    <row r="771">
      <c r="A771" s="195">
        <v>1.743552E9</v>
      </c>
      <c r="B771" s="186">
        <v>1.7436384E9</v>
      </c>
      <c r="C771" s="186">
        <v>85.43216755</v>
      </c>
      <c r="D771" s="186" t="s">
        <v>537</v>
      </c>
      <c r="E771" s="196"/>
      <c r="F771" s="186" t="s">
        <v>538</v>
      </c>
      <c r="G771" s="186" t="s">
        <v>539</v>
      </c>
      <c r="H771" s="186" t="s">
        <v>499</v>
      </c>
      <c r="I771" s="186" t="s">
        <v>540</v>
      </c>
      <c r="J771" s="152" t="str">
        <f t="shared" si="1"/>
        <v>2025/04</v>
      </c>
    </row>
    <row r="772">
      <c r="A772" s="195">
        <v>1.743552E9</v>
      </c>
      <c r="B772" s="186">
        <v>1.7436384E9</v>
      </c>
      <c r="C772" s="186">
        <v>14.07435035</v>
      </c>
      <c r="D772" s="186" t="s">
        <v>537</v>
      </c>
      <c r="E772" s="196"/>
      <c r="F772" s="186" t="s">
        <v>541</v>
      </c>
      <c r="G772" s="186" t="s">
        <v>539</v>
      </c>
      <c r="H772" s="186" t="s">
        <v>489</v>
      </c>
      <c r="I772" s="186" t="s">
        <v>540</v>
      </c>
      <c r="J772" s="152" t="str">
        <f t="shared" si="1"/>
        <v>2025/04</v>
      </c>
    </row>
    <row r="773">
      <c r="A773" s="195">
        <v>1.743552E9</v>
      </c>
      <c r="B773" s="186">
        <v>1.7436384E9</v>
      </c>
      <c r="C773" s="186">
        <v>2.67089675</v>
      </c>
      <c r="D773" s="186" t="s">
        <v>537</v>
      </c>
      <c r="E773" s="196"/>
      <c r="F773" s="186" t="s">
        <v>542</v>
      </c>
      <c r="G773" s="186" t="s">
        <v>539</v>
      </c>
      <c r="H773" s="186" t="s">
        <v>487</v>
      </c>
      <c r="I773" s="186" t="s">
        <v>540</v>
      </c>
      <c r="J773" s="152" t="str">
        <f t="shared" si="1"/>
        <v>2025/04</v>
      </c>
    </row>
    <row r="774">
      <c r="A774" s="195">
        <v>1.743552E9</v>
      </c>
      <c r="B774" s="186">
        <v>1.7436384E9</v>
      </c>
      <c r="C774" s="186">
        <v>5.81537805</v>
      </c>
      <c r="D774" s="186" t="s">
        <v>537</v>
      </c>
      <c r="E774" s="196"/>
      <c r="F774" s="186" t="s">
        <v>543</v>
      </c>
      <c r="G774" s="186" t="s">
        <v>539</v>
      </c>
      <c r="H774" s="186" t="s">
        <v>502</v>
      </c>
      <c r="I774" s="186" t="s">
        <v>540</v>
      </c>
      <c r="J774" s="152" t="str">
        <f t="shared" si="1"/>
        <v>2025/04</v>
      </c>
    </row>
    <row r="775">
      <c r="A775" s="195">
        <v>1.743552E9</v>
      </c>
      <c r="B775" s="186">
        <v>1.7436384E9</v>
      </c>
      <c r="C775" s="186">
        <v>1.38315455</v>
      </c>
      <c r="D775" s="186" t="s">
        <v>537</v>
      </c>
      <c r="E775" s="196"/>
      <c r="F775" s="186" t="s">
        <v>544</v>
      </c>
      <c r="G775" s="186" t="s">
        <v>539</v>
      </c>
      <c r="H775" s="186" t="s">
        <v>498</v>
      </c>
      <c r="I775" s="186" t="s">
        <v>540</v>
      </c>
      <c r="J775" s="152" t="str">
        <f t="shared" si="1"/>
        <v>2025/04</v>
      </c>
    </row>
    <row r="776">
      <c r="A776" s="195">
        <v>1.743552E9</v>
      </c>
      <c r="B776" s="186">
        <v>1.7436384E9</v>
      </c>
      <c r="C776" s="186">
        <v>22.49401375</v>
      </c>
      <c r="D776" s="186" t="s">
        <v>537</v>
      </c>
      <c r="E776" s="196"/>
      <c r="F776" s="186" t="s">
        <v>548</v>
      </c>
      <c r="G776" s="186" t="s">
        <v>539</v>
      </c>
      <c r="H776" s="186" t="s">
        <v>488</v>
      </c>
      <c r="I776" s="186" t="s">
        <v>540</v>
      </c>
      <c r="J776" s="152" t="str">
        <f t="shared" si="1"/>
        <v>2025/04</v>
      </c>
    </row>
    <row r="777">
      <c r="A777" s="195">
        <v>1.743552E9</v>
      </c>
      <c r="B777" s="186">
        <v>1.7436384E9</v>
      </c>
      <c r="C777" s="186">
        <v>2.6295E-4</v>
      </c>
      <c r="D777" s="186" t="s">
        <v>537</v>
      </c>
      <c r="E777" s="196"/>
      <c r="F777" s="186" t="s">
        <v>546</v>
      </c>
      <c r="G777" s="186" t="s">
        <v>539</v>
      </c>
      <c r="H777" s="186" t="s">
        <v>509</v>
      </c>
      <c r="I777" s="186" t="s">
        <v>540</v>
      </c>
      <c r="J777" s="152" t="str">
        <f t="shared" si="1"/>
        <v>2025/04</v>
      </c>
    </row>
    <row r="778">
      <c r="A778" s="195">
        <v>1.743552E9</v>
      </c>
      <c r="B778" s="186">
        <v>1.7436384E9</v>
      </c>
      <c r="C778" s="186">
        <v>0.0871713</v>
      </c>
      <c r="D778" s="186" t="s">
        <v>537</v>
      </c>
      <c r="E778" s="196"/>
      <c r="F778" s="186" t="s">
        <v>545</v>
      </c>
      <c r="G778" s="186" t="s">
        <v>539</v>
      </c>
      <c r="H778" s="186" t="s">
        <v>491</v>
      </c>
      <c r="I778" s="186" t="s">
        <v>540</v>
      </c>
      <c r="J778" s="152" t="str">
        <f t="shared" si="1"/>
        <v>2025/04</v>
      </c>
    </row>
    <row r="779">
      <c r="A779" s="195">
        <v>1.743552E9</v>
      </c>
      <c r="B779" s="186">
        <v>1.7436384E9</v>
      </c>
      <c r="C779" s="186">
        <v>1.9719567</v>
      </c>
      <c r="D779" s="186" t="s">
        <v>537</v>
      </c>
      <c r="E779" s="196"/>
      <c r="F779" s="186" t="s">
        <v>549</v>
      </c>
      <c r="G779" s="186" t="s">
        <v>539</v>
      </c>
      <c r="H779" s="186" t="s">
        <v>511</v>
      </c>
      <c r="I779" s="186" t="s">
        <v>540</v>
      </c>
      <c r="J779" s="152" t="str">
        <f t="shared" si="1"/>
        <v>2025/04</v>
      </c>
    </row>
    <row r="780">
      <c r="A780" s="195">
        <v>1.7436384E9</v>
      </c>
      <c r="B780" s="186">
        <v>1.7437248E9</v>
      </c>
      <c r="C780" s="186">
        <v>120.06677109</v>
      </c>
      <c r="D780" s="186" t="s">
        <v>537</v>
      </c>
      <c r="E780" s="196"/>
      <c r="F780" s="186" t="s">
        <v>538</v>
      </c>
      <c r="G780" s="186" t="s">
        <v>539</v>
      </c>
      <c r="H780" s="186" t="s">
        <v>499</v>
      </c>
      <c r="I780" s="186" t="s">
        <v>540</v>
      </c>
      <c r="J780" s="152" t="str">
        <f t="shared" si="1"/>
        <v>2025/04</v>
      </c>
    </row>
    <row r="781">
      <c r="A781" s="195">
        <v>1.7436384E9</v>
      </c>
      <c r="B781" s="186">
        <v>1.7437248E9</v>
      </c>
      <c r="C781" s="186">
        <v>98.10449065</v>
      </c>
      <c r="D781" s="186" t="s">
        <v>537</v>
      </c>
      <c r="E781" s="196"/>
      <c r="F781" s="186" t="s">
        <v>548</v>
      </c>
      <c r="G781" s="186" t="s">
        <v>539</v>
      </c>
      <c r="H781" s="186" t="s">
        <v>488</v>
      </c>
      <c r="I781" s="186" t="s">
        <v>540</v>
      </c>
      <c r="J781" s="152" t="str">
        <f t="shared" si="1"/>
        <v>2025/04</v>
      </c>
    </row>
    <row r="782">
      <c r="A782" s="195">
        <v>1.7436384E9</v>
      </c>
      <c r="B782" s="186">
        <v>1.7437248E9</v>
      </c>
      <c r="C782" s="186">
        <v>165.44163985</v>
      </c>
      <c r="D782" s="186" t="s">
        <v>537</v>
      </c>
      <c r="E782" s="196"/>
      <c r="F782" s="186" t="s">
        <v>541</v>
      </c>
      <c r="G782" s="186" t="s">
        <v>539</v>
      </c>
      <c r="H782" s="186" t="s">
        <v>489</v>
      </c>
      <c r="I782" s="186" t="s">
        <v>540</v>
      </c>
      <c r="J782" s="152" t="str">
        <f t="shared" si="1"/>
        <v>2025/04</v>
      </c>
    </row>
    <row r="783">
      <c r="A783" s="195">
        <v>1.7436384E9</v>
      </c>
      <c r="B783" s="186">
        <v>1.7437248E9</v>
      </c>
      <c r="C783" s="186">
        <v>4.77225325</v>
      </c>
      <c r="D783" s="186" t="s">
        <v>537</v>
      </c>
      <c r="E783" s="196"/>
      <c r="F783" s="186" t="s">
        <v>542</v>
      </c>
      <c r="G783" s="186" t="s">
        <v>539</v>
      </c>
      <c r="H783" s="186" t="s">
        <v>487</v>
      </c>
      <c r="I783" s="186" t="s">
        <v>540</v>
      </c>
      <c r="J783" s="152" t="str">
        <f t="shared" si="1"/>
        <v>2025/04</v>
      </c>
    </row>
    <row r="784">
      <c r="A784" s="195">
        <v>1.7436384E9</v>
      </c>
      <c r="B784" s="186">
        <v>1.7437248E9</v>
      </c>
      <c r="C784" s="186">
        <v>21.01450485</v>
      </c>
      <c r="D784" s="186" t="s">
        <v>537</v>
      </c>
      <c r="E784" s="196"/>
      <c r="F784" s="186" t="s">
        <v>543</v>
      </c>
      <c r="G784" s="186" t="s">
        <v>539</v>
      </c>
      <c r="H784" s="186" t="s">
        <v>502</v>
      </c>
      <c r="I784" s="186" t="s">
        <v>540</v>
      </c>
      <c r="J784" s="152" t="str">
        <f t="shared" si="1"/>
        <v>2025/04</v>
      </c>
    </row>
    <row r="785">
      <c r="A785" s="195">
        <v>1.7436384E9</v>
      </c>
      <c r="B785" s="186">
        <v>1.7437248E9</v>
      </c>
      <c r="C785" s="186">
        <v>0.50221205</v>
      </c>
      <c r="D785" s="186" t="s">
        <v>537</v>
      </c>
      <c r="E785" s="196"/>
      <c r="F785" s="186" t="s">
        <v>544</v>
      </c>
      <c r="G785" s="186" t="s">
        <v>539</v>
      </c>
      <c r="H785" s="186" t="s">
        <v>498</v>
      </c>
      <c r="I785" s="186" t="s">
        <v>540</v>
      </c>
      <c r="J785" s="152" t="str">
        <f t="shared" si="1"/>
        <v>2025/04</v>
      </c>
    </row>
    <row r="786">
      <c r="A786" s="195">
        <v>1.7436384E9</v>
      </c>
      <c r="B786" s="186">
        <v>1.7437248E9</v>
      </c>
      <c r="C786" s="186">
        <v>2.031E-4</v>
      </c>
      <c r="D786" s="186" t="s">
        <v>537</v>
      </c>
      <c r="E786" s="196"/>
      <c r="F786" s="186" t="s">
        <v>546</v>
      </c>
      <c r="G786" s="186" t="s">
        <v>539</v>
      </c>
      <c r="H786" s="186" t="s">
        <v>509</v>
      </c>
      <c r="I786" s="186" t="s">
        <v>540</v>
      </c>
      <c r="J786" s="152" t="str">
        <f t="shared" si="1"/>
        <v>2025/04</v>
      </c>
    </row>
    <row r="787">
      <c r="A787" s="195">
        <v>1.7436384E9</v>
      </c>
      <c r="B787" s="186">
        <v>1.7437248E9</v>
      </c>
      <c r="C787" s="186">
        <v>0.24532245</v>
      </c>
      <c r="D787" s="186" t="s">
        <v>537</v>
      </c>
      <c r="E787" s="196"/>
      <c r="F787" s="186" t="s">
        <v>545</v>
      </c>
      <c r="G787" s="186" t="s">
        <v>539</v>
      </c>
      <c r="H787" s="186" t="s">
        <v>491</v>
      </c>
      <c r="I787" s="186" t="s">
        <v>540</v>
      </c>
      <c r="J787" s="152" t="str">
        <f t="shared" si="1"/>
        <v>2025/04</v>
      </c>
    </row>
    <row r="788">
      <c r="A788" s="195">
        <v>1.7436384E9</v>
      </c>
      <c r="B788" s="186">
        <v>1.7437248E9</v>
      </c>
      <c r="C788" s="186">
        <v>4.3055214</v>
      </c>
      <c r="D788" s="186" t="s">
        <v>537</v>
      </c>
      <c r="E788" s="196"/>
      <c r="F788" s="186" t="s">
        <v>549</v>
      </c>
      <c r="G788" s="186" t="s">
        <v>539</v>
      </c>
      <c r="H788" s="186" t="s">
        <v>511</v>
      </c>
      <c r="I788" s="186" t="s">
        <v>540</v>
      </c>
      <c r="J788" s="152" t="str">
        <f t="shared" si="1"/>
        <v>2025/04</v>
      </c>
    </row>
    <row r="789">
      <c r="A789" s="195">
        <v>1.7436384E9</v>
      </c>
      <c r="B789" s="186">
        <v>1.7437248E9</v>
      </c>
      <c r="C789" s="186">
        <v>0.0838692</v>
      </c>
      <c r="D789" s="186" t="s">
        <v>537</v>
      </c>
      <c r="E789" s="196"/>
      <c r="F789" s="186" t="s">
        <v>550</v>
      </c>
      <c r="G789" s="186" t="s">
        <v>539</v>
      </c>
      <c r="H789" s="186" t="s">
        <v>497</v>
      </c>
      <c r="I789" s="186" t="s">
        <v>540</v>
      </c>
      <c r="J789" s="152" t="str">
        <f t="shared" si="1"/>
        <v>2025/04</v>
      </c>
    </row>
    <row r="790">
      <c r="A790" s="195">
        <v>1.7437248E9</v>
      </c>
      <c r="B790" s="186">
        <v>1.7438112E9</v>
      </c>
      <c r="C790" s="186">
        <v>96.26629041</v>
      </c>
      <c r="D790" s="186" t="s">
        <v>537</v>
      </c>
      <c r="E790" s="196"/>
      <c r="F790" s="186" t="s">
        <v>538</v>
      </c>
      <c r="G790" s="186" t="s">
        <v>539</v>
      </c>
      <c r="H790" s="186" t="s">
        <v>499</v>
      </c>
      <c r="I790" s="186" t="s">
        <v>540</v>
      </c>
      <c r="J790" s="152" t="str">
        <f t="shared" si="1"/>
        <v>2025/04</v>
      </c>
    </row>
    <row r="791">
      <c r="A791" s="195">
        <v>1.7437248E9</v>
      </c>
      <c r="B791" s="186">
        <v>1.7438112E9</v>
      </c>
      <c r="C791" s="186">
        <v>8.4882458</v>
      </c>
      <c r="D791" s="186" t="s">
        <v>537</v>
      </c>
      <c r="E791" s="196"/>
      <c r="F791" s="186" t="s">
        <v>548</v>
      </c>
      <c r="G791" s="186" t="s">
        <v>539</v>
      </c>
      <c r="H791" s="186" t="s">
        <v>488</v>
      </c>
      <c r="I791" s="186" t="s">
        <v>540</v>
      </c>
      <c r="J791" s="152" t="str">
        <f t="shared" si="1"/>
        <v>2025/04</v>
      </c>
    </row>
    <row r="792">
      <c r="A792" s="195">
        <v>1.7437248E9</v>
      </c>
      <c r="B792" s="186">
        <v>1.7438112E9</v>
      </c>
      <c r="C792" s="186">
        <v>4.6114828</v>
      </c>
      <c r="D792" s="186" t="s">
        <v>537</v>
      </c>
      <c r="E792" s="196"/>
      <c r="F792" s="186" t="s">
        <v>541</v>
      </c>
      <c r="G792" s="186" t="s">
        <v>539</v>
      </c>
      <c r="H792" s="186" t="s">
        <v>489</v>
      </c>
      <c r="I792" s="186" t="s">
        <v>540</v>
      </c>
      <c r="J792" s="152" t="str">
        <f t="shared" si="1"/>
        <v>2025/04</v>
      </c>
    </row>
    <row r="793">
      <c r="A793" s="195">
        <v>1.7437248E9</v>
      </c>
      <c r="B793" s="186">
        <v>1.7438112E9</v>
      </c>
      <c r="C793" s="186">
        <v>12.52993505</v>
      </c>
      <c r="D793" s="186" t="s">
        <v>537</v>
      </c>
      <c r="E793" s="196"/>
      <c r="F793" s="186" t="s">
        <v>542</v>
      </c>
      <c r="G793" s="186" t="s">
        <v>539</v>
      </c>
      <c r="H793" s="186" t="s">
        <v>487</v>
      </c>
      <c r="I793" s="186" t="s">
        <v>540</v>
      </c>
      <c r="J793" s="152" t="str">
        <f t="shared" si="1"/>
        <v>2025/04</v>
      </c>
    </row>
    <row r="794">
      <c r="A794" s="195">
        <v>1.7437248E9</v>
      </c>
      <c r="B794" s="186">
        <v>1.7438112E9</v>
      </c>
      <c r="C794" s="186">
        <v>9.33786435</v>
      </c>
      <c r="D794" s="186" t="s">
        <v>537</v>
      </c>
      <c r="E794" s="196"/>
      <c r="F794" s="186" t="s">
        <v>543</v>
      </c>
      <c r="G794" s="186" t="s">
        <v>539</v>
      </c>
      <c r="H794" s="186" t="s">
        <v>502</v>
      </c>
      <c r="I794" s="186" t="s">
        <v>540</v>
      </c>
      <c r="J794" s="152" t="str">
        <f t="shared" si="1"/>
        <v>2025/04</v>
      </c>
    </row>
    <row r="795">
      <c r="A795" s="195">
        <v>1.7437248E9</v>
      </c>
      <c r="B795" s="186">
        <v>1.7438112E9</v>
      </c>
      <c r="C795" s="186">
        <v>0.44813235</v>
      </c>
      <c r="D795" s="186" t="s">
        <v>537</v>
      </c>
      <c r="E795" s="196"/>
      <c r="F795" s="186" t="s">
        <v>544</v>
      </c>
      <c r="G795" s="186" t="s">
        <v>539</v>
      </c>
      <c r="H795" s="186" t="s">
        <v>498</v>
      </c>
      <c r="I795" s="186" t="s">
        <v>540</v>
      </c>
      <c r="J795" s="152" t="str">
        <f t="shared" si="1"/>
        <v>2025/04</v>
      </c>
    </row>
    <row r="796">
      <c r="A796" s="195">
        <v>1.7437248E9</v>
      </c>
      <c r="B796" s="186">
        <v>1.7438112E9</v>
      </c>
      <c r="C796" s="186">
        <v>0.1276361</v>
      </c>
      <c r="D796" s="186" t="s">
        <v>537</v>
      </c>
      <c r="E796" s="196"/>
      <c r="F796" s="186" t="s">
        <v>545</v>
      </c>
      <c r="G796" s="186" t="s">
        <v>539</v>
      </c>
      <c r="H796" s="186" t="s">
        <v>491</v>
      </c>
      <c r="I796" s="186" t="s">
        <v>540</v>
      </c>
      <c r="J796" s="152" t="str">
        <f t="shared" si="1"/>
        <v>2025/04</v>
      </c>
    </row>
    <row r="797">
      <c r="A797" s="195">
        <v>1.7437248E9</v>
      </c>
      <c r="B797" s="186">
        <v>1.7438112E9</v>
      </c>
      <c r="C797" s="186">
        <v>0.2422485</v>
      </c>
      <c r="D797" s="186" t="s">
        <v>537</v>
      </c>
      <c r="E797" s="196"/>
      <c r="F797" s="186" t="s">
        <v>549</v>
      </c>
      <c r="G797" s="186" t="s">
        <v>539</v>
      </c>
      <c r="H797" s="186" t="s">
        <v>511</v>
      </c>
      <c r="I797" s="186" t="s">
        <v>540</v>
      </c>
      <c r="J797" s="152" t="str">
        <f t="shared" si="1"/>
        <v>2025/04</v>
      </c>
    </row>
    <row r="798">
      <c r="A798" s="195">
        <v>1.7437248E9</v>
      </c>
      <c r="B798" s="186">
        <v>1.7438112E9</v>
      </c>
      <c r="C798" s="186">
        <v>0.0192651</v>
      </c>
      <c r="D798" s="186" t="s">
        <v>537</v>
      </c>
      <c r="E798" s="196"/>
      <c r="F798" s="186" t="s">
        <v>550</v>
      </c>
      <c r="G798" s="186" t="s">
        <v>539</v>
      </c>
      <c r="H798" s="186" t="s">
        <v>497</v>
      </c>
      <c r="I798" s="186" t="s">
        <v>540</v>
      </c>
      <c r="J798" s="152" t="str">
        <f t="shared" si="1"/>
        <v>2025/04</v>
      </c>
    </row>
    <row r="799">
      <c r="A799" s="195">
        <v>1.7438112E9</v>
      </c>
      <c r="B799" s="186">
        <v>1.7438976E9</v>
      </c>
      <c r="C799" s="186">
        <v>67.95779331</v>
      </c>
      <c r="D799" s="186" t="s">
        <v>537</v>
      </c>
      <c r="E799" s="196"/>
      <c r="F799" s="186" t="s">
        <v>538</v>
      </c>
      <c r="G799" s="186" t="s">
        <v>539</v>
      </c>
      <c r="H799" s="186" t="s">
        <v>499</v>
      </c>
      <c r="I799" s="186" t="s">
        <v>540</v>
      </c>
      <c r="J799" s="152" t="str">
        <f t="shared" si="1"/>
        <v>2025/04</v>
      </c>
    </row>
    <row r="800">
      <c r="A800" s="195">
        <v>1.7438112E9</v>
      </c>
      <c r="B800" s="186">
        <v>1.7438976E9</v>
      </c>
      <c r="C800" s="186">
        <v>1.64074945</v>
      </c>
      <c r="D800" s="186" t="s">
        <v>537</v>
      </c>
      <c r="E800" s="196"/>
      <c r="F800" s="186" t="s">
        <v>541</v>
      </c>
      <c r="G800" s="186" t="s">
        <v>539</v>
      </c>
      <c r="H800" s="186" t="s">
        <v>489</v>
      </c>
      <c r="I800" s="186" t="s">
        <v>540</v>
      </c>
      <c r="J800" s="152" t="str">
        <f t="shared" si="1"/>
        <v>2025/04</v>
      </c>
    </row>
    <row r="801">
      <c r="A801" s="195">
        <v>1.7438112E9</v>
      </c>
      <c r="B801" s="186">
        <v>1.7438976E9</v>
      </c>
      <c r="C801" s="186">
        <v>0.00492115</v>
      </c>
      <c r="D801" s="186" t="s">
        <v>537</v>
      </c>
      <c r="E801" s="196"/>
      <c r="F801" s="186" t="s">
        <v>548</v>
      </c>
      <c r="G801" s="186" t="s">
        <v>539</v>
      </c>
      <c r="H801" s="186" t="s">
        <v>488</v>
      </c>
      <c r="I801" s="186" t="s">
        <v>540</v>
      </c>
      <c r="J801" s="152" t="str">
        <f t="shared" si="1"/>
        <v>2025/04</v>
      </c>
    </row>
    <row r="802">
      <c r="A802" s="195">
        <v>1.7438112E9</v>
      </c>
      <c r="B802" s="186">
        <v>1.7438976E9</v>
      </c>
      <c r="C802" s="186">
        <v>0.18260225</v>
      </c>
      <c r="D802" s="186" t="s">
        <v>537</v>
      </c>
      <c r="E802" s="196"/>
      <c r="F802" s="186" t="s">
        <v>544</v>
      </c>
      <c r="G802" s="186" t="s">
        <v>539</v>
      </c>
      <c r="H802" s="186" t="s">
        <v>498</v>
      </c>
      <c r="I802" s="186" t="s">
        <v>540</v>
      </c>
      <c r="J802" s="152" t="str">
        <f t="shared" si="1"/>
        <v>2025/04</v>
      </c>
    </row>
    <row r="803">
      <c r="A803" s="195">
        <v>1.7438112E9</v>
      </c>
      <c r="B803" s="186">
        <v>1.7438976E9</v>
      </c>
      <c r="C803" s="186">
        <v>3.3405E-4</v>
      </c>
      <c r="D803" s="186" t="s">
        <v>537</v>
      </c>
      <c r="E803" s="196"/>
      <c r="F803" s="186" t="s">
        <v>546</v>
      </c>
      <c r="G803" s="186" t="s">
        <v>539</v>
      </c>
      <c r="H803" s="186" t="s">
        <v>509</v>
      </c>
      <c r="I803" s="186" t="s">
        <v>540</v>
      </c>
      <c r="J803" s="152" t="str">
        <f t="shared" si="1"/>
        <v>2025/04</v>
      </c>
    </row>
    <row r="804">
      <c r="A804" s="195">
        <v>1.7438112E9</v>
      </c>
      <c r="B804" s="186">
        <v>1.7438976E9</v>
      </c>
      <c r="C804" s="186">
        <v>7.45940185</v>
      </c>
      <c r="D804" s="186" t="s">
        <v>537</v>
      </c>
      <c r="E804" s="196"/>
      <c r="F804" s="186" t="s">
        <v>543</v>
      </c>
      <c r="G804" s="186" t="s">
        <v>539</v>
      </c>
      <c r="H804" s="186" t="s">
        <v>502</v>
      </c>
      <c r="I804" s="186" t="s">
        <v>540</v>
      </c>
      <c r="J804" s="152" t="str">
        <f t="shared" si="1"/>
        <v>2025/04</v>
      </c>
    </row>
    <row r="805">
      <c r="A805" s="195">
        <v>1.7438112E9</v>
      </c>
      <c r="B805" s="186">
        <v>1.7438976E9</v>
      </c>
      <c r="C805" s="186">
        <v>0.1582632</v>
      </c>
      <c r="D805" s="186" t="s">
        <v>537</v>
      </c>
      <c r="E805" s="196"/>
      <c r="F805" s="186" t="s">
        <v>545</v>
      </c>
      <c r="G805" s="186" t="s">
        <v>539</v>
      </c>
      <c r="H805" s="186" t="s">
        <v>491</v>
      </c>
      <c r="I805" s="186" t="s">
        <v>540</v>
      </c>
      <c r="J805" s="152" t="str">
        <f t="shared" si="1"/>
        <v>2025/04</v>
      </c>
    </row>
    <row r="806">
      <c r="A806" s="195">
        <v>1.733184E9</v>
      </c>
      <c r="B806" s="186">
        <v>1.7332704E9</v>
      </c>
      <c r="C806" s="186">
        <v>3.6735393</v>
      </c>
      <c r="D806" s="186" t="s">
        <v>537</v>
      </c>
      <c r="E806" s="196"/>
      <c r="F806" s="186" t="s">
        <v>542</v>
      </c>
      <c r="G806" s="186" t="s">
        <v>539</v>
      </c>
      <c r="H806" s="186" t="s">
        <v>487</v>
      </c>
      <c r="I806" s="186" t="s">
        <v>540</v>
      </c>
      <c r="J806" s="152" t="str">
        <f t="shared" si="1"/>
        <v>2024/12</v>
      </c>
    </row>
    <row r="807">
      <c r="A807" s="195">
        <v>1.733184E9</v>
      </c>
      <c r="B807" s="186">
        <v>1.7332704E9</v>
      </c>
      <c r="C807" s="186">
        <v>17.5341675</v>
      </c>
      <c r="D807" s="186" t="s">
        <v>537</v>
      </c>
      <c r="E807" s="196"/>
      <c r="F807" s="186" t="s">
        <v>541</v>
      </c>
      <c r="G807" s="186" t="s">
        <v>539</v>
      </c>
      <c r="H807" s="186" t="s">
        <v>489</v>
      </c>
      <c r="I807" s="186" t="s">
        <v>540</v>
      </c>
      <c r="J807" s="152" t="str">
        <f t="shared" si="1"/>
        <v>2024/12</v>
      </c>
    </row>
    <row r="808">
      <c r="A808" s="195">
        <v>1.733184E9</v>
      </c>
      <c r="B808" s="186">
        <v>1.7332704E9</v>
      </c>
      <c r="C808" s="186">
        <v>0.43833894</v>
      </c>
      <c r="D808" s="186" t="s">
        <v>537</v>
      </c>
      <c r="E808" s="196"/>
      <c r="F808" s="186" t="s">
        <v>538</v>
      </c>
      <c r="G808" s="186" t="s">
        <v>539</v>
      </c>
      <c r="H808" s="186" t="s">
        <v>499</v>
      </c>
      <c r="I808" s="186" t="s">
        <v>540</v>
      </c>
      <c r="J808" s="152" t="str">
        <f t="shared" si="1"/>
        <v>2024/12</v>
      </c>
    </row>
    <row r="809">
      <c r="A809" s="195">
        <v>1.733184E9</v>
      </c>
      <c r="B809" s="186">
        <v>1.7332704E9</v>
      </c>
      <c r="C809" s="186">
        <v>7.05357225</v>
      </c>
      <c r="D809" s="186" t="s">
        <v>537</v>
      </c>
      <c r="E809" s="196"/>
      <c r="F809" s="186" t="s">
        <v>543</v>
      </c>
      <c r="G809" s="186" t="s">
        <v>539</v>
      </c>
      <c r="H809" s="186" t="s">
        <v>502</v>
      </c>
      <c r="I809" s="186" t="s">
        <v>540</v>
      </c>
      <c r="J809" s="152" t="str">
        <f t="shared" si="1"/>
        <v>2024/12</v>
      </c>
    </row>
    <row r="810">
      <c r="A810" s="195">
        <v>1.733184E9</v>
      </c>
      <c r="B810" s="186">
        <v>1.7332704E9</v>
      </c>
      <c r="C810" s="186">
        <v>18.4111208</v>
      </c>
      <c r="D810" s="186" t="s">
        <v>537</v>
      </c>
      <c r="E810" s="196"/>
      <c r="F810" s="186" t="s">
        <v>548</v>
      </c>
      <c r="G810" s="186" t="s">
        <v>539</v>
      </c>
      <c r="H810" s="186" t="s">
        <v>488</v>
      </c>
      <c r="I810" s="186" t="s">
        <v>540</v>
      </c>
      <c r="J810" s="152" t="str">
        <f t="shared" si="1"/>
        <v>2024/12</v>
      </c>
    </row>
    <row r="811">
      <c r="A811" s="195">
        <v>1.733184E9</v>
      </c>
      <c r="B811" s="186">
        <v>1.7332704E9</v>
      </c>
      <c r="C811" s="186">
        <v>0.2476193</v>
      </c>
      <c r="D811" s="186" t="s">
        <v>537</v>
      </c>
      <c r="E811" s="196"/>
      <c r="F811" s="186" t="s">
        <v>544</v>
      </c>
      <c r="G811" s="186" t="s">
        <v>539</v>
      </c>
      <c r="H811" s="186" t="s">
        <v>498</v>
      </c>
      <c r="I811" s="186" t="s">
        <v>540</v>
      </c>
      <c r="J811" s="152" t="str">
        <f t="shared" si="1"/>
        <v>2024/12</v>
      </c>
    </row>
    <row r="812">
      <c r="A812" s="195">
        <v>1.733184E9</v>
      </c>
      <c r="B812" s="186">
        <v>1.7332704E9</v>
      </c>
      <c r="C812" s="186">
        <v>0.00835</v>
      </c>
      <c r="D812" s="186" t="s">
        <v>537</v>
      </c>
      <c r="E812" s="196"/>
      <c r="F812" s="186" t="s">
        <v>545</v>
      </c>
      <c r="G812" s="186" t="s">
        <v>539</v>
      </c>
      <c r="H812" s="186" t="s">
        <v>491</v>
      </c>
      <c r="I812" s="186" t="s">
        <v>540</v>
      </c>
      <c r="J812" s="152" t="str">
        <f t="shared" si="1"/>
        <v>2024/12</v>
      </c>
    </row>
    <row r="813">
      <c r="A813" s="195">
        <v>1.733184E9</v>
      </c>
      <c r="B813" s="186">
        <v>1.7332704E9</v>
      </c>
      <c r="C813" s="186">
        <v>0.32059295</v>
      </c>
      <c r="D813" s="186" t="s">
        <v>537</v>
      </c>
      <c r="E813" s="196"/>
      <c r="F813" s="186" t="s">
        <v>553</v>
      </c>
      <c r="G813" s="186" t="s">
        <v>539</v>
      </c>
      <c r="H813" s="186" t="s">
        <v>496</v>
      </c>
      <c r="I813" s="186" t="s">
        <v>540</v>
      </c>
      <c r="J813" s="152" t="str">
        <f t="shared" si="1"/>
        <v>2024/12</v>
      </c>
    </row>
    <row r="814">
      <c r="A814" s="195">
        <v>1.733184E9</v>
      </c>
      <c r="B814" s="186">
        <v>1.7332704E9</v>
      </c>
      <c r="C814" s="186">
        <v>0.371702</v>
      </c>
      <c r="D814" s="186" t="s">
        <v>537</v>
      </c>
      <c r="E814" s="196"/>
      <c r="F814" s="186" t="s">
        <v>550</v>
      </c>
      <c r="G814" s="186" t="s">
        <v>539</v>
      </c>
      <c r="H814" s="186" t="s">
        <v>497</v>
      </c>
      <c r="I814" s="186" t="s">
        <v>540</v>
      </c>
      <c r="J814" s="152" t="str">
        <f t="shared" si="1"/>
        <v>2024/12</v>
      </c>
    </row>
    <row r="815">
      <c r="A815" s="195">
        <v>1.7332704E9</v>
      </c>
      <c r="B815" s="186">
        <v>1.7333568E9</v>
      </c>
      <c r="C815" s="186">
        <v>3.09947265</v>
      </c>
      <c r="D815" s="186" t="s">
        <v>537</v>
      </c>
      <c r="E815" s="196"/>
      <c r="F815" s="186" t="s">
        <v>542</v>
      </c>
      <c r="G815" s="186" t="s">
        <v>539</v>
      </c>
      <c r="H815" s="186" t="s">
        <v>487</v>
      </c>
      <c r="I815" s="186" t="s">
        <v>540</v>
      </c>
      <c r="J815" s="152" t="str">
        <f t="shared" si="1"/>
        <v>2024/12</v>
      </c>
    </row>
    <row r="816">
      <c r="A816" s="195">
        <v>1.7332704E9</v>
      </c>
      <c r="B816" s="186">
        <v>1.7333568E9</v>
      </c>
      <c r="C816" s="186">
        <v>4.91057622</v>
      </c>
      <c r="D816" s="186" t="s">
        <v>537</v>
      </c>
      <c r="E816" s="196"/>
      <c r="F816" s="186" t="s">
        <v>541</v>
      </c>
      <c r="G816" s="186" t="s">
        <v>539</v>
      </c>
      <c r="H816" s="186" t="s">
        <v>489</v>
      </c>
      <c r="I816" s="186" t="s">
        <v>540</v>
      </c>
      <c r="J816" s="152" t="str">
        <f t="shared" si="1"/>
        <v>2024/12</v>
      </c>
    </row>
    <row r="817">
      <c r="A817" s="195">
        <v>1.7332704E9</v>
      </c>
      <c r="B817" s="186">
        <v>1.7333568E9</v>
      </c>
      <c r="C817" s="186">
        <v>1.1E-4</v>
      </c>
      <c r="D817" s="186" t="s">
        <v>537</v>
      </c>
      <c r="E817" s="196"/>
      <c r="F817" s="186" t="s">
        <v>554</v>
      </c>
      <c r="G817" s="186" t="s">
        <v>539</v>
      </c>
      <c r="H817" s="186" t="s">
        <v>507</v>
      </c>
      <c r="I817" s="186" t="s">
        <v>540</v>
      </c>
      <c r="J817" s="152" t="str">
        <f t="shared" si="1"/>
        <v>2024/12</v>
      </c>
    </row>
    <row r="818">
      <c r="A818" s="195">
        <v>1.7332704E9</v>
      </c>
      <c r="B818" s="186">
        <v>1.7333568E9</v>
      </c>
      <c r="C818" s="186">
        <v>0.88734578</v>
      </c>
      <c r="D818" s="186" t="s">
        <v>537</v>
      </c>
      <c r="E818" s="196"/>
      <c r="F818" s="186" t="s">
        <v>538</v>
      </c>
      <c r="G818" s="186" t="s">
        <v>539</v>
      </c>
      <c r="H818" s="186" t="s">
        <v>499</v>
      </c>
      <c r="I818" s="186" t="s">
        <v>540</v>
      </c>
      <c r="J818" s="152" t="str">
        <f t="shared" si="1"/>
        <v>2024/12</v>
      </c>
    </row>
    <row r="819">
      <c r="A819" s="195">
        <v>1.7332704E9</v>
      </c>
      <c r="B819" s="186">
        <v>1.7333568E9</v>
      </c>
      <c r="C819" s="186">
        <v>5.63215525189442</v>
      </c>
      <c r="D819" s="186" t="s">
        <v>537</v>
      </c>
      <c r="E819" s="196"/>
      <c r="F819" s="186" t="s">
        <v>543</v>
      </c>
      <c r="G819" s="186" t="s">
        <v>539</v>
      </c>
      <c r="H819" s="186" t="s">
        <v>502</v>
      </c>
      <c r="I819" s="186" t="s">
        <v>540</v>
      </c>
      <c r="J819" s="152" t="str">
        <f t="shared" si="1"/>
        <v>2024/12</v>
      </c>
    </row>
    <row r="820">
      <c r="A820" s="195">
        <v>1.7332704E9</v>
      </c>
      <c r="B820" s="186">
        <v>1.7333568E9</v>
      </c>
      <c r="C820" s="186">
        <v>56.21352675</v>
      </c>
      <c r="D820" s="186" t="s">
        <v>537</v>
      </c>
      <c r="E820" s="196"/>
      <c r="F820" s="186" t="s">
        <v>548</v>
      </c>
      <c r="G820" s="186" t="s">
        <v>539</v>
      </c>
      <c r="H820" s="186" t="s">
        <v>488</v>
      </c>
      <c r="I820" s="186" t="s">
        <v>540</v>
      </c>
      <c r="J820" s="152" t="str">
        <f t="shared" si="1"/>
        <v>2024/12</v>
      </c>
    </row>
    <row r="821">
      <c r="A821" s="195">
        <v>1.7332704E9</v>
      </c>
      <c r="B821" s="186">
        <v>1.7333568E9</v>
      </c>
      <c r="C821" s="186">
        <v>0.0109175</v>
      </c>
      <c r="D821" s="186" t="s">
        <v>537</v>
      </c>
      <c r="E821" s="196"/>
      <c r="F821" s="186" t="s">
        <v>555</v>
      </c>
      <c r="G821" s="186" t="s">
        <v>539</v>
      </c>
      <c r="H821" s="186" t="s">
        <v>503</v>
      </c>
      <c r="I821" s="186" t="s">
        <v>540</v>
      </c>
      <c r="J821" s="152" t="str">
        <f t="shared" si="1"/>
        <v>2024/12</v>
      </c>
    </row>
    <row r="822">
      <c r="A822" s="195">
        <v>1.7332704E9</v>
      </c>
      <c r="B822" s="186">
        <v>1.7333568E9</v>
      </c>
      <c r="C822" s="186">
        <v>0.14774195</v>
      </c>
      <c r="D822" s="186" t="s">
        <v>537</v>
      </c>
      <c r="E822" s="196"/>
      <c r="F822" s="186" t="s">
        <v>544</v>
      </c>
      <c r="G822" s="186" t="s">
        <v>539</v>
      </c>
      <c r="H822" s="186" t="s">
        <v>498</v>
      </c>
      <c r="I822" s="186" t="s">
        <v>540</v>
      </c>
      <c r="J822" s="152" t="str">
        <f t="shared" si="1"/>
        <v>2024/12</v>
      </c>
    </row>
    <row r="823">
      <c r="A823" s="195">
        <v>1.7332704E9</v>
      </c>
      <c r="B823" s="186">
        <v>1.7333568E9</v>
      </c>
      <c r="C823" s="186">
        <v>0.0040575</v>
      </c>
      <c r="D823" s="186" t="s">
        <v>537</v>
      </c>
      <c r="E823" s="196"/>
      <c r="F823" s="186" t="s">
        <v>545</v>
      </c>
      <c r="G823" s="186" t="s">
        <v>539</v>
      </c>
      <c r="H823" s="186" t="s">
        <v>491</v>
      </c>
      <c r="I823" s="186" t="s">
        <v>540</v>
      </c>
      <c r="J823" s="152" t="str">
        <f t="shared" si="1"/>
        <v>2024/12</v>
      </c>
    </row>
    <row r="824">
      <c r="A824" s="195">
        <v>1.7332704E9</v>
      </c>
      <c r="B824" s="186">
        <v>1.7333568E9</v>
      </c>
      <c r="C824" s="186">
        <v>0.1890762</v>
      </c>
      <c r="D824" s="186" t="s">
        <v>537</v>
      </c>
      <c r="E824" s="196"/>
      <c r="F824" s="186" t="s">
        <v>553</v>
      </c>
      <c r="G824" s="186" t="s">
        <v>539</v>
      </c>
      <c r="H824" s="186" t="s">
        <v>496</v>
      </c>
      <c r="I824" s="186" t="s">
        <v>540</v>
      </c>
      <c r="J824" s="152" t="str">
        <f t="shared" si="1"/>
        <v>2024/12</v>
      </c>
    </row>
    <row r="825">
      <c r="A825" s="195">
        <v>1.7332704E9</v>
      </c>
      <c r="B825" s="186">
        <v>1.7333568E9</v>
      </c>
      <c r="C825" s="186">
        <v>0.00114555</v>
      </c>
      <c r="D825" s="186" t="s">
        <v>537</v>
      </c>
      <c r="E825" s="196"/>
      <c r="F825" s="186" t="s">
        <v>546</v>
      </c>
      <c r="G825" s="186" t="s">
        <v>539</v>
      </c>
      <c r="H825" s="186" t="s">
        <v>509</v>
      </c>
      <c r="I825" s="186" t="s">
        <v>540</v>
      </c>
      <c r="J825" s="152" t="str">
        <f t="shared" si="1"/>
        <v>2024/12</v>
      </c>
    </row>
    <row r="826">
      <c r="A826" s="195">
        <v>1.7332704E9</v>
      </c>
      <c r="B826" s="186">
        <v>1.7333568E9</v>
      </c>
      <c r="C826" s="186">
        <v>0.3348895</v>
      </c>
      <c r="D826" s="186" t="s">
        <v>537</v>
      </c>
      <c r="E826" s="196"/>
      <c r="F826" s="186" t="s">
        <v>550</v>
      </c>
      <c r="G826" s="186" t="s">
        <v>539</v>
      </c>
      <c r="H826" s="186" t="s">
        <v>497</v>
      </c>
      <c r="I826" s="186" t="s">
        <v>540</v>
      </c>
      <c r="J826" s="152" t="str">
        <f t="shared" si="1"/>
        <v>2024/12</v>
      </c>
    </row>
    <row r="827">
      <c r="A827" s="195">
        <v>1.7333568E9</v>
      </c>
      <c r="B827" s="186">
        <v>1.7334432E9</v>
      </c>
      <c r="C827" s="186">
        <v>1.66080255</v>
      </c>
      <c r="D827" s="186" t="s">
        <v>537</v>
      </c>
      <c r="E827" s="196"/>
      <c r="F827" s="186" t="s">
        <v>542</v>
      </c>
      <c r="G827" s="186" t="s">
        <v>539</v>
      </c>
      <c r="H827" s="186" t="s">
        <v>487</v>
      </c>
      <c r="I827" s="186" t="s">
        <v>540</v>
      </c>
      <c r="J827" s="152" t="str">
        <f t="shared" si="1"/>
        <v>2024/12</v>
      </c>
    </row>
    <row r="828">
      <c r="A828" s="195">
        <v>1.7333568E9</v>
      </c>
      <c r="B828" s="186">
        <v>1.7334432E9</v>
      </c>
      <c r="C828" s="186">
        <v>2.72753849</v>
      </c>
      <c r="D828" s="186" t="s">
        <v>537</v>
      </c>
      <c r="E828" s="196"/>
      <c r="F828" s="186" t="s">
        <v>541</v>
      </c>
      <c r="G828" s="186" t="s">
        <v>539</v>
      </c>
      <c r="H828" s="186" t="s">
        <v>489</v>
      </c>
      <c r="I828" s="186" t="s">
        <v>540</v>
      </c>
      <c r="J828" s="152" t="str">
        <f t="shared" si="1"/>
        <v>2024/12</v>
      </c>
    </row>
    <row r="829">
      <c r="A829" s="195">
        <v>1.7333568E9</v>
      </c>
      <c r="B829" s="186">
        <v>1.7334432E9</v>
      </c>
      <c r="C829" s="186">
        <v>0.57788598</v>
      </c>
      <c r="D829" s="186" t="s">
        <v>537</v>
      </c>
      <c r="E829" s="196"/>
      <c r="F829" s="186" t="s">
        <v>538</v>
      </c>
      <c r="G829" s="186" t="s">
        <v>539</v>
      </c>
      <c r="H829" s="186" t="s">
        <v>499</v>
      </c>
      <c r="I829" s="186" t="s">
        <v>540</v>
      </c>
      <c r="J829" s="152" t="str">
        <f t="shared" si="1"/>
        <v>2024/12</v>
      </c>
    </row>
    <row r="830">
      <c r="A830" s="195">
        <v>1.7333568E9</v>
      </c>
      <c r="B830" s="186">
        <v>1.7334432E9</v>
      </c>
      <c r="C830" s="186">
        <v>0.006903</v>
      </c>
      <c r="D830" s="186" t="s">
        <v>537</v>
      </c>
      <c r="E830" s="196"/>
      <c r="F830" s="186" t="s">
        <v>544</v>
      </c>
      <c r="G830" s="186" t="s">
        <v>539</v>
      </c>
      <c r="H830" s="186" t="s">
        <v>498</v>
      </c>
      <c r="I830" s="186" t="s">
        <v>540</v>
      </c>
      <c r="J830" s="152" t="str">
        <f t="shared" si="1"/>
        <v>2024/12</v>
      </c>
    </row>
    <row r="831">
      <c r="A831" s="195">
        <v>1.7333568E9</v>
      </c>
      <c r="B831" s="186">
        <v>1.7334432E9</v>
      </c>
      <c r="C831" s="186">
        <v>0.11541955</v>
      </c>
      <c r="D831" s="186" t="s">
        <v>537</v>
      </c>
      <c r="E831" s="196"/>
      <c r="F831" s="186" t="s">
        <v>553</v>
      </c>
      <c r="G831" s="186" t="s">
        <v>539</v>
      </c>
      <c r="H831" s="186" t="s">
        <v>496</v>
      </c>
      <c r="I831" s="186" t="s">
        <v>540</v>
      </c>
      <c r="J831" s="152" t="str">
        <f t="shared" si="1"/>
        <v>2024/12</v>
      </c>
    </row>
    <row r="832">
      <c r="A832" s="195">
        <v>1.7333568E9</v>
      </c>
      <c r="B832" s="186">
        <v>1.7334432E9</v>
      </c>
      <c r="C832" s="186">
        <v>0.0635487</v>
      </c>
      <c r="D832" s="186" t="s">
        <v>537</v>
      </c>
      <c r="E832" s="196"/>
      <c r="F832" s="186" t="s">
        <v>546</v>
      </c>
      <c r="G832" s="186" t="s">
        <v>539</v>
      </c>
      <c r="H832" s="186" t="s">
        <v>509</v>
      </c>
      <c r="I832" s="186" t="s">
        <v>540</v>
      </c>
      <c r="J832" s="152" t="str">
        <f t="shared" si="1"/>
        <v>2024/12</v>
      </c>
    </row>
    <row r="833">
      <c r="A833" s="195">
        <v>1.7333568E9</v>
      </c>
      <c r="B833" s="186">
        <v>1.7334432E9</v>
      </c>
      <c r="C833" s="186">
        <v>3.91063873353713</v>
      </c>
      <c r="D833" s="186" t="s">
        <v>537</v>
      </c>
      <c r="E833" s="196"/>
      <c r="F833" s="186" t="s">
        <v>543</v>
      </c>
      <c r="G833" s="186" t="s">
        <v>539</v>
      </c>
      <c r="H833" s="186" t="s">
        <v>502</v>
      </c>
      <c r="I833" s="186" t="s">
        <v>540</v>
      </c>
      <c r="J833" s="152" t="str">
        <f t="shared" si="1"/>
        <v>2024/12</v>
      </c>
    </row>
    <row r="834">
      <c r="A834" s="195">
        <v>1.7333568E9</v>
      </c>
      <c r="B834" s="186">
        <v>1.7334432E9</v>
      </c>
      <c r="C834" s="186">
        <v>0.03781125</v>
      </c>
      <c r="D834" s="186" t="s">
        <v>537</v>
      </c>
      <c r="E834" s="196"/>
      <c r="F834" s="186" t="s">
        <v>548</v>
      </c>
      <c r="G834" s="186" t="s">
        <v>539</v>
      </c>
      <c r="H834" s="186" t="s">
        <v>488</v>
      </c>
      <c r="I834" s="186" t="s">
        <v>540</v>
      </c>
      <c r="J834" s="152" t="str">
        <f t="shared" si="1"/>
        <v>2024/12</v>
      </c>
    </row>
    <row r="835">
      <c r="A835" s="195">
        <v>1.7333568E9</v>
      </c>
      <c r="B835" s="186">
        <v>1.7334432E9</v>
      </c>
      <c r="C835" s="186">
        <v>0.3615525</v>
      </c>
      <c r="D835" s="186" t="s">
        <v>537</v>
      </c>
      <c r="E835" s="196"/>
      <c r="F835" s="186" t="s">
        <v>550</v>
      </c>
      <c r="G835" s="186" t="s">
        <v>539</v>
      </c>
      <c r="H835" s="186" t="s">
        <v>497</v>
      </c>
      <c r="I835" s="186" t="s">
        <v>540</v>
      </c>
      <c r="J835" s="152" t="str">
        <f t="shared" si="1"/>
        <v>2024/12</v>
      </c>
    </row>
    <row r="836">
      <c r="A836" s="195">
        <v>1.7334432E9</v>
      </c>
      <c r="B836" s="186">
        <v>1.7335296E9</v>
      </c>
      <c r="C836" s="186">
        <v>5.9295987</v>
      </c>
      <c r="D836" s="186" t="s">
        <v>537</v>
      </c>
      <c r="E836" s="196"/>
      <c r="F836" s="186" t="s">
        <v>542</v>
      </c>
      <c r="G836" s="186" t="s">
        <v>539</v>
      </c>
      <c r="H836" s="186" t="s">
        <v>487</v>
      </c>
      <c r="I836" s="186" t="s">
        <v>540</v>
      </c>
      <c r="J836" s="152" t="str">
        <f t="shared" si="1"/>
        <v>2024/12</v>
      </c>
    </row>
    <row r="837">
      <c r="A837" s="195">
        <v>1.7334432E9</v>
      </c>
      <c r="B837" s="186">
        <v>1.7335296E9</v>
      </c>
      <c r="C837" s="186">
        <v>3.11111943</v>
      </c>
      <c r="D837" s="186" t="s">
        <v>537</v>
      </c>
      <c r="E837" s="196"/>
      <c r="F837" s="186" t="s">
        <v>541</v>
      </c>
      <c r="G837" s="186" t="s">
        <v>539</v>
      </c>
      <c r="H837" s="186" t="s">
        <v>489</v>
      </c>
      <c r="I837" s="186" t="s">
        <v>540</v>
      </c>
      <c r="J837" s="152" t="str">
        <f t="shared" si="1"/>
        <v>2024/12</v>
      </c>
    </row>
    <row r="838">
      <c r="A838" s="195">
        <v>1.7334432E9</v>
      </c>
      <c r="B838" s="186">
        <v>1.7335296E9</v>
      </c>
      <c r="C838" s="186">
        <v>0.65457092</v>
      </c>
      <c r="D838" s="186" t="s">
        <v>537</v>
      </c>
      <c r="E838" s="196"/>
      <c r="F838" s="186" t="s">
        <v>538</v>
      </c>
      <c r="G838" s="186" t="s">
        <v>539</v>
      </c>
      <c r="H838" s="186" t="s">
        <v>499</v>
      </c>
      <c r="I838" s="186" t="s">
        <v>540</v>
      </c>
      <c r="J838" s="152" t="str">
        <f t="shared" si="1"/>
        <v>2024/12</v>
      </c>
    </row>
    <row r="839">
      <c r="A839" s="195">
        <v>1.7334432E9</v>
      </c>
      <c r="B839" s="186">
        <v>1.7335296E9</v>
      </c>
      <c r="C839" s="186">
        <v>6.57697111407978</v>
      </c>
      <c r="D839" s="186" t="s">
        <v>537</v>
      </c>
      <c r="E839" s="196"/>
      <c r="F839" s="186" t="s">
        <v>543</v>
      </c>
      <c r="G839" s="186" t="s">
        <v>539</v>
      </c>
      <c r="H839" s="186" t="s">
        <v>502</v>
      </c>
      <c r="I839" s="186" t="s">
        <v>540</v>
      </c>
      <c r="J839" s="152" t="str">
        <f t="shared" si="1"/>
        <v>2024/12</v>
      </c>
    </row>
    <row r="840">
      <c r="A840" s="195">
        <v>1.7334432E9</v>
      </c>
      <c r="B840" s="186">
        <v>1.7335296E9</v>
      </c>
      <c r="C840" s="186">
        <v>33.74390955</v>
      </c>
      <c r="D840" s="186" t="s">
        <v>537</v>
      </c>
      <c r="E840" s="196"/>
      <c r="F840" s="186" t="s">
        <v>548</v>
      </c>
      <c r="G840" s="186" t="s">
        <v>539</v>
      </c>
      <c r="H840" s="186" t="s">
        <v>488</v>
      </c>
      <c r="I840" s="186" t="s">
        <v>540</v>
      </c>
      <c r="J840" s="152" t="str">
        <f t="shared" si="1"/>
        <v>2024/12</v>
      </c>
    </row>
    <row r="841">
      <c r="A841" s="195">
        <v>1.7334432E9</v>
      </c>
      <c r="B841" s="186">
        <v>1.7335296E9</v>
      </c>
      <c r="C841" s="186">
        <v>0.1333715</v>
      </c>
      <c r="D841" s="186" t="s">
        <v>537</v>
      </c>
      <c r="E841" s="196"/>
      <c r="F841" s="186" t="s">
        <v>544</v>
      </c>
      <c r="G841" s="186" t="s">
        <v>539</v>
      </c>
      <c r="H841" s="186" t="s">
        <v>498</v>
      </c>
      <c r="I841" s="186" t="s">
        <v>540</v>
      </c>
      <c r="J841" s="152" t="str">
        <f t="shared" si="1"/>
        <v>2024/12</v>
      </c>
    </row>
    <row r="842">
      <c r="A842" s="195">
        <v>1.7334432E9</v>
      </c>
      <c r="B842" s="186">
        <v>1.7335296E9</v>
      </c>
      <c r="C842" s="186">
        <v>0.1390547</v>
      </c>
      <c r="D842" s="186" t="s">
        <v>537</v>
      </c>
      <c r="E842" s="196"/>
      <c r="F842" s="186" t="s">
        <v>553</v>
      </c>
      <c r="G842" s="186" t="s">
        <v>539</v>
      </c>
      <c r="H842" s="186" t="s">
        <v>496</v>
      </c>
      <c r="I842" s="186" t="s">
        <v>540</v>
      </c>
      <c r="J842" s="152" t="str">
        <f t="shared" si="1"/>
        <v>2024/12</v>
      </c>
    </row>
    <row r="843">
      <c r="A843" s="195">
        <v>1.7334432E9</v>
      </c>
      <c r="B843" s="186">
        <v>1.7335296E9</v>
      </c>
      <c r="C843" s="186">
        <v>0.0132564</v>
      </c>
      <c r="D843" s="186" t="s">
        <v>537</v>
      </c>
      <c r="E843" s="196"/>
      <c r="F843" s="186" t="s">
        <v>546</v>
      </c>
      <c r="G843" s="186" t="s">
        <v>539</v>
      </c>
      <c r="H843" s="186" t="s">
        <v>509</v>
      </c>
      <c r="I843" s="186" t="s">
        <v>540</v>
      </c>
      <c r="J843" s="152" t="str">
        <f t="shared" si="1"/>
        <v>2024/12</v>
      </c>
    </row>
    <row r="844">
      <c r="A844" s="195">
        <v>1.7334432E9</v>
      </c>
      <c r="B844" s="186">
        <v>1.7335296E9</v>
      </c>
      <c r="C844" s="186">
        <v>0.4000275</v>
      </c>
      <c r="D844" s="186" t="s">
        <v>537</v>
      </c>
      <c r="E844" s="196"/>
      <c r="F844" s="186" t="s">
        <v>550</v>
      </c>
      <c r="G844" s="186" t="s">
        <v>539</v>
      </c>
      <c r="H844" s="186" t="s">
        <v>497</v>
      </c>
      <c r="I844" s="186" t="s">
        <v>540</v>
      </c>
      <c r="J844" s="152" t="str">
        <f t="shared" si="1"/>
        <v>2024/12</v>
      </c>
    </row>
    <row r="845">
      <c r="A845" s="195">
        <v>1.7335296E9</v>
      </c>
      <c r="B845" s="186">
        <v>1.733616E9</v>
      </c>
      <c r="C845" s="186">
        <v>2.24139235</v>
      </c>
      <c r="D845" s="186" t="s">
        <v>537</v>
      </c>
      <c r="E845" s="196"/>
      <c r="F845" s="186" t="s">
        <v>542</v>
      </c>
      <c r="G845" s="186" t="s">
        <v>539</v>
      </c>
      <c r="H845" s="186" t="s">
        <v>487</v>
      </c>
      <c r="I845" s="186" t="s">
        <v>540</v>
      </c>
      <c r="J845" s="152" t="str">
        <f t="shared" si="1"/>
        <v>2024/12</v>
      </c>
    </row>
    <row r="846">
      <c r="A846" s="195">
        <v>1.7335296E9</v>
      </c>
      <c r="B846" s="186">
        <v>1.733616E9</v>
      </c>
      <c r="C846" s="186">
        <v>0.87970864</v>
      </c>
      <c r="D846" s="186" t="s">
        <v>537</v>
      </c>
      <c r="E846" s="196"/>
      <c r="F846" s="186" t="s">
        <v>541</v>
      </c>
      <c r="G846" s="186" t="s">
        <v>539</v>
      </c>
      <c r="H846" s="186" t="s">
        <v>489</v>
      </c>
      <c r="I846" s="186" t="s">
        <v>540</v>
      </c>
      <c r="J846" s="152" t="str">
        <f t="shared" si="1"/>
        <v>2024/12</v>
      </c>
    </row>
    <row r="847">
      <c r="A847" s="195">
        <v>1.7335296E9</v>
      </c>
      <c r="B847" s="186">
        <v>1.733616E9</v>
      </c>
      <c r="C847" s="186">
        <v>0.74028993</v>
      </c>
      <c r="D847" s="186" t="s">
        <v>537</v>
      </c>
      <c r="E847" s="196"/>
      <c r="F847" s="186" t="s">
        <v>538</v>
      </c>
      <c r="G847" s="186" t="s">
        <v>539</v>
      </c>
      <c r="H847" s="186" t="s">
        <v>499</v>
      </c>
      <c r="I847" s="186" t="s">
        <v>540</v>
      </c>
      <c r="J847" s="152" t="str">
        <f t="shared" si="1"/>
        <v>2024/12</v>
      </c>
    </row>
    <row r="848">
      <c r="A848" s="195">
        <v>1.7335296E9</v>
      </c>
      <c r="B848" s="186">
        <v>1.733616E9</v>
      </c>
      <c r="C848" s="186">
        <v>3.9062682</v>
      </c>
      <c r="D848" s="186" t="s">
        <v>537</v>
      </c>
      <c r="E848" s="196"/>
      <c r="F848" s="186" t="s">
        <v>543</v>
      </c>
      <c r="G848" s="186" t="s">
        <v>539</v>
      </c>
      <c r="H848" s="186" t="s">
        <v>502</v>
      </c>
      <c r="I848" s="186" t="s">
        <v>540</v>
      </c>
      <c r="J848" s="152" t="str">
        <f t="shared" si="1"/>
        <v>2024/12</v>
      </c>
    </row>
    <row r="849">
      <c r="A849" s="195">
        <v>1.7335296E9</v>
      </c>
      <c r="B849" s="186">
        <v>1.733616E9</v>
      </c>
      <c r="C849" s="186">
        <v>0.0212265</v>
      </c>
      <c r="D849" s="186" t="s">
        <v>537</v>
      </c>
      <c r="E849" s="196"/>
      <c r="F849" s="186" t="s">
        <v>544</v>
      </c>
      <c r="G849" s="186" t="s">
        <v>539</v>
      </c>
      <c r="H849" s="186" t="s">
        <v>498</v>
      </c>
      <c r="I849" s="186" t="s">
        <v>540</v>
      </c>
      <c r="J849" s="152" t="str">
        <f t="shared" si="1"/>
        <v>2024/12</v>
      </c>
    </row>
    <row r="850">
      <c r="A850" s="195">
        <v>1.7335296E9</v>
      </c>
      <c r="B850" s="186">
        <v>1.733616E9</v>
      </c>
      <c r="C850" s="186">
        <v>0.14681295</v>
      </c>
      <c r="D850" s="186" t="s">
        <v>537</v>
      </c>
      <c r="E850" s="196"/>
      <c r="F850" s="186" t="s">
        <v>553</v>
      </c>
      <c r="G850" s="186" t="s">
        <v>539</v>
      </c>
      <c r="H850" s="186" t="s">
        <v>496</v>
      </c>
      <c r="I850" s="186" t="s">
        <v>540</v>
      </c>
      <c r="J850" s="152" t="str">
        <f t="shared" si="1"/>
        <v>2024/12</v>
      </c>
    </row>
    <row r="851">
      <c r="A851" s="195">
        <v>1.7335296E9</v>
      </c>
      <c r="B851" s="186">
        <v>1.733616E9</v>
      </c>
      <c r="C851" s="186">
        <v>0.3506175</v>
      </c>
      <c r="D851" s="186" t="s">
        <v>537</v>
      </c>
      <c r="E851" s="196"/>
      <c r="F851" s="186" t="s">
        <v>550</v>
      </c>
      <c r="G851" s="186" t="s">
        <v>539</v>
      </c>
      <c r="H851" s="186" t="s">
        <v>497</v>
      </c>
      <c r="I851" s="186" t="s">
        <v>540</v>
      </c>
      <c r="J851" s="152" t="str">
        <f t="shared" si="1"/>
        <v>2024/12</v>
      </c>
    </row>
    <row r="852">
      <c r="A852" s="195">
        <v>1.733616E9</v>
      </c>
      <c r="B852" s="186">
        <v>1.7337024E9</v>
      </c>
      <c r="C852" s="186">
        <v>6.04507345</v>
      </c>
      <c r="D852" s="186" t="s">
        <v>537</v>
      </c>
      <c r="E852" s="196"/>
      <c r="F852" s="186" t="s">
        <v>542</v>
      </c>
      <c r="G852" s="186" t="s">
        <v>539</v>
      </c>
      <c r="H852" s="186" t="s">
        <v>487</v>
      </c>
      <c r="I852" s="186" t="s">
        <v>540</v>
      </c>
      <c r="J852" s="152" t="str">
        <f t="shared" si="1"/>
        <v>2024/12</v>
      </c>
    </row>
    <row r="853">
      <c r="A853" s="195">
        <v>1.733616E9</v>
      </c>
      <c r="B853" s="186">
        <v>1.7337024E9</v>
      </c>
      <c r="C853" s="186">
        <v>1.31202871</v>
      </c>
      <c r="D853" s="186" t="s">
        <v>537</v>
      </c>
      <c r="E853" s="196"/>
      <c r="F853" s="186" t="s">
        <v>541</v>
      </c>
      <c r="G853" s="186" t="s">
        <v>539</v>
      </c>
      <c r="H853" s="186" t="s">
        <v>489</v>
      </c>
      <c r="I853" s="186" t="s">
        <v>540</v>
      </c>
      <c r="J853" s="152" t="str">
        <f t="shared" si="1"/>
        <v>2024/12</v>
      </c>
    </row>
    <row r="854">
      <c r="A854" s="195">
        <v>1.733616E9</v>
      </c>
      <c r="B854" s="186">
        <v>1.7337024E9</v>
      </c>
      <c r="C854" s="186">
        <v>0.87339028</v>
      </c>
      <c r="D854" s="186" t="s">
        <v>537</v>
      </c>
      <c r="E854" s="196"/>
      <c r="F854" s="186" t="s">
        <v>538</v>
      </c>
      <c r="G854" s="186" t="s">
        <v>539</v>
      </c>
      <c r="H854" s="186" t="s">
        <v>499</v>
      </c>
      <c r="I854" s="186" t="s">
        <v>540</v>
      </c>
      <c r="J854" s="152" t="str">
        <f t="shared" si="1"/>
        <v>2024/12</v>
      </c>
    </row>
    <row r="855">
      <c r="A855" s="195">
        <v>1.733616E9</v>
      </c>
      <c r="B855" s="186">
        <v>1.7337024E9</v>
      </c>
      <c r="C855" s="186">
        <v>3.52742965</v>
      </c>
      <c r="D855" s="186" t="s">
        <v>537</v>
      </c>
      <c r="E855" s="196"/>
      <c r="F855" s="186" t="s">
        <v>543</v>
      </c>
      <c r="G855" s="186" t="s">
        <v>539</v>
      </c>
      <c r="H855" s="186" t="s">
        <v>502</v>
      </c>
      <c r="I855" s="186" t="s">
        <v>540</v>
      </c>
      <c r="J855" s="152" t="str">
        <f t="shared" si="1"/>
        <v>2024/12</v>
      </c>
    </row>
    <row r="856">
      <c r="A856" s="195">
        <v>1.733616E9</v>
      </c>
      <c r="B856" s="186">
        <v>1.7337024E9</v>
      </c>
      <c r="C856" s="186">
        <v>0.0240713</v>
      </c>
      <c r="D856" s="186" t="s">
        <v>537</v>
      </c>
      <c r="E856" s="196"/>
      <c r="F856" s="186" t="s">
        <v>544</v>
      </c>
      <c r="G856" s="186" t="s">
        <v>539</v>
      </c>
      <c r="H856" s="186" t="s">
        <v>498</v>
      </c>
      <c r="I856" s="186" t="s">
        <v>540</v>
      </c>
      <c r="J856" s="152" t="str">
        <f t="shared" si="1"/>
        <v>2024/12</v>
      </c>
    </row>
    <row r="857">
      <c r="A857" s="195">
        <v>1.733616E9</v>
      </c>
      <c r="B857" s="186">
        <v>1.7337024E9</v>
      </c>
      <c r="C857" s="186">
        <v>0.14123385</v>
      </c>
      <c r="D857" s="186" t="s">
        <v>537</v>
      </c>
      <c r="E857" s="196"/>
      <c r="F857" s="186" t="s">
        <v>553</v>
      </c>
      <c r="G857" s="186" t="s">
        <v>539</v>
      </c>
      <c r="H857" s="186" t="s">
        <v>496</v>
      </c>
      <c r="I857" s="186" t="s">
        <v>540</v>
      </c>
      <c r="J857" s="152" t="str">
        <f t="shared" si="1"/>
        <v>2024/12</v>
      </c>
    </row>
    <row r="858">
      <c r="A858" s="195">
        <v>1.733616E9</v>
      </c>
      <c r="B858" s="186">
        <v>1.7337024E9</v>
      </c>
      <c r="C858" s="186">
        <v>0.3511305</v>
      </c>
      <c r="D858" s="186" t="s">
        <v>537</v>
      </c>
      <c r="E858" s="196"/>
      <c r="F858" s="186" t="s">
        <v>550</v>
      </c>
      <c r="G858" s="186" t="s">
        <v>539</v>
      </c>
      <c r="H858" s="186" t="s">
        <v>497</v>
      </c>
      <c r="I858" s="186" t="s">
        <v>540</v>
      </c>
      <c r="J858" s="152" t="str">
        <f t="shared" si="1"/>
        <v>2024/12</v>
      </c>
    </row>
    <row r="859">
      <c r="A859" s="195">
        <v>1.7337024E9</v>
      </c>
      <c r="B859" s="186">
        <v>1.7337888E9</v>
      </c>
      <c r="C859" s="186">
        <v>6.34646705</v>
      </c>
      <c r="D859" s="186" t="s">
        <v>537</v>
      </c>
      <c r="E859" s="196"/>
      <c r="F859" s="186" t="s">
        <v>542</v>
      </c>
      <c r="G859" s="186" t="s">
        <v>539</v>
      </c>
      <c r="H859" s="186" t="s">
        <v>487</v>
      </c>
      <c r="I859" s="186" t="s">
        <v>540</v>
      </c>
      <c r="J859" s="152" t="str">
        <f t="shared" si="1"/>
        <v>2024/12</v>
      </c>
    </row>
    <row r="860">
      <c r="A860" s="195">
        <v>1.7337024E9</v>
      </c>
      <c r="B860" s="186">
        <v>1.7337888E9</v>
      </c>
      <c r="C860" s="186">
        <v>16.45267325</v>
      </c>
      <c r="D860" s="186" t="s">
        <v>537</v>
      </c>
      <c r="E860" s="196"/>
      <c r="F860" s="186" t="s">
        <v>541</v>
      </c>
      <c r="G860" s="186" t="s">
        <v>539</v>
      </c>
      <c r="H860" s="186" t="s">
        <v>489</v>
      </c>
      <c r="I860" s="186" t="s">
        <v>540</v>
      </c>
      <c r="J860" s="152" t="str">
        <f t="shared" si="1"/>
        <v>2024/12</v>
      </c>
    </row>
    <row r="861">
      <c r="A861" s="195">
        <v>1.7337024E9</v>
      </c>
      <c r="B861" s="186">
        <v>1.7337888E9</v>
      </c>
      <c r="C861" s="186">
        <v>0.2236375</v>
      </c>
      <c r="D861" s="186" t="s">
        <v>537</v>
      </c>
      <c r="E861" s="196"/>
      <c r="F861" s="186" t="s">
        <v>556</v>
      </c>
      <c r="G861" s="186" t="s">
        <v>539</v>
      </c>
      <c r="H861" s="186" t="s">
        <v>506</v>
      </c>
      <c r="I861" s="186" t="s">
        <v>540</v>
      </c>
      <c r="J861" s="152" t="str">
        <f t="shared" si="1"/>
        <v>2024/12</v>
      </c>
    </row>
    <row r="862">
      <c r="A862" s="195">
        <v>1.7337024E9</v>
      </c>
      <c r="B862" s="186">
        <v>1.7337888E9</v>
      </c>
      <c r="C862" s="186">
        <v>1.71432628</v>
      </c>
      <c r="D862" s="186" t="s">
        <v>537</v>
      </c>
      <c r="E862" s="196"/>
      <c r="F862" s="186" t="s">
        <v>538</v>
      </c>
      <c r="G862" s="186" t="s">
        <v>539</v>
      </c>
      <c r="H862" s="186" t="s">
        <v>499</v>
      </c>
      <c r="I862" s="186" t="s">
        <v>540</v>
      </c>
      <c r="J862" s="152" t="str">
        <f t="shared" si="1"/>
        <v>2024/12</v>
      </c>
    </row>
    <row r="863">
      <c r="A863" s="195">
        <v>1.7337024E9</v>
      </c>
      <c r="B863" s="186">
        <v>1.7337888E9</v>
      </c>
      <c r="C863" s="186">
        <v>7.2450503</v>
      </c>
      <c r="D863" s="186" t="s">
        <v>537</v>
      </c>
      <c r="E863" s="196"/>
      <c r="F863" s="186" t="s">
        <v>543</v>
      </c>
      <c r="G863" s="186" t="s">
        <v>539</v>
      </c>
      <c r="H863" s="186" t="s">
        <v>502</v>
      </c>
      <c r="I863" s="186" t="s">
        <v>540</v>
      </c>
      <c r="J863" s="152" t="str">
        <f t="shared" si="1"/>
        <v>2024/12</v>
      </c>
    </row>
    <row r="864">
      <c r="A864" s="195">
        <v>1.7337024E9</v>
      </c>
      <c r="B864" s="186">
        <v>1.7337888E9</v>
      </c>
      <c r="C864" s="186">
        <v>28.9301375</v>
      </c>
      <c r="D864" s="186" t="s">
        <v>537</v>
      </c>
      <c r="E864" s="196"/>
      <c r="F864" s="186" t="s">
        <v>548</v>
      </c>
      <c r="G864" s="186" t="s">
        <v>539</v>
      </c>
      <c r="H864" s="186" t="s">
        <v>488</v>
      </c>
      <c r="I864" s="186" t="s">
        <v>540</v>
      </c>
      <c r="J864" s="152" t="str">
        <f t="shared" si="1"/>
        <v>2024/12</v>
      </c>
    </row>
    <row r="865">
      <c r="A865" s="195">
        <v>1.7337024E9</v>
      </c>
      <c r="B865" s="186">
        <v>1.7337888E9</v>
      </c>
      <c r="C865" s="186">
        <v>0.19762575</v>
      </c>
      <c r="D865" s="186" t="s">
        <v>537</v>
      </c>
      <c r="E865" s="196"/>
      <c r="F865" s="186" t="s">
        <v>544</v>
      </c>
      <c r="G865" s="186" t="s">
        <v>539</v>
      </c>
      <c r="H865" s="186" t="s">
        <v>498</v>
      </c>
      <c r="I865" s="186" t="s">
        <v>540</v>
      </c>
      <c r="J865" s="152" t="str">
        <f t="shared" si="1"/>
        <v>2024/12</v>
      </c>
    </row>
    <row r="866">
      <c r="A866" s="195">
        <v>1.7337024E9</v>
      </c>
      <c r="B866" s="186">
        <v>1.7337888E9</v>
      </c>
      <c r="C866" s="186">
        <v>0.3036975</v>
      </c>
      <c r="D866" s="186" t="s">
        <v>537</v>
      </c>
      <c r="E866" s="196"/>
      <c r="F866" s="186" t="s">
        <v>545</v>
      </c>
      <c r="G866" s="186" t="s">
        <v>539</v>
      </c>
      <c r="H866" s="186" t="s">
        <v>491</v>
      </c>
      <c r="I866" s="186" t="s">
        <v>540</v>
      </c>
      <c r="J866" s="152" t="str">
        <f t="shared" si="1"/>
        <v>2024/12</v>
      </c>
    </row>
    <row r="867">
      <c r="A867" s="195">
        <v>1.7337024E9</v>
      </c>
      <c r="B867" s="186">
        <v>1.7337888E9</v>
      </c>
      <c r="C867" s="186">
        <v>0.1388834</v>
      </c>
      <c r="D867" s="186" t="s">
        <v>537</v>
      </c>
      <c r="E867" s="196"/>
      <c r="F867" s="186" t="s">
        <v>553</v>
      </c>
      <c r="G867" s="186" t="s">
        <v>539</v>
      </c>
      <c r="H867" s="186" t="s">
        <v>496</v>
      </c>
      <c r="I867" s="186" t="s">
        <v>540</v>
      </c>
      <c r="J867" s="152" t="str">
        <f t="shared" si="1"/>
        <v>2024/12</v>
      </c>
    </row>
    <row r="868">
      <c r="A868" s="195">
        <v>1.7337024E9</v>
      </c>
      <c r="B868" s="186">
        <v>1.7337888E9</v>
      </c>
      <c r="C868" s="186">
        <v>0.403575</v>
      </c>
      <c r="D868" s="186" t="s">
        <v>537</v>
      </c>
      <c r="E868" s="196"/>
      <c r="F868" s="186" t="s">
        <v>550</v>
      </c>
      <c r="G868" s="186" t="s">
        <v>539</v>
      </c>
      <c r="H868" s="186" t="s">
        <v>497</v>
      </c>
      <c r="I868" s="186" t="s">
        <v>540</v>
      </c>
      <c r="J868" s="152" t="str">
        <f t="shared" si="1"/>
        <v>2024/12</v>
      </c>
    </row>
    <row r="869">
      <c r="A869" s="195">
        <v>1.7337888E9</v>
      </c>
      <c r="B869" s="186">
        <v>1.7338752E9</v>
      </c>
      <c r="C869" s="186">
        <v>4.0425266</v>
      </c>
      <c r="D869" s="186" t="s">
        <v>537</v>
      </c>
      <c r="E869" s="196"/>
      <c r="F869" s="186" t="s">
        <v>542</v>
      </c>
      <c r="G869" s="186" t="s">
        <v>539</v>
      </c>
      <c r="H869" s="186" t="s">
        <v>487</v>
      </c>
      <c r="I869" s="186" t="s">
        <v>540</v>
      </c>
      <c r="J869" s="152" t="str">
        <f t="shared" si="1"/>
        <v>2024/12</v>
      </c>
    </row>
    <row r="870">
      <c r="A870" s="195">
        <v>1.7337888E9</v>
      </c>
      <c r="B870" s="186">
        <v>1.7338752E9</v>
      </c>
      <c r="C870" s="186">
        <v>25.29943616</v>
      </c>
      <c r="D870" s="186" t="s">
        <v>537</v>
      </c>
      <c r="E870" s="196"/>
      <c r="F870" s="186" t="s">
        <v>541</v>
      </c>
      <c r="G870" s="186" t="s">
        <v>539</v>
      </c>
      <c r="H870" s="186" t="s">
        <v>489</v>
      </c>
      <c r="I870" s="186" t="s">
        <v>540</v>
      </c>
      <c r="J870" s="152" t="str">
        <f t="shared" si="1"/>
        <v>2024/12</v>
      </c>
    </row>
    <row r="871">
      <c r="A871" s="195">
        <v>1.7337888E9</v>
      </c>
      <c r="B871" s="186">
        <v>1.7338752E9</v>
      </c>
      <c r="C871" s="186">
        <v>2.41254746</v>
      </c>
      <c r="D871" s="186" t="s">
        <v>537</v>
      </c>
      <c r="E871" s="196"/>
      <c r="F871" s="186" t="s">
        <v>538</v>
      </c>
      <c r="G871" s="186" t="s">
        <v>539</v>
      </c>
      <c r="H871" s="186" t="s">
        <v>499</v>
      </c>
      <c r="I871" s="186" t="s">
        <v>540</v>
      </c>
      <c r="J871" s="152" t="str">
        <f t="shared" si="1"/>
        <v>2024/12</v>
      </c>
    </row>
    <row r="872">
      <c r="A872" s="195">
        <v>1.7337888E9</v>
      </c>
      <c r="B872" s="186">
        <v>1.7338752E9</v>
      </c>
      <c r="C872" s="186">
        <v>6.36334955</v>
      </c>
      <c r="D872" s="186" t="s">
        <v>537</v>
      </c>
      <c r="E872" s="196"/>
      <c r="F872" s="186" t="s">
        <v>543</v>
      </c>
      <c r="G872" s="186" t="s">
        <v>539</v>
      </c>
      <c r="H872" s="186" t="s">
        <v>502</v>
      </c>
      <c r="I872" s="186" t="s">
        <v>540</v>
      </c>
      <c r="J872" s="152" t="str">
        <f t="shared" si="1"/>
        <v>2024/12</v>
      </c>
    </row>
    <row r="873">
      <c r="A873" s="195">
        <v>1.7337888E9</v>
      </c>
      <c r="B873" s="186">
        <v>1.7338752E9</v>
      </c>
      <c r="C873" s="186">
        <v>28.396415</v>
      </c>
      <c r="D873" s="186" t="s">
        <v>537</v>
      </c>
      <c r="E873" s="196"/>
      <c r="F873" s="186" t="s">
        <v>548</v>
      </c>
      <c r="G873" s="186" t="s">
        <v>539</v>
      </c>
      <c r="H873" s="186" t="s">
        <v>488</v>
      </c>
      <c r="I873" s="186" t="s">
        <v>540</v>
      </c>
      <c r="J873" s="152" t="str">
        <f t="shared" si="1"/>
        <v>2024/12</v>
      </c>
    </row>
    <row r="874">
      <c r="A874" s="195">
        <v>1.7337888E9</v>
      </c>
      <c r="B874" s="186">
        <v>1.7338752E9</v>
      </c>
      <c r="C874" s="186">
        <v>0.31452295</v>
      </c>
      <c r="D874" s="186" t="s">
        <v>537</v>
      </c>
      <c r="E874" s="196"/>
      <c r="F874" s="186" t="s">
        <v>544</v>
      </c>
      <c r="G874" s="186" t="s">
        <v>539</v>
      </c>
      <c r="H874" s="186" t="s">
        <v>498</v>
      </c>
      <c r="I874" s="186" t="s">
        <v>540</v>
      </c>
      <c r="J874" s="152" t="str">
        <f t="shared" si="1"/>
        <v>2024/12</v>
      </c>
    </row>
    <row r="875">
      <c r="A875" s="195">
        <v>1.7337888E9</v>
      </c>
      <c r="B875" s="186">
        <v>1.7338752E9</v>
      </c>
      <c r="C875" s="186">
        <v>0.10467045</v>
      </c>
      <c r="D875" s="186" t="s">
        <v>537</v>
      </c>
      <c r="E875" s="196"/>
      <c r="F875" s="186" t="s">
        <v>553</v>
      </c>
      <c r="G875" s="186" t="s">
        <v>539</v>
      </c>
      <c r="H875" s="186" t="s">
        <v>496</v>
      </c>
      <c r="I875" s="186" t="s">
        <v>540</v>
      </c>
      <c r="J875" s="152" t="str">
        <f t="shared" si="1"/>
        <v>2024/12</v>
      </c>
    </row>
    <row r="876">
      <c r="A876" s="195">
        <v>1.7337888E9</v>
      </c>
      <c r="B876" s="186">
        <v>1.7338752E9</v>
      </c>
      <c r="C876" s="186">
        <v>0.20158185</v>
      </c>
      <c r="D876" s="186" t="s">
        <v>537</v>
      </c>
      <c r="E876" s="196"/>
      <c r="F876" s="186" t="s">
        <v>546</v>
      </c>
      <c r="G876" s="186" t="s">
        <v>539</v>
      </c>
      <c r="H876" s="186" t="s">
        <v>509</v>
      </c>
      <c r="I876" s="186" t="s">
        <v>540</v>
      </c>
      <c r="J876" s="152" t="str">
        <f t="shared" si="1"/>
        <v>2024/12</v>
      </c>
    </row>
    <row r="877">
      <c r="A877" s="195">
        <v>1.7337888E9</v>
      </c>
      <c r="B877" s="186">
        <v>1.7338752E9</v>
      </c>
      <c r="C877" s="186">
        <v>0.393593</v>
      </c>
      <c r="D877" s="186" t="s">
        <v>537</v>
      </c>
      <c r="E877" s="196"/>
      <c r="F877" s="186" t="s">
        <v>550</v>
      </c>
      <c r="G877" s="186" t="s">
        <v>539</v>
      </c>
      <c r="H877" s="186" t="s">
        <v>497</v>
      </c>
      <c r="I877" s="186" t="s">
        <v>540</v>
      </c>
      <c r="J877" s="152" t="str">
        <f t="shared" si="1"/>
        <v>2024/12</v>
      </c>
    </row>
    <row r="878">
      <c r="A878" s="195">
        <v>1.7338752E9</v>
      </c>
      <c r="B878" s="186">
        <v>1.7339616E9</v>
      </c>
      <c r="C878" s="186">
        <v>7.40188565</v>
      </c>
      <c r="D878" s="186" t="s">
        <v>537</v>
      </c>
      <c r="E878" s="196"/>
      <c r="F878" s="186" t="s">
        <v>542</v>
      </c>
      <c r="G878" s="186" t="s">
        <v>539</v>
      </c>
      <c r="H878" s="186" t="s">
        <v>487</v>
      </c>
      <c r="I878" s="186" t="s">
        <v>540</v>
      </c>
      <c r="J878" s="152" t="str">
        <f t="shared" si="1"/>
        <v>2024/12</v>
      </c>
    </row>
    <row r="879">
      <c r="A879" s="195">
        <v>1.7338752E9</v>
      </c>
      <c r="B879" s="186">
        <v>1.7339616E9</v>
      </c>
      <c r="C879" s="186">
        <v>14.40075213</v>
      </c>
      <c r="D879" s="186" t="s">
        <v>537</v>
      </c>
      <c r="E879" s="196"/>
      <c r="F879" s="186" t="s">
        <v>538</v>
      </c>
      <c r="G879" s="186" t="s">
        <v>539</v>
      </c>
      <c r="H879" s="186" t="s">
        <v>499</v>
      </c>
      <c r="I879" s="186" t="s">
        <v>540</v>
      </c>
      <c r="J879" s="152" t="str">
        <f t="shared" si="1"/>
        <v>2024/12</v>
      </c>
    </row>
    <row r="880">
      <c r="A880" s="195">
        <v>1.7338752E9</v>
      </c>
      <c r="B880" s="186">
        <v>1.7339616E9</v>
      </c>
      <c r="C880" s="186">
        <v>9.51884341</v>
      </c>
      <c r="D880" s="186" t="s">
        <v>537</v>
      </c>
      <c r="E880" s="196"/>
      <c r="F880" s="186" t="s">
        <v>541</v>
      </c>
      <c r="G880" s="186" t="s">
        <v>539</v>
      </c>
      <c r="H880" s="186" t="s">
        <v>489</v>
      </c>
      <c r="I880" s="186" t="s">
        <v>540</v>
      </c>
      <c r="J880" s="152" t="str">
        <f t="shared" si="1"/>
        <v>2024/12</v>
      </c>
    </row>
    <row r="881">
      <c r="A881" s="195">
        <v>1.7338752E9</v>
      </c>
      <c r="B881" s="186">
        <v>1.7339616E9</v>
      </c>
      <c r="C881" s="186">
        <v>0.0929375</v>
      </c>
      <c r="D881" s="186" t="s">
        <v>537</v>
      </c>
      <c r="E881" s="196"/>
      <c r="F881" s="186" t="s">
        <v>556</v>
      </c>
      <c r="G881" s="186" t="s">
        <v>539</v>
      </c>
      <c r="H881" s="186" t="s">
        <v>506</v>
      </c>
      <c r="I881" s="186" t="s">
        <v>540</v>
      </c>
      <c r="J881" s="152" t="str">
        <f t="shared" si="1"/>
        <v>2024/12</v>
      </c>
    </row>
    <row r="882">
      <c r="A882" s="195">
        <v>1.7338752E9</v>
      </c>
      <c r="B882" s="186">
        <v>1.7339616E9</v>
      </c>
      <c r="C882" s="186">
        <v>5.831905</v>
      </c>
      <c r="D882" s="186" t="s">
        <v>537</v>
      </c>
      <c r="E882" s="196"/>
      <c r="F882" s="186" t="s">
        <v>543</v>
      </c>
      <c r="G882" s="186" t="s">
        <v>539</v>
      </c>
      <c r="H882" s="186" t="s">
        <v>502</v>
      </c>
      <c r="I882" s="186" t="s">
        <v>540</v>
      </c>
      <c r="J882" s="152" t="str">
        <f t="shared" si="1"/>
        <v>2024/12</v>
      </c>
    </row>
    <row r="883">
      <c r="A883" s="195">
        <v>1.7338752E9</v>
      </c>
      <c r="B883" s="186">
        <v>1.7339616E9</v>
      </c>
      <c r="C883" s="186">
        <v>42.3441689</v>
      </c>
      <c r="D883" s="186" t="s">
        <v>537</v>
      </c>
      <c r="E883" s="196"/>
      <c r="F883" s="186" t="s">
        <v>548</v>
      </c>
      <c r="G883" s="186" t="s">
        <v>539</v>
      </c>
      <c r="H883" s="186" t="s">
        <v>488</v>
      </c>
      <c r="I883" s="186" t="s">
        <v>540</v>
      </c>
      <c r="J883" s="152" t="str">
        <f t="shared" si="1"/>
        <v>2024/12</v>
      </c>
    </row>
    <row r="884">
      <c r="A884" s="195">
        <v>1.7338752E9</v>
      </c>
      <c r="B884" s="186">
        <v>1.7339616E9</v>
      </c>
      <c r="C884" s="186">
        <v>9.775E-4</v>
      </c>
      <c r="D884" s="186" t="s">
        <v>537</v>
      </c>
      <c r="E884" s="196"/>
      <c r="F884" s="186" t="s">
        <v>555</v>
      </c>
      <c r="G884" s="186" t="s">
        <v>539</v>
      </c>
      <c r="H884" s="186" t="s">
        <v>503</v>
      </c>
      <c r="I884" s="186" t="s">
        <v>540</v>
      </c>
      <c r="J884" s="152" t="str">
        <f t="shared" si="1"/>
        <v>2024/12</v>
      </c>
    </row>
    <row r="885">
      <c r="A885" s="195">
        <v>1.7338752E9</v>
      </c>
      <c r="B885" s="186">
        <v>1.7339616E9</v>
      </c>
      <c r="C885" s="186">
        <v>0.3430373</v>
      </c>
      <c r="D885" s="186" t="s">
        <v>537</v>
      </c>
      <c r="E885" s="196"/>
      <c r="F885" s="186" t="s">
        <v>544</v>
      </c>
      <c r="G885" s="186" t="s">
        <v>539</v>
      </c>
      <c r="H885" s="186" t="s">
        <v>498</v>
      </c>
      <c r="I885" s="186" t="s">
        <v>540</v>
      </c>
      <c r="J885" s="152" t="str">
        <f t="shared" si="1"/>
        <v>2024/12</v>
      </c>
    </row>
    <row r="886">
      <c r="A886" s="195">
        <v>1.7338752E9</v>
      </c>
      <c r="B886" s="186">
        <v>1.7339616E9</v>
      </c>
      <c r="C886" s="186">
        <v>0.1438773</v>
      </c>
      <c r="D886" s="186" t="s">
        <v>537</v>
      </c>
      <c r="E886" s="196"/>
      <c r="F886" s="186" t="s">
        <v>553</v>
      </c>
      <c r="G886" s="186" t="s">
        <v>539</v>
      </c>
      <c r="H886" s="186" t="s">
        <v>496</v>
      </c>
      <c r="I886" s="186" t="s">
        <v>540</v>
      </c>
      <c r="J886" s="152" t="str">
        <f t="shared" si="1"/>
        <v>2024/12</v>
      </c>
    </row>
    <row r="887">
      <c r="A887" s="195">
        <v>1.7339616E9</v>
      </c>
      <c r="B887" s="186">
        <v>1.734048E9</v>
      </c>
      <c r="C887" s="186">
        <v>10.07946415</v>
      </c>
      <c r="D887" s="186" t="s">
        <v>537</v>
      </c>
      <c r="E887" s="196"/>
      <c r="F887" s="186" t="s">
        <v>542</v>
      </c>
      <c r="G887" s="186" t="s">
        <v>539</v>
      </c>
      <c r="H887" s="186" t="s">
        <v>487</v>
      </c>
      <c r="I887" s="186" t="s">
        <v>540</v>
      </c>
      <c r="J887" s="152" t="str">
        <f t="shared" si="1"/>
        <v>2024/12</v>
      </c>
    </row>
    <row r="888">
      <c r="A888" s="195">
        <v>1.7339616E9</v>
      </c>
      <c r="B888" s="186">
        <v>1.734048E9</v>
      </c>
      <c r="C888" s="186">
        <v>61.63532268</v>
      </c>
      <c r="D888" s="186" t="s">
        <v>537</v>
      </c>
      <c r="E888" s="196"/>
      <c r="F888" s="186" t="s">
        <v>538</v>
      </c>
      <c r="G888" s="186" t="s">
        <v>539</v>
      </c>
      <c r="H888" s="186" t="s">
        <v>499</v>
      </c>
      <c r="I888" s="186" t="s">
        <v>540</v>
      </c>
      <c r="J888" s="152" t="str">
        <f t="shared" si="1"/>
        <v>2024/12</v>
      </c>
    </row>
    <row r="889">
      <c r="A889" s="195">
        <v>1.7339616E9</v>
      </c>
      <c r="B889" s="186">
        <v>1.734048E9</v>
      </c>
      <c r="C889" s="186">
        <v>18.54290033</v>
      </c>
      <c r="D889" s="186" t="s">
        <v>537</v>
      </c>
      <c r="E889" s="196"/>
      <c r="F889" s="186" t="s">
        <v>541</v>
      </c>
      <c r="G889" s="186" t="s">
        <v>539</v>
      </c>
      <c r="H889" s="186" t="s">
        <v>489</v>
      </c>
      <c r="I889" s="186" t="s">
        <v>540</v>
      </c>
      <c r="J889" s="152" t="str">
        <f t="shared" si="1"/>
        <v>2024/12</v>
      </c>
    </row>
    <row r="890">
      <c r="A890" s="195">
        <v>1.7339616E9</v>
      </c>
      <c r="B890" s="186">
        <v>1.734048E9</v>
      </c>
      <c r="C890" s="186">
        <v>0.1381243</v>
      </c>
      <c r="D890" s="186" t="s">
        <v>537</v>
      </c>
      <c r="E890" s="196"/>
      <c r="F890" s="186" t="s">
        <v>556</v>
      </c>
      <c r="G890" s="186" t="s">
        <v>539</v>
      </c>
      <c r="H890" s="186" t="s">
        <v>506</v>
      </c>
      <c r="I890" s="186" t="s">
        <v>540</v>
      </c>
      <c r="J890" s="152" t="str">
        <f t="shared" si="1"/>
        <v>2024/12</v>
      </c>
    </row>
    <row r="891">
      <c r="A891" s="195">
        <v>1.7339616E9</v>
      </c>
      <c r="B891" s="186">
        <v>1.734048E9</v>
      </c>
      <c r="C891" s="186">
        <v>11.0593865</v>
      </c>
      <c r="D891" s="186" t="s">
        <v>537</v>
      </c>
      <c r="E891" s="196"/>
      <c r="F891" s="186" t="s">
        <v>543</v>
      </c>
      <c r="G891" s="186" t="s">
        <v>539</v>
      </c>
      <c r="H891" s="186" t="s">
        <v>502</v>
      </c>
      <c r="I891" s="186" t="s">
        <v>540</v>
      </c>
      <c r="J891" s="152" t="str">
        <f t="shared" si="1"/>
        <v>2024/12</v>
      </c>
    </row>
    <row r="892">
      <c r="A892" s="195">
        <v>1.7339616E9</v>
      </c>
      <c r="B892" s="186">
        <v>1.734048E9</v>
      </c>
      <c r="C892" s="186">
        <v>16.3566383</v>
      </c>
      <c r="D892" s="186" t="s">
        <v>537</v>
      </c>
      <c r="E892" s="196"/>
      <c r="F892" s="186" t="s">
        <v>548</v>
      </c>
      <c r="G892" s="186" t="s">
        <v>539</v>
      </c>
      <c r="H892" s="186" t="s">
        <v>488</v>
      </c>
      <c r="I892" s="186" t="s">
        <v>540</v>
      </c>
      <c r="J892" s="152" t="str">
        <f t="shared" si="1"/>
        <v>2024/12</v>
      </c>
    </row>
    <row r="893">
      <c r="A893" s="195">
        <v>1.7339616E9</v>
      </c>
      <c r="B893" s="186">
        <v>1.734048E9</v>
      </c>
      <c r="C893" s="186">
        <v>0.21214635</v>
      </c>
      <c r="D893" s="186" t="s">
        <v>537</v>
      </c>
      <c r="E893" s="196"/>
      <c r="F893" s="186" t="s">
        <v>544</v>
      </c>
      <c r="G893" s="186" t="s">
        <v>539</v>
      </c>
      <c r="H893" s="186" t="s">
        <v>498</v>
      </c>
      <c r="I893" s="186" t="s">
        <v>540</v>
      </c>
      <c r="J893" s="152" t="str">
        <f t="shared" si="1"/>
        <v>2024/12</v>
      </c>
    </row>
    <row r="894">
      <c r="A894" s="195">
        <v>1.7339616E9</v>
      </c>
      <c r="B894" s="186">
        <v>1.734048E9</v>
      </c>
      <c r="C894" s="186">
        <v>0.1523413</v>
      </c>
      <c r="D894" s="186" t="s">
        <v>537</v>
      </c>
      <c r="E894" s="196"/>
      <c r="F894" s="186" t="s">
        <v>553</v>
      </c>
      <c r="G894" s="186" t="s">
        <v>539</v>
      </c>
      <c r="H894" s="186" t="s">
        <v>496</v>
      </c>
      <c r="I894" s="186" t="s">
        <v>540</v>
      </c>
      <c r="J894" s="152" t="str">
        <f t="shared" si="1"/>
        <v>2024/12</v>
      </c>
    </row>
    <row r="895">
      <c r="A895" s="195">
        <v>1.734048E9</v>
      </c>
      <c r="B895" s="186">
        <v>1.7341344E9</v>
      </c>
      <c r="C895" s="186">
        <v>4.47564955</v>
      </c>
      <c r="D895" s="186" t="s">
        <v>537</v>
      </c>
      <c r="E895" s="196"/>
      <c r="F895" s="186" t="s">
        <v>542</v>
      </c>
      <c r="G895" s="186" t="s">
        <v>539</v>
      </c>
      <c r="H895" s="186" t="s">
        <v>487</v>
      </c>
      <c r="I895" s="186" t="s">
        <v>540</v>
      </c>
      <c r="J895" s="152" t="str">
        <f t="shared" si="1"/>
        <v>2024/12</v>
      </c>
    </row>
    <row r="896">
      <c r="A896" s="195">
        <v>1.734048E9</v>
      </c>
      <c r="B896" s="186">
        <v>1.7341344E9</v>
      </c>
      <c r="C896" s="186">
        <v>80.10468883</v>
      </c>
      <c r="D896" s="186" t="s">
        <v>537</v>
      </c>
      <c r="E896" s="196"/>
      <c r="F896" s="186" t="s">
        <v>538</v>
      </c>
      <c r="G896" s="186" t="s">
        <v>539</v>
      </c>
      <c r="H896" s="186" t="s">
        <v>499</v>
      </c>
      <c r="I896" s="186" t="s">
        <v>540</v>
      </c>
      <c r="J896" s="152" t="str">
        <f t="shared" si="1"/>
        <v>2024/12</v>
      </c>
    </row>
    <row r="897">
      <c r="A897" s="195">
        <v>1.734048E9</v>
      </c>
      <c r="B897" s="186">
        <v>1.7341344E9</v>
      </c>
      <c r="C897" s="186">
        <v>5.96434333</v>
      </c>
      <c r="D897" s="186" t="s">
        <v>537</v>
      </c>
      <c r="E897" s="196"/>
      <c r="F897" s="186" t="s">
        <v>541</v>
      </c>
      <c r="G897" s="186" t="s">
        <v>539</v>
      </c>
      <c r="H897" s="186" t="s">
        <v>489</v>
      </c>
      <c r="I897" s="186" t="s">
        <v>540</v>
      </c>
      <c r="J897" s="152" t="str">
        <f t="shared" si="1"/>
        <v>2024/12</v>
      </c>
    </row>
    <row r="898">
      <c r="A898" s="195">
        <v>1.734048E9</v>
      </c>
      <c r="B898" s="186">
        <v>1.7341344E9</v>
      </c>
      <c r="C898" s="186">
        <v>6.28150015</v>
      </c>
      <c r="D898" s="186" t="s">
        <v>537</v>
      </c>
      <c r="E898" s="196"/>
      <c r="F898" s="186" t="s">
        <v>543</v>
      </c>
      <c r="G898" s="186" t="s">
        <v>539</v>
      </c>
      <c r="H898" s="186" t="s">
        <v>502</v>
      </c>
      <c r="I898" s="186" t="s">
        <v>540</v>
      </c>
      <c r="J898" s="152" t="str">
        <f t="shared" si="1"/>
        <v>2024/12</v>
      </c>
    </row>
    <row r="899">
      <c r="A899" s="195">
        <v>1.734048E9</v>
      </c>
      <c r="B899" s="186">
        <v>1.7341344E9</v>
      </c>
      <c r="C899" s="186">
        <v>0.246235</v>
      </c>
      <c r="D899" s="186" t="s">
        <v>537</v>
      </c>
      <c r="E899" s="196"/>
      <c r="F899" s="186" t="s">
        <v>548</v>
      </c>
      <c r="G899" s="186" t="s">
        <v>539</v>
      </c>
      <c r="H899" s="186" t="s">
        <v>488</v>
      </c>
      <c r="I899" s="186" t="s">
        <v>540</v>
      </c>
      <c r="J899" s="152" t="str">
        <f t="shared" si="1"/>
        <v>2024/12</v>
      </c>
    </row>
    <row r="900">
      <c r="A900" s="195">
        <v>1.734048E9</v>
      </c>
      <c r="B900" s="186">
        <v>1.7341344E9</v>
      </c>
      <c r="C900" s="186">
        <v>0.3273347</v>
      </c>
      <c r="D900" s="186" t="s">
        <v>537</v>
      </c>
      <c r="E900" s="196"/>
      <c r="F900" s="186" t="s">
        <v>544</v>
      </c>
      <c r="G900" s="186" t="s">
        <v>539</v>
      </c>
      <c r="H900" s="186" t="s">
        <v>498</v>
      </c>
      <c r="I900" s="186" t="s">
        <v>540</v>
      </c>
      <c r="J900" s="152" t="str">
        <f t="shared" si="1"/>
        <v>2024/12</v>
      </c>
    </row>
    <row r="901">
      <c r="A901" s="195">
        <v>1.734048E9</v>
      </c>
      <c r="B901" s="186">
        <v>1.7341344E9</v>
      </c>
      <c r="C901" s="186">
        <v>0.15080345</v>
      </c>
      <c r="D901" s="186" t="s">
        <v>537</v>
      </c>
      <c r="E901" s="196"/>
      <c r="F901" s="186" t="s">
        <v>553</v>
      </c>
      <c r="G901" s="186" t="s">
        <v>539</v>
      </c>
      <c r="H901" s="186" t="s">
        <v>496</v>
      </c>
      <c r="I901" s="186" t="s">
        <v>540</v>
      </c>
      <c r="J901" s="152" t="str">
        <f t="shared" si="1"/>
        <v>2024/12</v>
      </c>
    </row>
    <row r="902">
      <c r="A902" s="195">
        <v>1.7341344E9</v>
      </c>
      <c r="B902" s="186">
        <v>1.7342208E9</v>
      </c>
      <c r="C902" s="186">
        <v>0.5267265</v>
      </c>
      <c r="D902" s="186" t="s">
        <v>537</v>
      </c>
      <c r="E902" s="196"/>
      <c r="F902" s="186" t="s">
        <v>542</v>
      </c>
      <c r="G902" s="186" t="s">
        <v>539</v>
      </c>
      <c r="H902" s="186" t="s">
        <v>487</v>
      </c>
      <c r="I902" s="186" t="s">
        <v>540</v>
      </c>
      <c r="J902" s="152" t="str">
        <f t="shared" si="1"/>
        <v>2024/12</v>
      </c>
    </row>
    <row r="903">
      <c r="A903" s="195">
        <v>1.7341344E9</v>
      </c>
      <c r="B903" s="186">
        <v>1.7342208E9</v>
      </c>
      <c r="C903" s="186">
        <v>1.55036763</v>
      </c>
      <c r="D903" s="186" t="s">
        <v>537</v>
      </c>
      <c r="E903" s="196"/>
      <c r="F903" s="186" t="s">
        <v>538</v>
      </c>
      <c r="G903" s="186" t="s">
        <v>539</v>
      </c>
      <c r="H903" s="186" t="s">
        <v>499</v>
      </c>
      <c r="I903" s="186" t="s">
        <v>540</v>
      </c>
      <c r="J903" s="152" t="str">
        <f t="shared" si="1"/>
        <v>2024/12</v>
      </c>
    </row>
    <row r="904">
      <c r="A904" s="195">
        <v>1.7341344E9</v>
      </c>
      <c r="B904" s="186">
        <v>1.7342208E9</v>
      </c>
      <c r="C904" s="186">
        <v>1.08577956</v>
      </c>
      <c r="D904" s="186" t="s">
        <v>537</v>
      </c>
      <c r="E904" s="196"/>
      <c r="F904" s="186" t="s">
        <v>541</v>
      </c>
      <c r="G904" s="186" t="s">
        <v>539</v>
      </c>
      <c r="H904" s="186" t="s">
        <v>489</v>
      </c>
      <c r="I904" s="186" t="s">
        <v>540</v>
      </c>
      <c r="J904" s="152" t="str">
        <f t="shared" si="1"/>
        <v>2024/12</v>
      </c>
    </row>
    <row r="905">
      <c r="A905" s="195">
        <v>1.7341344E9</v>
      </c>
      <c r="B905" s="186">
        <v>1.7342208E9</v>
      </c>
      <c r="C905" s="186">
        <v>6.4003882</v>
      </c>
      <c r="D905" s="186" t="s">
        <v>537</v>
      </c>
      <c r="E905" s="196"/>
      <c r="F905" s="186" t="s">
        <v>543</v>
      </c>
      <c r="G905" s="186" t="s">
        <v>539</v>
      </c>
      <c r="H905" s="186" t="s">
        <v>502</v>
      </c>
      <c r="I905" s="186" t="s">
        <v>540</v>
      </c>
      <c r="J905" s="152" t="str">
        <f t="shared" si="1"/>
        <v>2024/12</v>
      </c>
    </row>
    <row r="906">
      <c r="A906" s="195">
        <v>1.7341344E9</v>
      </c>
      <c r="B906" s="186">
        <v>1.7342208E9</v>
      </c>
      <c r="C906" s="186">
        <v>1.41487125</v>
      </c>
      <c r="D906" s="186" t="s">
        <v>537</v>
      </c>
      <c r="E906" s="196"/>
      <c r="F906" s="186" t="s">
        <v>544</v>
      </c>
      <c r="G906" s="186" t="s">
        <v>539</v>
      </c>
      <c r="H906" s="186" t="s">
        <v>498</v>
      </c>
      <c r="I906" s="186" t="s">
        <v>540</v>
      </c>
      <c r="J906" s="152" t="str">
        <f t="shared" si="1"/>
        <v>2024/12</v>
      </c>
    </row>
    <row r="907">
      <c r="A907" s="195">
        <v>1.7341344E9</v>
      </c>
      <c r="B907" s="186">
        <v>1.7342208E9</v>
      </c>
      <c r="C907" s="186">
        <v>0.1359996</v>
      </c>
      <c r="D907" s="186" t="s">
        <v>537</v>
      </c>
      <c r="E907" s="196"/>
      <c r="F907" s="186" t="s">
        <v>553</v>
      </c>
      <c r="G907" s="186" t="s">
        <v>539</v>
      </c>
      <c r="H907" s="186" t="s">
        <v>496</v>
      </c>
      <c r="I907" s="186" t="s">
        <v>540</v>
      </c>
      <c r="J907" s="152" t="str">
        <f t="shared" si="1"/>
        <v>2024/12</v>
      </c>
    </row>
    <row r="908">
      <c r="A908" s="195">
        <v>1.7342208E9</v>
      </c>
      <c r="B908" s="186">
        <v>1.7343072E9</v>
      </c>
      <c r="C908" s="186">
        <v>1.2074008</v>
      </c>
      <c r="D908" s="186" t="s">
        <v>537</v>
      </c>
      <c r="E908" s="196"/>
      <c r="F908" s="186" t="s">
        <v>542</v>
      </c>
      <c r="G908" s="186" t="s">
        <v>539</v>
      </c>
      <c r="H908" s="186" t="s">
        <v>487</v>
      </c>
      <c r="I908" s="186" t="s">
        <v>540</v>
      </c>
      <c r="J908" s="152" t="str">
        <f t="shared" si="1"/>
        <v>2024/12</v>
      </c>
    </row>
    <row r="909">
      <c r="A909" s="195">
        <v>1.7342208E9</v>
      </c>
      <c r="B909" s="186">
        <v>1.7343072E9</v>
      </c>
      <c r="C909" s="186">
        <v>33.66296033</v>
      </c>
      <c r="D909" s="186" t="s">
        <v>537</v>
      </c>
      <c r="E909" s="196"/>
      <c r="F909" s="186" t="s">
        <v>538</v>
      </c>
      <c r="G909" s="186" t="s">
        <v>539</v>
      </c>
      <c r="H909" s="186" t="s">
        <v>499</v>
      </c>
      <c r="I909" s="186" t="s">
        <v>540</v>
      </c>
      <c r="J909" s="152" t="str">
        <f t="shared" si="1"/>
        <v>2024/12</v>
      </c>
    </row>
    <row r="910">
      <c r="A910" s="195">
        <v>1.7342208E9</v>
      </c>
      <c r="B910" s="186">
        <v>1.7343072E9</v>
      </c>
      <c r="C910" s="186">
        <v>2.02965002</v>
      </c>
      <c r="D910" s="186" t="s">
        <v>537</v>
      </c>
      <c r="E910" s="196"/>
      <c r="F910" s="186" t="s">
        <v>541</v>
      </c>
      <c r="G910" s="186" t="s">
        <v>539</v>
      </c>
      <c r="H910" s="186" t="s">
        <v>489</v>
      </c>
      <c r="I910" s="186" t="s">
        <v>540</v>
      </c>
      <c r="J910" s="152" t="str">
        <f t="shared" si="1"/>
        <v>2024/12</v>
      </c>
    </row>
    <row r="911">
      <c r="A911" s="195">
        <v>1.7342208E9</v>
      </c>
      <c r="B911" s="186">
        <v>1.7343072E9</v>
      </c>
      <c r="C911" s="186">
        <v>6.0960969</v>
      </c>
      <c r="D911" s="186" t="s">
        <v>537</v>
      </c>
      <c r="E911" s="196"/>
      <c r="F911" s="186" t="s">
        <v>543</v>
      </c>
      <c r="G911" s="186" t="s">
        <v>539</v>
      </c>
      <c r="H911" s="186" t="s">
        <v>502</v>
      </c>
      <c r="I911" s="186" t="s">
        <v>540</v>
      </c>
      <c r="J911" s="152" t="str">
        <f t="shared" si="1"/>
        <v>2024/12</v>
      </c>
    </row>
    <row r="912">
      <c r="A912" s="195">
        <v>1.7342208E9</v>
      </c>
      <c r="B912" s="186">
        <v>1.7343072E9</v>
      </c>
      <c r="C912" s="186">
        <v>0.0517884</v>
      </c>
      <c r="D912" s="186" t="s">
        <v>537</v>
      </c>
      <c r="E912" s="196"/>
      <c r="F912" s="186" t="s">
        <v>544</v>
      </c>
      <c r="G912" s="186" t="s">
        <v>539</v>
      </c>
      <c r="H912" s="186" t="s">
        <v>498</v>
      </c>
      <c r="I912" s="186" t="s">
        <v>540</v>
      </c>
      <c r="J912" s="152" t="str">
        <f t="shared" si="1"/>
        <v>2024/12</v>
      </c>
    </row>
    <row r="913">
      <c r="A913" s="195">
        <v>1.7342208E9</v>
      </c>
      <c r="B913" s="186">
        <v>1.7343072E9</v>
      </c>
      <c r="C913" s="186">
        <v>0.09955745</v>
      </c>
      <c r="D913" s="186" t="s">
        <v>537</v>
      </c>
      <c r="E913" s="196"/>
      <c r="F913" s="186" t="s">
        <v>553</v>
      </c>
      <c r="G913" s="186" t="s">
        <v>539</v>
      </c>
      <c r="H913" s="186" t="s">
        <v>496</v>
      </c>
      <c r="I913" s="186" t="s">
        <v>540</v>
      </c>
      <c r="J913" s="152" t="str">
        <f t="shared" si="1"/>
        <v>2024/12</v>
      </c>
    </row>
    <row r="914">
      <c r="A914" s="195">
        <v>1.7343072E9</v>
      </c>
      <c r="B914" s="186">
        <v>1.7343936E9</v>
      </c>
      <c r="C914" s="186">
        <v>4.4245715</v>
      </c>
      <c r="D914" s="186" t="s">
        <v>537</v>
      </c>
      <c r="E914" s="196"/>
      <c r="F914" s="186" t="s">
        <v>542</v>
      </c>
      <c r="G914" s="186" t="s">
        <v>539</v>
      </c>
      <c r="H914" s="186" t="s">
        <v>487</v>
      </c>
      <c r="I914" s="186" t="s">
        <v>540</v>
      </c>
      <c r="J914" s="152" t="str">
        <f t="shared" si="1"/>
        <v>2024/12</v>
      </c>
    </row>
    <row r="915">
      <c r="A915" s="195">
        <v>1.7343072E9</v>
      </c>
      <c r="B915" s="186">
        <v>1.7343936E9</v>
      </c>
      <c r="C915" s="186">
        <v>4.38022007</v>
      </c>
      <c r="D915" s="186" t="s">
        <v>537</v>
      </c>
      <c r="E915" s="196"/>
      <c r="F915" s="186" t="s">
        <v>538</v>
      </c>
      <c r="G915" s="186" t="s">
        <v>539</v>
      </c>
      <c r="H915" s="186" t="s">
        <v>499</v>
      </c>
      <c r="I915" s="186" t="s">
        <v>540</v>
      </c>
      <c r="J915" s="152" t="str">
        <f t="shared" si="1"/>
        <v>2024/12</v>
      </c>
    </row>
    <row r="916">
      <c r="A916" s="195">
        <v>1.7343072E9</v>
      </c>
      <c r="B916" s="186">
        <v>1.7343936E9</v>
      </c>
      <c r="C916" s="186">
        <v>59.54649289</v>
      </c>
      <c r="D916" s="186" t="s">
        <v>537</v>
      </c>
      <c r="E916" s="196"/>
      <c r="F916" s="186" t="s">
        <v>541</v>
      </c>
      <c r="G916" s="186" t="s">
        <v>539</v>
      </c>
      <c r="H916" s="186" t="s">
        <v>489</v>
      </c>
      <c r="I916" s="186" t="s">
        <v>540</v>
      </c>
      <c r="J916" s="152" t="str">
        <f t="shared" si="1"/>
        <v>2024/12</v>
      </c>
    </row>
    <row r="917">
      <c r="A917" s="195">
        <v>1.7343072E9</v>
      </c>
      <c r="B917" s="186">
        <v>1.7343936E9</v>
      </c>
      <c r="C917" s="186">
        <v>7.51339245</v>
      </c>
      <c r="D917" s="186" t="s">
        <v>537</v>
      </c>
      <c r="E917" s="196"/>
      <c r="F917" s="186" t="s">
        <v>543</v>
      </c>
      <c r="G917" s="186" t="s">
        <v>539</v>
      </c>
      <c r="H917" s="186" t="s">
        <v>502</v>
      </c>
      <c r="I917" s="186" t="s">
        <v>540</v>
      </c>
      <c r="J917" s="152" t="str">
        <f t="shared" si="1"/>
        <v>2024/12</v>
      </c>
    </row>
    <row r="918">
      <c r="A918" s="195">
        <v>1.7343072E9</v>
      </c>
      <c r="B918" s="186">
        <v>1.7343936E9</v>
      </c>
      <c r="C918" s="186">
        <v>6.3696191</v>
      </c>
      <c r="D918" s="186" t="s">
        <v>537</v>
      </c>
      <c r="E918" s="196"/>
      <c r="F918" s="186" t="s">
        <v>548</v>
      </c>
      <c r="G918" s="186" t="s">
        <v>539</v>
      </c>
      <c r="H918" s="186" t="s">
        <v>488</v>
      </c>
      <c r="I918" s="186" t="s">
        <v>540</v>
      </c>
      <c r="J918" s="152" t="str">
        <f t="shared" si="1"/>
        <v>2024/12</v>
      </c>
    </row>
    <row r="919">
      <c r="A919" s="195">
        <v>1.7343072E9</v>
      </c>
      <c r="B919" s="186">
        <v>1.7343936E9</v>
      </c>
      <c r="C919" s="186">
        <v>0.25724115</v>
      </c>
      <c r="D919" s="186" t="s">
        <v>537</v>
      </c>
      <c r="E919" s="196"/>
      <c r="F919" s="186" t="s">
        <v>544</v>
      </c>
      <c r="G919" s="186" t="s">
        <v>539</v>
      </c>
      <c r="H919" s="186" t="s">
        <v>498</v>
      </c>
      <c r="I919" s="186" t="s">
        <v>540</v>
      </c>
      <c r="J919" s="152" t="str">
        <f t="shared" si="1"/>
        <v>2024/12</v>
      </c>
    </row>
    <row r="920">
      <c r="A920" s="195">
        <v>1.7343072E9</v>
      </c>
      <c r="B920" s="186">
        <v>1.7343936E9</v>
      </c>
      <c r="C920" s="186">
        <v>0.37072175</v>
      </c>
      <c r="D920" s="186" t="s">
        <v>537</v>
      </c>
      <c r="E920" s="196"/>
      <c r="F920" s="186" t="s">
        <v>553</v>
      </c>
      <c r="G920" s="186" t="s">
        <v>539</v>
      </c>
      <c r="H920" s="186" t="s">
        <v>496</v>
      </c>
      <c r="I920" s="186" t="s">
        <v>540</v>
      </c>
      <c r="J920" s="152" t="str">
        <f t="shared" si="1"/>
        <v>2024/12</v>
      </c>
    </row>
    <row r="921">
      <c r="A921" s="195">
        <v>1.7343936E9</v>
      </c>
      <c r="B921" s="186">
        <v>1.73448E9</v>
      </c>
      <c r="C921" s="186">
        <v>8.11416895</v>
      </c>
      <c r="D921" s="186" t="s">
        <v>537</v>
      </c>
      <c r="E921" s="196"/>
      <c r="F921" s="186" t="s">
        <v>542</v>
      </c>
      <c r="G921" s="186" t="s">
        <v>539</v>
      </c>
      <c r="H921" s="186" t="s">
        <v>487</v>
      </c>
      <c r="I921" s="186" t="s">
        <v>540</v>
      </c>
      <c r="J921" s="152" t="str">
        <f t="shared" si="1"/>
        <v>2024/12</v>
      </c>
    </row>
    <row r="922">
      <c r="A922" s="195">
        <v>1.7343936E9</v>
      </c>
      <c r="B922" s="186">
        <v>1.73448E9</v>
      </c>
      <c r="C922" s="186">
        <v>2.54546353</v>
      </c>
      <c r="D922" s="186" t="s">
        <v>537</v>
      </c>
      <c r="E922" s="196"/>
      <c r="F922" s="186" t="s">
        <v>538</v>
      </c>
      <c r="G922" s="186" t="s">
        <v>539</v>
      </c>
      <c r="H922" s="186" t="s">
        <v>499</v>
      </c>
      <c r="I922" s="186" t="s">
        <v>540</v>
      </c>
      <c r="J922" s="152" t="str">
        <f t="shared" si="1"/>
        <v>2024/12</v>
      </c>
    </row>
    <row r="923">
      <c r="A923" s="195">
        <v>1.7343936E9</v>
      </c>
      <c r="B923" s="186">
        <v>1.73448E9</v>
      </c>
      <c r="C923" s="186">
        <v>5.86665777</v>
      </c>
      <c r="D923" s="186" t="s">
        <v>537</v>
      </c>
      <c r="E923" s="196"/>
      <c r="F923" s="186" t="s">
        <v>541</v>
      </c>
      <c r="G923" s="186" t="s">
        <v>539</v>
      </c>
      <c r="H923" s="186" t="s">
        <v>489</v>
      </c>
      <c r="I923" s="186" t="s">
        <v>540</v>
      </c>
      <c r="J923" s="152" t="str">
        <f t="shared" si="1"/>
        <v>2024/12</v>
      </c>
    </row>
    <row r="924">
      <c r="A924" s="195">
        <v>1.7343936E9</v>
      </c>
      <c r="B924" s="186">
        <v>1.73448E9</v>
      </c>
      <c r="C924" s="186">
        <v>6.9498726</v>
      </c>
      <c r="D924" s="186" t="s">
        <v>537</v>
      </c>
      <c r="E924" s="196"/>
      <c r="F924" s="186" t="s">
        <v>543</v>
      </c>
      <c r="G924" s="186" t="s">
        <v>539</v>
      </c>
      <c r="H924" s="186" t="s">
        <v>502</v>
      </c>
      <c r="I924" s="186" t="s">
        <v>540</v>
      </c>
      <c r="J924" s="152" t="str">
        <f t="shared" si="1"/>
        <v>2024/12</v>
      </c>
    </row>
    <row r="925">
      <c r="A925" s="195">
        <v>1.7343936E9</v>
      </c>
      <c r="B925" s="186">
        <v>1.73448E9</v>
      </c>
      <c r="C925" s="186">
        <v>5.6820326</v>
      </c>
      <c r="D925" s="186" t="s">
        <v>537</v>
      </c>
      <c r="E925" s="196"/>
      <c r="F925" s="186" t="s">
        <v>548</v>
      </c>
      <c r="G925" s="186" t="s">
        <v>539</v>
      </c>
      <c r="H925" s="186" t="s">
        <v>488</v>
      </c>
      <c r="I925" s="186" t="s">
        <v>540</v>
      </c>
      <c r="J925" s="152" t="str">
        <f t="shared" si="1"/>
        <v>2024/12</v>
      </c>
    </row>
    <row r="926">
      <c r="A926" s="195">
        <v>1.7343936E9</v>
      </c>
      <c r="B926" s="186">
        <v>1.73448E9</v>
      </c>
      <c r="C926" s="186">
        <v>0.25056605</v>
      </c>
      <c r="D926" s="186" t="s">
        <v>537</v>
      </c>
      <c r="E926" s="196"/>
      <c r="F926" s="186" t="s">
        <v>544</v>
      </c>
      <c r="G926" s="186" t="s">
        <v>539</v>
      </c>
      <c r="H926" s="186" t="s">
        <v>498</v>
      </c>
      <c r="I926" s="186" t="s">
        <v>540</v>
      </c>
      <c r="J926" s="152" t="str">
        <f t="shared" si="1"/>
        <v>2024/12</v>
      </c>
    </row>
    <row r="927">
      <c r="A927" s="195">
        <v>1.7343936E9</v>
      </c>
      <c r="B927" s="186">
        <v>1.73448E9</v>
      </c>
      <c r="C927" s="186">
        <v>0.3105149</v>
      </c>
      <c r="D927" s="186" t="s">
        <v>537</v>
      </c>
      <c r="E927" s="196"/>
      <c r="F927" s="186" t="s">
        <v>553</v>
      </c>
      <c r="G927" s="186" t="s">
        <v>539</v>
      </c>
      <c r="H927" s="186" t="s">
        <v>496</v>
      </c>
      <c r="I927" s="186" t="s">
        <v>540</v>
      </c>
      <c r="J927" s="152" t="str">
        <f t="shared" si="1"/>
        <v>2024/12</v>
      </c>
    </row>
    <row r="928">
      <c r="A928" s="195">
        <v>1.7343936E9</v>
      </c>
      <c r="B928" s="186">
        <v>1.73448E9</v>
      </c>
      <c r="C928" s="186">
        <v>0.00110085</v>
      </c>
      <c r="D928" s="186" t="s">
        <v>537</v>
      </c>
      <c r="E928" s="196"/>
      <c r="F928" s="186" t="s">
        <v>546</v>
      </c>
      <c r="G928" s="186" t="s">
        <v>539</v>
      </c>
      <c r="H928" s="186" t="s">
        <v>509</v>
      </c>
      <c r="I928" s="186" t="s">
        <v>540</v>
      </c>
      <c r="J928" s="152" t="str">
        <f t="shared" si="1"/>
        <v>2024/12</v>
      </c>
    </row>
    <row r="929">
      <c r="A929" s="195">
        <v>1.7343936E9</v>
      </c>
      <c r="B929" s="186">
        <v>1.73448E9</v>
      </c>
      <c r="C929" s="186">
        <v>0.0304182</v>
      </c>
      <c r="D929" s="186" t="s">
        <v>537</v>
      </c>
      <c r="E929" s="196"/>
      <c r="F929" s="186" t="s">
        <v>545</v>
      </c>
      <c r="G929" s="186" t="s">
        <v>539</v>
      </c>
      <c r="H929" s="186" t="s">
        <v>491</v>
      </c>
      <c r="I929" s="186" t="s">
        <v>540</v>
      </c>
      <c r="J929" s="152" t="str">
        <f t="shared" si="1"/>
        <v>2024/12</v>
      </c>
    </row>
    <row r="930">
      <c r="A930" s="195">
        <v>1.73448E9</v>
      </c>
      <c r="B930" s="186">
        <v>1.7345664E9</v>
      </c>
      <c r="C930" s="186">
        <v>3.084541</v>
      </c>
      <c r="D930" s="186" t="s">
        <v>537</v>
      </c>
      <c r="E930" s="196"/>
      <c r="F930" s="186" t="s">
        <v>542</v>
      </c>
      <c r="G930" s="186" t="s">
        <v>539</v>
      </c>
      <c r="H930" s="186" t="s">
        <v>487</v>
      </c>
      <c r="I930" s="186" t="s">
        <v>540</v>
      </c>
      <c r="J930" s="152" t="str">
        <f t="shared" si="1"/>
        <v>2024/12</v>
      </c>
    </row>
    <row r="931">
      <c r="A931" s="195">
        <v>1.73448E9</v>
      </c>
      <c r="B931" s="186">
        <v>1.7345664E9</v>
      </c>
      <c r="C931" s="186">
        <v>16.29308832</v>
      </c>
      <c r="D931" s="186" t="s">
        <v>537</v>
      </c>
      <c r="E931" s="196"/>
      <c r="F931" s="186" t="s">
        <v>538</v>
      </c>
      <c r="G931" s="186" t="s">
        <v>539</v>
      </c>
      <c r="H931" s="186" t="s">
        <v>499</v>
      </c>
      <c r="I931" s="186" t="s">
        <v>540</v>
      </c>
      <c r="J931" s="152" t="str">
        <f t="shared" si="1"/>
        <v>2024/12</v>
      </c>
    </row>
    <row r="932">
      <c r="A932" s="195">
        <v>1.73448E9</v>
      </c>
      <c r="B932" s="186">
        <v>1.7345664E9</v>
      </c>
      <c r="C932" s="186">
        <v>7.99298901</v>
      </c>
      <c r="D932" s="186" t="s">
        <v>537</v>
      </c>
      <c r="E932" s="196"/>
      <c r="F932" s="186" t="s">
        <v>541</v>
      </c>
      <c r="G932" s="186" t="s">
        <v>539</v>
      </c>
      <c r="H932" s="186" t="s">
        <v>489</v>
      </c>
      <c r="I932" s="186" t="s">
        <v>540</v>
      </c>
      <c r="J932" s="152" t="str">
        <f t="shared" si="1"/>
        <v>2024/12</v>
      </c>
    </row>
    <row r="933">
      <c r="A933" s="195">
        <v>1.73448E9</v>
      </c>
      <c r="B933" s="186">
        <v>1.7345664E9</v>
      </c>
      <c r="C933" s="186">
        <v>9.2028252</v>
      </c>
      <c r="D933" s="186" t="s">
        <v>537</v>
      </c>
      <c r="E933" s="196"/>
      <c r="F933" s="186" t="s">
        <v>543</v>
      </c>
      <c r="G933" s="186" t="s">
        <v>539</v>
      </c>
      <c r="H933" s="186" t="s">
        <v>502</v>
      </c>
      <c r="I933" s="186" t="s">
        <v>540</v>
      </c>
      <c r="J933" s="152" t="str">
        <f t="shared" si="1"/>
        <v>2024/12</v>
      </c>
    </row>
    <row r="934">
      <c r="A934" s="195">
        <v>1.73448E9</v>
      </c>
      <c r="B934" s="186">
        <v>1.7345664E9</v>
      </c>
      <c r="C934" s="186">
        <v>14.2246291</v>
      </c>
      <c r="D934" s="186" t="s">
        <v>537</v>
      </c>
      <c r="E934" s="196"/>
      <c r="F934" s="186" t="s">
        <v>548</v>
      </c>
      <c r="G934" s="186" t="s">
        <v>539</v>
      </c>
      <c r="H934" s="186" t="s">
        <v>488</v>
      </c>
      <c r="I934" s="186" t="s">
        <v>540</v>
      </c>
      <c r="J934" s="152" t="str">
        <f t="shared" si="1"/>
        <v>2024/12</v>
      </c>
    </row>
    <row r="935">
      <c r="A935" s="195">
        <v>1.73448E9</v>
      </c>
      <c r="B935" s="186">
        <v>1.7345664E9</v>
      </c>
      <c r="C935" s="190">
        <v>0.42070585</v>
      </c>
      <c r="D935" s="186" t="s">
        <v>537</v>
      </c>
      <c r="E935" s="196"/>
      <c r="F935" s="186" t="s">
        <v>544</v>
      </c>
      <c r="G935" s="186" t="s">
        <v>539</v>
      </c>
      <c r="H935" s="186" t="s">
        <v>498</v>
      </c>
      <c r="I935" s="186" t="s">
        <v>540</v>
      </c>
      <c r="J935" s="152" t="str">
        <f t="shared" si="1"/>
        <v>2024/12</v>
      </c>
    </row>
    <row r="936">
      <c r="A936" s="195">
        <v>1.73448E9</v>
      </c>
      <c r="B936" s="186">
        <v>1.7345664E9</v>
      </c>
      <c r="C936" s="186">
        <v>0.22765075</v>
      </c>
      <c r="D936" s="186" t="s">
        <v>537</v>
      </c>
      <c r="E936" s="196"/>
      <c r="F936" s="186" t="s">
        <v>553</v>
      </c>
      <c r="G936" s="186" t="s">
        <v>539</v>
      </c>
      <c r="H936" s="186" t="s">
        <v>496</v>
      </c>
      <c r="I936" s="186" t="s">
        <v>540</v>
      </c>
      <c r="J936" s="152" t="str">
        <f t="shared" si="1"/>
        <v>2024/12</v>
      </c>
    </row>
    <row r="937">
      <c r="A937" s="195">
        <v>1.73448E9</v>
      </c>
      <c r="B937" s="186">
        <v>1.7345664E9</v>
      </c>
      <c r="C937" s="186">
        <v>0.2060139</v>
      </c>
      <c r="D937" s="186" t="s">
        <v>537</v>
      </c>
      <c r="E937" s="196"/>
      <c r="F937" s="186" t="s">
        <v>546</v>
      </c>
      <c r="G937" s="186" t="s">
        <v>539</v>
      </c>
      <c r="H937" s="186" t="s">
        <v>509</v>
      </c>
      <c r="I937" s="186" t="s">
        <v>540</v>
      </c>
      <c r="J937" s="152" t="str">
        <f t="shared" si="1"/>
        <v>2024/12</v>
      </c>
    </row>
    <row r="938">
      <c r="A938" s="195">
        <v>1.7345664E9</v>
      </c>
      <c r="B938" s="186">
        <v>1.7346528E9</v>
      </c>
      <c r="C938" s="186">
        <v>9.6425573</v>
      </c>
      <c r="D938" s="186" t="s">
        <v>537</v>
      </c>
      <c r="E938" s="196"/>
      <c r="F938" s="186" t="s">
        <v>542</v>
      </c>
      <c r="G938" s="186" t="s">
        <v>539</v>
      </c>
      <c r="H938" s="186" t="s">
        <v>487</v>
      </c>
      <c r="I938" s="186" t="s">
        <v>540</v>
      </c>
      <c r="J938" s="152" t="str">
        <f t="shared" si="1"/>
        <v>2024/12</v>
      </c>
    </row>
    <row r="939">
      <c r="A939" s="195">
        <v>1.7345664E9</v>
      </c>
      <c r="B939" s="186">
        <v>1.7346528E9</v>
      </c>
      <c r="C939" s="186">
        <v>26.99548652</v>
      </c>
      <c r="D939" s="186" t="s">
        <v>537</v>
      </c>
      <c r="E939" s="196"/>
      <c r="F939" s="186" t="s">
        <v>538</v>
      </c>
      <c r="G939" s="186" t="s">
        <v>539</v>
      </c>
      <c r="H939" s="186" t="s">
        <v>499</v>
      </c>
      <c r="I939" s="186" t="s">
        <v>540</v>
      </c>
      <c r="J939" s="152" t="str">
        <f t="shared" si="1"/>
        <v>2024/12</v>
      </c>
    </row>
    <row r="940">
      <c r="A940" s="195">
        <v>1.7345664E9</v>
      </c>
      <c r="B940" s="186">
        <v>1.7346528E9</v>
      </c>
      <c r="C940" s="186">
        <v>8.09475632</v>
      </c>
      <c r="D940" s="186" t="s">
        <v>537</v>
      </c>
      <c r="E940" s="196"/>
      <c r="F940" s="186" t="s">
        <v>541</v>
      </c>
      <c r="G940" s="186" t="s">
        <v>539</v>
      </c>
      <c r="H940" s="186" t="s">
        <v>489</v>
      </c>
      <c r="I940" s="186" t="s">
        <v>540</v>
      </c>
      <c r="J940" s="152" t="str">
        <f t="shared" si="1"/>
        <v>2024/12</v>
      </c>
    </row>
    <row r="941">
      <c r="A941" s="195">
        <v>1.7345664E9</v>
      </c>
      <c r="B941" s="186">
        <v>1.7346528E9</v>
      </c>
      <c r="C941" s="186">
        <v>13.23853195</v>
      </c>
      <c r="D941" s="186" t="s">
        <v>537</v>
      </c>
      <c r="E941" s="196"/>
      <c r="F941" s="186" t="s">
        <v>543</v>
      </c>
      <c r="G941" s="186" t="s">
        <v>539</v>
      </c>
      <c r="H941" s="186" t="s">
        <v>502</v>
      </c>
      <c r="I941" s="186" t="s">
        <v>540</v>
      </c>
      <c r="J941" s="152" t="str">
        <f t="shared" si="1"/>
        <v>2024/12</v>
      </c>
    </row>
    <row r="942">
      <c r="A942" s="195">
        <v>1.7345664E9</v>
      </c>
      <c r="B942" s="186">
        <v>1.7346528E9</v>
      </c>
      <c r="C942" s="186">
        <v>3.1344207</v>
      </c>
      <c r="D942" s="186" t="s">
        <v>537</v>
      </c>
      <c r="E942" s="196"/>
      <c r="F942" s="186" t="s">
        <v>544</v>
      </c>
      <c r="G942" s="186" t="s">
        <v>539</v>
      </c>
      <c r="H942" s="186" t="s">
        <v>498</v>
      </c>
      <c r="I942" s="186" t="s">
        <v>540</v>
      </c>
      <c r="J942" s="152" t="str">
        <f t="shared" si="1"/>
        <v>2024/12</v>
      </c>
    </row>
    <row r="943">
      <c r="A943" s="195">
        <v>1.7345664E9</v>
      </c>
      <c r="B943" s="186">
        <v>1.7346528E9</v>
      </c>
      <c r="C943" s="186">
        <v>0.0470397</v>
      </c>
      <c r="D943" s="186" t="s">
        <v>537</v>
      </c>
      <c r="E943" s="196"/>
      <c r="F943" s="186" t="s">
        <v>545</v>
      </c>
      <c r="G943" s="186" t="s">
        <v>539</v>
      </c>
      <c r="H943" s="186" t="s">
        <v>491</v>
      </c>
      <c r="I943" s="186" t="s">
        <v>540</v>
      </c>
      <c r="J943" s="152" t="str">
        <f t="shared" si="1"/>
        <v>2024/12</v>
      </c>
    </row>
    <row r="944">
      <c r="A944" s="195">
        <v>1.7345664E9</v>
      </c>
      <c r="B944" s="186">
        <v>1.7346528E9</v>
      </c>
      <c r="C944" s="186">
        <v>0.22587</v>
      </c>
      <c r="D944" s="186" t="s">
        <v>537</v>
      </c>
      <c r="E944" s="196"/>
      <c r="F944" s="186" t="s">
        <v>553</v>
      </c>
      <c r="G944" s="186" t="s">
        <v>539</v>
      </c>
      <c r="H944" s="186" t="s">
        <v>496</v>
      </c>
      <c r="I944" s="186" t="s">
        <v>540</v>
      </c>
      <c r="J944" s="152" t="str">
        <f t="shared" si="1"/>
        <v>2024/12</v>
      </c>
    </row>
    <row r="945">
      <c r="A945" s="195">
        <v>1.7345664E9</v>
      </c>
      <c r="B945" s="186">
        <v>1.7346528E9</v>
      </c>
      <c r="C945" s="186">
        <v>16.04331726</v>
      </c>
      <c r="D945" s="186" t="s">
        <v>537</v>
      </c>
      <c r="E945" s="196"/>
      <c r="F945" s="186" t="s">
        <v>548</v>
      </c>
      <c r="G945" s="186" t="s">
        <v>539</v>
      </c>
      <c r="H945" s="186" t="s">
        <v>488</v>
      </c>
      <c r="I945" s="186" t="s">
        <v>540</v>
      </c>
      <c r="J945" s="152" t="str">
        <f t="shared" si="1"/>
        <v>2024/12</v>
      </c>
    </row>
    <row r="946">
      <c r="A946" s="195">
        <v>1.7346528E9</v>
      </c>
      <c r="B946" s="186">
        <v>1.7347392E9</v>
      </c>
      <c r="C946" s="186">
        <v>4.7177338</v>
      </c>
      <c r="D946" s="186" t="s">
        <v>537</v>
      </c>
      <c r="E946" s="196"/>
      <c r="F946" s="186" t="s">
        <v>542</v>
      </c>
      <c r="G946" s="186" t="s">
        <v>539</v>
      </c>
      <c r="H946" s="186" t="s">
        <v>487</v>
      </c>
      <c r="I946" s="186" t="s">
        <v>540</v>
      </c>
      <c r="J946" s="152" t="str">
        <f t="shared" si="1"/>
        <v>2024/12</v>
      </c>
    </row>
    <row r="947">
      <c r="A947" s="195">
        <v>1.7346528E9</v>
      </c>
      <c r="B947" s="186">
        <v>1.7347392E9</v>
      </c>
      <c r="C947" s="186">
        <v>27.94062619</v>
      </c>
      <c r="D947" s="186" t="s">
        <v>537</v>
      </c>
      <c r="E947" s="196"/>
      <c r="F947" s="186" t="s">
        <v>538</v>
      </c>
      <c r="G947" s="186" t="s">
        <v>539</v>
      </c>
      <c r="H947" s="186" t="s">
        <v>499</v>
      </c>
      <c r="I947" s="186" t="s">
        <v>540</v>
      </c>
      <c r="J947" s="152" t="str">
        <f t="shared" si="1"/>
        <v>2024/12</v>
      </c>
    </row>
    <row r="948">
      <c r="A948" s="195">
        <v>1.7346528E9</v>
      </c>
      <c r="B948" s="186">
        <v>1.7347392E9</v>
      </c>
      <c r="C948" s="186">
        <v>1.78377356</v>
      </c>
      <c r="D948" s="186" t="s">
        <v>537</v>
      </c>
      <c r="E948" s="196"/>
      <c r="F948" s="186" t="s">
        <v>541</v>
      </c>
      <c r="G948" s="186" t="s">
        <v>539</v>
      </c>
      <c r="H948" s="186" t="s">
        <v>489</v>
      </c>
      <c r="I948" s="186" t="s">
        <v>540</v>
      </c>
      <c r="J948" s="152" t="str">
        <f t="shared" si="1"/>
        <v>2024/12</v>
      </c>
    </row>
    <row r="949">
      <c r="A949" s="195">
        <v>1.7346528E9</v>
      </c>
      <c r="B949" s="186">
        <v>1.7347392E9</v>
      </c>
      <c r="C949" s="186">
        <v>8.9803912</v>
      </c>
      <c r="D949" s="186" t="s">
        <v>537</v>
      </c>
      <c r="E949" s="196"/>
      <c r="F949" s="186" t="s">
        <v>543</v>
      </c>
      <c r="G949" s="186" t="s">
        <v>539</v>
      </c>
      <c r="H949" s="186" t="s">
        <v>502</v>
      </c>
      <c r="I949" s="186" t="s">
        <v>540</v>
      </c>
      <c r="J949" s="152" t="str">
        <f t="shared" si="1"/>
        <v>2024/12</v>
      </c>
    </row>
    <row r="950">
      <c r="A950" s="195">
        <v>1.7346528E9</v>
      </c>
      <c r="B950" s="186">
        <v>1.7347392E9</v>
      </c>
      <c r="C950" s="186">
        <v>41.51206893</v>
      </c>
      <c r="D950" s="186" t="s">
        <v>537</v>
      </c>
      <c r="E950" s="196"/>
      <c r="F950" s="186" t="s">
        <v>548</v>
      </c>
      <c r="G950" s="186" t="s">
        <v>539</v>
      </c>
      <c r="H950" s="186" t="s">
        <v>488</v>
      </c>
      <c r="I950" s="186" t="s">
        <v>540</v>
      </c>
      <c r="J950" s="152" t="str">
        <f t="shared" si="1"/>
        <v>2024/12</v>
      </c>
    </row>
    <row r="951">
      <c r="A951" s="195">
        <v>1.7346528E9</v>
      </c>
      <c r="B951" s="186">
        <v>1.7347392E9</v>
      </c>
      <c r="C951" s="186">
        <v>0.32002715</v>
      </c>
      <c r="D951" s="186" t="s">
        <v>537</v>
      </c>
      <c r="E951" s="196"/>
      <c r="F951" s="186" t="s">
        <v>544</v>
      </c>
      <c r="G951" s="186" t="s">
        <v>539</v>
      </c>
      <c r="H951" s="186" t="s">
        <v>498</v>
      </c>
      <c r="I951" s="186" t="s">
        <v>540</v>
      </c>
      <c r="J951" s="152" t="str">
        <f t="shared" si="1"/>
        <v>2024/12</v>
      </c>
    </row>
    <row r="952">
      <c r="A952" s="195">
        <v>1.7346528E9</v>
      </c>
      <c r="B952" s="186">
        <v>1.7347392E9</v>
      </c>
      <c r="C952" s="186">
        <v>0.07817615</v>
      </c>
      <c r="D952" s="186" t="s">
        <v>537</v>
      </c>
      <c r="E952" s="196"/>
      <c r="F952" s="186" t="s">
        <v>545</v>
      </c>
      <c r="G952" s="186" t="s">
        <v>539</v>
      </c>
      <c r="H952" s="186" t="s">
        <v>491</v>
      </c>
      <c r="I952" s="186" t="s">
        <v>540</v>
      </c>
      <c r="J952" s="152" t="str">
        <f t="shared" si="1"/>
        <v>2024/12</v>
      </c>
    </row>
    <row r="953">
      <c r="A953" s="195">
        <v>1.7346528E9</v>
      </c>
      <c r="B953" s="186">
        <v>1.7347392E9</v>
      </c>
      <c r="C953" s="186">
        <v>0.1399827</v>
      </c>
      <c r="D953" s="186" t="s">
        <v>537</v>
      </c>
      <c r="E953" s="196"/>
      <c r="F953" s="186" t="s">
        <v>553</v>
      </c>
      <c r="G953" s="186" t="s">
        <v>539</v>
      </c>
      <c r="H953" s="186" t="s">
        <v>496</v>
      </c>
      <c r="I953" s="186" t="s">
        <v>540</v>
      </c>
      <c r="J953" s="152" t="str">
        <f t="shared" si="1"/>
        <v>2024/12</v>
      </c>
    </row>
    <row r="954">
      <c r="A954" s="195">
        <v>1.7347392E9</v>
      </c>
      <c r="B954" s="186">
        <v>1.7348256E9</v>
      </c>
      <c r="C954" s="186">
        <v>1.10999545</v>
      </c>
      <c r="D954" s="186" t="s">
        <v>537</v>
      </c>
      <c r="E954" s="196"/>
      <c r="F954" s="186" t="s">
        <v>542</v>
      </c>
      <c r="G954" s="186" t="s">
        <v>539</v>
      </c>
      <c r="H954" s="186" t="s">
        <v>487</v>
      </c>
      <c r="I954" s="186" t="s">
        <v>540</v>
      </c>
      <c r="J954" s="152" t="str">
        <f t="shared" si="1"/>
        <v>2024/12</v>
      </c>
    </row>
    <row r="955">
      <c r="A955" s="195">
        <v>1.7347392E9</v>
      </c>
      <c r="B955" s="186">
        <v>1.7348256E9</v>
      </c>
      <c r="C955" s="186">
        <v>1.52776265</v>
      </c>
      <c r="D955" s="186" t="s">
        <v>537</v>
      </c>
      <c r="E955" s="196"/>
      <c r="F955" s="186" t="s">
        <v>538</v>
      </c>
      <c r="G955" s="186" t="s">
        <v>539</v>
      </c>
      <c r="H955" s="186" t="s">
        <v>499</v>
      </c>
      <c r="I955" s="186" t="s">
        <v>540</v>
      </c>
      <c r="J955" s="152" t="str">
        <f t="shared" si="1"/>
        <v>2024/12</v>
      </c>
    </row>
    <row r="956">
      <c r="A956" s="195">
        <v>1.7347392E9</v>
      </c>
      <c r="B956" s="186">
        <v>1.7348256E9</v>
      </c>
      <c r="C956" s="186">
        <v>0.54880945</v>
      </c>
      <c r="D956" s="186" t="s">
        <v>537</v>
      </c>
      <c r="E956" s="196"/>
      <c r="F956" s="186" t="s">
        <v>548</v>
      </c>
      <c r="G956" s="186" t="s">
        <v>539</v>
      </c>
      <c r="H956" s="186" t="s">
        <v>488</v>
      </c>
      <c r="I956" s="186" t="s">
        <v>540</v>
      </c>
      <c r="J956" s="152" t="str">
        <f t="shared" si="1"/>
        <v>2024/12</v>
      </c>
    </row>
    <row r="957">
      <c r="A957" s="195">
        <v>1.7347392E9</v>
      </c>
      <c r="B957" s="186">
        <v>1.7348256E9</v>
      </c>
      <c r="C957" s="186">
        <v>1.65691734</v>
      </c>
      <c r="D957" s="186" t="s">
        <v>537</v>
      </c>
      <c r="E957" s="196"/>
      <c r="F957" s="186" t="s">
        <v>541</v>
      </c>
      <c r="G957" s="186" t="s">
        <v>539</v>
      </c>
      <c r="H957" s="186" t="s">
        <v>489</v>
      </c>
      <c r="I957" s="186" t="s">
        <v>540</v>
      </c>
      <c r="J957" s="152" t="str">
        <f t="shared" si="1"/>
        <v>2024/12</v>
      </c>
    </row>
    <row r="958">
      <c r="A958" s="195">
        <v>1.7347392E9</v>
      </c>
      <c r="B958" s="186">
        <v>1.7348256E9</v>
      </c>
      <c r="C958" s="186">
        <v>4.1867575</v>
      </c>
      <c r="D958" s="186" t="s">
        <v>537</v>
      </c>
      <c r="E958" s="196"/>
      <c r="F958" s="186" t="s">
        <v>543</v>
      </c>
      <c r="G958" s="186" t="s">
        <v>539</v>
      </c>
      <c r="H958" s="186" t="s">
        <v>502</v>
      </c>
      <c r="I958" s="186" t="s">
        <v>540</v>
      </c>
      <c r="J958" s="152" t="str">
        <f t="shared" si="1"/>
        <v>2024/12</v>
      </c>
    </row>
    <row r="959">
      <c r="A959" s="195">
        <v>1.7347392E9</v>
      </c>
      <c r="B959" s="186">
        <v>1.7348256E9</v>
      </c>
      <c r="C959" s="186">
        <v>0.01943635</v>
      </c>
      <c r="D959" s="186" t="s">
        <v>537</v>
      </c>
      <c r="E959" s="196"/>
      <c r="F959" s="186" t="s">
        <v>544</v>
      </c>
      <c r="G959" s="186" t="s">
        <v>539</v>
      </c>
      <c r="H959" s="186" t="s">
        <v>498</v>
      </c>
      <c r="I959" s="186" t="s">
        <v>540</v>
      </c>
      <c r="J959" s="152" t="str">
        <f t="shared" si="1"/>
        <v>2024/12</v>
      </c>
    </row>
    <row r="960">
      <c r="A960" s="195">
        <v>1.7347392E9</v>
      </c>
      <c r="B960" s="186">
        <v>1.7348256E9</v>
      </c>
      <c r="C960" s="186">
        <v>0.01808</v>
      </c>
      <c r="D960" s="186" t="s">
        <v>537</v>
      </c>
      <c r="E960" s="196"/>
      <c r="F960" s="186" t="s">
        <v>545</v>
      </c>
      <c r="G960" s="186" t="s">
        <v>539</v>
      </c>
      <c r="H960" s="186" t="s">
        <v>491</v>
      </c>
      <c r="I960" s="186" t="s">
        <v>540</v>
      </c>
      <c r="J960" s="152" t="str">
        <f t="shared" si="1"/>
        <v>2024/12</v>
      </c>
    </row>
    <row r="961">
      <c r="A961" s="195">
        <v>1.7347392E9</v>
      </c>
      <c r="B961" s="186">
        <v>1.7348256E9</v>
      </c>
      <c r="C961" s="186">
        <v>0.09694245</v>
      </c>
      <c r="D961" s="186" t="s">
        <v>537</v>
      </c>
      <c r="E961" s="196"/>
      <c r="F961" s="186" t="s">
        <v>553</v>
      </c>
      <c r="G961" s="186" t="s">
        <v>539</v>
      </c>
      <c r="H961" s="186" t="s">
        <v>496</v>
      </c>
      <c r="I961" s="186" t="s">
        <v>540</v>
      </c>
      <c r="J961" s="152" t="str">
        <f t="shared" si="1"/>
        <v>2024/12</v>
      </c>
    </row>
    <row r="962">
      <c r="A962" s="195">
        <v>1.7348256E9</v>
      </c>
      <c r="B962" s="186">
        <v>1.734912E9</v>
      </c>
      <c r="C962" s="186">
        <v>1.48183525</v>
      </c>
      <c r="D962" s="186" t="s">
        <v>537</v>
      </c>
      <c r="E962" s="196"/>
      <c r="F962" s="186" t="s">
        <v>542</v>
      </c>
      <c r="G962" s="186" t="s">
        <v>539</v>
      </c>
      <c r="H962" s="186" t="s">
        <v>487</v>
      </c>
      <c r="I962" s="186" t="s">
        <v>540</v>
      </c>
      <c r="J962" s="152" t="str">
        <f t="shared" si="1"/>
        <v>2024/12</v>
      </c>
    </row>
    <row r="963">
      <c r="A963" s="195">
        <v>1.7348256E9</v>
      </c>
      <c r="B963" s="186">
        <v>1.734912E9</v>
      </c>
      <c r="C963" s="186">
        <v>2.22203131</v>
      </c>
      <c r="D963" s="186" t="s">
        <v>537</v>
      </c>
      <c r="E963" s="196"/>
      <c r="F963" s="186" t="s">
        <v>538</v>
      </c>
      <c r="G963" s="186" t="s">
        <v>539</v>
      </c>
      <c r="H963" s="186" t="s">
        <v>499</v>
      </c>
      <c r="I963" s="186" t="s">
        <v>540</v>
      </c>
      <c r="J963" s="152" t="str">
        <f t="shared" si="1"/>
        <v>2024/12</v>
      </c>
    </row>
    <row r="964">
      <c r="A964" s="195">
        <v>1.7348256E9</v>
      </c>
      <c r="B964" s="186">
        <v>1.734912E9</v>
      </c>
      <c r="C964" s="186">
        <v>1.25111779</v>
      </c>
      <c r="D964" s="186" t="s">
        <v>537</v>
      </c>
      <c r="E964" s="196"/>
      <c r="F964" s="186" t="s">
        <v>541</v>
      </c>
      <c r="G964" s="186" t="s">
        <v>539</v>
      </c>
      <c r="H964" s="186" t="s">
        <v>489</v>
      </c>
      <c r="I964" s="186" t="s">
        <v>540</v>
      </c>
      <c r="J964" s="152" t="str">
        <f t="shared" si="1"/>
        <v>2024/12</v>
      </c>
    </row>
    <row r="965">
      <c r="A965" s="195">
        <v>1.7348256E9</v>
      </c>
      <c r="B965" s="186">
        <v>1.734912E9</v>
      </c>
      <c r="C965" s="186">
        <v>4.19588735</v>
      </c>
      <c r="D965" s="186" t="s">
        <v>537</v>
      </c>
      <c r="E965" s="196"/>
      <c r="F965" s="186" t="s">
        <v>543</v>
      </c>
      <c r="G965" s="186" t="s">
        <v>539</v>
      </c>
      <c r="H965" s="186" t="s">
        <v>502</v>
      </c>
      <c r="I965" s="186" t="s">
        <v>540</v>
      </c>
      <c r="J965" s="152" t="str">
        <f t="shared" si="1"/>
        <v>2024/12</v>
      </c>
    </row>
    <row r="966">
      <c r="A966" s="195">
        <v>1.7348256E9</v>
      </c>
      <c r="B966" s="186">
        <v>1.734912E9</v>
      </c>
      <c r="C966" s="186">
        <v>0.06445785</v>
      </c>
      <c r="D966" s="186" t="s">
        <v>537</v>
      </c>
      <c r="E966" s="196"/>
      <c r="F966" s="186" t="s">
        <v>544</v>
      </c>
      <c r="G966" s="186" t="s">
        <v>539</v>
      </c>
      <c r="H966" s="186" t="s">
        <v>498</v>
      </c>
      <c r="I966" s="186" t="s">
        <v>540</v>
      </c>
      <c r="J966" s="152" t="str">
        <f t="shared" si="1"/>
        <v>2024/12</v>
      </c>
    </row>
    <row r="967">
      <c r="A967" s="195">
        <v>1.7348256E9</v>
      </c>
      <c r="B967" s="186">
        <v>1.734912E9</v>
      </c>
      <c r="C967" s="186">
        <v>0.047685</v>
      </c>
      <c r="D967" s="186" t="s">
        <v>537</v>
      </c>
      <c r="E967" s="196"/>
      <c r="F967" s="186" t="s">
        <v>545</v>
      </c>
      <c r="G967" s="186" t="s">
        <v>539</v>
      </c>
      <c r="H967" s="186" t="s">
        <v>491</v>
      </c>
      <c r="I967" s="186" t="s">
        <v>540</v>
      </c>
      <c r="J967" s="152" t="str">
        <f t="shared" si="1"/>
        <v>2024/12</v>
      </c>
    </row>
    <row r="968">
      <c r="A968" s="195">
        <v>1.7348256E9</v>
      </c>
      <c r="B968" s="186">
        <v>1.734912E9</v>
      </c>
      <c r="C968" s="186">
        <v>0.10647575</v>
      </c>
      <c r="D968" s="186" t="s">
        <v>537</v>
      </c>
      <c r="E968" s="196"/>
      <c r="F968" s="186" t="s">
        <v>553</v>
      </c>
      <c r="G968" s="186" t="s">
        <v>539</v>
      </c>
      <c r="H968" s="186" t="s">
        <v>496</v>
      </c>
      <c r="I968" s="186" t="s">
        <v>540</v>
      </c>
      <c r="J968" s="152" t="str">
        <f t="shared" si="1"/>
        <v>2024/12</v>
      </c>
    </row>
    <row r="969">
      <c r="A969" s="195">
        <v>1.734912E9</v>
      </c>
      <c r="B969" s="186">
        <v>1.7349984E9</v>
      </c>
      <c r="C969" s="186">
        <v>3.7633311</v>
      </c>
      <c r="D969" s="186" t="s">
        <v>537</v>
      </c>
      <c r="E969" s="196"/>
      <c r="F969" s="186" t="s">
        <v>542</v>
      </c>
      <c r="G969" s="186" t="s">
        <v>539</v>
      </c>
      <c r="H969" s="186" t="s">
        <v>487</v>
      </c>
      <c r="I969" s="186" t="s">
        <v>540</v>
      </c>
      <c r="J969" s="152" t="str">
        <f t="shared" si="1"/>
        <v>2024/12</v>
      </c>
    </row>
    <row r="970">
      <c r="A970" s="195">
        <v>1.734912E9</v>
      </c>
      <c r="B970" s="186">
        <v>1.7349984E9</v>
      </c>
      <c r="C970" s="186">
        <v>16.6568172</v>
      </c>
      <c r="D970" s="186" t="s">
        <v>537</v>
      </c>
      <c r="E970" s="196"/>
      <c r="F970" s="186" t="s">
        <v>538</v>
      </c>
      <c r="G970" s="186" t="s">
        <v>539</v>
      </c>
      <c r="H970" s="186" t="s">
        <v>499</v>
      </c>
      <c r="I970" s="186" t="s">
        <v>540</v>
      </c>
      <c r="J970" s="152" t="str">
        <f t="shared" si="1"/>
        <v>2024/12</v>
      </c>
    </row>
    <row r="971">
      <c r="A971" s="195">
        <v>1.734912E9</v>
      </c>
      <c r="B971" s="186">
        <v>1.7349984E9</v>
      </c>
      <c r="C971" s="186">
        <v>4.49899881</v>
      </c>
      <c r="D971" s="186" t="s">
        <v>537</v>
      </c>
      <c r="E971" s="196"/>
      <c r="F971" s="186" t="s">
        <v>541</v>
      </c>
      <c r="G971" s="186" t="s">
        <v>539</v>
      </c>
      <c r="H971" s="186" t="s">
        <v>489</v>
      </c>
      <c r="I971" s="186" t="s">
        <v>540</v>
      </c>
      <c r="J971" s="152" t="str">
        <f t="shared" si="1"/>
        <v>2024/12</v>
      </c>
    </row>
    <row r="972">
      <c r="A972" s="195">
        <v>1.734912E9</v>
      </c>
      <c r="B972" s="186">
        <v>1.7349984E9</v>
      </c>
      <c r="C972" s="186">
        <v>13.67281375</v>
      </c>
      <c r="D972" s="186" t="s">
        <v>537</v>
      </c>
      <c r="E972" s="196"/>
      <c r="F972" s="186" t="s">
        <v>543</v>
      </c>
      <c r="G972" s="186" t="s">
        <v>539</v>
      </c>
      <c r="H972" s="186" t="s">
        <v>502</v>
      </c>
      <c r="I972" s="186" t="s">
        <v>540</v>
      </c>
      <c r="J972" s="152" t="str">
        <f t="shared" si="1"/>
        <v>2024/12</v>
      </c>
    </row>
    <row r="973">
      <c r="A973" s="195">
        <v>1.734912E9</v>
      </c>
      <c r="B973" s="186">
        <v>1.7349984E9</v>
      </c>
      <c r="C973" s="186">
        <v>0.0897499</v>
      </c>
      <c r="D973" s="186" t="s">
        <v>537</v>
      </c>
      <c r="E973" s="196"/>
      <c r="F973" s="186" t="s">
        <v>548</v>
      </c>
      <c r="G973" s="186" t="s">
        <v>539</v>
      </c>
      <c r="H973" s="186" t="s">
        <v>488</v>
      </c>
      <c r="I973" s="186" t="s">
        <v>540</v>
      </c>
      <c r="J973" s="152" t="str">
        <f t="shared" si="1"/>
        <v>2024/12</v>
      </c>
    </row>
    <row r="974">
      <c r="A974" s="195">
        <v>1.734912E9</v>
      </c>
      <c r="B974" s="186">
        <v>1.7349984E9</v>
      </c>
      <c r="C974" s="186">
        <v>0.81992125</v>
      </c>
      <c r="D974" s="186" t="s">
        <v>537</v>
      </c>
      <c r="E974" s="196"/>
      <c r="F974" s="186" t="s">
        <v>544</v>
      </c>
      <c r="G974" s="186" t="s">
        <v>539</v>
      </c>
      <c r="H974" s="186" t="s">
        <v>498</v>
      </c>
      <c r="I974" s="186" t="s">
        <v>540</v>
      </c>
      <c r="J974" s="152" t="str">
        <f t="shared" si="1"/>
        <v>2024/12</v>
      </c>
    </row>
    <row r="975">
      <c r="A975" s="195">
        <v>1.734912E9</v>
      </c>
      <c r="B975" s="186">
        <v>1.7349984E9</v>
      </c>
      <c r="C975" s="186">
        <v>0.1263975</v>
      </c>
      <c r="D975" s="186" t="s">
        <v>537</v>
      </c>
      <c r="E975" s="196"/>
      <c r="F975" s="186" t="s">
        <v>545</v>
      </c>
      <c r="G975" s="186" t="s">
        <v>539</v>
      </c>
      <c r="H975" s="186" t="s">
        <v>491</v>
      </c>
      <c r="I975" s="186" t="s">
        <v>540</v>
      </c>
      <c r="J975" s="152" t="str">
        <f t="shared" si="1"/>
        <v>2024/12</v>
      </c>
    </row>
    <row r="976">
      <c r="A976" s="195">
        <v>1.734912E9</v>
      </c>
      <c r="B976" s="186">
        <v>1.7349984E9</v>
      </c>
      <c r="C976" s="186">
        <v>0.13113065</v>
      </c>
      <c r="D976" s="186" t="s">
        <v>537</v>
      </c>
      <c r="E976" s="196"/>
      <c r="F976" s="186" t="s">
        <v>553</v>
      </c>
      <c r="G976" s="186" t="s">
        <v>539</v>
      </c>
      <c r="H976" s="186" t="s">
        <v>496</v>
      </c>
      <c r="I976" s="186" t="s">
        <v>540</v>
      </c>
      <c r="J976" s="152" t="str">
        <f t="shared" si="1"/>
        <v>2024/12</v>
      </c>
    </row>
    <row r="977">
      <c r="A977" s="195">
        <v>1.7349984E9</v>
      </c>
      <c r="B977" s="186">
        <v>1.7350848E9</v>
      </c>
      <c r="C977" s="186">
        <v>4.88624055</v>
      </c>
      <c r="D977" s="186" t="s">
        <v>537</v>
      </c>
      <c r="E977" s="196"/>
      <c r="F977" s="186" t="s">
        <v>542</v>
      </c>
      <c r="G977" s="186" t="s">
        <v>539</v>
      </c>
      <c r="H977" s="186" t="s">
        <v>487</v>
      </c>
      <c r="I977" s="186" t="s">
        <v>540</v>
      </c>
      <c r="J977" s="152" t="str">
        <f t="shared" si="1"/>
        <v>2024/12</v>
      </c>
    </row>
    <row r="978">
      <c r="A978" s="195">
        <v>1.7349984E9</v>
      </c>
      <c r="B978" s="186">
        <v>1.7350848E9</v>
      </c>
      <c r="C978" s="186">
        <v>7.09938812</v>
      </c>
      <c r="D978" s="186" t="s">
        <v>537</v>
      </c>
      <c r="E978" s="196"/>
      <c r="F978" s="186" t="s">
        <v>538</v>
      </c>
      <c r="G978" s="186" t="s">
        <v>539</v>
      </c>
      <c r="H978" s="186" t="s">
        <v>499</v>
      </c>
      <c r="I978" s="186" t="s">
        <v>540</v>
      </c>
      <c r="J978" s="152" t="str">
        <f t="shared" si="1"/>
        <v>2024/12</v>
      </c>
    </row>
    <row r="979">
      <c r="A979" s="195">
        <v>1.7349984E9</v>
      </c>
      <c r="B979" s="186">
        <v>1.7350848E9</v>
      </c>
      <c r="C979" s="186">
        <v>9.61732588</v>
      </c>
      <c r="D979" s="186" t="s">
        <v>537</v>
      </c>
      <c r="E979" s="196"/>
      <c r="F979" s="186" t="s">
        <v>541</v>
      </c>
      <c r="G979" s="186" t="s">
        <v>539</v>
      </c>
      <c r="H979" s="186" t="s">
        <v>489</v>
      </c>
      <c r="I979" s="186" t="s">
        <v>540</v>
      </c>
      <c r="J979" s="152" t="str">
        <f t="shared" si="1"/>
        <v>2024/12</v>
      </c>
    </row>
    <row r="980">
      <c r="A980" s="195">
        <v>1.7349984E9</v>
      </c>
      <c r="B980" s="186">
        <v>1.7350848E9</v>
      </c>
      <c r="C980" s="186">
        <v>0.3359925</v>
      </c>
      <c r="D980" s="186" t="s">
        <v>537</v>
      </c>
      <c r="E980" s="196"/>
      <c r="F980" s="186" t="s">
        <v>556</v>
      </c>
      <c r="G980" s="186" t="s">
        <v>539</v>
      </c>
      <c r="H980" s="186" t="s">
        <v>506</v>
      </c>
      <c r="I980" s="186" t="s">
        <v>540</v>
      </c>
      <c r="J980" s="152" t="str">
        <f t="shared" si="1"/>
        <v>2024/12</v>
      </c>
    </row>
    <row r="981">
      <c r="A981" s="195">
        <v>1.7349984E9</v>
      </c>
      <c r="B981" s="186">
        <v>1.7350848E9</v>
      </c>
      <c r="C981" s="186">
        <v>17.24883285</v>
      </c>
      <c r="D981" s="186" t="s">
        <v>537</v>
      </c>
      <c r="E981" s="196"/>
      <c r="F981" s="186" t="s">
        <v>543</v>
      </c>
      <c r="G981" s="186" t="s">
        <v>539</v>
      </c>
      <c r="H981" s="186" t="s">
        <v>502</v>
      </c>
      <c r="I981" s="186" t="s">
        <v>540</v>
      </c>
      <c r="J981" s="152" t="str">
        <f t="shared" si="1"/>
        <v>2024/12</v>
      </c>
    </row>
    <row r="982">
      <c r="A982" s="195">
        <v>1.7349984E9</v>
      </c>
      <c r="B982" s="186">
        <v>1.7350848E9</v>
      </c>
      <c r="C982" s="186">
        <v>0.8967862</v>
      </c>
      <c r="D982" s="186" t="s">
        <v>537</v>
      </c>
      <c r="E982" s="196"/>
      <c r="F982" s="186" t="s">
        <v>544</v>
      </c>
      <c r="G982" s="186" t="s">
        <v>539</v>
      </c>
      <c r="H982" s="186" t="s">
        <v>498</v>
      </c>
      <c r="I982" s="186" t="s">
        <v>540</v>
      </c>
      <c r="J982" s="152" t="str">
        <f t="shared" si="1"/>
        <v>2024/12</v>
      </c>
    </row>
    <row r="983">
      <c r="A983" s="195">
        <v>1.7349984E9</v>
      </c>
      <c r="B983" s="186">
        <v>1.7350848E9</v>
      </c>
      <c r="C983" s="186">
        <v>0.2020031</v>
      </c>
      <c r="D983" s="186" t="s">
        <v>537</v>
      </c>
      <c r="E983" s="196"/>
      <c r="F983" s="186" t="s">
        <v>545</v>
      </c>
      <c r="G983" s="186" t="s">
        <v>539</v>
      </c>
      <c r="H983" s="186" t="s">
        <v>491</v>
      </c>
      <c r="I983" s="186" t="s">
        <v>540</v>
      </c>
      <c r="J983" s="152" t="str">
        <f t="shared" si="1"/>
        <v>2024/12</v>
      </c>
    </row>
    <row r="984">
      <c r="A984" s="195">
        <v>1.7349984E9</v>
      </c>
      <c r="B984" s="186">
        <v>1.7350848E9</v>
      </c>
      <c r="C984" s="186">
        <v>0.12526925</v>
      </c>
      <c r="D984" s="186" t="s">
        <v>537</v>
      </c>
      <c r="E984" s="196"/>
      <c r="F984" s="186" t="s">
        <v>553</v>
      </c>
      <c r="G984" s="186" t="s">
        <v>539</v>
      </c>
      <c r="H984" s="186" t="s">
        <v>496</v>
      </c>
      <c r="I984" s="186" t="s">
        <v>540</v>
      </c>
      <c r="J984" s="152" t="str">
        <f t="shared" si="1"/>
        <v>2024/12</v>
      </c>
    </row>
    <row r="985">
      <c r="A985" s="195">
        <v>1.7350848E9</v>
      </c>
      <c r="B985" s="186">
        <v>1.7351712E9</v>
      </c>
      <c r="C985" s="186">
        <v>3.41819825</v>
      </c>
      <c r="D985" s="186" t="s">
        <v>537</v>
      </c>
      <c r="E985" s="196"/>
      <c r="F985" s="186" t="s">
        <v>542</v>
      </c>
      <c r="G985" s="186" t="s">
        <v>539</v>
      </c>
      <c r="H985" s="186" t="s">
        <v>487</v>
      </c>
      <c r="I985" s="186" t="s">
        <v>540</v>
      </c>
      <c r="J985" s="152" t="str">
        <f t="shared" si="1"/>
        <v>2024/12</v>
      </c>
    </row>
    <row r="986">
      <c r="A986" s="195">
        <v>1.7350848E9</v>
      </c>
      <c r="B986" s="186">
        <v>1.7351712E9</v>
      </c>
      <c r="C986" s="186">
        <v>2.58528681</v>
      </c>
      <c r="D986" s="186" t="s">
        <v>537</v>
      </c>
      <c r="E986" s="196"/>
      <c r="F986" s="186" t="s">
        <v>538</v>
      </c>
      <c r="G986" s="186" t="s">
        <v>539</v>
      </c>
      <c r="H986" s="186" t="s">
        <v>499</v>
      </c>
      <c r="I986" s="186" t="s">
        <v>540</v>
      </c>
      <c r="J986" s="152" t="str">
        <f t="shared" si="1"/>
        <v>2024/12</v>
      </c>
    </row>
    <row r="987">
      <c r="A987" s="195">
        <v>1.7350848E9</v>
      </c>
      <c r="B987" s="186">
        <v>1.7351712E9</v>
      </c>
      <c r="C987" s="186">
        <v>4.2639489</v>
      </c>
      <c r="D987" s="186" t="s">
        <v>537</v>
      </c>
      <c r="E987" s="196"/>
      <c r="F987" s="186" t="s">
        <v>541</v>
      </c>
      <c r="G987" s="186" t="s">
        <v>539</v>
      </c>
      <c r="H987" s="186" t="s">
        <v>489</v>
      </c>
      <c r="I987" s="186" t="s">
        <v>540</v>
      </c>
      <c r="J987" s="152" t="str">
        <f t="shared" si="1"/>
        <v>2024/12</v>
      </c>
    </row>
    <row r="988">
      <c r="A988" s="195">
        <v>1.7350848E9</v>
      </c>
      <c r="B988" s="186">
        <v>1.7351712E9</v>
      </c>
      <c r="C988" s="186">
        <v>15.8796534</v>
      </c>
      <c r="D988" s="186" t="s">
        <v>537</v>
      </c>
      <c r="E988" s="196"/>
      <c r="F988" s="186" t="s">
        <v>543</v>
      </c>
      <c r="G988" s="186" t="s">
        <v>539</v>
      </c>
      <c r="H988" s="186" t="s">
        <v>502</v>
      </c>
      <c r="I988" s="186" t="s">
        <v>540</v>
      </c>
      <c r="J988" s="152" t="str">
        <f t="shared" si="1"/>
        <v>2024/12</v>
      </c>
    </row>
    <row r="989">
      <c r="A989" s="195">
        <v>1.7350848E9</v>
      </c>
      <c r="B989" s="186">
        <v>1.7351712E9</v>
      </c>
      <c r="C989" s="186">
        <v>0.85381405</v>
      </c>
      <c r="D989" s="186" t="s">
        <v>537</v>
      </c>
      <c r="E989" s="196"/>
      <c r="F989" s="186" t="s">
        <v>544</v>
      </c>
      <c r="G989" s="186" t="s">
        <v>539</v>
      </c>
      <c r="H989" s="186" t="s">
        <v>498</v>
      </c>
      <c r="I989" s="186" t="s">
        <v>540</v>
      </c>
      <c r="J989" s="152" t="str">
        <f t="shared" si="1"/>
        <v>2024/12</v>
      </c>
    </row>
    <row r="990">
      <c r="A990" s="195">
        <v>1.7350848E9</v>
      </c>
      <c r="B990" s="186">
        <v>1.7351712E9</v>
      </c>
      <c r="C990" s="186">
        <v>0.15607</v>
      </c>
      <c r="D990" s="186" t="s">
        <v>537</v>
      </c>
      <c r="E990" s="196"/>
      <c r="F990" s="186" t="s">
        <v>545</v>
      </c>
      <c r="G990" s="186" t="s">
        <v>539</v>
      </c>
      <c r="H990" s="186" t="s">
        <v>491</v>
      </c>
      <c r="I990" s="186" t="s">
        <v>540</v>
      </c>
      <c r="J990" s="152" t="str">
        <f t="shared" si="1"/>
        <v>2024/12</v>
      </c>
    </row>
    <row r="991">
      <c r="A991" s="195">
        <v>1.7350848E9</v>
      </c>
      <c r="B991" s="186">
        <v>1.7351712E9</v>
      </c>
      <c r="C991" s="186">
        <v>0.1458316</v>
      </c>
      <c r="D991" s="186" t="s">
        <v>537</v>
      </c>
      <c r="E991" s="196"/>
      <c r="F991" s="186" t="s">
        <v>553</v>
      </c>
      <c r="G991" s="186" t="s">
        <v>539</v>
      </c>
      <c r="H991" s="186" t="s">
        <v>496</v>
      </c>
      <c r="I991" s="186" t="s">
        <v>540</v>
      </c>
      <c r="J991" s="152" t="str">
        <f t="shared" si="1"/>
        <v>2024/12</v>
      </c>
    </row>
    <row r="992">
      <c r="A992" s="195">
        <v>1.7351712E9</v>
      </c>
      <c r="B992" s="186">
        <v>1.7352576E9</v>
      </c>
      <c r="C992" s="186">
        <v>2.1270881</v>
      </c>
      <c r="D992" s="186" t="s">
        <v>537</v>
      </c>
      <c r="E992" s="196"/>
      <c r="F992" s="186" t="s">
        <v>542</v>
      </c>
      <c r="G992" s="186" t="s">
        <v>539</v>
      </c>
      <c r="H992" s="186" t="s">
        <v>487</v>
      </c>
      <c r="I992" s="186" t="s">
        <v>540</v>
      </c>
      <c r="J992" s="152" t="str">
        <f t="shared" si="1"/>
        <v>2024/12</v>
      </c>
    </row>
    <row r="993">
      <c r="A993" s="195">
        <v>1.7351712E9</v>
      </c>
      <c r="B993" s="186">
        <v>1.7352576E9</v>
      </c>
      <c r="C993" s="186">
        <v>8.36294119</v>
      </c>
      <c r="D993" s="186" t="s">
        <v>537</v>
      </c>
      <c r="E993" s="196"/>
      <c r="F993" s="186" t="s">
        <v>538</v>
      </c>
      <c r="G993" s="186" t="s">
        <v>539</v>
      </c>
      <c r="H993" s="186" t="s">
        <v>499</v>
      </c>
      <c r="I993" s="186" t="s">
        <v>540</v>
      </c>
      <c r="J993" s="152" t="str">
        <f t="shared" si="1"/>
        <v>2024/12</v>
      </c>
    </row>
    <row r="994">
      <c r="A994" s="195">
        <v>1.7351712E9</v>
      </c>
      <c r="B994" s="186">
        <v>1.7352576E9</v>
      </c>
      <c r="C994" s="186">
        <v>6.05250718</v>
      </c>
      <c r="D994" s="186" t="s">
        <v>537</v>
      </c>
      <c r="E994" s="196"/>
      <c r="F994" s="186" t="s">
        <v>541</v>
      </c>
      <c r="G994" s="186" t="s">
        <v>539</v>
      </c>
      <c r="H994" s="186" t="s">
        <v>489</v>
      </c>
      <c r="I994" s="186" t="s">
        <v>540</v>
      </c>
      <c r="J994" s="152" t="str">
        <f t="shared" si="1"/>
        <v>2024/12</v>
      </c>
    </row>
    <row r="995">
      <c r="A995" s="195">
        <v>1.7351712E9</v>
      </c>
      <c r="B995" s="186">
        <v>1.7352576E9</v>
      </c>
      <c r="C995" s="186">
        <v>0.0109475</v>
      </c>
      <c r="D995" s="186" t="s">
        <v>537</v>
      </c>
      <c r="E995" s="196"/>
      <c r="F995" s="186" t="s">
        <v>556</v>
      </c>
      <c r="G995" s="186" t="s">
        <v>539</v>
      </c>
      <c r="H995" s="186" t="s">
        <v>506</v>
      </c>
      <c r="I995" s="186" t="s">
        <v>540</v>
      </c>
      <c r="J995" s="152" t="str">
        <f t="shared" si="1"/>
        <v>2024/12</v>
      </c>
    </row>
    <row r="996">
      <c r="A996" s="195">
        <v>1.7351712E9</v>
      </c>
      <c r="B996" s="186">
        <v>1.7352576E9</v>
      </c>
      <c r="C996" s="186">
        <v>17.4266427</v>
      </c>
      <c r="D996" s="186" t="s">
        <v>537</v>
      </c>
      <c r="E996" s="196"/>
      <c r="F996" s="186" t="s">
        <v>543</v>
      </c>
      <c r="G996" s="186" t="s">
        <v>539</v>
      </c>
      <c r="H996" s="186" t="s">
        <v>502</v>
      </c>
      <c r="I996" s="186" t="s">
        <v>540</v>
      </c>
      <c r="J996" s="152" t="str">
        <f t="shared" si="1"/>
        <v>2024/12</v>
      </c>
    </row>
    <row r="997">
      <c r="A997" s="195">
        <v>1.7351712E9</v>
      </c>
      <c r="B997" s="186">
        <v>1.7352576E9</v>
      </c>
      <c r="C997" s="186">
        <v>0.2143217</v>
      </c>
      <c r="D997" s="186" t="s">
        <v>537</v>
      </c>
      <c r="E997" s="196"/>
      <c r="F997" s="186" t="s">
        <v>548</v>
      </c>
      <c r="G997" s="186" t="s">
        <v>539</v>
      </c>
      <c r="H997" s="186" t="s">
        <v>488</v>
      </c>
      <c r="I997" s="186" t="s">
        <v>540</v>
      </c>
      <c r="J997" s="152" t="str">
        <f t="shared" si="1"/>
        <v>2024/12</v>
      </c>
    </row>
    <row r="998">
      <c r="A998" s="195">
        <v>1.7351712E9</v>
      </c>
      <c r="B998" s="186">
        <v>1.7352576E9</v>
      </c>
      <c r="C998" s="186">
        <v>0.73220735</v>
      </c>
      <c r="D998" s="186" t="s">
        <v>537</v>
      </c>
      <c r="E998" s="196"/>
      <c r="F998" s="186" t="s">
        <v>544</v>
      </c>
      <c r="G998" s="186" t="s">
        <v>539</v>
      </c>
      <c r="H998" s="186" t="s">
        <v>498</v>
      </c>
      <c r="I998" s="186" t="s">
        <v>540</v>
      </c>
      <c r="J998" s="152" t="str">
        <f t="shared" si="1"/>
        <v>2024/12</v>
      </c>
    </row>
    <row r="999">
      <c r="A999" s="195">
        <v>1.7351712E9</v>
      </c>
      <c r="B999" s="186">
        <v>1.7352576E9</v>
      </c>
      <c r="C999" s="186">
        <v>0.19668</v>
      </c>
      <c r="D999" s="186" t="s">
        <v>537</v>
      </c>
      <c r="E999" s="196"/>
      <c r="F999" s="186" t="s">
        <v>545</v>
      </c>
      <c r="G999" s="186" t="s">
        <v>539</v>
      </c>
      <c r="H999" s="186" t="s">
        <v>491</v>
      </c>
      <c r="I999" s="186" t="s">
        <v>540</v>
      </c>
      <c r="J999" s="152" t="str">
        <f t="shared" si="1"/>
        <v>2024/12</v>
      </c>
    </row>
    <row r="1000">
      <c r="A1000" s="195">
        <v>1.7351712E9</v>
      </c>
      <c r="B1000" s="186">
        <v>1.7352576E9</v>
      </c>
      <c r="C1000" s="186">
        <v>0.175095</v>
      </c>
      <c r="D1000" s="186" t="s">
        <v>537</v>
      </c>
      <c r="E1000" s="196"/>
      <c r="F1000" s="186" t="s">
        <v>553</v>
      </c>
      <c r="G1000" s="186" t="s">
        <v>539</v>
      </c>
      <c r="H1000" s="186" t="s">
        <v>496</v>
      </c>
      <c r="I1000" s="186" t="s">
        <v>540</v>
      </c>
      <c r="J1000" s="152" t="str">
        <f t="shared" si="1"/>
        <v>2024/12</v>
      </c>
    </row>
    <row r="1001">
      <c r="A1001" s="195">
        <v>1.7352576E9</v>
      </c>
      <c r="B1001" s="186">
        <v>1.735344E9</v>
      </c>
      <c r="C1001" s="186">
        <v>1.23877055</v>
      </c>
      <c r="D1001" s="186" t="s">
        <v>537</v>
      </c>
      <c r="E1001" s="196"/>
      <c r="F1001" s="186" t="s">
        <v>542</v>
      </c>
      <c r="G1001" s="186" t="s">
        <v>539</v>
      </c>
      <c r="H1001" s="186" t="s">
        <v>487</v>
      </c>
      <c r="I1001" s="186" t="s">
        <v>540</v>
      </c>
      <c r="J1001" s="152" t="str">
        <f t="shared" si="1"/>
        <v>2024/12</v>
      </c>
    </row>
    <row r="1002">
      <c r="A1002" s="195">
        <v>1.7352576E9</v>
      </c>
      <c r="B1002" s="186">
        <v>1.735344E9</v>
      </c>
      <c r="C1002" s="186">
        <v>7.99237416</v>
      </c>
      <c r="D1002" s="186" t="s">
        <v>537</v>
      </c>
      <c r="E1002" s="196"/>
      <c r="F1002" s="186" t="s">
        <v>538</v>
      </c>
      <c r="G1002" s="186" t="s">
        <v>539</v>
      </c>
      <c r="H1002" s="186" t="s">
        <v>499</v>
      </c>
      <c r="I1002" s="186" t="s">
        <v>540</v>
      </c>
      <c r="J1002" s="152" t="str">
        <f t="shared" si="1"/>
        <v>2024/12</v>
      </c>
    </row>
    <row r="1003">
      <c r="A1003" s="195">
        <v>1.7352576E9</v>
      </c>
      <c r="B1003" s="186">
        <v>1.735344E9</v>
      </c>
      <c r="C1003" s="186">
        <v>4.51595021</v>
      </c>
      <c r="D1003" s="186" t="s">
        <v>537</v>
      </c>
      <c r="E1003" s="196"/>
      <c r="F1003" s="186" t="s">
        <v>541</v>
      </c>
      <c r="G1003" s="186" t="s">
        <v>539</v>
      </c>
      <c r="H1003" s="186" t="s">
        <v>489</v>
      </c>
      <c r="I1003" s="186" t="s">
        <v>540</v>
      </c>
      <c r="J1003" s="152" t="str">
        <f t="shared" si="1"/>
        <v>2024/12</v>
      </c>
    </row>
    <row r="1004">
      <c r="A1004" s="195">
        <v>1.7352576E9</v>
      </c>
      <c r="B1004" s="186">
        <v>1.735344E9</v>
      </c>
      <c r="C1004" s="186">
        <v>5.7917326</v>
      </c>
      <c r="D1004" s="186" t="s">
        <v>537</v>
      </c>
      <c r="E1004" s="196"/>
      <c r="F1004" s="186" t="s">
        <v>543</v>
      </c>
      <c r="G1004" s="186" t="s">
        <v>539</v>
      </c>
      <c r="H1004" s="186" t="s">
        <v>502</v>
      </c>
      <c r="I1004" s="186" t="s">
        <v>540</v>
      </c>
      <c r="J1004" s="152" t="str">
        <f t="shared" si="1"/>
        <v>2024/12</v>
      </c>
    </row>
    <row r="1005">
      <c r="A1005" s="195">
        <v>1.7352576E9</v>
      </c>
      <c r="B1005" s="186">
        <v>1.735344E9</v>
      </c>
      <c r="C1005" s="186">
        <v>32.22475165</v>
      </c>
      <c r="D1005" s="186" t="s">
        <v>537</v>
      </c>
      <c r="E1005" s="196"/>
      <c r="F1005" s="186" t="s">
        <v>548</v>
      </c>
      <c r="G1005" s="186" t="s">
        <v>539</v>
      </c>
      <c r="H1005" s="186" t="s">
        <v>488</v>
      </c>
      <c r="I1005" s="186" t="s">
        <v>540</v>
      </c>
      <c r="J1005" s="152" t="str">
        <f t="shared" si="1"/>
        <v>2024/12</v>
      </c>
    </row>
    <row r="1006">
      <c r="A1006" s="195">
        <v>1.7352576E9</v>
      </c>
      <c r="B1006" s="186">
        <v>1.735344E9</v>
      </c>
      <c r="C1006" s="186">
        <v>0.2156955</v>
      </c>
      <c r="D1006" s="186" t="s">
        <v>537</v>
      </c>
      <c r="E1006" s="196"/>
      <c r="F1006" s="186" t="s">
        <v>544</v>
      </c>
      <c r="G1006" s="186" t="s">
        <v>539</v>
      </c>
      <c r="H1006" s="186" t="s">
        <v>498</v>
      </c>
      <c r="I1006" s="186" t="s">
        <v>540</v>
      </c>
      <c r="J1006" s="152" t="str">
        <f t="shared" si="1"/>
        <v>2024/12</v>
      </c>
    </row>
    <row r="1007">
      <c r="A1007" s="195">
        <v>1.7352576E9</v>
      </c>
      <c r="B1007" s="186">
        <v>1.735344E9</v>
      </c>
      <c r="C1007" s="186">
        <v>0.175175</v>
      </c>
      <c r="D1007" s="186" t="s">
        <v>537</v>
      </c>
      <c r="E1007" s="196"/>
      <c r="F1007" s="186" t="s">
        <v>545</v>
      </c>
      <c r="G1007" s="186" t="s">
        <v>539</v>
      </c>
      <c r="H1007" s="186" t="s">
        <v>491</v>
      </c>
      <c r="I1007" s="186" t="s">
        <v>540</v>
      </c>
      <c r="J1007" s="152" t="str">
        <f t="shared" si="1"/>
        <v>2024/12</v>
      </c>
    </row>
    <row r="1008">
      <c r="A1008" s="195">
        <v>1.7352576E9</v>
      </c>
      <c r="B1008" s="186">
        <v>1.735344E9</v>
      </c>
      <c r="C1008" s="186">
        <v>0.1181818</v>
      </c>
      <c r="D1008" s="186" t="s">
        <v>537</v>
      </c>
      <c r="E1008" s="196"/>
      <c r="F1008" s="186" t="s">
        <v>553</v>
      </c>
      <c r="G1008" s="186" t="s">
        <v>539</v>
      </c>
      <c r="H1008" s="186" t="s">
        <v>496</v>
      </c>
      <c r="I1008" s="186" t="s">
        <v>540</v>
      </c>
      <c r="J1008" s="152" t="str">
        <f t="shared" si="1"/>
        <v>2024/12</v>
      </c>
    </row>
    <row r="1009">
      <c r="A1009" s="195">
        <v>1.735344E9</v>
      </c>
      <c r="B1009" s="186">
        <v>1.7354304E9</v>
      </c>
      <c r="C1009" s="186">
        <v>0.86481005</v>
      </c>
      <c r="D1009" s="186" t="s">
        <v>537</v>
      </c>
      <c r="E1009" s="196"/>
      <c r="F1009" s="186" t="s">
        <v>542</v>
      </c>
      <c r="G1009" s="186" t="s">
        <v>539</v>
      </c>
      <c r="H1009" s="186" t="s">
        <v>487</v>
      </c>
      <c r="I1009" s="186" t="s">
        <v>540</v>
      </c>
      <c r="J1009" s="152" t="str">
        <f t="shared" si="1"/>
        <v>2024/12</v>
      </c>
    </row>
    <row r="1010">
      <c r="A1010" s="195">
        <v>1.735344E9</v>
      </c>
      <c r="B1010" s="186">
        <v>1.7354304E9</v>
      </c>
      <c r="C1010" s="186">
        <v>2.02240185</v>
      </c>
      <c r="D1010" s="186" t="s">
        <v>537</v>
      </c>
      <c r="E1010" s="196"/>
      <c r="F1010" s="186" t="s">
        <v>538</v>
      </c>
      <c r="G1010" s="186" t="s">
        <v>539</v>
      </c>
      <c r="H1010" s="186" t="s">
        <v>499</v>
      </c>
      <c r="I1010" s="186" t="s">
        <v>540</v>
      </c>
      <c r="J1010" s="152" t="str">
        <f t="shared" si="1"/>
        <v>2024/12</v>
      </c>
    </row>
    <row r="1011">
      <c r="A1011" s="195">
        <v>1.735344E9</v>
      </c>
      <c r="B1011" s="186">
        <v>1.7354304E9</v>
      </c>
      <c r="C1011" s="186">
        <v>1.23199919</v>
      </c>
      <c r="D1011" s="186" t="s">
        <v>537</v>
      </c>
      <c r="E1011" s="196"/>
      <c r="F1011" s="186" t="s">
        <v>541</v>
      </c>
      <c r="G1011" s="186" t="s">
        <v>539</v>
      </c>
      <c r="H1011" s="186" t="s">
        <v>489</v>
      </c>
      <c r="I1011" s="186" t="s">
        <v>540</v>
      </c>
      <c r="J1011" s="152" t="str">
        <f t="shared" si="1"/>
        <v>2024/12</v>
      </c>
    </row>
    <row r="1012">
      <c r="A1012" s="195">
        <v>1.735344E9</v>
      </c>
      <c r="B1012" s="186">
        <v>1.7354304E9</v>
      </c>
      <c r="C1012" s="186">
        <v>3.98141505</v>
      </c>
      <c r="D1012" s="186" t="s">
        <v>537</v>
      </c>
      <c r="E1012" s="196"/>
      <c r="F1012" s="186" t="s">
        <v>543</v>
      </c>
      <c r="G1012" s="186" t="s">
        <v>539</v>
      </c>
      <c r="H1012" s="186" t="s">
        <v>502</v>
      </c>
      <c r="I1012" s="186" t="s">
        <v>540</v>
      </c>
      <c r="J1012" s="152" t="str">
        <f t="shared" si="1"/>
        <v>2024/12</v>
      </c>
    </row>
    <row r="1013">
      <c r="A1013" s="195">
        <v>1.735344E9</v>
      </c>
      <c r="B1013" s="186">
        <v>1.7354304E9</v>
      </c>
      <c r="C1013" s="186">
        <v>0.02720675</v>
      </c>
      <c r="D1013" s="186" t="s">
        <v>537</v>
      </c>
      <c r="E1013" s="196"/>
      <c r="F1013" s="186" t="s">
        <v>544</v>
      </c>
      <c r="G1013" s="186" t="s">
        <v>539</v>
      </c>
      <c r="H1013" s="186" t="s">
        <v>498</v>
      </c>
      <c r="I1013" s="186" t="s">
        <v>540</v>
      </c>
      <c r="J1013" s="152" t="str">
        <f t="shared" si="1"/>
        <v>2024/12</v>
      </c>
    </row>
    <row r="1014">
      <c r="A1014" s="195">
        <v>1.735344E9</v>
      </c>
      <c r="B1014" s="186">
        <v>1.7354304E9</v>
      </c>
      <c r="C1014" s="186">
        <v>0.153695</v>
      </c>
      <c r="D1014" s="186" t="s">
        <v>537</v>
      </c>
      <c r="E1014" s="196"/>
      <c r="F1014" s="186" t="s">
        <v>545</v>
      </c>
      <c r="G1014" s="186" t="s">
        <v>539</v>
      </c>
      <c r="H1014" s="186" t="s">
        <v>491</v>
      </c>
      <c r="I1014" s="186" t="s">
        <v>540</v>
      </c>
      <c r="J1014" s="152" t="str">
        <f t="shared" si="1"/>
        <v>2024/12</v>
      </c>
    </row>
    <row r="1015">
      <c r="A1015" s="195">
        <v>1.735344E9</v>
      </c>
      <c r="B1015" s="186">
        <v>1.7354304E9</v>
      </c>
      <c r="C1015" s="186">
        <v>0.13854375</v>
      </c>
      <c r="D1015" s="186" t="s">
        <v>537</v>
      </c>
      <c r="E1015" s="196"/>
      <c r="F1015" s="186" t="s">
        <v>553</v>
      </c>
      <c r="G1015" s="186" t="s">
        <v>539</v>
      </c>
      <c r="H1015" s="186" t="s">
        <v>496</v>
      </c>
      <c r="I1015" s="186" t="s">
        <v>540</v>
      </c>
      <c r="J1015" s="152" t="str">
        <f t="shared" si="1"/>
        <v>2024/12</v>
      </c>
    </row>
    <row r="1016">
      <c r="A1016" s="195">
        <v>1.735344E9</v>
      </c>
      <c r="B1016" s="186">
        <v>1.7354304E9</v>
      </c>
      <c r="C1016" s="186">
        <v>0.2071756</v>
      </c>
      <c r="D1016" s="186" t="s">
        <v>537</v>
      </c>
      <c r="E1016" s="196"/>
      <c r="F1016" s="186" t="s">
        <v>557</v>
      </c>
      <c r="G1016" s="186" t="s">
        <v>539</v>
      </c>
      <c r="H1016" s="186" t="s">
        <v>510</v>
      </c>
      <c r="I1016" s="186" t="s">
        <v>540</v>
      </c>
      <c r="J1016" s="152" t="str">
        <f t="shared" si="1"/>
        <v>2024/12</v>
      </c>
    </row>
    <row r="1017">
      <c r="A1017" s="195">
        <v>1.7354304E9</v>
      </c>
      <c r="B1017" s="186">
        <v>1.7355168E9</v>
      </c>
      <c r="C1017" s="186">
        <v>6.10856515</v>
      </c>
      <c r="D1017" s="186" t="s">
        <v>537</v>
      </c>
      <c r="E1017" s="196"/>
      <c r="F1017" s="186" t="s">
        <v>542</v>
      </c>
      <c r="G1017" s="186" t="s">
        <v>539</v>
      </c>
      <c r="H1017" s="186" t="s">
        <v>487</v>
      </c>
      <c r="I1017" s="186" t="s">
        <v>540</v>
      </c>
      <c r="J1017" s="152" t="str">
        <f t="shared" si="1"/>
        <v>2024/12</v>
      </c>
    </row>
    <row r="1018">
      <c r="A1018" s="195">
        <v>1.7354304E9</v>
      </c>
      <c r="B1018" s="186">
        <v>1.7355168E9</v>
      </c>
      <c r="C1018" s="186">
        <v>1.81603156</v>
      </c>
      <c r="D1018" s="186" t="s">
        <v>537</v>
      </c>
      <c r="E1018" s="196"/>
      <c r="F1018" s="186" t="s">
        <v>538</v>
      </c>
      <c r="G1018" s="186" t="s">
        <v>539</v>
      </c>
      <c r="H1018" s="186" t="s">
        <v>499</v>
      </c>
      <c r="I1018" s="186" t="s">
        <v>540</v>
      </c>
      <c r="J1018" s="152" t="str">
        <f t="shared" si="1"/>
        <v>2024/12</v>
      </c>
    </row>
    <row r="1019">
      <c r="A1019" s="195">
        <v>1.7354304E9</v>
      </c>
      <c r="B1019" s="186">
        <v>1.7355168E9</v>
      </c>
      <c r="C1019" s="186">
        <v>1.20035474</v>
      </c>
      <c r="D1019" s="186" t="s">
        <v>537</v>
      </c>
      <c r="E1019" s="196"/>
      <c r="F1019" s="186" t="s">
        <v>541</v>
      </c>
      <c r="G1019" s="186" t="s">
        <v>539</v>
      </c>
      <c r="H1019" s="186" t="s">
        <v>489</v>
      </c>
      <c r="I1019" s="186" t="s">
        <v>540</v>
      </c>
      <c r="J1019" s="152" t="str">
        <f t="shared" si="1"/>
        <v>2024/12</v>
      </c>
    </row>
    <row r="1020">
      <c r="A1020" s="195">
        <v>1.7354304E9</v>
      </c>
      <c r="B1020" s="186">
        <v>1.7355168E9</v>
      </c>
      <c r="C1020" s="186">
        <v>4.3996413</v>
      </c>
      <c r="D1020" s="186" t="s">
        <v>537</v>
      </c>
      <c r="E1020" s="196"/>
      <c r="F1020" s="186" t="s">
        <v>543</v>
      </c>
      <c r="G1020" s="186" t="s">
        <v>539</v>
      </c>
      <c r="H1020" s="186" t="s">
        <v>502</v>
      </c>
      <c r="I1020" s="186" t="s">
        <v>540</v>
      </c>
      <c r="J1020" s="152" t="str">
        <f t="shared" si="1"/>
        <v>2024/12</v>
      </c>
    </row>
    <row r="1021">
      <c r="A1021" s="195">
        <v>1.7354304E9</v>
      </c>
      <c r="B1021" s="186">
        <v>1.7355168E9</v>
      </c>
      <c r="C1021" s="186">
        <v>0.01291535</v>
      </c>
      <c r="D1021" s="186" t="s">
        <v>537</v>
      </c>
      <c r="E1021" s="196"/>
      <c r="F1021" s="186" t="s">
        <v>544</v>
      </c>
      <c r="G1021" s="186" t="s">
        <v>539</v>
      </c>
      <c r="H1021" s="186" t="s">
        <v>498</v>
      </c>
      <c r="I1021" s="186" t="s">
        <v>540</v>
      </c>
      <c r="J1021" s="152" t="str">
        <f t="shared" si="1"/>
        <v>2024/12</v>
      </c>
    </row>
    <row r="1022">
      <c r="A1022" s="195">
        <v>1.7354304E9</v>
      </c>
      <c r="B1022" s="186">
        <v>1.7355168E9</v>
      </c>
      <c r="C1022" s="186">
        <v>0.1507625</v>
      </c>
      <c r="D1022" s="186" t="s">
        <v>537</v>
      </c>
      <c r="E1022" s="196"/>
      <c r="F1022" s="186" t="s">
        <v>545</v>
      </c>
      <c r="G1022" s="186" t="s">
        <v>539</v>
      </c>
      <c r="H1022" s="186" t="s">
        <v>491</v>
      </c>
      <c r="I1022" s="186" t="s">
        <v>540</v>
      </c>
      <c r="J1022" s="152" t="str">
        <f t="shared" si="1"/>
        <v>2024/12</v>
      </c>
    </row>
    <row r="1023">
      <c r="A1023" s="195">
        <v>1.7354304E9</v>
      </c>
      <c r="B1023" s="186">
        <v>1.7355168E9</v>
      </c>
      <c r="C1023" s="186">
        <v>0.14323305</v>
      </c>
      <c r="D1023" s="186" t="s">
        <v>537</v>
      </c>
      <c r="E1023" s="196"/>
      <c r="F1023" s="186" t="s">
        <v>553</v>
      </c>
      <c r="G1023" s="186" t="s">
        <v>539</v>
      </c>
      <c r="H1023" s="186" t="s">
        <v>496</v>
      </c>
      <c r="I1023" s="186" t="s">
        <v>540</v>
      </c>
      <c r="J1023" s="152" t="str">
        <f t="shared" si="1"/>
        <v>2024/12</v>
      </c>
    </row>
    <row r="1024">
      <c r="A1024" s="195">
        <v>1.7355168E9</v>
      </c>
      <c r="B1024" s="186">
        <v>1.7356032E9</v>
      </c>
      <c r="C1024" s="186">
        <v>0.7698619</v>
      </c>
      <c r="D1024" s="186" t="s">
        <v>537</v>
      </c>
      <c r="E1024" s="196"/>
      <c r="F1024" s="186" t="s">
        <v>542</v>
      </c>
      <c r="G1024" s="186" t="s">
        <v>539</v>
      </c>
      <c r="H1024" s="186" t="s">
        <v>487</v>
      </c>
      <c r="I1024" s="186" t="s">
        <v>540</v>
      </c>
      <c r="J1024" s="152" t="str">
        <f t="shared" si="1"/>
        <v>2024/12</v>
      </c>
    </row>
    <row r="1025">
      <c r="A1025" s="195">
        <v>1.7355168E9</v>
      </c>
      <c r="B1025" s="186">
        <v>1.7356032E9</v>
      </c>
      <c r="C1025" s="186">
        <v>3.10235531</v>
      </c>
      <c r="D1025" s="186" t="s">
        <v>537</v>
      </c>
      <c r="E1025" s="196"/>
      <c r="F1025" s="186" t="s">
        <v>538</v>
      </c>
      <c r="G1025" s="186" t="s">
        <v>539</v>
      </c>
      <c r="H1025" s="186" t="s">
        <v>499</v>
      </c>
      <c r="I1025" s="186" t="s">
        <v>540</v>
      </c>
      <c r="J1025" s="152" t="str">
        <f t="shared" si="1"/>
        <v>2024/12</v>
      </c>
    </row>
    <row r="1026">
      <c r="A1026" s="195">
        <v>1.7355168E9</v>
      </c>
      <c r="B1026" s="186">
        <v>1.7356032E9</v>
      </c>
      <c r="C1026" s="186">
        <v>1.31361923</v>
      </c>
      <c r="D1026" s="186" t="s">
        <v>537</v>
      </c>
      <c r="E1026" s="196"/>
      <c r="F1026" s="186" t="s">
        <v>541</v>
      </c>
      <c r="G1026" s="186" t="s">
        <v>539</v>
      </c>
      <c r="H1026" s="186" t="s">
        <v>489</v>
      </c>
      <c r="I1026" s="186" t="s">
        <v>540</v>
      </c>
      <c r="J1026" s="152" t="str">
        <f t="shared" si="1"/>
        <v>2024/12</v>
      </c>
    </row>
    <row r="1027">
      <c r="A1027" s="195">
        <v>1.7355168E9</v>
      </c>
      <c r="B1027" s="186">
        <v>1.7356032E9</v>
      </c>
      <c r="C1027" s="186">
        <v>4.33109585</v>
      </c>
      <c r="D1027" s="186" t="s">
        <v>537</v>
      </c>
      <c r="E1027" s="196"/>
      <c r="F1027" s="186" t="s">
        <v>543</v>
      </c>
      <c r="G1027" s="186" t="s">
        <v>539</v>
      </c>
      <c r="H1027" s="186" t="s">
        <v>502</v>
      </c>
      <c r="I1027" s="186" t="s">
        <v>540</v>
      </c>
      <c r="J1027" s="152" t="str">
        <f t="shared" si="1"/>
        <v>2024/12</v>
      </c>
    </row>
    <row r="1028">
      <c r="A1028" s="195">
        <v>1.7355168E9</v>
      </c>
      <c r="B1028" s="186">
        <v>1.7356032E9</v>
      </c>
      <c r="C1028" s="186">
        <v>0.0246582</v>
      </c>
      <c r="D1028" s="186" t="s">
        <v>537</v>
      </c>
      <c r="E1028" s="196"/>
      <c r="F1028" s="186" t="s">
        <v>544</v>
      </c>
      <c r="G1028" s="186" t="s">
        <v>539</v>
      </c>
      <c r="H1028" s="186" t="s">
        <v>498</v>
      </c>
      <c r="I1028" s="186" t="s">
        <v>540</v>
      </c>
      <c r="J1028" s="152" t="str">
        <f t="shared" si="1"/>
        <v>2024/12</v>
      </c>
    </row>
    <row r="1029">
      <c r="A1029" s="195">
        <v>1.7355168E9</v>
      </c>
      <c r="B1029" s="186">
        <v>1.7356032E9</v>
      </c>
      <c r="C1029" s="186">
        <v>0.1919475</v>
      </c>
      <c r="D1029" s="186" t="s">
        <v>537</v>
      </c>
      <c r="E1029" s="196"/>
      <c r="F1029" s="186" t="s">
        <v>545</v>
      </c>
      <c r="G1029" s="186" t="s">
        <v>539</v>
      </c>
      <c r="H1029" s="186" t="s">
        <v>491</v>
      </c>
      <c r="I1029" s="186" t="s">
        <v>540</v>
      </c>
      <c r="J1029" s="152" t="str">
        <f t="shared" si="1"/>
        <v>2024/12</v>
      </c>
    </row>
    <row r="1030">
      <c r="A1030" s="195">
        <v>1.7355168E9</v>
      </c>
      <c r="B1030" s="186">
        <v>1.7356032E9</v>
      </c>
      <c r="C1030" s="186">
        <v>0.12825025</v>
      </c>
      <c r="D1030" s="186" t="s">
        <v>537</v>
      </c>
      <c r="E1030" s="196"/>
      <c r="F1030" s="186" t="s">
        <v>553</v>
      </c>
      <c r="G1030" s="186" t="s">
        <v>539</v>
      </c>
      <c r="H1030" s="186" t="s">
        <v>496</v>
      </c>
      <c r="I1030" s="186" t="s">
        <v>540</v>
      </c>
      <c r="J1030" s="152" t="str">
        <f t="shared" si="1"/>
        <v>2024/12</v>
      </c>
    </row>
    <row r="1031">
      <c r="A1031" s="195">
        <v>1.7355168E9</v>
      </c>
      <c r="B1031" s="186">
        <v>1.7356032E9</v>
      </c>
      <c r="C1031" s="186">
        <v>0.305686</v>
      </c>
      <c r="D1031" s="186" t="s">
        <v>537</v>
      </c>
      <c r="E1031" s="196"/>
      <c r="F1031" s="186" t="s">
        <v>557</v>
      </c>
      <c r="G1031" s="186" t="s">
        <v>539</v>
      </c>
      <c r="H1031" s="186" t="s">
        <v>510</v>
      </c>
      <c r="I1031" s="186" t="s">
        <v>540</v>
      </c>
      <c r="J1031" s="152" t="str">
        <f t="shared" si="1"/>
        <v>2024/12</v>
      </c>
    </row>
    <row r="1032">
      <c r="A1032" s="195">
        <v>1.7356032E9</v>
      </c>
      <c r="B1032" s="186">
        <v>1.7356896E9</v>
      </c>
      <c r="C1032" s="186">
        <v>1.898973</v>
      </c>
      <c r="D1032" s="186" t="s">
        <v>537</v>
      </c>
      <c r="E1032" s="196"/>
      <c r="F1032" s="186" t="s">
        <v>542</v>
      </c>
      <c r="G1032" s="186" t="s">
        <v>539</v>
      </c>
      <c r="H1032" s="186" t="s">
        <v>487</v>
      </c>
      <c r="I1032" s="186" t="s">
        <v>540</v>
      </c>
      <c r="J1032" s="152" t="str">
        <f t="shared" si="1"/>
        <v>2025/01</v>
      </c>
    </row>
    <row r="1033">
      <c r="A1033" s="195">
        <v>1.7356032E9</v>
      </c>
      <c r="B1033" s="186">
        <v>1.7356896E9</v>
      </c>
      <c r="C1033" s="186">
        <v>2.26407814</v>
      </c>
      <c r="D1033" s="186" t="s">
        <v>537</v>
      </c>
      <c r="E1033" s="196"/>
      <c r="F1033" s="186" t="s">
        <v>538</v>
      </c>
      <c r="G1033" s="186" t="s">
        <v>539</v>
      </c>
      <c r="H1033" s="186" t="s">
        <v>499</v>
      </c>
      <c r="I1033" s="186" t="s">
        <v>540</v>
      </c>
      <c r="J1033" s="152" t="str">
        <f t="shared" si="1"/>
        <v>2025/01</v>
      </c>
    </row>
    <row r="1034">
      <c r="A1034" s="195">
        <v>1.7356032E9</v>
      </c>
      <c r="B1034" s="186">
        <v>1.7356896E9</v>
      </c>
      <c r="C1034" s="186">
        <v>1.21041462</v>
      </c>
      <c r="D1034" s="186" t="s">
        <v>537</v>
      </c>
      <c r="E1034" s="196"/>
      <c r="F1034" s="186" t="s">
        <v>541</v>
      </c>
      <c r="G1034" s="186" t="s">
        <v>539</v>
      </c>
      <c r="H1034" s="186" t="s">
        <v>489</v>
      </c>
      <c r="I1034" s="186" t="s">
        <v>540</v>
      </c>
      <c r="J1034" s="152" t="str">
        <f t="shared" si="1"/>
        <v>2025/01</v>
      </c>
    </row>
    <row r="1035">
      <c r="A1035" s="195">
        <v>1.7356032E9</v>
      </c>
      <c r="B1035" s="186">
        <v>1.7356896E9</v>
      </c>
      <c r="C1035" s="186">
        <v>4.9865894</v>
      </c>
      <c r="D1035" s="186" t="s">
        <v>537</v>
      </c>
      <c r="E1035" s="196"/>
      <c r="F1035" s="186" t="s">
        <v>543</v>
      </c>
      <c r="G1035" s="186" t="s">
        <v>539</v>
      </c>
      <c r="H1035" s="186" t="s">
        <v>502</v>
      </c>
      <c r="I1035" s="186" t="s">
        <v>540</v>
      </c>
      <c r="J1035" s="152" t="str">
        <f t="shared" si="1"/>
        <v>2025/01</v>
      </c>
    </row>
    <row r="1036">
      <c r="A1036" s="195">
        <v>1.7356032E9</v>
      </c>
      <c r="B1036" s="186">
        <v>1.7356896E9</v>
      </c>
      <c r="C1036" s="186">
        <v>0.0683277</v>
      </c>
      <c r="D1036" s="186" t="s">
        <v>537</v>
      </c>
      <c r="E1036" s="196"/>
      <c r="F1036" s="186" t="s">
        <v>544</v>
      </c>
      <c r="G1036" s="186" t="s">
        <v>539</v>
      </c>
      <c r="H1036" s="186" t="s">
        <v>498</v>
      </c>
      <c r="I1036" s="186" t="s">
        <v>540</v>
      </c>
      <c r="J1036" s="152" t="str">
        <f t="shared" si="1"/>
        <v>2025/01</v>
      </c>
    </row>
    <row r="1037">
      <c r="A1037" s="195">
        <v>1.7356032E9</v>
      </c>
      <c r="B1037" s="186">
        <v>1.7356896E9</v>
      </c>
      <c r="C1037" s="186">
        <v>0.214145</v>
      </c>
      <c r="D1037" s="186" t="s">
        <v>537</v>
      </c>
      <c r="E1037" s="196"/>
      <c r="F1037" s="186" t="s">
        <v>545</v>
      </c>
      <c r="G1037" s="186" t="s">
        <v>539</v>
      </c>
      <c r="H1037" s="186" t="s">
        <v>491</v>
      </c>
      <c r="I1037" s="186" t="s">
        <v>540</v>
      </c>
      <c r="J1037" s="152" t="str">
        <f t="shared" si="1"/>
        <v>2025/01</v>
      </c>
    </row>
    <row r="1038">
      <c r="A1038" s="195">
        <v>1.7356032E9</v>
      </c>
      <c r="B1038" s="186">
        <v>1.7356896E9</v>
      </c>
      <c r="C1038" s="186">
        <v>0.0961617</v>
      </c>
      <c r="D1038" s="186" t="s">
        <v>537</v>
      </c>
      <c r="E1038" s="196"/>
      <c r="F1038" s="186" t="s">
        <v>553</v>
      </c>
      <c r="G1038" s="186" t="s">
        <v>539</v>
      </c>
      <c r="H1038" s="186" t="s">
        <v>496</v>
      </c>
      <c r="I1038" s="186" t="s">
        <v>540</v>
      </c>
      <c r="J1038" s="152" t="str">
        <f t="shared" si="1"/>
        <v>2025/01</v>
      </c>
    </row>
    <row r="1039">
      <c r="A1039" s="195">
        <v>1.7356896E9</v>
      </c>
      <c r="B1039" s="186">
        <v>1.735776E9</v>
      </c>
      <c r="C1039" s="186">
        <v>0.8161191</v>
      </c>
      <c r="D1039" s="186" t="s">
        <v>537</v>
      </c>
      <c r="E1039" s="196"/>
      <c r="F1039" s="186" t="s">
        <v>542</v>
      </c>
      <c r="G1039" s="186" t="s">
        <v>539</v>
      </c>
      <c r="H1039" s="186" t="s">
        <v>487</v>
      </c>
      <c r="I1039" s="186" t="s">
        <v>540</v>
      </c>
      <c r="J1039" s="152" t="str">
        <f t="shared" si="1"/>
        <v>2025/01</v>
      </c>
    </row>
    <row r="1040">
      <c r="A1040" s="195">
        <v>1.7356896E9</v>
      </c>
      <c r="B1040" s="186">
        <v>1.735776E9</v>
      </c>
      <c r="C1040" s="186">
        <v>2.4393856</v>
      </c>
      <c r="D1040" s="186" t="s">
        <v>537</v>
      </c>
      <c r="E1040" s="196"/>
      <c r="F1040" s="186" t="s">
        <v>538</v>
      </c>
      <c r="G1040" s="186" t="s">
        <v>539</v>
      </c>
      <c r="H1040" s="186" t="s">
        <v>499</v>
      </c>
      <c r="I1040" s="186" t="s">
        <v>540</v>
      </c>
      <c r="J1040" s="152" t="str">
        <f t="shared" si="1"/>
        <v>2025/01</v>
      </c>
    </row>
    <row r="1041">
      <c r="A1041" s="195">
        <v>1.7356896E9</v>
      </c>
      <c r="B1041" s="186">
        <v>1.735776E9</v>
      </c>
      <c r="C1041" s="186">
        <v>1.17075604</v>
      </c>
      <c r="D1041" s="186" t="s">
        <v>537</v>
      </c>
      <c r="E1041" s="196"/>
      <c r="F1041" s="186" t="s">
        <v>541</v>
      </c>
      <c r="G1041" s="186" t="s">
        <v>539</v>
      </c>
      <c r="H1041" s="186" t="s">
        <v>489</v>
      </c>
      <c r="I1041" s="186" t="s">
        <v>540</v>
      </c>
      <c r="J1041" s="152" t="str">
        <f t="shared" si="1"/>
        <v>2025/01</v>
      </c>
    </row>
    <row r="1042">
      <c r="A1042" s="195">
        <v>1.7356896E9</v>
      </c>
      <c r="B1042" s="186">
        <v>1.735776E9</v>
      </c>
      <c r="C1042" s="186">
        <v>0.0241073</v>
      </c>
      <c r="D1042" s="186" t="s">
        <v>537</v>
      </c>
      <c r="E1042" s="196"/>
      <c r="F1042" s="186" t="s">
        <v>544</v>
      </c>
      <c r="G1042" s="186" t="s">
        <v>539</v>
      </c>
      <c r="H1042" s="186" t="s">
        <v>498</v>
      </c>
      <c r="I1042" s="186" t="s">
        <v>540</v>
      </c>
      <c r="J1042" s="152" t="str">
        <f t="shared" si="1"/>
        <v>2025/01</v>
      </c>
    </row>
    <row r="1043">
      <c r="A1043" s="195">
        <v>1.7356896E9</v>
      </c>
      <c r="B1043" s="186">
        <v>1.735776E9</v>
      </c>
      <c r="C1043" s="186">
        <v>0.1508975</v>
      </c>
      <c r="D1043" s="186" t="s">
        <v>537</v>
      </c>
      <c r="E1043" s="196"/>
      <c r="F1043" s="186" t="s">
        <v>545</v>
      </c>
      <c r="G1043" s="186" t="s">
        <v>539</v>
      </c>
      <c r="H1043" s="186" t="s">
        <v>491</v>
      </c>
      <c r="I1043" s="186" t="s">
        <v>540</v>
      </c>
      <c r="J1043" s="152" t="str">
        <f t="shared" si="1"/>
        <v>2025/01</v>
      </c>
    </row>
    <row r="1044">
      <c r="A1044" s="195">
        <v>1.7356896E9</v>
      </c>
      <c r="B1044" s="186">
        <v>1.735776E9</v>
      </c>
      <c r="C1044" s="186">
        <v>0.15873575</v>
      </c>
      <c r="D1044" s="186" t="s">
        <v>537</v>
      </c>
      <c r="E1044" s="196"/>
      <c r="F1044" s="186" t="s">
        <v>553</v>
      </c>
      <c r="G1044" s="186" t="s">
        <v>539</v>
      </c>
      <c r="H1044" s="186" t="s">
        <v>496</v>
      </c>
      <c r="I1044" s="186" t="s">
        <v>540</v>
      </c>
      <c r="J1044" s="152" t="str">
        <f t="shared" si="1"/>
        <v>2025/01</v>
      </c>
    </row>
    <row r="1045">
      <c r="A1045" s="195">
        <v>1.7356896E9</v>
      </c>
      <c r="B1045" s="186">
        <v>1.735776E9</v>
      </c>
      <c r="C1045" s="186">
        <v>3.9699806</v>
      </c>
      <c r="D1045" s="186" t="s">
        <v>537</v>
      </c>
      <c r="E1045" s="196"/>
      <c r="F1045" s="186" t="s">
        <v>543</v>
      </c>
      <c r="G1045" s="186" t="s">
        <v>539</v>
      </c>
      <c r="H1045" s="186" t="s">
        <v>502</v>
      </c>
      <c r="I1045" s="186" t="s">
        <v>540</v>
      </c>
      <c r="J1045" s="152" t="str">
        <f t="shared" si="1"/>
        <v>2025/01</v>
      </c>
    </row>
    <row r="1046">
      <c r="A1046" s="195">
        <v>1.7356896E9</v>
      </c>
      <c r="B1046" s="186">
        <v>1.735776E9</v>
      </c>
      <c r="C1046" s="186">
        <v>0.08127105</v>
      </c>
      <c r="D1046" s="186" t="s">
        <v>537</v>
      </c>
      <c r="E1046" s="196"/>
      <c r="F1046" s="186" t="s">
        <v>548</v>
      </c>
      <c r="G1046" s="186" t="s">
        <v>539</v>
      </c>
      <c r="H1046" s="186" t="s">
        <v>488</v>
      </c>
      <c r="I1046" s="186" t="s">
        <v>540</v>
      </c>
      <c r="J1046" s="152" t="str">
        <f t="shared" si="1"/>
        <v>2025/01</v>
      </c>
    </row>
    <row r="1047">
      <c r="A1047" s="195">
        <v>1.735776E9</v>
      </c>
      <c r="B1047" s="186">
        <v>1.7358624E9</v>
      </c>
      <c r="C1047" s="186">
        <v>2.65094775</v>
      </c>
      <c r="D1047" s="186" t="s">
        <v>537</v>
      </c>
      <c r="E1047" s="196"/>
      <c r="F1047" s="186" t="s">
        <v>542</v>
      </c>
      <c r="G1047" s="186" t="s">
        <v>539</v>
      </c>
      <c r="H1047" s="186" t="s">
        <v>487</v>
      </c>
      <c r="I1047" s="186" t="s">
        <v>540</v>
      </c>
      <c r="J1047" s="152" t="str">
        <f t="shared" si="1"/>
        <v>2025/01</v>
      </c>
    </row>
    <row r="1048">
      <c r="A1048" s="195">
        <v>1.735776E9</v>
      </c>
      <c r="B1048" s="186">
        <v>1.7358624E9</v>
      </c>
      <c r="C1048" s="186">
        <v>5.73226304</v>
      </c>
      <c r="D1048" s="186" t="s">
        <v>537</v>
      </c>
      <c r="E1048" s="196"/>
      <c r="F1048" s="186" t="s">
        <v>538</v>
      </c>
      <c r="G1048" s="186" t="s">
        <v>539</v>
      </c>
      <c r="H1048" s="186" t="s">
        <v>499</v>
      </c>
      <c r="I1048" s="186" t="s">
        <v>540</v>
      </c>
      <c r="J1048" s="152" t="str">
        <f t="shared" si="1"/>
        <v>2025/01</v>
      </c>
    </row>
    <row r="1049">
      <c r="A1049" s="195">
        <v>1.735776E9</v>
      </c>
      <c r="B1049" s="186">
        <v>1.7358624E9</v>
      </c>
      <c r="C1049" s="186">
        <v>4.85412744</v>
      </c>
      <c r="D1049" s="186" t="s">
        <v>537</v>
      </c>
      <c r="E1049" s="196"/>
      <c r="F1049" s="186" t="s">
        <v>541</v>
      </c>
      <c r="G1049" s="186" t="s">
        <v>539</v>
      </c>
      <c r="H1049" s="186" t="s">
        <v>489</v>
      </c>
      <c r="I1049" s="186" t="s">
        <v>540</v>
      </c>
      <c r="J1049" s="152" t="str">
        <f t="shared" si="1"/>
        <v>2025/01</v>
      </c>
    </row>
    <row r="1050">
      <c r="A1050" s="195">
        <v>1.735776E9</v>
      </c>
      <c r="B1050" s="186">
        <v>1.7358624E9</v>
      </c>
      <c r="C1050" s="186">
        <v>18.5933442</v>
      </c>
      <c r="D1050" s="186" t="s">
        <v>537</v>
      </c>
      <c r="E1050" s="196"/>
      <c r="F1050" s="186" t="s">
        <v>543</v>
      </c>
      <c r="G1050" s="186" t="s">
        <v>539</v>
      </c>
      <c r="H1050" s="186" t="s">
        <v>502</v>
      </c>
      <c r="I1050" s="186" t="s">
        <v>540</v>
      </c>
      <c r="J1050" s="152" t="str">
        <f t="shared" si="1"/>
        <v>2025/01</v>
      </c>
    </row>
    <row r="1051">
      <c r="A1051" s="195">
        <v>1.735776E9</v>
      </c>
      <c r="B1051" s="186">
        <v>1.7358624E9</v>
      </c>
      <c r="C1051" s="186">
        <v>4.82506655</v>
      </c>
      <c r="D1051" s="186" t="s">
        <v>537</v>
      </c>
      <c r="E1051" s="196"/>
      <c r="F1051" s="186" t="s">
        <v>548</v>
      </c>
      <c r="G1051" s="186" t="s">
        <v>539</v>
      </c>
      <c r="H1051" s="186" t="s">
        <v>488</v>
      </c>
      <c r="I1051" s="186" t="s">
        <v>540</v>
      </c>
      <c r="J1051" s="152" t="str">
        <f t="shared" si="1"/>
        <v>2025/01</v>
      </c>
    </row>
    <row r="1052">
      <c r="A1052" s="195">
        <v>1.735776E9</v>
      </c>
      <c r="B1052" s="186">
        <v>1.7358624E9</v>
      </c>
      <c r="C1052" s="186">
        <v>0.0764317</v>
      </c>
      <c r="D1052" s="186" t="s">
        <v>537</v>
      </c>
      <c r="E1052" s="196"/>
      <c r="F1052" s="186" t="s">
        <v>544</v>
      </c>
      <c r="G1052" s="186" t="s">
        <v>539</v>
      </c>
      <c r="H1052" s="186" t="s">
        <v>498</v>
      </c>
      <c r="I1052" s="186" t="s">
        <v>540</v>
      </c>
      <c r="J1052" s="152" t="str">
        <f t="shared" si="1"/>
        <v>2025/01</v>
      </c>
    </row>
    <row r="1053">
      <c r="A1053" s="195">
        <v>1.735776E9</v>
      </c>
      <c r="B1053" s="186">
        <v>1.7358624E9</v>
      </c>
      <c r="C1053" s="186">
        <v>0.1132625</v>
      </c>
      <c r="D1053" s="186" t="s">
        <v>537</v>
      </c>
      <c r="E1053" s="196"/>
      <c r="F1053" s="186" t="s">
        <v>545</v>
      </c>
      <c r="G1053" s="186" t="s">
        <v>539</v>
      </c>
      <c r="H1053" s="186" t="s">
        <v>491</v>
      </c>
      <c r="I1053" s="186" t="s">
        <v>540</v>
      </c>
      <c r="J1053" s="152" t="str">
        <f t="shared" si="1"/>
        <v>2025/01</v>
      </c>
    </row>
    <row r="1054">
      <c r="A1054" s="195">
        <v>1.735776E9</v>
      </c>
      <c r="B1054" s="186">
        <v>1.7358624E9</v>
      </c>
      <c r="C1054" s="186">
        <v>0.1342845</v>
      </c>
      <c r="D1054" s="186" t="s">
        <v>537</v>
      </c>
      <c r="E1054" s="196"/>
      <c r="F1054" s="186" t="s">
        <v>553</v>
      </c>
      <c r="G1054" s="186" t="s">
        <v>539</v>
      </c>
      <c r="H1054" s="186" t="s">
        <v>496</v>
      </c>
      <c r="I1054" s="186" t="s">
        <v>540</v>
      </c>
      <c r="J1054" s="152" t="str">
        <f t="shared" si="1"/>
        <v>2025/01</v>
      </c>
    </row>
    <row r="1055">
      <c r="A1055" s="195">
        <v>1.7385408E9</v>
      </c>
      <c r="B1055" s="186">
        <v>1.7386272E9</v>
      </c>
      <c r="C1055" s="186">
        <v>2.92564815</v>
      </c>
      <c r="D1055" s="186" t="s">
        <v>537</v>
      </c>
      <c r="E1055" s="196"/>
      <c r="F1055" s="186" t="s">
        <v>542</v>
      </c>
      <c r="G1055" s="186" t="s">
        <v>539</v>
      </c>
      <c r="H1055" s="186" t="s">
        <v>487</v>
      </c>
      <c r="I1055" s="186" t="s">
        <v>540</v>
      </c>
      <c r="J1055" s="152" t="str">
        <f t="shared" si="1"/>
        <v>2025/02</v>
      </c>
    </row>
    <row r="1056">
      <c r="A1056" s="195">
        <v>1.7385408E9</v>
      </c>
      <c r="B1056" s="186">
        <v>1.7386272E9</v>
      </c>
      <c r="C1056" s="186">
        <v>31.07740833</v>
      </c>
      <c r="D1056" s="186" t="s">
        <v>537</v>
      </c>
      <c r="E1056" s="196"/>
      <c r="F1056" s="186" t="s">
        <v>538</v>
      </c>
      <c r="G1056" s="186" t="s">
        <v>539</v>
      </c>
      <c r="H1056" s="186" t="s">
        <v>499</v>
      </c>
      <c r="I1056" s="186" t="s">
        <v>540</v>
      </c>
      <c r="J1056" s="152" t="str">
        <f t="shared" si="1"/>
        <v>2025/02</v>
      </c>
    </row>
    <row r="1057">
      <c r="A1057" s="195">
        <v>1.7385408E9</v>
      </c>
      <c r="B1057" s="186">
        <v>1.7386272E9</v>
      </c>
      <c r="C1057" s="186">
        <v>5.32052171709799</v>
      </c>
      <c r="D1057" s="186" t="s">
        <v>537</v>
      </c>
      <c r="E1057" s="196"/>
      <c r="F1057" s="186" t="s">
        <v>543</v>
      </c>
      <c r="G1057" s="186" t="s">
        <v>539</v>
      </c>
      <c r="H1057" s="186" t="s">
        <v>502</v>
      </c>
      <c r="I1057" s="186" t="s">
        <v>540</v>
      </c>
      <c r="J1057" s="152" t="str">
        <f t="shared" si="1"/>
        <v>2025/02</v>
      </c>
    </row>
    <row r="1058">
      <c r="A1058" s="195">
        <v>1.7385408E9</v>
      </c>
      <c r="B1058" s="186">
        <v>1.7386272E9</v>
      </c>
      <c r="C1058" s="186">
        <v>31.27443535</v>
      </c>
      <c r="D1058" s="186" t="s">
        <v>537</v>
      </c>
      <c r="E1058" s="196"/>
      <c r="F1058" s="186" t="s">
        <v>548</v>
      </c>
      <c r="G1058" s="186" t="s">
        <v>539</v>
      </c>
      <c r="H1058" s="186" t="s">
        <v>488</v>
      </c>
      <c r="I1058" s="186" t="s">
        <v>540</v>
      </c>
      <c r="J1058" s="152" t="str">
        <f t="shared" si="1"/>
        <v>2025/02</v>
      </c>
    </row>
    <row r="1059">
      <c r="A1059" s="195">
        <v>1.7385408E9</v>
      </c>
      <c r="B1059" s="186">
        <v>1.7386272E9</v>
      </c>
      <c r="C1059" s="186">
        <v>111.073733</v>
      </c>
      <c r="D1059" s="186" t="s">
        <v>537</v>
      </c>
      <c r="E1059" s="196"/>
      <c r="F1059" s="186" t="s">
        <v>541</v>
      </c>
      <c r="G1059" s="186" t="s">
        <v>539</v>
      </c>
      <c r="H1059" s="186" t="s">
        <v>489</v>
      </c>
      <c r="I1059" s="186" t="s">
        <v>540</v>
      </c>
      <c r="J1059" s="152" t="str">
        <f t="shared" si="1"/>
        <v>2025/02</v>
      </c>
    </row>
    <row r="1060">
      <c r="A1060" s="195">
        <v>1.7385408E9</v>
      </c>
      <c r="B1060" s="186">
        <v>1.7386272E9</v>
      </c>
      <c r="C1060" s="186">
        <v>0.11427905</v>
      </c>
      <c r="D1060" s="186" t="s">
        <v>537</v>
      </c>
      <c r="E1060" s="196"/>
      <c r="F1060" s="186" t="s">
        <v>544</v>
      </c>
      <c r="G1060" s="186" t="s">
        <v>539</v>
      </c>
      <c r="H1060" s="186" t="s">
        <v>498</v>
      </c>
      <c r="I1060" s="186" t="s">
        <v>540</v>
      </c>
      <c r="J1060" s="152" t="str">
        <f t="shared" si="1"/>
        <v>2025/02</v>
      </c>
    </row>
    <row r="1061">
      <c r="A1061" s="195">
        <v>1.7385408E9</v>
      </c>
      <c r="B1061" s="186">
        <v>1.7386272E9</v>
      </c>
      <c r="C1061" s="186">
        <v>0.1409283</v>
      </c>
      <c r="D1061" s="186" t="s">
        <v>537</v>
      </c>
      <c r="E1061" s="196"/>
      <c r="F1061" s="186" t="s">
        <v>545</v>
      </c>
      <c r="G1061" s="186" t="s">
        <v>539</v>
      </c>
      <c r="H1061" s="186" t="s">
        <v>491</v>
      </c>
      <c r="I1061" s="186" t="s">
        <v>540</v>
      </c>
      <c r="J1061" s="152" t="str">
        <f t="shared" si="1"/>
        <v>2025/02</v>
      </c>
    </row>
    <row r="1062">
      <c r="A1062" s="195">
        <v>1.7386272E9</v>
      </c>
      <c r="B1062" s="186">
        <v>1.7387136E9</v>
      </c>
      <c r="C1062" s="186">
        <v>4.41175685</v>
      </c>
      <c r="D1062" s="186" t="s">
        <v>537</v>
      </c>
      <c r="E1062" s="196"/>
      <c r="F1062" s="186" t="s">
        <v>542</v>
      </c>
      <c r="G1062" s="186" t="s">
        <v>539</v>
      </c>
      <c r="H1062" s="186" t="s">
        <v>487</v>
      </c>
      <c r="I1062" s="186" t="s">
        <v>540</v>
      </c>
      <c r="J1062" s="152" t="str">
        <f t="shared" si="1"/>
        <v>2025/02</v>
      </c>
    </row>
    <row r="1063">
      <c r="A1063" s="195">
        <v>1.7386272E9</v>
      </c>
      <c r="B1063" s="186">
        <v>1.7387136E9</v>
      </c>
      <c r="C1063" s="186">
        <v>23.41676407</v>
      </c>
      <c r="D1063" s="186" t="s">
        <v>537</v>
      </c>
      <c r="E1063" s="196"/>
      <c r="F1063" s="186" t="s">
        <v>538</v>
      </c>
      <c r="G1063" s="186" t="s">
        <v>539</v>
      </c>
      <c r="H1063" s="186" t="s">
        <v>499</v>
      </c>
      <c r="I1063" s="186" t="s">
        <v>540</v>
      </c>
      <c r="J1063" s="152" t="str">
        <f t="shared" si="1"/>
        <v>2025/02</v>
      </c>
    </row>
    <row r="1064">
      <c r="A1064" s="195">
        <v>1.7386272E9</v>
      </c>
      <c r="B1064" s="186">
        <v>1.7387136E9</v>
      </c>
      <c r="C1064" s="186">
        <v>0.286957</v>
      </c>
      <c r="D1064" s="186" t="s">
        <v>537</v>
      </c>
      <c r="E1064" s="196"/>
      <c r="F1064" s="186" t="s">
        <v>548</v>
      </c>
      <c r="G1064" s="186" t="s">
        <v>539</v>
      </c>
      <c r="H1064" s="186" t="s">
        <v>488</v>
      </c>
      <c r="I1064" s="186" t="s">
        <v>540</v>
      </c>
      <c r="J1064" s="152" t="str">
        <f t="shared" si="1"/>
        <v>2025/02</v>
      </c>
    </row>
    <row r="1065">
      <c r="A1065" s="195">
        <v>1.7386272E9</v>
      </c>
      <c r="B1065" s="186">
        <v>1.7387136E9</v>
      </c>
      <c r="C1065" s="186">
        <v>110.4424489</v>
      </c>
      <c r="D1065" s="186" t="s">
        <v>537</v>
      </c>
      <c r="E1065" s="196"/>
      <c r="F1065" s="186" t="s">
        <v>541</v>
      </c>
      <c r="G1065" s="186" t="s">
        <v>539</v>
      </c>
      <c r="H1065" s="186" t="s">
        <v>489</v>
      </c>
      <c r="I1065" s="186" t="s">
        <v>540</v>
      </c>
      <c r="J1065" s="152" t="str">
        <f t="shared" si="1"/>
        <v>2025/02</v>
      </c>
    </row>
    <row r="1066">
      <c r="A1066" s="195">
        <v>1.7386272E9</v>
      </c>
      <c r="B1066" s="186">
        <v>1.7387136E9</v>
      </c>
      <c r="C1066" s="186">
        <v>109.278077201926</v>
      </c>
      <c r="D1066" s="186" t="s">
        <v>537</v>
      </c>
      <c r="E1066" s="196"/>
      <c r="F1066" s="186" t="s">
        <v>543</v>
      </c>
      <c r="G1066" s="186" t="s">
        <v>539</v>
      </c>
      <c r="H1066" s="186" t="s">
        <v>502</v>
      </c>
      <c r="I1066" s="186" t="s">
        <v>540</v>
      </c>
      <c r="J1066" s="152" t="str">
        <f t="shared" si="1"/>
        <v>2025/02</v>
      </c>
    </row>
    <row r="1067">
      <c r="A1067" s="195">
        <v>1.7386272E9</v>
      </c>
      <c r="B1067" s="186">
        <v>1.7387136E9</v>
      </c>
      <c r="C1067" s="186">
        <v>0.0513732</v>
      </c>
      <c r="D1067" s="186" t="s">
        <v>537</v>
      </c>
      <c r="E1067" s="196"/>
      <c r="F1067" s="186" t="s">
        <v>544</v>
      </c>
      <c r="G1067" s="186" t="s">
        <v>539</v>
      </c>
      <c r="H1067" s="186" t="s">
        <v>498</v>
      </c>
      <c r="I1067" s="186" t="s">
        <v>540</v>
      </c>
      <c r="J1067" s="152" t="str">
        <f t="shared" si="1"/>
        <v>2025/02</v>
      </c>
    </row>
    <row r="1068">
      <c r="A1068" s="195">
        <v>1.7386272E9</v>
      </c>
      <c r="B1068" s="186">
        <v>1.7387136E9</v>
      </c>
      <c r="C1068" s="186">
        <v>0.0572109</v>
      </c>
      <c r="D1068" s="186" t="s">
        <v>537</v>
      </c>
      <c r="E1068" s="196"/>
      <c r="F1068" s="186" t="s">
        <v>545</v>
      </c>
      <c r="G1068" s="186" t="s">
        <v>539</v>
      </c>
      <c r="H1068" s="186" t="s">
        <v>491</v>
      </c>
      <c r="I1068" s="186" t="s">
        <v>540</v>
      </c>
      <c r="J1068" s="152" t="str">
        <f t="shared" si="1"/>
        <v>2025/02</v>
      </c>
    </row>
    <row r="1069">
      <c r="A1069" s="195">
        <v>1.7387136E9</v>
      </c>
      <c r="B1069" s="186">
        <v>1.7388E9</v>
      </c>
      <c r="C1069" s="186">
        <v>3.3158296</v>
      </c>
      <c r="D1069" s="186" t="s">
        <v>537</v>
      </c>
      <c r="E1069" s="196"/>
      <c r="F1069" s="186" t="s">
        <v>542</v>
      </c>
      <c r="G1069" s="186" t="s">
        <v>539</v>
      </c>
      <c r="H1069" s="186" t="s">
        <v>487</v>
      </c>
      <c r="I1069" s="186" t="s">
        <v>540</v>
      </c>
      <c r="J1069" s="152" t="str">
        <f t="shared" si="1"/>
        <v>2025/02</v>
      </c>
    </row>
    <row r="1070">
      <c r="A1070" s="195">
        <v>1.7387136E9</v>
      </c>
      <c r="B1070" s="186">
        <v>1.7388E9</v>
      </c>
      <c r="C1070" s="186">
        <v>55.98170137</v>
      </c>
      <c r="D1070" s="186" t="s">
        <v>537</v>
      </c>
      <c r="E1070" s="196"/>
      <c r="F1070" s="186" t="s">
        <v>538</v>
      </c>
      <c r="G1070" s="186" t="s">
        <v>539</v>
      </c>
      <c r="H1070" s="186" t="s">
        <v>499</v>
      </c>
      <c r="I1070" s="186" t="s">
        <v>540</v>
      </c>
      <c r="J1070" s="152" t="str">
        <f t="shared" si="1"/>
        <v>2025/02</v>
      </c>
    </row>
    <row r="1071">
      <c r="A1071" s="195">
        <v>1.7387136E9</v>
      </c>
      <c r="B1071" s="186">
        <v>1.7388E9</v>
      </c>
      <c r="C1071" s="186">
        <v>29.9142235947855</v>
      </c>
      <c r="D1071" s="186" t="s">
        <v>537</v>
      </c>
      <c r="E1071" s="196"/>
      <c r="F1071" s="186" t="s">
        <v>543</v>
      </c>
      <c r="G1071" s="186" t="s">
        <v>539</v>
      </c>
      <c r="H1071" s="186" t="s">
        <v>502</v>
      </c>
      <c r="I1071" s="186" t="s">
        <v>540</v>
      </c>
      <c r="J1071" s="152" t="str">
        <f t="shared" si="1"/>
        <v>2025/02</v>
      </c>
    </row>
    <row r="1072">
      <c r="A1072" s="195">
        <v>1.7387136E9</v>
      </c>
      <c r="B1072" s="186">
        <v>1.7388E9</v>
      </c>
      <c r="C1072" s="186">
        <v>31.9589123</v>
      </c>
      <c r="D1072" s="186" t="s">
        <v>537</v>
      </c>
      <c r="E1072" s="196"/>
      <c r="F1072" s="186" t="s">
        <v>548</v>
      </c>
      <c r="G1072" s="186" t="s">
        <v>539</v>
      </c>
      <c r="H1072" s="186" t="s">
        <v>488</v>
      </c>
      <c r="I1072" s="186" t="s">
        <v>540</v>
      </c>
      <c r="J1072" s="152" t="str">
        <f t="shared" si="1"/>
        <v>2025/02</v>
      </c>
    </row>
    <row r="1073">
      <c r="A1073" s="195">
        <v>1.7387136E9</v>
      </c>
      <c r="B1073" s="186">
        <v>1.7388E9</v>
      </c>
      <c r="C1073" s="186">
        <v>111.1456777</v>
      </c>
      <c r="D1073" s="186" t="s">
        <v>537</v>
      </c>
      <c r="E1073" s="196"/>
      <c r="F1073" s="186" t="s">
        <v>541</v>
      </c>
      <c r="G1073" s="186" t="s">
        <v>539</v>
      </c>
      <c r="H1073" s="186" t="s">
        <v>489</v>
      </c>
      <c r="I1073" s="186" t="s">
        <v>540</v>
      </c>
      <c r="J1073" s="152" t="str">
        <f t="shared" si="1"/>
        <v>2025/02</v>
      </c>
    </row>
    <row r="1074">
      <c r="A1074" s="195">
        <v>1.7387136E9</v>
      </c>
      <c r="B1074" s="186">
        <v>1.7388E9</v>
      </c>
      <c r="C1074" s="186">
        <v>0.0295963</v>
      </c>
      <c r="D1074" s="186" t="s">
        <v>537</v>
      </c>
      <c r="E1074" s="196"/>
      <c r="F1074" s="186" t="s">
        <v>544</v>
      </c>
      <c r="G1074" s="186" t="s">
        <v>539</v>
      </c>
      <c r="H1074" s="186" t="s">
        <v>498</v>
      </c>
      <c r="I1074" s="186" t="s">
        <v>540</v>
      </c>
      <c r="J1074" s="152" t="str">
        <f t="shared" si="1"/>
        <v>2025/02</v>
      </c>
    </row>
    <row r="1075">
      <c r="A1075" s="195">
        <v>1.7387136E9</v>
      </c>
      <c r="B1075" s="186">
        <v>1.7388E9</v>
      </c>
      <c r="C1075" s="186">
        <v>0.04960395</v>
      </c>
      <c r="D1075" s="186" t="s">
        <v>537</v>
      </c>
      <c r="E1075" s="196"/>
      <c r="F1075" s="186" t="s">
        <v>545</v>
      </c>
      <c r="G1075" s="186" t="s">
        <v>539</v>
      </c>
      <c r="H1075" s="186" t="s">
        <v>491</v>
      </c>
      <c r="I1075" s="186" t="s">
        <v>540</v>
      </c>
      <c r="J1075" s="152" t="str">
        <f t="shared" si="1"/>
        <v>2025/02</v>
      </c>
    </row>
    <row r="1076">
      <c r="A1076" s="195">
        <v>1.7388E9</v>
      </c>
      <c r="B1076" s="186">
        <v>1.7388864E9</v>
      </c>
      <c r="C1076" s="186">
        <v>5.69974935</v>
      </c>
      <c r="D1076" s="186" t="s">
        <v>537</v>
      </c>
      <c r="E1076" s="196"/>
      <c r="F1076" s="186" t="s">
        <v>542</v>
      </c>
      <c r="G1076" s="186" t="s">
        <v>539</v>
      </c>
      <c r="H1076" s="186" t="s">
        <v>487</v>
      </c>
      <c r="I1076" s="186" t="s">
        <v>540</v>
      </c>
      <c r="J1076" s="152" t="str">
        <f t="shared" si="1"/>
        <v>2025/02</v>
      </c>
    </row>
    <row r="1077">
      <c r="A1077" s="195">
        <v>1.7388E9</v>
      </c>
      <c r="B1077" s="186">
        <v>1.7388864E9</v>
      </c>
      <c r="C1077" s="186">
        <v>45.1289146</v>
      </c>
      <c r="D1077" s="186" t="s">
        <v>537</v>
      </c>
      <c r="E1077" s="196"/>
      <c r="F1077" s="186" t="s">
        <v>538</v>
      </c>
      <c r="G1077" s="186" t="s">
        <v>539</v>
      </c>
      <c r="H1077" s="186" t="s">
        <v>499</v>
      </c>
      <c r="I1077" s="186" t="s">
        <v>540</v>
      </c>
      <c r="J1077" s="152" t="str">
        <f t="shared" si="1"/>
        <v>2025/02</v>
      </c>
    </row>
    <row r="1078">
      <c r="A1078" s="195">
        <v>1.7388E9</v>
      </c>
      <c r="B1078" s="186">
        <v>1.7388864E9</v>
      </c>
      <c r="C1078" s="186">
        <v>216.115952244786</v>
      </c>
      <c r="D1078" s="186" t="s">
        <v>537</v>
      </c>
      <c r="E1078" s="196"/>
      <c r="F1078" s="186" t="s">
        <v>543</v>
      </c>
      <c r="G1078" s="186" t="s">
        <v>539</v>
      </c>
      <c r="H1078" s="186" t="s">
        <v>502</v>
      </c>
      <c r="I1078" s="186" t="s">
        <v>540</v>
      </c>
      <c r="J1078" s="152" t="str">
        <f t="shared" si="1"/>
        <v>2025/02</v>
      </c>
    </row>
    <row r="1079">
      <c r="A1079" s="195">
        <v>1.7388E9</v>
      </c>
      <c r="B1079" s="186">
        <v>1.7388864E9</v>
      </c>
      <c r="C1079" s="186">
        <v>26.73321515</v>
      </c>
      <c r="D1079" s="186" t="s">
        <v>537</v>
      </c>
      <c r="E1079" s="196"/>
      <c r="F1079" s="186" t="s">
        <v>548</v>
      </c>
      <c r="G1079" s="186" t="s">
        <v>539</v>
      </c>
      <c r="H1079" s="186" t="s">
        <v>488</v>
      </c>
      <c r="I1079" s="186" t="s">
        <v>540</v>
      </c>
      <c r="J1079" s="152" t="str">
        <f t="shared" si="1"/>
        <v>2025/02</v>
      </c>
    </row>
    <row r="1080">
      <c r="A1080" s="195">
        <v>1.7388E9</v>
      </c>
      <c r="B1080" s="186">
        <v>1.7388864E9</v>
      </c>
      <c r="C1080" s="186">
        <v>116.55640422</v>
      </c>
      <c r="D1080" s="186" t="s">
        <v>537</v>
      </c>
      <c r="E1080" s="196"/>
      <c r="F1080" s="186" t="s">
        <v>541</v>
      </c>
      <c r="G1080" s="186" t="s">
        <v>539</v>
      </c>
      <c r="H1080" s="186" t="s">
        <v>489</v>
      </c>
      <c r="I1080" s="186" t="s">
        <v>540</v>
      </c>
      <c r="J1080" s="152" t="str">
        <f t="shared" si="1"/>
        <v>2025/02</v>
      </c>
    </row>
    <row r="1081">
      <c r="A1081" s="195">
        <v>1.7388E9</v>
      </c>
      <c r="B1081" s="186">
        <v>1.7388864E9</v>
      </c>
      <c r="C1081" s="186">
        <v>0.2723069</v>
      </c>
      <c r="D1081" s="186" t="s">
        <v>537</v>
      </c>
      <c r="E1081" s="196"/>
      <c r="F1081" s="186" t="s">
        <v>544</v>
      </c>
      <c r="G1081" s="186" t="s">
        <v>539</v>
      </c>
      <c r="H1081" s="186" t="s">
        <v>498</v>
      </c>
      <c r="I1081" s="186" t="s">
        <v>540</v>
      </c>
      <c r="J1081" s="152" t="str">
        <f t="shared" si="1"/>
        <v>2025/02</v>
      </c>
    </row>
    <row r="1082">
      <c r="A1082" s="195">
        <v>1.7388E9</v>
      </c>
      <c r="B1082" s="186">
        <v>1.7388864E9</v>
      </c>
      <c r="C1082" s="186">
        <v>0.5282528</v>
      </c>
      <c r="D1082" s="186" t="s">
        <v>537</v>
      </c>
      <c r="E1082" s="196"/>
      <c r="F1082" s="186" t="s">
        <v>545</v>
      </c>
      <c r="G1082" s="186" t="s">
        <v>539</v>
      </c>
      <c r="H1082" s="186" t="s">
        <v>491</v>
      </c>
      <c r="I1082" s="186" t="s">
        <v>540</v>
      </c>
      <c r="J1082" s="152" t="str">
        <f t="shared" si="1"/>
        <v>2025/02</v>
      </c>
    </row>
    <row r="1083">
      <c r="A1083" s="195">
        <v>1.7388864E9</v>
      </c>
      <c r="B1083" s="186">
        <v>1.7389728E9</v>
      </c>
      <c r="C1083" s="186">
        <v>3.4977442</v>
      </c>
      <c r="D1083" s="186" t="s">
        <v>537</v>
      </c>
      <c r="E1083" s="196"/>
      <c r="F1083" s="186" t="s">
        <v>542</v>
      </c>
      <c r="G1083" s="186" t="s">
        <v>539</v>
      </c>
      <c r="H1083" s="186" t="s">
        <v>487</v>
      </c>
      <c r="I1083" s="186" t="s">
        <v>540</v>
      </c>
      <c r="J1083" s="152" t="str">
        <f t="shared" si="1"/>
        <v>2025/02</v>
      </c>
    </row>
    <row r="1084">
      <c r="A1084" s="195">
        <v>1.7388864E9</v>
      </c>
      <c r="B1084" s="186">
        <v>1.7389728E9</v>
      </c>
      <c r="C1084" s="186">
        <v>51.42857869</v>
      </c>
      <c r="D1084" s="186" t="s">
        <v>537</v>
      </c>
      <c r="E1084" s="196"/>
      <c r="F1084" s="186" t="s">
        <v>538</v>
      </c>
      <c r="G1084" s="186" t="s">
        <v>539</v>
      </c>
      <c r="H1084" s="186" t="s">
        <v>499</v>
      </c>
      <c r="I1084" s="186" t="s">
        <v>540</v>
      </c>
      <c r="J1084" s="152" t="str">
        <f t="shared" si="1"/>
        <v>2025/02</v>
      </c>
    </row>
    <row r="1085">
      <c r="A1085" s="195">
        <v>1.7388864E9</v>
      </c>
      <c r="B1085" s="186">
        <v>1.7389728E9</v>
      </c>
      <c r="C1085" s="186">
        <v>53.8955809447855</v>
      </c>
      <c r="D1085" s="186" t="s">
        <v>537</v>
      </c>
      <c r="E1085" s="196"/>
      <c r="F1085" s="186" t="s">
        <v>543</v>
      </c>
      <c r="G1085" s="186" t="s">
        <v>539</v>
      </c>
      <c r="H1085" s="186" t="s">
        <v>502</v>
      </c>
      <c r="I1085" s="186" t="s">
        <v>540</v>
      </c>
      <c r="J1085" s="152" t="str">
        <f t="shared" si="1"/>
        <v>2025/02</v>
      </c>
    </row>
    <row r="1086">
      <c r="A1086" s="195">
        <v>1.7388864E9</v>
      </c>
      <c r="B1086" s="186">
        <v>1.7389728E9</v>
      </c>
      <c r="C1086" s="186">
        <v>3.12999795</v>
      </c>
      <c r="D1086" s="186" t="s">
        <v>537</v>
      </c>
      <c r="E1086" s="196"/>
      <c r="F1086" s="186" t="s">
        <v>548</v>
      </c>
      <c r="G1086" s="186" t="s">
        <v>539</v>
      </c>
      <c r="H1086" s="186" t="s">
        <v>488</v>
      </c>
      <c r="I1086" s="186" t="s">
        <v>540</v>
      </c>
      <c r="J1086" s="152" t="str">
        <f t="shared" si="1"/>
        <v>2025/02</v>
      </c>
    </row>
    <row r="1087">
      <c r="A1087" s="195">
        <v>1.7388864E9</v>
      </c>
      <c r="B1087" s="186">
        <v>1.7389728E9</v>
      </c>
      <c r="C1087" s="186">
        <v>101.98699681</v>
      </c>
      <c r="D1087" s="186" t="s">
        <v>537</v>
      </c>
      <c r="E1087" s="196"/>
      <c r="F1087" s="186" t="s">
        <v>541</v>
      </c>
      <c r="G1087" s="186" t="s">
        <v>539</v>
      </c>
      <c r="H1087" s="186" t="s">
        <v>489</v>
      </c>
      <c r="I1087" s="186" t="s">
        <v>540</v>
      </c>
      <c r="J1087" s="152" t="str">
        <f t="shared" si="1"/>
        <v>2025/02</v>
      </c>
    </row>
    <row r="1088">
      <c r="A1088" s="195">
        <v>1.7388864E9</v>
      </c>
      <c r="B1088" s="186">
        <v>1.7389728E9</v>
      </c>
      <c r="C1088" s="186">
        <v>0.111888</v>
      </c>
      <c r="D1088" s="186" t="s">
        <v>537</v>
      </c>
      <c r="E1088" s="196"/>
      <c r="F1088" s="186" t="s">
        <v>544</v>
      </c>
      <c r="G1088" s="186" t="s">
        <v>539</v>
      </c>
      <c r="H1088" s="186" t="s">
        <v>498</v>
      </c>
      <c r="I1088" s="186" t="s">
        <v>540</v>
      </c>
      <c r="J1088" s="152" t="str">
        <f t="shared" si="1"/>
        <v>2025/02</v>
      </c>
    </row>
    <row r="1089">
      <c r="A1089" s="195">
        <v>1.7388864E9</v>
      </c>
      <c r="B1089" s="186">
        <v>1.7389728E9</v>
      </c>
      <c r="C1089" s="186">
        <v>0.19472875</v>
      </c>
      <c r="D1089" s="186" t="s">
        <v>537</v>
      </c>
      <c r="E1089" s="196"/>
      <c r="F1089" s="186" t="s">
        <v>545</v>
      </c>
      <c r="G1089" s="186" t="s">
        <v>539</v>
      </c>
      <c r="H1089" s="186" t="s">
        <v>491</v>
      </c>
      <c r="I1089" s="186" t="s">
        <v>540</v>
      </c>
      <c r="J1089" s="152" t="str">
        <f t="shared" si="1"/>
        <v>2025/02</v>
      </c>
    </row>
    <row r="1090">
      <c r="A1090" s="195">
        <v>1.7388864E9</v>
      </c>
      <c r="B1090" s="186">
        <v>1.7389728E9</v>
      </c>
      <c r="C1090" s="190">
        <v>2.985E-5</v>
      </c>
      <c r="D1090" s="186" t="s">
        <v>537</v>
      </c>
      <c r="E1090" s="196"/>
      <c r="F1090" s="186" t="s">
        <v>549</v>
      </c>
      <c r="G1090" s="186" t="s">
        <v>539</v>
      </c>
      <c r="H1090" s="186" t="s">
        <v>511</v>
      </c>
      <c r="I1090" s="186" t="s">
        <v>540</v>
      </c>
      <c r="J1090" s="152" t="str">
        <f t="shared" si="1"/>
        <v>2025/02</v>
      </c>
    </row>
    <row r="1091">
      <c r="A1091" s="195">
        <v>1.7389728E9</v>
      </c>
      <c r="B1091" s="186">
        <v>1.7390592E9</v>
      </c>
      <c r="C1091" s="186">
        <v>1.31563815</v>
      </c>
      <c r="D1091" s="186" t="s">
        <v>537</v>
      </c>
      <c r="E1091" s="196"/>
      <c r="F1091" s="186" t="s">
        <v>542</v>
      </c>
      <c r="G1091" s="186" t="s">
        <v>539</v>
      </c>
      <c r="H1091" s="186" t="s">
        <v>487</v>
      </c>
      <c r="I1091" s="186" t="s">
        <v>540</v>
      </c>
      <c r="J1091" s="152" t="str">
        <f t="shared" si="1"/>
        <v>2025/02</v>
      </c>
    </row>
    <row r="1092">
      <c r="A1092" s="195">
        <v>1.7389728E9</v>
      </c>
      <c r="B1092" s="186">
        <v>1.7390592E9</v>
      </c>
      <c r="C1092" s="186">
        <v>21.62900697</v>
      </c>
      <c r="D1092" s="186" t="s">
        <v>537</v>
      </c>
      <c r="E1092" s="196"/>
      <c r="F1092" s="186" t="s">
        <v>538</v>
      </c>
      <c r="G1092" s="186" t="s">
        <v>539</v>
      </c>
      <c r="H1092" s="186" t="s">
        <v>499</v>
      </c>
      <c r="I1092" s="186" t="s">
        <v>540</v>
      </c>
      <c r="J1092" s="152" t="str">
        <f t="shared" si="1"/>
        <v>2025/02</v>
      </c>
    </row>
    <row r="1093">
      <c r="A1093" s="195">
        <v>1.7389728E9</v>
      </c>
      <c r="B1093" s="186">
        <v>1.7390592E9</v>
      </c>
      <c r="C1093" s="186">
        <v>0.8377086</v>
      </c>
      <c r="D1093" s="186" t="s">
        <v>537</v>
      </c>
      <c r="E1093" s="196"/>
      <c r="F1093" s="186" t="s">
        <v>541</v>
      </c>
      <c r="G1093" s="186" t="s">
        <v>539</v>
      </c>
      <c r="H1093" s="186" t="s">
        <v>489</v>
      </c>
      <c r="I1093" s="186" t="s">
        <v>540</v>
      </c>
      <c r="J1093" s="152" t="str">
        <f t="shared" si="1"/>
        <v>2025/02</v>
      </c>
    </row>
    <row r="1094">
      <c r="A1094" s="195">
        <v>1.7389728E9</v>
      </c>
      <c r="B1094" s="186">
        <v>1.7390592E9</v>
      </c>
      <c r="C1094" s="186">
        <v>4.04438615333614</v>
      </c>
      <c r="D1094" s="186" t="s">
        <v>537</v>
      </c>
      <c r="E1094" s="196"/>
      <c r="F1094" s="186" t="s">
        <v>543</v>
      </c>
      <c r="G1094" s="186" t="s">
        <v>539</v>
      </c>
      <c r="H1094" s="186" t="s">
        <v>502</v>
      </c>
      <c r="I1094" s="186" t="s">
        <v>540</v>
      </c>
      <c r="J1094" s="152" t="str">
        <f t="shared" si="1"/>
        <v>2025/02</v>
      </c>
    </row>
    <row r="1095">
      <c r="A1095" s="195">
        <v>1.7389728E9</v>
      </c>
      <c r="B1095" s="186">
        <v>1.7390592E9</v>
      </c>
      <c r="C1095" s="186">
        <v>0.0031275</v>
      </c>
      <c r="D1095" s="186" t="s">
        <v>537</v>
      </c>
      <c r="E1095" s="196"/>
      <c r="F1095" s="186" t="s">
        <v>544</v>
      </c>
      <c r="G1095" s="186" t="s">
        <v>539</v>
      </c>
      <c r="H1095" s="186" t="s">
        <v>498</v>
      </c>
      <c r="I1095" s="186" t="s">
        <v>540</v>
      </c>
      <c r="J1095" s="152" t="str">
        <f t="shared" si="1"/>
        <v>2025/02</v>
      </c>
    </row>
    <row r="1096">
      <c r="A1096" s="195">
        <v>1.7389728E9</v>
      </c>
      <c r="B1096" s="186">
        <v>1.7390592E9</v>
      </c>
      <c r="C1096" s="186">
        <v>0.1070241</v>
      </c>
      <c r="D1096" s="186" t="s">
        <v>537</v>
      </c>
      <c r="E1096" s="196"/>
      <c r="F1096" s="186" t="s">
        <v>545</v>
      </c>
      <c r="G1096" s="186" t="s">
        <v>539</v>
      </c>
      <c r="H1096" s="186" t="s">
        <v>491</v>
      </c>
      <c r="I1096" s="186" t="s">
        <v>540</v>
      </c>
      <c r="J1096" s="152" t="str">
        <f t="shared" si="1"/>
        <v>2025/02</v>
      </c>
    </row>
    <row r="1097">
      <c r="A1097" s="195">
        <v>1.7390592E9</v>
      </c>
      <c r="B1097" s="186">
        <v>1.7391456E9</v>
      </c>
      <c r="C1097" s="186">
        <v>0.6547738</v>
      </c>
      <c r="D1097" s="186" t="s">
        <v>537</v>
      </c>
      <c r="E1097" s="196"/>
      <c r="F1097" s="186" t="s">
        <v>542</v>
      </c>
      <c r="G1097" s="186" t="s">
        <v>539</v>
      </c>
      <c r="H1097" s="186" t="s">
        <v>487</v>
      </c>
      <c r="I1097" s="186" t="s">
        <v>540</v>
      </c>
      <c r="J1097" s="152" t="str">
        <f t="shared" si="1"/>
        <v>2025/02</v>
      </c>
    </row>
    <row r="1098">
      <c r="A1098" s="195">
        <v>1.7390592E9</v>
      </c>
      <c r="B1098" s="186">
        <v>1.7391456E9</v>
      </c>
      <c r="C1098" s="186">
        <v>13.52374224</v>
      </c>
      <c r="D1098" s="186" t="s">
        <v>537</v>
      </c>
      <c r="E1098" s="196"/>
      <c r="F1098" s="186" t="s">
        <v>538</v>
      </c>
      <c r="G1098" s="186" t="s">
        <v>539</v>
      </c>
      <c r="H1098" s="186" t="s">
        <v>499</v>
      </c>
      <c r="I1098" s="186" t="s">
        <v>540</v>
      </c>
      <c r="J1098" s="152" t="str">
        <f t="shared" si="1"/>
        <v>2025/02</v>
      </c>
    </row>
    <row r="1099">
      <c r="A1099" s="195">
        <v>1.7390592E9</v>
      </c>
      <c r="B1099" s="186">
        <v>1.7391456E9</v>
      </c>
      <c r="C1099" s="186">
        <v>4.03778919478554</v>
      </c>
      <c r="D1099" s="186" t="s">
        <v>537</v>
      </c>
      <c r="E1099" s="196"/>
      <c r="F1099" s="186" t="s">
        <v>543</v>
      </c>
      <c r="G1099" s="186" t="s">
        <v>539</v>
      </c>
      <c r="H1099" s="186" t="s">
        <v>502</v>
      </c>
      <c r="I1099" s="186" t="s">
        <v>540</v>
      </c>
      <c r="J1099" s="152" t="str">
        <f t="shared" si="1"/>
        <v>2025/02</v>
      </c>
    </row>
    <row r="1100">
      <c r="A1100" s="195">
        <v>1.7390592E9</v>
      </c>
      <c r="B1100" s="186">
        <v>1.7391456E9</v>
      </c>
      <c r="C1100" s="186">
        <v>0.8431231</v>
      </c>
      <c r="D1100" s="186" t="s">
        <v>537</v>
      </c>
      <c r="E1100" s="196"/>
      <c r="F1100" s="186" t="s">
        <v>541</v>
      </c>
      <c r="G1100" s="186" t="s">
        <v>539</v>
      </c>
      <c r="H1100" s="186" t="s">
        <v>489</v>
      </c>
      <c r="I1100" s="186" t="s">
        <v>540</v>
      </c>
      <c r="J1100" s="152" t="str">
        <f t="shared" si="1"/>
        <v>2025/02</v>
      </c>
    </row>
    <row r="1101">
      <c r="A1101" s="195">
        <v>1.7390592E9</v>
      </c>
      <c r="B1101" s="186">
        <v>1.7391456E9</v>
      </c>
      <c r="C1101" s="186">
        <v>0.02157405</v>
      </c>
      <c r="D1101" s="186" t="s">
        <v>537</v>
      </c>
      <c r="E1101" s="196"/>
      <c r="F1101" s="186" t="s">
        <v>544</v>
      </c>
      <c r="G1101" s="186" t="s">
        <v>539</v>
      </c>
      <c r="H1101" s="186" t="s">
        <v>498</v>
      </c>
      <c r="I1101" s="186" t="s">
        <v>540</v>
      </c>
      <c r="J1101" s="152" t="str">
        <f t="shared" si="1"/>
        <v>2025/02</v>
      </c>
    </row>
    <row r="1102">
      <c r="A1102" s="195">
        <v>1.7390592E9</v>
      </c>
      <c r="B1102" s="186">
        <v>1.7391456E9</v>
      </c>
      <c r="C1102" s="186">
        <v>0.12150795</v>
      </c>
      <c r="D1102" s="186" t="s">
        <v>537</v>
      </c>
      <c r="E1102" s="196"/>
      <c r="F1102" s="186" t="s">
        <v>545</v>
      </c>
      <c r="G1102" s="186" t="s">
        <v>539</v>
      </c>
      <c r="H1102" s="186" t="s">
        <v>491</v>
      </c>
      <c r="I1102" s="186" t="s">
        <v>540</v>
      </c>
      <c r="J1102" s="152" t="str">
        <f t="shared" si="1"/>
        <v>2025/02</v>
      </c>
    </row>
    <row r="1103">
      <c r="A1103" s="195">
        <v>1.7391456E9</v>
      </c>
      <c r="B1103" s="186">
        <v>1.739232E9</v>
      </c>
      <c r="C1103" s="186">
        <v>7.6697724</v>
      </c>
      <c r="D1103" s="186" t="s">
        <v>537</v>
      </c>
      <c r="E1103" s="196"/>
      <c r="F1103" s="186" t="s">
        <v>542</v>
      </c>
      <c r="G1103" s="186" t="s">
        <v>539</v>
      </c>
      <c r="H1103" s="186" t="s">
        <v>487</v>
      </c>
      <c r="I1103" s="186" t="s">
        <v>540</v>
      </c>
      <c r="J1103" s="152" t="str">
        <f t="shared" si="1"/>
        <v>2025/02</v>
      </c>
    </row>
    <row r="1104">
      <c r="A1104" s="195">
        <v>1.7391456E9</v>
      </c>
      <c r="B1104" s="186">
        <v>1.739232E9</v>
      </c>
      <c r="C1104" s="186">
        <v>20.31863587</v>
      </c>
      <c r="D1104" s="186" t="s">
        <v>537</v>
      </c>
      <c r="E1104" s="196"/>
      <c r="F1104" s="186" t="s">
        <v>538</v>
      </c>
      <c r="G1104" s="186" t="s">
        <v>539</v>
      </c>
      <c r="H1104" s="186" t="s">
        <v>499</v>
      </c>
      <c r="I1104" s="186" t="s">
        <v>540</v>
      </c>
      <c r="J1104" s="152" t="str">
        <f t="shared" si="1"/>
        <v>2025/02</v>
      </c>
    </row>
    <row r="1105">
      <c r="A1105" s="195">
        <v>1.7391456E9</v>
      </c>
      <c r="B1105" s="186">
        <v>1.739232E9</v>
      </c>
      <c r="C1105" s="186">
        <v>3.73642049478554</v>
      </c>
      <c r="D1105" s="186" t="s">
        <v>537</v>
      </c>
      <c r="E1105" s="196"/>
      <c r="F1105" s="186" t="s">
        <v>543</v>
      </c>
      <c r="G1105" s="186" t="s">
        <v>539</v>
      </c>
      <c r="H1105" s="186" t="s">
        <v>502</v>
      </c>
      <c r="I1105" s="186" t="s">
        <v>540</v>
      </c>
      <c r="J1105" s="152" t="str">
        <f t="shared" si="1"/>
        <v>2025/02</v>
      </c>
    </row>
    <row r="1106">
      <c r="A1106" s="195">
        <v>1.7391456E9</v>
      </c>
      <c r="B1106" s="186">
        <v>1.739232E9</v>
      </c>
      <c r="C1106" s="186">
        <v>9.7703622</v>
      </c>
      <c r="D1106" s="186" t="s">
        <v>537</v>
      </c>
      <c r="E1106" s="196"/>
      <c r="F1106" s="186" t="s">
        <v>548</v>
      </c>
      <c r="G1106" s="186" t="s">
        <v>539</v>
      </c>
      <c r="H1106" s="186" t="s">
        <v>488</v>
      </c>
      <c r="I1106" s="186" t="s">
        <v>540</v>
      </c>
      <c r="J1106" s="152" t="str">
        <f t="shared" si="1"/>
        <v>2025/02</v>
      </c>
    </row>
    <row r="1107">
      <c r="A1107" s="195">
        <v>1.7391456E9</v>
      </c>
      <c r="B1107" s="186">
        <v>1.739232E9</v>
      </c>
      <c r="C1107" s="186">
        <v>95.255737</v>
      </c>
      <c r="D1107" s="186" t="s">
        <v>537</v>
      </c>
      <c r="E1107" s="196"/>
      <c r="F1107" s="186" t="s">
        <v>541</v>
      </c>
      <c r="G1107" s="186" t="s">
        <v>539</v>
      </c>
      <c r="H1107" s="186" t="s">
        <v>489</v>
      </c>
      <c r="I1107" s="186" t="s">
        <v>540</v>
      </c>
      <c r="J1107" s="152" t="str">
        <f t="shared" si="1"/>
        <v>2025/02</v>
      </c>
    </row>
    <row r="1108">
      <c r="A1108" s="195">
        <v>1.7391456E9</v>
      </c>
      <c r="B1108" s="186">
        <v>1.739232E9</v>
      </c>
      <c r="C1108" s="186">
        <v>0.1562837</v>
      </c>
      <c r="D1108" s="186" t="s">
        <v>537</v>
      </c>
      <c r="E1108" s="196"/>
      <c r="F1108" s="186" t="s">
        <v>544</v>
      </c>
      <c r="G1108" s="186" t="s">
        <v>539</v>
      </c>
      <c r="H1108" s="186" t="s">
        <v>498</v>
      </c>
      <c r="I1108" s="186" t="s">
        <v>540</v>
      </c>
      <c r="J1108" s="152" t="str">
        <f t="shared" si="1"/>
        <v>2025/02</v>
      </c>
    </row>
    <row r="1109">
      <c r="A1109" s="195">
        <v>1.7391456E9</v>
      </c>
      <c r="B1109" s="186">
        <v>1.739232E9</v>
      </c>
      <c r="C1109" s="186">
        <v>0.1360887</v>
      </c>
      <c r="D1109" s="186" t="s">
        <v>537</v>
      </c>
      <c r="E1109" s="196"/>
      <c r="F1109" s="186" t="s">
        <v>545</v>
      </c>
      <c r="G1109" s="186" t="s">
        <v>539</v>
      </c>
      <c r="H1109" s="186" t="s">
        <v>491</v>
      </c>
      <c r="I1109" s="186" t="s">
        <v>540</v>
      </c>
      <c r="J1109" s="152" t="str">
        <f t="shared" si="1"/>
        <v>2025/02</v>
      </c>
    </row>
    <row r="1110">
      <c r="A1110" s="195">
        <v>1.739232E9</v>
      </c>
      <c r="B1110" s="186">
        <v>1.7393184E9</v>
      </c>
      <c r="C1110" s="186">
        <v>8.9691414</v>
      </c>
      <c r="D1110" s="186" t="s">
        <v>537</v>
      </c>
      <c r="E1110" s="196"/>
      <c r="F1110" s="186" t="s">
        <v>542</v>
      </c>
      <c r="G1110" s="186" t="s">
        <v>539</v>
      </c>
      <c r="H1110" s="186" t="s">
        <v>487</v>
      </c>
      <c r="I1110" s="186" t="s">
        <v>540</v>
      </c>
      <c r="J1110" s="152" t="str">
        <f t="shared" si="1"/>
        <v>2025/02</v>
      </c>
    </row>
    <row r="1111">
      <c r="A1111" s="195">
        <v>1.739232E9</v>
      </c>
      <c r="B1111" s="186">
        <v>1.7393184E9</v>
      </c>
      <c r="C1111" s="186">
        <v>52.49369637</v>
      </c>
      <c r="D1111" s="186" t="s">
        <v>537</v>
      </c>
      <c r="E1111" s="196"/>
      <c r="F1111" s="186" t="s">
        <v>538</v>
      </c>
      <c r="G1111" s="186" t="s">
        <v>539</v>
      </c>
      <c r="H1111" s="186" t="s">
        <v>499</v>
      </c>
      <c r="I1111" s="186" t="s">
        <v>540</v>
      </c>
      <c r="J1111" s="152" t="str">
        <f t="shared" si="1"/>
        <v>2025/02</v>
      </c>
    </row>
    <row r="1112">
      <c r="A1112" s="195">
        <v>1.739232E9</v>
      </c>
      <c r="B1112" s="186">
        <v>1.7393184E9</v>
      </c>
      <c r="C1112" s="186">
        <v>5.87332589608915</v>
      </c>
      <c r="D1112" s="186" t="s">
        <v>537</v>
      </c>
      <c r="E1112" s="196"/>
      <c r="F1112" s="186" t="s">
        <v>543</v>
      </c>
      <c r="G1112" s="186" t="s">
        <v>539</v>
      </c>
      <c r="H1112" s="186" t="s">
        <v>502</v>
      </c>
      <c r="I1112" s="186" t="s">
        <v>540</v>
      </c>
      <c r="J1112" s="152" t="str">
        <f t="shared" si="1"/>
        <v>2025/02</v>
      </c>
    </row>
    <row r="1113">
      <c r="A1113" s="195">
        <v>1.739232E9</v>
      </c>
      <c r="B1113" s="186">
        <v>1.7393184E9</v>
      </c>
      <c r="C1113" s="186">
        <v>37.3307121</v>
      </c>
      <c r="D1113" s="186" t="s">
        <v>537</v>
      </c>
      <c r="E1113" s="196"/>
      <c r="F1113" s="186" t="s">
        <v>548</v>
      </c>
      <c r="G1113" s="186" t="s">
        <v>539</v>
      </c>
      <c r="H1113" s="186" t="s">
        <v>488</v>
      </c>
      <c r="I1113" s="186" t="s">
        <v>540</v>
      </c>
      <c r="J1113" s="152" t="str">
        <f t="shared" si="1"/>
        <v>2025/02</v>
      </c>
    </row>
    <row r="1114">
      <c r="A1114" s="195">
        <v>1.739232E9</v>
      </c>
      <c r="B1114" s="186">
        <v>1.7393184E9</v>
      </c>
      <c r="C1114" s="186">
        <v>288.6167223</v>
      </c>
      <c r="D1114" s="186" t="s">
        <v>537</v>
      </c>
      <c r="E1114" s="196"/>
      <c r="F1114" s="186" t="s">
        <v>541</v>
      </c>
      <c r="G1114" s="186" t="s">
        <v>539</v>
      </c>
      <c r="H1114" s="186" t="s">
        <v>489</v>
      </c>
      <c r="I1114" s="186" t="s">
        <v>540</v>
      </c>
      <c r="J1114" s="152" t="str">
        <f t="shared" si="1"/>
        <v>2025/02</v>
      </c>
    </row>
    <row r="1115">
      <c r="A1115" s="195">
        <v>1.739232E9</v>
      </c>
      <c r="B1115" s="186">
        <v>1.7393184E9</v>
      </c>
      <c r="C1115" s="186">
        <v>0.22291715</v>
      </c>
      <c r="D1115" s="186" t="s">
        <v>537</v>
      </c>
      <c r="E1115" s="196"/>
      <c r="F1115" s="186" t="s">
        <v>544</v>
      </c>
      <c r="G1115" s="186" t="s">
        <v>539</v>
      </c>
      <c r="H1115" s="186" t="s">
        <v>498</v>
      </c>
      <c r="I1115" s="186" t="s">
        <v>540</v>
      </c>
      <c r="J1115" s="152" t="str">
        <f t="shared" si="1"/>
        <v>2025/02</v>
      </c>
    </row>
    <row r="1116">
      <c r="A1116" s="195">
        <v>1.739232E9</v>
      </c>
      <c r="B1116" s="186">
        <v>1.7393184E9</v>
      </c>
      <c r="C1116" s="186">
        <v>0.10289535</v>
      </c>
      <c r="D1116" s="186" t="s">
        <v>537</v>
      </c>
      <c r="E1116" s="196"/>
      <c r="F1116" s="186" t="s">
        <v>545</v>
      </c>
      <c r="G1116" s="186" t="s">
        <v>539</v>
      </c>
      <c r="H1116" s="186" t="s">
        <v>491</v>
      </c>
      <c r="I1116" s="186" t="s">
        <v>540</v>
      </c>
      <c r="J1116" s="152" t="str">
        <f t="shared" si="1"/>
        <v>2025/02</v>
      </c>
    </row>
    <row r="1117">
      <c r="A1117" s="195">
        <v>1.7393184E9</v>
      </c>
      <c r="B1117" s="186">
        <v>1.7394048E9</v>
      </c>
      <c r="C1117" s="186">
        <v>3.69386355</v>
      </c>
      <c r="D1117" s="186" t="s">
        <v>537</v>
      </c>
      <c r="E1117" s="196"/>
      <c r="F1117" s="186" t="s">
        <v>542</v>
      </c>
      <c r="G1117" s="186" t="s">
        <v>539</v>
      </c>
      <c r="H1117" s="186" t="s">
        <v>487</v>
      </c>
      <c r="I1117" s="186" t="s">
        <v>540</v>
      </c>
      <c r="J1117" s="152" t="str">
        <f t="shared" si="1"/>
        <v>2025/02</v>
      </c>
    </row>
    <row r="1118">
      <c r="A1118" s="195">
        <v>1.7393184E9</v>
      </c>
      <c r="B1118" s="186">
        <v>1.7394048E9</v>
      </c>
      <c r="C1118" s="186">
        <v>60.34712834</v>
      </c>
      <c r="D1118" s="186" t="s">
        <v>537</v>
      </c>
      <c r="E1118" s="196"/>
      <c r="F1118" s="186" t="s">
        <v>538</v>
      </c>
      <c r="G1118" s="186" t="s">
        <v>539</v>
      </c>
      <c r="H1118" s="186" t="s">
        <v>499</v>
      </c>
      <c r="I1118" s="186" t="s">
        <v>540</v>
      </c>
      <c r="J1118" s="152" t="str">
        <f t="shared" si="1"/>
        <v>2025/02</v>
      </c>
    </row>
    <row r="1119">
      <c r="A1119" s="195">
        <v>1.7393184E9</v>
      </c>
      <c r="B1119" s="186">
        <v>1.7394048E9</v>
      </c>
      <c r="C1119" s="186">
        <v>4.53324765</v>
      </c>
      <c r="D1119" s="186" t="s">
        <v>537</v>
      </c>
      <c r="E1119" s="196"/>
      <c r="F1119" s="186" t="s">
        <v>543</v>
      </c>
      <c r="G1119" s="186" t="s">
        <v>539</v>
      </c>
      <c r="H1119" s="186" t="s">
        <v>502</v>
      </c>
      <c r="I1119" s="186" t="s">
        <v>540</v>
      </c>
      <c r="J1119" s="152" t="str">
        <f t="shared" si="1"/>
        <v>2025/02</v>
      </c>
    </row>
    <row r="1120">
      <c r="A1120" s="195">
        <v>1.7393184E9</v>
      </c>
      <c r="B1120" s="186">
        <v>1.7394048E9</v>
      </c>
      <c r="C1120" s="186">
        <v>49.0387312</v>
      </c>
      <c r="D1120" s="186" t="s">
        <v>537</v>
      </c>
      <c r="E1120" s="196"/>
      <c r="F1120" s="186" t="s">
        <v>548</v>
      </c>
      <c r="G1120" s="186" t="s">
        <v>539</v>
      </c>
      <c r="H1120" s="186" t="s">
        <v>488</v>
      </c>
      <c r="I1120" s="186" t="s">
        <v>540</v>
      </c>
      <c r="J1120" s="152" t="str">
        <f t="shared" si="1"/>
        <v>2025/02</v>
      </c>
    </row>
    <row r="1121">
      <c r="A1121" s="195">
        <v>1.7393184E9</v>
      </c>
      <c r="B1121" s="186">
        <v>1.7394048E9</v>
      </c>
      <c r="C1121" s="186">
        <v>1.5063949</v>
      </c>
      <c r="D1121" s="186" t="s">
        <v>537</v>
      </c>
      <c r="E1121" s="196"/>
      <c r="F1121" s="186" t="s">
        <v>541</v>
      </c>
      <c r="G1121" s="186" t="s">
        <v>539</v>
      </c>
      <c r="H1121" s="186" t="s">
        <v>489</v>
      </c>
      <c r="I1121" s="186" t="s">
        <v>540</v>
      </c>
      <c r="J1121" s="152" t="str">
        <f t="shared" si="1"/>
        <v>2025/02</v>
      </c>
    </row>
    <row r="1122">
      <c r="A1122" s="195">
        <v>1.7393184E9</v>
      </c>
      <c r="B1122" s="186">
        <v>1.7394048E9</v>
      </c>
      <c r="C1122" s="186">
        <v>0.0123025</v>
      </c>
      <c r="D1122" s="186" t="s">
        <v>537</v>
      </c>
      <c r="E1122" s="196"/>
      <c r="F1122" s="186" t="s">
        <v>544</v>
      </c>
      <c r="G1122" s="186" t="s">
        <v>539</v>
      </c>
      <c r="H1122" s="186" t="s">
        <v>498</v>
      </c>
      <c r="I1122" s="186" t="s">
        <v>540</v>
      </c>
      <c r="J1122" s="152" t="str">
        <f t="shared" si="1"/>
        <v>2025/02</v>
      </c>
    </row>
    <row r="1123">
      <c r="A1123" s="195">
        <v>1.7393184E9</v>
      </c>
      <c r="B1123" s="186">
        <v>1.7394048E9</v>
      </c>
      <c r="C1123" s="186">
        <v>0.0683613</v>
      </c>
      <c r="D1123" s="186" t="s">
        <v>537</v>
      </c>
      <c r="E1123" s="196"/>
      <c r="F1123" s="186" t="s">
        <v>545</v>
      </c>
      <c r="G1123" s="186" t="s">
        <v>539</v>
      </c>
      <c r="H1123" s="186" t="s">
        <v>491</v>
      </c>
      <c r="I1123" s="186" t="s">
        <v>540</v>
      </c>
      <c r="J1123" s="152" t="str">
        <f t="shared" si="1"/>
        <v>2025/02</v>
      </c>
    </row>
    <row r="1124">
      <c r="A1124" s="195">
        <v>1.7394048E9</v>
      </c>
      <c r="B1124" s="186">
        <v>1.7394912E9</v>
      </c>
      <c r="C1124" s="186">
        <v>5.2593858</v>
      </c>
      <c r="D1124" s="186" t="s">
        <v>537</v>
      </c>
      <c r="E1124" s="196"/>
      <c r="F1124" s="186" t="s">
        <v>542</v>
      </c>
      <c r="G1124" s="186" t="s">
        <v>539</v>
      </c>
      <c r="H1124" s="186" t="s">
        <v>487</v>
      </c>
      <c r="I1124" s="186" t="s">
        <v>540</v>
      </c>
      <c r="J1124" s="152" t="str">
        <f t="shared" si="1"/>
        <v>2025/02</v>
      </c>
    </row>
    <row r="1125">
      <c r="A1125" s="195">
        <v>1.7394048E9</v>
      </c>
      <c r="B1125" s="186">
        <v>1.7394912E9</v>
      </c>
      <c r="C1125" s="186">
        <v>37.39958721</v>
      </c>
      <c r="D1125" s="186" t="s">
        <v>537</v>
      </c>
      <c r="E1125" s="196"/>
      <c r="F1125" s="186" t="s">
        <v>538</v>
      </c>
      <c r="G1125" s="186" t="s">
        <v>539</v>
      </c>
      <c r="H1125" s="186" t="s">
        <v>499</v>
      </c>
      <c r="I1125" s="186" t="s">
        <v>540</v>
      </c>
      <c r="J1125" s="152" t="str">
        <f t="shared" si="1"/>
        <v>2025/02</v>
      </c>
    </row>
    <row r="1126">
      <c r="A1126" s="195">
        <v>1.7394048E9</v>
      </c>
      <c r="B1126" s="186">
        <v>1.7394912E9</v>
      </c>
      <c r="C1126" s="186">
        <v>6.61881075</v>
      </c>
      <c r="D1126" s="186" t="s">
        <v>537</v>
      </c>
      <c r="E1126" s="196"/>
      <c r="F1126" s="186" t="s">
        <v>543</v>
      </c>
      <c r="G1126" s="186" t="s">
        <v>539</v>
      </c>
      <c r="H1126" s="186" t="s">
        <v>502</v>
      </c>
      <c r="I1126" s="186" t="s">
        <v>540</v>
      </c>
      <c r="J1126" s="152" t="str">
        <f t="shared" si="1"/>
        <v>2025/02</v>
      </c>
    </row>
    <row r="1127">
      <c r="A1127" s="195">
        <v>1.7394048E9</v>
      </c>
      <c r="B1127" s="186">
        <v>1.7394912E9</v>
      </c>
      <c r="C1127" s="186">
        <v>19.8537005</v>
      </c>
      <c r="D1127" s="186" t="s">
        <v>537</v>
      </c>
      <c r="E1127" s="196"/>
      <c r="F1127" s="186" t="s">
        <v>548</v>
      </c>
      <c r="G1127" s="186" t="s">
        <v>539</v>
      </c>
      <c r="H1127" s="186" t="s">
        <v>488</v>
      </c>
      <c r="I1127" s="186" t="s">
        <v>540</v>
      </c>
      <c r="J1127" s="152" t="str">
        <f t="shared" si="1"/>
        <v>2025/02</v>
      </c>
    </row>
    <row r="1128">
      <c r="A1128" s="195">
        <v>1.7394048E9</v>
      </c>
      <c r="B1128" s="186">
        <v>1.7394912E9</v>
      </c>
      <c r="C1128" s="186">
        <v>1.80472281</v>
      </c>
      <c r="D1128" s="186" t="s">
        <v>537</v>
      </c>
      <c r="E1128" s="196"/>
      <c r="F1128" s="186" t="s">
        <v>541</v>
      </c>
      <c r="G1128" s="186" t="s">
        <v>539</v>
      </c>
      <c r="H1128" s="186" t="s">
        <v>489</v>
      </c>
      <c r="I1128" s="186" t="s">
        <v>540</v>
      </c>
      <c r="J1128" s="152" t="str">
        <f t="shared" si="1"/>
        <v>2025/02</v>
      </c>
    </row>
    <row r="1129">
      <c r="A1129" s="195">
        <v>1.7394048E9</v>
      </c>
      <c r="B1129" s="186">
        <v>1.7394912E9</v>
      </c>
      <c r="C1129" s="186">
        <v>0.5732041</v>
      </c>
      <c r="D1129" s="186" t="s">
        <v>537</v>
      </c>
      <c r="E1129" s="196"/>
      <c r="F1129" s="186" t="s">
        <v>544</v>
      </c>
      <c r="G1129" s="186" t="s">
        <v>539</v>
      </c>
      <c r="H1129" s="186" t="s">
        <v>498</v>
      </c>
      <c r="I1129" s="186" t="s">
        <v>540</v>
      </c>
      <c r="J1129" s="152" t="str">
        <f t="shared" si="1"/>
        <v>2025/02</v>
      </c>
    </row>
    <row r="1130">
      <c r="A1130" s="195">
        <v>1.7394048E9</v>
      </c>
      <c r="B1130" s="186">
        <v>1.7394912E9</v>
      </c>
      <c r="C1130" s="186">
        <v>0.20174685</v>
      </c>
      <c r="D1130" s="186" t="s">
        <v>537</v>
      </c>
      <c r="E1130" s="196"/>
      <c r="F1130" s="186" t="s">
        <v>545</v>
      </c>
      <c r="G1130" s="186" t="s">
        <v>539</v>
      </c>
      <c r="H1130" s="186" t="s">
        <v>491</v>
      </c>
      <c r="I1130" s="186" t="s">
        <v>540</v>
      </c>
      <c r="J1130" s="152" t="str">
        <f t="shared" si="1"/>
        <v>2025/02</v>
      </c>
    </row>
    <row r="1131">
      <c r="A1131" s="195">
        <v>1.7394048E9</v>
      </c>
      <c r="B1131" s="186">
        <v>1.7394912E9</v>
      </c>
      <c r="C1131" s="186">
        <v>0.01380165</v>
      </c>
      <c r="D1131" s="186" t="s">
        <v>537</v>
      </c>
      <c r="E1131" s="196"/>
      <c r="F1131" s="186" t="s">
        <v>546</v>
      </c>
      <c r="G1131" s="186" t="s">
        <v>539</v>
      </c>
      <c r="H1131" s="186" t="s">
        <v>509</v>
      </c>
      <c r="I1131" s="186" t="s">
        <v>540</v>
      </c>
      <c r="J1131" s="152" t="str">
        <f t="shared" si="1"/>
        <v>2025/02</v>
      </c>
    </row>
    <row r="1132">
      <c r="A1132" s="195">
        <v>1.7394048E9</v>
      </c>
      <c r="B1132" s="186">
        <v>1.7394912E9</v>
      </c>
      <c r="C1132" s="186">
        <v>1.2198384</v>
      </c>
      <c r="D1132" s="186" t="s">
        <v>537</v>
      </c>
      <c r="E1132" s="196"/>
      <c r="F1132" s="186" t="s">
        <v>549</v>
      </c>
      <c r="G1132" s="186" t="s">
        <v>539</v>
      </c>
      <c r="H1132" s="186" t="s">
        <v>511</v>
      </c>
      <c r="I1132" s="186" t="s">
        <v>540</v>
      </c>
      <c r="J1132" s="152" t="str">
        <f t="shared" si="1"/>
        <v>2025/02</v>
      </c>
    </row>
    <row r="1133">
      <c r="A1133" s="195">
        <v>1.7394912E9</v>
      </c>
      <c r="B1133" s="186">
        <v>1.7395776E9</v>
      </c>
      <c r="C1133" s="186">
        <v>13.40526925</v>
      </c>
      <c r="D1133" s="186" t="s">
        <v>537</v>
      </c>
      <c r="E1133" s="196"/>
      <c r="F1133" s="186" t="s">
        <v>542</v>
      </c>
      <c r="G1133" s="186" t="s">
        <v>539</v>
      </c>
      <c r="H1133" s="186" t="s">
        <v>487</v>
      </c>
      <c r="I1133" s="186" t="s">
        <v>540</v>
      </c>
      <c r="J1133" s="152" t="str">
        <f t="shared" si="1"/>
        <v>2025/02</v>
      </c>
    </row>
    <row r="1134">
      <c r="A1134" s="195">
        <v>1.7394912E9</v>
      </c>
      <c r="B1134" s="186">
        <v>1.7395776E9</v>
      </c>
      <c r="C1134" s="186">
        <v>16.60197771</v>
      </c>
      <c r="D1134" s="186" t="s">
        <v>537</v>
      </c>
      <c r="E1134" s="196"/>
      <c r="F1134" s="186" t="s">
        <v>538</v>
      </c>
      <c r="G1134" s="186" t="s">
        <v>539</v>
      </c>
      <c r="H1134" s="186" t="s">
        <v>499</v>
      </c>
      <c r="I1134" s="186" t="s">
        <v>540</v>
      </c>
      <c r="J1134" s="152" t="str">
        <f t="shared" si="1"/>
        <v>2025/02</v>
      </c>
    </row>
    <row r="1135">
      <c r="A1135" s="195">
        <v>1.7394912E9</v>
      </c>
      <c r="B1135" s="186">
        <v>1.7395776E9</v>
      </c>
      <c r="C1135" s="186">
        <v>7.77258786</v>
      </c>
      <c r="D1135" s="186" t="s">
        <v>537</v>
      </c>
      <c r="E1135" s="196"/>
      <c r="F1135" s="186" t="s">
        <v>541</v>
      </c>
      <c r="G1135" s="186" t="s">
        <v>539</v>
      </c>
      <c r="H1135" s="186" t="s">
        <v>489</v>
      </c>
      <c r="I1135" s="186" t="s">
        <v>540</v>
      </c>
      <c r="J1135" s="152" t="str">
        <f t="shared" si="1"/>
        <v>2025/02</v>
      </c>
    </row>
    <row r="1136">
      <c r="A1136" s="195">
        <v>1.7394912E9</v>
      </c>
      <c r="B1136" s="186">
        <v>1.7395776E9</v>
      </c>
      <c r="C1136" s="186">
        <v>17.13998955</v>
      </c>
      <c r="D1136" s="186" t="s">
        <v>537</v>
      </c>
      <c r="E1136" s="196"/>
      <c r="F1136" s="186" t="s">
        <v>543</v>
      </c>
      <c r="G1136" s="186" t="s">
        <v>539</v>
      </c>
      <c r="H1136" s="186" t="s">
        <v>502</v>
      </c>
      <c r="I1136" s="186" t="s">
        <v>540</v>
      </c>
      <c r="J1136" s="152" t="str">
        <f t="shared" si="1"/>
        <v>2025/02</v>
      </c>
    </row>
    <row r="1137">
      <c r="A1137" s="195">
        <v>1.7394912E9</v>
      </c>
      <c r="B1137" s="186">
        <v>1.7395776E9</v>
      </c>
      <c r="C1137" s="186">
        <v>8.8137841</v>
      </c>
      <c r="D1137" s="186" t="s">
        <v>537</v>
      </c>
      <c r="E1137" s="196"/>
      <c r="F1137" s="186" t="s">
        <v>548</v>
      </c>
      <c r="G1137" s="186" t="s">
        <v>539</v>
      </c>
      <c r="H1137" s="186" t="s">
        <v>488</v>
      </c>
      <c r="I1137" s="186" t="s">
        <v>540</v>
      </c>
      <c r="J1137" s="152" t="str">
        <f t="shared" si="1"/>
        <v>2025/02</v>
      </c>
    </row>
    <row r="1138">
      <c r="A1138" s="195">
        <v>1.7394912E9</v>
      </c>
      <c r="B1138" s="186">
        <v>1.7395776E9</v>
      </c>
      <c r="C1138" s="186">
        <v>0.95309575</v>
      </c>
      <c r="D1138" s="186" t="s">
        <v>537</v>
      </c>
      <c r="E1138" s="196"/>
      <c r="F1138" s="186" t="s">
        <v>544</v>
      </c>
      <c r="G1138" s="186" t="s">
        <v>539</v>
      </c>
      <c r="H1138" s="186" t="s">
        <v>498</v>
      </c>
      <c r="I1138" s="186" t="s">
        <v>540</v>
      </c>
      <c r="J1138" s="152" t="str">
        <f t="shared" si="1"/>
        <v>2025/02</v>
      </c>
    </row>
    <row r="1139">
      <c r="A1139" s="195">
        <v>1.7394912E9</v>
      </c>
      <c r="B1139" s="186">
        <v>1.7395776E9</v>
      </c>
      <c r="C1139" s="186">
        <v>0.2032692</v>
      </c>
      <c r="D1139" s="186" t="s">
        <v>537</v>
      </c>
      <c r="E1139" s="196"/>
      <c r="F1139" s="186" t="s">
        <v>545</v>
      </c>
      <c r="G1139" s="186" t="s">
        <v>539</v>
      </c>
      <c r="H1139" s="186" t="s">
        <v>491</v>
      </c>
      <c r="I1139" s="186" t="s">
        <v>540</v>
      </c>
      <c r="J1139" s="152" t="str">
        <f t="shared" si="1"/>
        <v>2025/02</v>
      </c>
    </row>
    <row r="1140">
      <c r="A1140" s="195">
        <v>1.7394912E9</v>
      </c>
      <c r="B1140" s="186">
        <v>1.7395776E9</v>
      </c>
      <c r="C1140" s="186">
        <v>0.6374103</v>
      </c>
      <c r="D1140" s="186" t="s">
        <v>537</v>
      </c>
      <c r="E1140" s="196"/>
      <c r="F1140" s="186" t="s">
        <v>549</v>
      </c>
      <c r="G1140" s="186" t="s">
        <v>539</v>
      </c>
      <c r="H1140" s="186" t="s">
        <v>511</v>
      </c>
      <c r="I1140" s="186" t="s">
        <v>540</v>
      </c>
      <c r="J1140" s="152" t="str">
        <f t="shared" si="1"/>
        <v>2025/02</v>
      </c>
    </row>
    <row r="1141">
      <c r="A1141" s="195">
        <v>1.7395776E9</v>
      </c>
      <c r="B1141" s="186">
        <v>1.739664E9</v>
      </c>
      <c r="C1141" s="186">
        <v>13.59093525</v>
      </c>
      <c r="D1141" s="186" t="s">
        <v>537</v>
      </c>
      <c r="E1141" s="196"/>
      <c r="F1141" s="186" t="s">
        <v>542</v>
      </c>
      <c r="G1141" s="186" t="s">
        <v>539</v>
      </c>
      <c r="H1141" s="186" t="s">
        <v>487</v>
      </c>
      <c r="I1141" s="186" t="s">
        <v>540</v>
      </c>
      <c r="J1141" s="152" t="str">
        <f t="shared" si="1"/>
        <v>2025/02</v>
      </c>
    </row>
    <row r="1142">
      <c r="A1142" s="195">
        <v>1.7395776E9</v>
      </c>
      <c r="B1142" s="186">
        <v>1.739664E9</v>
      </c>
      <c r="C1142" s="186">
        <v>17.19660327</v>
      </c>
      <c r="D1142" s="186" t="s">
        <v>537</v>
      </c>
      <c r="E1142" s="196"/>
      <c r="F1142" s="186" t="s">
        <v>538</v>
      </c>
      <c r="G1142" s="186" t="s">
        <v>539</v>
      </c>
      <c r="H1142" s="186" t="s">
        <v>499</v>
      </c>
      <c r="I1142" s="186" t="s">
        <v>540</v>
      </c>
      <c r="J1142" s="152" t="str">
        <f t="shared" si="1"/>
        <v>2025/02</v>
      </c>
    </row>
    <row r="1143">
      <c r="A1143" s="195">
        <v>1.7395776E9</v>
      </c>
      <c r="B1143" s="186">
        <v>1.739664E9</v>
      </c>
      <c r="C1143" s="186">
        <v>5.02925835</v>
      </c>
      <c r="D1143" s="186" t="s">
        <v>537</v>
      </c>
      <c r="E1143" s="196"/>
      <c r="F1143" s="186" t="s">
        <v>541</v>
      </c>
      <c r="G1143" s="186" t="s">
        <v>539</v>
      </c>
      <c r="H1143" s="186" t="s">
        <v>489</v>
      </c>
      <c r="I1143" s="186" t="s">
        <v>540</v>
      </c>
      <c r="J1143" s="152" t="str">
        <f t="shared" si="1"/>
        <v>2025/02</v>
      </c>
    </row>
    <row r="1144">
      <c r="A1144" s="195">
        <v>1.7395776E9</v>
      </c>
      <c r="B1144" s="186">
        <v>1.739664E9</v>
      </c>
      <c r="C1144" s="186">
        <v>9.81637795</v>
      </c>
      <c r="D1144" s="186" t="s">
        <v>537</v>
      </c>
      <c r="E1144" s="196"/>
      <c r="F1144" s="186" t="s">
        <v>543</v>
      </c>
      <c r="G1144" s="186" t="s">
        <v>539</v>
      </c>
      <c r="H1144" s="186" t="s">
        <v>502</v>
      </c>
      <c r="I1144" s="186" t="s">
        <v>540</v>
      </c>
      <c r="J1144" s="152" t="str">
        <f t="shared" si="1"/>
        <v>2025/02</v>
      </c>
    </row>
    <row r="1145">
      <c r="A1145" s="195">
        <v>1.7395776E9</v>
      </c>
      <c r="B1145" s="186">
        <v>1.739664E9</v>
      </c>
      <c r="C1145" s="186">
        <v>0.0840203</v>
      </c>
      <c r="D1145" s="186" t="s">
        <v>537</v>
      </c>
      <c r="E1145" s="196"/>
      <c r="F1145" s="186" t="s">
        <v>544</v>
      </c>
      <c r="G1145" s="186" t="s">
        <v>539</v>
      </c>
      <c r="H1145" s="186" t="s">
        <v>498</v>
      </c>
      <c r="I1145" s="186" t="s">
        <v>540</v>
      </c>
      <c r="J1145" s="152" t="str">
        <f t="shared" si="1"/>
        <v>2025/02</v>
      </c>
    </row>
    <row r="1146">
      <c r="A1146" s="195">
        <v>1.7395776E9</v>
      </c>
      <c r="B1146" s="186">
        <v>1.739664E9</v>
      </c>
      <c r="C1146" s="186">
        <v>0.0123468</v>
      </c>
      <c r="D1146" s="186" t="s">
        <v>537</v>
      </c>
      <c r="E1146" s="196"/>
      <c r="F1146" s="186" t="s">
        <v>548</v>
      </c>
      <c r="G1146" s="186" t="s">
        <v>539</v>
      </c>
      <c r="H1146" s="186" t="s">
        <v>488</v>
      </c>
      <c r="I1146" s="186" t="s">
        <v>540</v>
      </c>
      <c r="J1146" s="152" t="str">
        <f t="shared" si="1"/>
        <v>2025/02</v>
      </c>
    </row>
    <row r="1147">
      <c r="A1147" s="195">
        <v>1.7395776E9</v>
      </c>
      <c r="B1147" s="186">
        <v>1.739664E9</v>
      </c>
      <c r="C1147" s="186">
        <v>0.050748</v>
      </c>
      <c r="D1147" s="186" t="s">
        <v>537</v>
      </c>
      <c r="E1147" s="196"/>
      <c r="F1147" s="186" t="s">
        <v>545</v>
      </c>
      <c r="G1147" s="186" t="s">
        <v>539</v>
      </c>
      <c r="H1147" s="186" t="s">
        <v>491</v>
      </c>
      <c r="I1147" s="186" t="s">
        <v>540</v>
      </c>
      <c r="J1147" s="152" t="str">
        <f t="shared" si="1"/>
        <v>2025/02</v>
      </c>
    </row>
    <row r="1148">
      <c r="A1148" s="195">
        <v>1.739664E9</v>
      </c>
      <c r="B1148" s="186">
        <v>1.7397504E9</v>
      </c>
      <c r="C1148" s="186">
        <v>6.5982639</v>
      </c>
      <c r="D1148" s="186" t="s">
        <v>537</v>
      </c>
      <c r="E1148" s="196"/>
      <c r="F1148" s="186" t="s">
        <v>542</v>
      </c>
      <c r="G1148" s="186" t="s">
        <v>539</v>
      </c>
      <c r="H1148" s="186" t="s">
        <v>487</v>
      </c>
      <c r="I1148" s="186" t="s">
        <v>540</v>
      </c>
      <c r="J1148" s="152" t="str">
        <f t="shared" si="1"/>
        <v>2025/02</v>
      </c>
    </row>
    <row r="1149">
      <c r="A1149" s="195">
        <v>1.739664E9</v>
      </c>
      <c r="B1149" s="186">
        <v>1.7397504E9</v>
      </c>
      <c r="C1149" s="186">
        <v>18.13432238</v>
      </c>
      <c r="D1149" s="186" t="s">
        <v>537</v>
      </c>
      <c r="E1149" s="196"/>
      <c r="F1149" s="186" t="s">
        <v>538</v>
      </c>
      <c r="G1149" s="186" t="s">
        <v>539</v>
      </c>
      <c r="H1149" s="186" t="s">
        <v>499</v>
      </c>
      <c r="I1149" s="186" t="s">
        <v>540</v>
      </c>
      <c r="J1149" s="152" t="str">
        <f t="shared" si="1"/>
        <v>2025/02</v>
      </c>
    </row>
    <row r="1150">
      <c r="A1150" s="195">
        <v>1.739664E9</v>
      </c>
      <c r="B1150" s="186">
        <v>1.7397504E9</v>
      </c>
      <c r="C1150" s="186">
        <v>4.36889195</v>
      </c>
      <c r="D1150" s="186" t="s">
        <v>537</v>
      </c>
      <c r="E1150" s="196"/>
      <c r="F1150" s="186" t="s">
        <v>541</v>
      </c>
      <c r="G1150" s="186" t="s">
        <v>539</v>
      </c>
      <c r="H1150" s="186" t="s">
        <v>489</v>
      </c>
      <c r="I1150" s="186" t="s">
        <v>540</v>
      </c>
      <c r="J1150" s="152" t="str">
        <f t="shared" si="1"/>
        <v>2025/02</v>
      </c>
    </row>
    <row r="1151">
      <c r="A1151" s="195">
        <v>1.739664E9</v>
      </c>
      <c r="B1151" s="186">
        <v>1.7397504E9</v>
      </c>
      <c r="C1151" s="186">
        <v>9.3941814</v>
      </c>
      <c r="D1151" s="186" t="s">
        <v>537</v>
      </c>
      <c r="E1151" s="196"/>
      <c r="F1151" s="186" t="s">
        <v>543</v>
      </c>
      <c r="G1151" s="186" t="s">
        <v>539</v>
      </c>
      <c r="H1151" s="186" t="s">
        <v>502</v>
      </c>
      <c r="I1151" s="186" t="s">
        <v>540</v>
      </c>
      <c r="J1151" s="152" t="str">
        <f t="shared" si="1"/>
        <v>2025/02</v>
      </c>
    </row>
    <row r="1152">
      <c r="A1152" s="195">
        <v>1.739664E9</v>
      </c>
      <c r="B1152" s="186">
        <v>1.7397504E9</v>
      </c>
      <c r="C1152" s="186">
        <v>0.01628005</v>
      </c>
      <c r="D1152" s="186" t="s">
        <v>537</v>
      </c>
      <c r="E1152" s="196"/>
      <c r="F1152" s="186" t="s">
        <v>544</v>
      </c>
      <c r="G1152" s="186" t="s">
        <v>539</v>
      </c>
      <c r="H1152" s="186" t="s">
        <v>498</v>
      </c>
      <c r="I1152" s="186" t="s">
        <v>540</v>
      </c>
      <c r="J1152" s="152" t="str">
        <f t="shared" si="1"/>
        <v>2025/02</v>
      </c>
    </row>
    <row r="1153">
      <c r="A1153" s="195">
        <v>1.739664E9</v>
      </c>
      <c r="B1153" s="186">
        <v>1.7397504E9</v>
      </c>
      <c r="C1153" s="186">
        <v>0.0115557</v>
      </c>
      <c r="D1153" s="186" t="s">
        <v>537</v>
      </c>
      <c r="E1153" s="196"/>
      <c r="F1153" s="186" t="s">
        <v>548</v>
      </c>
      <c r="G1153" s="186" t="s">
        <v>539</v>
      </c>
      <c r="H1153" s="186" t="s">
        <v>488</v>
      </c>
      <c r="I1153" s="186" t="s">
        <v>540</v>
      </c>
      <c r="J1153" s="152" t="str">
        <f t="shared" si="1"/>
        <v>2025/02</v>
      </c>
    </row>
    <row r="1154">
      <c r="A1154" s="195">
        <v>1.739664E9</v>
      </c>
      <c r="B1154" s="186">
        <v>1.7397504E9</v>
      </c>
      <c r="C1154" s="186">
        <v>0.05584545</v>
      </c>
      <c r="D1154" s="186" t="s">
        <v>537</v>
      </c>
      <c r="E1154" s="196"/>
      <c r="F1154" s="186" t="s">
        <v>545</v>
      </c>
      <c r="G1154" s="186" t="s">
        <v>539</v>
      </c>
      <c r="H1154" s="186" t="s">
        <v>491</v>
      </c>
      <c r="I1154" s="186" t="s">
        <v>540</v>
      </c>
      <c r="J1154" s="152" t="str">
        <f t="shared" si="1"/>
        <v>2025/02</v>
      </c>
    </row>
    <row r="1155">
      <c r="A1155" s="195">
        <v>1.7397504E9</v>
      </c>
      <c r="B1155" s="186">
        <v>1.7398368E9</v>
      </c>
      <c r="C1155" s="186">
        <v>5.25606325</v>
      </c>
      <c r="D1155" s="186" t="s">
        <v>537</v>
      </c>
      <c r="E1155" s="196"/>
      <c r="F1155" s="186" t="s">
        <v>542</v>
      </c>
      <c r="G1155" s="186" t="s">
        <v>539</v>
      </c>
      <c r="H1155" s="186" t="s">
        <v>487</v>
      </c>
      <c r="I1155" s="186" t="s">
        <v>540</v>
      </c>
      <c r="J1155" s="152" t="str">
        <f t="shared" si="1"/>
        <v>2025/02</v>
      </c>
    </row>
    <row r="1156">
      <c r="A1156" s="195">
        <v>1.7397504E9</v>
      </c>
      <c r="B1156" s="186">
        <v>1.7398368E9</v>
      </c>
      <c r="C1156" s="186">
        <v>19.81302348</v>
      </c>
      <c r="D1156" s="186" t="s">
        <v>537</v>
      </c>
      <c r="E1156" s="196"/>
      <c r="F1156" s="186" t="s">
        <v>538</v>
      </c>
      <c r="G1156" s="186" t="s">
        <v>539</v>
      </c>
      <c r="H1156" s="186" t="s">
        <v>499</v>
      </c>
      <c r="I1156" s="186" t="s">
        <v>540</v>
      </c>
      <c r="J1156" s="152" t="str">
        <f t="shared" si="1"/>
        <v>2025/02</v>
      </c>
    </row>
    <row r="1157">
      <c r="A1157" s="195">
        <v>1.7397504E9</v>
      </c>
      <c r="B1157" s="186">
        <v>1.7398368E9</v>
      </c>
      <c r="C1157" s="186">
        <v>9.39850188</v>
      </c>
      <c r="D1157" s="186" t="s">
        <v>537</v>
      </c>
      <c r="E1157" s="196"/>
      <c r="F1157" s="186" t="s">
        <v>541</v>
      </c>
      <c r="G1157" s="186" t="s">
        <v>539</v>
      </c>
      <c r="H1157" s="186" t="s">
        <v>489</v>
      </c>
      <c r="I1157" s="186" t="s">
        <v>540</v>
      </c>
      <c r="J1157" s="152" t="str">
        <f t="shared" si="1"/>
        <v>2025/02</v>
      </c>
    </row>
    <row r="1158">
      <c r="A1158" s="195">
        <v>1.7397504E9</v>
      </c>
      <c r="B1158" s="186">
        <v>1.7398368E9</v>
      </c>
      <c r="C1158" s="186">
        <v>28.52177585</v>
      </c>
      <c r="D1158" s="186" t="s">
        <v>537</v>
      </c>
      <c r="E1158" s="196"/>
      <c r="F1158" s="186" t="s">
        <v>543</v>
      </c>
      <c r="G1158" s="186" t="s">
        <v>539</v>
      </c>
      <c r="H1158" s="186" t="s">
        <v>502</v>
      </c>
      <c r="I1158" s="186" t="s">
        <v>540</v>
      </c>
      <c r="J1158" s="152" t="str">
        <f t="shared" si="1"/>
        <v>2025/02</v>
      </c>
    </row>
    <row r="1159">
      <c r="A1159" s="195">
        <v>1.7397504E9</v>
      </c>
      <c r="B1159" s="186">
        <v>1.7398368E9</v>
      </c>
      <c r="C1159" s="186">
        <v>12.85608685</v>
      </c>
      <c r="D1159" s="186" t="s">
        <v>537</v>
      </c>
      <c r="E1159" s="196"/>
      <c r="F1159" s="186" t="s">
        <v>548</v>
      </c>
      <c r="G1159" s="186" t="s">
        <v>539</v>
      </c>
      <c r="H1159" s="186" t="s">
        <v>488</v>
      </c>
      <c r="I1159" s="186" t="s">
        <v>540</v>
      </c>
      <c r="J1159" s="152" t="str">
        <f t="shared" si="1"/>
        <v>2025/02</v>
      </c>
    </row>
    <row r="1160">
      <c r="A1160" s="195">
        <v>1.7397504E9</v>
      </c>
      <c r="B1160" s="186">
        <v>1.7398368E9</v>
      </c>
      <c r="C1160" s="186">
        <v>0.1474409</v>
      </c>
      <c r="D1160" s="186" t="s">
        <v>537</v>
      </c>
      <c r="E1160" s="196"/>
      <c r="F1160" s="186" t="s">
        <v>544</v>
      </c>
      <c r="G1160" s="186" t="s">
        <v>539</v>
      </c>
      <c r="H1160" s="186" t="s">
        <v>498</v>
      </c>
      <c r="I1160" s="186" t="s">
        <v>540</v>
      </c>
      <c r="J1160" s="152" t="str">
        <f t="shared" si="1"/>
        <v>2025/02</v>
      </c>
    </row>
    <row r="1161">
      <c r="A1161" s="195">
        <v>1.7397504E9</v>
      </c>
      <c r="B1161" s="186">
        <v>1.7398368E9</v>
      </c>
      <c r="C1161" s="186">
        <v>0.04777005</v>
      </c>
      <c r="D1161" s="186" t="s">
        <v>537</v>
      </c>
      <c r="E1161" s="196"/>
      <c r="F1161" s="186" t="s">
        <v>545</v>
      </c>
      <c r="G1161" s="186" t="s">
        <v>539</v>
      </c>
      <c r="H1161" s="186" t="s">
        <v>491</v>
      </c>
      <c r="I1161" s="186" t="s">
        <v>540</v>
      </c>
      <c r="J1161" s="152" t="str">
        <f t="shared" si="1"/>
        <v>2025/02</v>
      </c>
    </row>
    <row r="1162">
      <c r="A1162" s="195">
        <v>1.7397504E9</v>
      </c>
      <c r="B1162" s="186">
        <v>1.7398368E9</v>
      </c>
      <c r="C1162" s="186">
        <v>0.4904262</v>
      </c>
      <c r="D1162" s="186" t="s">
        <v>537</v>
      </c>
      <c r="E1162" s="196"/>
      <c r="F1162" s="186" t="s">
        <v>549</v>
      </c>
      <c r="G1162" s="186" t="s">
        <v>539</v>
      </c>
      <c r="H1162" s="186" t="s">
        <v>511</v>
      </c>
      <c r="I1162" s="186" t="s">
        <v>540</v>
      </c>
      <c r="J1162" s="152" t="str">
        <f t="shared" si="1"/>
        <v>2025/02</v>
      </c>
    </row>
    <row r="1163">
      <c r="A1163" s="195">
        <v>1.7398368E9</v>
      </c>
      <c r="B1163" s="186">
        <v>1.7399232E9</v>
      </c>
      <c r="C1163" s="186">
        <v>21.72372987</v>
      </c>
      <c r="D1163" s="186" t="s">
        <v>537</v>
      </c>
      <c r="E1163" s="196"/>
      <c r="F1163" s="186" t="s">
        <v>538</v>
      </c>
      <c r="G1163" s="186" t="s">
        <v>539</v>
      </c>
      <c r="H1163" s="186" t="s">
        <v>499</v>
      </c>
      <c r="I1163" s="186" t="s">
        <v>540</v>
      </c>
      <c r="J1163" s="152" t="str">
        <f t="shared" si="1"/>
        <v>2025/02</v>
      </c>
    </row>
    <row r="1164">
      <c r="A1164" s="195">
        <v>1.7398368E9</v>
      </c>
      <c r="B1164" s="186">
        <v>1.7399232E9</v>
      </c>
      <c r="C1164" s="186">
        <v>37.36092065</v>
      </c>
      <c r="D1164" s="186" t="s">
        <v>537</v>
      </c>
      <c r="E1164" s="196"/>
      <c r="F1164" s="186" t="s">
        <v>543</v>
      </c>
      <c r="G1164" s="186" t="s">
        <v>539</v>
      </c>
      <c r="H1164" s="186" t="s">
        <v>502</v>
      </c>
      <c r="I1164" s="186" t="s">
        <v>540</v>
      </c>
      <c r="J1164" s="152" t="str">
        <f t="shared" si="1"/>
        <v>2025/02</v>
      </c>
    </row>
    <row r="1165">
      <c r="A1165" s="195">
        <v>1.7398368E9</v>
      </c>
      <c r="B1165" s="186">
        <v>1.7399232E9</v>
      </c>
      <c r="C1165" s="186">
        <v>24.18206875</v>
      </c>
      <c r="D1165" s="186" t="s">
        <v>537</v>
      </c>
      <c r="E1165" s="196"/>
      <c r="F1165" s="186" t="s">
        <v>548</v>
      </c>
      <c r="G1165" s="186" t="s">
        <v>539</v>
      </c>
      <c r="H1165" s="186" t="s">
        <v>488</v>
      </c>
      <c r="I1165" s="186" t="s">
        <v>540</v>
      </c>
      <c r="J1165" s="152" t="str">
        <f t="shared" si="1"/>
        <v>2025/02</v>
      </c>
    </row>
    <row r="1166">
      <c r="A1166" s="195">
        <v>1.7398368E9</v>
      </c>
      <c r="B1166" s="186">
        <v>1.7399232E9</v>
      </c>
      <c r="C1166" s="186">
        <v>67.2562484</v>
      </c>
      <c r="D1166" s="186" t="s">
        <v>537</v>
      </c>
      <c r="E1166" s="196"/>
      <c r="F1166" s="186" t="s">
        <v>541</v>
      </c>
      <c r="G1166" s="186" t="s">
        <v>539</v>
      </c>
      <c r="H1166" s="186" t="s">
        <v>489</v>
      </c>
      <c r="I1166" s="186" t="s">
        <v>540</v>
      </c>
      <c r="J1166" s="152" t="str">
        <f t="shared" si="1"/>
        <v>2025/02</v>
      </c>
    </row>
    <row r="1167">
      <c r="A1167" s="195">
        <v>1.7398368E9</v>
      </c>
      <c r="B1167" s="186">
        <v>1.7399232E9</v>
      </c>
      <c r="C1167" s="186">
        <v>2.2850538</v>
      </c>
      <c r="D1167" s="186" t="s">
        <v>537</v>
      </c>
      <c r="E1167" s="196"/>
      <c r="F1167" s="186" t="s">
        <v>542</v>
      </c>
      <c r="G1167" s="186" t="s">
        <v>539</v>
      </c>
      <c r="H1167" s="186" t="s">
        <v>487</v>
      </c>
      <c r="I1167" s="186" t="s">
        <v>540</v>
      </c>
      <c r="J1167" s="152" t="str">
        <f t="shared" si="1"/>
        <v>2025/02</v>
      </c>
    </row>
    <row r="1168">
      <c r="A1168" s="195">
        <v>1.7398368E9</v>
      </c>
      <c r="B1168" s="186">
        <v>1.7399232E9</v>
      </c>
      <c r="C1168" s="186">
        <v>0.09306745</v>
      </c>
      <c r="D1168" s="186" t="s">
        <v>537</v>
      </c>
      <c r="E1168" s="196"/>
      <c r="F1168" s="186" t="s">
        <v>544</v>
      </c>
      <c r="G1168" s="186" t="s">
        <v>539</v>
      </c>
      <c r="H1168" s="186" t="s">
        <v>498</v>
      </c>
      <c r="I1168" s="186" t="s">
        <v>540</v>
      </c>
      <c r="J1168" s="152" t="str">
        <f t="shared" si="1"/>
        <v>2025/02</v>
      </c>
    </row>
    <row r="1169">
      <c r="A1169" s="195">
        <v>1.7398368E9</v>
      </c>
      <c r="B1169" s="186">
        <v>1.7399232E9</v>
      </c>
      <c r="C1169" s="186">
        <v>0.28148025</v>
      </c>
      <c r="D1169" s="186" t="s">
        <v>537</v>
      </c>
      <c r="E1169" s="196"/>
      <c r="F1169" s="186" t="s">
        <v>545</v>
      </c>
      <c r="G1169" s="186" t="s">
        <v>539</v>
      </c>
      <c r="H1169" s="186" t="s">
        <v>491</v>
      </c>
      <c r="I1169" s="186" t="s">
        <v>540</v>
      </c>
      <c r="J1169" s="152" t="str">
        <f t="shared" si="1"/>
        <v>2025/02</v>
      </c>
    </row>
    <row r="1170">
      <c r="A1170" s="195">
        <v>1.7398368E9</v>
      </c>
      <c r="B1170" s="186">
        <v>1.7399232E9</v>
      </c>
      <c r="C1170" s="186">
        <v>0.5842671</v>
      </c>
      <c r="D1170" s="186" t="s">
        <v>537</v>
      </c>
      <c r="E1170" s="196"/>
      <c r="F1170" s="186" t="s">
        <v>549</v>
      </c>
      <c r="G1170" s="186" t="s">
        <v>539</v>
      </c>
      <c r="H1170" s="186" t="s">
        <v>511</v>
      </c>
      <c r="I1170" s="186" t="s">
        <v>540</v>
      </c>
      <c r="J1170" s="152" t="str">
        <f t="shared" si="1"/>
        <v>2025/02</v>
      </c>
    </row>
    <row r="1171">
      <c r="A1171" s="195">
        <v>1.7399232E9</v>
      </c>
      <c r="B1171" s="186">
        <v>1.7400096E9</v>
      </c>
      <c r="C1171" s="186">
        <v>22.7469611</v>
      </c>
      <c r="D1171" s="186" t="s">
        <v>537</v>
      </c>
      <c r="E1171" s="196"/>
      <c r="F1171" s="186" t="s">
        <v>538</v>
      </c>
      <c r="G1171" s="186" t="s">
        <v>539</v>
      </c>
      <c r="H1171" s="186" t="s">
        <v>499</v>
      </c>
      <c r="I1171" s="186" t="s">
        <v>540</v>
      </c>
      <c r="J1171" s="152" t="str">
        <f t="shared" si="1"/>
        <v>2025/02</v>
      </c>
    </row>
    <row r="1172">
      <c r="A1172" s="195">
        <v>1.7399232E9</v>
      </c>
      <c r="B1172" s="186">
        <v>1.7400096E9</v>
      </c>
      <c r="C1172" s="186">
        <v>23.3300816</v>
      </c>
      <c r="D1172" s="186" t="s">
        <v>537</v>
      </c>
      <c r="E1172" s="196"/>
      <c r="F1172" s="186" t="s">
        <v>543</v>
      </c>
      <c r="G1172" s="186" t="s">
        <v>539</v>
      </c>
      <c r="H1172" s="186" t="s">
        <v>502</v>
      </c>
      <c r="I1172" s="186" t="s">
        <v>540</v>
      </c>
      <c r="J1172" s="152" t="str">
        <f t="shared" si="1"/>
        <v>2025/02</v>
      </c>
    </row>
    <row r="1173">
      <c r="A1173" s="195">
        <v>1.7399232E9</v>
      </c>
      <c r="B1173" s="186">
        <v>1.7400096E9</v>
      </c>
      <c r="C1173" s="186">
        <v>4.2045568</v>
      </c>
      <c r="D1173" s="186" t="s">
        <v>537</v>
      </c>
      <c r="E1173" s="196"/>
      <c r="F1173" s="186" t="s">
        <v>548</v>
      </c>
      <c r="G1173" s="186" t="s">
        <v>539</v>
      </c>
      <c r="H1173" s="186" t="s">
        <v>488</v>
      </c>
      <c r="I1173" s="186" t="s">
        <v>540</v>
      </c>
      <c r="J1173" s="152" t="str">
        <f t="shared" si="1"/>
        <v>2025/02</v>
      </c>
    </row>
    <row r="1174">
      <c r="A1174" s="195">
        <v>1.7399232E9</v>
      </c>
      <c r="B1174" s="186">
        <v>1.7400096E9</v>
      </c>
      <c r="C1174" s="186">
        <v>57.67646345</v>
      </c>
      <c r="D1174" s="186" t="s">
        <v>537</v>
      </c>
      <c r="E1174" s="196"/>
      <c r="F1174" s="186" t="s">
        <v>541</v>
      </c>
      <c r="G1174" s="186" t="s">
        <v>539</v>
      </c>
      <c r="H1174" s="186" t="s">
        <v>489</v>
      </c>
      <c r="I1174" s="186" t="s">
        <v>540</v>
      </c>
      <c r="J1174" s="152" t="str">
        <f t="shared" si="1"/>
        <v>2025/02</v>
      </c>
    </row>
    <row r="1175">
      <c r="A1175" s="195">
        <v>1.7399232E9</v>
      </c>
      <c r="B1175" s="186">
        <v>1.7400096E9</v>
      </c>
      <c r="C1175" s="186">
        <v>0.4842732</v>
      </c>
      <c r="D1175" s="186" t="s">
        <v>537</v>
      </c>
      <c r="E1175" s="196"/>
      <c r="F1175" s="186" t="s">
        <v>542</v>
      </c>
      <c r="G1175" s="186" t="s">
        <v>539</v>
      </c>
      <c r="H1175" s="186" t="s">
        <v>487</v>
      </c>
      <c r="I1175" s="186" t="s">
        <v>540</v>
      </c>
      <c r="J1175" s="152" t="str">
        <f t="shared" si="1"/>
        <v>2025/02</v>
      </c>
    </row>
    <row r="1176">
      <c r="A1176" s="195">
        <v>1.7399232E9</v>
      </c>
      <c r="B1176" s="186">
        <v>1.7400096E9</v>
      </c>
      <c r="C1176" s="186">
        <v>0.13186405</v>
      </c>
      <c r="D1176" s="186" t="s">
        <v>537</v>
      </c>
      <c r="E1176" s="196"/>
      <c r="F1176" s="186" t="s">
        <v>544</v>
      </c>
      <c r="G1176" s="186" t="s">
        <v>539</v>
      </c>
      <c r="H1176" s="186" t="s">
        <v>498</v>
      </c>
      <c r="I1176" s="186" t="s">
        <v>540</v>
      </c>
      <c r="J1176" s="152" t="str">
        <f t="shared" si="1"/>
        <v>2025/02</v>
      </c>
    </row>
    <row r="1177">
      <c r="A1177" s="195">
        <v>1.7399232E9</v>
      </c>
      <c r="B1177" s="186">
        <v>1.7400096E9</v>
      </c>
      <c r="C1177" s="186">
        <v>0.0577953</v>
      </c>
      <c r="D1177" s="186" t="s">
        <v>537</v>
      </c>
      <c r="E1177" s="196"/>
      <c r="F1177" s="186" t="s">
        <v>545</v>
      </c>
      <c r="G1177" s="186" t="s">
        <v>539</v>
      </c>
      <c r="H1177" s="186" t="s">
        <v>491</v>
      </c>
      <c r="I1177" s="186" t="s">
        <v>540</v>
      </c>
      <c r="J1177" s="152" t="str">
        <f t="shared" si="1"/>
        <v>2025/02</v>
      </c>
    </row>
    <row r="1178">
      <c r="A1178" s="195">
        <v>1.7399232E9</v>
      </c>
      <c r="B1178" s="186">
        <v>1.7400096E9</v>
      </c>
      <c r="C1178" s="186">
        <v>0.4431885</v>
      </c>
      <c r="D1178" s="186" t="s">
        <v>537</v>
      </c>
      <c r="E1178" s="196"/>
      <c r="F1178" s="186" t="s">
        <v>549</v>
      </c>
      <c r="G1178" s="186" t="s">
        <v>539</v>
      </c>
      <c r="H1178" s="186" t="s">
        <v>511</v>
      </c>
      <c r="I1178" s="186" t="s">
        <v>540</v>
      </c>
      <c r="J1178" s="152" t="str">
        <f t="shared" si="1"/>
        <v>2025/02</v>
      </c>
    </row>
    <row r="1179">
      <c r="A1179" s="195">
        <v>1.7400096E9</v>
      </c>
      <c r="B1179" s="186">
        <v>1.740096E9</v>
      </c>
      <c r="C1179" s="186">
        <v>44.86796512</v>
      </c>
      <c r="D1179" s="186" t="s">
        <v>537</v>
      </c>
      <c r="E1179" s="196"/>
      <c r="F1179" s="186" t="s">
        <v>538</v>
      </c>
      <c r="G1179" s="186" t="s">
        <v>539</v>
      </c>
      <c r="H1179" s="186" t="s">
        <v>499</v>
      </c>
      <c r="I1179" s="186" t="s">
        <v>540</v>
      </c>
      <c r="J1179" s="152" t="str">
        <f t="shared" si="1"/>
        <v>2025/02</v>
      </c>
    </row>
    <row r="1180">
      <c r="A1180" s="195">
        <v>1.7400096E9</v>
      </c>
      <c r="B1180" s="186">
        <v>1.740096E9</v>
      </c>
      <c r="C1180" s="186">
        <v>28.7316348</v>
      </c>
      <c r="D1180" s="186" t="s">
        <v>537</v>
      </c>
      <c r="E1180" s="196"/>
      <c r="F1180" s="186" t="s">
        <v>543</v>
      </c>
      <c r="G1180" s="186" t="s">
        <v>539</v>
      </c>
      <c r="H1180" s="186" t="s">
        <v>502</v>
      </c>
      <c r="I1180" s="186" t="s">
        <v>540</v>
      </c>
      <c r="J1180" s="152" t="str">
        <f t="shared" si="1"/>
        <v>2025/02</v>
      </c>
    </row>
    <row r="1181">
      <c r="A1181" s="195">
        <v>1.7400096E9</v>
      </c>
      <c r="B1181" s="186">
        <v>1.740096E9</v>
      </c>
      <c r="C1181" s="186">
        <v>44.9328658</v>
      </c>
      <c r="D1181" s="186" t="s">
        <v>537</v>
      </c>
      <c r="E1181" s="196"/>
      <c r="F1181" s="186" t="s">
        <v>548</v>
      </c>
      <c r="G1181" s="186" t="s">
        <v>539</v>
      </c>
      <c r="H1181" s="186" t="s">
        <v>488</v>
      </c>
      <c r="I1181" s="186" t="s">
        <v>540</v>
      </c>
      <c r="J1181" s="152" t="str">
        <f t="shared" si="1"/>
        <v>2025/02</v>
      </c>
    </row>
    <row r="1182">
      <c r="A1182" s="195">
        <v>1.7400096E9</v>
      </c>
      <c r="B1182" s="186">
        <v>1.740096E9</v>
      </c>
      <c r="C1182" s="186">
        <v>33.3282786</v>
      </c>
      <c r="D1182" s="186" t="s">
        <v>537</v>
      </c>
      <c r="E1182" s="196"/>
      <c r="F1182" s="186" t="s">
        <v>541</v>
      </c>
      <c r="G1182" s="186" t="s">
        <v>539</v>
      </c>
      <c r="H1182" s="186" t="s">
        <v>489</v>
      </c>
      <c r="I1182" s="186" t="s">
        <v>540</v>
      </c>
      <c r="J1182" s="152" t="str">
        <f t="shared" si="1"/>
        <v>2025/02</v>
      </c>
    </row>
    <row r="1183">
      <c r="A1183" s="195">
        <v>1.7400096E9</v>
      </c>
      <c r="B1183" s="186">
        <v>1.740096E9</v>
      </c>
      <c r="C1183" s="186">
        <v>0.22801985</v>
      </c>
      <c r="D1183" s="186" t="s">
        <v>537</v>
      </c>
      <c r="E1183" s="196"/>
      <c r="F1183" s="186" t="s">
        <v>544</v>
      </c>
      <c r="G1183" s="186" t="s">
        <v>539</v>
      </c>
      <c r="H1183" s="186" t="s">
        <v>498</v>
      </c>
      <c r="I1183" s="186" t="s">
        <v>540</v>
      </c>
      <c r="J1183" s="152" t="str">
        <f t="shared" si="1"/>
        <v>2025/02</v>
      </c>
    </row>
    <row r="1184">
      <c r="A1184" s="195">
        <v>1.7400096E9</v>
      </c>
      <c r="B1184" s="186">
        <v>1.740096E9</v>
      </c>
      <c r="C1184" s="186">
        <v>0.0522006</v>
      </c>
      <c r="D1184" s="186" t="s">
        <v>537</v>
      </c>
      <c r="E1184" s="196"/>
      <c r="F1184" s="186" t="s">
        <v>542</v>
      </c>
      <c r="G1184" s="186" t="s">
        <v>539</v>
      </c>
      <c r="H1184" s="186" t="s">
        <v>487</v>
      </c>
      <c r="I1184" s="186" t="s">
        <v>540</v>
      </c>
      <c r="J1184" s="152" t="str">
        <f t="shared" si="1"/>
        <v>2025/02</v>
      </c>
    </row>
    <row r="1185">
      <c r="A1185" s="195">
        <v>1.7400096E9</v>
      </c>
      <c r="B1185" s="186">
        <v>1.740096E9</v>
      </c>
      <c r="C1185" s="186">
        <v>0.0588072</v>
      </c>
      <c r="D1185" s="186" t="s">
        <v>537</v>
      </c>
      <c r="E1185" s="196"/>
      <c r="F1185" s="186" t="s">
        <v>545</v>
      </c>
      <c r="G1185" s="186" t="s">
        <v>539</v>
      </c>
      <c r="H1185" s="186" t="s">
        <v>491</v>
      </c>
      <c r="I1185" s="186" t="s">
        <v>540</v>
      </c>
      <c r="J1185" s="152" t="str">
        <f t="shared" si="1"/>
        <v>2025/02</v>
      </c>
    </row>
    <row r="1186">
      <c r="A1186" s="195">
        <v>1.7400096E9</v>
      </c>
      <c r="B1186" s="186">
        <v>1.740096E9</v>
      </c>
      <c r="C1186" s="186">
        <v>1.0344714</v>
      </c>
      <c r="D1186" s="186" t="s">
        <v>537</v>
      </c>
      <c r="E1186" s="196"/>
      <c r="F1186" s="186" t="s">
        <v>549</v>
      </c>
      <c r="G1186" s="186" t="s">
        <v>539</v>
      </c>
      <c r="H1186" s="186" t="s">
        <v>511</v>
      </c>
      <c r="I1186" s="186" t="s">
        <v>540</v>
      </c>
      <c r="J1186" s="152" t="str">
        <f t="shared" si="1"/>
        <v>2025/02</v>
      </c>
    </row>
    <row r="1187">
      <c r="A1187" s="195">
        <v>1.740096E9</v>
      </c>
      <c r="B1187" s="186">
        <v>1.7401824E9</v>
      </c>
      <c r="C1187" s="186">
        <v>44.17642147</v>
      </c>
      <c r="D1187" s="186" t="s">
        <v>537</v>
      </c>
      <c r="E1187" s="196"/>
      <c r="F1187" s="186" t="s">
        <v>538</v>
      </c>
      <c r="G1187" s="186" t="s">
        <v>539</v>
      </c>
      <c r="H1187" s="186" t="s">
        <v>499</v>
      </c>
      <c r="I1187" s="186" t="s">
        <v>540</v>
      </c>
      <c r="J1187" s="152" t="str">
        <f t="shared" si="1"/>
        <v>2025/02</v>
      </c>
    </row>
    <row r="1188">
      <c r="A1188" s="195">
        <v>1.740096E9</v>
      </c>
      <c r="B1188" s="186">
        <v>1.7401824E9</v>
      </c>
      <c r="C1188" s="186">
        <v>33.8364037</v>
      </c>
      <c r="D1188" s="186" t="s">
        <v>537</v>
      </c>
      <c r="E1188" s="196"/>
      <c r="F1188" s="186" t="s">
        <v>543</v>
      </c>
      <c r="G1188" s="186" t="s">
        <v>539</v>
      </c>
      <c r="H1188" s="186" t="s">
        <v>502</v>
      </c>
      <c r="I1188" s="186" t="s">
        <v>540</v>
      </c>
      <c r="J1188" s="152" t="str">
        <f t="shared" si="1"/>
        <v>2025/02</v>
      </c>
    </row>
    <row r="1189">
      <c r="A1189" s="195">
        <v>1.740096E9</v>
      </c>
      <c r="B1189" s="186">
        <v>1.7401824E9</v>
      </c>
      <c r="C1189" s="186">
        <v>42.72004238</v>
      </c>
      <c r="D1189" s="186" t="s">
        <v>537</v>
      </c>
      <c r="E1189" s="196"/>
      <c r="F1189" s="186" t="s">
        <v>541</v>
      </c>
      <c r="G1189" s="186" t="s">
        <v>539</v>
      </c>
      <c r="H1189" s="186" t="s">
        <v>489</v>
      </c>
      <c r="I1189" s="186" t="s">
        <v>540</v>
      </c>
      <c r="J1189" s="152" t="str">
        <f t="shared" si="1"/>
        <v>2025/02</v>
      </c>
    </row>
    <row r="1190">
      <c r="A1190" s="195">
        <v>1.740096E9</v>
      </c>
      <c r="B1190" s="186">
        <v>1.7401824E9</v>
      </c>
      <c r="C1190" s="186">
        <v>53.3088285</v>
      </c>
      <c r="D1190" s="186" t="s">
        <v>537</v>
      </c>
      <c r="E1190" s="196"/>
      <c r="F1190" s="186" t="s">
        <v>548</v>
      </c>
      <c r="G1190" s="186" t="s">
        <v>539</v>
      </c>
      <c r="H1190" s="186" t="s">
        <v>488</v>
      </c>
      <c r="I1190" s="186" t="s">
        <v>540</v>
      </c>
      <c r="J1190" s="152" t="str">
        <f t="shared" si="1"/>
        <v>2025/02</v>
      </c>
    </row>
    <row r="1191">
      <c r="A1191" s="195">
        <v>1.740096E9</v>
      </c>
      <c r="B1191" s="186">
        <v>1.7401824E9</v>
      </c>
      <c r="C1191" s="186">
        <v>0.418903</v>
      </c>
      <c r="D1191" s="186" t="s">
        <v>537</v>
      </c>
      <c r="E1191" s="196"/>
      <c r="F1191" s="186" t="s">
        <v>544</v>
      </c>
      <c r="G1191" s="186" t="s">
        <v>539</v>
      </c>
      <c r="H1191" s="186" t="s">
        <v>498</v>
      </c>
      <c r="I1191" s="186" t="s">
        <v>540</v>
      </c>
      <c r="J1191" s="152" t="str">
        <f t="shared" si="1"/>
        <v>2025/02</v>
      </c>
    </row>
    <row r="1192">
      <c r="A1192" s="195">
        <v>1.740096E9</v>
      </c>
      <c r="B1192" s="186">
        <v>1.7401824E9</v>
      </c>
      <c r="C1192" s="186">
        <v>0.21559255</v>
      </c>
      <c r="D1192" s="186" t="s">
        <v>537</v>
      </c>
      <c r="E1192" s="196"/>
      <c r="F1192" s="186" t="s">
        <v>545</v>
      </c>
      <c r="G1192" s="186" t="s">
        <v>539</v>
      </c>
      <c r="H1192" s="186" t="s">
        <v>491</v>
      </c>
      <c r="I1192" s="186" t="s">
        <v>540</v>
      </c>
      <c r="J1192" s="152" t="str">
        <f t="shared" si="1"/>
        <v>2025/02</v>
      </c>
    </row>
    <row r="1193">
      <c r="A1193" s="195">
        <v>1.740096E9</v>
      </c>
      <c r="B1193" s="186">
        <v>1.7401824E9</v>
      </c>
      <c r="C1193" s="186">
        <v>0.07335315</v>
      </c>
      <c r="D1193" s="186" t="s">
        <v>537</v>
      </c>
      <c r="E1193" s="196"/>
      <c r="F1193" s="186" t="s">
        <v>542</v>
      </c>
      <c r="G1193" s="186" t="s">
        <v>539</v>
      </c>
      <c r="H1193" s="186" t="s">
        <v>487</v>
      </c>
      <c r="I1193" s="186" t="s">
        <v>540</v>
      </c>
      <c r="J1193" s="152" t="str">
        <f t="shared" si="1"/>
        <v>2025/02</v>
      </c>
    </row>
    <row r="1194">
      <c r="A1194" s="195">
        <v>1.740096E9</v>
      </c>
      <c r="B1194" s="186">
        <v>1.7401824E9</v>
      </c>
      <c r="C1194" s="186">
        <v>0.9135222</v>
      </c>
      <c r="D1194" s="186" t="s">
        <v>537</v>
      </c>
      <c r="E1194" s="196"/>
      <c r="F1194" s="186" t="s">
        <v>549</v>
      </c>
      <c r="G1194" s="186" t="s">
        <v>539</v>
      </c>
      <c r="H1194" s="186" t="s">
        <v>511</v>
      </c>
      <c r="I1194" s="186" t="s">
        <v>540</v>
      </c>
      <c r="J1194" s="152" t="str">
        <f t="shared" si="1"/>
        <v>2025/02</v>
      </c>
    </row>
    <row r="1195">
      <c r="A1195" s="195">
        <v>1.7401824E9</v>
      </c>
      <c r="B1195" s="186">
        <v>1.7402688E9</v>
      </c>
      <c r="C1195" s="186">
        <v>20.08893894</v>
      </c>
      <c r="D1195" s="186" t="s">
        <v>537</v>
      </c>
      <c r="E1195" s="196"/>
      <c r="F1195" s="186" t="s">
        <v>538</v>
      </c>
      <c r="G1195" s="186" t="s">
        <v>539</v>
      </c>
      <c r="H1195" s="186" t="s">
        <v>499</v>
      </c>
      <c r="I1195" s="186" t="s">
        <v>540</v>
      </c>
      <c r="J1195" s="152" t="str">
        <f t="shared" si="1"/>
        <v>2025/02</v>
      </c>
    </row>
    <row r="1196">
      <c r="A1196" s="195">
        <v>1.7401824E9</v>
      </c>
      <c r="B1196" s="186">
        <v>1.7402688E9</v>
      </c>
      <c r="C1196" s="186">
        <v>0.5033722</v>
      </c>
      <c r="D1196" s="186" t="s">
        <v>537</v>
      </c>
      <c r="E1196" s="196"/>
      <c r="F1196" s="186" t="s">
        <v>548</v>
      </c>
      <c r="G1196" s="186" t="s">
        <v>539</v>
      </c>
      <c r="H1196" s="186" t="s">
        <v>488</v>
      </c>
      <c r="I1196" s="186" t="s">
        <v>540</v>
      </c>
      <c r="J1196" s="152" t="str">
        <f t="shared" si="1"/>
        <v>2025/02</v>
      </c>
    </row>
    <row r="1197">
      <c r="A1197" s="195">
        <v>1.7401824E9</v>
      </c>
      <c r="B1197" s="186">
        <v>1.7402688E9</v>
      </c>
      <c r="C1197" s="186">
        <v>7.87165475</v>
      </c>
      <c r="D1197" s="186" t="s">
        <v>537</v>
      </c>
      <c r="E1197" s="196"/>
      <c r="F1197" s="186" t="s">
        <v>541</v>
      </c>
      <c r="G1197" s="186" t="s">
        <v>539</v>
      </c>
      <c r="H1197" s="186" t="s">
        <v>489</v>
      </c>
      <c r="I1197" s="186" t="s">
        <v>540</v>
      </c>
      <c r="J1197" s="152" t="str">
        <f t="shared" si="1"/>
        <v>2025/02</v>
      </c>
    </row>
    <row r="1198">
      <c r="A1198" s="195">
        <v>1.7401824E9</v>
      </c>
      <c r="B1198" s="186">
        <v>1.7402688E9</v>
      </c>
      <c r="C1198" s="186">
        <v>0.02205955</v>
      </c>
      <c r="D1198" s="186" t="s">
        <v>537</v>
      </c>
      <c r="E1198" s="196"/>
      <c r="F1198" s="186" t="s">
        <v>544</v>
      </c>
      <c r="G1198" s="186" t="s">
        <v>539</v>
      </c>
      <c r="H1198" s="186" t="s">
        <v>498</v>
      </c>
      <c r="I1198" s="186" t="s">
        <v>540</v>
      </c>
      <c r="J1198" s="152" t="str">
        <f t="shared" si="1"/>
        <v>2025/02</v>
      </c>
    </row>
    <row r="1199">
      <c r="A1199" s="195">
        <v>1.7401824E9</v>
      </c>
      <c r="B1199" s="186">
        <v>1.7402688E9</v>
      </c>
      <c r="C1199" s="186">
        <v>0.48768705</v>
      </c>
      <c r="D1199" s="186" t="s">
        <v>537</v>
      </c>
      <c r="E1199" s="196"/>
      <c r="F1199" s="186" t="s">
        <v>542</v>
      </c>
      <c r="G1199" s="186" t="s">
        <v>539</v>
      </c>
      <c r="H1199" s="186" t="s">
        <v>487</v>
      </c>
      <c r="I1199" s="186" t="s">
        <v>540</v>
      </c>
      <c r="J1199" s="152" t="str">
        <f t="shared" si="1"/>
        <v>2025/02</v>
      </c>
    </row>
    <row r="1200">
      <c r="A1200" s="195">
        <v>1.7401824E9</v>
      </c>
      <c r="B1200" s="186">
        <v>1.7402688E9</v>
      </c>
      <c r="C1200" s="186">
        <v>3.6974702</v>
      </c>
      <c r="D1200" s="186" t="s">
        <v>537</v>
      </c>
      <c r="E1200" s="196"/>
      <c r="F1200" s="186" t="s">
        <v>543</v>
      </c>
      <c r="G1200" s="186" t="s">
        <v>539</v>
      </c>
      <c r="H1200" s="186" t="s">
        <v>502</v>
      </c>
      <c r="I1200" s="186" t="s">
        <v>540</v>
      </c>
      <c r="J1200" s="152" t="str">
        <f t="shared" si="1"/>
        <v>2025/02</v>
      </c>
    </row>
    <row r="1201">
      <c r="A1201" s="195">
        <v>1.7401824E9</v>
      </c>
      <c r="B1201" s="186">
        <v>1.7402688E9</v>
      </c>
      <c r="C1201" s="186">
        <v>0.0698535</v>
      </c>
      <c r="D1201" s="186" t="s">
        <v>537</v>
      </c>
      <c r="E1201" s="196"/>
      <c r="F1201" s="186" t="s">
        <v>545</v>
      </c>
      <c r="G1201" s="186" t="s">
        <v>539</v>
      </c>
      <c r="H1201" s="186" t="s">
        <v>491</v>
      </c>
      <c r="I1201" s="186" t="s">
        <v>540</v>
      </c>
      <c r="J1201" s="152" t="str">
        <f t="shared" si="1"/>
        <v>2025/02</v>
      </c>
    </row>
    <row r="1202">
      <c r="A1202" s="195">
        <v>1.7401824E9</v>
      </c>
      <c r="B1202" s="186">
        <v>1.7402688E9</v>
      </c>
      <c r="C1202" s="186">
        <v>0.227526</v>
      </c>
      <c r="D1202" s="186" t="s">
        <v>537</v>
      </c>
      <c r="E1202" s="196"/>
      <c r="F1202" s="186" t="s">
        <v>549</v>
      </c>
      <c r="G1202" s="186" t="s">
        <v>539</v>
      </c>
      <c r="H1202" s="186" t="s">
        <v>511</v>
      </c>
      <c r="I1202" s="186" t="s">
        <v>540</v>
      </c>
      <c r="J1202" s="152" t="str">
        <f t="shared" si="1"/>
        <v>2025/02</v>
      </c>
    </row>
    <row r="1203">
      <c r="A1203" s="195">
        <v>1.7402688E9</v>
      </c>
      <c r="B1203" s="186">
        <v>1.7403552E9</v>
      </c>
      <c r="C1203" s="186">
        <v>31.11253737</v>
      </c>
      <c r="D1203" s="186" t="s">
        <v>537</v>
      </c>
      <c r="E1203" s="196"/>
      <c r="F1203" s="186" t="s">
        <v>538</v>
      </c>
      <c r="G1203" s="186" t="s">
        <v>539</v>
      </c>
      <c r="H1203" s="186" t="s">
        <v>499</v>
      </c>
      <c r="I1203" s="186" t="s">
        <v>540</v>
      </c>
      <c r="J1203" s="152" t="str">
        <f t="shared" si="1"/>
        <v>2025/02</v>
      </c>
    </row>
    <row r="1204">
      <c r="A1204" s="195">
        <v>1.7402688E9</v>
      </c>
      <c r="B1204" s="186">
        <v>1.7403552E9</v>
      </c>
      <c r="C1204" s="186">
        <v>5.6844216</v>
      </c>
      <c r="D1204" s="186" t="s">
        <v>537</v>
      </c>
      <c r="E1204" s="196"/>
      <c r="F1204" s="186" t="s">
        <v>541</v>
      </c>
      <c r="G1204" s="186" t="s">
        <v>539</v>
      </c>
      <c r="H1204" s="186" t="s">
        <v>489</v>
      </c>
      <c r="I1204" s="186" t="s">
        <v>540</v>
      </c>
      <c r="J1204" s="152" t="str">
        <f t="shared" si="1"/>
        <v>2025/02</v>
      </c>
    </row>
    <row r="1205">
      <c r="A1205" s="195">
        <v>1.7402688E9</v>
      </c>
      <c r="B1205" s="186">
        <v>1.7403552E9</v>
      </c>
      <c r="C1205" s="186">
        <v>4.02737515</v>
      </c>
      <c r="D1205" s="186" t="s">
        <v>537</v>
      </c>
      <c r="E1205" s="196"/>
      <c r="F1205" s="186" t="s">
        <v>543</v>
      </c>
      <c r="G1205" s="186" t="s">
        <v>539</v>
      </c>
      <c r="H1205" s="186" t="s">
        <v>502</v>
      </c>
      <c r="I1205" s="186" t="s">
        <v>540</v>
      </c>
      <c r="J1205" s="152" t="str">
        <f t="shared" si="1"/>
        <v>2025/02</v>
      </c>
    </row>
    <row r="1206">
      <c r="A1206" s="195">
        <v>1.7402688E9</v>
      </c>
      <c r="B1206" s="186">
        <v>1.7403552E9</v>
      </c>
      <c r="C1206" s="186">
        <v>0.176024</v>
      </c>
      <c r="D1206" s="186" t="s">
        <v>537</v>
      </c>
      <c r="E1206" s="196"/>
      <c r="F1206" s="186" t="s">
        <v>548</v>
      </c>
      <c r="G1206" s="186" t="s">
        <v>539</v>
      </c>
      <c r="H1206" s="186" t="s">
        <v>488</v>
      </c>
      <c r="I1206" s="186" t="s">
        <v>540</v>
      </c>
      <c r="J1206" s="152" t="str">
        <f t="shared" si="1"/>
        <v>2025/02</v>
      </c>
    </row>
    <row r="1207">
      <c r="A1207" s="195">
        <v>1.7402688E9</v>
      </c>
      <c r="B1207" s="186">
        <v>1.7403552E9</v>
      </c>
      <c r="C1207" s="186">
        <v>0.02124</v>
      </c>
      <c r="D1207" s="186" t="s">
        <v>537</v>
      </c>
      <c r="E1207" s="196"/>
      <c r="F1207" s="186" t="s">
        <v>544</v>
      </c>
      <c r="G1207" s="186" t="s">
        <v>539</v>
      </c>
      <c r="H1207" s="186" t="s">
        <v>498</v>
      </c>
      <c r="I1207" s="186" t="s">
        <v>540</v>
      </c>
      <c r="J1207" s="152" t="str">
        <f t="shared" si="1"/>
        <v>2025/02</v>
      </c>
    </row>
    <row r="1208">
      <c r="A1208" s="195">
        <v>1.7402688E9</v>
      </c>
      <c r="B1208" s="186">
        <v>1.7403552E9</v>
      </c>
      <c r="C1208" s="186">
        <v>0.14697675</v>
      </c>
      <c r="D1208" s="186" t="s">
        <v>537</v>
      </c>
      <c r="E1208" s="196"/>
      <c r="F1208" s="186" t="s">
        <v>542</v>
      </c>
      <c r="G1208" s="186" t="s">
        <v>539</v>
      </c>
      <c r="H1208" s="186" t="s">
        <v>487</v>
      </c>
      <c r="I1208" s="186" t="s">
        <v>540</v>
      </c>
      <c r="J1208" s="152" t="str">
        <f t="shared" si="1"/>
        <v>2025/02</v>
      </c>
    </row>
    <row r="1209">
      <c r="A1209" s="195">
        <v>1.7402688E9</v>
      </c>
      <c r="B1209" s="186">
        <v>1.7403552E9</v>
      </c>
      <c r="C1209" s="186">
        <v>0.0635514</v>
      </c>
      <c r="D1209" s="186" t="s">
        <v>537</v>
      </c>
      <c r="E1209" s="196"/>
      <c r="F1209" s="186" t="s">
        <v>545</v>
      </c>
      <c r="G1209" s="186" t="s">
        <v>539</v>
      </c>
      <c r="H1209" s="186" t="s">
        <v>491</v>
      </c>
      <c r="I1209" s="186" t="s">
        <v>540</v>
      </c>
      <c r="J1209" s="152" t="str">
        <f t="shared" si="1"/>
        <v>2025/02</v>
      </c>
    </row>
    <row r="1210">
      <c r="A1210" s="195">
        <v>1.7403552E9</v>
      </c>
      <c r="B1210" s="186">
        <v>1.7404416E9</v>
      </c>
      <c r="C1210" s="186">
        <v>41.30705663</v>
      </c>
      <c r="D1210" s="186" t="s">
        <v>537</v>
      </c>
      <c r="E1210" s="196"/>
      <c r="F1210" s="186" t="s">
        <v>538</v>
      </c>
      <c r="G1210" s="186" t="s">
        <v>539</v>
      </c>
      <c r="H1210" s="186" t="s">
        <v>499</v>
      </c>
      <c r="I1210" s="186" t="s">
        <v>540</v>
      </c>
      <c r="J1210" s="152" t="str">
        <f t="shared" si="1"/>
        <v>2025/02</v>
      </c>
    </row>
    <row r="1211">
      <c r="A1211" s="195">
        <v>1.7403552E9</v>
      </c>
      <c r="B1211" s="186">
        <v>1.7404416E9</v>
      </c>
      <c r="C1211" s="186">
        <v>7.4763167</v>
      </c>
      <c r="D1211" s="186" t="s">
        <v>537</v>
      </c>
      <c r="E1211" s="196"/>
      <c r="F1211" s="186" t="s">
        <v>543</v>
      </c>
      <c r="G1211" s="186" t="s">
        <v>539</v>
      </c>
      <c r="H1211" s="186" t="s">
        <v>502</v>
      </c>
      <c r="I1211" s="186" t="s">
        <v>540</v>
      </c>
      <c r="J1211" s="152" t="str">
        <f t="shared" si="1"/>
        <v>2025/02</v>
      </c>
    </row>
    <row r="1212">
      <c r="A1212" s="195">
        <v>1.7403552E9</v>
      </c>
      <c r="B1212" s="186">
        <v>1.7404416E9</v>
      </c>
      <c r="C1212" s="186">
        <v>116.23468815</v>
      </c>
      <c r="D1212" s="186" t="s">
        <v>537</v>
      </c>
      <c r="E1212" s="196"/>
      <c r="F1212" s="186" t="s">
        <v>548</v>
      </c>
      <c r="G1212" s="186" t="s">
        <v>539</v>
      </c>
      <c r="H1212" s="186" t="s">
        <v>488</v>
      </c>
      <c r="I1212" s="186" t="s">
        <v>540</v>
      </c>
      <c r="J1212" s="152" t="str">
        <f t="shared" si="1"/>
        <v>2025/02</v>
      </c>
    </row>
    <row r="1213">
      <c r="A1213" s="195">
        <v>1.7403552E9</v>
      </c>
      <c r="B1213" s="186">
        <v>1.7404416E9</v>
      </c>
      <c r="C1213" s="186">
        <v>16.93697807</v>
      </c>
      <c r="D1213" s="186" t="s">
        <v>537</v>
      </c>
      <c r="E1213" s="196"/>
      <c r="F1213" s="186" t="s">
        <v>541</v>
      </c>
      <c r="G1213" s="186" t="s">
        <v>539</v>
      </c>
      <c r="H1213" s="186" t="s">
        <v>489</v>
      </c>
      <c r="I1213" s="186" t="s">
        <v>540</v>
      </c>
      <c r="J1213" s="152" t="str">
        <f t="shared" si="1"/>
        <v>2025/02</v>
      </c>
    </row>
    <row r="1214">
      <c r="A1214" s="195">
        <v>1.7403552E9</v>
      </c>
      <c r="B1214" s="186">
        <v>1.7404416E9</v>
      </c>
      <c r="C1214" s="186">
        <v>0.10396735</v>
      </c>
      <c r="D1214" s="186" t="s">
        <v>537</v>
      </c>
      <c r="E1214" s="196"/>
      <c r="F1214" s="186" t="s">
        <v>544</v>
      </c>
      <c r="G1214" s="186" t="s">
        <v>539</v>
      </c>
      <c r="H1214" s="186" t="s">
        <v>498</v>
      </c>
      <c r="I1214" s="186" t="s">
        <v>540</v>
      </c>
      <c r="J1214" s="152" t="str">
        <f t="shared" si="1"/>
        <v>2025/02</v>
      </c>
    </row>
    <row r="1215">
      <c r="A1215" s="195">
        <v>1.7403552E9</v>
      </c>
      <c r="B1215" s="186">
        <v>1.7404416E9</v>
      </c>
      <c r="C1215" s="186">
        <v>0.05828085</v>
      </c>
      <c r="D1215" s="186" t="s">
        <v>537</v>
      </c>
      <c r="E1215" s="196"/>
      <c r="F1215" s="186" t="s">
        <v>545</v>
      </c>
      <c r="G1215" s="186" t="s">
        <v>539</v>
      </c>
      <c r="H1215" s="186" t="s">
        <v>491</v>
      </c>
      <c r="I1215" s="186" t="s">
        <v>540</v>
      </c>
      <c r="J1215" s="152" t="str">
        <f t="shared" si="1"/>
        <v>2025/02</v>
      </c>
    </row>
    <row r="1216">
      <c r="A1216" s="195">
        <v>1.7403552E9</v>
      </c>
      <c r="B1216" s="186">
        <v>1.7404416E9</v>
      </c>
      <c r="C1216" s="186">
        <v>0.18075855</v>
      </c>
      <c r="D1216" s="186" t="s">
        <v>537</v>
      </c>
      <c r="E1216" s="196"/>
      <c r="F1216" s="186" t="s">
        <v>542</v>
      </c>
      <c r="G1216" s="186" t="s">
        <v>539</v>
      </c>
      <c r="H1216" s="186" t="s">
        <v>487</v>
      </c>
      <c r="I1216" s="186" t="s">
        <v>540</v>
      </c>
      <c r="J1216" s="152" t="str">
        <f t="shared" si="1"/>
        <v>2025/02</v>
      </c>
    </row>
    <row r="1217">
      <c r="A1217" s="195">
        <v>1.7403552E9</v>
      </c>
      <c r="B1217" s="186">
        <v>1.7404416E9</v>
      </c>
      <c r="C1217" s="186">
        <v>0.0036579</v>
      </c>
      <c r="D1217" s="186" t="s">
        <v>537</v>
      </c>
      <c r="E1217" s="196"/>
      <c r="F1217" s="186" t="s">
        <v>546</v>
      </c>
      <c r="G1217" s="186" t="s">
        <v>539</v>
      </c>
      <c r="H1217" s="186" t="s">
        <v>509</v>
      </c>
      <c r="I1217" s="186" t="s">
        <v>540</v>
      </c>
      <c r="J1217" s="152" t="str">
        <f t="shared" si="1"/>
        <v>2025/02</v>
      </c>
    </row>
    <row r="1218">
      <c r="A1218" s="195">
        <v>1.7403552E9</v>
      </c>
      <c r="B1218" s="186">
        <v>1.7404416E9</v>
      </c>
      <c r="C1218" s="186">
        <v>0.5664762</v>
      </c>
      <c r="D1218" s="186" t="s">
        <v>537</v>
      </c>
      <c r="E1218" s="196"/>
      <c r="F1218" s="186" t="s">
        <v>549</v>
      </c>
      <c r="G1218" s="186" t="s">
        <v>539</v>
      </c>
      <c r="H1218" s="186" t="s">
        <v>511</v>
      </c>
      <c r="I1218" s="186" t="s">
        <v>540</v>
      </c>
      <c r="J1218" s="152" t="str">
        <f t="shared" si="1"/>
        <v>2025/02</v>
      </c>
    </row>
    <row r="1219">
      <c r="A1219" s="195">
        <v>1.7404416E9</v>
      </c>
      <c r="B1219" s="186">
        <v>1.740528E9</v>
      </c>
      <c r="C1219" s="186">
        <v>24.0049905</v>
      </c>
      <c r="D1219" s="186" t="s">
        <v>537</v>
      </c>
      <c r="E1219" s="196"/>
      <c r="F1219" s="186" t="s">
        <v>538</v>
      </c>
      <c r="G1219" s="186" t="s">
        <v>539</v>
      </c>
      <c r="H1219" s="186" t="s">
        <v>499</v>
      </c>
      <c r="I1219" s="186" t="s">
        <v>540</v>
      </c>
      <c r="J1219" s="152" t="str">
        <f t="shared" si="1"/>
        <v>2025/02</v>
      </c>
    </row>
    <row r="1220">
      <c r="A1220" s="195">
        <v>1.7404416E9</v>
      </c>
      <c r="B1220" s="186">
        <v>1.740528E9</v>
      </c>
      <c r="C1220" s="186">
        <v>4.550595</v>
      </c>
      <c r="D1220" s="186" t="s">
        <v>537</v>
      </c>
      <c r="E1220" s="196"/>
      <c r="F1220" s="186" t="s">
        <v>548</v>
      </c>
      <c r="G1220" s="186" t="s">
        <v>539</v>
      </c>
      <c r="H1220" s="186" t="s">
        <v>488</v>
      </c>
      <c r="I1220" s="186" t="s">
        <v>540</v>
      </c>
      <c r="J1220" s="152" t="str">
        <f t="shared" si="1"/>
        <v>2025/02</v>
      </c>
    </row>
    <row r="1221">
      <c r="A1221" s="195">
        <v>1.7404416E9</v>
      </c>
      <c r="B1221" s="186">
        <v>1.740528E9</v>
      </c>
      <c r="C1221" s="186">
        <v>8.26405105</v>
      </c>
      <c r="D1221" s="186" t="s">
        <v>537</v>
      </c>
      <c r="E1221" s="196"/>
      <c r="F1221" s="186" t="s">
        <v>541</v>
      </c>
      <c r="G1221" s="186" t="s">
        <v>539</v>
      </c>
      <c r="H1221" s="186" t="s">
        <v>489</v>
      </c>
      <c r="I1221" s="186" t="s">
        <v>540</v>
      </c>
      <c r="J1221" s="152" t="str">
        <f t="shared" si="1"/>
        <v>2025/02</v>
      </c>
    </row>
    <row r="1222">
      <c r="A1222" s="195">
        <v>1.7404416E9</v>
      </c>
      <c r="B1222" s="186">
        <v>1.740528E9</v>
      </c>
      <c r="C1222" s="186">
        <v>5.0934927</v>
      </c>
      <c r="D1222" s="186" t="s">
        <v>537</v>
      </c>
      <c r="E1222" s="196"/>
      <c r="F1222" s="186" t="s">
        <v>543</v>
      </c>
      <c r="G1222" s="186" t="s">
        <v>539</v>
      </c>
      <c r="H1222" s="186" t="s">
        <v>502</v>
      </c>
      <c r="I1222" s="186" t="s">
        <v>540</v>
      </c>
      <c r="J1222" s="152" t="str">
        <f t="shared" si="1"/>
        <v>2025/02</v>
      </c>
    </row>
    <row r="1223">
      <c r="A1223" s="195">
        <v>1.7404416E9</v>
      </c>
      <c r="B1223" s="186">
        <v>1.740528E9</v>
      </c>
      <c r="C1223" s="186">
        <v>0.013055</v>
      </c>
      <c r="D1223" s="186" t="s">
        <v>537</v>
      </c>
      <c r="E1223" s="196"/>
      <c r="F1223" s="186" t="s">
        <v>550</v>
      </c>
      <c r="G1223" s="186" t="s">
        <v>539</v>
      </c>
      <c r="H1223" s="186" t="s">
        <v>497</v>
      </c>
      <c r="I1223" s="186" t="s">
        <v>540</v>
      </c>
      <c r="J1223" s="152" t="str">
        <f t="shared" si="1"/>
        <v>2025/02</v>
      </c>
    </row>
    <row r="1224">
      <c r="A1224" s="195">
        <v>1.7404416E9</v>
      </c>
      <c r="B1224" s="186">
        <v>1.740528E9</v>
      </c>
      <c r="C1224" s="186">
        <v>0.20173005</v>
      </c>
      <c r="D1224" s="186" t="s">
        <v>537</v>
      </c>
      <c r="E1224" s="196"/>
      <c r="F1224" s="186" t="s">
        <v>544</v>
      </c>
      <c r="G1224" s="186" t="s">
        <v>539</v>
      </c>
      <c r="H1224" s="186" t="s">
        <v>498</v>
      </c>
      <c r="I1224" s="186" t="s">
        <v>540</v>
      </c>
      <c r="J1224" s="152" t="str">
        <f t="shared" si="1"/>
        <v>2025/02</v>
      </c>
    </row>
    <row r="1225">
      <c r="A1225" s="195">
        <v>1.7404416E9</v>
      </c>
      <c r="B1225" s="186">
        <v>1.740528E9</v>
      </c>
      <c r="C1225" s="186">
        <v>0.07694175</v>
      </c>
      <c r="D1225" s="186" t="s">
        <v>537</v>
      </c>
      <c r="E1225" s="196"/>
      <c r="F1225" s="186" t="s">
        <v>542</v>
      </c>
      <c r="G1225" s="186" t="s">
        <v>539</v>
      </c>
      <c r="H1225" s="186" t="s">
        <v>487</v>
      </c>
      <c r="I1225" s="186" t="s">
        <v>540</v>
      </c>
      <c r="J1225" s="152" t="str">
        <f t="shared" si="1"/>
        <v>2025/02</v>
      </c>
    </row>
    <row r="1226">
      <c r="A1226" s="195">
        <v>1.7404416E9</v>
      </c>
      <c r="B1226" s="186">
        <v>1.740528E9</v>
      </c>
      <c r="C1226" s="186">
        <v>1.395E-4</v>
      </c>
      <c r="D1226" s="186" t="s">
        <v>537</v>
      </c>
      <c r="E1226" s="196"/>
      <c r="F1226" s="186" t="s">
        <v>546</v>
      </c>
      <c r="G1226" s="186" t="s">
        <v>539</v>
      </c>
      <c r="H1226" s="186" t="s">
        <v>509</v>
      </c>
      <c r="I1226" s="186" t="s">
        <v>540</v>
      </c>
      <c r="J1226" s="152" t="str">
        <f t="shared" si="1"/>
        <v>2025/02</v>
      </c>
    </row>
    <row r="1227">
      <c r="A1227" s="195">
        <v>1.7404416E9</v>
      </c>
      <c r="B1227" s="186">
        <v>1.740528E9</v>
      </c>
      <c r="C1227" s="186">
        <v>0.0492654</v>
      </c>
      <c r="D1227" s="186" t="s">
        <v>537</v>
      </c>
      <c r="E1227" s="196"/>
      <c r="F1227" s="186" t="s">
        <v>545</v>
      </c>
      <c r="G1227" s="186" t="s">
        <v>539</v>
      </c>
      <c r="H1227" s="186" t="s">
        <v>491</v>
      </c>
      <c r="I1227" s="186" t="s">
        <v>540</v>
      </c>
      <c r="J1227" s="152" t="str">
        <f t="shared" si="1"/>
        <v>2025/02</v>
      </c>
    </row>
    <row r="1228">
      <c r="A1228" s="195">
        <v>1.7404416E9</v>
      </c>
      <c r="B1228" s="186">
        <v>1.740528E9</v>
      </c>
      <c r="C1228" s="186">
        <v>1.1369358</v>
      </c>
      <c r="D1228" s="186" t="s">
        <v>537</v>
      </c>
      <c r="E1228" s="196"/>
      <c r="F1228" s="186" t="s">
        <v>549</v>
      </c>
      <c r="G1228" s="186" t="s">
        <v>539</v>
      </c>
      <c r="H1228" s="186" t="s">
        <v>511</v>
      </c>
      <c r="I1228" s="186" t="s">
        <v>540</v>
      </c>
      <c r="J1228" s="152" t="str">
        <f t="shared" si="1"/>
        <v>2025/02</v>
      </c>
    </row>
    <row r="1229">
      <c r="A1229" s="195">
        <v>1.740528E9</v>
      </c>
      <c r="B1229" s="186">
        <v>1.7406144E9</v>
      </c>
      <c r="C1229" s="186">
        <v>19.13470091</v>
      </c>
      <c r="D1229" s="186" t="s">
        <v>537</v>
      </c>
      <c r="E1229" s="196"/>
      <c r="F1229" s="186" t="s">
        <v>538</v>
      </c>
      <c r="G1229" s="186" t="s">
        <v>539</v>
      </c>
      <c r="H1229" s="186" t="s">
        <v>499</v>
      </c>
      <c r="I1229" s="186" t="s">
        <v>540</v>
      </c>
      <c r="J1229" s="152" t="str">
        <f t="shared" si="1"/>
        <v>2025/02</v>
      </c>
    </row>
    <row r="1230">
      <c r="A1230" s="195">
        <v>1.740528E9</v>
      </c>
      <c r="B1230" s="186">
        <v>1.7406144E9</v>
      </c>
      <c r="C1230" s="186">
        <v>94.11566525</v>
      </c>
      <c r="D1230" s="186" t="s">
        <v>537</v>
      </c>
      <c r="E1230" s="196"/>
      <c r="F1230" s="186" t="s">
        <v>548</v>
      </c>
      <c r="G1230" s="186" t="s">
        <v>539</v>
      </c>
      <c r="H1230" s="186" t="s">
        <v>488</v>
      </c>
      <c r="I1230" s="186" t="s">
        <v>540</v>
      </c>
      <c r="J1230" s="152" t="str">
        <f t="shared" si="1"/>
        <v>2025/02</v>
      </c>
    </row>
    <row r="1231">
      <c r="A1231" s="195">
        <v>1.740528E9</v>
      </c>
      <c r="B1231" s="186">
        <v>1.7406144E9</v>
      </c>
      <c r="C1231" s="186">
        <v>59.11019815</v>
      </c>
      <c r="D1231" s="186" t="s">
        <v>537</v>
      </c>
      <c r="E1231" s="196"/>
      <c r="F1231" s="186" t="s">
        <v>541</v>
      </c>
      <c r="G1231" s="186" t="s">
        <v>539</v>
      </c>
      <c r="H1231" s="186" t="s">
        <v>489</v>
      </c>
      <c r="I1231" s="186" t="s">
        <v>540</v>
      </c>
      <c r="J1231" s="152" t="str">
        <f t="shared" si="1"/>
        <v>2025/02</v>
      </c>
    </row>
    <row r="1232">
      <c r="A1232" s="195">
        <v>1.740528E9</v>
      </c>
      <c r="B1232" s="186">
        <v>1.7406144E9</v>
      </c>
      <c r="C1232" s="186">
        <v>5.37052185</v>
      </c>
      <c r="D1232" s="186" t="s">
        <v>537</v>
      </c>
      <c r="E1232" s="196"/>
      <c r="F1232" s="186" t="s">
        <v>543</v>
      </c>
      <c r="G1232" s="186" t="s">
        <v>539</v>
      </c>
      <c r="H1232" s="186" t="s">
        <v>502</v>
      </c>
      <c r="I1232" s="186" t="s">
        <v>540</v>
      </c>
      <c r="J1232" s="152" t="str">
        <f t="shared" si="1"/>
        <v>2025/02</v>
      </c>
    </row>
    <row r="1233">
      <c r="A1233" s="195">
        <v>1.740528E9</v>
      </c>
      <c r="B1233" s="186">
        <v>1.7406144E9</v>
      </c>
      <c r="C1233" s="186">
        <v>0.02536305</v>
      </c>
      <c r="D1233" s="186" t="s">
        <v>537</v>
      </c>
      <c r="E1233" s="196"/>
      <c r="F1233" s="186" t="s">
        <v>550</v>
      </c>
      <c r="G1233" s="186" t="s">
        <v>539</v>
      </c>
      <c r="H1233" s="186" t="s">
        <v>497</v>
      </c>
      <c r="I1233" s="186" t="s">
        <v>540</v>
      </c>
      <c r="J1233" s="152" t="str">
        <f t="shared" si="1"/>
        <v>2025/02</v>
      </c>
    </row>
    <row r="1234">
      <c r="A1234" s="195">
        <v>1.740528E9</v>
      </c>
      <c r="B1234" s="186">
        <v>1.7406144E9</v>
      </c>
      <c r="C1234" s="186">
        <v>0.2338308</v>
      </c>
      <c r="D1234" s="186" t="s">
        <v>537</v>
      </c>
      <c r="E1234" s="196"/>
      <c r="F1234" s="186" t="s">
        <v>544</v>
      </c>
      <c r="G1234" s="186" t="s">
        <v>539</v>
      </c>
      <c r="H1234" s="186" t="s">
        <v>498</v>
      </c>
      <c r="I1234" s="186" t="s">
        <v>540</v>
      </c>
      <c r="J1234" s="152" t="str">
        <f t="shared" si="1"/>
        <v>2025/02</v>
      </c>
    </row>
    <row r="1235">
      <c r="A1235" s="195">
        <v>1.740528E9</v>
      </c>
      <c r="B1235" s="186">
        <v>1.7406144E9</v>
      </c>
      <c r="C1235" s="186">
        <v>0.45661605</v>
      </c>
      <c r="D1235" s="186" t="s">
        <v>537</v>
      </c>
      <c r="E1235" s="196"/>
      <c r="F1235" s="186" t="s">
        <v>542</v>
      </c>
      <c r="G1235" s="186" t="s">
        <v>539</v>
      </c>
      <c r="H1235" s="186" t="s">
        <v>487</v>
      </c>
      <c r="I1235" s="186" t="s">
        <v>540</v>
      </c>
      <c r="J1235" s="152" t="str">
        <f t="shared" si="1"/>
        <v>2025/02</v>
      </c>
    </row>
    <row r="1236">
      <c r="A1236" s="195">
        <v>1.740528E9</v>
      </c>
      <c r="B1236" s="186">
        <v>1.7406144E9</v>
      </c>
      <c r="C1236" s="186">
        <v>0.05046975</v>
      </c>
      <c r="D1236" s="186" t="s">
        <v>537</v>
      </c>
      <c r="E1236" s="196"/>
      <c r="F1236" s="186" t="s">
        <v>545</v>
      </c>
      <c r="G1236" s="186" t="s">
        <v>539</v>
      </c>
      <c r="H1236" s="186" t="s">
        <v>491</v>
      </c>
      <c r="I1236" s="186" t="s">
        <v>540</v>
      </c>
      <c r="J1236" s="152" t="str">
        <f t="shared" si="1"/>
        <v>2025/02</v>
      </c>
    </row>
    <row r="1237">
      <c r="A1237" s="195">
        <v>1.740528E9</v>
      </c>
      <c r="B1237" s="186">
        <v>1.7406144E9</v>
      </c>
      <c r="C1237" s="186">
        <v>1.7769519</v>
      </c>
      <c r="D1237" s="186" t="s">
        <v>537</v>
      </c>
      <c r="E1237" s="196"/>
      <c r="F1237" s="186" t="s">
        <v>549</v>
      </c>
      <c r="G1237" s="186" t="s">
        <v>539</v>
      </c>
      <c r="H1237" s="186" t="s">
        <v>511</v>
      </c>
      <c r="I1237" s="186" t="s">
        <v>540</v>
      </c>
      <c r="J1237" s="152" t="str">
        <f t="shared" si="1"/>
        <v>2025/02</v>
      </c>
    </row>
    <row r="1238">
      <c r="A1238" s="195">
        <v>1.7406144E9</v>
      </c>
      <c r="B1238" s="186">
        <v>1.7407008E9</v>
      </c>
      <c r="C1238" s="186">
        <v>35.29056239</v>
      </c>
      <c r="D1238" s="186" t="s">
        <v>537</v>
      </c>
      <c r="E1238" s="196"/>
      <c r="F1238" s="186" t="s">
        <v>538</v>
      </c>
      <c r="G1238" s="186" t="s">
        <v>539</v>
      </c>
      <c r="H1238" s="186" t="s">
        <v>499</v>
      </c>
      <c r="I1238" s="186" t="s">
        <v>540</v>
      </c>
      <c r="J1238" s="152" t="str">
        <f t="shared" si="1"/>
        <v>2025/02</v>
      </c>
    </row>
    <row r="1239">
      <c r="A1239" s="195">
        <v>1.7406144E9</v>
      </c>
      <c r="B1239" s="186">
        <v>1.7407008E9</v>
      </c>
      <c r="C1239" s="186">
        <v>7.6424099</v>
      </c>
      <c r="D1239" s="186" t="s">
        <v>537</v>
      </c>
      <c r="E1239" s="196"/>
      <c r="F1239" s="186" t="s">
        <v>548</v>
      </c>
      <c r="G1239" s="186" t="s">
        <v>539</v>
      </c>
      <c r="H1239" s="186" t="s">
        <v>488</v>
      </c>
      <c r="I1239" s="186" t="s">
        <v>540</v>
      </c>
      <c r="J1239" s="152" t="str">
        <f t="shared" si="1"/>
        <v>2025/02</v>
      </c>
    </row>
    <row r="1240">
      <c r="A1240" s="195">
        <v>1.7406144E9</v>
      </c>
      <c r="B1240" s="186">
        <v>1.7407008E9</v>
      </c>
      <c r="C1240" s="190">
        <v>79.75593765</v>
      </c>
      <c r="D1240" s="186" t="s">
        <v>537</v>
      </c>
      <c r="E1240" s="196"/>
      <c r="F1240" s="186" t="s">
        <v>541</v>
      </c>
      <c r="G1240" s="186" t="s">
        <v>539</v>
      </c>
      <c r="H1240" s="186" t="s">
        <v>489</v>
      </c>
      <c r="I1240" s="186" t="s">
        <v>540</v>
      </c>
      <c r="J1240" s="152" t="str">
        <f t="shared" si="1"/>
        <v>2025/02</v>
      </c>
    </row>
    <row r="1241">
      <c r="A1241" s="195">
        <v>1.7406144E9</v>
      </c>
      <c r="B1241" s="186">
        <v>1.7407008E9</v>
      </c>
      <c r="C1241" s="186">
        <v>25.5070998</v>
      </c>
      <c r="D1241" s="186" t="s">
        <v>537</v>
      </c>
      <c r="E1241" s="196"/>
      <c r="F1241" s="186" t="s">
        <v>543</v>
      </c>
      <c r="G1241" s="186" t="s">
        <v>539</v>
      </c>
      <c r="H1241" s="186" t="s">
        <v>502</v>
      </c>
      <c r="I1241" s="186" t="s">
        <v>540</v>
      </c>
      <c r="J1241" s="152" t="str">
        <f t="shared" si="1"/>
        <v>2025/02</v>
      </c>
    </row>
    <row r="1242">
      <c r="A1242" s="195">
        <v>1.7406144E9</v>
      </c>
      <c r="B1242" s="186">
        <v>1.7407008E9</v>
      </c>
      <c r="C1242" s="186">
        <v>0.00492445</v>
      </c>
      <c r="D1242" s="186" t="s">
        <v>537</v>
      </c>
      <c r="E1242" s="196"/>
      <c r="F1242" s="186" t="s">
        <v>550</v>
      </c>
      <c r="G1242" s="186" t="s">
        <v>539</v>
      </c>
      <c r="H1242" s="186" t="s">
        <v>497</v>
      </c>
      <c r="I1242" s="186" t="s">
        <v>540</v>
      </c>
      <c r="J1242" s="152" t="str">
        <f t="shared" si="1"/>
        <v>2025/02</v>
      </c>
    </row>
    <row r="1243">
      <c r="A1243" s="195">
        <v>1.7406144E9</v>
      </c>
      <c r="B1243" s="186">
        <v>1.7407008E9</v>
      </c>
      <c r="C1243" s="186">
        <v>0.14828715</v>
      </c>
      <c r="D1243" s="186" t="s">
        <v>537</v>
      </c>
      <c r="E1243" s="196"/>
      <c r="F1243" s="186" t="s">
        <v>544</v>
      </c>
      <c r="G1243" s="186" t="s">
        <v>539</v>
      </c>
      <c r="H1243" s="186" t="s">
        <v>498</v>
      </c>
      <c r="I1243" s="186" t="s">
        <v>540</v>
      </c>
      <c r="J1243" s="152" t="str">
        <f t="shared" si="1"/>
        <v>2025/02</v>
      </c>
    </row>
    <row r="1244">
      <c r="A1244" s="195">
        <v>1.7406144E9</v>
      </c>
      <c r="B1244" s="186">
        <v>1.7407008E9</v>
      </c>
      <c r="C1244" s="186">
        <v>3.3499985</v>
      </c>
      <c r="D1244" s="186" t="s">
        <v>537</v>
      </c>
      <c r="E1244" s="196"/>
      <c r="F1244" s="186" t="s">
        <v>545</v>
      </c>
      <c r="G1244" s="186" t="s">
        <v>539</v>
      </c>
      <c r="H1244" s="186" t="s">
        <v>491</v>
      </c>
      <c r="I1244" s="186" t="s">
        <v>540</v>
      </c>
      <c r="J1244" s="152" t="str">
        <f t="shared" si="1"/>
        <v>2025/02</v>
      </c>
    </row>
    <row r="1245">
      <c r="A1245" s="195">
        <v>1.7406144E9</v>
      </c>
      <c r="B1245" s="186">
        <v>1.7407008E9</v>
      </c>
      <c r="C1245" s="186">
        <v>0.35645865</v>
      </c>
      <c r="D1245" s="186" t="s">
        <v>537</v>
      </c>
      <c r="E1245" s="196"/>
      <c r="F1245" s="186" t="s">
        <v>542</v>
      </c>
      <c r="G1245" s="186" t="s">
        <v>539</v>
      </c>
      <c r="H1245" s="186" t="s">
        <v>487</v>
      </c>
      <c r="I1245" s="186" t="s">
        <v>540</v>
      </c>
      <c r="J1245" s="152" t="str">
        <f t="shared" si="1"/>
        <v>2025/02</v>
      </c>
    </row>
    <row r="1246">
      <c r="A1246" s="195">
        <v>1.7406144E9</v>
      </c>
      <c r="B1246" s="186">
        <v>1.7407008E9</v>
      </c>
      <c r="C1246" s="186">
        <v>2.5056237</v>
      </c>
      <c r="D1246" s="186" t="s">
        <v>537</v>
      </c>
      <c r="E1246" s="196"/>
      <c r="F1246" s="186" t="s">
        <v>549</v>
      </c>
      <c r="G1246" s="186" t="s">
        <v>539</v>
      </c>
      <c r="H1246" s="186" t="s">
        <v>511</v>
      </c>
      <c r="I1246" s="186" t="s">
        <v>540</v>
      </c>
      <c r="J1246" s="152" t="str">
        <f t="shared" si="1"/>
        <v>2025/02</v>
      </c>
    </row>
    <row r="1247">
      <c r="A1247" s="195">
        <v>1.7407008E9</v>
      </c>
      <c r="B1247" s="186">
        <v>1.7407872E9</v>
      </c>
      <c r="C1247" s="190">
        <v>22.57847482</v>
      </c>
      <c r="D1247" s="186" t="s">
        <v>537</v>
      </c>
      <c r="E1247" s="196"/>
      <c r="F1247" s="186" t="s">
        <v>538</v>
      </c>
      <c r="G1247" s="186" t="s">
        <v>539</v>
      </c>
      <c r="H1247" s="186" t="s">
        <v>499</v>
      </c>
      <c r="I1247" s="186" t="s">
        <v>540</v>
      </c>
      <c r="J1247" s="152" t="str">
        <f t="shared" si="1"/>
        <v>2025/03</v>
      </c>
    </row>
    <row r="1248">
      <c r="A1248" s="195">
        <v>1.7407008E9</v>
      </c>
      <c r="B1248" s="186">
        <v>1.7407872E9</v>
      </c>
      <c r="C1248" s="186">
        <v>9.51878615</v>
      </c>
      <c r="D1248" s="186" t="s">
        <v>537</v>
      </c>
      <c r="E1248" s="196"/>
      <c r="F1248" s="186" t="s">
        <v>548</v>
      </c>
      <c r="G1248" s="186" t="s">
        <v>539</v>
      </c>
      <c r="H1248" s="186" t="s">
        <v>488</v>
      </c>
      <c r="I1248" s="186" t="s">
        <v>540</v>
      </c>
      <c r="J1248" s="152" t="str">
        <f t="shared" si="1"/>
        <v>2025/03</v>
      </c>
    </row>
    <row r="1249">
      <c r="A1249" s="195">
        <v>1.7407008E9</v>
      </c>
      <c r="B1249" s="186">
        <v>1.7407872E9</v>
      </c>
      <c r="C1249" s="186">
        <v>81.17738885</v>
      </c>
      <c r="D1249" s="186" t="s">
        <v>537</v>
      </c>
      <c r="E1249" s="196"/>
      <c r="F1249" s="186" t="s">
        <v>541</v>
      </c>
      <c r="G1249" s="186" t="s">
        <v>539</v>
      </c>
      <c r="H1249" s="186" t="s">
        <v>489</v>
      </c>
      <c r="I1249" s="186" t="s">
        <v>540</v>
      </c>
      <c r="J1249" s="152" t="str">
        <f t="shared" si="1"/>
        <v>2025/03</v>
      </c>
    </row>
    <row r="1250">
      <c r="A1250" s="195">
        <v>1.7407008E9</v>
      </c>
      <c r="B1250" s="186">
        <v>1.7407872E9</v>
      </c>
      <c r="C1250" s="186">
        <v>0.65064515</v>
      </c>
      <c r="D1250" s="186" t="s">
        <v>537</v>
      </c>
      <c r="E1250" s="196"/>
      <c r="F1250" s="186" t="s">
        <v>542</v>
      </c>
      <c r="G1250" s="186" t="s">
        <v>539</v>
      </c>
      <c r="H1250" s="186" t="s">
        <v>487</v>
      </c>
      <c r="I1250" s="186" t="s">
        <v>540</v>
      </c>
      <c r="J1250" s="152" t="str">
        <f t="shared" si="1"/>
        <v>2025/03</v>
      </c>
    </row>
    <row r="1251">
      <c r="A1251" s="195">
        <v>1.7407008E9</v>
      </c>
      <c r="B1251" s="186">
        <v>1.7407872E9</v>
      </c>
      <c r="C1251" s="186">
        <v>34.02635565</v>
      </c>
      <c r="D1251" s="186" t="s">
        <v>537</v>
      </c>
      <c r="E1251" s="196"/>
      <c r="F1251" s="186" t="s">
        <v>543</v>
      </c>
      <c r="G1251" s="186" t="s">
        <v>539</v>
      </c>
      <c r="H1251" s="186" t="s">
        <v>502</v>
      </c>
      <c r="I1251" s="186" t="s">
        <v>540</v>
      </c>
      <c r="J1251" s="152" t="str">
        <f t="shared" si="1"/>
        <v>2025/03</v>
      </c>
    </row>
    <row r="1252">
      <c r="A1252" s="195">
        <v>1.7407008E9</v>
      </c>
      <c r="B1252" s="186">
        <v>1.7407872E9</v>
      </c>
      <c r="C1252" s="186">
        <v>0.06957385</v>
      </c>
      <c r="D1252" s="186" t="s">
        <v>537</v>
      </c>
      <c r="E1252" s="196"/>
      <c r="F1252" s="186" t="s">
        <v>544</v>
      </c>
      <c r="G1252" s="186" t="s">
        <v>539</v>
      </c>
      <c r="H1252" s="186" t="s">
        <v>498</v>
      </c>
      <c r="I1252" s="186" t="s">
        <v>540</v>
      </c>
      <c r="J1252" s="152" t="str">
        <f t="shared" si="1"/>
        <v>2025/03</v>
      </c>
    </row>
    <row r="1253">
      <c r="A1253" s="195">
        <v>1.7407008E9</v>
      </c>
      <c r="B1253" s="186">
        <v>1.7407872E9</v>
      </c>
      <c r="C1253" s="186">
        <v>0.05728365</v>
      </c>
      <c r="D1253" s="186" t="s">
        <v>537</v>
      </c>
      <c r="E1253" s="196"/>
      <c r="F1253" s="186" t="s">
        <v>545</v>
      </c>
      <c r="G1253" s="186" t="s">
        <v>539</v>
      </c>
      <c r="H1253" s="186" t="s">
        <v>491</v>
      </c>
      <c r="I1253" s="186" t="s">
        <v>540</v>
      </c>
      <c r="J1253" s="152" t="str">
        <f t="shared" si="1"/>
        <v>2025/03</v>
      </c>
    </row>
    <row r="1254">
      <c r="A1254" s="195">
        <v>1.7407008E9</v>
      </c>
      <c r="B1254" s="186">
        <v>1.7407872E9</v>
      </c>
      <c r="C1254" s="186">
        <v>2.5431108</v>
      </c>
      <c r="D1254" s="186" t="s">
        <v>537</v>
      </c>
      <c r="E1254" s="196"/>
      <c r="F1254" s="186" t="s">
        <v>549</v>
      </c>
      <c r="G1254" s="186" t="s">
        <v>539</v>
      </c>
      <c r="H1254" s="186" t="s">
        <v>511</v>
      </c>
      <c r="I1254" s="186" t="s">
        <v>540</v>
      </c>
      <c r="J1254" s="152" t="str">
        <f t="shared" si="1"/>
        <v>2025/03</v>
      </c>
    </row>
    <row r="1255">
      <c r="A1255" s="195">
        <v>1.7407872E9</v>
      </c>
      <c r="B1255" s="186">
        <v>1.7408736E9</v>
      </c>
      <c r="C1255" s="186">
        <v>16.10600168</v>
      </c>
      <c r="D1255" s="186" t="s">
        <v>537</v>
      </c>
      <c r="E1255" s="196"/>
      <c r="F1255" s="186" t="s">
        <v>538</v>
      </c>
      <c r="G1255" s="186" t="s">
        <v>539</v>
      </c>
      <c r="H1255" s="186" t="s">
        <v>499</v>
      </c>
      <c r="I1255" s="186" t="s">
        <v>540</v>
      </c>
      <c r="J1255" s="152" t="str">
        <f t="shared" si="1"/>
        <v>2025/03</v>
      </c>
    </row>
    <row r="1256">
      <c r="A1256" s="195">
        <v>1.7407872E9</v>
      </c>
      <c r="B1256" s="186">
        <v>1.7408736E9</v>
      </c>
      <c r="C1256" s="186">
        <v>68.47175255</v>
      </c>
      <c r="D1256" s="186" t="s">
        <v>537</v>
      </c>
      <c r="E1256" s="196"/>
      <c r="F1256" s="186" t="s">
        <v>541</v>
      </c>
      <c r="G1256" s="186" t="s">
        <v>539</v>
      </c>
      <c r="H1256" s="186" t="s">
        <v>489</v>
      </c>
      <c r="I1256" s="186" t="s">
        <v>540</v>
      </c>
      <c r="J1256" s="152" t="str">
        <f t="shared" si="1"/>
        <v>2025/03</v>
      </c>
    </row>
    <row r="1257">
      <c r="A1257" s="195">
        <v>1.7407872E9</v>
      </c>
      <c r="B1257" s="186">
        <v>1.7408736E9</v>
      </c>
      <c r="C1257" s="186">
        <v>5.1766832</v>
      </c>
      <c r="D1257" s="186" t="s">
        <v>537</v>
      </c>
      <c r="E1257" s="196"/>
      <c r="F1257" s="186" t="s">
        <v>543</v>
      </c>
      <c r="G1257" s="186" t="s">
        <v>539</v>
      </c>
      <c r="H1257" s="186" t="s">
        <v>502</v>
      </c>
      <c r="I1257" s="186" t="s">
        <v>540</v>
      </c>
      <c r="J1257" s="152" t="str">
        <f t="shared" si="1"/>
        <v>2025/03</v>
      </c>
    </row>
    <row r="1258">
      <c r="A1258" s="195">
        <v>1.7407872E9</v>
      </c>
      <c r="B1258" s="186">
        <v>1.7408736E9</v>
      </c>
      <c r="C1258" s="186">
        <v>0.01472675</v>
      </c>
      <c r="D1258" s="186" t="s">
        <v>537</v>
      </c>
      <c r="E1258" s="196"/>
      <c r="F1258" s="186" t="s">
        <v>544</v>
      </c>
      <c r="G1258" s="186" t="s">
        <v>539</v>
      </c>
      <c r="H1258" s="186" t="s">
        <v>498</v>
      </c>
      <c r="I1258" s="186" t="s">
        <v>540</v>
      </c>
      <c r="J1258" s="152" t="str">
        <f t="shared" si="1"/>
        <v>2025/03</v>
      </c>
    </row>
    <row r="1259">
      <c r="A1259" s="195">
        <v>1.7407872E9</v>
      </c>
      <c r="B1259" s="186">
        <v>1.7408736E9</v>
      </c>
      <c r="C1259" s="186">
        <v>0.21800355</v>
      </c>
      <c r="D1259" s="186" t="s">
        <v>537</v>
      </c>
      <c r="E1259" s="196"/>
      <c r="F1259" s="186" t="s">
        <v>542</v>
      </c>
      <c r="G1259" s="186" t="s">
        <v>539</v>
      </c>
      <c r="H1259" s="186" t="s">
        <v>487</v>
      </c>
      <c r="I1259" s="186" t="s">
        <v>540</v>
      </c>
      <c r="J1259" s="152" t="str">
        <f t="shared" si="1"/>
        <v>2025/03</v>
      </c>
    </row>
    <row r="1260">
      <c r="A1260" s="195">
        <v>1.7407872E9</v>
      </c>
      <c r="B1260" s="186">
        <v>1.7408736E9</v>
      </c>
      <c r="C1260" s="186">
        <v>0.05462055</v>
      </c>
      <c r="D1260" s="186" t="s">
        <v>537</v>
      </c>
      <c r="E1260" s="196"/>
      <c r="F1260" s="186" t="s">
        <v>545</v>
      </c>
      <c r="G1260" s="186" t="s">
        <v>539</v>
      </c>
      <c r="H1260" s="186" t="s">
        <v>491</v>
      </c>
      <c r="I1260" s="186" t="s">
        <v>540</v>
      </c>
      <c r="J1260" s="152" t="str">
        <f t="shared" si="1"/>
        <v>2025/03</v>
      </c>
    </row>
    <row r="1261">
      <c r="A1261" s="195">
        <v>1.7408736E9</v>
      </c>
      <c r="B1261" s="186">
        <v>1.74096E9</v>
      </c>
      <c r="C1261" s="186">
        <v>18.84599524</v>
      </c>
      <c r="D1261" s="186" t="s">
        <v>537</v>
      </c>
      <c r="E1261" s="196"/>
      <c r="F1261" s="186" t="s">
        <v>538</v>
      </c>
      <c r="G1261" s="186" t="s">
        <v>539</v>
      </c>
      <c r="H1261" s="186" t="s">
        <v>499</v>
      </c>
      <c r="I1261" s="186" t="s">
        <v>540</v>
      </c>
      <c r="J1261" s="152" t="str">
        <f t="shared" si="1"/>
        <v>2025/03</v>
      </c>
    </row>
    <row r="1262">
      <c r="A1262" s="195">
        <v>1.7408736E9</v>
      </c>
      <c r="B1262" s="186">
        <v>1.74096E9</v>
      </c>
      <c r="C1262" s="186">
        <v>69.7821402</v>
      </c>
      <c r="D1262" s="186" t="s">
        <v>537</v>
      </c>
      <c r="E1262" s="196"/>
      <c r="F1262" s="186" t="s">
        <v>541</v>
      </c>
      <c r="G1262" s="186" t="s">
        <v>539</v>
      </c>
      <c r="H1262" s="186" t="s">
        <v>489</v>
      </c>
      <c r="I1262" s="186" t="s">
        <v>540</v>
      </c>
      <c r="J1262" s="152" t="str">
        <f t="shared" si="1"/>
        <v>2025/03</v>
      </c>
    </row>
    <row r="1263">
      <c r="A1263" s="195">
        <v>1.7408736E9</v>
      </c>
      <c r="B1263" s="186">
        <v>1.74096E9</v>
      </c>
      <c r="C1263" s="186">
        <v>0.03046815</v>
      </c>
      <c r="D1263" s="186" t="s">
        <v>537</v>
      </c>
      <c r="E1263" s="196"/>
      <c r="F1263" s="186" t="s">
        <v>544</v>
      </c>
      <c r="G1263" s="186" t="s">
        <v>539</v>
      </c>
      <c r="H1263" s="186" t="s">
        <v>498</v>
      </c>
      <c r="I1263" s="186" t="s">
        <v>540</v>
      </c>
      <c r="J1263" s="152" t="str">
        <f t="shared" si="1"/>
        <v>2025/03</v>
      </c>
    </row>
    <row r="1264">
      <c r="A1264" s="195">
        <v>1.7408736E9</v>
      </c>
      <c r="B1264" s="186">
        <v>1.74096E9</v>
      </c>
      <c r="C1264" s="186">
        <v>3.3040067</v>
      </c>
      <c r="D1264" s="186" t="s">
        <v>537</v>
      </c>
      <c r="E1264" s="196"/>
      <c r="F1264" s="186" t="s">
        <v>545</v>
      </c>
      <c r="G1264" s="186" t="s">
        <v>539</v>
      </c>
      <c r="H1264" s="186" t="s">
        <v>491</v>
      </c>
      <c r="I1264" s="186" t="s">
        <v>540</v>
      </c>
      <c r="J1264" s="152" t="str">
        <f t="shared" si="1"/>
        <v>2025/03</v>
      </c>
    </row>
    <row r="1265">
      <c r="A1265" s="195">
        <v>1.7408736E9</v>
      </c>
      <c r="B1265" s="186">
        <v>1.74096E9</v>
      </c>
      <c r="C1265" s="186">
        <v>0.108564</v>
      </c>
      <c r="D1265" s="186" t="s">
        <v>537</v>
      </c>
      <c r="E1265" s="196"/>
      <c r="F1265" s="186" t="s">
        <v>542</v>
      </c>
      <c r="G1265" s="186" t="s">
        <v>539</v>
      </c>
      <c r="H1265" s="186" t="s">
        <v>487</v>
      </c>
      <c r="I1265" s="186" t="s">
        <v>540</v>
      </c>
      <c r="J1265" s="152" t="str">
        <f t="shared" si="1"/>
        <v>2025/03</v>
      </c>
    </row>
    <row r="1266">
      <c r="A1266" s="195">
        <v>1.7408736E9</v>
      </c>
      <c r="B1266" s="186">
        <v>1.74096E9</v>
      </c>
      <c r="C1266" s="186">
        <v>13.65410475</v>
      </c>
      <c r="D1266" s="186" t="s">
        <v>537</v>
      </c>
      <c r="E1266" s="196"/>
      <c r="F1266" s="186" t="s">
        <v>543</v>
      </c>
      <c r="G1266" s="186" t="s">
        <v>539</v>
      </c>
      <c r="H1266" s="186" t="s">
        <v>502</v>
      </c>
      <c r="I1266" s="186" t="s">
        <v>540</v>
      </c>
      <c r="J1266" s="152" t="str">
        <f t="shared" si="1"/>
        <v>2025/03</v>
      </c>
    </row>
    <row r="1267">
      <c r="A1267" s="195">
        <v>1.7408736E9</v>
      </c>
      <c r="B1267" s="186">
        <v>1.74096E9</v>
      </c>
      <c r="C1267" s="186">
        <v>1.224015</v>
      </c>
      <c r="D1267" s="186" t="s">
        <v>537</v>
      </c>
      <c r="E1267" s="196"/>
      <c r="F1267" s="186" t="s">
        <v>549</v>
      </c>
      <c r="G1267" s="186" t="s">
        <v>539</v>
      </c>
      <c r="H1267" s="186" t="s">
        <v>511</v>
      </c>
      <c r="I1267" s="186" t="s">
        <v>540</v>
      </c>
      <c r="J1267" s="152" t="str">
        <f t="shared" si="1"/>
        <v>2025/03</v>
      </c>
    </row>
    <row r="1268">
      <c r="A1268" s="195">
        <v>1.74096E9</v>
      </c>
      <c r="B1268" s="186">
        <v>1.7410464E9</v>
      </c>
      <c r="C1268" s="186">
        <v>61.05588399</v>
      </c>
      <c r="D1268" s="186" t="s">
        <v>537</v>
      </c>
      <c r="E1268" s="196"/>
      <c r="F1268" s="186" t="s">
        <v>538</v>
      </c>
      <c r="G1268" s="186" t="s">
        <v>539</v>
      </c>
      <c r="H1268" s="186" t="s">
        <v>499</v>
      </c>
      <c r="I1268" s="186" t="s">
        <v>540</v>
      </c>
      <c r="J1268" s="152" t="str">
        <f t="shared" si="1"/>
        <v>2025/03</v>
      </c>
    </row>
    <row r="1269">
      <c r="A1269" s="195">
        <v>1.74096E9</v>
      </c>
      <c r="B1269" s="186">
        <v>1.7410464E9</v>
      </c>
      <c r="C1269" s="186">
        <v>158.8086311</v>
      </c>
      <c r="D1269" s="186" t="s">
        <v>537</v>
      </c>
      <c r="E1269" s="196"/>
      <c r="F1269" s="186" t="s">
        <v>548</v>
      </c>
      <c r="G1269" s="186" t="s">
        <v>539</v>
      </c>
      <c r="H1269" s="186" t="s">
        <v>488</v>
      </c>
      <c r="I1269" s="186" t="s">
        <v>540</v>
      </c>
      <c r="J1269" s="152" t="str">
        <f t="shared" si="1"/>
        <v>2025/03</v>
      </c>
    </row>
    <row r="1270">
      <c r="A1270" s="195">
        <v>1.74096E9</v>
      </c>
      <c r="B1270" s="186">
        <v>1.7410464E9</v>
      </c>
      <c r="C1270" s="186">
        <v>110.9960017</v>
      </c>
      <c r="D1270" s="186" t="s">
        <v>537</v>
      </c>
      <c r="E1270" s="196"/>
      <c r="F1270" s="186" t="s">
        <v>541</v>
      </c>
      <c r="G1270" s="186" t="s">
        <v>539</v>
      </c>
      <c r="H1270" s="186" t="s">
        <v>489</v>
      </c>
      <c r="I1270" s="186" t="s">
        <v>540</v>
      </c>
      <c r="J1270" s="152" t="str">
        <f t="shared" si="1"/>
        <v>2025/03</v>
      </c>
    </row>
    <row r="1271">
      <c r="A1271" s="195">
        <v>1.74096E9</v>
      </c>
      <c r="B1271" s="186">
        <v>1.7410464E9</v>
      </c>
      <c r="C1271" s="186">
        <v>0.3737038</v>
      </c>
      <c r="D1271" s="186" t="s">
        <v>537</v>
      </c>
      <c r="E1271" s="196"/>
      <c r="F1271" s="186" t="s">
        <v>542</v>
      </c>
      <c r="G1271" s="186" t="s">
        <v>539</v>
      </c>
      <c r="H1271" s="186" t="s">
        <v>487</v>
      </c>
      <c r="I1271" s="186" t="s">
        <v>540</v>
      </c>
      <c r="J1271" s="152" t="str">
        <f t="shared" si="1"/>
        <v>2025/03</v>
      </c>
    </row>
    <row r="1272">
      <c r="A1272" s="195">
        <v>1.74096E9</v>
      </c>
      <c r="B1272" s="186">
        <v>1.7410464E9</v>
      </c>
      <c r="C1272" s="186">
        <v>45.2929704</v>
      </c>
      <c r="D1272" s="186" t="s">
        <v>537</v>
      </c>
      <c r="E1272" s="196"/>
      <c r="F1272" s="186" t="s">
        <v>543</v>
      </c>
      <c r="G1272" s="186" t="s">
        <v>539</v>
      </c>
      <c r="H1272" s="186" t="s">
        <v>502</v>
      </c>
      <c r="I1272" s="186" t="s">
        <v>540</v>
      </c>
      <c r="J1272" s="152" t="str">
        <f t="shared" si="1"/>
        <v>2025/03</v>
      </c>
    </row>
    <row r="1273">
      <c r="A1273" s="195">
        <v>1.74096E9</v>
      </c>
      <c r="B1273" s="186">
        <v>1.7410464E9</v>
      </c>
      <c r="C1273" s="186">
        <v>0.01903815</v>
      </c>
      <c r="D1273" s="186" t="s">
        <v>537</v>
      </c>
      <c r="E1273" s="196"/>
      <c r="F1273" s="186" t="s">
        <v>550</v>
      </c>
      <c r="G1273" s="186" t="s">
        <v>539</v>
      </c>
      <c r="H1273" s="186" t="s">
        <v>497</v>
      </c>
      <c r="I1273" s="186" t="s">
        <v>540</v>
      </c>
      <c r="J1273" s="152" t="str">
        <f t="shared" si="1"/>
        <v>2025/03</v>
      </c>
    </row>
    <row r="1274">
      <c r="A1274" s="195">
        <v>1.74096E9</v>
      </c>
      <c r="B1274" s="186">
        <v>1.7410464E9</v>
      </c>
      <c r="C1274" s="186">
        <v>0.0616647</v>
      </c>
      <c r="D1274" s="186" t="s">
        <v>537</v>
      </c>
      <c r="E1274" s="196"/>
      <c r="F1274" s="186" t="s">
        <v>544</v>
      </c>
      <c r="G1274" s="186" t="s">
        <v>539</v>
      </c>
      <c r="H1274" s="186" t="s">
        <v>498</v>
      </c>
      <c r="I1274" s="186" t="s">
        <v>540</v>
      </c>
      <c r="J1274" s="152" t="str">
        <f t="shared" si="1"/>
        <v>2025/03</v>
      </c>
    </row>
    <row r="1275">
      <c r="A1275" s="195">
        <v>1.74096E9</v>
      </c>
      <c r="B1275" s="186">
        <v>1.7410464E9</v>
      </c>
      <c r="C1275" s="186">
        <v>0.0351657</v>
      </c>
      <c r="D1275" s="186" t="s">
        <v>537</v>
      </c>
      <c r="E1275" s="196"/>
      <c r="F1275" s="186" t="s">
        <v>545</v>
      </c>
      <c r="G1275" s="186" t="s">
        <v>539</v>
      </c>
      <c r="H1275" s="186" t="s">
        <v>491</v>
      </c>
      <c r="I1275" s="186" t="s">
        <v>540</v>
      </c>
      <c r="J1275" s="152" t="str">
        <f t="shared" si="1"/>
        <v>2025/03</v>
      </c>
    </row>
    <row r="1276">
      <c r="A1276" s="195">
        <v>1.74096E9</v>
      </c>
      <c r="B1276" s="186">
        <v>1.7410464E9</v>
      </c>
      <c r="C1276" s="186">
        <v>4.042746</v>
      </c>
      <c r="D1276" s="186" t="s">
        <v>537</v>
      </c>
      <c r="E1276" s="196"/>
      <c r="F1276" s="186" t="s">
        <v>549</v>
      </c>
      <c r="G1276" s="186" t="s">
        <v>539</v>
      </c>
      <c r="H1276" s="186" t="s">
        <v>511</v>
      </c>
      <c r="I1276" s="186" t="s">
        <v>540</v>
      </c>
      <c r="J1276" s="152" t="str">
        <f t="shared" si="1"/>
        <v>2025/03</v>
      </c>
    </row>
    <row r="1277">
      <c r="A1277" s="195">
        <v>1.7410464E9</v>
      </c>
      <c r="B1277" s="186">
        <v>1.7411328E9</v>
      </c>
      <c r="C1277" s="186">
        <v>58.10713309</v>
      </c>
      <c r="D1277" s="186" t="s">
        <v>537</v>
      </c>
      <c r="E1277" s="196"/>
      <c r="F1277" s="186" t="s">
        <v>538</v>
      </c>
      <c r="G1277" s="186" t="s">
        <v>539</v>
      </c>
      <c r="H1277" s="186" t="s">
        <v>499</v>
      </c>
      <c r="I1277" s="186" t="s">
        <v>540</v>
      </c>
      <c r="J1277" s="152" t="str">
        <f t="shared" si="1"/>
        <v>2025/03</v>
      </c>
    </row>
    <row r="1278">
      <c r="A1278" s="195">
        <v>1.7410464E9</v>
      </c>
      <c r="B1278" s="186">
        <v>1.7411328E9</v>
      </c>
      <c r="C1278" s="186">
        <v>40.5850596</v>
      </c>
      <c r="D1278" s="186" t="s">
        <v>537</v>
      </c>
      <c r="E1278" s="196"/>
      <c r="F1278" s="186" t="s">
        <v>548</v>
      </c>
      <c r="G1278" s="186" t="s">
        <v>539</v>
      </c>
      <c r="H1278" s="186" t="s">
        <v>488</v>
      </c>
      <c r="I1278" s="186" t="s">
        <v>540</v>
      </c>
      <c r="J1278" s="152" t="str">
        <f t="shared" si="1"/>
        <v>2025/03</v>
      </c>
    </row>
    <row r="1279">
      <c r="A1279" s="195">
        <v>1.7410464E9</v>
      </c>
      <c r="B1279" s="186">
        <v>1.7411328E9</v>
      </c>
      <c r="C1279" s="186">
        <v>94.17016015</v>
      </c>
      <c r="D1279" s="186" t="s">
        <v>537</v>
      </c>
      <c r="E1279" s="196"/>
      <c r="F1279" s="186" t="s">
        <v>541</v>
      </c>
      <c r="G1279" s="186" t="s">
        <v>539</v>
      </c>
      <c r="H1279" s="186" t="s">
        <v>489</v>
      </c>
      <c r="I1279" s="186" t="s">
        <v>540</v>
      </c>
      <c r="J1279" s="152" t="str">
        <f t="shared" si="1"/>
        <v>2025/03</v>
      </c>
    </row>
    <row r="1280">
      <c r="A1280" s="195">
        <v>1.7410464E9</v>
      </c>
      <c r="B1280" s="186">
        <v>1.7411328E9</v>
      </c>
      <c r="C1280" s="186">
        <v>5.79659475</v>
      </c>
      <c r="D1280" s="186" t="s">
        <v>537</v>
      </c>
      <c r="E1280" s="196"/>
      <c r="F1280" s="186" t="s">
        <v>543</v>
      </c>
      <c r="G1280" s="186" t="s">
        <v>539</v>
      </c>
      <c r="H1280" s="186" t="s">
        <v>502</v>
      </c>
      <c r="I1280" s="186" t="s">
        <v>540</v>
      </c>
      <c r="J1280" s="152" t="str">
        <f t="shared" si="1"/>
        <v>2025/03</v>
      </c>
    </row>
    <row r="1281">
      <c r="A1281" s="195">
        <v>1.7410464E9</v>
      </c>
      <c r="B1281" s="186">
        <v>1.7411328E9</v>
      </c>
      <c r="C1281" s="186">
        <v>0.0036417</v>
      </c>
      <c r="D1281" s="186" t="s">
        <v>537</v>
      </c>
      <c r="E1281" s="196"/>
      <c r="F1281" s="186" t="s">
        <v>550</v>
      </c>
      <c r="G1281" s="186" t="s">
        <v>539</v>
      </c>
      <c r="H1281" s="186" t="s">
        <v>497</v>
      </c>
      <c r="I1281" s="186" t="s">
        <v>540</v>
      </c>
      <c r="J1281" s="152" t="str">
        <f t="shared" si="1"/>
        <v>2025/03</v>
      </c>
    </row>
    <row r="1282">
      <c r="A1282" s="195">
        <v>1.7410464E9</v>
      </c>
      <c r="B1282" s="186">
        <v>1.7411328E9</v>
      </c>
      <c r="C1282" s="186">
        <v>0.1599059</v>
      </c>
      <c r="D1282" s="186" t="s">
        <v>537</v>
      </c>
      <c r="E1282" s="196"/>
      <c r="F1282" s="186" t="s">
        <v>544</v>
      </c>
      <c r="G1282" s="186" t="s">
        <v>539</v>
      </c>
      <c r="H1282" s="186" t="s">
        <v>498</v>
      </c>
      <c r="I1282" s="186" t="s">
        <v>540</v>
      </c>
      <c r="J1282" s="152" t="str">
        <f t="shared" si="1"/>
        <v>2025/03</v>
      </c>
    </row>
    <row r="1283">
      <c r="A1283" s="195">
        <v>1.7410464E9</v>
      </c>
      <c r="B1283" s="186">
        <v>1.7411328E9</v>
      </c>
      <c r="C1283" s="186">
        <v>15.6817252</v>
      </c>
      <c r="D1283" s="186" t="s">
        <v>537</v>
      </c>
      <c r="E1283" s="196"/>
      <c r="F1283" s="186" t="s">
        <v>545</v>
      </c>
      <c r="G1283" s="186" t="s">
        <v>539</v>
      </c>
      <c r="H1283" s="186" t="s">
        <v>491</v>
      </c>
      <c r="I1283" s="186" t="s">
        <v>540</v>
      </c>
      <c r="J1283" s="152" t="str">
        <f t="shared" si="1"/>
        <v>2025/03</v>
      </c>
    </row>
    <row r="1284">
      <c r="A1284" s="195">
        <v>1.7410464E9</v>
      </c>
      <c r="B1284" s="186">
        <v>1.7411328E9</v>
      </c>
      <c r="C1284" s="186">
        <v>0.1224531</v>
      </c>
      <c r="D1284" s="186" t="s">
        <v>537</v>
      </c>
      <c r="E1284" s="196"/>
      <c r="F1284" s="186" t="s">
        <v>542</v>
      </c>
      <c r="G1284" s="186" t="s">
        <v>539</v>
      </c>
      <c r="H1284" s="186" t="s">
        <v>487</v>
      </c>
      <c r="I1284" s="186" t="s">
        <v>540</v>
      </c>
      <c r="J1284" s="152" t="str">
        <f t="shared" si="1"/>
        <v>2025/03</v>
      </c>
    </row>
    <row r="1285">
      <c r="A1285" s="195">
        <v>1.7410464E9</v>
      </c>
      <c r="B1285" s="186">
        <v>1.7411328E9</v>
      </c>
      <c r="C1285" s="186">
        <v>0.0094728</v>
      </c>
      <c r="D1285" s="186" t="s">
        <v>537</v>
      </c>
      <c r="E1285" s="196"/>
      <c r="F1285" s="186" t="s">
        <v>549</v>
      </c>
      <c r="G1285" s="186" t="s">
        <v>539</v>
      </c>
      <c r="H1285" s="186" t="s">
        <v>511</v>
      </c>
      <c r="I1285" s="186" t="s">
        <v>540</v>
      </c>
      <c r="J1285" s="152" t="str">
        <f t="shared" si="1"/>
        <v>2025/03</v>
      </c>
    </row>
    <row r="1286">
      <c r="A1286" s="195">
        <v>1.7411328E9</v>
      </c>
      <c r="B1286" s="186">
        <v>1.7412192E9</v>
      </c>
      <c r="C1286" s="186">
        <v>99.07544623</v>
      </c>
      <c r="D1286" s="186" t="s">
        <v>537</v>
      </c>
      <c r="E1286" s="196"/>
      <c r="F1286" s="186" t="s">
        <v>538</v>
      </c>
      <c r="G1286" s="186" t="s">
        <v>539</v>
      </c>
      <c r="H1286" s="186" t="s">
        <v>499</v>
      </c>
      <c r="I1286" s="186" t="s">
        <v>540</v>
      </c>
      <c r="J1286" s="152" t="str">
        <f t="shared" si="1"/>
        <v>2025/03</v>
      </c>
    </row>
    <row r="1287">
      <c r="A1287" s="195">
        <v>1.7411328E9</v>
      </c>
      <c r="B1287" s="186">
        <v>1.7412192E9</v>
      </c>
      <c r="C1287" s="186">
        <v>41.43428375</v>
      </c>
      <c r="D1287" s="186" t="s">
        <v>537</v>
      </c>
      <c r="E1287" s="196"/>
      <c r="F1287" s="186" t="s">
        <v>548</v>
      </c>
      <c r="G1287" s="186" t="s">
        <v>539</v>
      </c>
      <c r="H1287" s="186" t="s">
        <v>488</v>
      </c>
      <c r="I1287" s="186" t="s">
        <v>540</v>
      </c>
      <c r="J1287" s="152" t="str">
        <f t="shared" si="1"/>
        <v>2025/03</v>
      </c>
    </row>
    <row r="1288">
      <c r="A1288" s="195">
        <v>1.7411328E9</v>
      </c>
      <c r="B1288" s="186">
        <v>1.7412192E9</v>
      </c>
      <c r="C1288" s="186">
        <v>14.25682105</v>
      </c>
      <c r="D1288" s="186" t="s">
        <v>537</v>
      </c>
      <c r="E1288" s="196"/>
      <c r="F1288" s="186" t="s">
        <v>541</v>
      </c>
      <c r="G1288" s="186" t="s">
        <v>539</v>
      </c>
      <c r="H1288" s="186" t="s">
        <v>489</v>
      </c>
      <c r="I1288" s="186" t="s">
        <v>540</v>
      </c>
      <c r="J1288" s="152" t="str">
        <f t="shared" si="1"/>
        <v>2025/03</v>
      </c>
    </row>
    <row r="1289">
      <c r="A1289" s="195">
        <v>1.7411328E9</v>
      </c>
      <c r="B1289" s="186">
        <v>1.7412192E9</v>
      </c>
      <c r="C1289" s="186">
        <v>0.52974685</v>
      </c>
      <c r="D1289" s="186" t="s">
        <v>537</v>
      </c>
      <c r="E1289" s="196"/>
      <c r="F1289" s="186" t="s">
        <v>542</v>
      </c>
      <c r="G1289" s="186" t="s">
        <v>539</v>
      </c>
      <c r="H1289" s="186" t="s">
        <v>487</v>
      </c>
      <c r="I1289" s="186" t="s">
        <v>540</v>
      </c>
      <c r="J1289" s="152" t="str">
        <f t="shared" si="1"/>
        <v>2025/03</v>
      </c>
    </row>
    <row r="1290">
      <c r="A1290" s="195">
        <v>1.7411328E9</v>
      </c>
      <c r="B1290" s="186">
        <v>1.7412192E9</v>
      </c>
      <c r="C1290" s="186">
        <v>39.72559625</v>
      </c>
      <c r="D1290" s="186" t="s">
        <v>537</v>
      </c>
      <c r="E1290" s="196"/>
      <c r="F1290" s="186" t="s">
        <v>543</v>
      </c>
      <c r="G1290" s="186" t="s">
        <v>539</v>
      </c>
      <c r="H1290" s="186" t="s">
        <v>502</v>
      </c>
      <c r="I1290" s="186" t="s">
        <v>540</v>
      </c>
      <c r="J1290" s="152" t="str">
        <f t="shared" si="1"/>
        <v>2025/03</v>
      </c>
    </row>
    <row r="1291">
      <c r="A1291" s="195">
        <v>1.7411328E9</v>
      </c>
      <c r="B1291" s="186">
        <v>1.7412192E9</v>
      </c>
      <c r="C1291" s="186">
        <v>0.02960155</v>
      </c>
      <c r="D1291" s="186" t="s">
        <v>537</v>
      </c>
      <c r="E1291" s="196"/>
      <c r="F1291" s="186" t="s">
        <v>550</v>
      </c>
      <c r="G1291" s="186" t="s">
        <v>539</v>
      </c>
      <c r="H1291" s="186" t="s">
        <v>497</v>
      </c>
      <c r="I1291" s="186" t="s">
        <v>540</v>
      </c>
      <c r="J1291" s="152" t="str">
        <f t="shared" si="1"/>
        <v>2025/03</v>
      </c>
    </row>
    <row r="1292">
      <c r="A1292" s="195">
        <v>1.7411328E9</v>
      </c>
      <c r="B1292" s="186">
        <v>1.7412192E9</v>
      </c>
      <c r="C1292" s="186">
        <v>0.09742615</v>
      </c>
      <c r="D1292" s="186" t="s">
        <v>537</v>
      </c>
      <c r="E1292" s="196"/>
      <c r="F1292" s="186" t="s">
        <v>544</v>
      </c>
      <c r="G1292" s="186" t="s">
        <v>539</v>
      </c>
      <c r="H1292" s="186" t="s">
        <v>498</v>
      </c>
      <c r="I1292" s="186" t="s">
        <v>540</v>
      </c>
      <c r="J1292" s="152" t="str">
        <f t="shared" si="1"/>
        <v>2025/03</v>
      </c>
    </row>
    <row r="1293">
      <c r="A1293" s="195">
        <v>1.7411328E9</v>
      </c>
      <c r="B1293" s="186">
        <v>1.7412192E9</v>
      </c>
      <c r="C1293" s="186">
        <v>0.1049423</v>
      </c>
      <c r="D1293" s="186" t="s">
        <v>537</v>
      </c>
      <c r="E1293" s="196"/>
      <c r="F1293" s="186" t="s">
        <v>545</v>
      </c>
      <c r="G1293" s="186" t="s">
        <v>539</v>
      </c>
      <c r="H1293" s="186" t="s">
        <v>491</v>
      </c>
      <c r="I1293" s="186" t="s">
        <v>540</v>
      </c>
      <c r="J1293" s="152" t="str">
        <f t="shared" si="1"/>
        <v>2025/03</v>
      </c>
    </row>
    <row r="1294">
      <c r="A1294" s="195">
        <v>1.7411328E9</v>
      </c>
      <c r="B1294" s="186">
        <v>1.7412192E9</v>
      </c>
      <c r="C1294" s="186">
        <v>4.9892178</v>
      </c>
      <c r="D1294" s="186" t="s">
        <v>537</v>
      </c>
      <c r="E1294" s="196"/>
      <c r="F1294" s="186" t="s">
        <v>549</v>
      </c>
      <c r="G1294" s="186" t="s">
        <v>539</v>
      </c>
      <c r="H1294" s="186" t="s">
        <v>511</v>
      </c>
      <c r="I1294" s="186" t="s">
        <v>540</v>
      </c>
      <c r="J1294" s="152" t="str">
        <f t="shared" si="1"/>
        <v>2025/03</v>
      </c>
    </row>
    <row r="1295">
      <c r="A1295" s="195">
        <v>1.7358624E9</v>
      </c>
      <c r="B1295" s="186">
        <v>1.7359488E9</v>
      </c>
      <c r="C1295" s="186">
        <v>1.11899885</v>
      </c>
      <c r="D1295" s="186" t="s">
        <v>537</v>
      </c>
      <c r="E1295" s="196"/>
      <c r="F1295" s="186" t="s">
        <v>542</v>
      </c>
      <c r="G1295" s="186" t="s">
        <v>539</v>
      </c>
      <c r="H1295" s="186" t="s">
        <v>487</v>
      </c>
      <c r="I1295" s="186" t="s">
        <v>540</v>
      </c>
      <c r="J1295" s="152" t="str">
        <f t="shared" si="1"/>
        <v>2025/01</v>
      </c>
    </row>
    <row r="1296">
      <c r="A1296" s="195">
        <v>1.7358624E9</v>
      </c>
      <c r="B1296" s="186">
        <v>1.7359488E9</v>
      </c>
      <c r="C1296" s="186">
        <v>1.70704305</v>
      </c>
      <c r="D1296" s="186" t="s">
        <v>537</v>
      </c>
      <c r="E1296" s="196"/>
      <c r="F1296" s="186" t="s">
        <v>538</v>
      </c>
      <c r="G1296" s="186" t="s">
        <v>539</v>
      </c>
      <c r="H1296" s="186" t="s">
        <v>499</v>
      </c>
      <c r="I1296" s="186" t="s">
        <v>540</v>
      </c>
      <c r="J1296" s="152" t="str">
        <f t="shared" si="1"/>
        <v>2025/01</v>
      </c>
    </row>
    <row r="1297">
      <c r="A1297" s="195">
        <v>1.7358624E9</v>
      </c>
      <c r="B1297" s="186">
        <v>1.7359488E9</v>
      </c>
      <c r="C1297" s="186">
        <v>1.40815879</v>
      </c>
      <c r="D1297" s="186" t="s">
        <v>537</v>
      </c>
      <c r="E1297" s="196"/>
      <c r="F1297" s="186" t="s">
        <v>541</v>
      </c>
      <c r="G1297" s="186" t="s">
        <v>539</v>
      </c>
      <c r="H1297" s="186" t="s">
        <v>489</v>
      </c>
      <c r="I1297" s="186" t="s">
        <v>540</v>
      </c>
      <c r="J1297" s="152" t="str">
        <f t="shared" si="1"/>
        <v>2025/01</v>
      </c>
    </row>
    <row r="1298">
      <c r="A1298" s="195">
        <v>1.7358624E9</v>
      </c>
      <c r="B1298" s="186">
        <v>1.7359488E9</v>
      </c>
      <c r="C1298" s="186">
        <v>6.6364877</v>
      </c>
      <c r="D1298" s="186" t="s">
        <v>537</v>
      </c>
      <c r="E1298" s="196"/>
      <c r="F1298" s="186" t="s">
        <v>543</v>
      </c>
      <c r="G1298" s="186" t="s">
        <v>539</v>
      </c>
      <c r="H1298" s="186" t="s">
        <v>502</v>
      </c>
      <c r="I1298" s="186" t="s">
        <v>540</v>
      </c>
      <c r="J1298" s="152" t="str">
        <f t="shared" si="1"/>
        <v>2025/01</v>
      </c>
    </row>
    <row r="1299">
      <c r="A1299" s="195">
        <v>1.7358624E9</v>
      </c>
      <c r="B1299" s="186">
        <v>1.7359488E9</v>
      </c>
      <c r="C1299" s="186">
        <v>4.0588691</v>
      </c>
      <c r="D1299" s="186" t="s">
        <v>537</v>
      </c>
      <c r="E1299" s="196"/>
      <c r="F1299" s="186" t="s">
        <v>548</v>
      </c>
      <c r="G1299" s="186" t="s">
        <v>539</v>
      </c>
      <c r="H1299" s="186" t="s">
        <v>488</v>
      </c>
      <c r="I1299" s="186" t="s">
        <v>540</v>
      </c>
      <c r="J1299" s="152" t="str">
        <f t="shared" si="1"/>
        <v>2025/01</v>
      </c>
    </row>
    <row r="1300">
      <c r="A1300" s="195">
        <v>1.7358624E9</v>
      </c>
      <c r="B1300" s="186">
        <v>1.7359488E9</v>
      </c>
      <c r="C1300" s="186">
        <v>0.05578525</v>
      </c>
      <c r="D1300" s="186" t="s">
        <v>537</v>
      </c>
      <c r="E1300" s="196"/>
      <c r="F1300" s="186" t="s">
        <v>544</v>
      </c>
      <c r="G1300" s="186" t="s">
        <v>539</v>
      </c>
      <c r="H1300" s="186" t="s">
        <v>498</v>
      </c>
      <c r="I1300" s="186" t="s">
        <v>540</v>
      </c>
      <c r="J1300" s="152" t="str">
        <f t="shared" si="1"/>
        <v>2025/01</v>
      </c>
    </row>
    <row r="1301">
      <c r="A1301" s="195">
        <v>1.7358624E9</v>
      </c>
      <c r="B1301" s="186">
        <v>1.7359488E9</v>
      </c>
      <c r="C1301" s="186">
        <v>0.1012975</v>
      </c>
      <c r="D1301" s="186" t="s">
        <v>537</v>
      </c>
      <c r="E1301" s="196"/>
      <c r="F1301" s="186" t="s">
        <v>545</v>
      </c>
      <c r="G1301" s="186" t="s">
        <v>539</v>
      </c>
      <c r="H1301" s="186" t="s">
        <v>491</v>
      </c>
      <c r="I1301" s="186" t="s">
        <v>540</v>
      </c>
      <c r="J1301" s="152" t="str">
        <f t="shared" si="1"/>
        <v>2025/01</v>
      </c>
    </row>
    <row r="1302">
      <c r="A1302" s="195">
        <v>1.7358624E9</v>
      </c>
      <c r="B1302" s="186">
        <v>1.7359488E9</v>
      </c>
      <c r="C1302" s="186">
        <v>0.14513865</v>
      </c>
      <c r="D1302" s="186" t="s">
        <v>537</v>
      </c>
      <c r="E1302" s="196"/>
      <c r="F1302" s="186" t="s">
        <v>553</v>
      </c>
      <c r="G1302" s="186" t="s">
        <v>539</v>
      </c>
      <c r="H1302" s="186" t="s">
        <v>496</v>
      </c>
      <c r="I1302" s="186" t="s">
        <v>540</v>
      </c>
      <c r="J1302" s="152" t="str">
        <f t="shared" si="1"/>
        <v>2025/01</v>
      </c>
    </row>
    <row r="1303">
      <c r="A1303" s="195">
        <v>1.7359488E9</v>
      </c>
      <c r="B1303" s="186">
        <v>1.7360352E9</v>
      </c>
      <c r="C1303" s="186">
        <v>1.06747495</v>
      </c>
      <c r="D1303" s="186" t="s">
        <v>537</v>
      </c>
      <c r="E1303" s="196"/>
      <c r="F1303" s="186" t="s">
        <v>542</v>
      </c>
      <c r="G1303" s="186" t="s">
        <v>539</v>
      </c>
      <c r="H1303" s="186" t="s">
        <v>487</v>
      </c>
      <c r="I1303" s="186" t="s">
        <v>540</v>
      </c>
      <c r="J1303" s="152" t="str">
        <f t="shared" si="1"/>
        <v>2025/01</v>
      </c>
    </row>
    <row r="1304">
      <c r="A1304" s="195">
        <v>1.7359488E9</v>
      </c>
      <c r="B1304" s="186">
        <v>1.7360352E9</v>
      </c>
      <c r="C1304" s="186">
        <v>2.29964491</v>
      </c>
      <c r="D1304" s="186" t="s">
        <v>537</v>
      </c>
      <c r="E1304" s="196"/>
      <c r="F1304" s="186" t="s">
        <v>538</v>
      </c>
      <c r="G1304" s="186" t="s">
        <v>539</v>
      </c>
      <c r="H1304" s="186" t="s">
        <v>499</v>
      </c>
      <c r="I1304" s="186" t="s">
        <v>540</v>
      </c>
      <c r="J1304" s="152" t="str">
        <f t="shared" si="1"/>
        <v>2025/01</v>
      </c>
    </row>
    <row r="1305">
      <c r="A1305" s="195">
        <v>1.7359488E9</v>
      </c>
      <c r="B1305" s="186">
        <v>1.7360352E9</v>
      </c>
      <c r="C1305" s="186">
        <v>1.20122649</v>
      </c>
      <c r="D1305" s="186" t="s">
        <v>537</v>
      </c>
      <c r="E1305" s="196"/>
      <c r="F1305" s="186" t="s">
        <v>541</v>
      </c>
      <c r="G1305" s="186" t="s">
        <v>539</v>
      </c>
      <c r="H1305" s="186" t="s">
        <v>489</v>
      </c>
      <c r="I1305" s="186" t="s">
        <v>540</v>
      </c>
      <c r="J1305" s="152" t="str">
        <f t="shared" si="1"/>
        <v>2025/01</v>
      </c>
    </row>
    <row r="1306">
      <c r="A1306" s="195">
        <v>1.7359488E9</v>
      </c>
      <c r="B1306" s="186">
        <v>1.7360352E9</v>
      </c>
      <c r="C1306" s="186">
        <v>3.7527214</v>
      </c>
      <c r="D1306" s="186" t="s">
        <v>537</v>
      </c>
      <c r="E1306" s="196"/>
      <c r="F1306" s="186" t="s">
        <v>543</v>
      </c>
      <c r="G1306" s="186" t="s">
        <v>539</v>
      </c>
      <c r="H1306" s="186" t="s">
        <v>502</v>
      </c>
      <c r="I1306" s="186" t="s">
        <v>540</v>
      </c>
      <c r="J1306" s="152" t="str">
        <f t="shared" si="1"/>
        <v>2025/01</v>
      </c>
    </row>
    <row r="1307">
      <c r="A1307" s="195">
        <v>1.7359488E9</v>
      </c>
      <c r="B1307" s="186">
        <v>1.7360352E9</v>
      </c>
      <c r="C1307" s="186">
        <v>0.1122675</v>
      </c>
      <c r="D1307" s="186" t="s">
        <v>537</v>
      </c>
      <c r="E1307" s="196"/>
      <c r="F1307" s="186" t="s">
        <v>545</v>
      </c>
      <c r="G1307" s="186" t="s">
        <v>539</v>
      </c>
      <c r="H1307" s="186" t="s">
        <v>491</v>
      </c>
      <c r="I1307" s="186" t="s">
        <v>540</v>
      </c>
      <c r="J1307" s="152" t="str">
        <f t="shared" si="1"/>
        <v>2025/01</v>
      </c>
    </row>
    <row r="1308">
      <c r="A1308" s="195">
        <v>1.7359488E9</v>
      </c>
      <c r="B1308" s="186">
        <v>1.7360352E9</v>
      </c>
      <c r="C1308" s="186">
        <v>0.11033615</v>
      </c>
      <c r="D1308" s="186" t="s">
        <v>537</v>
      </c>
      <c r="E1308" s="196"/>
      <c r="F1308" s="186" t="s">
        <v>553</v>
      </c>
      <c r="G1308" s="186" t="s">
        <v>539</v>
      </c>
      <c r="H1308" s="186" t="s">
        <v>496</v>
      </c>
      <c r="I1308" s="186" t="s">
        <v>540</v>
      </c>
      <c r="J1308" s="152" t="str">
        <f t="shared" si="1"/>
        <v>2025/01</v>
      </c>
    </row>
    <row r="1309">
      <c r="A1309" s="195">
        <v>1.7359488E9</v>
      </c>
      <c r="B1309" s="186">
        <v>1.7360352E9</v>
      </c>
      <c r="C1309" s="186">
        <v>9.993E-4</v>
      </c>
      <c r="D1309" s="186" t="s">
        <v>537</v>
      </c>
      <c r="E1309" s="196"/>
      <c r="F1309" s="186" t="s">
        <v>544</v>
      </c>
      <c r="G1309" s="186" t="s">
        <v>539</v>
      </c>
      <c r="H1309" s="186" t="s">
        <v>498</v>
      </c>
      <c r="I1309" s="186" t="s">
        <v>540</v>
      </c>
      <c r="J1309" s="152" t="str">
        <f t="shared" si="1"/>
        <v>2025/01</v>
      </c>
    </row>
    <row r="1310">
      <c r="A1310" s="195">
        <v>1.7360352E9</v>
      </c>
      <c r="B1310" s="186">
        <v>1.7361216E9</v>
      </c>
      <c r="C1310" s="186">
        <v>5.8375743</v>
      </c>
      <c r="D1310" s="186" t="s">
        <v>537</v>
      </c>
      <c r="E1310" s="196"/>
      <c r="F1310" s="186" t="s">
        <v>542</v>
      </c>
      <c r="G1310" s="186" t="s">
        <v>539</v>
      </c>
      <c r="H1310" s="186" t="s">
        <v>487</v>
      </c>
      <c r="I1310" s="186" t="s">
        <v>540</v>
      </c>
      <c r="J1310" s="152" t="str">
        <f t="shared" si="1"/>
        <v>2025/01</v>
      </c>
    </row>
    <row r="1311">
      <c r="A1311" s="195">
        <v>1.7360352E9</v>
      </c>
      <c r="B1311" s="186">
        <v>1.7361216E9</v>
      </c>
      <c r="C1311" s="186">
        <v>1.90506014</v>
      </c>
      <c r="D1311" s="186" t="s">
        <v>537</v>
      </c>
      <c r="E1311" s="196"/>
      <c r="F1311" s="186" t="s">
        <v>538</v>
      </c>
      <c r="G1311" s="186" t="s">
        <v>539</v>
      </c>
      <c r="H1311" s="186" t="s">
        <v>499</v>
      </c>
      <c r="I1311" s="186" t="s">
        <v>540</v>
      </c>
      <c r="J1311" s="152" t="str">
        <f t="shared" si="1"/>
        <v>2025/01</v>
      </c>
    </row>
    <row r="1312">
      <c r="A1312" s="195">
        <v>1.7360352E9</v>
      </c>
      <c r="B1312" s="186">
        <v>1.7361216E9</v>
      </c>
      <c r="C1312" s="186">
        <v>1.22390939</v>
      </c>
      <c r="D1312" s="186" t="s">
        <v>537</v>
      </c>
      <c r="E1312" s="196"/>
      <c r="F1312" s="186" t="s">
        <v>541</v>
      </c>
      <c r="G1312" s="186" t="s">
        <v>539</v>
      </c>
      <c r="H1312" s="186" t="s">
        <v>489</v>
      </c>
      <c r="I1312" s="186" t="s">
        <v>540</v>
      </c>
      <c r="J1312" s="152" t="str">
        <f t="shared" si="1"/>
        <v>2025/01</v>
      </c>
    </row>
    <row r="1313">
      <c r="A1313" s="195">
        <v>1.7360352E9</v>
      </c>
      <c r="B1313" s="186">
        <v>1.7361216E9</v>
      </c>
      <c r="C1313" s="186">
        <v>0.079355</v>
      </c>
      <c r="D1313" s="186" t="s">
        <v>537</v>
      </c>
      <c r="E1313" s="196"/>
      <c r="F1313" s="186" t="s">
        <v>545</v>
      </c>
      <c r="G1313" s="186" t="s">
        <v>539</v>
      </c>
      <c r="H1313" s="186" t="s">
        <v>491</v>
      </c>
      <c r="I1313" s="186" t="s">
        <v>540</v>
      </c>
      <c r="J1313" s="152" t="str">
        <f t="shared" si="1"/>
        <v>2025/01</v>
      </c>
    </row>
    <row r="1314">
      <c r="A1314" s="195">
        <v>1.7360352E9</v>
      </c>
      <c r="B1314" s="186">
        <v>1.7361216E9</v>
      </c>
      <c r="C1314" s="186">
        <v>0.17834875</v>
      </c>
      <c r="D1314" s="186" t="s">
        <v>537</v>
      </c>
      <c r="E1314" s="196"/>
      <c r="F1314" s="186" t="s">
        <v>553</v>
      </c>
      <c r="G1314" s="186" t="s">
        <v>539</v>
      </c>
      <c r="H1314" s="186" t="s">
        <v>496</v>
      </c>
      <c r="I1314" s="186" t="s">
        <v>540</v>
      </c>
      <c r="J1314" s="152" t="str">
        <f t="shared" si="1"/>
        <v>2025/01</v>
      </c>
    </row>
    <row r="1315">
      <c r="A1315" s="195">
        <v>1.7360352E9</v>
      </c>
      <c r="B1315" s="186">
        <v>1.7361216E9</v>
      </c>
      <c r="C1315" s="186">
        <v>0.20672925</v>
      </c>
      <c r="D1315" s="186" t="s">
        <v>537</v>
      </c>
      <c r="E1315" s="196"/>
      <c r="F1315" s="186" t="s">
        <v>546</v>
      </c>
      <c r="G1315" s="186" t="s">
        <v>539</v>
      </c>
      <c r="H1315" s="186" t="s">
        <v>509</v>
      </c>
      <c r="I1315" s="186" t="s">
        <v>540</v>
      </c>
      <c r="J1315" s="152" t="str">
        <f t="shared" si="1"/>
        <v>2025/01</v>
      </c>
    </row>
    <row r="1316">
      <c r="A1316" s="195">
        <v>1.7360352E9</v>
      </c>
      <c r="B1316" s="186">
        <v>1.7361216E9</v>
      </c>
      <c r="C1316" s="186">
        <v>3.89845335</v>
      </c>
      <c r="D1316" s="186" t="s">
        <v>537</v>
      </c>
      <c r="E1316" s="196"/>
      <c r="F1316" s="186" t="s">
        <v>543</v>
      </c>
      <c r="G1316" s="186" t="s">
        <v>539</v>
      </c>
      <c r="H1316" s="186" t="s">
        <v>502</v>
      </c>
      <c r="I1316" s="186" t="s">
        <v>540</v>
      </c>
      <c r="J1316" s="152" t="str">
        <f t="shared" si="1"/>
        <v>2025/01</v>
      </c>
    </row>
    <row r="1317">
      <c r="A1317" s="195">
        <v>1.7361216E9</v>
      </c>
      <c r="B1317" s="186">
        <v>1.736208E9</v>
      </c>
      <c r="C1317" s="186">
        <v>2.9419935</v>
      </c>
      <c r="D1317" s="186" t="s">
        <v>537</v>
      </c>
      <c r="E1317" s="196"/>
      <c r="F1317" s="186" t="s">
        <v>542</v>
      </c>
      <c r="G1317" s="186" t="s">
        <v>539</v>
      </c>
      <c r="H1317" s="186" t="s">
        <v>487</v>
      </c>
      <c r="I1317" s="186" t="s">
        <v>540</v>
      </c>
      <c r="J1317" s="152" t="str">
        <f t="shared" si="1"/>
        <v>2025/01</v>
      </c>
    </row>
    <row r="1318">
      <c r="A1318" s="195">
        <v>1.7361216E9</v>
      </c>
      <c r="B1318" s="186">
        <v>1.736208E9</v>
      </c>
      <c r="C1318" s="186">
        <v>3.14502553</v>
      </c>
      <c r="D1318" s="186" t="s">
        <v>537</v>
      </c>
      <c r="E1318" s="196"/>
      <c r="F1318" s="186" t="s">
        <v>538</v>
      </c>
      <c r="G1318" s="186" t="s">
        <v>539</v>
      </c>
      <c r="H1318" s="186" t="s">
        <v>499</v>
      </c>
      <c r="I1318" s="186" t="s">
        <v>540</v>
      </c>
      <c r="J1318" s="152" t="str">
        <f t="shared" si="1"/>
        <v>2025/01</v>
      </c>
    </row>
    <row r="1319">
      <c r="A1319" s="195">
        <v>1.7361216E9</v>
      </c>
      <c r="B1319" s="186">
        <v>1.736208E9</v>
      </c>
      <c r="C1319" s="186">
        <v>4.91006168</v>
      </c>
      <c r="D1319" s="186" t="s">
        <v>537</v>
      </c>
      <c r="E1319" s="196"/>
      <c r="F1319" s="186" t="s">
        <v>541</v>
      </c>
      <c r="G1319" s="186" t="s">
        <v>539</v>
      </c>
      <c r="H1319" s="186" t="s">
        <v>489</v>
      </c>
      <c r="I1319" s="186" t="s">
        <v>540</v>
      </c>
      <c r="J1319" s="152" t="str">
        <f t="shared" si="1"/>
        <v>2025/01</v>
      </c>
    </row>
    <row r="1320">
      <c r="A1320" s="195">
        <v>1.7361216E9</v>
      </c>
      <c r="B1320" s="186">
        <v>1.736208E9</v>
      </c>
      <c r="C1320" s="186">
        <v>17.82074615</v>
      </c>
      <c r="D1320" s="186" t="s">
        <v>537</v>
      </c>
      <c r="E1320" s="196"/>
      <c r="F1320" s="186" t="s">
        <v>543</v>
      </c>
      <c r="G1320" s="186" t="s">
        <v>539</v>
      </c>
      <c r="H1320" s="186" t="s">
        <v>502</v>
      </c>
      <c r="I1320" s="186" t="s">
        <v>540</v>
      </c>
      <c r="J1320" s="152" t="str">
        <f t="shared" si="1"/>
        <v>2025/01</v>
      </c>
    </row>
    <row r="1321">
      <c r="A1321" s="195">
        <v>1.7361216E9</v>
      </c>
      <c r="B1321" s="186">
        <v>1.736208E9</v>
      </c>
      <c r="C1321" s="186">
        <v>0.4752659</v>
      </c>
      <c r="D1321" s="186" t="s">
        <v>537</v>
      </c>
      <c r="E1321" s="196"/>
      <c r="F1321" s="186" t="s">
        <v>548</v>
      </c>
      <c r="G1321" s="186" t="s">
        <v>539</v>
      </c>
      <c r="H1321" s="186" t="s">
        <v>488</v>
      </c>
      <c r="I1321" s="186" t="s">
        <v>540</v>
      </c>
      <c r="J1321" s="152" t="str">
        <f t="shared" si="1"/>
        <v>2025/01</v>
      </c>
    </row>
    <row r="1322">
      <c r="A1322" s="195">
        <v>1.7361216E9</v>
      </c>
      <c r="B1322" s="186">
        <v>1.736208E9</v>
      </c>
      <c r="C1322" s="186">
        <v>0.1655272</v>
      </c>
      <c r="D1322" s="186" t="s">
        <v>537</v>
      </c>
      <c r="E1322" s="196"/>
      <c r="F1322" s="186" t="s">
        <v>544</v>
      </c>
      <c r="G1322" s="186" t="s">
        <v>539</v>
      </c>
      <c r="H1322" s="186" t="s">
        <v>498</v>
      </c>
      <c r="I1322" s="186" t="s">
        <v>540</v>
      </c>
      <c r="J1322" s="152" t="str">
        <f t="shared" si="1"/>
        <v>2025/01</v>
      </c>
    </row>
    <row r="1323">
      <c r="A1323" s="195">
        <v>1.7361216E9</v>
      </c>
      <c r="B1323" s="186">
        <v>1.736208E9</v>
      </c>
      <c r="C1323" s="186">
        <v>0.18343095</v>
      </c>
      <c r="D1323" s="186" t="s">
        <v>537</v>
      </c>
      <c r="E1323" s="196"/>
      <c r="F1323" s="186" t="s">
        <v>545</v>
      </c>
      <c r="G1323" s="186" t="s">
        <v>539</v>
      </c>
      <c r="H1323" s="186" t="s">
        <v>491</v>
      </c>
      <c r="I1323" s="186" t="s">
        <v>540</v>
      </c>
      <c r="J1323" s="152" t="str">
        <f t="shared" si="1"/>
        <v>2025/01</v>
      </c>
    </row>
    <row r="1324">
      <c r="A1324" s="195">
        <v>1.7361216E9</v>
      </c>
      <c r="B1324" s="186">
        <v>1.736208E9</v>
      </c>
      <c r="C1324" s="186">
        <v>0.1806101</v>
      </c>
      <c r="D1324" s="186" t="s">
        <v>537</v>
      </c>
      <c r="E1324" s="196"/>
      <c r="F1324" s="186" t="s">
        <v>553</v>
      </c>
      <c r="G1324" s="186" t="s">
        <v>539</v>
      </c>
      <c r="H1324" s="186" t="s">
        <v>496</v>
      </c>
      <c r="I1324" s="186" t="s">
        <v>540</v>
      </c>
      <c r="J1324" s="152" t="str">
        <f t="shared" si="1"/>
        <v>2025/01</v>
      </c>
    </row>
    <row r="1325">
      <c r="A1325" s="195">
        <v>1.7361216E9</v>
      </c>
      <c r="B1325" s="186">
        <v>1.736208E9</v>
      </c>
      <c r="C1325" s="186">
        <v>0.00780825</v>
      </c>
      <c r="D1325" s="186" t="s">
        <v>537</v>
      </c>
      <c r="E1325" s="196"/>
      <c r="F1325" s="186" t="s">
        <v>546</v>
      </c>
      <c r="G1325" s="186" t="s">
        <v>539</v>
      </c>
      <c r="H1325" s="186" t="s">
        <v>509</v>
      </c>
      <c r="I1325" s="186" t="s">
        <v>540</v>
      </c>
      <c r="J1325" s="152" t="str">
        <f t="shared" si="1"/>
        <v>2025/01</v>
      </c>
    </row>
    <row r="1326">
      <c r="A1326" s="195">
        <v>1.7361216E9</v>
      </c>
      <c r="B1326" s="186">
        <v>1.736208E9</v>
      </c>
      <c r="C1326" s="190">
        <v>2.55380107744597E-6</v>
      </c>
      <c r="D1326" s="186" t="s">
        <v>537</v>
      </c>
      <c r="E1326" s="196"/>
      <c r="F1326" s="196"/>
      <c r="G1326" s="196"/>
      <c r="H1326" s="186" t="s">
        <v>486</v>
      </c>
      <c r="I1326" s="196"/>
      <c r="J1326" s="152" t="str">
        <f t="shared" si="1"/>
        <v>2025/01</v>
      </c>
    </row>
    <row r="1327">
      <c r="A1327" s="195">
        <v>1.736208E9</v>
      </c>
      <c r="B1327" s="186">
        <v>1.7362944E9</v>
      </c>
      <c r="C1327" s="186">
        <v>6.56153755</v>
      </c>
      <c r="D1327" s="186" t="s">
        <v>537</v>
      </c>
      <c r="E1327" s="196"/>
      <c r="F1327" s="186" t="s">
        <v>542</v>
      </c>
      <c r="G1327" s="186" t="s">
        <v>539</v>
      </c>
      <c r="H1327" s="186" t="s">
        <v>487</v>
      </c>
      <c r="I1327" s="186" t="s">
        <v>540</v>
      </c>
      <c r="J1327" s="152" t="str">
        <f t="shared" si="1"/>
        <v>2025/01</v>
      </c>
    </row>
    <row r="1328">
      <c r="A1328" s="195">
        <v>1.736208E9</v>
      </c>
      <c r="B1328" s="186">
        <v>1.7362944E9</v>
      </c>
      <c r="C1328" s="186">
        <v>3.00666425</v>
      </c>
      <c r="D1328" s="186" t="s">
        <v>537</v>
      </c>
      <c r="E1328" s="196"/>
      <c r="F1328" s="186" t="s">
        <v>538</v>
      </c>
      <c r="G1328" s="186" t="s">
        <v>539</v>
      </c>
      <c r="H1328" s="186" t="s">
        <v>499</v>
      </c>
      <c r="I1328" s="186" t="s">
        <v>540</v>
      </c>
      <c r="J1328" s="152" t="str">
        <f t="shared" si="1"/>
        <v>2025/01</v>
      </c>
    </row>
    <row r="1329">
      <c r="A1329" s="195">
        <v>1.736208E9</v>
      </c>
      <c r="B1329" s="186">
        <v>1.7362944E9</v>
      </c>
      <c r="C1329" s="186">
        <v>4.76158933</v>
      </c>
      <c r="D1329" s="186" t="s">
        <v>537</v>
      </c>
      <c r="E1329" s="196"/>
      <c r="F1329" s="186" t="s">
        <v>541</v>
      </c>
      <c r="G1329" s="186" t="s">
        <v>539</v>
      </c>
      <c r="H1329" s="186" t="s">
        <v>489</v>
      </c>
      <c r="I1329" s="186" t="s">
        <v>540</v>
      </c>
      <c r="J1329" s="152" t="str">
        <f t="shared" si="1"/>
        <v>2025/01</v>
      </c>
    </row>
    <row r="1330">
      <c r="A1330" s="195">
        <v>1.736208E9</v>
      </c>
      <c r="B1330" s="186">
        <v>1.7362944E9</v>
      </c>
      <c r="C1330" s="186">
        <v>12.16847845</v>
      </c>
      <c r="D1330" s="186" t="s">
        <v>537</v>
      </c>
      <c r="E1330" s="196"/>
      <c r="F1330" s="186" t="s">
        <v>543</v>
      </c>
      <c r="G1330" s="186" t="s">
        <v>539</v>
      </c>
      <c r="H1330" s="186" t="s">
        <v>502</v>
      </c>
      <c r="I1330" s="186" t="s">
        <v>540</v>
      </c>
      <c r="J1330" s="152" t="str">
        <f t="shared" si="1"/>
        <v>2025/01</v>
      </c>
    </row>
    <row r="1331">
      <c r="A1331" s="195">
        <v>1.736208E9</v>
      </c>
      <c r="B1331" s="186">
        <v>1.7362944E9</v>
      </c>
      <c r="C1331" s="186">
        <v>75.50435815</v>
      </c>
      <c r="D1331" s="186" t="s">
        <v>537</v>
      </c>
      <c r="E1331" s="196"/>
      <c r="F1331" s="186" t="s">
        <v>548</v>
      </c>
      <c r="G1331" s="186" t="s">
        <v>539</v>
      </c>
      <c r="H1331" s="186" t="s">
        <v>488</v>
      </c>
      <c r="I1331" s="186" t="s">
        <v>540</v>
      </c>
      <c r="J1331" s="152" t="str">
        <f t="shared" si="1"/>
        <v>2025/01</v>
      </c>
    </row>
    <row r="1332">
      <c r="A1332" s="195">
        <v>1.736208E9</v>
      </c>
      <c r="B1332" s="186">
        <v>1.7362944E9</v>
      </c>
      <c r="C1332" s="186">
        <v>0.39799015</v>
      </c>
      <c r="D1332" s="186" t="s">
        <v>537</v>
      </c>
      <c r="E1332" s="196"/>
      <c r="F1332" s="186" t="s">
        <v>544</v>
      </c>
      <c r="G1332" s="186" t="s">
        <v>539</v>
      </c>
      <c r="H1332" s="186" t="s">
        <v>498</v>
      </c>
      <c r="I1332" s="186" t="s">
        <v>540</v>
      </c>
      <c r="J1332" s="152" t="str">
        <f t="shared" si="1"/>
        <v>2025/01</v>
      </c>
    </row>
    <row r="1333">
      <c r="A1333" s="195">
        <v>1.736208E9</v>
      </c>
      <c r="B1333" s="186">
        <v>1.7362944E9</v>
      </c>
      <c r="C1333" s="186">
        <v>0.054565</v>
      </c>
      <c r="D1333" s="186" t="s">
        <v>537</v>
      </c>
      <c r="E1333" s="196"/>
      <c r="F1333" s="186" t="s">
        <v>545</v>
      </c>
      <c r="G1333" s="186" t="s">
        <v>539</v>
      </c>
      <c r="H1333" s="186" t="s">
        <v>491</v>
      </c>
      <c r="I1333" s="186" t="s">
        <v>540</v>
      </c>
      <c r="J1333" s="152" t="str">
        <f t="shared" si="1"/>
        <v>2025/01</v>
      </c>
    </row>
    <row r="1334">
      <c r="A1334" s="195">
        <v>1.736208E9</v>
      </c>
      <c r="B1334" s="186">
        <v>1.7362944E9</v>
      </c>
      <c r="C1334" s="186">
        <v>0.1495565</v>
      </c>
      <c r="D1334" s="186" t="s">
        <v>537</v>
      </c>
      <c r="E1334" s="196"/>
      <c r="F1334" s="186" t="s">
        <v>553</v>
      </c>
      <c r="G1334" s="186" t="s">
        <v>539</v>
      </c>
      <c r="H1334" s="186" t="s">
        <v>496</v>
      </c>
      <c r="I1334" s="186" t="s">
        <v>540</v>
      </c>
      <c r="J1334" s="152" t="str">
        <f t="shared" si="1"/>
        <v>2025/01</v>
      </c>
    </row>
    <row r="1335">
      <c r="A1335" s="195">
        <v>1.7362944E9</v>
      </c>
      <c r="B1335" s="186">
        <v>1.7363808E9</v>
      </c>
      <c r="C1335" s="186">
        <v>8.9569855</v>
      </c>
      <c r="D1335" s="186" t="s">
        <v>537</v>
      </c>
      <c r="E1335" s="196"/>
      <c r="F1335" s="186" t="s">
        <v>542</v>
      </c>
      <c r="G1335" s="186" t="s">
        <v>539</v>
      </c>
      <c r="H1335" s="186" t="s">
        <v>487</v>
      </c>
      <c r="I1335" s="186" t="s">
        <v>540</v>
      </c>
      <c r="J1335" s="152" t="str">
        <f t="shared" si="1"/>
        <v>2025/01</v>
      </c>
    </row>
    <row r="1336">
      <c r="A1336" s="195">
        <v>1.7362944E9</v>
      </c>
      <c r="B1336" s="186">
        <v>1.7363808E9</v>
      </c>
      <c r="C1336" s="186">
        <v>4.84052767</v>
      </c>
      <c r="D1336" s="186" t="s">
        <v>537</v>
      </c>
      <c r="E1336" s="196"/>
      <c r="F1336" s="186" t="s">
        <v>538</v>
      </c>
      <c r="G1336" s="186" t="s">
        <v>539</v>
      </c>
      <c r="H1336" s="186" t="s">
        <v>499</v>
      </c>
      <c r="I1336" s="186" t="s">
        <v>540</v>
      </c>
      <c r="J1336" s="152" t="str">
        <f t="shared" si="1"/>
        <v>2025/01</v>
      </c>
    </row>
    <row r="1337">
      <c r="A1337" s="195">
        <v>1.7362944E9</v>
      </c>
      <c r="B1337" s="186">
        <v>1.7363808E9</v>
      </c>
      <c r="C1337" s="186">
        <v>31.7964461</v>
      </c>
      <c r="D1337" s="186" t="s">
        <v>537</v>
      </c>
      <c r="E1337" s="196"/>
      <c r="F1337" s="186" t="s">
        <v>548</v>
      </c>
      <c r="G1337" s="186" t="s">
        <v>539</v>
      </c>
      <c r="H1337" s="186" t="s">
        <v>488</v>
      </c>
      <c r="I1337" s="186" t="s">
        <v>540</v>
      </c>
      <c r="J1337" s="152" t="str">
        <f t="shared" si="1"/>
        <v>2025/01</v>
      </c>
    </row>
    <row r="1338">
      <c r="A1338" s="195">
        <v>1.7362944E9</v>
      </c>
      <c r="B1338" s="186">
        <v>1.7363808E9</v>
      </c>
      <c r="C1338" s="186">
        <v>2.12478114</v>
      </c>
      <c r="D1338" s="186" t="s">
        <v>537</v>
      </c>
      <c r="E1338" s="196"/>
      <c r="F1338" s="186" t="s">
        <v>541</v>
      </c>
      <c r="G1338" s="186" t="s">
        <v>539</v>
      </c>
      <c r="H1338" s="186" t="s">
        <v>489</v>
      </c>
      <c r="I1338" s="186" t="s">
        <v>540</v>
      </c>
      <c r="J1338" s="152" t="str">
        <f t="shared" si="1"/>
        <v>2025/01</v>
      </c>
    </row>
    <row r="1339">
      <c r="A1339" s="195">
        <v>1.7362944E9</v>
      </c>
      <c r="B1339" s="186">
        <v>1.7363808E9</v>
      </c>
      <c r="C1339" s="186">
        <v>11.0396474</v>
      </c>
      <c r="D1339" s="186" t="s">
        <v>537</v>
      </c>
      <c r="E1339" s="196"/>
      <c r="F1339" s="186" t="s">
        <v>543</v>
      </c>
      <c r="G1339" s="186" t="s">
        <v>539</v>
      </c>
      <c r="H1339" s="186" t="s">
        <v>502</v>
      </c>
      <c r="I1339" s="186" t="s">
        <v>540</v>
      </c>
      <c r="J1339" s="152" t="str">
        <f t="shared" si="1"/>
        <v>2025/01</v>
      </c>
    </row>
    <row r="1340">
      <c r="A1340" s="195">
        <v>1.7362944E9</v>
      </c>
      <c r="B1340" s="186">
        <v>1.7363808E9</v>
      </c>
      <c r="C1340" s="186">
        <v>0.2468229</v>
      </c>
      <c r="D1340" s="186" t="s">
        <v>537</v>
      </c>
      <c r="E1340" s="196"/>
      <c r="F1340" s="186" t="s">
        <v>544</v>
      </c>
      <c r="G1340" s="186" t="s">
        <v>539</v>
      </c>
      <c r="H1340" s="186" t="s">
        <v>498</v>
      </c>
      <c r="I1340" s="186" t="s">
        <v>540</v>
      </c>
      <c r="J1340" s="152" t="str">
        <f t="shared" si="1"/>
        <v>2025/01</v>
      </c>
    </row>
    <row r="1341">
      <c r="A1341" s="195">
        <v>1.7362944E9</v>
      </c>
      <c r="B1341" s="186">
        <v>1.7363808E9</v>
      </c>
      <c r="C1341" s="186">
        <v>0.07102</v>
      </c>
      <c r="D1341" s="186" t="s">
        <v>537</v>
      </c>
      <c r="E1341" s="196"/>
      <c r="F1341" s="186" t="s">
        <v>545</v>
      </c>
      <c r="G1341" s="186" t="s">
        <v>539</v>
      </c>
      <c r="H1341" s="186" t="s">
        <v>491</v>
      </c>
      <c r="I1341" s="186" t="s">
        <v>540</v>
      </c>
      <c r="J1341" s="152" t="str">
        <f t="shared" si="1"/>
        <v>2025/01</v>
      </c>
    </row>
    <row r="1342">
      <c r="A1342" s="195">
        <v>1.7362944E9</v>
      </c>
      <c r="B1342" s="186">
        <v>1.7363808E9</v>
      </c>
      <c r="C1342" s="186">
        <v>0.1344859</v>
      </c>
      <c r="D1342" s="186" t="s">
        <v>537</v>
      </c>
      <c r="E1342" s="196"/>
      <c r="F1342" s="186" t="s">
        <v>553</v>
      </c>
      <c r="G1342" s="186" t="s">
        <v>539</v>
      </c>
      <c r="H1342" s="186" t="s">
        <v>496</v>
      </c>
      <c r="I1342" s="186" t="s">
        <v>540</v>
      </c>
      <c r="J1342" s="152" t="str">
        <f t="shared" si="1"/>
        <v>2025/01</v>
      </c>
    </row>
    <row r="1343">
      <c r="A1343" s="195">
        <v>1.7363808E9</v>
      </c>
      <c r="B1343" s="186">
        <v>1.7364672E9</v>
      </c>
      <c r="C1343" s="186">
        <v>5.4590594</v>
      </c>
      <c r="D1343" s="186" t="s">
        <v>537</v>
      </c>
      <c r="E1343" s="196"/>
      <c r="F1343" s="186" t="s">
        <v>542</v>
      </c>
      <c r="G1343" s="186" t="s">
        <v>539</v>
      </c>
      <c r="H1343" s="186" t="s">
        <v>487</v>
      </c>
      <c r="I1343" s="186" t="s">
        <v>540</v>
      </c>
      <c r="J1343" s="152" t="str">
        <f t="shared" si="1"/>
        <v>2025/01</v>
      </c>
    </row>
    <row r="1344">
      <c r="A1344" s="195">
        <v>1.7363808E9</v>
      </c>
      <c r="B1344" s="186">
        <v>1.7364672E9</v>
      </c>
      <c r="C1344" s="186">
        <v>5.21476812</v>
      </c>
      <c r="D1344" s="186" t="s">
        <v>537</v>
      </c>
      <c r="E1344" s="196"/>
      <c r="F1344" s="186" t="s">
        <v>538</v>
      </c>
      <c r="G1344" s="186" t="s">
        <v>539</v>
      </c>
      <c r="H1344" s="186" t="s">
        <v>499</v>
      </c>
      <c r="I1344" s="186" t="s">
        <v>540</v>
      </c>
      <c r="J1344" s="152" t="str">
        <f t="shared" si="1"/>
        <v>2025/01</v>
      </c>
    </row>
    <row r="1345">
      <c r="A1345" s="195">
        <v>1.7363808E9</v>
      </c>
      <c r="B1345" s="186">
        <v>1.7364672E9</v>
      </c>
      <c r="C1345" s="186">
        <v>2.60683635</v>
      </c>
      <c r="D1345" s="186" t="s">
        <v>537</v>
      </c>
      <c r="E1345" s="196"/>
      <c r="F1345" s="186" t="s">
        <v>541</v>
      </c>
      <c r="G1345" s="186" t="s">
        <v>539</v>
      </c>
      <c r="H1345" s="186" t="s">
        <v>489</v>
      </c>
      <c r="I1345" s="186" t="s">
        <v>540</v>
      </c>
      <c r="J1345" s="152" t="str">
        <f t="shared" si="1"/>
        <v>2025/01</v>
      </c>
    </row>
    <row r="1346">
      <c r="A1346" s="195">
        <v>1.7363808E9</v>
      </c>
      <c r="B1346" s="186">
        <v>1.7364672E9</v>
      </c>
      <c r="C1346" s="186">
        <v>9.48109745477934</v>
      </c>
      <c r="D1346" s="186" t="s">
        <v>537</v>
      </c>
      <c r="E1346" s="196"/>
      <c r="F1346" s="186" t="s">
        <v>543</v>
      </c>
      <c r="G1346" s="186" t="s">
        <v>539</v>
      </c>
      <c r="H1346" s="186" t="s">
        <v>502</v>
      </c>
      <c r="I1346" s="186" t="s">
        <v>540</v>
      </c>
      <c r="J1346" s="152" t="str">
        <f t="shared" si="1"/>
        <v>2025/01</v>
      </c>
    </row>
    <row r="1347">
      <c r="A1347" s="195">
        <v>1.7363808E9</v>
      </c>
      <c r="B1347" s="186">
        <v>1.7364672E9</v>
      </c>
      <c r="C1347" s="186">
        <v>77.737958</v>
      </c>
      <c r="D1347" s="186" t="s">
        <v>537</v>
      </c>
      <c r="E1347" s="196"/>
      <c r="F1347" s="186" t="s">
        <v>548</v>
      </c>
      <c r="G1347" s="186" t="s">
        <v>539</v>
      </c>
      <c r="H1347" s="186" t="s">
        <v>488</v>
      </c>
      <c r="I1347" s="186" t="s">
        <v>540</v>
      </c>
      <c r="J1347" s="152" t="str">
        <f t="shared" si="1"/>
        <v>2025/01</v>
      </c>
    </row>
    <row r="1348">
      <c r="A1348" s="195">
        <v>1.7363808E9</v>
      </c>
      <c r="B1348" s="186">
        <v>1.7364672E9</v>
      </c>
      <c r="C1348" s="186">
        <v>0.265157</v>
      </c>
      <c r="D1348" s="186" t="s">
        <v>537</v>
      </c>
      <c r="E1348" s="196"/>
      <c r="F1348" s="186" t="s">
        <v>544</v>
      </c>
      <c r="G1348" s="186" t="s">
        <v>539</v>
      </c>
      <c r="H1348" s="186" t="s">
        <v>498</v>
      </c>
      <c r="I1348" s="186" t="s">
        <v>540</v>
      </c>
      <c r="J1348" s="152" t="str">
        <f t="shared" si="1"/>
        <v>2025/01</v>
      </c>
    </row>
    <row r="1349">
      <c r="A1349" s="195">
        <v>1.7363808E9</v>
      </c>
      <c r="B1349" s="186">
        <v>1.7364672E9</v>
      </c>
      <c r="C1349" s="186">
        <v>0.1399264</v>
      </c>
      <c r="D1349" s="186" t="s">
        <v>537</v>
      </c>
      <c r="E1349" s="196"/>
      <c r="F1349" s="186" t="s">
        <v>545</v>
      </c>
      <c r="G1349" s="186" t="s">
        <v>539</v>
      </c>
      <c r="H1349" s="186" t="s">
        <v>491</v>
      </c>
      <c r="I1349" s="186" t="s">
        <v>540</v>
      </c>
      <c r="J1349" s="152" t="str">
        <f t="shared" si="1"/>
        <v>2025/01</v>
      </c>
    </row>
    <row r="1350">
      <c r="A1350" s="195">
        <v>1.7363808E9</v>
      </c>
      <c r="B1350" s="186">
        <v>1.7364672E9</v>
      </c>
      <c r="C1350" s="186">
        <v>0.12541875</v>
      </c>
      <c r="D1350" s="186" t="s">
        <v>537</v>
      </c>
      <c r="E1350" s="196"/>
      <c r="F1350" s="186" t="s">
        <v>553</v>
      </c>
      <c r="G1350" s="186" t="s">
        <v>539</v>
      </c>
      <c r="H1350" s="186" t="s">
        <v>496</v>
      </c>
      <c r="I1350" s="186" t="s">
        <v>540</v>
      </c>
      <c r="J1350" s="152" t="str">
        <f t="shared" si="1"/>
        <v>2025/01</v>
      </c>
    </row>
    <row r="1351">
      <c r="A1351" s="195">
        <v>1.7364672E9</v>
      </c>
      <c r="B1351" s="186">
        <v>1.7365536E9</v>
      </c>
      <c r="C1351" s="186">
        <v>3.825626</v>
      </c>
      <c r="D1351" s="186" t="s">
        <v>537</v>
      </c>
      <c r="E1351" s="196"/>
      <c r="F1351" s="186" t="s">
        <v>542</v>
      </c>
      <c r="G1351" s="186" t="s">
        <v>539</v>
      </c>
      <c r="H1351" s="186" t="s">
        <v>487</v>
      </c>
      <c r="I1351" s="186" t="s">
        <v>540</v>
      </c>
      <c r="J1351" s="152" t="str">
        <f t="shared" si="1"/>
        <v>2025/01</v>
      </c>
    </row>
    <row r="1352">
      <c r="A1352" s="195">
        <v>1.7364672E9</v>
      </c>
      <c r="B1352" s="186">
        <v>1.7365536E9</v>
      </c>
      <c r="C1352" s="186">
        <v>9.525649</v>
      </c>
      <c r="D1352" s="186" t="s">
        <v>537</v>
      </c>
      <c r="E1352" s="196"/>
      <c r="F1352" s="186" t="s">
        <v>538</v>
      </c>
      <c r="G1352" s="186" t="s">
        <v>539</v>
      </c>
      <c r="H1352" s="186" t="s">
        <v>499</v>
      </c>
      <c r="I1352" s="186" t="s">
        <v>540</v>
      </c>
      <c r="J1352" s="152" t="str">
        <f t="shared" si="1"/>
        <v>2025/01</v>
      </c>
    </row>
    <row r="1353">
      <c r="A1353" s="195">
        <v>1.7364672E9</v>
      </c>
      <c r="B1353" s="186">
        <v>1.7365536E9</v>
      </c>
      <c r="C1353" s="186">
        <v>0.2999002</v>
      </c>
      <c r="D1353" s="186" t="s">
        <v>537</v>
      </c>
      <c r="E1353" s="196"/>
      <c r="F1353" s="186" t="s">
        <v>548</v>
      </c>
      <c r="G1353" s="186" t="s">
        <v>539</v>
      </c>
      <c r="H1353" s="186" t="s">
        <v>488</v>
      </c>
      <c r="I1353" s="186" t="s">
        <v>540</v>
      </c>
      <c r="J1353" s="152" t="str">
        <f t="shared" si="1"/>
        <v>2025/01</v>
      </c>
    </row>
    <row r="1354">
      <c r="A1354" s="195">
        <v>1.7364672E9</v>
      </c>
      <c r="B1354" s="186">
        <v>1.7365536E9</v>
      </c>
      <c r="C1354" s="186">
        <v>24.89494966</v>
      </c>
      <c r="D1354" s="186" t="s">
        <v>537</v>
      </c>
      <c r="E1354" s="196"/>
      <c r="F1354" s="186" t="s">
        <v>541</v>
      </c>
      <c r="G1354" s="186" t="s">
        <v>539</v>
      </c>
      <c r="H1354" s="186" t="s">
        <v>489</v>
      </c>
      <c r="I1354" s="186" t="s">
        <v>540</v>
      </c>
      <c r="J1354" s="152" t="str">
        <f t="shared" si="1"/>
        <v>2025/01</v>
      </c>
    </row>
    <row r="1355">
      <c r="A1355" s="195">
        <v>1.7364672E9</v>
      </c>
      <c r="B1355" s="186">
        <v>1.7365536E9</v>
      </c>
      <c r="C1355" s="186">
        <v>5.51130656971558</v>
      </c>
      <c r="D1355" s="186" t="s">
        <v>537</v>
      </c>
      <c r="E1355" s="196"/>
      <c r="F1355" s="186" t="s">
        <v>543</v>
      </c>
      <c r="G1355" s="186" t="s">
        <v>539</v>
      </c>
      <c r="H1355" s="186" t="s">
        <v>502</v>
      </c>
      <c r="I1355" s="186" t="s">
        <v>540</v>
      </c>
      <c r="J1355" s="152" t="str">
        <f t="shared" si="1"/>
        <v>2025/01</v>
      </c>
    </row>
    <row r="1356">
      <c r="A1356" s="195">
        <v>1.7364672E9</v>
      </c>
      <c r="B1356" s="186">
        <v>1.7365536E9</v>
      </c>
      <c r="C1356" s="186">
        <v>0.03871645</v>
      </c>
      <c r="D1356" s="186" t="s">
        <v>537</v>
      </c>
      <c r="E1356" s="196"/>
      <c r="F1356" s="186" t="s">
        <v>544</v>
      </c>
      <c r="G1356" s="186" t="s">
        <v>539</v>
      </c>
      <c r="H1356" s="186" t="s">
        <v>498</v>
      </c>
      <c r="I1356" s="186" t="s">
        <v>540</v>
      </c>
      <c r="J1356" s="152" t="str">
        <f t="shared" si="1"/>
        <v>2025/01</v>
      </c>
    </row>
    <row r="1357">
      <c r="A1357" s="195">
        <v>1.7364672E9</v>
      </c>
      <c r="B1357" s="186">
        <v>1.7365536E9</v>
      </c>
      <c r="C1357" s="186">
        <v>0.03803</v>
      </c>
      <c r="D1357" s="186" t="s">
        <v>537</v>
      </c>
      <c r="E1357" s="196"/>
      <c r="F1357" s="186" t="s">
        <v>545</v>
      </c>
      <c r="G1357" s="186" t="s">
        <v>539</v>
      </c>
      <c r="H1357" s="186" t="s">
        <v>491</v>
      </c>
      <c r="I1357" s="186" t="s">
        <v>540</v>
      </c>
      <c r="J1357" s="152" t="str">
        <f t="shared" si="1"/>
        <v>2025/01</v>
      </c>
    </row>
    <row r="1358">
      <c r="A1358" s="195">
        <v>1.7364672E9</v>
      </c>
      <c r="B1358" s="186">
        <v>1.7365536E9</v>
      </c>
      <c r="C1358" s="186">
        <v>0.1316188</v>
      </c>
      <c r="D1358" s="186" t="s">
        <v>537</v>
      </c>
      <c r="E1358" s="196"/>
      <c r="F1358" s="186" t="s">
        <v>553</v>
      </c>
      <c r="G1358" s="186" t="s">
        <v>539</v>
      </c>
      <c r="H1358" s="186" t="s">
        <v>496</v>
      </c>
      <c r="I1358" s="186" t="s">
        <v>540</v>
      </c>
      <c r="J1358" s="152" t="str">
        <f t="shared" si="1"/>
        <v>2025/01</v>
      </c>
    </row>
    <row r="1359">
      <c r="A1359" s="195">
        <v>1.7365536E9</v>
      </c>
      <c r="B1359" s="186">
        <v>1.73664E9</v>
      </c>
      <c r="C1359" s="186">
        <v>1.359794</v>
      </c>
      <c r="D1359" s="186" t="s">
        <v>537</v>
      </c>
      <c r="E1359" s="196"/>
      <c r="F1359" s="186" t="s">
        <v>542</v>
      </c>
      <c r="G1359" s="186" t="s">
        <v>539</v>
      </c>
      <c r="H1359" s="186" t="s">
        <v>487</v>
      </c>
      <c r="I1359" s="186" t="s">
        <v>540</v>
      </c>
      <c r="J1359" s="152" t="str">
        <f t="shared" si="1"/>
        <v>2025/01</v>
      </c>
    </row>
    <row r="1360">
      <c r="A1360" s="195">
        <v>1.7365536E9</v>
      </c>
      <c r="B1360" s="186">
        <v>1.73664E9</v>
      </c>
      <c r="C1360" s="186">
        <v>1.28513979</v>
      </c>
      <c r="D1360" s="186" t="s">
        <v>537</v>
      </c>
      <c r="E1360" s="196"/>
      <c r="F1360" s="186" t="s">
        <v>538</v>
      </c>
      <c r="G1360" s="186" t="s">
        <v>539</v>
      </c>
      <c r="H1360" s="186" t="s">
        <v>499</v>
      </c>
      <c r="I1360" s="186" t="s">
        <v>540</v>
      </c>
      <c r="J1360" s="152" t="str">
        <f t="shared" si="1"/>
        <v>2025/01</v>
      </c>
    </row>
    <row r="1361">
      <c r="A1361" s="195">
        <v>1.7365536E9</v>
      </c>
      <c r="B1361" s="186">
        <v>1.73664E9</v>
      </c>
      <c r="C1361" s="186">
        <v>0.77872194</v>
      </c>
      <c r="D1361" s="186" t="s">
        <v>537</v>
      </c>
      <c r="E1361" s="196"/>
      <c r="F1361" s="186" t="s">
        <v>541</v>
      </c>
      <c r="G1361" s="186" t="s">
        <v>539</v>
      </c>
      <c r="H1361" s="186" t="s">
        <v>489</v>
      </c>
      <c r="I1361" s="186" t="s">
        <v>540</v>
      </c>
      <c r="J1361" s="152" t="str">
        <f t="shared" si="1"/>
        <v>2025/01</v>
      </c>
    </row>
    <row r="1362">
      <c r="A1362" s="195">
        <v>1.7365536E9</v>
      </c>
      <c r="B1362" s="186">
        <v>1.73664E9</v>
      </c>
      <c r="C1362" s="186">
        <v>3.60404281971559</v>
      </c>
      <c r="D1362" s="186" t="s">
        <v>537</v>
      </c>
      <c r="E1362" s="196"/>
      <c r="F1362" s="186" t="s">
        <v>543</v>
      </c>
      <c r="G1362" s="186" t="s">
        <v>539</v>
      </c>
      <c r="H1362" s="186" t="s">
        <v>502</v>
      </c>
      <c r="I1362" s="186" t="s">
        <v>540</v>
      </c>
      <c r="J1362" s="152" t="str">
        <f t="shared" si="1"/>
        <v>2025/01</v>
      </c>
    </row>
    <row r="1363">
      <c r="A1363" s="195">
        <v>1.7365536E9</v>
      </c>
      <c r="B1363" s="186">
        <v>1.73664E9</v>
      </c>
      <c r="C1363" s="186">
        <v>0.02976805</v>
      </c>
      <c r="D1363" s="186" t="s">
        <v>537</v>
      </c>
      <c r="E1363" s="196"/>
      <c r="F1363" s="186" t="s">
        <v>544</v>
      </c>
      <c r="G1363" s="186" t="s">
        <v>539</v>
      </c>
      <c r="H1363" s="186" t="s">
        <v>498</v>
      </c>
      <c r="I1363" s="186" t="s">
        <v>540</v>
      </c>
      <c r="J1363" s="152" t="str">
        <f t="shared" si="1"/>
        <v>2025/01</v>
      </c>
    </row>
    <row r="1364">
      <c r="A1364" s="195">
        <v>1.7365536E9</v>
      </c>
      <c r="B1364" s="186">
        <v>1.73664E9</v>
      </c>
      <c r="C1364" s="186">
        <v>0.1228575</v>
      </c>
      <c r="D1364" s="186" t="s">
        <v>537</v>
      </c>
      <c r="E1364" s="196"/>
      <c r="F1364" s="186" t="s">
        <v>545</v>
      </c>
      <c r="G1364" s="186" t="s">
        <v>539</v>
      </c>
      <c r="H1364" s="186" t="s">
        <v>491</v>
      </c>
      <c r="I1364" s="186" t="s">
        <v>540</v>
      </c>
      <c r="J1364" s="152" t="str">
        <f t="shared" si="1"/>
        <v>2025/01</v>
      </c>
    </row>
    <row r="1365">
      <c r="A1365" s="195">
        <v>1.7365536E9</v>
      </c>
      <c r="B1365" s="186">
        <v>1.73664E9</v>
      </c>
      <c r="C1365" s="186">
        <v>0.0997074</v>
      </c>
      <c r="D1365" s="186" t="s">
        <v>537</v>
      </c>
      <c r="E1365" s="196"/>
      <c r="F1365" s="186" t="s">
        <v>553</v>
      </c>
      <c r="G1365" s="186" t="s">
        <v>539</v>
      </c>
      <c r="H1365" s="186" t="s">
        <v>496</v>
      </c>
      <c r="I1365" s="186" t="s">
        <v>540</v>
      </c>
      <c r="J1365" s="152" t="str">
        <f t="shared" si="1"/>
        <v>2025/01</v>
      </c>
    </row>
    <row r="1366">
      <c r="A1366" s="195">
        <v>1.7365536E9</v>
      </c>
      <c r="B1366" s="186">
        <v>1.73664E9</v>
      </c>
      <c r="C1366" s="186">
        <v>0.3977454</v>
      </c>
      <c r="D1366" s="186" t="s">
        <v>537</v>
      </c>
      <c r="E1366" s="196"/>
      <c r="F1366" s="186" t="s">
        <v>546</v>
      </c>
      <c r="G1366" s="186" t="s">
        <v>539</v>
      </c>
      <c r="H1366" s="186" t="s">
        <v>509</v>
      </c>
      <c r="I1366" s="186" t="s">
        <v>540</v>
      </c>
      <c r="J1366" s="152" t="str">
        <f t="shared" si="1"/>
        <v>2025/01</v>
      </c>
    </row>
    <row r="1367">
      <c r="A1367" s="195">
        <v>1.73664E9</v>
      </c>
      <c r="B1367" s="186">
        <v>1.7367264E9</v>
      </c>
      <c r="C1367" s="186">
        <v>2.67343995</v>
      </c>
      <c r="D1367" s="186" t="s">
        <v>537</v>
      </c>
      <c r="E1367" s="196"/>
      <c r="F1367" s="186" t="s">
        <v>542</v>
      </c>
      <c r="G1367" s="186" t="s">
        <v>539</v>
      </c>
      <c r="H1367" s="186" t="s">
        <v>487</v>
      </c>
      <c r="I1367" s="186" t="s">
        <v>540</v>
      </c>
      <c r="J1367" s="152" t="str">
        <f t="shared" si="1"/>
        <v>2025/01</v>
      </c>
    </row>
    <row r="1368">
      <c r="A1368" s="195">
        <v>1.73664E9</v>
      </c>
      <c r="B1368" s="186">
        <v>1.7367264E9</v>
      </c>
      <c r="C1368" s="186">
        <v>2.0449449</v>
      </c>
      <c r="D1368" s="186" t="s">
        <v>537</v>
      </c>
      <c r="E1368" s="196"/>
      <c r="F1368" s="186" t="s">
        <v>538</v>
      </c>
      <c r="G1368" s="186" t="s">
        <v>539</v>
      </c>
      <c r="H1368" s="186" t="s">
        <v>499</v>
      </c>
      <c r="I1368" s="186" t="s">
        <v>540</v>
      </c>
      <c r="J1368" s="152" t="str">
        <f t="shared" si="1"/>
        <v>2025/01</v>
      </c>
    </row>
    <row r="1369">
      <c r="A1369" s="195">
        <v>1.73664E9</v>
      </c>
      <c r="B1369" s="186">
        <v>1.7367264E9</v>
      </c>
      <c r="C1369" s="186">
        <v>30.58174696</v>
      </c>
      <c r="D1369" s="186" t="s">
        <v>537</v>
      </c>
      <c r="E1369" s="196"/>
      <c r="F1369" s="186" t="s">
        <v>541</v>
      </c>
      <c r="G1369" s="186" t="s">
        <v>539</v>
      </c>
      <c r="H1369" s="186" t="s">
        <v>489</v>
      </c>
      <c r="I1369" s="186" t="s">
        <v>540</v>
      </c>
      <c r="J1369" s="152" t="str">
        <f t="shared" si="1"/>
        <v>2025/01</v>
      </c>
    </row>
    <row r="1370">
      <c r="A1370" s="195">
        <v>1.73664E9</v>
      </c>
      <c r="B1370" s="186">
        <v>1.7367264E9</v>
      </c>
      <c r="C1370" s="186">
        <v>0.0233475</v>
      </c>
      <c r="D1370" s="186" t="s">
        <v>537</v>
      </c>
      <c r="E1370" s="196"/>
      <c r="F1370" s="186" t="s">
        <v>544</v>
      </c>
      <c r="G1370" s="186" t="s">
        <v>539</v>
      </c>
      <c r="H1370" s="186" t="s">
        <v>498</v>
      </c>
      <c r="I1370" s="186" t="s">
        <v>540</v>
      </c>
      <c r="J1370" s="152" t="str">
        <f t="shared" si="1"/>
        <v>2025/01</v>
      </c>
    </row>
    <row r="1371">
      <c r="A1371" s="195">
        <v>1.73664E9</v>
      </c>
      <c r="B1371" s="186">
        <v>1.7367264E9</v>
      </c>
      <c r="C1371" s="186">
        <v>0.07146815</v>
      </c>
      <c r="D1371" s="186" t="s">
        <v>537</v>
      </c>
      <c r="E1371" s="196"/>
      <c r="F1371" s="186" t="s">
        <v>545</v>
      </c>
      <c r="G1371" s="186" t="s">
        <v>539</v>
      </c>
      <c r="H1371" s="186" t="s">
        <v>491</v>
      </c>
      <c r="I1371" s="186" t="s">
        <v>540</v>
      </c>
      <c r="J1371" s="152" t="str">
        <f t="shared" si="1"/>
        <v>2025/01</v>
      </c>
    </row>
    <row r="1372">
      <c r="A1372" s="195">
        <v>1.73664E9</v>
      </c>
      <c r="B1372" s="186">
        <v>1.7367264E9</v>
      </c>
      <c r="C1372" s="186">
        <v>0.0830965</v>
      </c>
      <c r="D1372" s="186" t="s">
        <v>537</v>
      </c>
      <c r="E1372" s="196"/>
      <c r="F1372" s="186" t="s">
        <v>553</v>
      </c>
      <c r="G1372" s="186" t="s">
        <v>539</v>
      </c>
      <c r="H1372" s="186" t="s">
        <v>496</v>
      </c>
      <c r="I1372" s="186" t="s">
        <v>540</v>
      </c>
      <c r="J1372" s="152" t="str">
        <f t="shared" si="1"/>
        <v>2025/01</v>
      </c>
    </row>
    <row r="1373">
      <c r="A1373" s="195">
        <v>1.73664E9</v>
      </c>
      <c r="B1373" s="186">
        <v>1.7367264E9</v>
      </c>
      <c r="C1373" s="186">
        <v>0.00595545</v>
      </c>
      <c r="D1373" s="186" t="s">
        <v>537</v>
      </c>
      <c r="E1373" s="196"/>
      <c r="F1373" s="186" t="s">
        <v>546</v>
      </c>
      <c r="G1373" s="186" t="s">
        <v>539</v>
      </c>
      <c r="H1373" s="186" t="s">
        <v>509</v>
      </c>
      <c r="I1373" s="186" t="s">
        <v>540</v>
      </c>
      <c r="J1373" s="152" t="str">
        <f t="shared" si="1"/>
        <v>2025/01</v>
      </c>
    </row>
    <row r="1374">
      <c r="A1374" s="195">
        <v>1.73664E9</v>
      </c>
      <c r="B1374" s="186">
        <v>1.7367264E9</v>
      </c>
      <c r="C1374" s="186">
        <v>3.97324046971558</v>
      </c>
      <c r="D1374" s="186" t="s">
        <v>537</v>
      </c>
      <c r="E1374" s="196"/>
      <c r="F1374" s="186" t="s">
        <v>543</v>
      </c>
      <c r="G1374" s="186" t="s">
        <v>539</v>
      </c>
      <c r="H1374" s="186" t="s">
        <v>502</v>
      </c>
      <c r="I1374" s="186" t="s">
        <v>540</v>
      </c>
      <c r="J1374" s="152" t="str">
        <f t="shared" si="1"/>
        <v>2025/01</v>
      </c>
    </row>
    <row r="1375">
      <c r="A1375" s="195">
        <v>1.7367264E9</v>
      </c>
      <c r="B1375" s="186">
        <v>1.7368128E9</v>
      </c>
      <c r="C1375" s="186">
        <v>4.3861882</v>
      </c>
      <c r="D1375" s="186" t="s">
        <v>537</v>
      </c>
      <c r="E1375" s="196"/>
      <c r="F1375" s="186" t="s">
        <v>542</v>
      </c>
      <c r="G1375" s="186" t="s">
        <v>539</v>
      </c>
      <c r="H1375" s="186" t="s">
        <v>487</v>
      </c>
      <c r="I1375" s="186" t="s">
        <v>540</v>
      </c>
      <c r="J1375" s="152" t="str">
        <f t="shared" si="1"/>
        <v>2025/01</v>
      </c>
    </row>
    <row r="1376">
      <c r="A1376" s="195">
        <v>1.7367264E9</v>
      </c>
      <c r="B1376" s="186">
        <v>1.7368128E9</v>
      </c>
      <c r="C1376" s="186">
        <v>3.80598496</v>
      </c>
      <c r="D1376" s="186" t="s">
        <v>537</v>
      </c>
      <c r="E1376" s="196"/>
      <c r="F1376" s="186" t="s">
        <v>538</v>
      </c>
      <c r="G1376" s="186" t="s">
        <v>539</v>
      </c>
      <c r="H1376" s="186" t="s">
        <v>499</v>
      </c>
      <c r="I1376" s="186" t="s">
        <v>540</v>
      </c>
      <c r="J1376" s="152" t="str">
        <f t="shared" si="1"/>
        <v>2025/01</v>
      </c>
    </row>
    <row r="1377">
      <c r="A1377" s="195">
        <v>1.7367264E9</v>
      </c>
      <c r="B1377" s="186">
        <v>1.7368128E9</v>
      </c>
      <c r="C1377" s="186">
        <v>4.31097161</v>
      </c>
      <c r="D1377" s="186" t="s">
        <v>537</v>
      </c>
      <c r="E1377" s="196"/>
      <c r="F1377" s="186" t="s">
        <v>541</v>
      </c>
      <c r="G1377" s="186" t="s">
        <v>539</v>
      </c>
      <c r="H1377" s="186" t="s">
        <v>489</v>
      </c>
      <c r="I1377" s="186" t="s">
        <v>540</v>
      </c>
      <c r="J1377" s="152" t="str">
        <f t="shared" si="1"/>
        <v>2025/01</v>
      </c>
    </row>
    <row r="1378">
      <c r="A1378" s="195">
        <v>1.7367264E9</v>
      </c>
      <c r="B1378" s="186">
        <v>1.7368128E9</v>
      </c>
      <c r="C1378" s="186">
        <v>5.24654686971558</v>
      </c>
      <c r="D1378" s="186" t="s">
        <v>537</v>
      </c>
      <c r="E1378" s="196"/>
      <c r="F1378" s="186" t="s">
        <v>543</v>
      </c>
      <c r="G1378" s="186" t="s">
        <v>539</v>
      </c>
      <c r="H1378" s="186" t="s">
        <v>502</v>
      </c>
      <c r="I1378" s="186" t="s">
        <v>540</v>
      </c>
      <c r="J1378" s="152" t="str">
        <f t="shared" si="1"/>
        <v>2025/01</v>
      </c>
    </row>
    <row r="1379">
      <c r="A1379" s="195">
        <v>1.7367264E9</v>
      </c>
      <c r="B1379" s="186">
        <v>1.7368128E9</v>
      </c>
      <c r="C1379" s="186">
        <v>3.18326685</v>
      </c>
      <c r="D1379" s="186" t="s">
        <v>537</v>
      </c>
      <c r="E1379" s="196"/>
      <c r="F1379" s="186" t="s">
        <v>548</v>
      </c>
      <c r="G1379" s="186" t="s">
        <v>539</v>
      </c>
      <c r="H1379" s="186" t="s">
        <v>488</v>
      </c>
      <c r="I1379" s="186" t="s">
        <v>540</v>
      </c>
      <c r="J1379" s="152" t="str">
        <f t="shared" si="1"/>
        <v>2025/01</v>
      </c>
    </row>
    <row r="1380">
      <c r="A1380" s="195">
        <v>1.7367264E9</v>
      </c>
      <c r="B1380" s="186">
        <v>1.7368128E9</v>
      </c>
      <c r="C1380" s="186">
        <v>0.07535635</v>
      </c>
      <c r="D1380" s="186" t="s">
        <v>537</v>
      </c>
      <c r="E1380" s="196"/>
      <c r="F1380" s="186" t="s">
        <v>544</v>
      </c>
      <c r="G1380" s="186" t="s">
        <v>539</v>
      </c>
      <c r="H1380" s="186" t="s">
        <v>498</v>
      </c>
      <c r="I1380" s="186" t="s">
        <v>540</v>
      </c>
      <c r="J1380" s="152" t="str">
        <f t="shared" si="1"/>
        <v>2025/01</v>
      </c>
    </row>
    <row r="1381">
      <c r="A1381" s="195">
        <v>1.7367264E9</v>
      </c>
      <c r="B1381" s="186">
        <v>1.7368128E9</v>
      </c>
      <c r="C1381" s="186">
        <v>0.0349975</v>
      </c>
      <c r="D1381" s="186" t="s">
        <v>537</v>
      </c>
      <c r="E1381" s="196"/>
      <c r="F1381" s="186" t="s">
        <v>545</v>
      </c>
      <c r="G1381" s="186" t="s">
        <v>539</v>
      </c>
      <c r="H1381" s="186" t="s">
        <v>491</v>
      </c>
      <c r="I1381" s="186" t="s">
        <v>540</v>
      </c>
      <c r="J1381" s="152" t="str">
        <f t="shared" si="1"/>
        <v>2025/01</v>
      </c>
    </row>
    <row r="1382">
      <c r="A1382" s="195">
        <v>1.7367264E9</v>
      </c>
      <c r="B1382" s="186">
        <v>1.7368128E9</v>
      </c>
      <c r="C1382" s="186">
        <v>0.0371641</v>
      </c>
      <c r="D1382" s="186" t="s">
        <v>537</v>
      </c>
      <c r="E1382" s="196"/>
      <c r="F1382" s="186" t="s">
        <v>553</v>
      </c>
      <c r="G1382" s="186" t="s">
        <v>539</v>
      </c>
      <c r="H1382" s="186" t="s">
        <v>496</v>
      </c>
      <c r="I1382" s="186" t="s">
        <v>540</v>
      </c>
      <c r="J1382" s="152" t="str">
        <f t="shared" si="1"/>
        <v>2025/01</v>
      </c>
    </row>
    <row r="1383">
      <c r="A1383" s="195">
        <v>1.7368128E9</v>
      </c>
      <c r="B1383" s="186">
        <v>1.7368992E9</v>
      </c>
      <c r="C1383" s="186">
        <v>5.7259814</v>
      </c>
      <c r="D1383" s="186" t="s">
        <v>537</v>
      </c>
      <c r="E1383" s="196"/>
      <c r="F1383" s="186" t="s">
        <v>542</v>
      </c>
      <c r="G1383" s="186" t="s">
        <v>539</v>
      </c>
      <c r="H1383" s="186" t="s">
        <v>487</v>
      </c>
      <c r="I1383" s="186" t="s">
        <v>540</v>
      </c>
      <c r="J1383" s="152" t="str">
        <f t="shared" si="1"/>
        <v>2025/01</v>
      </c>
    </row>
    <row r="1384">
      <c r="A1384" s="195">
        <v>1.7368128E9</v>
      </c>
      <c r="B1384" s="186">
        <v>1.7368992E9</v>
      </c>
      <c r="C1384" s="186">
        <v>47.32781795</v>
      </c>
      <c r="D1384" s="186" t="s">
        <v>537</v>
      </c>
      <c r="E1384" s="196"/>
      <c r="F1384" s="186" t="s">
        <v>538</v>
      </c>
      <c r="G1384" s="186" t="s">
        <v>539</v>
      </c>
      <c r="H1384" s="186" t="s">
        <v>499</v>
      </c>
      <c r="I1384" s="186" t="s">
        <v>540</v>
      </c>
      <c r="J1384" s="152" t="str">
        <f t="shared" si="1"/>
        <v>2025/01</v>
      </c>
    </row>
    <row r="1385">
      <c r="A1385" s="195">
        <v>1.7368128E9</v>
      </c>
      <c r="B1385" s="186">
        <v>1.7368992E9</v>
      </c>
      <c r="C1385" s="186">
        <v>11.84179485</v>
      </c>
      <c r="D1385" s="186" t="s">
        <v>537</v>
      </c>
      <c r="E1385" s="196"/>
      <c r="F1385" s="186" t="s">
        <v>541</v>
      </c>
      <c r="G1385" s="186" t="s">
        <v>539</v>
      </c>
      <c r="H1385" s="186" t="s">
        <v>489</v>
      </c>
      <c r="I1385" s="186" t="s">
        <v>540</v>
      </c>
      <c r="J1385" s="152" t="str">
        <f t="shared" si="1"/>
        <v>2025/01</v>
      </c>
    </row>
    <row r="1386">
      <c r="A1386" s="195">
        <v>1.7368128E9</v>
      </c>
      <c r="B1386" s="186">
        <v>1.7368992E9</v>
      </c>
      <c r="C1386" s="186">
        <v>6.89374861971558</v>
      </c>
      <c r="D1386" s="186" t="s">
        <v>537</v>
      </c>
      <c r="E1386" s="196"/>
      <c r="F1386" s="186" t="s">
        <v>543</v>
      </c>
      <c r="G1386" s="186" t="s">
        <v>539</v>
      </c>
      <c r="H1386" s="186" t="s">
        <v>502</v>
      </c>
      <c r="I1386" s="186" t="s">
        <v>540</v>
      </c>
      <c r="J1386" s="152" t="str">
        <f t="shared" si="1"/>
        <v>2025/01</v>
      </c>
    </row>
    <row r="1387">
      <c r="A1387" s="195">
        <v>1.7368128E9</v>
      </c>
      <c r="B1387" s="186">
        <v>1.7368992E9</v>
      </c>
      <c r="C1387" s="186">
        <v>4.28409495</v>
      </c>
      <c r="D1387" s="186" t="s">
        <v>537</v>
      </c>
      <c r="E1387" s="196"/>
      <c r="F1387" s="186" t="s">
        <v>548</v>
      </c>
      <c r="G1387" s="186" t="s">
        <v>539</v>
      </c>
      <c r="H1387" s="186" t="s">
        <v>488</v>
      </c>
      <c r="I1387" s="186" t="s">
        <v>540</v>
      </c>
      <c r="J1387" s="152" t="str">
        <f t="shared" si="1"/>
        <v>2025/01</v>
      </c>
    </row>
    <row r="1388">
      <c r="A1388" s="195">
        <v>1.7368128E9</v>
      </c>
      <c r="B1388" s="186">
        <v>1.7368992E9</v>
      </c>
      <c r="C1388" s="186">
        <v>0.08882805</v>
      </c>
      <c r="D1388" s="186" t="s">
        <v>537</v>
      </c>
      <c r="E1388" s="196"/>
      <c r="F1388" s="186" t="s">
        <v>544</v>
      </c>
      <c r="G1388" s="186" t="s">
        <v>539</v>
      </c>
      <c r="H1388" s="186" t="s">
        <v>498</v>
      </c>
      <c r="I1388" s="186" t="s">
        <v>540</v>
      </c>
      <c r="J1388" s="152" t="str">
        <f t="shared" si="1"/>
        <v>2025/01</v>
      </c>
    </row>
    <row r="1389">
      <c r="A1389" s="195">
        <v>1.7368128E9</v>
      </c>
      <c r="B1389" s="186">
        <v>1.7368992E9</v>
      </c>
      <c r="C1389" s="186">
        <v>0.04387</v>
      </c>
      <c r="D1389" s="186" t="s">
        <v>537</v>
      </c>
      <c r="E1389" s="196"/>
      <c r="F1389" s="186" t="s">
        <v>545</v>
      </c>
      <c r="G1389" s="186" t="s">
        <v>539</v>
      </c>
      <c r="H1389" s="186" t="s">
        <v>491</v>
      </c>
      <c r="I1389" s="186" t="s">
        <v>540</v>
      </c>
      <c r="J1389" s="152" t="str">
        <f t="shared" si="1"/>
        <v>2025/01</v>
      </c>
    </row>
    <row r="1390">
      <c r="A1390" s="195">
        <v>1.7368992E9</v>
      </c>
      <c r="B1390" s="186">
        <v>1.7369856E9</v>
      </c>
      <c r="C1390" s="186">
        <v>4.5534369</v>
      </c>
      <c r="D1390" s="186" t="s">
        <v>537</v>
      </c>
      <c r="E1390" s="196"/>
      <c r="F1390" s="186" t="s">
        <v>542</v>
      </c>
      <c r="G1390" s="186" t="s">
        <v>539</v>
      </c>
      <c r="H1390" s="186" t="s">
        <v>487</v>
      </c>
      <c r="I1390" s="186" t="s">
        <v>540</v>
      </c>
      <c r="J1390" s="152" t="str">
        <f t="shared" si="1"/>
        <v>2025/01</v>
      </c>
    </row>
    <row r="1391">
      <c r="A1391" s="195">
        <v>1.7368992E9</v>
      </c>
      <c r="B1391" s="186">
        <v>1.7369856E9</v>
      </c>
      <c r="C1391" s="186">
        <v>43.70165376</v>
      </c>
      <c r="D1391" s="186" t="s">
        <v>537</v>
      </c>
      <c r="E1391" s="196"/>
      <c r="F1391" s="186" t="s">
        <v>538</v>
      </c>
      <c r="G1391" s="186" t="s">
        <v>539</v>
      </c>
      <c r="H1391" s="186" t="s">
        <v>499</v>
      </c>
      <c r="I1391" s="186" t="s">
        <v>540</v>
      </c>
      <c r="J1391" s="152" t="str">
        <f t="shared" si="1"/>
        <v>2025/01</v>
      </c>
    </row>
    <row r="1392">
      <c r="A1392" s="195">
        <v>1.7368992E9</v>
      </c>
      <c r="B1392" s="186">
        <v>1.7369856E9</v>
      </c>
      <c r="C1392" s="186">
        <v>3.41159803</v>
      </c>
      <c r="D1392" s="186" t="s">
        <v>537</v>
      </c>
      <c r="E1392" s="196"/>
      <c r="F1392" s="186" t="s">
        <v>541</v>
      </c>
      <c r="G1392" s="186" t="s">
        <v>539</v>
      </c>
      <c r="H1392" s="186" t="s">
        <v>489</v>
      </c>
      <c r="I1392" s="186" t="s">
        <v>540</v>
      </c>
      <c r="J1392" s="152" t="str">
        <f t="shared" si="1"/>
        <v>2025/01</v>
      </c>
    </row>
    <row r="1393">
      <c r="A1393" s="195">
        <v>1.7368992E9</v>
      </c>
      <c r="B1393" s="186">
        <v>1.7369856E9</v>
      </c>
      <c r="C1393" s="186">
        <v>14.7848715910796</v>
      </c>
      <c r="D1393" s="186" t="s">
        <v>537</v>
      </c>
      <c r="E1393" s="196"/>
      <c r="F1393" s="186" t="s">
        <v>543</v>
      </c>
      <c r="G1393" s="186" t="s">
        <v>539</v>
      </c>
      <c r="H1393" s="186" t="s">
        <v>502</v>
      </c>
      <c r="I1393" s="186" t="s">
        <v>540</v>
      </c>
      <c r="J1393" s="152" t="str">
        <f t="shared" si="1"/>
        <v>2025/01</v>
      </c>
    </row>
    <row r="1394">
      <c r="A1394" s="195">
        <v>1.7368992E9</v>
      </c>
      <c r="B1394" s="186">
        <v>1.7369856E9</v>
      </c>
      <c r="C1394" s="186">
        <v>13.5550079</v>
      </c>
      <c r="D1394" s="186" t="s">
        <v>537</v>
      </c>
      <c r="E1394" s="196"/>
      <c r="F1394" s="186" t="s">
        <v>548</v>
      </c>
      <c r="G1394" s="186" t="s">
        <v>539</v>
      </c>
      <c r="H1394" s="186" t="s">
        <v>488</v>
      </c>
      <c r="I1394" s="186" t="s">
        <v>540</v>
      </c>
      <c r="J1394" s="152" t="str">
        <f t="shared" si="1"/>
        <v>2025/01</v>
      </c>
    </row>
    <row r="1395">
      <c r="A1395" s="195">
        <v>1.7368992E9</v>
      </c>
      <c r="B1395" s="186">
        <v>1.7369856E9</v>
      </c>
      <c r="C1395" s="186">
        <v>0.0810281</v>
      </c>
      <c r="D1395" s="186" t="s">
        <v>537</v>
      </c>
      <c r="E1395" s="196"/>
      <c r="F1395" s="186" t="s">
        <v>544</v>
      </c>
      <c r="G1395" s="186" t="s">
        <v>539</v>
      </c>
      <c r="H1395" s="186" t="s">
        <v>498</v>
      </c>
      <c r="I1395" s="186" t="s">
        <v>540</v>
      </c>
      <c r="J1395" s="152" t="str">
        <f t="shared" si="1"/>
        <v>2025/01</v>
      </c>
    </row>
    <row r="1396">
      <c r="A1396" s="195">
        <v>1.7368992E9</v>
      </c>
      <c r="B1396" s="186">
        <v>1.7369856E9</v>
      </c>
      <c r="C1396" s="186">
        <v>1.55848</v>
      </c>
      <c r="D1396" s="186" t="s">
        <v>537</v>
      </c>
      <c r="E1396" s="196"/>
      <c r="F1396" s="186" t="s">
        <v>545</v>
      </c>
      <c r="G1396" s="186" t="s">
        <v>539</v>
      </c>
      <c r="H1396" s="186" t="s">
        <v>491</v>
      </c>
      <c r="I1396" s="186" t="s">
        <v>540</v>
      </c>
      <c r="J1396" s="152" t="str">
        <f t="shared" si="1"/>
        <v>2025/01</v>
      </c>
    </row>
    <row r="1397">
      <c r="A1397" s="195">
        <v>1.7368992E9</v>
      </c>
      <c r="B1397" s="186">
        <v>1.7369856E9</v>
      </c>
      <c r="C1397" s="186">
        <v>0.0016815</v>
      </c>
      <c r="D1397" s="186" t="s">
        <v>537</v>
      </c>
      <c r="E1397" s="196"/>
      <c r="F1397" s="186" t="s">
        <v>546</v>
      </c>
      <c r="G1397" s="186" t="s">
        <v>539</v>
      </c>
      <c r="H1397" s="186" t="s">
        <v>509</v>
      </c>
      <c r="I1397" s="186" t="s">
        <v>540</v>
      </c>
      <c r="J1397" s="152" t="str">
        <f t="shared" si="1"/>
        <v>2025/01</v>
      </c>
    </row>
    <row r="1398">
      <c r="A1398" s="195">
        <v>1.7369856E9</v>
      </c>
      <c r="B1398" s="186">
        <v>1.737072E9</v>
      </c>
      <c r="C1398" s="186">
        <v>15.9089119</v>
      </c>
      <c r="D1398" s="186" t="s">
        <v>537</v>
      </c>
      <c r="E1398" s="196"/>
      <c r="F1398" s="186" t="s">
        <v>542</v>
      </c>
      <c r="G1398" s="186" t="s">
        <v>539</v>
      </c>
      <c r="H1398" s="186" t="s">
        <v>487</v>
      </c>
      <c r="I1398" s="186" t="s">
        <v>540</v>
      </c>
      <c r="J1398" s="152" t="str">
        <f t="shared" si="1"/>
        <v>2025/01</v>
      </c>
    </row>
    <row r="1399">
      <c r="A1399" s="195">
        <v>1.7369856E9</v>
      </c>
      <c r="B1399" s="186">
        <v>1.737072E9</v>
      </c>
      <c r="C1399" s="186">
        <v>7.99108868</v>
      </c>
      <c r="D1399" s="186" t="s">
        <v>537</v>
      </c>
      <c r="E1399" s="196"/>
      <c r="F1399" s="186" t="s">
        <v>538</v>
      </c>
      <c r="G1399" s="186" t="s">
        <v>539</v>
      </c>
      <c r="H1399" s="186" t="s">
        <v>499</v>
      </c>
      <c r="I1399" s="186" t="s">
        <v>540</v>
      </c>
      <c r="J1399" s="152" t="str">
        <f t="shared" si="1"/>
        <v>2025/01</v>
      </c>
    </row>
    <row r="1400">
      <c r="A1400" s="195">
        <v>1.7369856E9</v>
      </c>
      <c r="B1400" s="186">
        <v>1.737072E9</v>
      </c>
      <c r="C1400" s="186">
        <v>3.20761459</v>
      </c>
      <c r="D1400" s="186" t="s">
        <v>537</v>
      </c>
      <c r="E1400" s="196"/>
      <c r="F1400" s="186" t="s">
        <v>541</v>
      </c>
      <c r="G1400" s="186" t="s">
        <v>539</v>
      </c>
      <c r="H1400" s="186" t="s">
        <v>489</v>
      </c>
      <c r="I1400" s="186" t="s">
        <v>540</v>
      </c>
      <c r="J1400" s="152" t="str">
        <f t="shared" si="1"/>
        <v>2025/01</v>
      </c>
    </row>
    <row r="1401">
      <c r="A1401" s="195">
        <v>1.7369856E9</v>
      </c>
      <c r="B1401" s="186">
        <v>1.737072E9</v>
      </c>
      <c r="C1401" s="186">
        <v>5.54857681591451</v>
      </c>
      <c r="D1401" s="186" t="s">
        <v>537</v>
      </c>
      <c r="E1401" s="196"/>
      <c r="F1401" s="186" t="s">
        <v>543</v>
      </c>
      <c r="G1401" s="186" t="s">
        <v>539</v>
      </c>
      <c r="H1401" s="186" t="s">
        <v>502</v>
      </c>
      <c r="I1401" s="186" t="s">
        <v>540</v>
      </c>
      <c r="J1401" s="152" t="str">
        <f t="shared" si="1"/>
        <v>2025/01</v>
      </c>
    </row>
    <row r="1402">
      <c r="A1402" s="195">
        <v>1.7369856E9</v>
      </c>
      <c r="B1402" s="186">
        <v>1.737072E9</v>
      </c>
      <c r="C1402" s="186">
        <v>26.3895639</v>
      </c>
      <c r="D1402" s="186" t="s">
        <v>537</v>
      </c>
      <c r="E1402" s="196"/>
      <c r="F1402" s="186" t="s">
        <v>548</v>
      </c>
      <c r="G1402" s="186" t="s">
        <v>539</v>
      </c>
      <c r="H1402" s="186" t="s">
        <v>488</v>
      </c>
      <c r="I1402" s="186" t="s">
        <v>540</v>
      </c>
      <c r="J1402" s="152" t="str">
        <f t="shared" si="1"/>
        <v>2025/01</v>
      </c>
    </row>
    <row r="1403">
      <c r="A1403" s="195">
        <v>1.7369856E9</v>
      </c>
      <c r="B1403" s="186">
        <v>1.737072E9</v>
      </c>
      <c r="C1403" s="186">
        <v>0.0228022</v>
      </c>
      <c r="D1403" s="186" t="s">
        <v>537</v>
      </c>
      <c r="E1403" s="196"/>
      <c r="F1403" s="186" t="s">
        <v>544</v>
      </c>
      <c r="G1403" s="186" t="s">
        <v>539</v>
      </c>
      <c r="H1403" s="186" t="s">
        <v>498</v>
      </c>
      <c r="I1403" s="186" t="s">
        <v>540</v>
      </c>
      <c r="J1403" s="152" t="str">
        <f t="shared" si="1"/>
        <v>2025/01</v>
      </c>
    </row>
    <row r="1404">
      <c r="A1404" s="195">
        <v>1.7369856E9</v>
      </c>
      <c r="B1404" s="186">
        <v>1.737072E9</v>
      </c>
      <c r="C1404" s="186">
        <v>0.0652425</v>
      </c>
      <c r="D1404" s="186" t="s">
        <v>537</v>
      </c>
      <c r="E1404" s="196"/>
      <c r="F1404" s="186" t="s">
        <v>545</v>
      </c>
      <c r="G1404" s="186" t="s">
        <v>539</v>
      </c>
      <c r="H1404" s="186" t="s">
        <v>491</v>
      </c>
      <c r="I1404" s="186" t="s">
        <v>540</v>
      </c>
      <c r="J1404" s="152" t="str">
        <f t="shared" si="1"/>
        <v>2025/01</v>
      </c>
    </row>
    <row r="1405">
      <c r="A1405" s="195">
        <v>1.7369856E9</v>
      </c>
      <c r="B1405" s="186">
        <v>1.737072E9</v>
      </c>
      <c r="C1405" s="186">
        <v>0.11876295</v>
      </c>
      <c r="D1405" s="186" t="s">
        <v>537</v>
      </c>
      <c r="E1405" s="196"/>
      <c r="F1405" s="186" t="s">
        <v>546</v>
      </c>
      <c r="G1405" s="186" t="s">
        <v>539</v>
      </c>
      <c r="H1405" s="186" t="s">
        <v>509</v>
      </c>
      <c r="I1405" s="186" t="s">
        <v>540</v>
      </c>
      <c r="J1405" s="152" t="str">
        <f t="shared" si="1"/>
        <v>2025/01</v>
      </c>
    </row>
    <row r="1406">
      <c r="A1406" s="195">
        <v>1.737072E9</v>
      </c>
      <c r="B1406" s="186">
        <v>1.7371584E9</v>
      </c>
      <c r="C1406" s="186">
        <v>3.63600085</v>
      </c>
      <c r="D1406" s="186" t="s">
        <v>537</v>
      </c>
      <c r="E1406" s="196"/>
      <c r="F1406" s="186" t="s">
        <v>542</v>
      </c>
      <c r="G1406" s="186" t="s">
        <v>539</v>
      </c>
      <c r="H1406" s="186" t="s">
        <v>487</v>
      </c>
      <c r="I1406" s="186" t="s">
        <v>540</v>
      </c>
      <c r="J1406" s="152" t="str">
        <f t="shared" si="1"/>
        <v>2025/01</v>
      </c>
    </row>
    <row r="1407">
      <c r="A1407" s="195">
        <v>1.737072E9</v>
      </c>
      <c r="B1407" s="186">
        <v>1.7371584E9</v>
      </c>
      <c r="C1407" s="186">
        <v>2.41805616</v>
      </c>
      <c r="D1407" s="186" t="s">
        <v>537</v>
      </c>
      <c r="E1407" s="196"/>
      <c r="F1407" s="186" t="s">
        <v>538</v>
      </c>
      <c r="G1407" s="186" t="s">
        <v>539</v>
      </c>
      <c r="H1407" s="186" t="s">
        <v>499</v>
      </c>
      <c r="I1407" s="186" t="s">
        <v>540</v>
      </c>
      <c r="J1407" s="152" t="str">
        <f t="shared" si="1"/>
        <v>2025/01</v>
      </c>
    </row>
    <row r="1408">
      <c r="A1408" s="195">
        <v>1.737072E9</v>
      </c>
      <c r="B1408" s="186">
        <v>1.7371584E9</v>
      </c>
      <c r="C1408" s="190">
        <v>1.92316405</v>
      </c>
      <c r="D1408" s="186" t="s">
        <v>537</v>
      </c>
      <c r="E1408" s="196"/>
      <c r="F1408" s="186" t="s">
        <v>541</v>
      </c>
      <c r="G1408" s="186" t="s">
        <v>539</v>
      </c>
      <c r="H1408" s="186" t="s">
        <v>489</v>
      </c>
      <c r="I1408" s="186" t="s">
        <v>540</v>
      </c>
      <c r="J1408" s="152" t="str">
        <f t="shared" si="1"/>
        <v>2025/01</v>
      </c>
    </row>
    <row r="1409">
      <c r="A1409" s="195">
        <v>1.737072E9</v>
      </c>
      <c r="B1409" s="186">
        <v>1.7371584E9</v>
      </c>
      <c r="C1409" s="186">
        <v>5.18031723225056</v>
      </c>
      <c r="D1409" s="186" t="s">
        <v>537</v>
      </c>
      <c r="E1409" s="196"/>
      <c r="F1409" s="186" t="s">
        <v>543</v>
      </c>
      <c r="G1409" s="186" t="s">
        <v>539</v>
      </c>
      <c r="H1409" s="186" t="s">
        <v>502</v>
      </c>
      <c r="I1409" s="186" t="s">
        <v>540</v>
      </c>
      <c r="J1409" s="152" t="str">
        <f t="shared" si="1"/>
        <v>2025/01</v>
      </c>
    </row>
    <row r="1410">
      <c r="A1410" s="195">
        <v>1.737072E9</v>
      </c>
      <c r="B1410" s="186">
        <v>1.7371584E9</v>
      </c>
      <c r="C1410" s="186">
        <v>14.620945</v>
      </c>
      <c r="D1410" s="186" t="s">
        <v>537</v>
      </c>
      <c r="E1410" s="196"/>
      <c r="F1410" s="186" t="s">
        <v>548</v>
      </c>
      <c r="G1410" s="186" t="s">
        <v>539</v>
      </c>
      <c r="H1410" s="186" t="s">
        <v>488</v>
      </c>
      <c r="I1410" s="186" t="s">
        <v>540</v>
      </c>
      <c r="J1410" s="152" t="str">
        <f t="shared" si="1"/>
        <v>2025/01</v>
      </c>
    </row>
    <row r="1411">
      <c r="A1411" s="195">
        <v>1.737072E9</v>
      </c>
      <c r="B1411" s="186">
        <v>1.7371584E9</v>
      </c>
      <c r="C1411" s="186">
        <v>0.7061076</v>
      </c>
      <c r="D1411" s="186" t="s">
        <v>537</v>
      </c>
      <c r="E1411" s="196"/>
      <c r="F1411" s="186" t="s">
        <v>544</v>
      </c>
      <c r="G1411" s="186" t="s">
        <v>539</v>
      </c>
      <c r="H1411" s="186" t="s">
        <v>498</v>
      </c>
      <c r="I1411" s="186" t="s">
        <v>540</v>
      </c>
      <c r="J1411" s="152" t="str">
        <f t="shared" si="1"/>
        <v>2025/01</v>
      </c>
    </row>
    <row r="1412">
      <c r="A1412" s="195">
        <v>1.737072E9</v>
      </c>
      <c r="B1412" s="186">
        <v>1.7371584E9</v>
      </c>
      <c r="C1412" s="186">
        <v>0.0482242</v>
      </c>
      <c r="D1412" s="186" t="s">
        <v>537</v>
      </c>
      <c r="E1412" s="196"/>
      <c r="F1412" s="186" t="s">
        <v>545</v>
      </c>
      <c r="G1412" s="186" t="s">
        <v>539</v>
      </c>
      <c r="H1412" s="186" t="s">
        <v>491</v>
      </c>
      <c r="I1412" s="186" t="s">
        <v>540</v>
      </c>
      <c r="J1412" s="152" t="str">
        <f t="shared" si="1"/>
        <v>2025/01</v>
      </c>
    </row>
    <row r="1413">
      <c r="A1413" s="195">
        <v>1.737072E9</v>
      </c>
      <c r="B1413" s="186">
        <v>1.7371584E9</v>
      </c>
      <c r="C1413" s="186">
        <v>0.47522085</v>
      </c>
      <c r="D1413" s="186" t="s">
        <v>537</v>
      </c>
      <c r="E1413" s="196"/>
      <c r="F1413" s="186" t="s">
        <v>546</v>
      </c>
      <c r="G1413" s="186" t="s">
        <v>539</v>
      </c>
      <c r="H1413" s="186" t="s">
        <v>509</v>
      </c>
      <c r="I1413" s="186" t="s">
        <v>540</v>
      </c>
      <c r="J1413" s="152" t="str">
        <f t="shared" si="1"/>
        <v>2025/01</v>
      </c>
    </row>
    <row r="1414">
      <c r="A1414" s="195">
        <v>1.7371584E9</v>
      </c>
      <c r="B1414" s="186">
        <v>1.7372448E9</v>
      </c>
      <c r="C1414" s="186">
        <v>2.17846555</v>
      </c>
      <c r="D1414" s="186" t="s">
        <v>537</v>
      </c>
      <c r="E1414" s="196"/>
      <c r="F1414" s="186" t="s">
        <v>542</v>
      </c>
      <c r="G1414" s="186" t="s">
        <v>539</v>
      </c>
      <c r="H1414" s="186" t="s">
        <v>487</v>
      </c>
      <c r="I1414" s="186" t="s">
        <v>540</v>
      </c>
      <c r="J1414" s="152" t="str">
        <f t="shared" si="1"/>
        <v>2025/01</v>
      </c>
    </row>
    <row r="1415">
      <c r="A1415" s="195">
        <v>1.7371584E9</v>
      </c>
      <c r="B1415" s="186">
        <v>1.7372448E9</v>
      </c>
      <c r="C1415" s="186">
        <v>2.54912161</v>
      </c>
      <c r="D1415" s="186" t="s">
        <v>537</v>
      </c>
      <c r="E1415" s="196"/>
      <c r="F1415" s="186" t="s">
        <v>538</v>
      </c>
      <c r="G1415" s="186" t="s">
        <v>539</v>
      </c>
      <c r="H1415" s="186" t="s">
        <v>499</v>
      </c>
      <c r="I1415" s="186" t="s">
        <v>540</v>
      </c>
      <c r="J1415" s="152" t="str">
        <f t="shared" si="1"/>
        <v>2025/01</v>
      </c>
    </row>
    <row r="1416">
      <c r="A1416" s="195">
        <v>1.7371584E9</v>
      </c>
      <c r="B1416" s="186">
        <v>1.7372448E9</v>
      </c>
      <c r="C1416" s="186">
        <v>0.93099469</v>
      </c>
      <c r="D1416" s="186" t="s">
        <v>537</v>
      </c>
      <c r="E1416" s="196"/>
      <c r="F1416" s="186" t="s">
        <v>541</v>
      </c>
      <c r="G1416" s="186" t="s">
        <v>539</v>
      </c>
      <c r="H1416" s="186" t="s">
        <v>489</v>
      </c>
      <c r="I1416" s="186" t="s">
        <v>540</v>
      </c>
      <c r="J1416" s="152" t="str">
        <f t="shared" si="1"/>
        <v>2025/01</v>
      </c>
    </row>
    <row r="1417">
      <c r="A1417" s="195">
        <v>1.7371584E9</v>
      </c>
      <c r="B1417" s="186">
        <v>1.7372448E9</v>
      </c>
      <c r="C1417" s="186">
        <v>1.225E-4</v>
      </c>
      <c r="D1417" s="186" t="s">
        <v>537</v>
      </c>
      <c r="E1417" s="196"/>
      <c r="F1417" s="186" t="s">
        <v>546</v>
      </c>
      <c r="G1417" s="186" t="s">
        <v>539</v>
      </c>
      <c r="H1417" s="186" t="s">
        <v>509</v>
      </c>
      <c r="I1417" s="186" t="s">
        <v>540</v>
      </c>
      <c r="J1417" s="152" t="str">
        <f t="shared" si="1"/>
        <v>2025/01</v>
      </c>
    </row>
    <row r="1418">
      <c r="A1418" s="195">
        <v>1.7371584E9</v>
      </c>
      <c r="B1418" s="186">
        <v>1.7372448E9</v>
      </c>
      <c r="C1418" s="186">
        <v>4.12198789478554</v>
      </c>
      <c r="D1418" s="186" t="s">
        <v>537</v>
      </c>
      <c r="E1418" s="196"/>
      <c r="F1418" s="186" t="s">
        <v>543</v>
      </c>
      <c r="G1418" s="186" t="s">
        <v>539</v>
      </c>
      <c r="H1418" s="186" t="s">
        <v>502</v>
      </c>
      <c r="I1418" s="186" t="s">
        <v>540</v>
      </c>
      <c r="J1418" s="152" t="str">
        <f t="shared" si="1"/>
        <v>2025/01</v>
      </c>
    </row>
    <row r="1419">
      <c r="A1419" s="195">
        <v>1.7371584E9</v>
      </c>
      <c r="B1419" s="186">
        <v>1.7372448E9</v>
      </c>
      <c r="C1419" s="190">
        <v>0.0106474</v>
      </c>
      <c r="D1419" s="186" t="s">
        <v>537</v>
      </c>
      <c r="E1419" s="196"/>
      <c r="F1419" s="186" t="s">
        <v>544</v>
      </c>
      <c r="G1419" s="186" t="s">
        <v>539</v>
      </c>
      <c r="H1419" s="186" t="s">
        <v>498</v>
      </c>
      <c r="I1419" s="186" t="s">
        <v>540</v>
      </c>
      <c r="J1419" s="152" t="str">
        <f t="shared" si="1"/>
        <v>2025/01</v>
      </c>
    </row>
    <row r="1420">
      <c r="A1420" s="195">
        <v>1.7371584E9</v>
      </c>
      <c r="B1420" s="186">
        <v>1.7372448E9</v>
      </c>
      <c r="C1420" s="186">
        <v>0.0590625</v>
      </c>
      <c r="D1420" s="186" t="s">
        <v>537</v>
      </c>
      <c r="E1420" s="196"/>
      <c r="F1420" s="186" t="s">
        <v>545</v>
      </c>
      <c r="G1420" s="186" t="s">
        <v>539</v>
      </c>
      <c r="H1420" s="186" t="s">
        <v>491</v>
      </c>
      <c r="I1420" s="186" t="s">
        <v>540</v>
      </c>
      <c r="J1420" s="152" t="str">
        <f t="shared" si="1"/>
        <v>2025/01</v>
      </c>
    </row>
    <row r="1421">
      <c r="A1421" s="195">
        <v>1.7371584E9</v>
      </c>
      <c r="B1421" s="186">
        <v>1.7372448E9</v>
      </c>
      <c r="C1421" s="186">
        <v>0.012412</v>
      </c>
      <c r="D1421" s="186" t="s">
        <v>537</v>
      </c>
      <c r="E1421" s="196"/>
      <c r="F1421" s="186" t="s">
        <v>557</v>
      </c>
      <c r="G1421" s="186" t="s">
        <v>539</v>
      </c>
      <c r="H1421" s="186" t="s">
        <v>510</v>
      </c>
      <c r="I1421" s="186" t="s">
        <v>540</v>
      </c>
      <c r="J1421" s="152" t="str">
        <f t="shared" si="1"/>
        <v>2025/01</v>
      </c>
    </row>
    <row r="1422">
      <c r="A1422" s="195">
        <v>1.7372448E9</v>
      </c>
      <c r="B1422" s="186">
        <v>1.7373312E9</v>
      </c>
      <c r="C1422" s="186">
        <v>1.4841688</v>
      </c>
      <c r="D1422" s="186" t="s">
        <v>537</v>
      </c>
      <c r="E1422" s="196"/>
      <c r="F1422" s="186" t="s">
        <v>542</v>
      </c>
      <c r="G1422" s="186" t="s">
        <v>539</v>
      </c>
      <c r="H1422" s="186" t="s">
        <v>487</v>
      </c>
      <c r="I1422" s="186" t="s">
        <v>540</v>
      </c>
      <c r="J1422" s="152" t="str">
        <f t="shared" si="1"/>
        <v>2025/01</v>
      </c>
    </row>
    <row r="1423">
      <c r="A1423" s="195">
        <v>1.7372448E9</v>
      </c>
      <c r="B1423" s="186">
        <v>1.7373312E9</v>
      </c>
      <c r="C1423" s="186">
        <v>2.95911777</v>
      </c>
      <c r="D1423" s="186" t="s">
        <v>537</v>
      </c>
      <c r="E1423" s="196"/>
      <c r="F1423" s="186" t="s">
        <v>538</v>
      </c>
      <c r="G1423" s="186" t="s">
        <v>539</v>
      </c>
      <c r="H1423" s="186" t="s">
        <v>499</v>
      </c>
      <c r="I1423" s="186" t="s">
        <v>540</v>
      </c>
      <c r="J1423" s="152" t="str">
        <f t="shared" si="1"/>
        <v>2025/01</v>
      </c>
    </row>
    <row r="1424">
      <c r="A1424" s="195">
        <v>1.7372448E9</v>
      </c>
      <c r="B1424" s="186">
        <v>1.7373312E9</v>
      </c>
      <c r="C1424" s="186">
        <v>1.04447214</v>
      </c>
      <c r="D1424" s="186" t="s">
        <v>537</v>
      </c>
      <c r="E1424" s="196"/>
      <c r="F1424" s="186" t="s">
        <v>541</v>
      </c>
      <c r="G1424" s="186" t="s">
        <v>539</v>
      </c>
      <c r="H1424" s="186" t="s">
        <v>489</v>
      </c>
      <c r="I1424" s="186" t="s">
        <v>540</v>
      </c>
      <c r="J1424" s="152" t="str">
        <f t="shared" si="1"/>
        <v>2025/01</v>
      </c>
    </row>
    <row r="1425">
      <c r="A1425" s="195">
        <v>1.7372448E9</v>
      </c>
      <c r="B1425" s="186">
        <v>1.7373312E9</v>
      </c>
      <c r="C1425" s="186">
        <v>4.09092594478554</v>
      </c>
      <c r="D1425" s="186" t="s">
        <v>537</v>
      </c>
      <c r="E1425" s="196"/>
      <c r="F1425" s="186" t="s">
        <v>543</v>
      </c>
      <c r="G1425" s="186" t="s">
        <v>539</v>
      </c>
      <c r="H1425" s="186" t="s">
        <v>502</v>
      </c>
      <c r="I1425" s="186" t="s">
        <v>540</v>
      </c>
      <c r="J1425" s="152" t="str">
        <f t="shared" si="1"/>
        <v>2025/01</v>
      </c>
    </row>
    <row r="1426">
      <c r="A1426" s="195">
        <v>1.7372448E9</v>
      </c>
      <c r="B1426" s="186">
        <v>1.7373312E9</v>
      </c>
      <c r="C1426" s="186">
        <v>0.01197525</v>
      </c>
      <c r="D1426" s="186" t="s">
        <v>537</v>
      </c>
      <c r="E1426" s="196"/>
      <c r="F1426" s="186" t="s">
        <v>544</v>
      </c>
      <c r="G1426" s="186" t="s">
        <v>539</v>
      </c>
      <c r="H1426" s="186" t="s">
        <v>498</v>
      </c>
      <c r="I1426" s="186" t="s">
        <v>540</v>
      </c>
      <c r="J1426" s="152" t="str">
        <f t="shared" si="1"/>
        <v>2025/01</v>
      </c>
    </row>
    <row r="1427">
      <c r="A1427" s="195">
        <v>1.7372448E9</v>
      </c>
      <c r="B1427" s="186">
        <v>1.7373312E9</v>
      </c>
      <c r="C1427" s="186">
        <v>0.065445</v>
      </c>
      <c r="D1427" s="186" t="s">
        <v>537</v>
      </c>
      <c r="E1427" s="196"/>
      <c r="F1427" s="186" t="s">
        <v>545</v>
      </c>
      <c r="G1427" s="186" t="s">
        <v>539</v>
      </c>
      <c r="H1427" s="186" t="s">
        <v>491</v>
      </c>
      <c r="I1427" s="186" t="s">
        <v>540</v>
      </c>
      <c r="J1427" s="152" t="str">
        <f t="shared" si="1"/>
        <v>2025/01</v>
      </c>
    </row>
    <row r="1428">
      <c r="A1428" s="195">
        <v>1.7373312E9</v>
      </c>
      <c r="B1428" s="186">
        <v>1.7374176E9</v>
      </c>
      <c r="C1428" s="186">
        <v>4.5324703</v>
      </c>
      <c r="D1428" s="186" t="s">
        <v>537</v>
      </c>
      <c r="E1428" s="196"/>
      <c r="F1428" s="186" t="s">
        <v>542</v>
      </c>
      <c r="G1428" s="186" t="s">
        <v>539</v>
      </c>
      <c r="H1428" s="186" t="s">
        <v>487</v>
      </c>
      <c r="I1428" s="186" t="s">
        <v>540</v>
      </c>
      <c r="J1428" s="152" t="str">
        <f t="shared" si="1"/>
        <v>2025/01</v>
      </c>
    </row>
    <row r="1429">
      <c r="A1429" s="195">
        <v>1.7373312E9</v>
      </c>
      <c r="B1429" s="186">
        <v>1.7374176E9</v>
      </c>
      <c r="C1429" s="186">
        <v>4.8383347</v>
      </c>
      <c r="D1429" s="186" t="s">
        <v>537</v>
      </c>
      <c r="E1429" s="196"/>
      <c r="F1429" s="186" t="s">
        <v>538</v>
      </c>
      <c r="G1429" s="186" t="s">
        <v>539</v>
      </c>
      <c r="H1429" s="186" t="s">
        <v>499</v>
      </c>
      <c r="I1429" s="186" t="s">
        <v>540</v>
      </c>
      <c r="J1429" s="152" t="str">
        <f t="shared" si="1"/>
        <v>2025/01</v>
      </c>
    </row>
    <row r="1430">
      <c r="A1430" s="195">
        <v>1.7373312E9</v>
      </c>
      <c r="B1430" s="186">
        <v>1.7374176E9</v>
      </c>
      <c r="C1430" s="186">
        <v>3.33204987</v>
      </c>
      <c r="D1430" s="186" t="s">
        <v>537</v>
      </c>
      <c r="E1430" s="196"/>
      <c r="F1430" s="186" t="s">
        <v>541</v>
      </c>
      <c r="G1430" s="186" t="s">
        <v>539</v>
      </c>
      <c r="H1430" s="186" t="s">
        <v>489</v>
      </c>
      <c r="I1430" s="186" t="s">
        <v>540</v>
      </c>
      <c r="J1430" s="152" t="str">
        <f t="shared" si="1"/>
        <v>2025/01</v>
      </c>
    </row>
    <row r="1431">
      <c r="A1431" s="195">
        <v>1.7373312E9</v>
      </c>
      <c r="B1431" s="186">
        <v>1.7374176E9</v>
      </c>
      <c r="C1431" s="186">
        <v>4.15749429478554</v>
      </c>
      <c r="D1431" s="186" t="s">
        <v>537</v>
      </c>
      <c r="E1431" s="196"/>
      <c r="F1431" s="186" t="s">
        <v>543</v>
      </c>
      <c r="G1431" s="186" t="s">
        <v>539</v>
      </c>
      <c r="H1431" s="186" t="s">
        <v>502</v>
      </c>
      <c r="I1431" s="186" t="s">
        <v>540</v>
      </c>
      <c r="J1431" s="152" t="str">
        <f t="shared" si="1"/>
        <v>2025/01</v>
      </c>
    </row>
    <row r="1432">
      <c r="A1432" s="195">
        <v>1.7373312E9</v>
      </c>
      <c r="B1432" s="186">
        <v>1.7374176E9</v>
      </c>
      <c r="C1432" s="186">
        <v>5.74331625</v>
      </c>
      <c r="D1432" s="186" t="s">
        <v>537</v>
      </c>
      <c r="E1432" s="196"/>
      <c r="F1432" s="186" t="s">
        <v>548</v>
      </c>
      <c r="G1432" s="186" t="s">
        <v>539</v>
      </c>
      <c r="H1432" s="186" t="s">
        <v>488</v>
      </c>
      <c r="I1432" s="186" t="s">
        <v>540</v>
      </c>
      <c r="J1432" s="152" t="str">
        <f t="shared" si="1"/>
        <v>2025/01</v>
      </c>
    </row>
    <row r="1433">
      <c r="A1433" s="195">
        <v>1.7373312E9</v>
      </c>
      <c r="B1433" s="186">
        <v>1.7374176E9</v>
      </c>
      <c r="C1433" s="186">
        <v>0.0163578</v>
      </c>
      <c r="D1433" s="186" t="s">
        <v>537</v>
      </c>
      <c r="E1433" s="196"/>
      <c r="F1433" s="186" t="s">
        <v>544</v>
      </c>
      <c r="G1433" s="186" t="s">
        <v>539</v>
      </c>
      <c r="H1433" s="186" t="s">
        <v>498</v>
      </c>
      <c r="I1433" s="186" t="s">
        <v>540</v>
      </c>
      <c r="J1433" s="152" t="str">
        <f t="shared" si="1"/>
        <v>2025/01</v>
      </c>
    </row>
    <row r="1434">
      <c r="A1434" s="195">
        <v>1.7373312E9</v>
      </c>
      <c r="B1434" s="186">
        <v>1.7374176E9</v>
      </c>
      <c r="C1434" s="186">
        <v>0.03631</v>
      </c>
      <c r="D1434" s="186" t="s">
        <v>537</v>
      </c>
      <c r="E1434" s="196"/>
      <c r="F1434" s="186" t="s">
        <v>545</v>
      </c>
      <c r="G1434" s="186" t="s">
        <v>539</v>
      </c>
      <c r="H1434" s="186" t="s">
        <v>491</v>
      </c>
      <c r="I1434" s="186" t="s">
        <v>540</v>
      </c>
      <c r="J1434" s="152" t="str">
        <f t="shared" si="1"/>
        <v>2025/01</v>
      </c>
    </row>
    <row r="1435">
      <c r="A1435" s="195">
        <v>1.7373312E9</v>
      </c>
      <c r="B1435" s="186">
        <v>1.7374176E9</v>
      </c>
      <c r="C1435" s="186">
        <v>0.25775925</v>
      </c>
      <c r="D1435" s="186" t="s">
        <v>537</v>
      </c>
      <c r="E1435" s="196"/>
      <c r="F1435" s="186" t="s">
        <v>546</v>
      </c>
      <c r="G1435" s="186" t="s">
        <v>539</v>
      </c>
      <c r="H1435" s="186" t="s">
        <v>509</v>
      </c>
      <c r="I1435" s="186" t="s">
        <v>540</v>
      </c>
      <c r="J1435" s="152" t="str">
        <f t="shared" si="1"/>
        <v>2025/01</v>
      </c>
    </row>
    <row r="1436">
      <c r="A1436" s="195">
        <v>1.7374176E9</v>
      </c>
      <c r="B1436" s="186">
        <v>1.737504E9</v>
      </c>
      <c r="C1436" s="186">
        <v>11.5561782</v>
      </c>
      <c r="D1436" s="186" t="s">
        <v>537</v>
      </c>
      <c r="E1436" s="196"/>
      <c r="F1436" s="186" t="s">
        <v>542</v>
      </c>
      <c r="G1436" s="186" t="s">
        <v>539</v>
      </c>
      <c r="H1436" s="186" t="s">
        <v>487</v>
      </c>
      <c r="I1436" s="186" t="s">
        <v>540</v>
      </c>
      <c r="J1436" s="152" t="str">
        <f t="shared" si="1"/>
        <v>2025/01</v>
      </c>
    </row>
    <row r="1437">
      <c r="A1437" s="195">
        <v>1.7374176E9</v>
      </c>
      <c r="B1437" s="186">
        <v>1.737504E9</v>
      </c>
      <c r="C1437" s="186">
        <v>4.19728645</v>
      </c>
      <c r="D1437" s="186" t="s">
        <v>537</v>
      </c>
      <c r="E1437" s="196"/>
      <c r="F1437" s="186" t="s">
        <v>538</v>
      </c>
      <c r="G1437" s="186" t="s">
        <v>539</v>
      </c>
      <c r="H1437" s="186" t="s">
        <v>499</v>
      </c>
      <c r="I1437" s="186" t="s">
        <v>540</v>
      </c>
      <c r="J1437" s="152" t="str">
        <f t="shared" si="1"/>
        <v>2025/01</v>
      </c>
    </row>
    <row r="1438">
      <c r="A1438" s="195">
        <v>1.7374176E9</v>
      </c>
      <c r="B1438" s="186">
        <v>1.737504E9</v>
      </c>
      <c r="C1438" s="186">
        <v>41.1582434</v>
      </c>
      <c r="D1438" s="186" t="s">
        <v>537</v>
      </c>
      <c r="E1438" s="196"/>
      <c r="F1438" s="186" t="s">
        <v>548</v>
      </c>
      <c r="G1438" s="186" t="s">
        <v>539</v>
      </c>
      <c r="H1438" s="186" t="s">
        <v>488</v>
      </c>
      <c r="I1438" s="186" t="s">
        <v>540</v>
      </c>
      <c r="J1438" s="152" t="str">
        <f t="shared" si="1"/>
        <v>2025/01</v>
      </c>
    </row>
    <row r="1439">
      <c r="A1439" s="195">
        <v>1.7374176E9</v>
      </c>
      <c r="B1439" s="186">
        <v>1.737504E9</v>
      </c>
      <c r="C1439" s="186">
        <v>5.41507542</v>
      </c>
      <c r="D1439" s="186" t="s">
        <v>537</v>
      </c>
      <c r="E1439" s="196"/>
      <c r="F1439" s="186" t="s">
        <v>541</v>
      </c>
      <c r="G1439" s="186" t="s">
        <v>539</v>
      </c>
      <c r="H1439" s="186" t="s">
        <v>489</v>
      </c>
      <c r="I1439" s="186" t="s">
        <v>540</v>
      </c>
      <c r="J1439" s="152" t="str">
        <f t="shared" si="1"/>
        <v>2025/01</v>
      </c>
    </row>
    <row r="1440">
      <c r="A1440" s="195">
        <v>1.7374176E9</v>
      </c>
      <c r="B1440" s="186">
        <v>1.737504E9</v>
      </c>
      <c r="C1440" s="186">
        <v>0.0421975</v>
      </c>
      <c r="D1440" s="186" t="s">
        <v>537</v>
      </c>
      <c r="E1440" s="196"/>
      <c r="F1440" s="186" t="s">
        <v>557</v>
      </c>
      <c r="G1440" s="186" t="s">
        <v>539</v>
      </c>
      <c r="H1440" s="186" t="s">
        <v>510</v>
      </c>
      <c r="I1440" s="186" t="s">
        <v>540</v>
      </c>
      <c r="J1440" s="152" t="str">
        <f t="shared" si="1"/>
        <v>2025/01</v>
      </c>
    </row>
    <row r="1441">
      <c r="A1441" s="195">
        <v>1.7374176E9</v>
      </c>
      <c r="B1441" s="186">
        <v>1.737504E9</v>
      </c>
      <c r="C1441" s="186">
        <v>7.03869204478554</v>
      </c>
      <c r="D1441" s="186" t="s">
        <v>537</v>
      </c>
      <c r="E1441" s="196"/>
      <c r="F1441" s="186" t="s">
        <v>543</v>
      </c>
      <c r="G1441" s="186" t="s">
        <v>539</v>
      </c>
      <c r="H1441" s="186" t="s">
        <v>502</v>
      </c>
      <c r="I1441" s="186" t="s">
        <v>540</v>
      </c>
      <c r="J1441" s="152" t="str">
        <f t="shared" si="1"/>
        <v>2025/01</v>
      </c>
    </row>
    <row r="1442">
      <c r="A1442" s="195">
        <v>1.7374176E9</v>
      </c>
      <c r="B1442" s="186">
        <v>1.737504E9</v>
      </c>
      <c r="C1442" s="186">
        <v>0.10241855</v>
      </c>
      <c r="D1442" s="186" t="s">
        <v>537</v>
      </c>
      <c r="E1442" s="196"/>
      <c r="F1442" s="186" t="s">
        <v>544</v>
      </c>
      <c r="G1442" s="186" t="s">
        <v>539</v>
      </c>
      <c r="H1442" s="186" t="s">
        <v>498</v>
      </c>
      <c r="I1442" s="186" t="s">
        <v>540</v>
      </c>
      <c r="J1442" s="152" t="str">
        <f t="shared" si="1"/>
        <v>2025/01</v>
      </c>
    </row>
    <row r="1443">
      <c r="A1443" s="195">
        <v>1.7374176E9</v>
      </c>
      <c r="B1443" s="186">
        <v>1.737504E9</v>
      </c>
      <c r="C1443" s="186">
        <v>0.1087606</v>
      </c>
      <c r="D1443" s="186" t="s">
        <v>537</v>
      </c>
      <c r="E1443" s="196"/>
      <c r="F1443" s="186" t="s">
        <v>545</v>
      </c>
      <c r="G1443" s="186" t="s">
        <v>539</v>
      </c>
      <c r="H1443" s="186" t="s">
        <v>491</v>
      </c>
      <c r="I1443" s="186" t="s">
        <v>540</v>
      </c>
      <c r="J1443" s="152" t="str">
        <f t="shared" si="1"/>
        <v>2025/01</v>
      </c>
    </row>
    <row r="1444">
      <c r="A1444" s="195">
        <v>1.737504E9</v>
      </c>
      <c r="B1444" s="186">
        <v>1.7375904E9</v>
      </c>
      <c r="C1444" s="186">
        <v>6.63464575</v>
      </c>
      <c r="D1444" s="186" t="s">
        <v>537</v>
      </c>
      <c r="E1444" s="196"/>
      <c r="F1444" s="186" t="s">
        <v>542</v>
      </c>
      <c r="G1444" s="186" t="s">
        <v>539</v>
      </c>
      <c r="H1444" s="186" t="s">
        <v>487</v>
      </c>
      <c r="I1444" s="186" t="s">
        <v>540</v>
      </c>
      <c r="J1444" s="152" t="str">
        <f t="shared" si="1"/>
        <v>2025/01</v>
      </c>
    </row>
    <row r="1445">
      <c r="A1445" s="195">
        <v>1.737504E9</v>
      </c>
      <c r="B1445" s="186">
        <v>1.7375904E9</v>
      </c>
      <c r="C1445" s="186">
        <v>6.49353496</v>
      </c>
      <c r="D1445" s="186" t="s">
        <v>537</v>
      </c>
      <c r="E1445" s="196"/>
      <c r="F1445" s="186" t="s">
        <v>538</v>
      </c>
      <c r="G1445" s="186" t="s">
        <v>539</v>
      </c>
      <c r="H1445" s="186" t="s">
        <v>499</v>
      </c>
      <c r="I1445" s="186" t="s">
        <v>540</v>
      </c>
      <c r="J1445" s="152" t="str">
        <f t="shared" si="1"/>
        <v>2025/01</v>
      </c>
    </row>
    <row r="1446">
      <c r="A1446" s="195">
        <v>1.737504E9</v>
      </c>
      <c r="B1446" s="186">
        <v>1.7375904E9</v>
      </c>
      <c r="C1446" s="186">
        <v>44.09524475</v>
      </c>
      <c r="D1446" s="186" t="s">
        <v>537</v>
      </c>
      <c r="E1446" s="196"/>
      <c r="F1446" s="186" t="s">
        <v>548</v>
      </c>
      <c r="G1446" s="186" t="s">
        <v>539</v>
      </c>
      <c r="H1446" s="186" t="s">
        <v>488</v>
      </c>
      <c r="I1446" s="186" t="s">
        <v>540</v>
      </c>
      <c r="J1446" s="152" t="str">
        <f t="shared" si="1"/>
        <v>2025/01</v>
      </c>
    </row>
    <row r="1447">
      <c r="A1447" s="195">
        <v>1.737504E9</v>
      </c>
      <c r="B1447" s="186">
        <v>1.7375904E9</v>
      </c>
      <c r="C1447" s="186">
        <v>12.05223489</v>
      </c>
      <c r="D1447" s="186" t="s">
        <v>537</v>
      </c>
      <c r="E1447" s="196"/>
      <c r="F1447" s="186" t="s">
        <v>541</v>
      </c>
      <c r="G1447" s="186" t="s">
        <v>539</v>
      </c>
      <c r="H1447" s="186" t="s">
        <v>489</v>
      </c>
      <c r="I1447" s="186" t="s">
        <v>540</v>
      </c>
      <c r="J1447" s="152" t="str">
        <f t="shared" si="1"/>
        <v>2025/01</v>
      </c>
    </row>
    <row r="1448">
      <c r="A1448" s="195">
        <v>1.737504E9</v>
      </c>
      <c r="B1448" s="186">
        <v>1.7375904E9</v>
      </c>
      <c r="C1448" s="186">
        <v>7.37671939478554</v>
      </c>
      <c r="D1448" s="186" t="s">
        <v>537</v>
      </c>
      <c r="E1448" s="196"/>
      <c r="F1448" s="186" t="s">
        <v>543</v>
      </c>
      <c r="G1448" s="186" t="s">
        <v>539</v>
      </c>
      <c r="H1448" s="186" t="s">
        <v>502</v>
      </c>
      <c r="I1448" s="186" t="s">
        <v>540</v>
      </c>
      <c r="J1448" s="152" t="str">
        <f t="shared" si="1"/>
        <v>2025/01</v>
      </c>
    </row>
    <row r="1449">
      <c r="A1449" s="195">
        <v>1.737504E9</v>
      </c>
      <c r="B1449" s="186">
        <v>1.7375904E9</v>
      </c>
      <c r="C1449" s="186">
        <v>0.1063725</v>
      </c>
      <c r="D1449" s="186" t="s">
        <v>537</v>
      </c>
      <c r="E1449" s="196"/>
      <c r="F1449" s="186" t="s">
        <v>544</v>
      </c>
      <c r="G1449" s="186" t="s">
        <v>539</v>
      </c>
      <c r="H1449" s="186" t="s">
        <v>498</v>
      </c>
      <c r="I1449" s="186" t="s">
        <v>540</v>
      </c>
      <c r="J1449" s="152" t="str">
        <f t="shared" si="1"/>
        <v>2025/01</v>
      </c>
    </row>
    <row r="1450">
      <c r="A1450" s="195">
        <v>1.737504E9</v>
      </c>
      <c r="B1450" s="186">
        <v>1.7375904E9</v>
      </c>
      <c r="C1450" s="186">
        <v>2.1273072</v>
      </c>
      <c r="D1450" s="186" t="s">
        <v>537</v>
      </c>
      <c r="E1450" s="196"/>
      <c r="F1450" s="186" t="s">
        <v>545</v>
      </c>
      <c r="G1450" s="186" t="s">
        <v>539</v>
      </c>
      <c r="H1450" s="186" t="s">
        <v>491</v>
      </c>
      <c r="I1450" s="186" t="s">
        <v>540</v>
      </c>
      <c r="J1450" s="152" t="str">
        <f t="shared" si="1"/>
        <v>2025/01</v>
      </c>
    </row>
    <row r="1451">
      <c r="A1451" s="195">
        <v>1.7375904E9</v>
      </c>
      <c r="B1451" s="186">
        <v>1.7376768E9</v>
      </c>
      <c r="C1451" s="186">
        <v>8.41512525</v>
      </c>
      <c r="D1451" s="186" t="s">
        <v>537</v>
      </c>
      <c r="E1451" s="196"/>
      <c r="F1451" s="186" t="s">
        <v>542</v>
      </c>
      <c r="G1451" s="186" t="s">
        <v>539</v>
      </c>
      <c r="H1451" s="186" t="s">
        <v>487</v>
      </c>
      <c r="I1451" s="186" t="s">
        <v>540</v>
      </c>
      <c r="J1451" s="152" t="str">
        <f t="shared" si="1"/>
        <v>2025/01</v>
      </c>
    </row>
    <row r="1452">
      <c r="A1452" s="195">
        <v>1.7375904E9</v>
      </c>
      <c r="B1452" s="186">
        <v>1.7376768E9</v>
      </c>
      <c r="C1452" s="186">
        <v>6.02301278</v>
      </c>
      <c r="D1452" s="186" t="s">
        <v>537</v>
      </c>
      <c r="E1452" s="196"/>
      <c r="F1452" s="186" t="s">
        <v>538</v>
      </c>
      <c r="G1452" s="186" t="s">
        <v>539</v>
      </c>
      <c r="H1452" s="186" t="s">
        <v>499</v>
      </c>
      <c r="I1452" s="186" t="s">
        <v>540</v>
      </c>
      <c r="J1452" s="152" t="str">
        <f t="shared" si="1"/>
        <v>2025/01</v>
      </c>
    </row>
    <row r="1453">
      <c r="A1453" s="195">
        <v>1.7375904E9</v>
      </c>
      <c r="B1453" s="186">
        <v>1.7376768E9</v>
      </c>
      <c r="C1453" s="186">
        <v>9.0343212</v>
      </c>
      <c r="D1453" s="186" t="s">
        <v>537</v>
      </c>
      <c r="E1453" s="196"/>
      <c r="F1453" s="186" t="s">
        <v>548</v>
      </c>
      <c r="G1453" s="186" t="s">
        <v>539</v>
      </c>
      <c r="H1453" s="186" t="s">
        <v>488</v>
      </c>
      <c r="I1453" s="186" t="s">
        <v>540</v>
      </c>
      <c r="J1453" s="152" t="str">
        <f t="shared" si="1"/>
        <v>2025/01</v>
      </c>
    </row>
    <row r="1454">
      <c r="A1454" s="195">
        <v>1.7375904E9</v>
      </c>
      <c r="B1454" s="186">
        <v>1.7376768E9</v>
      </c>
      <c r="C1454" s="186">
        <v>6.2548333</v>
      </c>
      <c r="D1454" s="186" t="s">
        <v>537</v>
      </c>
      <c r="E1454" s="196"/>
      <c r="F1454" s="186" t="s">
        <v>541</v>
      </c>
      <c r="G1454" s="186" t="s">
        <v>539</v>
      </c>
      <c r="H1454" s="186" t="s">
        <v>489</v>
      </c>
      <c r="I1454" s="186" t="s">
        <v>540</v>
      </c>
      <c r="J1454" s="152" t="str">
        <f t="shared" si="1"/>
        <v>2025/01</v>
      </c>
    </row>
    <row r="1455">
      <c r="A1455" s="195">
        <v>1.7375904E9</v>
      </c>
      <c r="B1455" s="186">
        <v>1.7376768E9</v>
      </c>
      <c r="C1455" s="186">
        <v>8.19616711234847</v>
      </c>
      <c r="D1455" s="186" t="s">
        <v>537</v>
      </c>
      <c r="E1455" s="196"/>
      <c r="F1455" s="186" t="s">
        <v>543</v>
      </c>
      <c r="G1455" s="186" t="s">
        <v>539</v>
      </c>
      <c r="H1455" s="186" t="s">
        <v>502</v>
      </c>
      <c r="I1455" s="186" t="s">
        <v>540</v>
      </c>
      <c r="J1455" s="152" t="str">
        <f t="shared" si="1"/>
        <v>2025/01</v>
      </c>
    </row>
    <row r="1456">
      <c r="A1456" s="195">
        <v>1.7375904E9</v>
      </c>
      <c r="B1456" s="186">
        <v>1.7376768E9</v>
      </c>
      <c r="C1456" s="186">
        <v>0.2009687</v>
      </c>
      <c r="D1456" s="186" t="s">
        <v>537</v>
      </c>
      <c r="E1456" s="196"/>
      <c r="F1456" s="186" t="s">
        <v>544</v>
      </c>
      <c r="G1456" s="186" t="s">
        <v>539</v>
      </c>
      <c r="H1456" s="186" t="s">
        <v>498</v>
      </c>
      <c r="I1456" s="186" t="s">
        <v>540</v>
      </c>
      <c r="J1456" s="152" t="str">
        <f t="shared" si="1"/>
        <v>2025/01</v>
      </c>
    </row>
    <row r="1457">
      <c r="A1457" s="195">
        <v>1.7375904E9</v>
      </c>
      <c r="B1457" s="186">
        <v>1.7376768E9</v>
      </c>
      <c r="C1457" s="186">
        <v>0.08562835</v>
      </c>
      <c r="D1457" s="186" t="s">
        <v>537</v>
      </c>
      <c r="E1457" s="196"/>
      <c r="F1457" s="186" t="s">
        <v>545</v>
      </c>
      <c r="G1457" s="186" t="s">
        <v>539</v>
      </c>
      <c r="H1457" s="186" t="s">
        <v>491</v>
      </c>
      <c r="I1457" s="186" t="s">
        <v>540</v>
      </c>
      <c r="J1457" s="152" t="str">
        <f t="shared" si="1"/>
        <v>2025/01</v>
      </c>
    </row>
    <row r="1458">
      <c r="A1458" s="195">
        <v>1.7376768E9</v>
      </c>
      <c r="B1458" s="186">
        <v>1.7377632E9</v>
      </c>
      <c r="C1458" s="186">
        <v>5.7057392</v>
      </c>
      <c r="D1458" s="186" t="s">
        <v>537</v>
      </c>
      <c r="E1458" s="196"/>
      <c r="F1458" s="186" t="s">
        <v>542</v>
      </c>
      <c r="G1458" s="186" t="s">
        <v>539</v>
      </c>
      <c r="H1458" s="186" t="s">
        <v>487</v>
      </c>
      <c r="I1458" s="186" t="s">
        <v>540</v>
      </c>
      <c r="J1458" s="152" t="str">
        <f t="shared" si="1"/>
        <v>2025/01</v>
      </c>
    </row>
    <row r="1459">
      <c r="A1459" s="195">
        <v>1.7376768E9</v>
      </c>
      <c r="B1459" s="186">
        <v>1.7377632E9</v>
      </c>
      <c r="C1459" s="186">
        <v>3.84935189</v>
      </c>
      <c r="D1459" s="186" t="s">
        <v>537</v>
      </c>
      <c r="E1459" s="196"/>
      <c r="F1459" s="186" t="s">
        <v>538</v>
      </c>
      <c r="G1459" s="186" t="s">
        <v>539</v>
      </c>
      <c r="H1459" s="186" t="s">
        <v>499</v>
      </c>
      <c r="I1459" s="186" t="s">
        <v>540</v>
      </c>
      <c r="J1459" s="152" t="str">
        <f t="shared" si="1"/>
        <v>2025/01</v>
      </c>
    </row>
    <row r="1460">
      <c r="A1460" s="195">
        <v>1.7376768E9</v>
      </c>
      <c r="B1460" s="186">
        <v>1.7377632E9</v>
      </c>
      <c r="C1460" s="186">
        <v>8.17615135</v>
      </c>
      <c r="D1460" s="186" t="s">
        <v>537</v>
      </c>
      <c r="E1460" s="196"/>
      <c r="F1460" s="186" t="s">
        <v>548</v>
      </c>
      <c r="G1460" s="186" t="s">
        <v>539</v>
      </c>
      <c r="H1460" s="186" t="s">
        <v>488</v>
      </c>
      <c r="I1460" s="186" t="s">
        <v>540</v>
      </c>
      <c r="J1460" s="152" t="str">
        <f t="shared" si="1"/>
        <v>2025/01</v>
      </c>
    </row>
    <row r="1461">
      <c r="A1461" s="195">
        <v>1.7376768E9</v>
      </c>
      <c r="B1461" s="186">
        <v>1.7377632E9</v>
      </c>
      <c r="C1461" s="186">
        <v>7.21289306</v>
      </c>
      <c r="D1461" s="186" t="s">
        <v>537</v>
      </c>
      <c r="E1461" s="196"/>
      <c r="F1461" s="186" t="s">
        <v>541</v>
      </c>
      <c r="G1461" s="186" t="s">
        <v>539</v>
      </c>
      <c r="H1461" s="186" t="s">
        <v>489</v>
      </c>
      <c r="I1461" s="186" t="s">
        <v>540</v>
      </c>
      <c r="J1461" s="152" t="str">
        <f t="shared" si="1"/>
        <v>2025/01</v>
      </c>
    </row>
    <row r="1462">
      <c r="A1462" s="195">
        <v>1.7376768E9</v>
      </c>
      <c r="B1462" s="186">
        <v>1.7377632E9</v>
      </c>
      <c r="C1462" s="186">
        <v>12.4255566623485</v>
      </c>
      <c r="D1462" s="186" t="s">
        <v>537</v>
      </c>
      <c r="E1462" s="196"/>
      <c r="F1462" s="186" t="s">
        <v>543</v>
      </c>
      <c r="G1462" s="186" t="s">
        <v>539</v>
      </c>
      <c r="H1462" s="186" t="s">
        <v>502</v>
      </c>
      <c r="I1462" s="186" t="s">
        <v>540</v>
      </c>
      <c r="J1462" s="152" t="str">
        <f t="shared" si="1"/>
        <v>2025/01</v>
      </c>
    </row>
    <row r="1463">
      <c r="A1463" s="195">
        <v>1.7376768E9</v>
      </c>
      <c r="B1463" s="186">
        <v>1.7377632E9</v>
      </c>
      <c r="C1463" s="186">
        <v>0.51977425</v>
      </c>
      <c r="D1463" s="186" t="s">
        <v>537</v>
      </c>
      <c r="E1463" s="196"/>
      <c r="F1463" s="186" t="s">
        <v>544</v>
      </c>
      <c r="G1463" s="186" t="s">
        <v>539</v>
      </c>
      <c r="H1463" s="186" t="s">
        <v>498</v>
      </c>
      <c r="I1463" s="186" t="s">
        <v>540</v>
      </c>
      <c r="J1463" s="152" t="str">
        <f t="shared" si="1"/>
        <v>2025/01</v>
      </c>
    </row>
    <row r="1464">
      <c r="A1464" s="195">
        <v>1.7376768E9</v>
      </c>
      <c r="B1464" s="186">
        <v>1.7377632E9</v>
      </c>
      <c r="C1464" s="186">
        <v>0.0996801</v>
      </c>
      <c r="D1464" s="186" t="s">
        <v>537</v>
      </c>
      <c r="E1464" s="196"/>
      <c r="F1464" s="186" t="s">
        <v>545</v>
      </c>
      <c r="G1464" s="186" t="s">
        <v>539</v>
      </c>
      <c r="H1464" s="186" t="s">
        <v>491</v>
      </c>
      <c r="I1464" s="186" t="s">
        <v>540</v>
      </c>
      <c r="J1464" s="152" t="str">
        <f t="shared" si="1"/>
        <v>2025/01</v>
      </c>
    </row>
    <row r="1465">
      <c r="A1465" s="195">
        <v>1.7377632E9</v>
      </c>
      <c r="B1465" s="186">
        <v>1.7378496E9</v>
      </c>
      <c r="C1465" s="186">
        <v>1.10688615</v>
      </c>
      <c r="D1465" s="186" t="s">
        <v>537</v>
      </c>
      <c r="E1465" s="196"/>
      <c r="F1465" s="186" t="s">
        <v>542</v>
      </c>
      <c r="G1465" s="186" t="s">
        <v>539</v>
      </c>
      <c r="H1465" s="186" t="s">
        <v>487</v>
      </c>
      <c r="I1465" s="186" t="s">
        <v>540</v>
      </c>
      <c r="J1465" s="152" t="str">
        <f t="shared" si="1"/>
        <v>2025/01</v>
      </c>
    </row>
    <row r="1466">
      <c r="A1466" s="195">
        <v>1.7377632E9</v>
      </c>
      <c r="B1466" s="186">
        <v>1.7378496E9</v>
      </c>
      <c r="C1466" s="186">
        <v>1.59643039</v>
      </c>
      <c r="D1466" s="186" t="s">
        <v>537</v>
      </c>
      <c r="E1466" s="196"/>
      <c r="F1466" s="186" t="s">
        <v>538</v>
      </c>
      <c r="G1466" s="186" t="s">
        <v>539</v>
      </c>
      <c r="H1466" s="186" t="s">
        <v>499</v>
      </c>
      <c r="I1466" s="186" t="s">
        <v>540</v>
      </c>
      <c r="J1466" s="152" t="str">
        <f t="shared" si="1"/>
        <v>2025/01</v>
      </c>
    </row>
    <row r="1467">
      <c r="A1467" s="195">
        <v>1.7377632E9</v>
      </c>
      <c r="B1467" s="186">
        <v>1.7378496E9</v>
      </c>
      <c r="C1467" s="186">
        <v>0.72100275</v>
      </c>
      <c r="D1467" s="186" t="s">
        <v>537</v>
      </c>
      <c r="E1467" s="196"/>
      <c r="F1467" s="186" t="s">
        <v>541</v>
      </c>
      <c r="G1467" s="186" t="s">
        <v>539</v>
      </c>
      <c r="H1467" s="186" t="s">
        <v>489</v>
      </c>
      <c r="I1467" s="186" t="s">
        <v>540</v>
      </c>
      <c r="J1467" s="152" t="str">
        <f t="shared" si="1"/>
        <v>2025/01</v>
      </c>
    </row>
    <row r="1468">
      <c r="A1468" s="195">
        <v>1.7377632E9</v>
      </c>
      <c r="B1468" s="186">
        <v>1.7378496E9</v>
      </c>
      <c r="C1468" s="186">
        <v>4.44993589812489</v>
      </c>
      <c r="D1468" s="186" t="s">
        <v>537</v>
      </c>
      <c r="E1468" s="196"/>
      <c r="F1468" s="186" t="s">
        <v>543</v>
      </c>
      <c r="G1468" s="186" t="s">
        <v>539</v>
      </c>
      <c r="H1468" s="186" t="s">
        <v>502</v>
      </c>
      <c r="I1468" s="186" t="s">
        <v>540</v>
      </c>
      <c r="J1468" s="152" t="str">
        <f t="shared" si="1"/>
        <v>2025/01</v>
      </c>
    </row>
    <row r="1469">
      <c r="A1469" s="195">
        <v>1.7377632E9</v>
      </c>
      <c r="B1469" s="186">
        <v>1.7378496E9</v>
      </c>
      <c r="C1469" s="186">
        <v>0.053754</v>
      </c>
      <c r="D1469" s="186" t="s">
        <v>537</v>
      </c>
      <c r="E1469" s="196"/>
      <c r="F1469" s="186" t="s">
        <v>544</v>
      </c>
      <c r="G1469" s="186" t="s">
        <v>539</v>
      </c>
      <c r="H1469" s="186" t="s">
        <v>498</v>
      </c>
      <c r="I1469" s="186" t="s">
        <v>540</v>
      </c>
      <c r="J1469" s="152" t="str">
        <f t="shared" si="1"/>
        <v>2025/01</v>
      </c>
    </row>
    <row r="1470">
      <c r="A1470" s="195">
        <v>1.7377632E9</v>
      </c>
      <c r="B1470" s="186">
        <v>1.7378496E9</v>
      </c>
      <c r="C1470" s="186">
        <v>0.0819625</v>
      </c>
      <c r="D1470" s="186" t="s">
        <v>537</v>
      </c>
      <c r="E1470" s="196"/>
      <c r="F1470" s="186" t="s">
        <v>545</v>
      </c>
      <c r="G1470" s="186" t="s">
        <v>539</v>
      </c>
      <c r="H1470" s="186" t="s">
        <v>491</v>
      </c>
      <c r="I1470" s="186" t="s">
        <v>540</v>
      </c>
      <c r="J1470" s="152" t="str">
        <f t="shared" si="1"/>
        <v>2025/01</v>
      </c>
    </row>
    <row r="1471">
      <c r="A1471" s="195">
        <v>1.7378496E9</v>
      </c>
      <c r="B1471" s="186">
        <v>1.737936E9</v>
      </c>
      <c r="C1471" s="186">
        <v>2.86186735</v>
      </c>
      <c r="D1471" s="186" t="s">
        <v>537</v>
      </c>
      <c r="E1471" s="196"/>
      <c r="F1471" s="186" t="s">
        <v>542</v>
      </c>
      <c r="G1471" s="186" t="s">
        <v>539</v>
      </c>
      <c r="H1471" s="186" t="s">
        <v>487</v>
      </c>
      <c r="I1471" s="186" t="s">
        <v>540</v>
      </c>
      <c r="J1471" s="152" t="str">
        <f t="shared" si="1"/>
        <v>2025/01</v>
      </c>
    </row>
    <row r="1472">
      <c r="A1472" s="195">
        <v>1.7378496E9</v>
      </c>
      <c r="B1472" s="186">
        <v>1.737936E9</v>
      </c>
      <c r="C1472" s="186">
        <v>2.12743838</v>
      </c>
      <c r="D1472" s="186" t="s">
        <v>537</v>
      </c>
      <c r="E1472" s="196"/>
      <c r="F1472" s="186" t="s">
        <v>538</v>
      </c>
      <c r="G1472" s="186" t="s">
        <v>539</v>
      </c>
      <c r="H1472" s="186" t="s">
        <v>499</v>
      </c>
      <c r="I1472" s="186" t="s">
        <v>540</v>
      </c>
      <c r="J1472" s="152" t="str">
        <f t="shared" si="1"/>
        <v>2025/01</v>
      </c>
    </row>
    <row r="1473">
      <c r="A1473" s="195">
        <v>1.7378496E9</v>
      </c>
      <c r="B1473" s="186">
        <v>1.737936E9</v>
      </c>
      <c r="C1473" s="186">
        <v>0.86049505</v>
      </c>
      <c r="D1473" s="186" t="s">
        <v>537</v>
      </c>
      <c r="E1473" s="196"/>
      <c r="F1473" s="186" t="s">
        <v>541</v>
      </c>
      <c r="G1473" s="186" t="s">
        <v>539</v>
      </c>
      <c r="H1473" s="186" t="s">
        <v>489</v>
      </c>
      <c r="I1473" s="186" t="s">
        <v>540</v>
      </c>
      <c r="J1473" s="152" t="str">
        <f t="shared" si="1"/>
        <v>2025/01</v>
      </c>
    </row>
    <row r="1474">
      <c r="A1474" s="195">
        <v>1.7378496E9</v>
      </c>
      <c r="B1474" s="186">
        <v>1.737936E9</v>
      </c>
      <c r="C1474" s="186">
        <v>4.30643104478554</v>
      </c>
      <c r="D1474" s="186" t="s">
        <v>537</v>
      </c>
      <c r="E1474" s="196"/>
      <c r="F1474" s="186" t="s">
        <v>543</v>
      </c>
      <c r="G1474" s="186" t="s">
        <v>539</v>
      </c>
      <c r="H1474" s="186" t="s">
        <v>502</v>
      </c>
      <c r="I1474" s="186" t="s">
        <v>540</v>
      </c>
      <c r="J1474" s="152" t="str">
        <f t="shared" si="1"/>
        <v>2025/01</v>
      </c>
    </row>
    <row r="1475">
      <c r="A1475" s="195">
        <v>1.7378496E9</v>
      </c>
      <c r="B1475" s="186">
        <v>1.737936E9</v>
      </c>
      <c r="C1475" s="186">
        <v>0.24210975</v>
      </c>
      <c r="D1475" s="186" t="s">
        <v>537</v>
      </c>
      <c r="E1475" s="196"/>
      <c r="F1475" s="186" t="s">
        <v>545</v>
      </c>
      <c r="G1475" s="186" t="s">
        <v>539</v>
      </c>
      <c r="H1475" s="186" t="s">
        <v>491</v>
      </c>
      <c r="I1475" s="186" t="s">
        <v>540</v>
      </c>
      <c r="J1475" s="152" t="str">
        <f t="shared" si="1"/>
        <v>2025/01</v>
      </c>
    </row>
    <row r="1476">
      <c r="A1476" s="195">
        <v>1.7378496E9</v>
      </c>
      <c r="B1476" s="186">
        <v>1.737936E9</v>
      </c>
      <c r="C1476" s="186">
        <v>0.0168459</v>
      </c>
      <c r="D1476" s="186" t="s">
        <v>537</v>
      </c>
      <c r="E1476" s="196"/>
      <c r="F1476" s="186" t="s">
        <v>544</v>
      </c>
      <c r="G1476" s="186" t="s">
        <v>539</v>
      </c>
      <c r="H1476" s="186" t="s">
        <v>498</v>
      </c>
      <c r="I1476" s="186" t="s">
        <v>540</v>
      </c>
      <c r="J1476" s="152" t="str">
        <f t="shared" si="1"/>
        <v>2025/01</v>
      </c>
    </row>
    <row r="1477">
      <c r="A1477" s="195">
        <v>1.737936E9</v>
      </c>
      <c r="B1477" s="186">
        <v>1.7380224E9</v>
      </c>
      <c r="C1477" s="186">
        <v>8.7487653</v>
      </c>
      <c r="D1477" s="186" t="s">
        <v>537</v>
      </c>
      <c r="E1477" s="196"/>
      <c r="F1477" s="186" t="s">
        <v>542</v>
      </c>
      <c r="G1477" s="186" t="s">
        <v>539</v>
      </c>
      <c r="H1477" s="186" t="s">
        <v>487</v>
      </c>
      <c r="I1477" s="186" t="s">
        <v>540</v>
      </c>
      <c r="J1477" s="152" t="str">
        <f t="shared" si="1"/>
        <v>2025/01</v>
      </c>
    </row>
    <row r="1478">
      <c r="A1478" s="195">
        <v>1.737936E9</v>
      </c>
      <c r="B1478" s="186">
        <v>1.7380224E9</v>
      </c>
      <c r="C1478" s="186">
        <v>2.44509317</v>
      </c>
      <c r="D1478" s="186" t="s">
        <v>537</v>
      </c>
      <c r="E1478" s="196"/>
      <c r="F1478" s="186" t="s">
        <v>538</v>
      </c>
      <c r="G1478" s="186" t="s">
        <v>539</v>
      </c>
      <c r="H1478" s="186" t="s">
        <v>499</v>
      </c>
      <c r="I1478" s="186" t="s">
        <v>540</v>
      </c>
      <c r="J1478" s="152" t="str">
        <f t="shared" si="1"/>
        <v>2025/01</v>
      </c>
    </row>
    <row r="1479">
      <c r="A1479" s="195">
        <v>1.737936E9</v>
      </c>
      <c r="B1479" s="186">
        <v>1.7380224E9</v>
      </c>
      <c r="C1479" s="186">
        <v>19.7649677</v>
      </c>
      <c r="D1479" s="186" t="s">
        <v>537</v>
      </c>
      <c r="E1479" s="196"/>
      <c r="F1479" s="186" t="s">
        <v>548</v>
      </c>
      <c r="G1479" s="186" t="s">
        <v>539</v>
      </c>
      <c r="H1479" s="186" t="s">
        <v>488</v>
      </c>
      <c r="I1479" s="186" t="s">
        <v>540</v>
      </c>
      <c r="J1479" s="152" t="str">
        <f t="shared" si="1"/>
        <v>2025/01</v>
      </c>
    </row>
    <row r="1480">
      <c r="A1480" s="195">
        <v>1.737936E9</v>
      </c>
      <c r="B1480" s="186">
        <v>1.7380224E9</v>
      </c>
      <c r="C1480" s="186">
        <v>72.74365825</v>
      </c>
      <c r="D1480" s="186" t="s">
        <v>537</v>
      </c>
      <c r="E1480" s="196"/>
      <c r="F1480" s="186" t="s">
        <v>541</v>
      </c>
      <c r="G1480" s="186" t="s">
        <v>539</v>
      </c>
      <c r="H1480" s="186" t="s">
        <v>489</v>
      </c>
      <c r="I1480" s="186" t="s">
        <v>540</v>
      </c>
      <c r="J1480" s="152" t="str">
        <f t="shared" si="1"/>
        <v>2025/01</v>
      </c>
    </row>
    <row r="1481">
      <c r="A1481" s="195">
        <v>1.737936E9</v>
      </c>
      <c r="B1481" s="186">
        <v>1.7380224E9</v>
      </c>
      <c r="C1481" s="186">
        <v>7.14598399052274</v>
      </c>
      <c r="D1481" s="186" t="s">
        <v>537</v>
      </c>
      <c r="E1481" s="196"/>
      <c r="F1481" s="186" t="s">
        <v>543</v>
      </c>
      <c r="G1481" s="186" t="s">
        <v>539</v>
      </c>
      <c r="H1481" s="186" t="s">
        <v>502</v>
      </c>
      <c r="I1481" s="186" t="s">
        <v>540</v>
      </c>
      <c r="J1481" s="152" t="str">
        <f t="shared" si="1"/>
        <v>2025/01</v>
      </c>
    </row>
    <row r="1482">
      <c r="A1482" s="195">
        <v>1.737936E9</v>
      </c>
      <c r="B1482" s="186">
        <v>1.7380224E9</v>
      </c>
      <c r="C1482" s="186">
        <v>0.07424765</v>
      </c>
      <c r="D1482" s="186" t="s">
        <v>537</v>
      </c>
      <c r="E1482" s="196"/>
      <c r="F1482" s="186" t="s">
        <v>544</v>
      </c>
      <c r="G1482" s="186" t="s">
        <v>539</v>
      </c>
      <c r="H1482" s="186" t="s">
        <v>498</v>
      </c>
      <c r="I1482" s="186" t="s">
        <v>540</v>
      </c>
      <c r="J1482" s="152" t="str">
        <f t="shared" si="1"/>
        <v>2025/01</v>
      </c>
    </row>
    <row r="1483">
      <c r="A1483" s="195">
        <v>1.737936E9</v>
      </c>
      <c r="B1483" s="186">
        <v>1.7380224E9</v>
      </c>
      <c r="C1483" s="186">
        <v>0.84407215</v>
      </c>
      <c r="D1483" s="186" t="s">
        <v>537</v>
      </c>
      <c r="E1483" s="196"/>
      <c r="F1483" s="186" t="s">
        <v>545</v>
      </c>
      <c r="G1483" s="186" t="s">
        <v>539</v>
      </c>
      <c r="H1483" s="186" t="s">
        <v>491</v>
      </c>
      <c r="I1483" s="186" t="s">
        <v>540</v>
      </c>
      <c r="J1483" s="152" t="str">
        <f t="shared" si="1"/>
        <v>2025/01</v>
      </c>
    </row>
    <row r="1484">
      <c r="A1484" s="195">
        <v>1.7380224E9</v>
      </c>
      <c r="B1484" s="186">
        <v>1.7381088E9</v>
      </c>
      <c r="C1484" s="186">
        <v>7.7929208</v>
      </c>
      <c r="D1484" s="186" t="s">
        <v>537</v>
      </c>
      <c r="E1484" s="196"/>
      <c r="F1484" s="186" t="s">
        <v>542</v>
      </c>
      <c r="G1484" s="186" t="s">
        <v>539</v>
      </c>
      <c r="H1484" s="186" t="s">
        <v>487</v>
      </c>
      <c r="I1484" s="186" t="s">
        <v>540</v>
      </c>
      <c r="J1484" s="152" t="str">
        <f t="shared" si="1"/>
        <v>2025/01</v>
      </c>
    </row>
    <row r="1485">
      <c r="A1485" s="195">
        <v>1.7380224E9</v>
      </c>
      <c r="B1485" s="186">
        <v>1.7381088E9</v>
      </c>
      <c r="C1485" s="186">
        <v>52.45859329</v>
      </c>
      <c r="D1485" s="186" t="s">
        <v>537</v>
      </c>
      <c r="E1485" s="196"/>
      <c r="F1485" s="186" t="s">
        <v>538</v>
      </c>
      <c r="G1485" s="186" t="s">
        <v>539</v>
      </c>
      <c r="H1485" s="186" t="s">
        <v>499</v>
      </c>
      <c r="I1485" s="186" t="s">
        <v>540</v>
      </c>
      <c r="J1485" s="152" t="str">
        <f t="shared" si="1"/>
        <v>2025/01</v>
      </c>
    </row>
    <row r="1486">
      <c r="A1486" s="195">
        <v>1.7380224E9</v>
      </c>
      <c r="B1486" s="186">
        <v>1.7381088E9</v>
      </c>
      <c r="C1486" s="186">
        <v>24.16781415</v>
      </c>
      <c r="D1486" s="186" t="s">
        <v>537</v>
      </c>
      <c r="E1486" s="196"/>
      <c r="F1486" s="186" t="s">
        <v>548</v>
      </c>
      <c r="G1486" s="186" t="s">
        <v>539</v>
      </c>
      <c r="H1486" s="186" t="s">
        <v>488</v>
      </c>
      <c r="I1486" s="186" t="s">
        <v>540</v>
      </c>
      <c r="J1486" s="152" t="str">
        <f t="shared" si="1"/>
        <v>2025/01</v>
      </c>
    </row>
    <row r="1487">
      <c r="A1487" s="195">
        <v>1.7380224E9</v>
      </c>
      <c r="B1487" s="186">
        <v>1.7381088E9</v>
      </c>
      <c r="C1487" s="186">
        <v>95.3053367</v>
      </c>
      <c r="D1487" s="186" t="s">
        <v>537</v>
      </c>
      <c r="E1487" s="196"/>
      <c r="F1487" s="186" t="s">
        <v>541</v>
      </c>
      <c r="G1487" s="186" t="s">
        <v>539</v>
      </c>
      <c r="H1487" s="186" t="s">
        <v>489</v>
      </c>
      <c r="I1487" s="186" t="s">
        <v>540</v>
      </c>
      <c r="J1487" s="152" t="str">
        <f t="shared" si="1"/>
        <v>2025/01</v>
      </c>
    </row>
    <row r="1488">
      <c r="A1488" s="195">
        <v>1.7380224E9</v>
      </c>
      <c r="B1488" s="186">
        <v>1.7381088E9</v>
      </c>
      <c r="C1488" s="186">
        <v>4.57793614478554</v>
      </c>
      <c r="D1488" s="186" t="s">
        <v>537</v>
      </c>
      <c r="E1488" s="196"/>
      <c r="F1488" s="186" t="s">
        <v>543</v>
      </c>
      <c r="G1488" s="186" t="s">
        <v>539</v>
      </c>
      <c r="H1488" s="186" t="s">
        <v>502</v>
      </c>
      <c r="I1488" s="186" t="s">
        <v>540</v>
      </c>
      <c r="J1488" s="152" t="str">
        <f t="shared" si="1"/>
        <v>2025/01</v>
      </c>
    </row>
    <row r="1489">
      <c r="A1489" s="195">
        <v>1.7380224E9</v>
      </c>
      <c r="B1489" s="186">
        <v>1.7381088E9</v>
      </c>
      <c r="C1489" s="186">
        <v>0.07728495</v>
      </c>
      <c r="D1489" s="186" t="s">
        <v>537</v>
      </c>
      <c r="E1489" s="196"/>
      <c r="F1489" s="186" t="s">
        <v>544</v>
      </c>
      <c r="G1489" s="186" t="s">
        <v>539</v>
      </c>
      <c r="H1489" s="186" t="s">
        <v>498</v>
      </c>
      <c r="I1489" s="186" t="s">
        <v>540</v>
      </c>
      <c r="J1489" s="152" t="str">
        <f t="shared" si="1"/>
        <v>2025/01</v>
      </c>
    </row>
    <row r="1490">
      <c r="A1490" s="195">
        <v>1.7380224E9</v>
      </c>
      <c r="B1490" s="186">
        <v>1.7381088E9</v>
      </c>
      <c r="C1490" s="186">
        <v>1.96772645</v>
      </c>
      <c r="D1490" s="186" t="s">
        <v>537</v>
      </c>
      <c r="E1490" s="196"/>
      <c r="F1490" s="186" t="s">
        <v>545</v>
      </c>
      <c r="G1490" s="186" t="s">
        <v>539</v>
      </c>
      <c r="H1490" s="186" t="s">
        <v>491</v>
      </c>
      <c r="I1490" s="186" t="s">
        <v>540</v>
      </c>
      <c r="J1490" s="152" t="str">
        <f t="shared" si="1"/>
        <v>2025/01</v>
      </c>
    </row>
    <row r="1491">
      <c r="A1491" s="195">
        <v>1.7381088E9</v>
      </c>
      <c r="B1491" s="186">
        <v>1.7381952E9</v>
      </c>
      <c r="C1491" s="186">
        <v>2.15979045</v>
      </c>
      <c r="D1491" s="186" t="s">
        <v>537</v>
      </c>
      <c r="E1491" s="196"/>
      <c r="F1491" s="186" t="s">
        <v>542</v>
      </c>
      <c r="G1491" s="186" t="s">
        <v>539</v>
      </c>
      <c r="H1491" s="186" t="s">
        <v>487</v>
      </c>
      <c r="I1491" s="186" t="s">
        <v>540</v>
      </c>
      <c r="J1491" s="152" t="str">
        <f t="shared" si="1"/>
        <v>2025/01</v>
      </c>
    </row>
    <row r="1492">
      <c r="A1492" s="195">
        <v>1.7381088E9</v>
      </c>
      <c r="B1492" s="186">
        <v>1.7381952E9</v>
      </c>
      <c r="C1492" s="186">
        <v>43.76448831</v>
      </c>
      <c r="D1492" s="186" t="s">
        <v>537</v>
      </c>
      <c r="E1492" s="196"/>
      <c r="F1492" s="186" t="s">
        <v>538</v>
      </c>
      <c r="G1492" s="186" t="s">
        <v>539</v>
      </c>
      <c r="H1492" s="186" t="s">
        <v>499</v>
      </c>
      <c r="I1492" s="186" t="s">
        <v>540</v>
      </c>
      <c r="J1492" s="152" t="str">
        <f t="shared" si="1"/>
        <v>2025/01</v>
      </c>
    </row>
    <row r="1493">
      <c r="A1493" s="195">
        <v>1.7381088E9</v>
      </c>
      <c r="B1493" s="186">
        <v>1.7381952E9</v>
      </c>
      <c r="C1493" s="186">
        <v>87.9644747</v>
      </c>
      <c r="D1493" s="186" t="s">
        <v>537</v>
      </c>
      <c r="E1493" s="196"/>
      <c r="F1493" s="186" t="s">
        <v>541</v>
      </c>
      <c r="G1493" s="186" t="s">
        <v>539</v>
      </c>
      <c r="H1493" s="186" t="s">
        <v>489</v>
      </c>
      <c r="I1493" s="186" t="s">
        <v>540</v>
      </c>
      <c r="J1493" s="152" t="str">
        <f t="shared" si="1"/>
        <v>2025/01</v>
      </c>
    </row>
    <row r="1494">
      <c r="A1494" s="195">
        <v>1.7381088E9</v>
      </c>
      <c r="B1494" s="186">
        <v>1.7381952E9</v>
      </c>
      <c r="C1494" s="186">
        <v>12.9089945161495</v>
      </c>
      <c r="D1494" s="186" t="s">
        <v>537</v>
      </c>
      <c r="E1494" s="196"/>
      <c r="F1494" s="186" t="s">
        <v>543</v>
      </c>
      <c r="G1494" s="186" t="s">
        <v>539</v>
      </c>
      <c r="H1494" s="186" t="s">
        <v>502</v>
      </c>
      <c r="I1494" s="186" t="s">
        <v>540</v>
      </c>
      <c r="J1494" s="152" t="str">
        <f t="shared" si="1"/>
        <v>2025/01</v>
      </c>
    </row>
    <row r="1495">
      <c r="A1495" s="195">
        <v>1.7381088E9</v>
      </c>
      <c r="B1495" s="186">
        <v>1.7381952E9</v>
      </c>
      <c r="C1495" s="186">
        <v>2.8617175</v>
      </c>
      <c r="D1495" s="186" t="s">
        <v>537</v>
      </c>
      <c r="E1495" s="196"/>
      <c r="F1495" s="186" t="s">
        <v>548</v>
      </c>
      <c r="G1495" s="186" t="s">
        <v>539</v>
      </c>
      <c r="H1495" s="186" t="s">
        <v>488</v>
      </c>
      <c r="I1495" s="186" t="s">
        <v>540</v>
      </c>
      <c r="J1495" s="152" t="str">
        <f t="shared" si="1"/>
        <v>2025/01</v>
      </c>
    </row>
    <row r="1496">
      <c r="A1496" s="195">
        <v>1.7381088E9</v>
      </c>
      <c r="B1496" s="186">
        <v>1.7381952E9</v>
      </c>
      <c r="C1496" s="186">
        <v>0.0260951</v>
      </c>
      <c r="D1496" s="186" t="s">
        <v>537</v>
      </c>
      <c r="E1496" s="196"/>
      <c r="F1496" s="186" t="s">
        <v>544</v>
      </c>
      <c r="G1496" s="186" t="s">
        <v>539</v>
      </c>
      <c r="H1496" s="186" t="s">
        <v>498</v>
      </c>
      <c r="I1496" s="186" t="s">
        <v>540</v>
      </c>
      <c r="J1496" s="152" t="str">
        <f t="shared" si="1"/>
        <v>2025/01</v>
      </c>
    </row>
    <row r="1497">
      <c r="A1497" s="195">
        <v>1.7381088E9</v>
      </c>
      <c r="B1497" s="186">
        <v>1.7381952E9</v>
      </c>
      <c r="C1497" s="186">
        <v>0.2504115</v>
      </c>
      <c r="D1497" s="186" t="s">
        <v>537</v>
      </c>
      <c r="E1497" s="196"/>
      <c r="F1497" s="186" t="s">
        <v>545</v>
      </c>
      <c r="G1497" s="186" t="s">
        <v>539</v>
      </c>
      <c r="H1497" s="186" t="s">
        <v>491</v>
      </c>
      <c r="I1497" s="186" t="s">
        <v>540</v>
      </c>
      <c r="J1497" s="152" t="str">
        <f t="shared" si="1"/>
        <v>2025/01</v>
      </c>
    </row>
    <row r="1498">
      <c r="A1498" s="195">
        <v>1.7381952E9</v>
      </c>
      <c r="B1498" s="186">
        <v>1.7382816E9</v>
      </c>
      <c r="C1498" s="186">
        <v>2.76605895</v>
      </c>
      <c r="D1498" s="186" t="s">
        <v>537</v>
      </c>
      <c r="E1498" s="196"/>
      <c r="F1498" s="186" t="s">
        <v>542</v>
      </c>
      <c r="G1498" s="186" t="s">
        <v>539</v>
      </c>
      <c r="H1498" s="186" t="s">
        <v>487</v>
      </c>
      <c r="I1498" s="186" t="s">
        <v>540</v>
      </c>
      <c r="J1498" s="152" t="str">
        <f t="shared" si="1"/>
        <v>2025/01</v>
      </c>
    </row>
    <row r="1499">
      <c r="A1499" s="195">
        <v>1.7381952E9</v>
      </c>
      <c r="B1499" s="186">
        <v>1.7382816E9</v>
      </c>
      <c r="C1499" s="186">
        <v>49.90451135</v>
      </c>
      <c r="D1499" s="186" t="s">
        <v>537</v>
      </c>
      <c r="E1499" s="196"/>
      <c r="F1499" s="186" t="s">
        <v>538</v>
      </c>
      <c r="G1499" s="186" t="s">
        <v>539</v>
      </c>
      <c r="H1499" s="186" t="s">
        <v>499</v>
      </c>
      <c r="I1499" s="186" t="s">
        <v>540</v>
      </c>
      <c r="J1499" s="152" t="str">
        <f t="shared" si="1"/>
        <v>2025/01</v>
      </c>
    </row>
    <row r="1500">
      <c r="A1500" s="195">
        <v>1.7381952E9</v>
      </c>
      <c r="B1500" s="186">
        <v>1.7382816E9</v>
      </c>
      <c r="C1500" s="186">
        <v>25.7184062</v>
      </c>
      <c r="D1500" s="186" t="s">
        <v>537</v>
      </c>
      <c r="E1500" s="196"/>
      <c r="F1500" s="186" t="s">
        <v>548</v>
      </c>
      <c r="G1500" s="186" t="s">
        <v>539</v>
      </c>
      <c r="H1500" s="186" t="s">
        <v>488</v>
      </c>
      <c r="I1500" s="186" t="s">
        <v>540</v>
      </c>
      <c r="J1500" s="152" t="str">
        <f t="shared" si="1"/>
        <v>2025/01</v>
      </c>
    </row>
    <row r="1501">
      <c r="A1501" s="195">
        <v>1.7381952E9</v>
      </c>
      <c r="B1501" s="186">
        <v>1.7382816E9</v>
      </c>
      <c r="C1501" s="186">
        <v>83.1373124</v>
      </c>
      <c r="D1501" s="186" t="s">
        <v>537</v>
      </c>
      <c r="E1501" s="196"/>
      <c r="F1501" s="186" t="s">
        <v>541</v>
      </c>
      <c r="G1501" s="186" t="s">
        <v>539</v>
      </c>
      <c r="H1501" s="186" t="s">
        <v>489</v>
      </c>
      <c r="I1501" s="186" t="s">
        <v>540</v>
      </c>
      <c r="J1501" s="152" t="str">
        <f t="shared" si="1"/>
        <v>2025/01</v>
      </c>
    </row>
    <row r="1502">
      <c r="A1502" s="195">
        <v>1.7381952E9</v>
      </c>
      <c r="B1502" s="186">
        <v>1.7382816E9</v>
      </c>
      <c r="C1502" s="186">
        <v>5.95791354098446</v>
      </c>
      <c r="D1502" s="186" t="s">
        <v>537</v>
      </c>
      <c r="E1502" s="196"/>
      <c r="F1502" s="186" t="s">
        <v>543</v>
      </c>
      <c r="G1502" s="186" t="s">
        <v>539</v>
      </c>
      <c r="H1502" s="186" t="s">
        <v>502</v>
      </c>
      <c r="I1502" s="186" t="s">
        <v>540</v>
      </c>
      <c r="J1502" s="152" t="str">
        <f t="shared" si="1"/>
        <v>2025/01</v>
      </c>
    </row>
    <row r="1503">
      <c r="A1503" s="195">
        <v>1.7381952E9</v>
      </c>
      <c r="B1503" s="186">
        <v>1.7382816E9</v>
      </c>
      <c r="C1503" s="186">
        <v>0.18648435</v>
      </c>
      <c r="D1503" s="186" t="s">
        <v>537</v>
      </c>
      <c r="E1503" s="196"/>
      <c r="F1503" s="186" t="s">
        <v>544</v>
      </c>
      <c r="G1503" s="186" t="s">
        <v>539</v>
      </c>
      <c r="H1503" s="186" t="s">
        <v>498</v>
      </c>
      <c r="I1503" s="186" t="s">
        <v>540</v>
      </c>
      <c r="J1503" s="152" t="str">
        <f t="shared" si="1"/>
        <v>2025/01</v>
      </c>
    </row>
    <row r="1504">
      <c r="A1504" s="195">
        <v>1.7381952E9</v>
      </c>
      <c r="B1504" s="186">
        <v>1.7382816E9</v>
      </c>
      <c r="C1504" s="186">
        <v>0.2065788</v>
      </c>
      <c r="D1504" s="186" t="s">
        <v>537</v>
      </c>
      <c r="E1504" s="196"/>
      <c r="F1504" s="186" t="s">
        <v>545</v>
      </c>
      <c r="G1504" s="186" t="s">
        <v>539</v>
      </c>
      <c r="H1504" s="186" t="s">
        <v>491</v>
      </c>
      <c r="I1504" s="186" t="s">
        <v>540</v>
      </c>
      <c r="J1504" s="152" t="str">
        <f t="shared" si="1"/>
        <v>2025/01</v>
      </c>
    </row>
    <row r="1505">
      <c r="A1505" s="195">
        <v>1.7382816E9</v>
      </c>
      <c r="B1505" s="186">
        <v>1.738368E9</v>
      </c>
      <c r="C1505" s="186">
        <v>2.9524014</v>
      </c>
      <c r="D1505" s="186" t="s">
        <v>537</v>
      </c>
      <c r="E1505" s="196"/>
      <c r="F1505" s="186" t="s">
        <v>542</v>
      </c>
      <c r="G1505" s="186" t="s">
        <v>539</v>
      </c>
      <c r="H1505" s="186" t="s">
        <v>487</v>
      </c>
      <c r="I1505" s="186" t="s">
        <v>540</v>
      </c>
      <c r="J1505" s="152" t="str">
        <f t="shared" si="1"/>
        <v>2025/02</v>
      </c>
    </row>
    <row r="1506">
      <c r="A1506" s="195">
        <v>1.7382816E9</v>
      </c>
      <c r="B1506" s="186">
        <v>1.738368E9</v>
      </c>
      <c r="C1506" s="186">
        <v>41.16264405</v>
      </c>
      <c r="D1506" s="186" t="s">
        <v>537</v>
      </c>
      <c r="E1506" s="196"/>
      <c r="F1506" s="186" t="s">
        <v>538</v>
      </c>
      <c r="G1506" s="186" t="s">
        <v>539</v>
      </c>
      <c r="H1506" s="186" t="s">
        <v>499</v>
      </c>
      <c r="I1506" s="186" t="s">
        <v>540</v>
      </c>
      <c r="J1506" s="152" t="str">
        <f t="shared" si="1"/>
        <v>2025/02</v>
      </c>
    </row>
    <row r="1507">
      <c r="A1507" s="195">
        <v>1.7382816E9</v>
      </c>
      <c r="B1507" s="186">
        <v>1.738368E9</v>
      </c>
      <c r="C1507" s="186">
        <v>14.13300925</v>
      </c>
      <c r="D1507" s="186" t="s">
        <v>537</v>
      </c>
      <c r="E1507" s="196"/>
      <c r="F1507" s="186" t="s">
        <v>548</v>
      </c>
      <c r="G1507" s="186" t="s">
        <v>539</v>
      </c>
      <c r="H1507" s="186" t="s">
        <v>488</v>
      </c>
      <c r="I1507" s="186" t="s">
        <v>540</v>
      </c>
      <c r="J1507" s="152" t="str">
        <f t="shared" si="1"/>
        <v>2025/02</v>
      </c>
    </row>
    <row r="1508">
      <c r="A1508" s="195">
        <v>1.7382816E9</v>
      </c>
      <c r="B1508" s="186">
        <v>1.738368E9</v>
      </c>
      <c r="C1508" s="186">
        <v>99.73116052</v>
      </c>
      <c r="D1508" s="186" t="s">
        <v>537</v>
      </c>
      <c r="E1508" s="196"/>
      <c r="F1508" s="186" t="s">
        <v>541</v>
      </c>
      <c r="G1508" s="186" t="s">
        <v>539</v>
      </c>
      <c r="H1508" s="186" t="s">
        <v>489</v>
      </c>
      <c r="I1508" s="186" t="s">
        <v>540</v>
      </c>
      <c r="J1508" s="152" t="str">
        <f t="shared" si="1"/>
        <v>2025/02</v>
      </c>
    </row>
    <row r="1509">
      <c r="A1509" s="195">
        <v>1.7382816E9</v>
      </c>
      <c r="B1509" s="186">
        <v>1.738368E9</v>
      </c>
      <c r="C1509" s="186">
        <v>1081.77768809479</v>
      </c>
      <c r="D1509" s="186" t="s">
        <v>537</v>
      </c>
      <c r="E1509" s="196"/>
      <c r="F1509" s="186" t="s">
        <v>543</v>
      </c>
      <c r="G1509" s="186" t="s">
        <v>539</v>
      </c>
      <c r="H1509" s="186" t="s">
        <v>502</v>
      </c>
      <c r="I1509" s="186" t="s">
        <v>540</v>
      </c>
      <c r="J1509" s="152" t="str">
        <f t="shared" si="1"/>
        <v>2025/02</v>
      </c>
    </row>
    <row r="1510">
      <c r="A1510" s="195">
        <v>1.7382816E9</v>
      </c>
      <c r="B1510" s="186">
        <v>1.738368E9</v>
      </c>
      <c r="C1510" s="186">
        <v>0.11958785</v>
      </c>
      <c r="D1510" s="186" t="s">
        <v>537</v>
      </c>
      <c r="E1510" s="196"/>
      <c r="F1510" s="186" t="s">
        <v>544</v>
      </c>
      <c r="G1510" s="186" t="s">
        <v>539</v>
      </c>
      <c r="H1510" s="186" t="s">
        <v>498</v>
      </c>
      <c r="I1510" s="186" t="s">
        <v>540</v>
      </c>
      <c r="J1510" s="152" t="str">
        <f t="shared" si="1"/>
        <v>2025/02</v>
      </c>
    </row>
    <row r="1511">
      <c r="A1511" s="195">
        <v>1.7382816E9</v>
      </c>
      <c r="B1511" s="186">
        <v>1.738368E9</v>
      </c>
      <c r="C1511" s="186">
        <v>0.20585135</v>
      </c>
      <c r="D1511" s="186" t="s">
        <v>537</v>
      </c>
      <c r="E1511" s="196"/>
      <c r="F1511" s="186" t="s">
        <v>545</v>
      </c>
      <c r="G1511" s="186" t="s">
        <v>539</v>
      </c>
      <c r="H1511" s="186" t="s">
        <v>491</v>
      </c>
      <c r="I1511" s="186" t="s">
        <v>540</v>
      </c>
      <c r="J1511" s="152" t="str">
        <f t="shared" si="1"/>
        <v>2025/02</v>
      </c>
    </row>
    <row r="1512">
      <c r="A1512" s="195">
        <v>1.738368E9</v>
      </c>
      <c r="B1512" s="186">
        <v>1.7384544E9</v>
      </c>
      <c r="C1512" s="186">
        <v>1.3979194</v>
      </c>
      <c r="D1512" s="186" t="s">
        <v>537</v>
      </c>
      <c r="E1512" s="196"/>
      <c r="F1512" s="186" t="s">
        <v>542</v>
      </c>
      <c r="G1512" s="186" t="s">
        <v>539</v>
      </c>
      <c r="H1512" s="186" t="s">
        <v>487</v>
      </c>
      <c r="I1512" s="186" t="s">
        <v>540</v>
      </c>
      <c r="J1512" s="152" t="str">
        <f t="shared" si="1"/>
        <v>2025/02</v>
      </c>
    </row>
    <row r="1513">
      <c r="A1513" s="195">
        <v>1.738368E9</v>
      </c>
      <c r="B1513" s="186">
        <v>1.7384544E9</v>
      </c>
      <c r="C1513" s="186">
        <v>28.06375989</v>
      </c>
      <c r="D1513" s="186" t="s">
        <v>537</v>
      </c>
      <c r="E1513" s="196"/>
      <c r="F1513" s="186" t="s">
        <v>538</v>
      </c>
      <c r="G1513" s="186" t="s">
        <v>539</v>
      </c>
      <c r="H1513" s="186" t="s">
        <v>499</v>
      </c>
      <c r="I1513" s="186" t="s">
        <v>540</v>
      </c>
      <c r="J1513" s="152" t="str">
        <f t="shared" si="1"/>
        <v>2025/02</v>
      </c>
    </row>
    <row r="1514">
      <c r="A1514" s="195">
        <v>1.738368E9</v>
      </c>
      <c r="B1514" s="186">
        <v>1.7384544E9</v>
      </c>
      <c r="C1514" s="186">
        <v>4.74175942898795</v>
      </c>
      <c r="D1514" s="186" t="s">
        <v>537</v>
      </c>
      <c r="E1514" s="196"/>
      <c r="F1514" s="186" t="s">
        <v>543</v>
      </c>
      <c r="G1514" s="186" t="s">
        <v>539</v>
      </c>
      <c r="H1514" s="186" t="s">
        <v>502</v>
      </c>
      <c r="I1514" s="186" t="s">
        <v>540</v>
      </c>
      <c r="J1514" s="152" t="str">
        <f t="shared" si="1"/>
        <v>2025/02</v>
      </c>
    </row>
    <row r="1515">
      <c r="A1515" s="195">
        <v>1.738368E9</v>
      </c>
      <c r="B1515" s="186">
        <v>1.7384544E9</v>
      </c>
      <c r="C1515" s="186">
        <v>110.0727724</v>
      </c>
      <c r="D1515" s="186" t="s">
        <v>537</v>
      </c>
      <c r="E1515" s="196"/>
      <c r="F1515" s="186" t="s">
        <v>541</v>
      </c>
      <c r="G1515" s="186" t="s">
        <v>539</v>
      </c>
      <c r="H1515" s="186" t="s">
        <v>489</v>
      </c>
      <c r="I1515" s="186" t="s">
        <v>540</v>
      </c>
      <c r="J1515" s="152" t="str">
        <f t="shared" si="1"/>
        <v>2025/02</v>
      </c>
    </row>
    <row r="1516">
      <c r="A1516" s="195">
        <v>1.738368E9</v>
      </c>
      <c r="B1516" s="186">
        <v>1.7384544E9</v>
      </c>
      <c r="C1516" s="186">
        <v>0.0238647</v>
      </c>
      <c r="D1516" s="186" t="s">
        <v>537</v>
      </c>
      <c r="E1516" s="196"/>
      <c r="F1516" s="186" t="s">
        <v>544</v>
      </c>
      <c r="G1516" s="186" t="s">
        <v>539</v>
      </c>
      <c r="H1516" s="186" t="s">
        <v>498</v>
      </c>
      <c r="I1516" s="186" t="s">
        <v>540</v>
      </c>
      <c r="J1516" s="152" t="str">
        <f t="shared" si="1"/>
        <v>2025/02</v>
      </c>
    </row>
    <row r="1517">
      <c r="A1517" s="195">
        <v>1.738368E9</v>
      </c>
      <c r="B1517" s="186">
        <v>1.7384544E9</v>
      </c>
      <c r="C1517" s="186">
        <v>0.20019025</v>
      </c>
      <c r="D1517" s="186" t="s">
        <v>537</v>
      </c>
      <c r="E1517" s="196"/>
      <c r="F1517" s="186" t="s">
        <v>545</v>
      </c>
      <c r="G1517" s="186" t="s">
        <v>539</v>
      </c>
      <c r="H1517" s="186" t="s">
        <v>491</v>
      </c>
      <c r="I1517" s="186" t="s">
        <v>540</v>
      </c>
      <c r="J1517" s="152" t="str">
        <f t="shared" si="1"/>
        <v>2025/02</v>
      </c>
    </row>
    <row r="1518">
      <c r="A1518" s="195">
        <v>1.738368E9</v>
      </c>
      <c r="B1518" s="186">
        <v>1.7384544E9</v>
      </c>
      <c r="C1518" s="186">
        <v>0.00416325</v>
      </c>
      <c r="D1518" s="186" t="s">
        <v>537</v>
      </c>
      <c r="E1518" s="196"/>
      <c r="F1518" s="186" t="s">
        <v>548</v>
      </c>
      <c r="G1518" s="186" t="s">
        <v>539</v>
      </c>
      <c r="H1518" s="186" t="s">
        <v>488</v>
      </c>
      <c r="I1518" s="186" t="s">
        <v>540</v>
      </c>
      <c r="J1518" s="152" t="str">
        <f t="shared" si="1"/>
        <v>2025/02</v>
      </c>
    </row>
    <row r="1519">
      <c r="A1519" s="195">
        <v>1.7384544E9</v>
      </c>
      <c r="B1519" s="186">
        <v>1.7385408E9</v>
      </c>
      <c r="C1519" s="186">
        <v>0.87909765</v>
      </c>
      <c r="D1519" s="186" t="s">
        <v>537</v>
      </c>
      <c r="E1519" s="196"/>
      <c r="F1519" s="186" t="s">
        <v>542</v>
      </c>
      <c r="G1519" s="186" t="s">
        <v>539</v>
      </c>
      <c r="H1519" s="186" t="s">
        <v>487</v>
      </c>
      <c r="I1519" s="186" t="s">
        <v>540</v>
      </c>
      <c r="J1519" s="152" t="str">
        <f t="shared" si="1"/>
        <v>2025/02</v>
      </c>
    </row>
    <row r="1520">
      <c r="A1520" s="195">
        <v>1.7384544E9</v>
      </c>
      <c r="B1520" s="186">
        <v>1.7385408E9</v>
      </c>
      <c r="C1520" s="186">
        <v>4.74137118</v>
      </c>
      <c r="D1520" s="186" t="s">
        <v>537</v>
      </c>
      <c r="E1520" s="196"/>
      <c r="F1520" s="186" t="s">
        <v>538</v>
      </c>
      <c r="G1520" s="186" t="s">
        <v>539</v>
      </c>
      <c r="H1520" s="186" t="s">
        <v>499</v>
      </c>
      <c r="I1520" s="186" t="s">
        <v>540</v>
      </c>
      <c r="J1520" s="152" t="str">
        <f t="shared" si="1"/>
        <v>2025/02</v>
      </c>
    </row>
    <row r="1521">
      <c r="A1521" s="195">
        <v>1.7384544E9</v>
      </c>
      <c r="B1521" s="186">
        <v>1.7385408E9</v>
      </c>
      <c r="C1521" s="186">
        <v>107.0806544</v>
      </c>
      <c r="D1521" s="186" t="s">
        <v>537</v>
      </c>
      <c r="E1521" s="196"/>
      <c r="F1521" s="186" t="s">
        <v>541</v>
      </c>
      <c r="G1521" s="186" t="s">
        <v>539</v>
      </c>
      <c r="H1521" s="186" t="s">
        <v>489</v>
      </c>
      <c r="I1521" s="186" t="s">
        <v>540</v>
      </c>
      <c r="J1521" s="152" t="str">
        <f t="shared" si="1"/>
        <v>2025/02</v>
      </c>
    </row>
    <row r="1522">
      <c r="A1522" s="195">
        <v>1.7384544E9</v>
      </c>
      <c r="B1522" s="186">
        <v>1.7385408E9</v>
      </c>
      <c r="C1522" s="186">
        <v>0.21761655</v>
      </c>
      <c r="D1522" s="186" t="s">
        <v>537</v>
      </c>
      <c r="E1522" s="196"/>
      <c r="F1522" s="186" t="s">
        <v>545</v>
      </c>
      <c r="G1522" s="186" t="s">
        <v>539</v>
      </c>
      <c r="H1522" s="186" t="s">
        <v>491</v>
      </c>
      <c r="I1522" s="186" t="s">
        <v>540</v>
      </c>
      <c r="J1522" s="152" t="str">
        <f t="shared" si="1"/>
        <v>2025/02</v>
      </c>
    </row>
    <row r="1523">
      <c r="A1523" s="195">
        <v>1.7384544E9</v>
      </c>
      <c r="B1523" s="186">
        <v>1.7385408E9</v>
      </c>
      <c r="C1523" s="186">
        <v>4.04582274478554</v>
      </c>
      <c r="D1523" s="186" t="s">
        <v>537</v>
      </c>
      <c r="E1523" s="196"/>
      <c r="F1523" s="186" t="s">
        <v>543</v>
      </c>
      <c r="G1523" s="186" t="s">
        <v>539</v>
      </c>
      <c r="H1523" s="186" t="s">
        <v>502</v>
      </c>
      <c r="I1523" s="186" t="s">
        <v>540</v>
      </c>
      <c r="J1523" s="152" t="str">
        <f t="shared" si="1"/>
        <v>2025/02</v>
      </c>
    </row>
    <row r="1524">
      <c r="A1524" s="195">
        <v>1.7384544E9</v>
      </c>
      <c r="B1524" s="186">
        <v>1.7385408E9</v>
      </c>
      <c r="C1524" s="186">
        <v>0.0019329</v>
      </c>
      <c r="D1524" s="186" t="s">
        <v>537</v>
      </c>
      <c r="E1524" s="196"/>
      <c r="F1524" s="186" t="s">
        <v>548</v>
      </c>
      <c r="G1524" s="186" t="s">
        <v>539</v>
      </c>
      <c r="H1524" s="186" t="s">
        <v>488</v>
      </c>
      <c r="I1524" s="186" t="s">
        <v>540</v>
      </c>
      <c r="J1524" s="152" t="str">
        <f t="shared" si="1"/>
        <v>2025/02</v>
      </c>
    </row>
    <row r="1525">
      <c r="A1525" s="195">
        <v>1.7305056E9</v>
      </c>
      <c r="B1525" s="186">
        <v>1.730592E9</v>
      </c>
      <c r="C1525" s="186">
        <v>1.5370553</v>
      </c>
      <c r="D1525" s="186" t="s">
        <v>537</v>
      </c>
      <c r="E1525" s="196"/>
      <c r="F1525" s="186" t="s">
        <v>542</v>
      </c>
      <c r="G1525" s="186" t="s">
        <v>539</v>
      </c>
      <c r="H1525" s="186" t="s">
        <v>487</v>
      </c>
      <c r="I1525" s="186" t="s">
        <v>540</v>
      </c>
      <c r="J1525" s="152" t="str">
        <f t="shared" si="1"/>
        <v>2024/11</v>
      </c>
    </row>
    <row r="1526">
      <c r="A1526" s="195">
        <v>1.7305056E9</v>
      </c>
      <c r="B1526" s="186">
        <v>1.730592E9</v>
      </c>
      <c r="C1526" s="186">
        <v>1.48264358</v>
      </c>
      <c r="D1526" s="186" t="s">
        <v>537</v>
      </c>
      <c r="E1526" s="196"/>
      <c r="F1526" s="186" t="s">
        <v>538</v>
      </c>
      <c r="G1526" s="186" t="s">
        <v>539</v>
      </c>
      <c r="H1526" s="186" t="s">
        <v>499</v>
      </c>
      <c r="I1526" s="186" t="s">
        <v>540</v>
      </c>
      <c r="J1526" s="152" t="str">
        <f t="shared" si="1"/>
        <v>2024/11</v>
      </c>
    </row>
    <row r="1527">
      <c r="A1527" s="195">
        <v>1.7305056E9</v>
      </c>
      <c r="B1527" s="186">
        <v>1.730592E9</v>
      </c>
      <c r="C1527" s="186">
        <v>3.9290478</v>
      </c>
      <c r="D1527" s="186" t="s">
        <v>537</v>
      </c>
      <c r="E1527" s="196"/>
      <c r="F1527" s="186" t="s">
        <v>543</v>
      </c>
      <c r="G1527" s="186" t="s">
        <v>539</v>
      </c>
      <c r="H1527" s="186" t="s">
        <v>502</v>
      </c>
      <c r="I1527" s="186" t="s">
        <v>540</v>
      </c>
      <c r="J1527" s="152" t="str">
        <f t="shared" si="1"/>
        <v>2024/11</v>
      </c>
    </row>
    <row r="1528">
      <c r="A1528" s="195">
        <v>1.7305056E9</v>
      </c>
      <c r="B1528" s="186">
        <v>1.730592E9</v>
      </c>
      <c r="C1528" s="186">
        <v>0.1770535</v>
      </c>
      <c r="D1528" s="186" t="s">
        <v>537</v>
      </c>
      <c r="E1528" s="196"/>
      <c r="F1528" s="186" t="s">
        <v>544</v>
      </c>
      <c r="G1528" s="186" t="s">
        <v>539</v>
      </c>
      <c r="H1528" s="186" t="s">
        <v>498</v>
      </c>
      <c r="I1528" s="186" t="s">
        <v>540</v>
      </c>
      <c r="J1528" s="152" t="str">
        <f t="shared" si="1"/>
        <v>2024/11</v>
      </c>
    </row>
    <row r="1529">
      <c r="A1529" s="195">
        <v>1.7305056E9</v>
      </c>
      <c r="B1529" s="186">
        <v>1.730592E9</v>
      </c>
      <c r="C1529" s="186">
        <v>0.2311356</v>
      </c>
      <c r="D1529" s="186" t="s">
        <v>537</v>
      </c>
      <c r="E1529" s="196"/>
      <c r="F1529" s="186" t="s">
        <v>541</v>
      </c>
      <c r="G1529" s="186" t="s">
        <v>539</v>
      </c>
      <c r="H1529" s="186" t="s">
        <v>489</v>
      </c>
      <c r="I1529" s="186" t="s">
        <v>540</v>
      </c>
      <c r="J1529" s="152" t="str">
        <f t="shared" si="1"/>
        <v>2024/11</v>
      </c>
    </row>
    <row r="1530">
      <c r="A1530" s="195">
        <v>1.7305056E9</v>
      </c>
      <c r="B1530" s="186">
        <v>1.730592E9</v>
      </c>
      <c r="C1530" s="186">
        <v>0.20442125</v>
      </c>
      <c r="D1530" s="186" t="s">
        <v>537</v>
      </c>
      <c r="E1530" s="196"/>
      <c r="F1530" s="186" t="s">
        <v>553</v>
      </c>
      <c r="G1530" s="186" t="s">
        <v>539</v>
      </c>
      <c r="H1530" s="186" t="s">
        <v>496</v>
      </c>
      <c r="I1530" s="186" t="s">
        <v>540</v>
      </c>
      <c r="J1530" s="152" t="str">
        <f t="shared" si="1"/>
        <v>2024/11</v>
      </c>
    </row>
    <row r="1531">
      <c r="A1531" s="195">
        <v>1.7305056E9</v>
      </c>
      <c r="B1531" s="186">
        <v>1.730592E9</v>
      </c>
      <c r="C1531" s="186">
        <v>0.339523</v>
      </c>
      <c r="D1531" s="186" t="s">
        <v>537</v>
      </c>
      <c r="E1531" s="196"/>
      <c r="F1531" s="186" t="s">
        <v>550</v>
      </c>
      <c r="G1531" s="186" t="s">
        <v>539</v>
      </c>
      <c r="H1531" s="186" t="s">
        <v>497</v>
      </c>
      <c r="I1531" s="186" t="s">
        <v>540</v>
      </c>
      <c r="J1531" s="152" t="str">
        <f t="shared" si="1"/>
        <v>2024/11</v>
      </c>
    </row>
    <row r="1532">
      <c r="A1532" s="195">
        <v>1.730592E9</v>
      </c>
      <c r="B1532" s="186">
        <v>1.7306784E9</v>
      </c>
      <c r="C1532" s="186">
        <v>0.886193</v>
      </c>
      <c r="D1532" s="186" t="s">
        <v>537</v>
      </c>
      <c r="E1532" s="196"/>
      <c r="F1532" s="186" t="s">
        <v>542</v>
      </c>
      <c r="G1532" s="186" t="s">
        <v>539</v>
      </c>
      <c r="H1532" s="186" t="s">
        <v>487</v>
      </c>
      <c r="I1532" s="186" t="s">
        <v>540</v>
      </c>
      <c r="J1532" s="152" t="str">
        <f t="shared" si="1"/>
        <v>2024/11</v>
      </c>
    </row>
    <row r="1533">
      <c r="A1533" s="195">
        <v>1.730592E9</v>
      </c>
      <c r="B1533" s="186">
        <v>1.7306784E9</v>
      </c>
      <c r="C1533" s="186">
        <v>1.60668915</v>
      </c>
      <c r="D1533" s="186" t="s">
        <v>537</v>
      </c>
      <c r="E1533" s="196"/>
      <c r="F1533" s="186" t="s">
        <v>538</v>
      </c>
      <c r="G1533" s="186" t="s">
        <v>539</v>
      </c>
      <c r="H1533" s="186" t="s">
        <v>499</v>
      </c>
      <c r="I1533" s="186" t="s">
        <v>540</v>
      </c>
      <c r="J1533" s="152" t="str">
        <f t="shared" si="1"/>
        <v>2024/11</v>
      </c>
    </row>
    <row r="1534">
      <c r="A1534" s="195">
        <v>1.730592E9</v>
      </c>
      <c r="B1534" s="186">
        <v>1.7306784E9</v>
      </c>
      <c r="C1534" s="186">
        <v>3.88964905</v>
      </c>
      <c r="D1534" s="186" t="s">
        <v>537</v>
      </c>
      <c r="E1534" s="196"/>
      <c r="F1534" s="186" t="s">
        <v>543</v>
      </c>
      <c r="G1534" s="186" t="s">
        <v>539</v>
      </c>
      <c r="H1534" s="186" t="s">
        <v>502</v>
      </c>
      <c r="I1534" s="186" t="s">
        <v>540</v>
      </c>
      <c r="J1534" s="152" t="str">
        <f t="shared" si="1"/>
        <v>2024/11</v>
      </c>
    </row>
    <row r="1535">
      <c r="A1535" s="195">
        <v>1.730592E9</v>
      </c>
      <c r="B1535" s="186">
        <v>1.7306784E9</v>
      </c>
      <c r="C1535" s="186">
        <v>0.05373643</v>
      </c>
      <c r="D1535" s="186" t="s">
        <v>537</v>
      </c>
      <c r="E1535" s="196"/>
      <c r="F1535" s="186" t="s">
        <v>544</v>
      </c>
      <c r="G1535" s="186" t="s">
        <v>539</v>
      </c>
      <c r="H1535" s="186" t="s">
        <v>498</v>
      </c>
      <c r="I1535" s="186" t="s">
        <v>540</v>
      </c>
      <c r="J1535" s="152" t="str">
        <f t="shared" si="1"/>
        <v>2024/11</v>
      </c>
    </row>
    <row r="1536">
      <c r="A1536" s="195">
        <v>1.730592E9</v>
      </c>
      <c r="B1536" s="186">
        <v>1.7306784E9</v>
      </c>
      <c r="C1536" s="186">
        <v>0.23117015</v>
      </c>
      <c r="D1536" s="186" t="s">
        <v>537</v>
      </c>
      <c r="E1536" s="196"/>
      <c r="F1536" s="186" t="s">
        <v>541</v>
      </c>
      <c r="G1536" s="186" t="s">
        <v>539</v>
      </c>
      <c r="H1536" s="186" t="s">
        <v>489</v>
      </c>
      <c r="I1536" s="186" t="s">
        <v>540</v>
      </c>
      <c r="J1536" s="152" t="str">
        <f t="shared" si="1"/>
        <v>2024/11</v>
      </c>
    </row>
    <row r="1537">
      <c r="A1537" s="195">
        <v>1.730592E9</v>
      </c>
      <c r="B1537" s="186">
        <v>1.7306784E9</v>
      </c>
      <c r="C1537" s="186">
        <v>0.2789754</v>
      </c>
      <c r="D1537" s="186" t="s">
        <v>537</v>
      </c>
      <c r="E1537" s="196"/>
      <c r="F1537" s="186" t="s">
        <v>553</v>
      </c>
      <c r="G1537" s="186" t="s">
        <v>539</v>
      </c>
      <c r="H1537" s="186" t="s">
        <v>496</v>
      </c>
      <c r="I1537" s="186" t="s">
        <v>540</v>
      </c>
      <c r="J1537" s="152" t="str">
        <f t="shared" si="1"/>
        <v>2024/11</v>
      </c>
    </row>
    <row r="1538">
      <c r="A1538" s="195">
        <v>1.730592E9</v>
      </c>
      <c r="B1538" s="186">
        <v>1.7306784E9</v>
      </c>
      <c r="C1538" s="186">
        <v>0.01023765</v>
      </c>
      <c r="D1538" s="186" t="s">
        <v>537</v>
      </c>
      <c r="E1538" s="196"/>
      <c r="F1538" s="186" t="s">
        <v>548</v>
      </c>
      <c r="G1538" s="186" t="s">
        <v>539</v>
      </c>
      <c r="H1538" s="186" t="s">
        <v>488</v>
      </c>
      <c r="I1538" s="186" t="s">
        <v>540</v>
      </c>
      <c r="J1538" s="152" t="str">
        <f t="shared" si="1"/>
        <v>2024/11</v>
      </c>
    </row>
    <row r="1539">
      <c r="A1539" s="195">
        <v>1.730592E9</v>
      </c>
      <c r="B1539" s="186">
        <v>1.7306784E9</v>
      </c>
      <c r="C1539" s="186">
        <v>0.3258975</v>
      </c>
      <c r="D1539" s="186" t="s">
        <v>537</v>
      </c>
      <c r="E1539" s="196"/>
      <c r="F1539" s="186" t="s">
        <v>550</v>
      </c>
      <c r="G1539" s="186" t="s">
        <v>539</v>
      </c>
      <c r="H1539" s="186" t="s">
        <v>497</v>
      </c>
      <c r="I1539" s="186" t="s">
        <v>540</v>
      </c>
      <c r="J1539" s="152" t="str">
        <f t="shared" si="1"/>
        <v>2024/11</v>
      </c>
    </row>
    <row r="1540">
      <c r="A1540" s="195">
        <v>1.7306784E9</v>
      </c>
      <c r="B1540" s="186">
        <v>1.7307648E9</v>
      </c>
      <c r="C1540" s="186">
        <v>0.021315</v>
      </c>
      <c r="D1540" s="186" t="s">
        <v>537</v>
      </c>
      <c r="E1540" s="196"/>
      <c r="F1540" s="186" t="s">
        <v>554</v>
      </c>
      <c r="G1540" s="186" t="s">
        <v>539</v>
      </c>
      <c r="H1540" s="186" t="s">
        <v>507</v>
      </c>
      <c r="I1540" s="186" t="s">
        <v>540</v>
      </c>
      <c r="J1540" s="152" t="str">
        <f t="shared" si="1"/>
        <v>2024/11</v>
      </c>
    </row>
    <row r="1541">
      <c r="A1541" s="195">
        <v>1.7306784E9</v>
      </c>
      <c r="B1541" s="186">
        <v>1.7307648E9</v>
      </c>
      <c r="C1541" s="186">
        <v>5.0570088</v>
      </c>
      <c r="D1541" s="186" t="s">
        <v>537</v>
      </c>
      <c r="E1541" s="196"/>
      <c r="F1541" s="186" t="s">
        <v>542</v>
      </c>
      <c r="G1541" s="186" t="s">
        <v>539</v>
      </c>
      <c r="H1541" s="186" t="s">
        <v>487</v>
      </c>
      <c r="I1541" s="186" t="s">
        <v>540</v>
      </c>
      <c r="J1541" s="152" t="str">
        <f t="shared" si="1"/>
        <v>2024/11</v>
      </c>
    </row>
    <row r="1542">
      <c r="A1542" s="195">
        <v>1.7306784E9</v>
      </c>
      <c r="B1542" s="186">
        <v>1.7307648E9</v>
      </c>
      <c r="C1542" s="186">
        <v>3.64811183</v>
      </c>
      <c r="D1542" s="186" t="s">
        <v>537</v>
      </c>
      <c r="E1542" s="196"/>
      <c r="F1542" s="186" t="s">
        <v>538</v>
      </c>
      <c r="G1542" s="186" t="s">
        <v>539</v>
      </c>
      <c r="H1542" s="186" t="s">
        <v>499</v>
      </c>
      <c r="I1542" s="186" t="s">
        <v>540</v>
      </c>
      <c r="J1542" s="152" t="str">
        <f t="shared" si="1"/>
        <v>2024/11</v>
      </c>
    </row>
    <row r="1543">
      <c r="A1543" s="195">
        <v>1.7306784E9</v>
      </c>
      <c r="B1543" s="186">
        <v>1.7307648E9</v>
      </c>
      <c r="C1543" s="186">
        <v>4.1957499</v>
      </c>
      <c r="D1543" s="186" t="s">
        <v>537</v>
      </c>
      <c r="E1543" s="196"/>
      <c r="F1543" s="186" t="s">
        <v>543</v>
      </c>
      <c r="G1543" s="186" t="s">
        <v>539</v>
      </c>
      <c r="H1543" s="186" t="s">
        <v>502</v>
      </c>
      <c r="I1543" s="186" t="s">
        <v>540</v>
      </c>
      <c r="J1543" s="152" t="str">
        <f t="shared" si="1"/>
        <v>2024/11</v>
      </c>
    </row>
    <row r="1544">
      <c r="A1544" s="195">
        <v>1.7306784E9</v>
      </c>
      <c r="B1544" s="186">
        <v>1.7307648E9</v>
      </c>
      <c r="C1544" s="186">
        <v>196.67444259</v>
      </c>
      <c r="D1544" s="186" t="s">
        <v>537</v>
      </c>
      <c r="E1544" s="196"/>
      <c r="F1544" s="186" t="s">
        <v>548</v>
      </c>
      <c r="G1544" s="186" t="s">
        <v>539</v>
      </c>
      <c r="H1544" s="186" t="s">
        <v>488</v>
      </c>
      <c r="I1544" s="186" t="s">
        <v>540</v>
      </c>
      <c r="J1544" s="152" t="str">
        <f t="shared" si="1"/>
        <v>2024/11</v>
      </c>
    </row>
    <row r="1545">
      <c r="A1545" s="195">
        <v>1.7306784E9</v>
      </c>
      <c r="B1545" s="186">
        <v>1.7307648E9</v>
      </c>
      <c r="C1545" s="186">
        <v>0.43531757</v>
      </c>
      <c r="D1545" s="186" t="s">
        <v>537</v>
      </c>
      <c r="E1545" s="196"/>
      <c r="F1545" s="186" t="s">
        <v>544</v>
      </c>
      <c r="G1545" s="186" t="s">
        <v>539</v>
      </c>
      <c r="H1545" s="186" t="s">
        <v>498</v>
      </c>
      <c r="I1545" s="186" t="s">
        <v>540</v>
      </c>
      <c r="J1545" s="152" t="str">
        <f t="shared" si="1"/>
        <v>2024/11</v>
      </c>
    </row>
    <row r="1546">
      <c r="A1546" s="195">
        <v>1.7306784E9</v>
      </c>
      <c r="B1546" s="186">
        <v>1.7307648E9</v>
      </c>
      <c r="C1546" s="186">
        <v>1.24326593</v>
      </c>
      <c r="D1546" s="186" t="s">
        <v>537</v>
      </c>
      <c r="E1546" s="196"/>
      <c r="F1546" s="186" t="s">
        <v>541</v>
      </c>
      <c r="G1546" s="186" t="s">
        <v>539</v>
      </c>
      <c r="H1546" s="186" t="s">
        <v>489</v>
      </c>
      <c r="I1546" s="186" t="s">
        <v>540</v>
      </c>
      <c r="J1546" s="152" t="str">
        <f t="shared" si="1"/>
        <v>2024/11</v>
      </c>
    </row>
    <row r="1547">
      <c r="A1547" s="195">
        <v>1.7306784E9</v>
      </c>
      <c r="B1547" s="186">
        <v>1.7307648E9</v>
      </c>
      <c r="C1547" s="186">
        <v>0.3579214</v>
      </c>
      <c r="D1547" s="186" t="s">
        <v>537</v>
      </c>
      <c r="E1547" s="196"/>
      <c r="F1547" s="186" t="s">
        <v>553</v>
      </c>
      <c r="G1547" s="186" t="s">
        <v>539</v>
      </c>
      <c r="H1547" s="186" t="s">
        <v>496</v>
      </c>
      <c r="I1547" s="186" t="s">
        <v>540</v>
      </c>
      <c r="J1547" s="152" t="str">
        <f t="shared" si="1"/>
        <v>2024/11</v>
      </c>
    </row>
    <row r="1548">
      <c r="A1548" s="195">
        <v>1.7306784E9</v>
      </c>
      <c r="B1548" s="186">
        <v>1.7307648E9</v>
      </c>
      <c r="C1548" s="186">
        <v>0.3544975</v>
      </c>
      <c r="D1548" s="186" t="s">
        <v>537</v>
      </c>
      <c r="E1548" s="196"/>
      <c r="F1548" s="186" t="s">
        <v>550</v>
      </c>
      <c r="G1548" s="186" t="s">
        <v>539</v>
      </c>
      <c r="H1548" s="186" t="s">
        <v>497</v>
      </c>
      <c r="I1548" s="186" t="s">
        <v>540</v>
      </c>
      <c r="J1548" s="152" t="str">
        <f t="shared" si="1"/>
        <v>2024/11</v>
      </c>
    </row>
    <row r="1549">
      <c r="A1549" s="195">
        <v>1.7307648E9</v>
      </c>
      <c r="B1549" s="186">
        <v>1.7308512E9</v>
      </c>
      <c r="C1549" s="186">
        <v>5.0679671</v>
      </c>
      <c r="D1549" s="186" t="s">
        <v>537</v>
      </c>
      <c r="E1549" s="196"/>
      <c r="F1549" s="186" t="s">
        <v>542</v>
      </c>
      <c r="G1549" s="186" t="s">
        <v>539</v>
      </c>
      <c r="H1549" s="186" t="s">
        <v>487</v>
      </c>
      <c r="I1549" s="186" t="s">
        <v>540</v>
      </c>
      <c r="J1549" s="152" t="str">
        <f t="shared" si="1"/>
        <v>2024/11</v>
      </c>
    </row>
    <row r="1550">
      <c r="A1550" s="195">
        <v>1.7307648E9</v>
      </c>
      <c r="B1550" s="186">
        <v>1.7308512E9</v>
      </c>
      <c r="C1550" s="186">
        <v>2.59944134</v>
      </c>
      <c r="D1550" s="186" t="s">
        <v>537</v>
      </c>
      <c r="E1550" s="196"/>
      <c r="F1550" s="186" t="s">
        <v>538</v>
      </c>
      <c r="G1550" s="186" t="s">
        <v>539</v>
      </c>
      <c r="H1550" s="186" t="s">
        <v>499</v>
      </c>
      <c r="I1550" s="186" t="s">
        <v>540</v>
      </c>
      <c r="J1550" s="152" t="str">
        <f t="shared" si="1"/>
        <v>2024/11</v>
      </c>
    </row>
    <row r="1551">
      <c r="A1551" s="195">
        <v>1.7307648E9</v>
      </c>
      <c r="B1551" s="186">
        <v>1.7308512E9</v>
      </c>
      <c r="C1551" s="186">
        <v>4.4859975</v>
      </c>
      <c r="D1551" s="186" t="s">
        <v>537</v>
      </c>
      <c r="E1551" s="196"/>
      <c r="F1551" s="186" t="s">
        <v>543</v>
      </c>
      <c r="G1551" s="186" t="s">
        <v>539</v>
      </c>
      <c r="H1551" s="186" t="s">
        <v>502</v>
      </c>
      <c r="I1551" s="186" t="s">
        <v>540</v>
      </c>
      <c r="J1551" s="152" t="str">
        <f t="shared" si="1"/>
        <v>2024/11</v>
      </c>
    </row>
    <row r="1552">
      <c r="A1552" s="195">
        <v>1.7307648E9</v>
      </c>
      <c r="B1552" s="186">
        <v>1.7308512E9</v>
      </c>
      <c r="C1552" s="186">
        <v>83.92380693</v>
      </c>
      <c r="D1552" s="186" t="s">
        <v>537</v>
      </c>
      <c r="E1552" s="196"/>
      <c r="F1552" s="186" t="s">
        <v>548</v>
      </c>
      <c r="G1552" s="186" t="s">
        <v>539</v>
      </c>
      <c r="H1552" s="186" t="s">
        <v>488</v>
      </c>
      <c r="I1552" s="186" t="s">
        <v>540</v>
      </c>
      <c r="J1552" s="152" t="str">
        <f t="shared" si="1"/>
        <v>2024/11</v>
      </c>
    </row>
    <row r="1553">
      <c r="A1553" s="195">
        <v>1.7307648E9</v>
      </c>
      <c r="B1553" s="186">
        <v>1.7308512E9</v>
      </c>
      <c r="C1553" s="186">
        <v>0.53006908</v>
      </c>
      <c r="D1553" s="186" t="s">
        <v>537</v>
      </c>
      <c r="E1553" s="196"/>
      <c r="F1553" s="186" t="s">
        <v>544</v>
      </c>
      <c r="G1553" s="186" t="s">
        <v>539</v>
      </c>
      <c r="H1553" s="186" t="s">
        <v>498</v>
      </c>
      <c r="I1553" s="186" t="s">
        <v>540</v>
      </c>
      <c r="J1553" s="152" t="str">
        <f t="shared" si="1"/>
        <v>2024/11</v>
      </c>
    </row>
    <row r="1554">
      <c r="A1554" s="195">
        <v>1.7307648E9</v>
      </c>
      <c r="B1554" s="186">
        <v>1.7308512E9</v>
      </c>
      <c r="C1554" s="186">
        <v>2.90892279</v>
      </c>
      <c r="D1554" s="186" t="s">
        <v>537</v>
      </c>
      <c r="E1554" s="196"/>
      <c r="F1554" s="186" t="s">
        <v>541</v>
      </c>
      <c r="G1554" s="186" t="s">
        <v>539</v>
      </c>
      <c r="H1554" s="186" t="s">
        <v>489</v>
      </c>
      <c r="I1554" s="186" t="s">
        <v>540</v>
      </c>
      <c r="J1554" s="152" t="str">
        <f t="shared" si="1"/>
        <v>2024/11</v>
      </c>
    </row>
    <row r="1555">
      <c r="A1555" s="195">
        <v>1.7307648E9</v>
      </c>
      <c r="B1555" s="186">
        <v>1.7308512E9</v>
      </c>
      <c r="C1555" s="186">
        <v>0.2908262</v>
      </c>
      <c r="D1555" s="186" t="s">
        <v>537</v>
      </c>
      <c r="E1555" s="196"/>
      <c r="F1555" s="186" t="s">
        <v>553</v>
      </c>
      <c r="G1555" s="186" t="s">
        <v>539</v>
      </c>
      <c r="H1555" s="186" t="s">
        <v>496</v>
      </c>
      <c r="I1555" s="186" t="s">
        <v>540</v>
      </c>
      <c r="J1555" s="152" t="str">
        <f t="shared" si="1"/>
        <v>2024/11</v>
      </c>
    </row>
    <row r="1556">
      <c r="A1556" s="195">
        <v>1.7307648E9</v>
      </c>
      <c r="B1556" s="186">
        <v>1.7308512E9</v>
      </c>
      <c r="C1556" s="186">
        <v>0.442652</v>
      </c>
      <c r="D1556" s="186" t="s">
        <v>537</v>
      </c>
      <c r="E1556" s="196"/>
      <c r="F1556" s="186" t="s">
        <v>550</v>
      </c>
      <c r="G1556" s="186" t="s">
        <v>539</v>
      </c>
      <c r="H1556" s="186" t="s">
        <v>497</v>
      </c>
      <c r="I1556" s="186" t="s">
        <v>540</v>
      </c>
      <c r="J1556" s="152" t="str">
        <f t="shared" si="1"/>
        <v>2024/11</v>
      </c>
    </row>
    <row r="1557">
      <c r="A1557" s="195">
        <v>1.7308512E9</v>
      </c>
      <c r="B1557" s="186">
        <v>1.7309376E9</v>
      </c>
      <c r="C1557" s="186">
        <v>3.1715906</v>
      </c>
      <c r="D1557" s="186" t="s">
        <v>537</v>
      </c>
      <c r="E1557" s="196"/>
      <c r="F1557" s="186" t="s">
        <v>542</v>
      </c>
      <c r="G1557" s="186" t="s">
        <v>539</v>
      </c>
      <c r="H1557" s="186" t="s">
        <v>487</v>
      </c>
      <c r="I1557" s="186" t="s">
        <v>540</v>
      </c>
      <c r="J1557" s="152" t="str">
        <f t="shared" si="1"/>
        <v>2024/11</v>
      </c>
    </row>
    <row r="1558">
      <c r="A1558" s="195">
        <v>1.7308512E9</v>
      </c>
      <c r="B1558" s="186">
        <v>1.7309376E9</v>
      </c>
      <c r="C1558" s="186">
        <v>2.62392834</v>
      </c>
      <c r="D1558" s="186" t="s">
        <v>537</v>
      </c>
      <c r="E1558" s="196"/>
      <c r="F1558" s="186" t="s">
        <v>538</v>
      </c>
      <c r="G1558" s="186" t="s">
        <v>539</v>
      </c>
      <c r="H1558" s="186" t="s">
        <v>499</v>
      </c>
      <c r="I1558" s="186" t="s">
        <v>540</v>
      </c>
      <c r="J1558" s="152" t="str">
        <f t="shared" si="1"/>
        <v>2024/11</v>
      </c>
    </row>
    <row r="1559">
      <c r="A1559" s="195">
        <v>1.7308512E9</v>
      </c>
      <c r="B1559" s="186">
        <v>1.7309376E9</v>
      </c>
      <c r="C1559" s="186">
        <v>4.03673265</v>
      </c>
      <c r="D1559" s="186" t="s">
        <v>537</v>
      </c>
      <c r="E1559" s="196"/>
      <c r="F1559" s="186" t="s">
        <v>543</v>
      </c>
      <c r="G1559" s="186" t="s">
        <v>539</v>
      </c>
      <c r="H1559" s="186" t="s">
        <v>502</v>
      </c>
      <c r="I1559" s="186" t="s">
        <v>540</v>
      </c>
      <c r="J1559" s="152" t="str">
        <f t="shared" si="1"/>
        <v>2024/11</v>
      </c>
    </row>
    <row r="1560">
      <c r="A1560" s="195">
        <v>1.7308512E9</v>
      </c>
      <c r="B1560" s="186">
        <v>1.7309376E9</v>
      </c>
      <c r="C1560" s="186">
        <v>0.18080965</v>
      </c>
      <c r="D1560" s="186" t="s">
        <v>537</v>
      </c>
      <c r="E1560" s="196"/>
      <c r="F1560" s="186" t="s">
        <v>548</v>
      </c>
      <c r="G1560" s="186" t="s">
        <v>539</v>
      </c>
      <c r="H1560" s="186" t="s">
        <v>488</v>
      </c>
      <c r="I1560" s="186" t="s">
        <v>540</v>
      </c>
      <c r="J1560" s="152" t="str">
        <f t="shared" si="1"/>
        <v>2024/11</v>
      </c>
    </row>
    <row r="1561">
      <c r="A1561" s="195">
        <v>1.7308512E9</v>
      </c>
      <c r="B1561" s="186">
        <v>1.7309376E9</v>
      </c>
      <c r="C1561" s="186">
        <v>0.13070098</v>
      </c>
      <c r="D1561" s="186" t="s">
        <v>537</v>
      </c>
      <c r="E1561" s="196"/>
      <c r="F1561" s="186" t="s">
        <v>544</v>
      </c>
      <c r="G1561" s="186" t="s">
        <v>539</v>
      </c>
      <c r="H1561" s="186" t="s">
        <v>498</v>
      </c>
      <c r="I1561" s="186" t="s">
        <v>540</v>
      </c>
      <c r="J1561" s="152" t="str">
        <f t="shared" si="1"/>
        <v>2024/11</v>
      </c>
    </row>
    <row r="1562">
      <c r="A1562" s="195">
        <v>1.7308512E9</v>
      </c>
      <c r="B1562" s="186">
        <v>1.7309376E9</v>
      </c>
      <c r="C1562" s="186">
        <v>3.69921679</v>
      </c>
      <c r="D1562" s="186" t="s">
        <v>537</v>
      </c>
      <c r="E1562" s="196"/>
      <c r="F1562" s="186" t="s">
        <v>541</v>
      </c>
      <c r="G1562" s="186" t="s">
        <v>539</v>
      </c>
      <c r="H1562" s="186" t="s">
        <v>489</v>
      </c>
      <c r="I1562" s="186" t="s">
        <v>540</v>
      </c>
      <c r="J1562" s="152" t="str">
        <f t="shared" si="1"/>
        <v>2024/11</v>
      </c>
    </row>
    <row r="1563">
      <c r="A1563" s="195">
        <v>1.7308512E9</v>
      </c>
      <c r="B1563" s="186">
        <v>1.7309376E9</v>
      </c>
      <c r="C1563" s="186">
        <v>0.3122975</v>
      </c>
      <c r="D1563" s="186" t="s">
        <v>537</v>
      </c>
      <c r="E1563" s="196"/>
      <c r="F1563" s="186" t="s">
        <v>553</v>
      </c>
      <c r="G1563" s="186" t="s">
        <v>539</v>
      </c>
      <c r="H1563" s="186" t="s">
        <v>496</v>
      </c>
      <c r="I1563" s="186" t="s">
        <v>540</v>
      </c>
      <c r="J1563" s="152" t="str">
        <f t="shared" si="1"/>
        <v>2024/11</v>
      </c>
    </row>
    <row r="1564">
      <c r="A1564" s="195">
        <v>1.7308512E9</v>
      </c>
      <c r="B1564" s="186">
        <v>1.7309376E9</v>
      </c>
      <c r="C1564" s="186">
        <v>0.4096495</v>
      </c>
      <c r="D1564" s="186" t="s">
        <v>537</v>
      </c>
      <c r="E1564" s="196"/>
      <c r="F1564" s="186" t="s">
        <v>550</v>
      </c>
      <c r="G1564" s="186" t="s">
        <v>539</v>
      </c>
      <c r="H1564" s="186" t="s">
        <v>497</v>
      </c>
      <c r="I1564" s="186" t="s">
        <v>540</v>
      </c>
      <c r="J1564" s="152" t="str">
        <f t="shared" si="1"/>
        <v>2024/11</v>
      </c>
    </row>
    <row r="1565">
      <c r="A1565" s="195">
        <v>1.7309376E9</v>
      </c>
      <c r="B1565" s="186">
        <v>1.731024E9</v>
      </c>
      <c r="C1565" s="186">
        <v>3.3738422</v>
      </c>
      <c r="D1565" s="186" t="s">
        <v>537</v>
      </c>
      <c r="E1565" s="196"/>
      <c r="F1565" s="186" t="s">
        <v>542</v>
      </c>
      <c r="G1565" s="186" t="s">
        <v>539</v>
      </c>
      <c r="H1565" s="186" t="s">
        <v>487</v>
      </c>
      <c r="I1565" s="186" t="s">
        <v>540</v>
      </c>
      <c r="J1565" s="152" t="str">
        <f t="shared" si="1"/>
        <v>2024/11</v>
      </c>
    </row>
    <row r="1566">
      <c r="A1566" s="195">
        <v>1.7309376E9</v>
      </c>
      <c r="B1566" s="186">
        <v>1.731024E9</v>
      </c>
      <c r="C1566" s="186">
        <v>3.52139881</v>
      </c>
      <c r="D1566" s="186" t="s">
        <v>537</v>
      </c>
      <c r="E1566" s="196"/>
      <c r="F1566" s="186" t="s">
        <v>538</v>
      </c>
      <c r="G1566" s="186" t="s">
        <v>539</v>
      </c>
      <c r="H1566" s="186" t="s">
        <v>499</v>
      </c>
      <c r="I1566" s="186" t="s">
        <v>540</v>
      </c>
      <c r="J1566" s="152" t="str">
        <f t="shared" si="1"/>
        <v>2024/11</v>
      </c>
    </row>
    <row r="1567">
      <c r="A1567" s="195">
        <v>1.7309376E9</v>
      </c>
      <c r="B1567" s="186">
        <v>1.731024E9</v>
      </c>
      <c r="C1567" s="186">
        <v>5.2347474</v>
      </c>
      <c r="D1567" s="186" t="s">
        <v>537</v>
      </c>
      <c r="E1567" s="196"/>
      <c r="F1567" s="186" t="s">
        <v>543</v>
      </c>
      <c r="G1567" s="186" t="s">
        <v>539</v>
      </c>
      <c r="H1567" s="186" t="s">
        <v>502</v>
      </c>
      <c r="I1567" s="186" t="s">
        <v>540</v>
      </c>
      <c r="J1567" s="152" t="str">
        <f t="shared" si="1"/>
        <v>2024/11</v>
      </c>
    </row>
    <row r="1568">
      <c r="A1568" s="195">
        <v>1.7309376E9</v>
      </c>
      <c r="B1568" s="186">
        <v>1.731024E9</v>
      </c>
      <c r="C1568" s="186">
        <v>1.85053057</v>
      </c>
      <c r="D1568" s="186" t="s">
        <v>537</v>
      </c>
      <c r="E1568" s="196"/>
      <c r="F1568" s="186" t="s">
        <v>548</v>
      </c>
      <c r="G1568" s="186" t="s">
        <v>539</v>
      </c>
      <c r="H1568" s="186" t="s">
        <v>488</v>
      </c>
      <c r="I1568" s="186" t="s">
        <v>540</v>
      </c>
      <c r="J1568" s="152" t="str">
        <f t="shared" si="1"/>
        <v>2024/11</v>
      </c>
    </row>
    <row r="1569">
      <c r="A1569" s="195">
        <v>1.7309376E9</v>
      </c>
      <c r="B1569" s="186">
        <v>1.731024E9</v>
      </c>
      <c r="C1569" s="186">
        <v>0.21431127</v>
      </c>
      <c r="D1569" s="186" t="s">
        <v>537</v>
      </c>
      <c r="E1569" s="196"/>
      <c r="F1569" s="186" t="s">
        <v>544</v>
      </c>
      <c r="G1569" s="186" t="s">
        <v>539</v>
      </c>
      <c r="H1569" s="186" t="s">
        <v>498</v>
      </c>
      <c r="I1569" s="186" t="s">
        <v>540</v>
      </c>
      <c r="J1569" s="152" t="str">
        <f t="shared" si="1"/>
        <v>2024/11</v>
      </c>
    </row>
    <row r="1570">
      <c r="A1570" s="195">
        <v>1.7309376E9</v>
      </c>
      <c r="B1570" s="186">
        <v>1.731024E9</v>
      </c>
      <c r="C1570" s="186">
        <v>0.49066493</v>
      </c>
      <c r="D1570" s="186" t="s">
        <v>537</v>
      </c>
      <c r="E1570" s="196"/>
      <c r="F1570" s="186" t="s">
        <v>541</v>
      </c>
      <c r="G1570" s="186" t="s">
        <v>539</v>
      </c>
      <c r="H1570" s="186" t="s">
        <v>489</v>
      </c>
      <c r="I1570" s="186" t="s">
        <v>540</v>
      </c>
      <c r="J1570" s="152" t="str">
        <f t="shared" si="1"/>
        <v>2024/11</v>
      </c>
    </row>
    <row r="1571">
      <c r="A1571" s="195">
        <v>1.7309376E9</v>
      </c>
      <c r="B1571" s="186">
        <v>1.731024E9</v>
      </c>
      <c r="C1571" s="186">
        <v>0.21850905</v>
      </c>
      <c r="D1571" s="186" t="s">
        <v>537</v>
      </c>
      <c r="E1571" s="196"/>
      <c r="F1571" s="186" t="s">
        <v>553</v>
      </c>
      <c r="G1571" s="186" t="s">
        <v>539</v>
      </c>
      <c r="H1571" s="186" t="s">
        <v>496</v>
      </c>
      <c r="I1571" s="186" t="s">
        <v>540</v>
      </c>
      <c r="J1571" s="152" t="str">
        <f t="shared" si="1"/>
        <v>2024/11</v>
      </c>
    </row>
    <row r="1572">
      <c r="A1572" s="195">
        <v>1.7309376E9</v>
      </c>
      <c r="B1572" s="186">
        <v>1.731024E9</v>
      </c>
      <c r="C1572" s="186">
        <v>0.393904</v>
      </c>
      <c r="D1572" s="186" t="s">
        <v>537</v>
      </c>
      <c r="E1572" s="196"/>
      <c r="F1572" s="186" t="s">
        <v>550</v>
      </c>
      <c r="G1572" s="186" t="s">
        <v>539</v>
      </c>
      <c r="H1572" s="186" t="s">
        <v>497</v>
      </c>
      <c r="I1572" s="186" t="s">
        <v>540</v>
      </c>
      <c r="J1572" s="152" t="str">
        <f t="shared" si="1"/>
        <v>2024/11</v>
      </c>
    </row>
    <row r="1573">
      <c r="A1573" s="195">
        <v>1.731024E9</v>
      </c>
      <c r="B1573" s="186">
        <v>1.7311104E9</v>
      </c>
      <c r="C1573" s="186">
        <v>6.723573</v>
      </c>
      <c r="D1573" s="186" t="s">
        <v>537</v>
      </c>
      <c r="E1573" s="196"/>
      <c r="F1573" s="186" t="s">
        <v>542</v>
      </c>
      <c r="G1573" s="186" t="s">
        <v>539</v>
      </c>
      <c r="H1573" s="186" t="s">
        <v>487</v>
      </c>
      <c r="I1573" s="186" t="s">
        <v>540</v>
      </c>
      <c r="J1573" s="152" t="str">
        <f t="shared" si="1"/>
        <v>2024/11</v>
      </c>
    </row>
    <row r="1574">
      <c r="A1574" s="195">
        <v>1.731024E9</v>
      </c>
      <c r="B1574" s="186">
        <v>1.7311104E9</v>
      </c>
      <c r="C1574" s="186">
        <v>4.27634596</v>
      </c>
      <c r="D1574" s="186" t="s">
        <v>537</v>
      </c>
      <c r="E1574" s="196"/>
      <c r="F1574" s="186" t="s">
        <v>538</v>
      </c>
      <c r="G1574" s="186" t="s">
        <v>539</v>
      </c>
      <c r="H1574" s="186" t="s">
        <v>499</v>
      </c>
      <c r="I1574" s="186" t="s">
        <v>540</v>
      </c>
      <c r="J1574" s="152" t="str">
        <f t="shared" si="1"/>
        <v>2024/11</v>
      </c>
    </row>
    <row r="1575">
      <c r="A1575" s="195">
        <v>1.731024E9</v>
      </c>
      <c r="B1575" s="186">
        <v>1.7311104E9</v>
      </c>
      <c r="C1575" s="186">
        <v>4.8783832</v>
      </c>
      <c r="D1575" s="186" t="s">
        <v>537</v>
      </c>
      <c r="E1575" s="196"/>
      <c r="F1575" s="186" t="s">
        <v>543</v>
      </c>
      <c r="G1575" s="186" t="s">
        <v>539</v>
      </c>
      <c r="H1575" s="186" t="s">
        <v>502</v>
      </c>
      <c r="I1575" s="186" t="s">
        <v>540</v>
      </c>
      <c r="J1575" s="152" t="str">
        <f t="shared" si="1"/>
        <v>2024/11</v>
      </c>
    </row>
    <row r="1576">
      <c r="A1576" s="195">
        <v>1.731024E9</v>
      </c>
      <c r="B1576" s="186">
        <v>1.7311104E9</v>
      </c>
      <c r="C1576" s="186">
        <v>2.51527614</v>
      </c>
      <c r="D1576" s="186" t="s">
        <v>537</v>
      </c>
      <c r="E1576" s="196"/>
      <c r="F1576" s="186" t="s">
        <v>548</v>
      </c>
      <c r="G1576" s="186" t="s">
        <v>539</v>
      </c>
      <c r="H1576" s="186" t="s">
        <v>488</v>
      </c>
      <c r="I1576" s="186" t="s">
        <v>540</v>
      </c>
      <c r="J1576" s="152" t="str">
        <f t="shared" si="1"/>
        <v>2024/11</v>
      </c>
    </row>
    <row r="1577">
      <c r="A1577" s="195">
        <v>1.731024E9</v>
      </c>
      <c r="B1577" s="186">
        <v>1.7311104E9</v>
      </c>
      <c r="C1577" s="186">
        <v>0.65897614</v>
      </c>
      <c r="D1577" s="186" t="s">
        <v>537</v>
      </c>
      <c r="E1577" s="196"/>
      <c r="F1577" s="186" t="s">
        <v>541</v>
      </c>
      <c r="G1577" s="186" t="s">
        <v>539</v>
      </c>
      <c r="H1577" s="186" t="s">
        <v>489</v>
      </c>
      <c r="I1577" s="186" t="s">
        <v>540</v>
      </c>
      <c r="J1577" s="152" t="str">
        <f t="shared" si="1"/>
        <v>2024/11</v>
      </c>
    </row>
    <row r="1578">
      <c r="A1578" s="195">
        <v>1.731024E9</v>
      </c>
      <c r="B1578" s="186">
        <v>1.7311104E9</v>
      </c>
      <c r="C1578" s="186">
        <v>0.10898042</v>
      </c>
      <c r="D1578" s="186" t="s">
        <v>537</v>
      </c>
      <c r="E1578" s="196"/>
      <c r="F1578" s="186" t="s">
        <v>544</v>
      </c>
      <c r="G1578" s="186" t="s">
        <v>539</v>
      </c>
      <c r="H1578" s="186" t="s">
        <v>498</v>
      </c>
      <c r="I1578" s="186" t="s">
        <v>540</v>
      </c>
      <c r="J1578" s="152" t="str">
        <f t="shared" si="1"/>
        <v>2024/11</v>
      </c>
    </row>
    <row r="1579">
      <c r="A1579" s="195">
        <v>1.731024E9</v>
      </c>
      <c r="B1579" s="186">
        <v>1.7311104E9</v>
      </c>
      <c r="C1579" s="186">
        <v>0.2025725</v>
      </c>
      <c r="D1579" s="186" t="s">
        <v>537</v>
      </c>
      <c r="E1579" s="196"/>
      <c r="F1579" s="186" t="s">
        <v>553</v>
      </c>
      <c r="G1579" s="186" t="s">
        <v>539</v>
      </c>
      <c r="H1579" s="186" t="s">
        <v>496</v>
      </c>
      <c r="I1579" s="186" t="s">
        <v>540</v>
      </c>
      <c r="J1579" s="152" t="str">
        <f t="shared" si="1"/>
        <v>2024/11</v>
      </c>
    </row>
    <row r="1580">
      <c r="A1580" s="195">
        <v>1.731024E9</v>
      </c>
      <c r="B1580" s="186">
        <v>1.7311104E9</v>
      </c>
      <c r="C1580" s="186">
        <v>0.3414565</v>
      </c>
      <c r="D1580" s="186" t="s">
        <v>537</v>
      </c>
      <c r="E1580" s="196"/>
      <c r="F1580" s="186" t="s">
        <v>550</v>
      </c>
      <c r="G1580" s="186" t="s">
        <v>539</v>
      </c>
      <c r="H1580" s="186" t="s">
        <v>497</v>
      </c>
      <c r="I1580" s="186" t="s">
        <v>540</v>
      </c>
      <c r="J1580" s="152" t="str">
        <f t="shared" si="1"/>
        <v>2024/11</v>
      </c>
    </row>
    <row r="1581">
      <c r="A1581" s="195">
        <v>1.7311104E9</v>
      </c>
      <c r="B1581" s="186">
        <v>1.7311968E9</v>
      </c>
      <c r="C1581" s="186">
        <v>0.83601855</v>
      </c>
      <c r="D1581" s="186" t="s">
        <v>537</v>
      </c>
      <c r="E1581" s="196"/>
      <c r="F1581" s="186" t="s">
        <v>542</v>
      </c>
      <c r="G1581" s="186" t="s">
        <v>539</v>
      </c>
      <c r="H1581" s="186" t="s">
        <v>487</v>
      </c>
      <c r="I1581" s="186" t="s">
        <v>540</v>
      </c>
      <c r="J1581" s="152" t="str">
        <f t="shared" si="1"/>
        <v>2024/11</v>
      </c>
    </row>
    <row r="1582">
      <c r="A1582" s="195">
        <v>1.7311104E9</v>
      </c>
      <c r="B1582" s="186">
        <v>1.7311968E9</v>
      </c>
      <c r="C1582" s="186">
        <v>2.95213807</v>
      </c>
      <c r="D1582" s="186" t="s">
        <v>537</v>
      </c>
      <c r="E1582" s="196"/>
      <c r="F1582" s="186" t="s">
        <v>538</v>
      </c>
      <c r="G1582" s="186" t="s">
        <v>539</v>
      </c>
      <c r="H1582" s="186" t="s">
        <v>499</v>
      </c>
      <c r="I1582" s="186" t="s">
        <v>540</v>
      </c>
      <c r="J1582" s="152" t="str">
        <f t="shared" si="1"/>
        <v>2024/11</v>
      </c>
    </row>
    <row r="1583">
      <c r="A1583" s="195">
        <v>1.7311104E9</v>
      </c>
      <c r="B1583" s="186">
        <v>1.7311968E9</v>
      </c>
      <c r="C1583" s="186">
        <v>4.1587862</v>
      </c>
      <c r="D1583" s="186" t="s">
        <v>537</v>
      </c>
      <c r="E1583" s="196"/>
      <c r="F1583" s="186" t="s">
        <v>543</v>
      </c>
      <c r="G1583" s="186" t="s">
        <v>539</v>
      </c>
      <c r="H1583" s="186" t="s">
        <v>502</v>
      </c>
      <c r="I1583" s="186" t="s">
        <v>540</v>
      </c>
      <c r="J1583" s="152" t="str">
        <f t="shared" si="1"/>
        <v>2024/11</v>
      </c>
    </row>
    <row r="1584">
      <c r="A1584" s="195">
        <v>1.7311104E9</v>
      </c>
      <c r="B1584" s="186">
        <v>1.7311968E9</v>
      </c>
      <c r="C1584" s="186">
        <v>0.04798448</v>
      </c>
      <c r="D1584" s="186" t="s">
        <v>537</v>
      </c>
      <c r="E1584" s="196"/>
      <c r="F1584" s="186" t="s">
        <v>544</v>
      </c>
      <c r="G1584" s="186" t="s">
        <v>539</v>
      </c>
      <c r="H1584" s="186" t="s">
        <v>498</v>
      </c>
      <c r="I1584" s="186" t="s">
        <v>540</v>
      </c>
      <c r="J1584" s="152" t="str">
        <f t="shared" si="1"/>
        <v>2024/11</v>
      </c>
    </row>
    <row r="1585">
      <c r="A1585" s="195">
        <v>1.7311104E9</v>
      </c>
      <c r="B1585" s="186">
        <v>1.7311968E9</v>
      </c>
      <c r="C1585" s="186">
        <v>0.24856511</v>
      </c>
      <c r="D1585" s="186" t="s">
        <v>537</v>
      </c>
      <c r="E1585" s="196"/>
      <c r="F1585" s="186" t="s">
        <v>541</v>
      </c>
      <c r="G1585" s="186" t="s">
        <v>539</v>
      </c>
      <c r="H1585" s="186" t="s">
        <v>489</v>
      </c>
      <c r="I1585" s="186" t="s">
        <v>540</v>
      </c>
      <c r="J1585" s="152" t="str">
        <f t="shared" si="1"/>
        <v>2024/11</v>
      </c>
    </row>
    <row r="1586">
      <c r="A1586" s="195">
        <v>1.7311104E9</v>
      </c>
      <c r="B1586" s="186">
        <v>1.7311968E9</v>
      </c>
      <c r="C1586" s="186">
        <v>0.21074675</v>
      </c>
      <c r="D1586" s="186" t="s">
        <v>537</v>
      </c>
      <c r="E1586" s="196"/>
      <c r="F1586" s="186" t="s">
        <v>553</v>
      </c>
      <c r="G1586" s="186" t="s">
        <v>539</v>
      </c>
      <c r="H1586" s="186" t="s">
        <v>496</v>
      </c>
      <c r="I1586" s="186" t="s">
        <v>540</v>
      </c>
      <c r="J1586" s="152" t="str">
        <f t="shared" si="1"/>
        <v>2024/11</v>
      </c>
    </row>
    <row r="1587">
      <c r="A1587" s="195">
        <v>1.7311104E9</v>
      </c>
      <c r="B1587" s="186">
        <v>1.7311968E9</v>
      </c>
      <c r="C1587" s="186">
        <v>2.499E-4</v>
      </c>
      <c r="D1587" s="186" t="s">
        <v>537</v>
      </c>
      <c r="E1587" s="196"/>
      <c r="F1587" s="186" t="s">
        <v>548</v>
      </c>
      <c r="G1587" s="186" t="s">
        <v>539</v>
      </c>
      <c r="H1587" s="186" t="s">
        <v>488</v>
      </c>
      <c r="I1587" s="186" t="s">
        <v>540</v>
      </c>
      <c r="J1587" s="152" t="str">
        <f t="shared" si="1"/>
        <v>2024/11</v>
      </c>
    </row>
    <row r="1588">
      <c r="A1588" s="195">
        <v>1.7311104E9</v>
      </c>
      <c r="B1588" s="186">
        <v>1.7311968E9</v>
      </c>
      <c r="C1588" s="186">
        <v>0.4074685</v>
      </c>
      <c r="D1588" s="186" t="s">
        <v>537</v>
      </c>
      <c r="E1588" s="196"/>
      <c r="F1588" s="186" t="s">
        <v>550</v>
      </c>
      <c r="G1588" s="186" t="s">
        <v>539</v>
      </c>
      <c r="H1588" s="186" t="s">
        <v>497</v>
      </c>
      <c r="I1588" s="186" t="s">
        <v>540</v>
      </c>
      <c r="J1588" s="152" t="str">
        <f t="shared" si="1"/>
        <v>2024/11</v>
      </c>
    </row>
    <row r="1589">
      <c r="A1589" s="195">
        <v>1.7311968E9</v>
      </c>
      <c r="B1589" s="186">
        <v>1.7312832E9</v>
      </c>
      <c r="C1589" s="186">
        <v>0.52225325</v>
      </c>
      <c r="D1589" s="186" t="s">
        <v>537</v>
      </c>
      <c r="E1589" s="196"/>
      <c r="F1589" s="186" t="s">
        <v>542</v>
      </c>
      <c r="G1589" s="186" t="s">
        <v>539</v>
      </c>
      <c r="H1589" s="186" t="s">
        <v>487</v>
      </c>
      <c r="I1589" s="186" t="s">
        <v>540</v>
      </c>
      <c r="J1589" s="152" t="str">
        <f t="shared" si="1"/>
        <v>2024/11</v>
      </c>
    </row>
    <row r="1590">
      <c r="A1590" s="195">
        <v>1.7311968E9</v>
      </c>
      <c r="B1590" s="186">
        <v>1.7312832E9</v>
      </c>
      <c r="C1590" s="186">
        <v>2.81916607</v>
      </c>
      <c r="D1590" s="186" t="s">
        <v>537</v>
      </c>
      <c r="E1590" s="196"/>
      <c r="F1590" s="186" t="s">
        <v>538</v>
      </c>
      <c r="G1590" s="186" t="s">
        <v>539</v>
      </c>
      <c r="H1590" s="186" t="s">
        <v>499</v>
      </c>
      <c r="I1590" s="186" t="s">
        <v>540</v>
      </c>
      <c r="J1590" s="152" t="str">
        <f t="shared" si="1"/>
        <v>2024/11</v>
      </c>
    </row>
    <row r="1591">
      <c r="A1591" s="195">
        <v>1.7311968E9</v>
      </c>
      <c r="B1591" s="186">
        <v>1.7312832E9</v>
      </c>
      <c r="C1591" s="186">
        <v>0.03889723</v>
      </c>
      <c r="D1591" s="186" t="s">
        <v>537</v>
      </c>
      <c r="E1591" s="196"/>
      <c r="F1591" s="186" t="s">
        <v>544</v>
      </c>
      <c r="G1591" s="186" t="s">
        <v>539</v>
      </c>
      <c r="H1591" s="186" t="s">
        <v>498</v>
      </c>
      <c r="I1591" s="186" t="s">
        <v>540</v>
      </c>
      <c r="J1591" s="152" t="str">
        <f t="shared" si="1"/>
        <v>2024/11</v>
      </c>
    </row>
    <row r="1592">
      <c r="A1592" s="195">
        <v>1.7311968E9</v>
      </c>
      <c r="B1592" s="186">
        <v>1.7312832E9</v>
      </c>
      <c r="C1592" s="186">
        <v>0.23149724</v>
      </c>
      <c r="D1592" s="186" t="s">
        <v>537</v>
      </c>
      <c r="E1592" s="196"/>
      <c r="F1592" s="186" t="s">
        <v>541</v>
      </c>
      <c r="G1592" s="186" t="s">
        <v>539</v>
      </c>
      <c r="H1592" s="186" t="s">
        <v>489</v>
      </c>
      <c r="I1592" s="186" t="s">
        <v>540</v>
      </c>
      <c r="J1592" s="152" t="str">
        <f t="shared" si="1"/>
        <v>2024/11</v>
      </c>
    </row>
    <row r="1593">
      <c r="A1593" s="195">
        <v>1.7311968E9</v>
      </c>
      <c r="B1593" s="186">
        <v>1.7312832E9</v>
      </c>
      <c r="C1593" s="186">
        <v>0.15521825</v>
      </c>
      <c r="D1593" s="186" t="s">
        <v>537</v>
      </c>
      <c r="E1593" s="196"/>
      <c r="F1593" s="186" t="s">
        <v>553</v>
      </c>
      <c r="G1593" s="186" t="s">
        <v>539</v>
      </c>
      <c r="H1593" s="186" t="s">
        <v>496</v>
      </c>
      <c r="I1593" s="186" t="s">
        <v>540</v>
      </c>
      <c r="J1593" s="152" t="str">
        <f t="shared" si="1"/>
        <v>2024/11</v>
      </c>
    </row>
    <row r="1594">
      <c r="A1594" s="195">
        <v>1.7311968E9</v>
      </c>
      <c r="B1594" s="186">
        <v>1.7312832E9</v>
      </c>
      <c r="C1594" s="186">
        <v>4.0055211</v>
      </c>
      <c r="D1594" s="186" t="s">
        <v>537</v>
      </c>
      <c r="E1594" s="196"/>
      <c r="F1594" s="186" t="s">
        <v>543</v>
      </c>
      <c r="G1594" s="186" t="s">
        <v>539</v>
      </c>
      <c r="H1594" s="186" t="s">
        <v>486</v>
      </c>
      <c r="I1594" s="186" t="s">
        <v>540</v>
      </c>
      <c r="J1594" s="152" t="str">
        <f t="shared" si="1"/>
        <v>2024/11</v>
      </c>
    </row>
    <row r="1595">
      <c r="A1595" s="195">
        <v>1.7311968E9</v>
      </c>
      <c r="B1595" s="186">
        <v>1.7312832E9</v>
      </c>
      <c r="C1595" s="186">
        <v>0.3509135</v>
      </c>
      <c r="D1595" s="186" t="s">
        <v>537</v>
      </c>
      <c r="E1595" s="196"/>
      <c r="F1595" s="186" t="s">
        <v>550</v>
      </c>
      <c r="G1595" s="186" t="s">
        <v>539</v>
      </c>
      <c r="H1595" s="186" t="s">
        <v>497</v>
      </c>
      <c r="I1595" s="186" t="s">
        <v>540</v>
      </c>
      <c r="J1595" s="152" t="str">
        <f t="shared" si="1"/>
        <v>2024/11</v>
      </c>
    </row>
    <row r="1596">
      <c r="A1596" s="195">
        <v>1.7312832E9</v>
      </c>
      <c r="B1596" s="186">
        <v>1.7313696E9</v>
      </c>
      <c r="C1596" s="186">
        <v>0.0162325</v>
      </c>
      <c r="D1596" s="186" t="s">
        <v>537</v>
      </c>
      <c r="E1596" s="196"/>
      <c r="F1596" s="186" t="s">
        <v>554</v>
      </c>
      <c r="G1596" s="186" t="s">
        <v>539</v>
      </c>
      <c r="H1596" s="186" t="s">
        <v>507</v>
      </c>
      <c r="I1596" s="186" t="s">
        <v>540</v>
      </c>
      <c r="J1596" s="152" t="str">
        <f t="shared" si="1"/>
        <v>2024/11</v>
      </c>
    </row>
    <row r="1597">
      <c r="A1597" s="195">
        <v>1.7312832E9</v>
      </c>
      <c r="B1597" s="186">
        <v>1.7313696E9</v>
      </c>
      <c r="C1597" s="186">
        <v>3.0434347</v>
      </c>
      <c r="D1597" s="186" t="s">
        <v>537</v>
      </c>
      <c r="E1597" s="196"/>
      <c r="F1597" s="186" t="s">
        <v>542</v>
      </c>
      <c r="G1597" s="186" t="s">
        <v>539</v>
      </c>
      <c r="H1597" s="186" t="s">
        <v>487</v>
      </c>
      <c r="I1597" s="186" t="s">
        <v>540</v>
      </c>
      <c r="J1597" s="152" t="str">
        <f t="shared" si="1"/>
        <v>2024/11</v>
      </c>
    </row>
    <row r="1598">
      <c r="A1598" s="195">
        <v>1.7312832E9</v>
      </c>
      <c r="B1598" s="186">
        <v>1.7313696E9</v>
      </c>
      <c r="C1598" s="186">
        <v>2.87208563</v>
      </c>
      <c r="D1598" s="186" t="s">
        <v>537</v>
      </c>
      <c r="E1598" s="196"/>
      <c r="F1598" s="186" t="s">
        <v>538</v>
      </c>
      <c r="G1598" s="186" t="s">
        <v>539</v>
      </c>
      <c r="H1598" s="186" t="s">
        <v>499</v>
      </c>
      <c r="I1598" s="186" t="s">
        <v>540</v>
      </c>
      <c r="J1598" s="152" t="str">
        <f t="shared" si="1"/>
        <v>2024/11</v>
      </c>
    </row>
    <row r="1599">
      <c r="A1599" s="195">
        <v>1.7312832E9</v>
      </c>
      <c r="B1599" s="186">
        <v>1.7313696E9</v>
      </c>
      <c r="C1599" s="186">
        <v>6.2281892</v>
      </c>
      <c r="D1599" s="186" t="s">
        <v>537</v>
      </c>
      <c r="E1599" s="196"/>
      <c r="F1599" s="186" t="s">
        <v>543</v>
      </c>
      <c r="G1599" s="186" t="s">
        <v>539</v>
      </c>
      <c r="H1599" s="186" t="s">
        <v>502</v>
      </c>
      <c r="I1599" s="186" t="s">
        <v>540</v>
      </c>
      <c r="J1599" s="152" t="str">
        <f t="shared" si="1"/>
        <v>2024/11</v>
      </c>
    </row>
    <row r="1600">
      <c r="A1600" s="195">
        <v>1.7312832E9</v>
      </c>
      <c r="B1600" s="186">
        <v>1.7313696E9</v>
      </c>
      <c r="C1600" s="186">
        <v>7.53491791</v>
      </c>
      <c r="D1600" s="186" t="s">
        <v>537</v>
      </c>
      <c r="E1600" s="196"/>
      <c r="F1600" s="186" t="s">
        <v>548</v>
      </c>
      <c r="G1600" s="186" t="s">
        <v>539</v>
      </c>
      <c r="H1600" s="186" t="s">
        <v>488</v>
      </c>
      <c r="I1600" s="186" t="s">
        <v>540</v>
      </c>
      <c r="J1600" s="152" t="str">
        <f t="shared" si="1"/>
        <v>2024/11</v>
      </c>
    </row>
    <row r="1601">
      <c r="A1601" s="195">
        <v>1.7312832E9</v>
      </c>
      <c r="B1601" s="186">
        <v>1.7313696E9</v>
      </c>
      <c r="C1601" s="186">
        <v>1.36579446</v>
      </c>
      <c r="D1601" s="186" t="s">
        <v>537</v>
      </c>
      <c r="E1601" s="196"/>
      <c r="F1601" s="186" t="s">
        <v>541</v>
      </c>
      <c r="G1601" s="186" t="s">
        <v>539</v>
      </c>
      <c r="H1601" s="186" t="s">
        <v>489</v>
      </c>
      <c r="I1601" s="186" t="s">
        <v>540</v>
      </c>
      <c r="J1601" s="152" t="str">
        <f t="shared" si="1"/>
        <v>2024/11</v>
      </c>
    </row>
    <row r="1602">
      <c r="A1602" s="195">
        <v>1.7312832E9</v>
      </c>
      <c r="B1602" s="186">
        <v>1.7313696E9</v>
      </c>
      <c r="C1602" s="186">
        <v>0.50824845</v>
      </c>
      <c r="D1602" s="186" t="s">
        <v>537</v>
      </c>
      <c r="E1602" s="196"/>
      <c r="F1602" s="186" t="s">
        <v>544</v>
      </c>
      <c r="G1602" s="186" t="s">
        <v>539</v>
      </c>
      <c r="H1602" s="186" t="s">
        <v>498</v>
      </c>
      <c r="I1602" s="186" t="s">
        <v>540</v>
      </c>
      <c r="J1602" s="152" t="str">
        <f t="shared" si="1"/>
        <v>2024/11</v>
      </c>
    </row>
    <row r="1603">
      <c r="A1603" s="195">
        <v>1.7312832E9</v>
      </c>
      <c r="B1603" s="186">
        <v>1.7313696E9</v>
      </c>
      <c r="C1603" s="186">
        <v>0.34131935</v>
      </c>
      <c r="D1603" s="186" t="s">
        <v>537</v>
      </c>
      <c r="E1603" s="196"/>
      <c r="F1603" s="186" t="s">
        <v>553</v>
      </c>
      <c r="G1603" s="186" t="s">
        <v>539</v>
      </c>
      <c r="H1603" s="186" t="s">
        <v>496</v>
      </c>
      <c r="I1603" s="186" t="s">
        <v>540</v>
      </c>
      <c r="J1603" s="152" t="str">
        <f t="shared" si="1"/>
        <v>2024/11</v>
      </c>
    </row>
    <row r="1604">
      <c r="A1604" s="195">
        <v>1.7312832E9</v>
      </c>
      <c r="B1604" s="186">
        <v>1.7313696E9</v>
      </c>
      <c r="C1604" s="186">
        <v>0.3997375</v>
      </c>
      <c r="D1604" s="186" t="s">
        <v>537</v>
      </c>
      <c r="E1604" s="196"/>
      <c r="F1604" s="186" t="s">
        <v>550</v>
      </c>
      <c r="G1604" s="186" t="s">
        <v>539</v>
      </c>
      <c r="H1604" s="186" t="s">
        <v>497</v>
      </c>
      <c r="I1604" s="186" t="s">
        <v>540</v>
      </c>
      <c r="J1604" s="152" t="str">
        <f t="shared" si="1"/>
        <v>2024/11</v>
      </c>
    </row>
    <row r="1605">
      <c r="A1605" s="195">
        <v>1.7313696E9</v>
      </c>
      <c r="B1605" s="186">
        <v>1.731456E9</v>
      </c>
      <c r="C1605" s="186">
        <v>0.00138</v>
      </c>
      <c r="D1605" s="186" t="s">
        <v>537</v>
      </c>
      <c r="E1605" s="196"/>
      <c r="F1605" s="186" t="s">
        <v>554</v>
      </c>
      <c r="G1605" s="186" t="s">
        <v>539</v>
      </c>
      <c r="H1605" s="186" t="s">
        <v>507</v>
      </c>
      <c r="I1605" s="186" t="s">
        <v>540</v>
      </c>
      <c r="J1605" s="152" t="str">
        <f t="shared" si="1"/>
        <v>2024/11</v>
      </c>
    </row>
    <row r="1606">
      <c r="A1606" s="195">
        <v>1.7313696E9</v>
      </c>
      <c r="B1606" s="186">
        <v>1.731456E9</v>
      </c>
      <c r="C1606" s="186">
        <v>3.42498685</v>
      </c>
      <c r="D1606" s="186" t="s">
        <v>537</v>
      </c>
      <c r="E1606" s="196"/>
      <c r="F1606" s="186" t="s">
        <v>542</v>
      </c>
      <c r="G1606" s="186" t="s">
        <v>539</v>
      </c>
      <c r="H1606" s="186" t="s">
        <v>487</v>
      </c>
      <c r="I1606" s="186" t="s">
        <v>540</v>
      </c>
      <c r="J1606" s="152" t="str">
        <f t="shared" si="1"/>
        <v>2024/11</v>
      </c>
    </row>
    <row r="1607">
      <c r="A1607" s="195">
        <v>1.7313696E9</v>
      </c>
      <c r="B1607" s="186">
        <v>1.731456E9</v>
      </c>
      <c r="C1607" s="186">
        <v>2.82747307</v>
      </c>
      <c r="D1607" s="186" t="s">
        <v>537</v>
      </c>
      <c r="E1607" s="196"/>
      <c r="F1607" s="186" t="s">
        <v>538</v>
      </c>
      <c r="G1607" s="186" t="s">
        <v>539</v>
      </c>
      <c r="H1607" s="186" t="s">
        <v>499</v>
      </c>
      <c r="I1607" s="186" t="s">
        <v>540</v>
      </c>
      <c r="J1607" s="152" t="str">
        <f t="shared" si="1"/>
        <v>2024/11</v>
      </c>
    </row>
    <row r="1608">
      <c r="A1608" s="195">
        <v>1.7313696E9</v>
      </c>
      <c r="B1608" s="186">
        <v>1.731456E9</v>
      </c>
      <c r="C1608" s="186">
        <v>39.55550485</v>
      </c>
      <c r="D1608" s="186" t="s">
        <v>537</v>
      </c>
      <c r="E1608" s="196"/>
      <c r="F1608" s="186" t="s">
        <v>543</v>
      </c>
      <c r="G1608" s="186" t="s">
        <v>539</v>
      </c>
      <c r="H1608" s="186" t="s">
        <v>502</v>
      </c>
      <c r="I1608" s="186" t="s">
        <v>540</v>
      </c>
      <c r="J1608" s="152" t="str">
        <f t="shared" si="1"/>
        <v>2024/11</v>
      </c>
    </row>
    <row r="1609">
      <c r="A1609" s="195">
        <v>1.7313696E9</v>
      </c>
      <c r="B1609" s="186">
        <v>1.731456E9</v>
      </c>
      <c r="C1609" s="186">
        <v>0.8731257</v>
      </c>
      <c r="D1609" s="186" t="s">
        <v>537</v>
      </c>
      <c r="E1609" s="196"/>
      <c r="F1609" s="186" t="s">
        <v>548</v>
      </c>
      <c r="G1609" s="186" t="s">
        <v>539</v>
      </c>
      <c r="H1609" s="186" t="s">
        <v>488</v>
      </c>
      <c r="I1609" s="186" t="s">
        <v>540</v>
      </c>
      <c r="J1609" s="152" t="str">
        <f t="shared" si="1"/>
        <v>2024/11</v>
      </c>
    </row>
    <row r="1610">
      <c r="A1610" s="195">
        <v>1.7313696E9</v>
      </c>
      <c r="B1610" s="186">
        <v>1.731456E9</v>
      </c>
      <c r="C1610" s="186">
        <v>0.578066</v>
      </c>
      <c r="D1610" s="186" t="s">
        <v>537</v>
      </c>
      <c r="E1610" s="196"/>
      <c r="F1610" s="186" t="s">
        <v>550</v>
      </c>
      <c r="G1610" s="186" t="s">
        <v>539</v>
      </c>
      <c r="H1610" s="186" t="s">
        <v>497</v>
      </c>
      <c r="I1610" s="186" t="s">
        <v>540</v>
      </c>
      <c r="J1610" s="152" t="str">
        <f t="shared" si="1"/>
        <v>2024/11</v>
      </c>
    </row>
    <row r="1611">
      <c r="A1611" s="195">
        <v>1.7313696E9</v>
      </c>
      <c r="B1611" s="186">
        <v>1.731456E9</v>
      </c>
      <c r="C1611" s="186">
        <v>0.13473128</v>
      </c>
      <c r="D1611" s="186" t="s">
        <v>537</v>
      </c>
      <c r="E1611" s="196"/>
      <c r="F1611" s="186" t="s">
        <v>544</v>
      </c>
      <c r="G1611" s="186" t="s">
        <v>539</v>
      </c>
      <c r="H1611" s="186" t="s">
        <v>498</v>
      </c>
      <c r="I1611" s="186" t="s">
        <v>540</v>
      </c>
      <c r="J1611" s="152" t="str">
        <f t="shared" si="1"/>
        <v>2024/11</v>
      </c>
    </row>
    <row r="1612">
      <c r="A1612" s="195">
        <v>1.7313696E9</v>
      </c>
      <c r="B1612" s="186">
        <v>1.731456E9</v>
      </c>
      <c r="C1612" s="186">
        <v>1.70530569</v>
      </c>
      <c r="D1612" s="186" t="s">
        <v>537</v>
      </c>
      <c r="E1612" s="196"/>
      <c r="F1612" s="186" t="s">
        <v>541</v>
      </c>
      <c r="G1612" s="186" t="s">
        <v>539</v>
      </c>
      <c r="H1612" s="186" t="s">
        <v>489</v>
      </c>
      <c r="I1612" s="186" t="s">
        <v>540</v>
      </c>
      <c r="J1612" s="152" t="str">
        <f t="shared" si="1"/>
        <v>2024/11</v>
      </c>
    </row>
    <row r="1613">
      <c r="A1613" s="195">
        <v>1.7313696E9</v>
      </c>
      <c r="B1613" s="186">
        <v>1.731456E9</v>
      </c>
      <c r="C1613" s="186">
        <v>0.2911888</v>
      </c>
      <c r="D1613" s="186" t="s">
        <v>537</v>
      </c>
      <c r="E1613" s="196"/>
      <c r="F1613" s="186" t="s">
        <v>553</v>
      </c>
      <c r="G1613" s="186" t="s">
        <v>539</v>
      </c>
      <c r="H1613" s="186" t="s">
        <v>496</v>
      </c>
      <c r="I1613" s="186" t="s">
        <v>540</v>
      </c>
      <c r="J1613" s="152" t="str">
        <f t="shared" si="1"/>
        <v>2024/11</v>
      </c>
    </row>
    <row r="1614">
      <c r="A1614" s="195">
        <v>1.731456E9</v>
      </c>
      <c r="B1614" s="186">
        <v>1.7315424E9</v>
      </c>
      <c r="C1614" s="186">
        <v>0.00528</v>
      </c>
      <c r="D1614" s="186" t="s">
        <v>537</v>
      </c>
      <c r="E1614" s="196"/>
      <c r="F1614" s="186" t="s">
        <v>556</v>
      </c>
      <c r="G1614" s="186" t="s">
        <v>539</v>
      </c>
      <c r="H1614" s="186" t="s">
        <v>506</v>
      </c>
      <c r="I1614" s="186" t="s">
        <v>540</v>
      </c>
      <c r="J1614" s="152" t="str">
        <f t="shared" si="1"/>
        <v>2024/11</v>
      </c>
    </row>
    <row r="1615">
      <c r="A1615" s="195">
        <v>1.731456E9</v>
      </c>
      <c r="B1615" s="186">
        <v>1.7315424E9</v>
      </c>
      <c r="C1615" s="186">
        <v>0.2316525</v>
      </c>
      <c r="D1615" s="186" t="s">
        <v>537</v>
      </c>
      <c r="E1615" s="196"/>
      <c r="F1615" s="186" t="s">
        <v>554</v>
      </c>
      <c r="G1615" s="186" t="s">
        <v>539</v>
      </c>
      <c r="H1615" s="186" t="s">
        <v>507</v>
      </c>
      <c r="I1615" s="186" t="s">
        <v>540</v>
      </c>
      <c r="J1615" s="152" t="str">
        <f t="shared" si="1"/>
        <v>2024/11</v>
      </c>
    </row>
    <row r="1616">
      <c r="A1616" s="195">
        <v>1.731456E9</v>
      </c>
      <c r="B1616" s="186">
        <v>1.7315424E9</v>
      </c>
      <c r="C1616" s="186">
        <v>4.0602789</v>
      </c>
      <c r="D1616" s="186" t="s">
        <v>537</v>
      </c>
      <c r="E1616" s="196"/>
      <c r="F1616" s="186" t="s">
        <v>542</v>
      </c>
      <c r="G1616" s="186" t="s">
        <v>539</v>
      </c>
      <c r="H1616" s="186" t="s">
        <v>487</v>
      </c>
      <c r="I1616" s="186" t="s">
        <v>540</v>
      </c>
      <c r="J1616" s="152" t="str">
        <f t="shared" si="1"/>
        <v>2024/11</v>
      </c>
    </row>
    <row r="1617">
      <c r="A1617" s="195">
        <v>1.731456E9</v>
      </c>
      <c r="B1617" s="186">
        <v>1.7315424E9</v>
      </c>
      <c r="C1617" s="186">
        <v>3.83934358</v>
      </c>
      <c r="D1617" s="186" t="s">
        <v>537</v>
      </c>
      <c r="E1617" s="196"/>
      <c r="F1617" s="186" t="s">
        <v>538</v>
      </c>
      <c r="G1617" s="186" t="s">
        <v>539</v>
      </c>
      <c r="H1617" s="186" t="s">
        <v>499</v>
      </c>
      <c r="I1617" s="186" t="s">
        <v>540</v>
      </c>
      <c r="J1617" s="152" t="str">
        <f t="shared" si="1"/>
        <v>2024/11</v>
      </c>
    </row>
    <row r="1618">
      <c r="A1618" s="195">
        <v>1.731456E9</v>
      </c>
      <c r="B1618" s="186">
        <v>1.7315424E9</v>
      </c>
      <c r="C1618" s="186">
        <v>5.32810516</v>
      </c>
      <c r="D1618" s="186" t="s">
        <v>537</v>
      </c>
      <c r="E1618" s="196"/>
      <c r="F1618" s="186" t="s">
        <v>543</v>
      </c>
      <c r="G1618" s="186" t="s">
        <v>539</v>
      </c>
      <c r="H1618" s="186" t="s">
        <v>502</v>
      </c>
      <c r="I1618" s="186" t="s">
        <v>540</v>
      </c>
      <c r="J1618" s="152" t="str">
        <f t="shared" si="1"/>
        <v>2024/11</v>
      </c>
    </row>
    <row r="1619">
      <c r="A1619" s="195">
        <v>1.731456E9</v>
      </c>
      <c r="B1619" s="186">
        <v>1.7315424E9</v>
      </c>
      <c r="C1619" s="186">
        <v>1.45543733</v>
      </c>
      <c r="D1619" s="186" t="s">
        <v>537</v>
      </c>
      <c r="E1619" s="196"/>
      <c r="F1619" s="186" t="s">
        <v>548</v>
      </c>
      <c r="G1619" s="186" t="s">
        <v>539</v>
      </c>
      <c r="H1619" s="186" t="s">
        <v>488</v>
      </c>
      <c r="I1619" s="186" t="s">
        <v>540</v>
      </c>
      <c r="J1619" s="152" t="str">
        <f t="shared" si="1"/>
        <v>2024/11</v>
      </c>
    </row>
    <row r="1620">
      <c r="A1620" s="195">
        <v>1.731456E9</v>
      </c>
      <c r="B1620" s="186">
        <v>1.7315424E9</v>
      </c>
      <c r="C1620" s="186">
        <v>2.80256682</v>
      </c>
      <c r="D1620" s="186" t="s">
        <v>537</v>
      </c>
      <c r="E1620" s="196"/>
      <c r="F1620" s="186" t="s">
        <v>541</v>
      </c>
      <c r="G1620" s="186" t="s">
        <v>539</v>
      </c>
      <c r="H1620" s="186" t="s">
        <v>489</v>
      </c>
      <c r="I1620" s="186" t="s">
        <v>540</v>
      </c>
      <c r="J1620" s="152" t="str">
        <f t="shared" si="1"/>
        <v>2024/11</v>
      </c>
    </row>
    <row r="1621">
      <c r="A1621" s="195">
        <v>1.731456E9</v>
      </c>
      <c r="B1621" s="186">
        <v>1.7315424E9</v>
      </c>
      <c r="C1621" s="186">
        <v>0.4573025</v>
      </c>
      <c r="D1621" s="186" t="s">
        <v>537</v>
      </c>
      <c r="E1621" s="196"/>
      <c r="F1621" s="186" t="s">
        <v>550</v>
      </c>
      <c r="G1621" s="186" t="s">
        <v>539</v>
      </c>
      <c r="H1621" s="186" t="s">
        <v>497</v>
      </c>
      <c r="I1621" s="186" t="s">
        <v>540</v>
      </c>
      <c r="J1621" s="152" t="str">
        <f t="shared" si="1"/>
        <v>2024/11</v>
      </c>
    </row>
    <row r="1622">
      <c r="A1622" s="195">
        <v>1.731456E9</v>
      </c>
      <c r="B1622" s="186">
        <v>1.7315424E9</v>
      </c>
      <c r="C1622" s="186">
        <v>0.21345636</v>
      </c>
      <c r="D1622" s="186" t="s">
        <v>537</v>
      </c>
      <c r="E1622" s="196"/>
      <c r="F1622" s="186" t="s">
        <v>544</v>
      </c>
      <c r="G1622" s="186" t="s">
        <v>539</v>
      </c>
      <c r="H1622" s="186" t="s">
        <v>498</v>
      </c>
      <c r="I1622" s="186" t="s">
        <v>540</v>
      </c>
      <c r="J1622" s="152" t="str">
        <f t="shared" si="1"/>
        <v>2024/11</v>
      </c>
    </row>
    <row r="1623">
      <c r="A1623" s="195">
        <v>1.731456E9</v>
      </c>
      <c r="B1623" s="186">
        <v>1.7315424E9</v>
      </c>
      <c r="C1623" s="186">
        <v>0.29210335</v>
      </c>
      <c r="D1623" s="186" t="s">
        <v>537</v>
      </c>
      <c r="E1623" s="196"/>
      <c r="F1623" s="186" t="s">
        <v>553</v>
      </c>
      <c r="G1623" s="186" t="s">
        <v>539</v>
      </c>
      <c r="H1623" s="186" t="s">
        <v>496</v>
      </c>
      <c r="I1623" s="186" t="s">
        <v>540</v>
      </c>
      <c r="J1623" s="152" t="str">
        <f t="shared" si="1"/>
        <v>2024/11</v>
      </c>
    </row>
    <row r="1624">
      <c r="A1624" s="195">
        <v>1.7315424E9</v>
      </c>
      <c r="B1624" s="186">
        <v>1.7316288E9</v>
      </c>
      <c r="C1624" s="186">
        <v>2.57501745</v>
      </c>
      <c r="D1624" s="186" t="s">
        <v>537</v>
      </c>
      <c r="E1624" s="196"/>
      <c r="F1624" s="186" t="s">
        <v>542</v>
      </c>
      <c r="G1624" s="186" t="s">
        <v>539</v>
      </c>
      <c r="H1624" s="186" t="s">
        <v>487</v>
      </c>
      <c r="I1624" s="186" t="s">
        <v>540</v>
      </c>
      <c r="J1624" s="152" t="str">
        <f t="shared" si="1"/>
        <v>2024/11</v>
      </c>
    </row>
    <row r="1625">
      <c r="A1625" s="195">
        <v>1.7315424E9</v>
      </c>
      <c r="B1625" s="186">
        <v>1.7316288E9</v>
      </c>
      <c r="C1625" s="186">
        <v>2.8059826</v>
      </c>
      <c r="D1625" s="186" t="s">
        <v>537</v>
      </c>
      <c r="E1625" s="196"/>
      <c r="F1625" s="186" t="s">
        <v>538</v>
      </c>
      <c r="G1625" s="186" t="s">
        <v>539</v>
      </c>
      <c r="H1625" s="186" t="s">
        <v>499</v>
      </c>
      <c r="I1625" s="186" t="s">
        <v>540</v>
      </c>
      <c r="J1625" s="152" t="str">
        <f t="shared" si="1"/>
        <v>2024/11</v>
      </c>
    </row>
    <row r="1626">
      <c r="A1626" s="195">
        <v>1.7315424E9</v>
      </c>
      <c r="B1626" s="186">
        <v>1.7316288E9</v>
      </c>
      <c r="C1626" s="186">
        <v>5.89686795</v>
      </c>
      <c r="D1626" s="186" t="s">
        <v>537</v>
      </c>
      <c r="E1626" s="196"/>
      <c r="F1626" s="186" t="s">
        <v>543</v>
      </c>
      <c r="G1626" s="186" t="s">
        <v>539</v>
      </c>
      <c r="H1626" s="186" t="s">
        <v>502</v>
      </c>
      <c r="I1626" s="186" t="s">
        <v>540</v>
      </c>
      <c r="J1626" s="152" t="str">
        <f t="shared" si="1"/>
        <v>2024/11</v>
      </c>
    </row>
    <row r="1627">
      <c r="A1627" s="195">
        <v>1.7315424E9</v>
      </c>
      <c r="B1627" s="186">
        <v>1.7316288E9</v>
      </c>
      <c r="C1627" s="186">
        <v>1.95300971</v>
      </c>
      <c r="D1627" s="186" t="s">
        <v>537</v>
      </c>
      <c r="E1627" s="196"/>
      <c r="F1627" s="186" t="s">
        <v>548</v>
      </c>
      <c r="G1627" s="186" t="s">
        <v>539</v>
      </c>
      <c r="H1627" s="186" t="s">
        <v>488</v>
      </c>
      <c r="I1627" s="186" t="s">
        <v>540</v>
      </c>
      <c r="J1627" s="152" t="str">
        <f t="shared" si="1"/>
        <v>2024/11</v>
      </c>
    </row>
    <row r="1628">
      <c r="A1628" s="195">
        <v>1.7315424E9</v>
      </c>
      <c r="B1628" s="186">
        <v>1.7316288E9</v>
      </c>
      <c r="C1628" s="186">
        <v>2.41167647</v>
      </c>
      <c r="D1628" s="186" t="s">
        <v>537</v>
      </c>
      <c r="E1628" s="196"/>
      <c r="F1628" s="186" t="s">
        <v>541</v>
      </c>
      <c r="G1628" s="186" t="s">
        <v>539</v>
      </c>
      <c r="H1628" s="186" t="s">
        <v>489</v>
      </c>
      <c r="I1628" s="186" t="s">
        <v>540</v>
      </c>
      <c r="J1628" s="152" t="str">
        <f t="shared" si="1"/>
        <v>2024/11</v>
      </c>
    </row>
    <row r="1629">
      <c r="A1629" s="195">
        <v>1.7315424E9</v>
      </c>
      <c r="B1629" s="186">
        <v>1.7316288E9</v>
      </c>
      <c r="C1629" s="186">
        <v>0.21143821</v>
      </c>
      <c r="D1629" s="186" t="s">
        <v>537</v>
      </c>
      <c r="E1629" s="196"/>
      <c r="F1629" s="186" t="s">
        <v>544</v>
      </c>
      <c r="G1629" s="186" t="s">
        <v>539</v>
      </c>
      <c r="H1629" s="186" t="s">
        <v>498</v>
      </c>
      <c r="I1629" s="186" t="s">
        <v>540</v>
      </c>
      <c r="J1629" s="152" t="str">
        <f t="shared" si="1"/>
        <v>2024/11</v>
      </c>
    </row>
    <row r="1630">
      <c r="A1630" s="195">
        <v>1.7315424E9</v>
      </c>
      <c r="B1630" s="186">
        <v>1.7316288E9</v>
      </c>
      <c r="C1630" s="186">
        <v>0.24543855</v>
      </c>
      <c r="D1630" s="186" t="s">
        <v>537</v>
      </c>
      <c r="E1630" s="196"/>
      <c r="F1630" s="186" t="s">
        <v>553</v>
      </c>
      <c r="G1630" s="186" t="s">
        <v>539</v>
      </c>
      <c r="H1630" s="186" t="s">
        <v>496</v>
      </c>
      <c r="I1630" s="186" t="s">
        <v>540</v>
      </c>
      <c r="J1630" s="152" t="str">
        <f t="shared" si="1"/>
        <v>2024/11</v>
      </c>
    </row>
    <row r="1631">
      <c r="A1631" s="195">
        <v>1.7315424E9</v>
      </c>
      <c r="B1631" s="186">
        <v>1.7316288E9</v>
      </c>
      <c r="C1631" s="186">
        <v>0.300744</v>
      </c>
      <c r="D1631" s="186" t="s">
        <v>537</v>
      </c>
      <c r="E1631" s="196"/>
      <c r="F1631" s="186" t="s">
        <v>550</v>
      </c>
      <c r="G1631" s="186" t="s">
        <v>539</v>
      </c>
      <c r="H1631" s="186" t="s">
        <v>497</v>
      </c>
      <c r="I1631" s="186" t="s">
        <v>540</v>
      </c>
      <c r="J1631" s="152" t="str">
        <f t="shared" si="1"/>
        <v>2024/11</v>
      </c>
    </row>
    <row r="1632">
      <c r="A1632" s="195">
        <v>1.7316288E9</v>
      </c>
      <c r="B1632" s="186">
        <v>1.7317152E9</v>
      </c>
      <c r="C1632" s="186">
        <v>2.07920995</v>
      </c>
      <c r="D1632" s="186" t="s">
        <v>537</v>
      </c>
      <c r="E1632" s="196"/>
      <c r="F1632" s="186" t="s">
        <v>542</v>
      </c>
      <c r="G1632" s="186" t="s">
        <v>539</v>
      </c>
      <c r="H1632" s="186" t="s">
        <v>487</v>
      </c>
      <c r="I1632" s="186" t="s">
        <v>540</v>
      </c>
      <c r="J1632" s="152" t="str">
        <f t="shared" si="1"/>
        <v>2024/11</v>
      </c>
    </row>
    <row r="1633">
      <c r="A1633" s="195">
        <v>1.7316288E9</v>
      </c>
      <c r="B1633" s="186">
        <v>1.7317152E9</v>
      </c>
      <c r="C1633" s="186">
        <v>3.08965582</v>
      </c>
      <c r="D1633" s="186" t="s">
        <v>537</v>
      </c>
      <c r="E1633" s="196"/>
      <c r="F1633" s="186" t="s">
        <v>538</v>
      </c>
      <c r="G1633" s="186" t="s">
        <v>539</v>
      </c>
      <c r="H1633" s="186" t="s">
        <v>499</v>
      </c>
      <c r="I1633" s="186" t="s">
        <v>540</v>
      </c>
      <c r="J1633" s="152" t="str">
        <f t="shared" si="1"/>
        <v>2024/11</v>
      </c>
    </row>
    <row r="1634">
      <c r="A1634" s="195">
        <v>1.7316288E9</v>
      </c>
      <c r="B1634" s="186">
        <v>1.7317152E9</v>
      </c>
      <c r="C1634" s="186">
        <v>5.35502154</v>
      </c>
      <c r="D1634" s="186" t="s">
        <v>537</v>
      </c>
      <c r="E1634" s="196"/>
      <c r="F1634" s="186" t="s">
        <v>543</v>
      </c>
      <c r="G1634" s="186" t="s">
        <v>539</v>
      </c>
      <c r="H1634" s="186" t="s">
        <v>502</v>
      </c>
      <c r="I1634" s="186" t="s">
        <v>540</v>
      </c>
      <c r="J1634" s="152" t="str">
        <f t="shared" si="1"/>
        <v>2024/11</v>
      </c>
    </row>
    <row r="1635">
      <c r="A1635" s="195">
        <v>1.7316288E9</v>
      </c>
      <c r="B1635" s="186">
        <v>1.7317152E9</v>
      </c>
      <c r="C1635" s="186">
        <v>0.49650287</v>
      </c>
      <c r="D1635" s="186" t="s">
        <v>537</v>
      </c>
      <c r="E1635" s="196"/>
      <c r="F1635" s="186" t="s">
        <v>548</v>
      </c>
      <c r="G1635" s="186" t="s">
        <v>539</v>
      </c>
      <c r="H1635" s="186" t="s">
        <v>488</v>
      </c>
      <c r="I1635" s="186" t="s">
        <v>540</v>
      </c>
      <c r="J1635" s="152" t="str">
        <f t="shared" si="1"/>
        <v>2024/11</v>
      </c>
    </row>
    <row r="1636">
      <c r="A1636" s="195">
        <v>1.7316288E9</v>
      </c>
      <c r="B1636" s="186">
        <v>1.7317152E9</v>
      </c>
      <c r="C1636" s="186">
        <v>0.7197493</v>
      </c>
      <c r="D1636" s="186" t="s">
        <v>537</v>
      </c>
      <c r="E1636" s="196"/>
      <c r="F1636" s="186" t="s">
        <v>544</v>
      </c>
      <c r="G1636" s="186" t="s">
        <v>539</v>
      </c>
      <c r="H1636" s="186" t="s">
        <v>498</v>
      </c>
      <c r="I1636" s="186" t="s">
        <v>540</v>
      </c>
      <c r="J1636" s="152" t="str">
        <f t="shared" si="1"/>
        <v>2024/11</v>
      </c>
    </row>
    <row r="1637">
      <c r="A1637" s="195">
        <v>1.7316288E9</v>
      </c>
      <c r="B1637" s="186">
        <v>1.7317152E9</v>
      </c>
      <c r="C1637" s="186">
        <v>1.77701224</v>
      </c>
      <c r="D1637" s="186" t="s">
        <v>537</v>
      </c>
      <c r="E1637" s="196"/>
      <c r="F1637" s="186" t="s">
        <v>541</v>
      </c>
      <c r="G1637" s="186" t="s">
        <v>539</v>
      </c>
      <c r="H1637" s="186" t="s">
        <v>489</v>
      </c>
      <c r="I1637" s="186" t="s">
        <v>540</v>
      </c>
      <c r="J1637" s="152" t="str">
        <f t="shared" si="1"/>
        <v>2024/11</v>
      </c>
    </row>
    <row r="1638">
      <c r="A1638" s="195">
        <v>1.7316288E9</v>
      </c>
      <c r="B1638" s="186">
        <v>1.7317152E9</v>
      </c>
      <c r="C1638" s="186">
        <v>0.19101345</v>
      </c>
      <c r="D1638" s="186" t="s">
        <v>537</v>
      </c>
      <c r="E1638" s="196"/>
      <c r="F1638" s="186" t="s">
        <v>553</v>
      </c>
      <c r="G1638" s="186" t="s">
        <v>539</v>
      </c>
      <c r="H1638" s="186" t="s">
        <v>496</v>
      </c>
      <c r="I1638" s="186" t="s">
        <v>540</v>
      </c>
      <c r="J1638" s="152" t="str">
        <f t="shared" si="1"/>
        <v>2024/11</v>
      </c>
    </row>
    <row r="1639">
      <c r="A1639" s="195">
        <v>1.7316288E9</v>
      </c>
      <c r="B1639" s="186">
        <v>1.7317152E9</v>
      </c>
      <c r="C1639" s="186">
        <v>0.258042</v>
      </c>
      <c r="D1639" s="186" t="s">
        <v>537</v>
      </c>
      <c r="E1639" s="196"/>
      <c r="F1639" s="186" t="s">
        <v>550</v>
      </c>
      <c r="G1639" s="186" t="s">
        <v>539</v>
      </c>
      <c r="H1639" s="186" t="s">
        <v>497</v>
      </c>
      <c r="I1639" s="186" t="s">
        <v>540</v>
      </c>
      <c r="J1639" s="152" t="str">
        <f t="shared" si="1"/>
        <v>2024/11</v>
      </c>
    </row>
    <row r="1640">
      <c r="A1640" s="195">
        <v>1.7317152E9</v>
      </c>
      <c r="B1640" s="186">
        <v>1.7318016E9</v>
      </c>
      <c r="C1640" s="186">
        <v>1.63417765</v>
      </c>
      <c r="D1640" s="186" t="s">
        <v>537</v>
      </c>
      <c r="E1640" s="196"/>
      <c r="F1640" s="186" t="s">
        <v>542</v>
      </c>
      <c r="G1640" s="186" t="s">
        <v>539</v>
      </c>
      <c r="H1640" s="186" t="s">
        <v>487</v>
      </c>
      <c r="I1640" s="186" t="s">
        <v>540</v>
      </c>
      <c r="J1640" s="152" t="str">
        <f t="shared" si="1"/>
        <v>2024/11</v>
      </c>
    </row>
    <row r="1641">
      <c r="A1641" s="195">
        <v>1.7317152E9</v>
      </c>
      <c r="B1641" s="186">
        <v>1.7318016E9</v>
      </c>
      <c r="C1641" s="186">
        <v>3.55210975</v>
      </c>
      <c r="D1641" s="186" t="s">
        <v>537</v>
      </c>
      <c r="E1641" s="196"/>
      <c r="F1641" s="186" t="s">
        <v>538</v>
      </c>
      <c r="G1641" s="186" t="s">
        <v>539</v>
      </c>
      <c r="H1641" s="186" t="s">
        <v>499</v>
      </c>
      <c r="I1641" s="186" t="s">
        <v>540</v>
      </c>
      <c r="J1641" s="152" t="str">
        <f t="shared" si="1"/>
        <v>2024/11</v>
      </c>
    </row>
    <row r="1642">
      <c r="A1642" s="195">
        <v>1.7317152E9</v>
      </c>
      <c r="B1642" s="186">
        <v>1.7318016E9</v>
      </c>
      <c r="C1642" s="186">
        <v>0.03847891</v>
      </c>
      <c r="D1642" s="186" t="s">
        <v>537</v>
      </c>
      <c r="E1642" s="196"/>
      <c r="F1642" s="186" t="s">
        <v>544</v>
      </c>
      <c r="G1642" s="186" t="s">
        <v>539</v>
      </c>
      <c r="H1642" s="186" t="s">
        <v>498</v>
      </c>
      <c r="I1642" s="186" t="s">
        <v>540</v>
      </c>
      <c r="J1642" s="152" t="str">
        <f t="shared" si="1"/>
        <v>2024/11</v>
      </c>
    </row>
    <row r="1643">
      <c r="A1643" s="195">
        <v>1.7317152E9</v>
      </c>
      <c r="B1643" s="186">
        <v>1.7318016E9</v>
      </c>
      <c r="C1643" s="186">
        <v>0.22435717</v>
      </c>
      <c r="D1643" s="186" t="s">
        <v>537</v>
      </c>
      <c r="E1643" s="196"/>
      <c r="F1643" s="186" t="s">
        <v>541</v>
      </c>
      <c r="G1643" s="186" t="s">
        <v>539</v>
      </c>
      <c r="H1643" s="186" t="s">
        <v>489</v>
      </c>
      <c r="I1643" s="186" t="s">
        <v>540</v>
      </c>
      <c r="J1643" s="152" t="str">
        <f t="shared" si="1"/>
        <v>2024/11</v>
      </c>
    </row>
    <row r="1644">
      <c r="A1644" s="195">
        <v>1.7317152E9</v>
      </c>
      <c r="B1644" s="186">
        <v>1.7318016E9</v>
      </c>
      <c r="C1644" s="186">
        <v>0.1832555</v>
      </c>
      <c r="D1644" s="186" t="s">
        <v>537</v>
      </c>
      <c r="E1644" s="196"/>
      <c r="F1644" s="186" t="s">
        <v>553</v>
      </c>
      <c r="G1644" s="186" t="s">
        <v>539</v>
      </c>
      <c r="H1644" s="186" t="s">
        <v>496</v>
      </c>
      <c r="I1644" s="186" t="s">
        <v>540</v>
      </c>
      <c r="J1644" s="152" t="str">
        <f t="shared" si="1"/>
        <v>2024/11</v>
      </c>
    </row>
    <row r="1645">
      <c r="A1645" s="195">
        <v>1.7317152E9</v>
      </c>
      <c r="B1645" s="186">
        <v>1.7318016E9</v>
      </c>
      <c r="C1645" s="186">
        <v>4.1883069</v>
      </c>
      <c r="D1645" s="186" t="s">
        <v>537</v>
      </c>
      <c r="E1645" s="196"/>
      <c r="F1645" s="186" t="s">
        <v>543</v>
      </c>
      <c r="G1645" s="186" t="s">
        <v>539</v>
      </c>
      <c r="H1645" s="186" t="s">
        <v>486</v>
      </c>
      <c r="I1645" s="186" t="s">
        <v>540</v>
      </c>
      <c r="J1645" s="152" t="str">
        <f t="shared" si="1"/>
        <v>2024/11</v>
      </c>
    </row>
    <row r="1646">
      <c r="A1646" s="195">
        <v>1.7317152E9</v>
      </c>
      <c r="B1646" s="186">
        <v>1.7318016E9</v>
      </c>
      <c r="C1646" s="186">
        <v>0.3428555</v>
      </c>
      <c r="D1646" s="186" t="s">
        <v>537</v>
      </c>
      <c r="E1646" s="196"/>
      <c r="F1646" s="186" t="s">
        <v>550</v>
      </c>
      <c r="G1646" s="186" t="s">
        <v>539</v>
      </c>
      <c r="H1646" s="186" t="s">
        <v>497</v>
      </c>
      <c r="I1646" s="186" t="s">
        <v>540</v>
      </c>
      <c r="J1646" s="152" t="str">
        <f t="shared" si="1"/>
        <v>2024/11</v>
      </c>
    </row>
    <row r="1647">
      <c r="A1647" s="195">
        <v>1.7318016E9</v>
      </c>
      <c r="B1647" s="186">
        <v>1.731888E9</v>
      </c>
      <c r="C1647" s="186">
        <v>0.3964153</v>
      </c>
      <c r="D1647" s="186" t="s">
        <v>537</v>
      </c>
      <c r="E1647" s="196"/>
      <c r="F1647" s="186" t="s">
        <v>542</v>
      </c>
      <c r="G1647" s="186" t="s">
        <v>539</v>
      </c>
      <c r="H1647" s="186" t="s">
        <v>487</v>
      </c>
      <c r="I1647" s="186" t="s">
        <v>540</v>
      </c>
      <c r="J1647" s="152" t="str">
        <f t="shared" si="1"/>
        <v>2024/11</v>
      </c>
    </row>
    <row r="1648">
      <c r="A1648" s="195">
        <v>1.7318016E9</v>
      </c>
      <c r="B1648" s="186">
        <v>1.731888E9</v>
      </c>
      <c r="C1648" s="186">
        <v>2.38712845</v>
      </c>
      <c r="D1648" s="186" t="s">
        <v>537</v>
      </c>
      <c r="E1648" s="196"/>
      <c r="F1648" s="186" t="s">
        <v>538</v>
      </c>
      <c r="G1648" s="186" t="s">
        <v>539</v>
      </c>
      <c r="H1648" s="186" t="s">
        <v>499</v>
      </c>
      <c r="I1648" s="186" t="s">
        <v>540</v>
      </c>
      <c r="J1648" s="152" t="str">
        <f t="shared" si="1"/>
        <v>2024/11</v>
      </c>
    </row>
    <row r="1649">
      <c r="A1649" s="195">
        <v>1.7318016E9</v>
      </c>
      <c r="B1649" s="186">
        <v>1.731888E9</v>
      </c>
      <c r="C1649" s="186">
        <v>4.6315577</v>
      </c>
      <c r="D1649" s="186" t="s">
        <v>537</v>
      </c>
      <c r="E1649" s="196"/>
      <c r="F1649" s="186" t="s">
        <v>543</v>
      </c>
      <c r="G1649" s="186" t="s">
        <v>539</v>
      </c>
      <c r="H1649" s="186" t="s">
        <v>502</v>
      </c>
      <c r="I1649" s="186" t="s">
        <v>540</v>
      </c>
      <c r="J1649" s="152" t="str">
        <f t="shared" si="1"/>
        <v>2024/11</v>
      </c>
    </row>
    <row r="1650">
      <c r="A1650" s="195">
        <v>1.7318016E9</v>
      </c>
      <c r="B1650" s="186">
        <v>1.731888E9</v>
      </c>
      <c r="C1650" s="186">
        <v>0.23884731</v>
      </c>
      <c r="D1650" s="186" t="s">
        <v>537</v>
      </c>
      <c r="E1650" s="196"/>
      <c r="F1650" s="186" t="s">
        <v>541</v>
      </c>
      <c r="G1650" s="186" t="s">
        <v>539</v>
      </c>
      <c r="H1650" s="186" t="s">
        <v>489</v>
      </c>
      <c r="I1650" s="186" t="s">
        <v>540</v>
      </c>
      <c r="J1650" s="152" t="str">
        <f t="shared" si="1"/>
        <v>2024/11</v>
      </c>
    </row>
    <row r="1651">
      <c r="A1651" s="195">
        <v>1.7318016E9</v>
      </c>
      <c r="B1651" s="186">
        <v>1.731888E9</v>
      </c>
      <c r="C1651" s="186">
        <v>0.26475485</v>
      </c>
      <c r="D1651" s="186" t="s">
        <v>537</v>
      </c>
      <c r="E1651" s="196"/>
      <c r="F1651" s="186" t="s">
        <v>553</v>
      </c>
      <c r="G1651" s="186" t="s">
        <v>539</v>
      </c>
      <c r="H1651" s="186" t="s">
        <v>496</v>
      </c>
      <c r="I1651" s="186" t="s">
        <v>540</v>
      </c>
      <c r="J1651" s="152" t="str">
        <f t="shared" si="1"/>
        <v>2024/11</v>
      </c>
    </row>
    <row r="1652">
      <c r="A1652" s="195">
        <v>1.7318016E9</v>
      </c>
      <c r="B1652" s="186">
        <v>1.731888E9</v>
      </c>
      <c r="C1652" s="190">
        <v>4.095E-5</v>
      </c>
      <c r="D1652" s="186" t="s">
        <v>537</v>
      </c>
      <c r="E1652" s="196"/>
      <c r="F1652" s="186" t="s">
        <v>544</v>
      </c>
      <c r="G1652" s="186" t="s">
        <v>539</v>
      </c>
      <c r="H1652" s="186" t="s">
        <v>498</v>
      </c>
      <c r="I1652" s="186" t="s">
        <v>540</v>
      </c>
      <c r="J1652" s="152" t="str">
        <f t="shared" si="1"/>
        <v>2024/11</v>
      </c>
    </row>
    <row r="1653">
      <c r="A1653" s="195">
        <v>1.7318016E9</v>
      </c>
      <c r="B1653" s="186">
        <v>1.731888E9</v>
      </c>
      <c r="C1653" s="186">
        <v>0.4278185</v>
      </c>
      <c r="D1653" s="186" t="s">
        <v>537</v>
      </c>
      <c r="E1653" s="196"/>
      <c r="F1653" s="186" t="s">
        <v>550</v>
      </c>
      <c r="G1653" s="186" t="s">
        <v>539</v>
      </c>
      <c r="H1653" s="186" t="s">
        <v>497</v>
      </c>
      <c r="I1653" s="186" t="s">
        <v>540</v>
      </c>
      <c r="J1653" s="152" t="str">
        <f t="shared" si="1"/>
        <v>2024/11</v>
      </c>
    </row>
    <row r="1654">
      <c r="A1654" s="195">
        <v>1.731888E9</v>
      </c>
      <c r="B1654" s="186">
        <v>1.7319744E9</v>
      </c>
      <c r="C1654" s="186">
        <v>3.0205123</v>
      </c>
      <c r="D1654" s="186" t="s">
        <v>537</v>
      </c>
      <c r="E1654" s="196"/>
      <c r="F1654" s="186" t="s">
        <v>542</v>
      </c>
      <c r="G1654" s="186" t="s">
        <v>539</v>
      </c>
      <c r="H1654" s="186" t="s">
        <v>487</v>
      </c>
      <c r="I1654" s="186" t="s">
        <v>540</v>
      </c>
      <c r="J1654" s="152" t="str">
        <f t="shared" si="1"/>
        <v>2024/11</v>
      </c>
    </row>
    <row r="1655">
      <c r="A1655" s="195">
        <v>1.731888E9</v>
      </c>
      <c r="B1655" s="186">
        <v>1.7319744E9</v>
      </c>
      <c r="C1655" s="186">
        <v>2.76590673</v>
      </c>
      <c r="D1655" s="186" t="s">
        <v>537</v>
      </c>
      <c r="E1655" s="196"/>
      <c r="F1655" s="186" t="s">
        <v>538</v>
      </c>
      <c r="G1655" s="186" t="s">
        <v>539</v>
      </c>
      <c r="H1655" s="186" t="s">
        <v>499</v>
      </c>
      <c r="I1655" s="186" t="s">
        <v>540</v>
      </c>
      <c r="J1655" s="152" t="str">
        <f t="shared" si="1"/>
        <v>2024/11</v>
      </c>
    </row>
    <row r="1656">
      <c r="A1656" s="195">
        <v>1.731888E9</v>
      </c>
      <c r="B1656" s="186">
        <v>1.7319744E9</v>
      </c>
      <c r="C1656" s="186">
        <v>7.45928705</v>
      </c>
      <c r="D1656" s="186" t="s">
        <v>537</v>
      </c>
      <c r="E1656" s="196"/>
      <c r="F1656" s="186" t="s">
        <v>543</v>
      </c>
      <c r="G1656" s="186" t="s">
        <v>539</v>
      </c>
      <c r="H1656" s="186" t="s">
        <v>502</v>
      </c>
      <c r="I1656" s="186" t="s">
        <v>540</v>
      </c>
      <c r="J1656" s="152" t="str">
        <f t="shared" si="1"/>
        <v>2024/11</v>
      </c>
    </row>
    <row r="1657">
      <c r="A1657" s="195">
        <v>1.731888E9</v>
      </c>
      <c r="B1657" s="186">
        <v>1.7319744E9</v>
      </c>
      <c r="C1657" s="186">
        <v>3.32865535</v>
      </c>
      <c r="D1657" s="186" t="s">
        <v>537</v>
      </c>
      <c r="E1657" s="196"/>
      <c r="F1657" s="186" t="s">
        <v>548</v>
      </c>
      <c r="G1657" s="186" t="s">
        <v>539</v>
      </c>
      <c r="H1657" s="186" t="s">
        <v>488</v>
      </c>
      <c r="I1657" s="186" t="s">
        <v>540</v>
      </c>
      <c r="J1657" s="152" t="str">
        <f t="shared" si="1"/>
        <v>2024/11</v>
      </c>
    </row>
    <row r="1658">
      <c r="A1658" s="195">
        <v>1.731888E9</v>
      </c>
      <c r="B1658" s="186">
        <v>1.7319744E9</v>
      </c>
      <c r="C1658" s="186">
        <v>14.51724363</v>
      </c>
      <c r="D1658" s="186" t="s">
        <v>537</v>
      </c>
      <c r="E1658" s="196"/>
      <c r="F1658" s="186" t="s">
        <v>541</v>
      </c>
      <c r="G1658" s="186" t="s">
        <v>539</v>
      </c>
      <c r="H1658" s="186" t="s">
        <v>489</v>
      </c>
      <c r="I1658" s="186" t="s">
        <v>540</v>
      </c>
      <c r="J1658" s="152" t="str">
        <f t="shared" si="1"/>
        <v>2024/11</v>
      </c>
    </row>
    <row r="1659">
      <c r="A1659" s="195">
        <v>1.731888E9</v>
      </c>
      <c r="B1659" s="186">
        <v>1.7319744E9</v>
      </c>
      <c r="C1659" s="186">
        <v>2.05357814</v>
      </c>
      <c r="D1659" s="186" t="s">
        <v>537</v>
      </c>
      <c r="E1659" s="196"/>
      <c r="F1659" s="186" t="s">
        <v>544</v>
      </c>
      <c r="G1659" s="186" t="s">
        <v>539</v>
      </c>
      <c r="H1659" s="186" t="s">
        <v>498</v>
      </c>
      <c r="I1659" s="186" t="s">
        <v>540</v>
      </c>
      <c r="J1659" s="152" t="str">
        <f t="shared" si="1"/>
        <v>2024/11</v>
      </c>
    </row>
    <row r="1660">
      <c r="A1660" s="195">
        <v>1.731888E9</v>
      </c>
      <c r="B1660" s="186">
        <v>1.7319744E9</v>
      </c>
      <c r="C1660" s="186">
        <v>0.2908838</v>
      </c>
      <c r="D1660" s="186" t="s">
        <v>537</v>
      </c>
      <c r="E1660" s="196"/>
      <c r="F1660" s="186" t="s">
        <v>553</v>
      </c>
      <c r="G1660" s="186" t="s">
        <v>539</v>
      </c>
      <c r="H1660" s="186" t="s">
        <v>496</v>
      </c>
      <c r="I1660" s="186" t="s">
        <v>540</v>
      </c>
      <c r="J1660" s="152" t="str">
        <f t="shared" si="1"/>
        <v>2024/11</v>
      </c>
    </row>
    <row r="1661">
      <c r="A1661" s="195">
        <v>1.731888E9</v>
      </c>
      <c r="B1661" s="186">
        <v>1.7319744E9</v>
      </c>
      <c r="C1661" s="186">
        <v>0.368523</v>
      </c>
      <c r="D1661" s="186" t="s">
        <v>537</v>
      </c>
      <c r="E1661" s="196"/>
      <c r="F1661" s="186" t="s">
        <v>550</v>
      </c>
      <c r="G1661" s="186" t="s">
        <v>539</v>
      </c>
      <c r="H1661" s="186" t="s">
        <v>497</v>
      </c>
      <c r="I1661" s="186" t="s">
        <v>540</v>
      </c>
      <c r="J1661" s="152" t="str">
        <f t="shared" si="1"/>
        <v>2024/11</v>
      </c>
    </row>
    <row r="1662">
      <c r="A1662" s="195">
        <v>1.7319744E9</v>
      </c>
      <c r="B1662" s="186">
        <v>1.7320608E9</v>
      </c>
      <c r="C1662" s="186">
        <v>3.87103535</v>
      </c>
      <c r="D1662" s="186" t="s">
        <v>537</v>
      </c>
      <c r="E1662" s="196"/>
      <c r="F1662" s="186" t="s">
        <v>542</v>
      </c>
      <c r="G1662" s="186" t="s">
        <v>539</v>
      </c>
      <c r="H1662" s="186" t="s">
        <v>487</v>
      </c>
      <c r="I1662" s="186" t="s">
        <v>540</v>
      </c>
      <c r="J1662" s="152" t="str">
        <f t="shared" si="1"/>
        <v>2024/11</v>
      </c>
    </row>
    <row r="1663">
      <c r="A1663" s="195">
        <v>1.7319744E9</v>
      </c>
      <c r="B1663" s="186">
        <v>1.7320608E9</v>
      </c>
      <c r="C1663" s="186">
        <v>6.20080835</v>
      </c>
      <c r="D1663" s="186" t="s">
        <v>537</v>
      </c>
      <c r="E1663" s="196"/>
      <c r="F1663" s="186" t="s">
        <v>538</v>
      </c>
      <c r="G1663" s="186" t="s">
        <v>539</v>
      </c>
      <c r="H1663" s="186" t="s">
        <v>499</v>
      </c>
      <c r="I1663" s="186" t="s">
        <v>540</v>
      </c>
      <c r="J1663" s="152" t="str">
        <f t="shared" si="1"/>
        <v>2024/11</v>
      </c>
    </row>
    <row r="1664">
      <c r="A1664" s="195">
        <v>1.7319744E9</v>
      </c>
      <c r="B1664" s="186">
        <v>1.7320608E9</v>
      </c>
      <c r="C1664" s="186">
        <v>4.21761786</v>
      </c>
      <c r="D1664" s="186" t="s">
        <v>537</v>
      </c>
      <c r="E1664" s="196"/>
      <c r="F1664" s="186" t="s">
        <v>543</v>
      </c>
      <c r="G1664" s="186" t="s">
        <v>539</v>
      </c>
      <c r="H1664" s="186" t="s">
        <v>502</v>
      </c>
      <c r="I1664" s="186" t="s">
        <v>540</v>
      </c>
      <c r="J1664" s="152" t="str">
        <f t="shared" si="1"/>
        <v>2024/11</v>
      </c>
    </row>
    <row r="1665">
      <c r="A1665" s="195">
        <v>1.7319744E9</v>
      </c>
      <c r="B1665" s="186">
        <v>1.7320608E9</v>
      </c>
      <c r="C1665" s="186">
        <v>1.75056641</v>
      </c>
      <c r="D1665" s="186" t="s">
        <v>537</v>
      </c>
      <c r="E1665" s="196"/>
      <c r="F1665" s="186" t="s">
        <v>548</v>
      </c>
      <c r="G1665" s="186" t="s">
        <v>539</v>
      </c>
      <c r="H1665" s="186" t="s">
        <v>488</v>
      </c>
      <c r="I1665" s="186" t="s">
        <v>540</v>
      </c>
      <c r="J1665" s="152" t="str">
        <f t="shared" si="1"/>
        <v>2024/11</v>
      </c>
    </row>
    <row r="1666">
      <c r="A1666" s="195">
        <v>1.7319744E9</v>
      </c>
      <c r="B1666" s="186">
        <v>1.7320608E9</v>
      </c>
      <c r="C1666" s="186">
        <v>5.66657904</v>
      </c>
      <c r="D1666" s="186" t="s">
        <v>537</v>
      </c>
      <c r="E1666" s="196"/>
      <c r="F1666" s="186" t="s">
        <v>541</v>
      </c>
      <c r="G1666" s="186" t="s">
        <v>539</v>
      </c>
      <c r="H1666" s="186" t="s">
        <v>489</v>
      </c>
      <c r="I1666" s="186" t="s">
        <v>540</v>
      </c>
      <c r="J1666" s="152" t="str">
        <f t="shared" si="1"/>
        <v>2024/11</v>
      </c>
    </row>
    <row r="1667">
      <c r="A1667" s="195">
        <v>1.7319744E9</v>
      </c>
      <c r="B1667" s="186">
        <v>1.7320608E9</v>
      </c>
      <c r="C1667" s="186">
        <v>0.74943857</v>
      </c>
      <c r="D1667" s="186" t="s">
        <v>537</v>
      </c>
      <c r="E1667" s="196"/>
      <c r="F1667" s="186" t="s">
        <v>544</v>
      </c>
      <c r="G1667" s="186" t="s">
        <v>539</v>
      </c>
      <c r="H1667" s="186" t="s">
        <v>498</v>
      </c>
      <c r="I1667" s="186" t="s">
        <v>540</v>
      </c>
      <c r="J1667" s="152" t="str">
        <f t="shared" si="1"/>
        <v>2024/11</v>
      </c>
    </row>
    <row r="1668">
      <c r="A1668" s="195">
        <v>1.7319744E9</v>
      </c>
      <c r="B1668" s="186">
        <v>1.7320608E9</v>
      </c>
      <c r="C1668" s="186">
        <v>0.2740561</v>
      </c>
      <c r="D1668" s="186" t="s">
        <v>537</v>
      </c>
      <c r="E1668" s="196"/>
      <c r="F1668" s="186" t="s">
        <v>553</v>
      </c>
      <c r="G1668" s="186" t="s">
        <v>539</v>
      </c>
      <c r="H1668" s="186" t="s">
        <v>496</v>
      </c>
      <c r="I1668" s="186" t="s">
        <v>540</v>
      </c>
      <c r="J1668" s="152" t="str">
        <f t="shared" si="1"/>
        <v>2024/11</v>
      </c>
    </row>
    <row r="1669">
      <c r="A1669" s="195">
        <v>1.7319744E9</v>
      </c>
      <c r="B1669" s="186">
        <v>1.7320608E9</v>
      </c>
      <c r="C1669" s="186">
        <v>0.390044</v>
      </c>
      <c r="D1669" s="186" t="s">
        <v>537</v>
      </c>
      <c r="E1669" s="196"/>
      <c r="F1669" s="186" t="s">
        <v>550</v>
      </c>
      <c r="G1669" s="186" t="s">
        <v>539</v>
      </c>
      <c r="H1669" s="186" t="s">
        <v>497</v>
      </c>
      <c r="I1669" s="186" t="s">
        <v>540</v>
      </c>
      <c r="J1669" s="152" t="str">
        <f t="shared" si="1"/>
        <v>2024/11</v>
      </c>
    </row>
    <row r="1670">
      <c r="A1670" s="195">
        <v>1.7320608E9</v>
      </c>
      <c r="B1670" s="186">
        <v>1.7321472E9</v>
      </c>
      <c r="C1670" s="186">
        <v>8.6562447</v>
      </c>
      <c r="D1670" s="186" t="s">
        <v>537</v>
      </c>
      <c r="E1670" s="196"/>
      <c r="F1670" s="186" t="s">
        <v>542</v>
      </c>
      <c r="G1670" s="186" t="s">
        <v>539</v>
      </c>
      <c r="H1670" s="186" t="s">
        <v>487</v>
      </c>
      <c r="I1670" s="186" t="s">
        <v>540</v>
      </c>
      <c r="J1670" s="152" t="str">
        <f t="shared" si="1"/>
        <v>2024/11</v>
      </c>
    </row>
    <row r="1671">
      <c r="A1671" s="195">
        <v>1.7320608E9</v>
      </c>
      <c r="B1671" s="186">
        <v>1.7321472E9</v>
      </c>
      <c r="C1671" s="186">
        <v>62.98722498</v>
      </c>
      <c r="D1671" s="186" t="s">
        <v>537</v>
      </c>
      <c r="E1671" s="196"/>
      <c r="F1671" s="186" t="s">
        <v>538</v>
      </c>
      <c r="G1671" s="186" t="s">
        <v>539</v>
      </c>
      <c r="H1671" s="186" t="s">
        <v>499</v>
      </c>
      <c r="I1671" s="186" t="s">
        <v>540</v>
      </c>
      <c r="J1671" s="152" t="str">
        <f t="shared" si="1"/>
        <v>2024/11</v>
      </c>
    </row>
    <row r="1672">
      <c r="A1672" s="195">
        <v>1.7320608E9</v>
      </c>
      <c r="B1672" s="186">
        <v>1.7321472E9</v>
      </c>
      <c r="C1672" s="186">
        <v>7.91664115</v>
      </c>
      <c r="D1672" s="186" t="s">
        <v>537</v>
      </c>
      <c r="E1672" s="196"/>
      <c r="F1672" s="186" t="s">
        <v>543</v>
      </c>
      <c r="G1672" s="186" t="s">
        <v>539</v>
      </c>
      <c r="H1672" s="186" t="s">
        <v>502</v>
      </c>
      <c r="I1672" s="186" t="s">
        <v>540</v>
      </c>
      <c r="J1672" s="152" t="str">
        <f t="shared" si="1"/>
        <v>2024/11</v>
      </c>
    </row>
    <row r="1673">
      <c r="A1673" s="195">
        <v>1.7320608E9</v>
      </c>
      <c r="B1673" s="186">
        <v>1.7321472E9</v>
      </c>
      <c r="C1673" s="186">
        <v>1.0691542</v>
      </c>
      <c r="D1673" s="186" t="s">
        <v>537</v>
      </c>
      <c r="E1673" s="196"/>
      <c r="F1673" s="186" t="s">
        <v>548</v>
      </c>
      <c r="G1673" s="186" t="s">
        <v>539</v>
      </c>
      <c r="H1673" s="186" t="s">
        <v>488</v>
      </c>
      <c r="I1673" s="186" t="s">
        <v>540</v>
      </c>
      <c r="J1673" s="152" t="str">
        <f t="shared" si="1"/>
        <v>2024/11</v>
      </c>
    </row>
    <row r="1674">
      <c r="A1674" s="195">
        <v>1.7320608E9</v>
      </c>
      <c r="B1674" s="186">
        <v>1.7321472E9</v>
      </c>
      <c r="C1674" s="186">
        <v>36.96998786</v>
      </c>
      <c r="D1674" s="186" t="s">
        <v>537</v>
      </c>
      <c r="E1674" s="196"/>
      <c r="F1674" s="186" t="s">
        <v>541</v>
      </c>
      <c r="G1674" s="186" t="s">
        <v>539</v>
      </c>
      <c r="H1674" s="186" t="s">
        <v>489</v>
      </c>
      <c r="I1674" s="186" t="s">
        <v>540</v>
      </c>
      <c r="J1674" s="152" t="str">
        <f t="shared" si="1"/>
        <v>2024/11</v>
      </c>
    </row>
    <row r="1675">
      <c r="A1675" s="195">
        <v>1.7320608E9</v>
      </c>
      <c r="B1675" s="186">
        <v>1.7321472E9</v>
      </c>
      <c r="C1675" s="186">
        <v>0.0064775</v>
      </c>
      <c r="D1675" s="186" t="s">
        <v>537</v>
      </c>
      <c r="E1675" s="196"/>
      <c r="F1675" s="186" t="s">
        <v>555</v>
      </c>
      <c r="G1675" s="186" t="s">
        <v>539</v>
      </c>
      <c r="H1675" s="186" t="s">
        <v>503</v>
      </c>
      <c r="I1675" s="186" t="s">
        <v>540</v>
      </c>
      <c r="J1675" s="152" t="str">
        <f t="shared" si="1"/>
        <v>2024/11</v>
      </c>
    </row>
    <row r="1676">
      <c r="A1676" s="195">
        <v>1.7320608E9</v>
      </c>
      <c r="B1676" s="186">
        <v>1.7321472E9</v>
      </c>
      <c r="C1676" s="186">
        <v>0.21951027</v>
      </c>
      <c r="D1676" s="186" t="s">
        <v>537</v>
      </c>
      <c r="E1676" s="196"/>
      <c r="F1676" s="186" t="s">
        <v>544</v>
      </c>
      <c r="G1676" s="186" t="s">
        <v>539</v>
      </c>
      <c r="H1676" s="186" t="s">
        <v>498</v>
      </c>
      <c r="I1676" s="186" t="s">
        <v>540</v>
      </c>
      <c r="J1676" s="152" t="str">
        <f t="shared" si="1"/>
        <v>2024/11</v>
      </c>
    </row>
    <row r="1677">
      <c r="A1677" s="195">
        <v>1.7320608E9</v>
      </c>
      <c r="B1677" s="186">
        <v>1.7321472E9</v>
      </c>
      <c r="C1677" s="186">
        <v>0.2322132</v>
      </c>
      <c r="D1677" s="186" t="s">
        <v>537</v>
      </c>
      <c r="E1677" s="196"/>
      <c r="F1677" s="186" t="s">
        <v>553</v>
      </c>
      <c r="G1677" s="186" t="s">
        <v>539</v>
      </c>
      <c r="H1677" s="186" t="s">
        <v>496</v>
      </c>
      <c r="I1677" s="186" t="s">
        <v>540</v>
      </c>
      <c r="J1677" s="152" t="str">
        <f t="shared" si="1"/>
        <v>2024/11</v>
      </c>
    </row>
    <row r="1678">
      <c r="A1678" s="195">
        <v>1.7320608E9</v>
      </c>
      <c r="B1678" s="186">
        <v>1.7321472E9</v>
      </c>
      <c r="C1678" s="186">
        <v>0.3419375</v>
      </c>
      <c r="D1678" s="186" t="s">
        <v>537</v>
      </c>
      <c r="E1678" s="196"/>
      <c r="F1678" s="186" t="s">
        <v>550</v>
      </c>
      <c r="G1678" s="186" t="s">
        <v>539</v>
      </c>
      <c r="H1678" s="186" t="s">
        <v>497</v>
      </c>
      <c r="I1678" s="186" t="s">
        <v>540</v>
      </c>
      <c r="J1678" s="152" t="str">
        <f t="shared" si="1"/>
        <v>2024/11</v>
      </c>
    </row>
    <row r="1679">
      <c r="A1679" s="195">
        <v>1.7321472E9</v>
      </c>
      <c r="B1679" s="186">
        <v>1.7322336E9</v>
      </c>
      <c r="C1679" s="186">
        <v>15.88287915</v>
      </c>
      <c r="D1679" s="186" t="s">
        <v>537</v>
      </c>
      <c r="E1679" s="196"/>
      <c r="F1679" s="186" t="s">
        <v>542</v>
      </c>
      <c r="G1679" s="186" t="s">
        <v>539</v>
      </c>
      <c r="H1679" s="186" t="s">
        <v>487</v>
      </c>
      <c r="I1679" s="186" t="s">
        <v>540</v>
      </c>
      <c r="J1679" s="152" t="str">
        <f t="shared" si="1"/>
        <v>2024/11</v>
      </c>
    </row>
    <row r="1680">
      <c r="A1680" s="195">
        <v>1.7321472E9</v>
      </c>
      <c r="B1680" s="186">
        <v>1.7322336E9</v>
      </c>
      <c r="C1680" s="186">
        <v>3.86058009</v>
      </c>
      <c r="D1680" s="186" t="s">
        <v>537</v>
      </c>
      <c r="E1680" s="196"/>
      <c r="F1680" s="186" t="s">
        <v>538</v>
      </c>
      <c r="G1680" s="186" t="s">
        <v>539</v>
      </c>
      <c r="H1680" s="186" t="s">
        <v>499</v>
      </c>
      <c r="I1680" s="186" t="s">
        <v>540</v>
      </c>
      <c r="J1680" s="152" t="str">
        <f t="shared" si="1"/>
        <v>2024/11</v>
      </c>
    </row>
    <row r="1681">
      <c r="A1681" s="195">
        <v>1.7321472E9</v>
      </c>
      <c r="B1681" s="186">
        <v>1.7322336E9</v>
      </c>
      <c r="C1681" s="186">
        <v>4.6390317</v>
      </c>
      <c r="D1681" s="186" t="s">
        <v>537</v>
      </c>
      <c r="E1681" s="196"/>
      <c r="F1681" s="186" t="s">
        <v>543</v>
      </c>
      <c r="G1681" s="186" t="s">
        <v>539</v>
      </c>
      <c r="H1681" s="186" t="s">
        <v>502</v>
      </c>
      <c r="I1681" s="186" t="s">
        <v>540</v>
      </c>
      <c r="J1681" s="152" t="str">
        <f t="shared" si="1"/>
        <v>2024/11</v>
      </c>
    </row>
    <row r="1682">
      <c r="A1682" s="195">
        <v>1.7321472E9</v>
      </c>
      <c r="B1682" s="186">
        <v>1.7322336E9</v>
      </c>
      <c r="C1682" s="186">
        <v>9.5826634</v>
      </c>
      <c r="D1682" s="186" t="s">
        <v>537</v>
      </c>
      <c r="E1682" s="196"/>
      <c r="F1682" s="186" t="s">
        <v>548</v>
      </c>
      <c r="G1682" s="186" t="s">
        <v>539</v>
      </c>
      <c r="H1682" s="186" t="s">
        <v>488</v>
      </c>
      <c r="I1682" s="186" t="s">
        <v>540</v>
      </c>
      <c r="J1682" s="152" t="str">
        <f t="shared" si="1"/>
        <v>2024/11</v>
      </c>
    </row>
    <row r="1683">
      <c r="A1683" s="195">
        <v>1.7321472E9</v>
      </c>
      <c r="B1683" s="186">
        <v>1.7322336E9</v>
      </c>
      <c r="C1683" s="186">
        <v>0.0010125</v>
      </c>
      <c r="D1683" s="186" t="s">
        <v>537</v>
      </c>
      <c r="E1683" s="196"/>
      <c r="F1683" s="186" t="s">
        <v>555</v>
      </c>
      <c r="G1683" s="186" t="s">
        <v>539</v>
      </c>
      <c r="H1683" s="186" t="s">
        <v>503</v>
      </c>
      <c r="I1683" s="186" t="s">
        <v>540</v>
      </c>
      <c r="J1683" s="152" t="str">
        <f t="shared" si="1"/>
        <v>2024/11</v>
      </c>
    </row>
    <row r="1684">
      <c r="A1684" s="195">
        <v>1.7321472E9</v>
      </c>
      <c r="B1684" s="186">
        <v>1.7322336E9</v>
      </c>
      <c r="C1684" s="186">
        <v>0.15247364</v>
      </c>
      <c r="D1684" s="186" t="s">
        <v>537</v>
      </c>
      <c r="E1684" s="196"/>
      <c r="F1684" s="186" t="s">
        <v>544</v>
      </c>
      <c r="G1684" s="186" t="s">
        <v>539</v>
      </c>
      <c r="H1684" s="186" t="s">
        <v>498</v>
      </c>
      <c r="I1684" s="186" t="s">
        <v>540</v>
      </c>
      <c r="J1684" s="152" t="str">
        <f t="shared" si="1"/>
        <v>2024/11</v>
      </c>
    </row>
    <row r="1685">
      <c r="A1685" s="195">
        <v>1.7321472E9</v>
      </c>
      <c r="B1685" s="186">
        <v>1.7322336E9</v>
      </c>
      <c r="C1685" s="186">
        <v>1.9988673</v>
      </c>
      <c r="D1685" s="186" t="s">
        <v>537</v>
      </c>
      <c r="E1685" s="196"/>
      <c r="F1685" s="186" t="s">
        <v>541</v>
      </c>
      <c r="G1685" s="186" t="s">
        <v>539</v>
      </c>
      <c r="H1685" s="186" t="s">
        <v>489</v>
      </c>
      <c r="I1685" s="186" t="s">
        <v>540</v>
      </c>
      <c r="J1685" s="152" t="str">
        <f t="shared" si="1"/>
        <v>2024/11</v>
      </c>
    </row>
    <row r="1686">
      <c r="A1686" s="195">
        <v>1.7321472E9</v>
      </c>
      <c r="B1686" s="186">
        <v>1.7322336E9</v>
      </c>
      <c r="C1686" s="186">
        <v>0.32548025</v>
      </c>
      <c r="D1686" s="186" t="s">
        <v>537</v>
      </c>
      <c r="E1686" s="196"/>
      <c r="F1686" s="186" t="s">
        <v>553</v>
      </c>
      <c r="G1686" s="186" t="s">
        <v>539</v>
      </c>
      <c r="H1686" s="186" t="s">
        <v>496</v>
      </c>
      <c r="I1686" s="186" t="s">
        <v>540</v>
      </c>
      <c r="J1686" s="152" t="str">
        <f t="shared" si="1"/>
        <v>2024/11</v>
      </c>
    </row>
    <row r="1687">
      <c r="A1687" s="195">
        <v>1.7321472E9</v>
      </c>
      <c r="B1687" s="186">
        <v>1.7322336E9</v>
      </c>
      <c r="C1687" s="186">
        <v>0.363516</v>
      </c>
      <c r="D1687" s="186" t="s">
        <v>537</v>
      </c>
      <c r="E1687" s="196"/>
      <c r="F1687" s="186" t="s">
        <v>550</v>
      </c>
      <c r="G1687" s="186" t="s">
        <v>539</v>
      </c>
      <c r="H1687" s="186" t="s">
        <v>497</v>
      </c>
      <c r="I1687" s="186" t="s">
        <v>540</v>
      </c>
      <c r="J1687" s="152" t="str">
        <f t="shared" si="1"/>
        <v>2024/11</v>
      </c>
    </row>
    <row r="1688">
      <c r="A1688" s="195">
        <v>1.7322336E9</v>
      </c>
      <c r="B1688" s="186">
        <v>1.73232E9</v>
      </c>
      <c r="C1688" s="186">
        <v>19.14980825</v>
      </c>
      <c r="D1688" s="186" t="s">
        <v>537</v>
      </c>
      <c r="E1688" s="196"/>
      <c r="F1688" s="186" t="s">
        <v>542</v>
      </c>
      <c r="G1688" s="186" t="s">
        <v>539</v>
      </c>
      <c r="H1688" s="186" t="s">
        <v>487</v>
      </c>
      <c r="I1688" s="186" t="s">
        <v>540</v>
      </c>
      <c r="J1688" s="152" t="str">
        <f t="shared" si="1"/>
        <v>2024/11</v>
      </c>
    </row>
    <row r="1689">
      <c r="A1689" s="195">
        <v>1.7322336E9</v>
      </c>
      <c r="B1689" s="186">
        <v>1.73232E9</v>
      </c>
      <c r="C1689" s="186">
        <v>31.36528349</v>
      </c>
      <c r="D1689" s="186" t="s">
        <v>537</v>
      </c>
      <c r="E1689" s="196"/>
      <c r="F1689" s="186" t="s">
        <v>538</v>
      </c>
      <c r="G1689" s="186" t="s">
        <v>539</v>
      </c>
      <c r="H1689" s="186" t="s">
        <v>499</v>
      </c>
      <c r="I1689" s="186" t="s">
        <v>540</v>
      </c>
      <c r="J1689" s="152" t="str">
        <f t="shared" si="1"/>
        <v>2024/11</v>
      </c>
    </row>
    <row r="1690">
      <c r="A1690" s="195">
        <v>1.7322336E9</v>
      </c>
      <c r="B1690" s="186">
        <v>1.73232E9</v>
      </c>
      <c r="C1690" s="186">
        <v>4.49597325</v>
      </c>
      <c r="D1690" s="186" t="s">
        <v>537</v>
      </c>
      <c r="E1690" s="196"/>
      <c r="F1690" s="186" t="s">
        <v>543</v>
      </c>
      <c r="G1690" s="186" t="s">
        <v>539</v>
      </c>
      <c r="H1690" s="186" t="s">
        <v>502</v>
      </c>
      <c r="I1690" s="186" t="s">
        <v>540</v>
      </c>
      <c r="J1690" s="152" t="str">
        <f t="shared" si="1"/>
        <v>2024/11</v>
      </c>
    </row>
    <row r="1691">
      <c r="A1691" s="195">
        <v>1.7322336E9</v>
      </c>
      <c r="B1691" s="186">
        <v>1.73232E9</v>
      </c>
      <c r="C1691" s="186">
        <v>5.32113945</v>
      </c>
      <c r="D1691" s="186" t="s">
        <v>537</v>
      </c>
      <c r="E1691" s="196"/>
      <c r="F1691" s="186" t="s">
        <v>548</v>
      </c>
      <c r="G1691" s="186" t="s">
        <v>539</v>
      </c>
      <c r="H1691" s="186" t="s">
        <v>488</v>
      </c>
      <c r="I1691" s="186" t="s">
        <v>540</v>
      </c>
      <c r="J1691" s="152" t="str">
        <f t="shared" si="1"/>
        <v>2024/11</v>
      </c>
    </row>
    <row r="1692">
      <c r="A1692" s="195">
        <v>1.7322336E9</v>
      </c>
      <c r="B1692" s="186">
        <v>1.73232E9</v>
      </c>
      <c r="C1692" s="186">
        <v>20.16951887</v>
      </c>
      <c r="D1692" s="186" t="s">
        <v>537</v>
      </c>
      <c r="E1692" s="196"/>
      <c r="F1692" s="186" t="s">
        <v>541</v>
      </c>
      <c r="G1692" s="186" t="s">
        <v>539</v>
      </c>
      <c r="H1692" s="186" t="s">
        <v>489</v>
      </c>
      <c r="I1692" s="186" t="s">
        <v>540</v>
      </c>
      <c r="J1692" s="152" t="str">
        <f t="shared" si="1"/>
        <v>2024/11</v>
      </c>
    </row>
    <row r="1693">
      <c r="A1693" s="195">
        <v>1.7322336E9</v>
      </c>
      <c r="B1693" s="186">
        <v>1.73232E9</v>
      </c>
      <c r="C1693" s="186">
        <v>0.35802398</v>
      </c>
      <c r="D1693" s="186" t="s">
        <v>537</v>
      </c>
      <c r="E1693" s="196"/>
      <c r="F1693" s="186" t="s">
        <v>544</v>
      </c>
      <c r="G1693" s="186" t="s">
        <v>539</v>
      </c>
      <c r="H1693" s="186" t="s">
        <v>498</v>
      </c>
      <c r="I1693" s="186" t="s">
        <v>540</v>
      </c>
      <c r="J1693" s="152" t="str">
        <f t="shared" si="1"/>
        <v>2024/11</v>
      </c>
    </row>
    <row r="1694">
      <c r="A1694" s="195">
        <v>1.7322336E9</v>
      </c>
      <c r="B1694" s="186">
        <v>1.73232E9</v>
      </c>
      <c r="C1694" s="186">
        <v>0.2197132</v>
      </c>
      <c r="D1694" s="186" t="s">
        <v>537</v>
      </c>
      <c r="E1694" s="196"/>
      <c r="F1694" s="186" t="s">
        <v>553</v>
      </c>
      <c r="G1694" s="186" t="s">
        <v>539</v>
      </c>
      <c r="H1694" s="186" t="s">
        <v>496</v>
      </c>
      <c r="I1694" s="186" t="s">
        <v>540</v>
      </c>
      <c r="J1694" s="152" t="str">
        <f t="shared" si="1"/>
        <v>2024/11</v>
      </c>
    </row>
    <row r="1695">
      <c r="A1695" s="195">
        <v>1.7322336E9</v>
      </c>
      <c r="B1695" s="186">
        <v>1.73232E9</v>
      </c>
      <c r="C1695" s="186">
        <v>0.3774125</v>
      </c>
      <c r="D1695" s="186" t="s">
        <v>537</v>
      </c>
      <c r="E1695" s="196"/>
      <c r="F1695" s="186" t="s">
        <v>550</v>
      </c>
      <c r="G1695" s="186" t="s">
        <v>539</v>
      </c>
      <c r="H1695" s="186" t="s">
        <v>497</v>
      </c>
      <c r="I1695" s="186" t="s">
        <v>540</v>
      </c>
      <c r="J1695" s="152" t="str">
        <f t="shared" si="1"/>
        <v>2024/11</v>
      </c>
    </row>
    <row r="1696">
      <c r="A1696" s="195">
        <v>1.73232E9</v>
      </c>
      <c r="B1696" s="186">
        <v>1.7324064E9</v>
      </c>
      <c r="C1696" s="186">
        <v>1.48002478</v>
      </c>
      <c r="D1696" s="186" t="s">
        <v>537</v>
      </c>
      <c r="E1696" s="196"/>
      <c r="F1696" s="186" t="s">
        <v>548</v>
      </c>
      <c r="G1696" s="186" t="s">
        <v>539</v>
      </c>
      <c r="H1696" s="186" t="s">
        <v>488</v>
      </c>
      <c r="I1696" s="186" t="s">
        <v>540</v>
      </c>
      <c r="J1696" s="152" t="str">
        <f t="shared" si="1"/>
        <v>2024/11</v>
      </c>
    </row>
    <row r="1697">
      <c r="A1697" s="195">
        <v>1.73232E9</v>
      </c>
      <c r="B1697" s="186">
        <v>1.7324064E9</v>
      </c>
      <c r="C1697" s="186">
        <v>4.56204885</v>
      </c>
      <c r="D1697" s="186" t="s">
        <v>537</v>
      </c>
      <c r="E1697" s="196"/>
      <c r="F1697" s="186" t="s">
        <v>542</v>
      </c>
      <c r="G1697" s="186" t="s">
        <v>539</v>
      </c>
      <c r="H1697" s="186" t="s">
        <v>487</v>
      </c>
      <c r="I1697" s="186" t="s">
        <v>540</v>
      </c>
      <c r="J1697" s="152" t="str">
        <f t="shared" si="1"/>
        <v>2024/11</v>
      </c>
    </row>
    <row r="1698">
      <c r="A1698" s="195">
        <v>1.73232E9</v>
      </c>
      <c r="B1698" s="186">
        <v>1.7324064E9</v>
      </c>
      <c r="C1698" s="186">
        <v>2.59967973</v>
      </c>
      <c r="D1698" s="186" t="s">
        <v>537</v>
      </c>
      <c r="E1698" s="196"/>
      <c r="F1698" s="186" t="s">
        <v>538</v>
      </c>
      <c r="G1698" s="186" t="s">
        <v>539</v>
      </c>
      <c r="H1698" s="186" t="s">
        <v>499</v>
      </c>
      <c r="I1698" s="186" t="s">
        <v>540</v>
      </c>
      <c r="J1698" s="152" t="str">
        <f t="shared" si="1"/>
        <v>2024/11</v>
      </c>
    </row>
    <row r="1699">
      <c r="A1699" s="195">
        <v>1.73232E9</v>
      </c>
      <c r="B1699" s="186">
        <v>1.7324064E9</v>
      </c>
      <c r="C1699" s="186">
        <v>0.0692674</v>
      </c>
      <c r="D1699" s="186" t="s">
        <v>537</v>
      </c>
      <c r="E1699" s="196"/>
      <c r="F1699" s="186" t="s">
        <v>544</v>
      </c>
      <c r="G1699" s="186" t="s">
        <v>539</v>
      </c>
      <c r="H1699" s="186" t="s">
        <v>498</v>
      </c>
      <c r="I1699" s="186" t="s">
        <v>540</v>
      </c>
      <c r="J1699" s="152" t="str">
        <f t="shared" si="1"/>
        <v>2024/11</v>
      </c>
    </row>
    <row r="1700">
      <c r="A1700" s="195">
        <v>1.73232E9</v>
      </c>
      <c r="B1700" s="186">
        <v>1.7324064E9</v>
      </c>
      <c r="C1700" s="186">
        <v>0.25785231</v>
      </c>
      <c r="D1700" s="186" t="s">
        <v>537</v>
      </c>
      <c r="E1700" s="196"/>
      <c r="F1700" s="186" t="s">
        <v>541</v>
      </c>
      <c r="G1700" s="186" t="s">
        <v>539</v>
      </c>
      <c r="H1700" s="186" t="s">
        <v>489</v>
      </c>
      <c r="I1700" s="186" t="s">
        <v>540</v>
      </c>
      <c r="J1700" s="152" t="str">
        <f t="shared" si="1"/>
        <v>2024/11</v>
      </c>
    </row>
    <row r="1701">
      <c r="A1701" s="195">
        <v>1.73232E9</v>
      </c>
      <c r="B1701" s="186">
        <v>1.7324064E9</v>
      </c>
      <c r="C1701" s="186">
        <v>0.1599307</v>
      </c>
      <c r="D1701" s="186" t="s">
        <v>537</v>
      </c>
      <c r="E1701" s="196"/>
      <c r="F1701" s="186" t="s">
        <v>553</v>
      </c>
      <c r="G1701" s="186" t="s">
        <v>539</v>
      </c>
      <c r="H1701" s="186" t="s">
        <v>496</v>
      </c>
      <c r="I1701" s="186" t="s">
        <v>540</v>
      </c>
      <c r="J1701" s="152" t="str">
        <f t="shared" si="1"/>
        <v>2024/11</v>
      </c>
    </row>
    <row r="1702">
      <c r="A1702" s="195">
        <v>1.73232E9</v>
      </c>
      <c r="B1702" s="186">
        <v>1.7324064E9</v>
      </c>
      <c r="C1702" s="186">
        <v>4.2575093</v>
      </c>
      <c r="D1702" s="186" t="s">
        <v>537</v>
      </c>
      <c r="E1702" s="196"/>
      <c r="F1702" s="186" t="s">
        <v>543</v>
      </c>
      <c r="G1702" s="186" t="s">
        <v>539</v>
      </c>
      <c r="H1702" s="186" t="s">
        <v>502</v>
      </c>
      <c r="I1702" s="186" t="s">
        <v>540</v>
      </c>
      <c r="J1702" s="152" t="str">
        <f t="shared" si="1"/>
        <v>2024/11</v>
      </c>
    </row>
    <row r="1703">
      <c r="A1703" s="195">
        <v>1.73232E9</v>
      </c>
      <c r="B1703" s="186">
        <v>1.7324064E9</v>
      </c>
      <c r="C1703" s="186">
        <v>0.3413815</v>
      </c>
      <c r="D1703" s="186" t="s">
        <v>537</v>
      </c>
      <c r="E1703" s="196"/>
      <c r="F1703" s="186" t="s">
        <v>550</v>
      </c>
      <c r="G1703" s="186" t="s">
        <v>539</v>
      </c>
      <c r="H1703" s="186" t="s">
        <v>497</v>
      </c>
      <c r="I1703" s="186" t="s">
        <v>540</v>
      </c>
      <c r="J1703" s="152" t="str">
        <f t="shared" si="1"/>
        <v>2024/11</v>
      </c>
    </row>
    <row r="1704">
      <c r="A1704" s="195">
        <v>1.7324064E9</v>
      </c>
      <c r="B1704" s="186">
        <v>1.7324928E9</v>
      </c>
      <c r="C1704" s="186">
        <v>0.7462922</v>
      </c>
      <c r="D1704" s="186" t="s">
        <v>537</v>
      </c>
      <c r="E1704" s="196"/>
      <c r="F1704" s="186" t="s">
        <v>542</v>
      </c>
      <c r="G1704" s="186" t="s">
        <v>539</v>
      </c>
      <c r="H1704" s="186" t="s">
        <v>487</v>
      </c>
      <c r="I1704" s="186" t="s">
        <v>540</v>
      </c>
      <c r="J1704" s="152" t="str">
        <f t="shared" si="1"/>
        <v>2024/11</v>
      </c>
    </row>
    <row r="1705">
      <c r="A1705" s="195">
        <v>1.7324064E9</v>
      </c>
      <c r="B1705" s="186">
        <v>1.7324928E9</v>
      </c>
      <c r="C1705" s="186">
        <v>3.65350951</v>
      </c>
      <c r="D1705" s="186" t="s">
        <v>537</v>
      </c>
      <c r="E1705" s="196"/>
      <c r="F1705" s="186" t="s">
        <v>538</v>
      </c>
      <c r="G1705" s="186" t="s">
        <v>539</v>
      </c>
      <c r="H1705" s="186" t="s">
        <v>499</v>
      </c>
      <c r="I1705" s="186" t="s">
        <v>540</v>
      </c>
      <c r="J1705" s="152" t="str">
        <f t="shared" si="1"/>
        <v>2024/11</v>
      </c>
    </row>
    <row r="1706">
      <c r="A1706" s="195">
        <v>1.7324064E9</v>
      </c>
      <c r="B1706" s="186">
        <v>1.7324928E9</v>
      </c>
      <c r="C1706" s="186">
        <v>3.89868065</v>
      </c>
      <c r="D1706" s="186" t="s">
        <v>537</v>
      </c>
      <c r="E1706" s="196"/>
      <c r="F1706" s="186" t="s">
        <v>543</v>
      </c>
      <c r="G1706" s="186" t="s">
        <v>539</v>
      </c>
      <c r="H1706" s="186" t="s">
        <v>502</v>
      </c>
      <c r="I1706" s="186" t="s">
        <v>540</v>
      </c>
      <c r="J1706" s="152" t="str">
        <f t="shared" si="1"/>
        <v>2024/11</v>
      </c>
    </row>
    <row r="1707">
      <c r="A1707" s="195">
        <v>1.7324064E9</v>
      </c>
      <c r="B1707" s="186">
        <v>1.7324928E9</v>
      </c>
      <c r="C1707" s="186">
        <v>0.0561259</v>
      </c>
      <c r="D1707" s="186" t="s">
        <v>537</v>
      </c>
      <c r="E1707" s="196"/>
      <c r="F1707" s="186" t="s">
        <v>544</v>
      </c>
      <c r="G1707" s="186" t="s">
        <v>539</v>
      </c>
      <c r="H1707" s="186" t="s">
        <v>498</v>
      </c>
      <c r="I1707" s="186" t="s">
        <v>540</v>
      </c>
      <c r="J1707" s="152" t="str">
        <f t="shared" si="1"/>
        <v>2024/11</v>
      </c>
    </row>
    <row r="1708">
      <c r="A1708" s="195">
        <v>1.7324064E9</v>
      </c>
      <c r="B1708" s="186">
        <v>1.7324928E9</v>
      </c>
      <c r="C1708" s="186">
        <v>0.25793724</v>
      </c>
      <c r="D1708" s="186" t="s">
        <v>537</v>
      </c>
      <c r="E1708" s="196"/>
      <c r="F1708" s="186" t="s">
        <v>541</v>
      </c>
      <c r="G1708" s="186" t="s">
        <v>539</v>
      </c>
      <c r="H1708" s="186" t="s">
        <v>489</v>
      </c>
      <c r="I1708" s="186" t="s">
        <v>540</v>
      </c>
      <c r="J1708" s="152" t="str">
        <f t="shared" si="1"/>
        <v>2024/11</v>
      </c>
    </row>
    <row r="1709">
      <c r="A1709" s="195">
        <v>1.7324064E9</v>
      </c>
      <c r="B1709" s="186">
        <v>1.7324928E9</v>
      </c>
      <c r="C1709" s="186">
        <v>0.1697474</v>
      </c>
      <c r="D1709" s="186" t="s">
        <v>537</v>
      </c>
      <c r="E1709" s="196"/>
      <c r="F1709" s="186" t="s">
        <v>553</v>
      </c>
      <c r="G1709" s="186" t="s">
        <v>539</v>
      </c>
      <c r="H1709" s="186" t="s">
        <v>496</v>
      </c>
      <c r="I1709" s="186" t="s">
        <v>540</v>
      </c>
      <c r="J1709" s="152" t="str">
        <f t="shared" si="1"/>
        <v>2024/11</v>
      </c>
    </row>
    <row r="1710">
      <c r="A1710" s="195">
        <v>1.7324064E9</v>
      </c>
      <c r="B1710" s="186">
        <v>1.7324928E9</v>
      </c>
      <c r="C1710" s="186">
        <v>0.02465265</v>
      </c>
      <c r="D1710" s="186" t="s">
        <v>537</v>
      </c>
      <c r="E1710" s="196"/>
      <c r="F1710" s="186" t="s">
        <v>545</v>
      </c>
      <c r="G1710" s="186" t="s">
        <v>539</v>
      </c>
      <c r="H1710" s="186" t="s">
        <v>491</v>
      </c>
      <c r="I1710" s="186" t="s">
        <v>540</v>
      </c>
      <c r="J1710" s="152" t="str">
        <f t="shared" si="1"/>
        <v>2024/11</v>
      </c>
    </row>
    <row r="1711">
      <c r="A1711" s="195">
        <v>1.7324064E9</v>
      </c>
      <c r="B1711" s="186">
        <v>1.7324928E9</v>
      </c>
      <c r="C1711" s="186">
        <v>0.3399105</v>
      </c>
      <c r="D1711" s="186" t="s">
        <v>537</v>
      </c>
      <c r="E1711" s="196"/>
      <c r="F1711" s="186" t="s">
        <v>550</v>
      </c>
      <c r="G1711" s="186" t="s">
        <v>539</v>
      </c>
      <c r="H1711" s="186" t="s">
        <v>497</v>
      </c>
      <c r="I1711" s="186" t="s">
        <v>540</v>
      </c>
      <c r="J1711" s="152" t="str">
        <f t="shared" si="1"/>
        <v>2024/11</v>
      </c>
    </row>
    <row r="1712">
      <c r="A1712" s="195">
        <v>1.7324928E9</v>
      </c>
      <c r="B1712" s="186">
        <v>1.7325792E9</v>
      </c>
      <c r="C1712" s="186">
        <v>2.41650575</v>
      </c>
      <c r="D1712" s="186" t="s">
        <v>537</v>
      </c>
      <c r="E1712" s="196"/>
      <c r="F1712" s="186" t="s">
        <v>542</v>
      </c>
      <c r="G1712" s="186" t="s">
        <v>539</v>
      </c>
      <c r="H1712" s="186" t="s">
        <v>487</v>
      </c>
      <c r="I1712" s="186" t="s">
        <v>540</v>
      </c>
      <c r="J1712" s="152" t="str">
        <f t="shared" si="1"/>
        <v>2024/11</v>
      </c>
    </row>
    <row r="1713">
      <c r="A1713" s="195">
        <v>1.7324928E9</v>
      </c>
      <c r="B1713" s="186">
        <v>1.7325792E9</v>
      </c>
      <c r="C1713" s="186">
        <v>5.6463675</v>
      </c>
      <c r="D1713" s="186" t="s">
        <v>537</v>
      </c>
      <c r="E1713" s="196"/>
      <c r="F1713" s="186" t="s">
        <v>538</v>
      </c>
      <c r="G1713" s="186" t="s">
        <v>539</v>
      </c>
      <c r="H1713" s="186" t="s">
        <v>499</v>
      </c>
      <c r="I1713" s="186" t="s">
        <v>540</v>
      </c>
      <c r="J1713" s="152" t="str">
        <f t="shared" si="1"/>
        <v>2024/11</v>
      </c>
    </row>
    <row r="1714">
      <c r="A1714" s="195">
        <v>1.7324928E9</v>
      </c>
      <c r="B1714" s="186">
        <v>1.7325792E9</v>
      </c>
      <c r="C1714" s="186">
        <v>6.03713952863599</v>
      </c>
      <c r="D1714" s="186" t="s">
        <v>537</v>
      </c>
      <c r="E1714" s="196"/>
      <c r="F1714" s="186" t="s">
        <v>543</v>
      </c>
      <c r="G1714" s="186" t="s">
        <v>539</v>
      </c>
      <c r="H1714" s="186" t="s">
        <v>502</v>
      </c>
      <c r="I1714" s="186" t="s">
        <v>540</v>
      </c>
      <c r="J1714" s="152" t="str">
        <f t="shared" si="1"/>
        <v>2024/11</v>
      </c>
    </row>
    <row r="1715">
      <c r="A1715" s="195">
        <v>1.7324928E9</v>
      </c>
      <c r="B1715" s="186">
        <v>1.7325792E9</v>
      </c>
      <c r="C1715" s="186">
        <v>8.38073745</v>
      </c>
      <c r="D1715" s="186" t="s">
        <v>537</v>
      </c>
      <c r="E1715" s="196"/>
      <c r="F1715" s="186" t="s">
        <v>548</v>
      </c>
      <c r="G1715" s="186" t="s">
        <v>539</v>
      </c>
      <c r="H1715" s="186" t="s">
        <v>488</v>
      </c>
      <c r="I1715" s="186" t="s">
        <v>540</v>
      </c>
      <c r="J1715" s="152" t="str">
        <f t="shared" si="1"/>
        <v>2024/11</v>
      </c>
    </row>
    <row r="1716">
      <c r="A1716" s="195">
        <v>1.7324928E9</v>
      </c>
      <c r="B1716" s="186">
        <v>1.7325792E9</v>
      </c>
      <c r="C1716" s="186">
        <v>0.24890535</v>
      </c>
      <c r="D1716" s="186" t="s">
        <v>537</v>
      </c>
      <c r="E1716" s="196"/>
      <c r="F1716" s="186" t="s">
        <v>544</v>
      </c>
      <c r="G1716" s="186" t="s">
        <v>539</v>
      </c>
      <c r="H1716" s="186" t="s">
        <v>498</v>
      </c>
      <c r="I1716" s="186" t="s">
        <v>540</v>
      </c>
      <c r="J1716" s="152" t="str">
        <f t="shared" si="1"/>
        <v>2024/11</v>
      </c>
    </row>
    <row r="1717">
      <c r="A1717" s="195">
        <v>1.7324928E9</v>
      </c>
      <c r="B1717" s="186">
        <v>1.7325792E9</v>
      </c>
      <c r="C1717" s="186">
        <v>1.93908781</v>
      </c>
      <c r="D1717" s="186" t="s">
        <v>537</v>
      </c>
      <c r="E1717" s="196"/>
      <c r="F1717" s="186" t="s">
        <v>541</v>
      </c>
      <c r="G1717" s="186" t="s">
        <v>539</v>
      </c>
      <c r="H1717" s="186" t="s">
        <v>489</v>
      </c>
      <c r="I1717" s="186" t="s">
        <v>540</v>
      </c>
      <c r="J1717" s="152" t="str">
        <f t="shared" si="1"/>
        <v>2024/11</v>
      </c>
    </row>
    <row r="1718">
      <c r="A1718" s="195">
        <v>1.7324928E9</v>
      </c>
      <c r="B1718" s="186">
        <v>1.7325792E9</v>
      </c>
      <c r="C1718" s="186">
        <v>0.2618706</v>
      </c>
      <c r="D1718" s="186" t="s">
        <v>537</v>
      </c>
      <c r="E1718" s="196"/>
      <c r="F1718" s="186" t="s">
        <v>553</v>
      </c>
      <c r="G1718" s="186" t="s">
        <v>539</v>
      </c>
      <c r="H1718" s="186" t="s">
        <v>496</v>
      </c>
      <c r="I1718" s="186" t="s">
        <v>540</v>
      </c>
      <c r="J1718" s="152" t="str">
        <f t="shared" si="1"/>
        <v>2024/11</v>
      </c>
    </row>
    <row r="1719">
      <c r="A1719" s="195">
        <v>1.7324928E9</v>
      </c>
      <c r="B1719" s="186">
        <v>1.7325792E9</v>
      </c>
      <c r="C1719" s="186">
        <v>0.3595395</v>
      </c>
      <c r="D1719" s="186" t="s">
        <v>537</v>
      </c>
      <c r="E1719" s="196"/>
      <c r="F1719" s="186" t="s">
        <v>550</v>
      </c>
      <c r="G1719" s="186" t="s">
        <v>539</v>
      </c>
      <c r="H1719" s="186" t="s">
        <v>497</v>
      </c>
      <c r="I1719" s="186" t="s">
        <v>540</v>
      </c>
      <c r="J1719" s="152" t="str">
        <f t="shared" si="1"/>
        <v>2024/11</v>
      </c>
    </row>
    <row r="1720">
      <c r="A1720" s="195">
        <v>1.7325792E9</v>
      </c>
      <c r="B1720" s="186">
        <v>1.7326656E9</v>
      </c>
      <c r="C1720" s="186">
        <v>2.87572855</v>
      </c>
      <c r="D1720" s="186" t="s">
        <v>537</v>
      </c>
      <c r="E1720" s="196"/>
      <c r="F1720" s="186" t="s">
        <v>542</v>
      </c>
      <c r="G1720" s="186" t="s">
        <v>539</v>
      </c>
      <c r="H1720" s="186" t="s">
        <v>487</v>
      </c>
      <c r="I1720" s="186" t="s">
        <v>540</v>
      </c>
      <c r="J1720" s="152" t="str">
        <f t="shared" si="1"/>
        <v>2024/11</v>
      </c>
    </row>
    <row r="1721">
      <c r="A1721" s="195">
        <v>1.7325792E9</v>
      </c>
      <c r="B1721" s="186">
        <v>1.7326656E9</v>
      </c>
      <c r="C1721" s="186">
        <v>7.56780935</v>
      </c>
      <c r="D1721" s="186" t="s">
        <v>537</v>
      </c>
      <c r="E1721" s="196"/>
      <c r="F1721" s="186" t="s">
        <v>538</v>
      </c>
      <c r="G1721" s="186" t="s">
        <v>539</v>
      </c>
      <c r="H1721" s="186" t="s">
        <v>499</v>
      </c>
      <c r="I1721" s="186" t="s">
        <v>540</v>
      </c>
      <c r="J1721" s="152" t="str">
        <f t="shared" si="1"/>
        <v>2024/11</v>
      </c>
    </row>
    <row r="1722">
      <c r="A1722" s="195">
        <v>1.7325792E9</v>
      </c>
      <c r="B1722" s="186">
        <v>1.7326656E9</v>
      </c>
      <c r="C1722" s="186">
        <v>6.96817235</v>
      </c>
      <c r="D1722" s="186" t="s">
        <v>537</v>
      </c>
      <c r="E1722" s="196"/>
      <c r="F1722" s="186" t="s">
        <v>543</v>
      </c>
      <c r="G1722" s="186" t="s">
        <v>539</v>
      </c>
      <c r="H1722" s="186" t="s">
        <v>502</v>
      </c>
      <c r="I1722" s="186" t="s">
        <v>540</v>
      </c>
      <c r="J1722" s="152" t="str">
        <f t="shared" si="1"/>
        <v>2024/11</v>
      </c>
    </row>
    <row r="1723">
      <c r="A1723" s="195">
        <v>1.7325792E9</v>
      </c>
      <c r="B1723" s="186">
        <v>1.7326656E9</v>
      </c>
      <c r="C1723" s="186">
        <v>23.04645235</v>
      </c>
      <c r="D1723" s="186" t="s">
        <v>537</v>
      </c>
      <c r="E1723" s="196"/>
      <c r="F1723" s="186" t="s">
        <v>548</v>
      </c>
      <c r="G1723" s="186" t="s">
        <v>539</v>
      </c>
      <c r="H1723" s="186" t="s">
        <v>488</v>
      </c>
      <c r="I1723" s="186" t="s">
        <v>540</v>
      </c>
      <c r="J1723" s="152" t="str">
        <f t="shared" si="1"/>
        <v>2024/11</v>
      </c>
    </row>
    <row r="1724">
      <c r="A1724" s="195">
        <v>1.7325792E9</v>
      </c>
      <c r="B1724" s="186">
        <v>1.7326656E9</v>
      </c>
      <c r="C1724" s="186">
        <v>2.5340494</v>
      </c>
      <c r="D1724" s="186" t="s">
        <v>537</v>
      </c>
      <c r="E1724" s="196"/>
      <c r="F1724" s="186" t="s">
        <v>541</v>
      </c>
      <c r="G1724" s="186" t="s">
        <v>539</v>
      </c>
      <c r="H1724" s="186" t="s">
        <v>489</v>
      </c>
      <c r="I1724" s="186" t="s">
        <v>540</v>
      </c>
      <c r="J1724" s="152" t="str">
        <f t="shared" si="1"/>
        <v>2024/11</v>
      </c>
    </row>
    <row r="1725">
      <c r="A1725" s="195">
        <v>1.7325792E9</v>
      </c>
      <c r="B1725" s="186">
        <v>1.7326656E9</v>
      </c>
      <c r="C1725" s="186">
        <v>0.1066696</v>
      </c>
      <c r="D1725" s="186" t="s">
        <v>537</v>
      </c>
      <c r="E1725" s="196"/>
      <c r="F1725" s="186" t="s">
        <v>544</v>
      </c>
      <c r="G1725" s="186" t="s">
        <v>539</v>
      </c>
      <c r="H1725" s="186" t="s">
        <v>498</v>
      </c>
      <c r="I1725" s="186" t="s">
        <v>540</v>
      </c>
      <c r="J1725" s="152" t="str">
        <f t="shared" si="1"/>
        <v>2024/11</v>
      </c>
    </row>
    <row r="1726">
      <c r="A1726" s="195">
        <v>1.7325792E9</v>
      </c>
      <c r="B1726" s="186">
        <v>1.7326656E9</v>
      </c>
      <c r="C1726" s="186">
        <v>0.23254635</v>
      </c>
      <c r="D1726" s="186" t="s">
        <v>537</v>
      </c>
      <c r="E1726" s="196"/>
      <c r="F1726" s="186" t="s">
        <v>553</v>
      </c>
      <c r="G1726" s="186" t="s">
        <v>539</v>
      </c>
      <c r="H1726" s="186" t="s">
        <v>496</v>
      </c>
      <c r="I1726" s="186" t="s">
        <v>540</v>
      </c>
      <c r="J1726" s="152" t="str">
        <f t="shared" si="1"/>
        <v>2024/11</v>
      </c>
    </row>
    <row r="1727">
      <c r="A1727" s="195">
        <v>1.7325792E9</v>
      </c>
      <c r="B1727" s="186">
        <v>1.7326656E9</v>
      </c>
      <c r="C1727" s="186">
        <v>0.02251485</v>
      </c>
      <c r="D1727" s="186" t="s">
        <v>537</v>
      </c>
      <c r="E1727" s="196"/>
      <c r="F1727" s="186" t="s">
        <v>545</v>
      </c>
      <c r="G1727" s="186" t="s">
        <v>539</v>
      </c>
      <c r="H1727" s="186" t="s">
        <v>491</v>
      </c>
      <c r="I1727" s="186" t="s">
        <v>540</v>
      </c>
      <c r="J1727" s="152" t="str">
        <f t="shared" si="1"/>
        <v>2024/11</v>
      </c>
    </row>
    <row r="1728">
      <c r="A1728" s="195">
        <v>1.7325792E9</v>
      </c>
      <c r="B1728" s="186">
        <v>1.7326656E9</v>
      </c>
      <c r="C1728" s="186">
        <v>0.378787</v>
      </c>
      <c r="D1728" s="186" t="s">
        <v>537</v>
      </c>
      <c r="E1728" s="196"/>
      <c r="F1728" s="186" t="s">
        <v>550</v>
      </c>
      <c r="G1728" s="186" t="s">
        <v>539</v>
      </c>
      <c r="H1728" s="186" t="s">
        <v>497</v>
      </c>
      <c r="I1728" s="186" t="s">
        <v>540</v>
      </c>
      <c r="J1728" s="152" t="str">
        <f t="shared" si="1"/>
        <v>2024/11</v>
      </c>
    </row>
    <row r="1729">
      <c r="A1729" s="195">
        <v>1.7326656E9</v>
      </c>
      <c r="B1729" s="186">
        <v>1.732752E9</v>
      </c>
      <c r="C1729" s="186">
        <v>0.79552535</v>
      </c>
      <c r="D1729" s="186" t="s">
        <v>537</v>
      </c>
      <c r="E1729" s="196"/>
      <c r="F1729" s="186" t="s">
        <v>548</v>
      </c>
      <c r="G1729" s="186" t="s">
        <v>539</v>
      </c>
      <c r="H1729" s="186" t="s">
        <v>488</v>
      </c>
      <c r="I1729" s="186" t="s">
        <v>540</v>
      </c>
      <c r="J1729" s="152" t="str">
        <f t="shared" si="1"/>
        <v>2024/11</v>
      </c>
    </row>
    <row r="1730">
      <c r="A1730" s="195">
        <v>1.7326656E9</v>
      </c>
      <c r="B1730" s="186">
        <v>1.732752E9</v>
      </c>
      <c r="C1730" s="186">
        <v>1.75693965</v>
      </c>
      <c r="D1730" s="186" t="s">
        <v>537</v>
      </c>
      <c r="E1730" s="196"/>
      <c r="F1730" s="186" t="s">
        <v>542</v>
      </c>
      <c r="G1730" s="186" t="s">
        <v>539</v>
      </c>
      <c r="H1730" s="186" t="s">
        <v>487</v>
      </c>
      <c r="I1730" s="186" t="s">
        <v>540</v>
      </c>
      <c r="J1730" s="152" t="str">
        <f t="shared" si="1"/>
        <v>2024/11</v>
      </c>
    </row>
    <row r="1731">
      <c r="A1731" s="195">
        <v>1.7326656E9</v>
      </c>
      <c r="B1731" s="186">
        <v>1.732752E9</v>
      </c>
      <c r="C1731" s="186">
        <v>7.98776298</v>
      </c>
      <c r="D1731" s="186" t="s">
        <v>537</v>
      </c>
      <c r="E1731" s="196"/>
      <c r="F1731" s="186" t="s">
        <v>538</v>
      </c>
      <c r="G1731" s="186" t="s">
        <v>539</v>
      </c>
      <c r="H1731" s="186" t="s">
        <v>499</v>
      </c>
      <c r="I1731" s="186" t="s">
        <v>540</v>
      </c>
      <c r="J1731" s="152" t="str">
        <f t="shared" si="1"/>
        <v>2024/11</v>
      </c>
    </row>
    <row r="1732">
      <c r="A1732" s="195">
        <v>1.7326656E9</v>
      </c>
      <c r="B1732" s="186">
        <v>1.732752E9</v>
      </c>
      <c r="C1732" s="186">
        <v>1.10772</v>
      </c>
      <c r="D1732" s="186" t="s">
        <v>537</v>
      </c>
      <c r="E1732" s="196"/>
      <c r="F1732" s="186" t="s">
        <v>558</v>
      </c>
      <c r="G1732" s="186" t="s">
        <v>539</v>
      </c>
      <c r="H1732" s="186" t="s">
        <v>508</v>
      </c>
      <c r="I1732" s="186" t="s">
        <v>540</v>
      </c>
      <c r="J1732" s="152" t="str">
        <f t="shared" si="1"/>
        <v>2024/11</v>
      </c>
    </row>
    <row r="1733">
      <c r="A1733" s="195">
        <v>1.7326656E9</v>
      </c>
      <c r="B1733" s="186">
        <v>1.732752E9</v>
      </c>
      <c r="C1733" s="186">
        <v>0.02096475</v>
      </c>
      <c r="D1733" s="186" t="s">
        <v>537</v>
      </c>
      <c r="E1733" s="196"/>
      <c r="F1733" s="186" t="s">
        <v>546</v>
      </c>
      <c r="G1733" s="186" t="s">
        <v>539</v>
      </c>
      <c r="H1733" s="186" t="s">
        <v>509</v>
      </c>
      <c r="I1733" s="186" t="s">
        <v>540</v>
      </c>
      <c r="J1733" s="152" t="str">
        <f t="shared" si="1"/>
        <v>2024/11</v>
      </c>
    </row>
    <row r="1734">
      <c r="A1734" s="195">
        <v>1.7326656E9</v>
      </c>
      <c r="B1734" s="186">
        <v>1.732752E9</v>
      </c>
      <c r="C1734" s="186">
        <v>14.0729815</v>
      </c>
      <c r="D1734" s="186" t="s">
        <v>537</v>
      </c>
      <c r="E1734" s="196"/>
      <c r="F1734" s="186" t="s">
        <v>543</v>
      </c>
      <c r="G1734" s="186" t="s">
        <v>539</v>
      </c>
      <c r="H1734" s="186" t="s">
        <v>502</v>
      </c>
      <c r="I1734" s="186" t="s">
        <v>540</v>
      </c>
      <c r="J1734" s="152" t="str">
        <f t="shared" si="1"/>
        <v>2024/11</v>
      </c>
    </row>
    <row r="1735">
      <c r="A1735" s="195">
        <v>1.7326656E9</v>
      </c>
      <c r="B1735" s="186">
        <v>1.732752E9</v>
      </c>
      <c r="C1735" s="186">
        <v>4.19385994</v>
      </c>
      <c r="D1735" s="186" t="s">
        <v>537</v>
      </c>
      <c r="E1735" s="196"/>
      <c r="F1735" s="186" t="s">
        <v>541</v>
      </c>
      <c r="G1735" s="186" t="s">
        <v>539</v>
      </c>
      <c r="H1735" s="186" t="s">
        <v>489</v>
      </c>
      <c r="I1735" s="186" t="s">
        <v>540</v>
      </c>
      <c r="J1735" s="152" t="str">
        <f t="shared" si="1"/>
        <v>2024/11</v>
      </c>
    </row>
    <row r="1736">
      <c r="A1736" s="195">
        <v>1.7326656E9</v>
      </c>
      <c r="B1736" s="186">
        <v>1.732752E9</v>
      </c>
      <c r="C1736" s="186">
        <v>0.40675265</v>
      </c>
      <c r="D1736" s="186" t="s">
        <v>537</v>
      </c>
      <c r="E1736" s="196"/>
      <c r="F1736" s="186" t="s">
        <v>544</v>
      </c>
      <c r="G1736" s="186" t="s">
        <v>539</v>
      </c>
      <c r="H1736" s="186" t="s">
        <v>498</v>
      </c>
      <c r="I1736" s="186" t="s">
        <v>540</v>
      </c>
      <c r="J1736" s="152" t="str">
        <f t="shared" si="1"/>
        <v>2024/11</v>
      </c>
    </row>
    <row r="1737">
      <c r="A1737" s="195">
        <v>1.7326656E9</v>
      </c>
      <c r="B1737" s="186">
        <v>1.732752E9</v>
      </c>
      <c r="C1737" s="186">
        <v>0.327137</v>
      </c>
      <c r="D1737" s="186" t="s">
        <v>537</v>
      </c>
      <c r="E1737" s="196"/>
      <c r="F1737" s="186" t="s">
        <v>553</v>
      </c>
      <c r="G1737" s="186" t="s">
        <v>539</v>
      </c>
      <c r="H1737" s="186" t="s">
        <v>496</v>
      </c>
      <c r="I1737" s="186" t="s">
        <v>540</v>
      </c>
      <c r="J1737" s="152" t="str">
        <f t="shared" si="1"/>
        <v>2024/11</v>
      </c>
    </row>
    <row r="1738">
      <c r="A1738" s="195">
        <v>1.7326656E9</v>
      </c>
      <c r="B1738" s="186">
        <v>1.732752E9</v>
      </c>
      <c r="C1738" s="190">
        <v>1.425E-5</v>
      </c>
      <c r="D1738" s="186" t="s">
        <v>537</v>
      </c>
      <c r="E1738" s="196"/>
      <c r="F1738" s="186" t="s">
        <v>545</v>
      </c>
      <c r="G1738" s="186" t="s">
        <v>539</v>
      </c>
      <c r="H1738" s="186" t="s">
        <v>491</v>
      </c>
      <c r="I1738" s="186" t="s">
        <v>540</v>
      </c>
      <c r="J1738" s="152" t="str">
        <f t="shared" si="1"/>
        <v>2024/11</v>
      </c>
    </row>
    <row r="1739">
      <c r="A1739" s="195">
        <v>1.7326656E9</v>
      </c>
      <c r="B1739" s="186">
        <v>1.732752E9</v>
      </c>
      <c r="C1739" s="186">
        <v>0.38243</v>
      </c>
      <c r="D1739" s="186" t="s">
        <v>537</v>
      </c>
      <c r="E1739" s="196"/>
      <c r="F1739" s="186" t="s">
        <v>550</v>
      </c>
      <c r="G1739" s="186" t="s">
        <v>539</v>
      </c>
      <c r="H1739" s="186" t="s">
        <v>497</v>
      </c>
      <c r="I1739" s="186" t="s">
        <v>540</v>
      </c>
      <c r="J1739" s="152" t="str">
        <f t="shared" si="1"/>
        <v>2024/11</v>
      </c>
    </row>
    <row r="1740">
      <c r="A1740" s="195">
        <v>1.732752E9</v>
      </c>
      <c r="B1740" s="186">
        <v>1.7328384E9</v>
      </c>
      <c r="C1740" s="186">
        <v>2.6688201</v>
      </c>
      <c r="D1740" s="186" t="s">
        <v>537</v>
      </c>
      <c r="E1740" s="196"/>
      <c r="F1740" s="186" t="s">
        <v>542</v>
      </c>
      <c r="G1740" s="186" t="s">
        <v>539</v>
      </c>
      <c r="H1740" s="186" t="s">
        <v>487</v>
      </c>
      <c r="I1740" s="186" t="s">
        <v>540</v>
      </c>
      <c r="J1740" s="152" t="str">
        <f t="shared" si="1"/>
        <v>2024/11</v>
      </c>
    </row>
    <row r="1741">
      <c r="A1741" s="195">
        <v>1.732752E9</v>
      </c>
      <c r="B1741" s="186">
        <v>1.7328384E9</v>
      </c>
      <c r="C1741" s="186">
        <v>3.23598696</v>
      </c>
      <c r="D1741" s="186" t="s">
        <v>537</v>
      </c>
      <c r="E1741" s="196"/>
      <c r="F1741" s="186" t="s">
        <v>548</v>
      </c>
      <c r="G1741" s="186" t="s">
        <v>539</v>
      </c>
      <c r="H1741" s="186" t="s">
        <v>488</v>
      </c>
      <c r="I1741" s="186" t="s">
        <v>540</v>
      </c>
      <c r="J1741" s="152" t="str">
        <f t="shared" si="1"/>
        <v>2024/11</v>
      </c>
    </row>
    <row r="1742">
      <c r="A1742" s="195">
        <v>1.732752E9</v>
      </c>
      <c r="B1742" s="186">
        <v>1.7328384E9</v>
      </c>
      <c r="C1742" s="186">
        <v>14.98567073</v>
      </c>
      <c r="D1742" s="186" t="s">
        <v>537</v>
      </c>
      <c r="E1742" s="196"/>
      <c r="F1742" s="186" t="s">
        <v>541</v>
      </c>
      <c r="G1742" s="186" t="s">
        <v>539</v>
      </c>
      <c r="H1742" s="186" t="s">
        <v>489</v>
      </c>
      <c r="I1742" s="186" t="s">
        <v>540</v>
      </c>
      <c r="J1742" s="152" t="str">
        <f t="shared" si="1"/>
        <v>2024/11</v>
      </c>
    </row>
    <row r="1743">
      <c r="A1743" s="195">
        <v>1.732752E9</v>
      </c>
      <c r="B1743" s="186">
        <v>1.7328384E9</v>
      </c>
      <c r="C1743" s="186">
        <v>2.65257587</v>
      </c>
      <c r="D1743" s="186" t="s">
        <v>537</v>
      </c>
      <c r="E1743" s="196"/>
      <c r="F1743" s="186" t="s">
        <v>538</v>
      </c>
      <c r="G1743" s="186" t="s">
        <v>539</v>
      </c>
      <c r="H1743" s="186" t="s">
        <v>499</v>
      </c>
      <c r="I1743" s="186" t="s">
        <v>540</v>
      </c>
      <c r="J1743" s="152" t="str">
        <f t="shared" si="1"/>
        <v>2024/11</v>
      </c>
    </row>
    <row r="1744">
      <c r="A1744" s="195">
        <v>1.732752E9</v>
      </c>
      <c r="B1744" s="186">
        <v>1.7328384E9</v>
      </c>
      <c r="C1744" s="186">
        <v>0.4659808</v>
      </c>
      <c r="D1744" s="186" t="s">
        <v>537</v>
      </c>
      <c r="E1744" s="196"/>
      <c r="F1744" s="186" t="s">
        <v>553</v>
      </c>
      <c r="G1744" s="186" t="s">
        <v>539</v>
      </c>
      <c r="H1744" s="186" t="s">
        <v>496</v>
      </c>
      <c r="I1744" s="186" t="s">
        <v>540</v>
      </c>
      <c r="J1744" s="152" t="str">
        <f t="shared" si="1"/>
        <v>2024/11</v>
      </c>
    </row>
    <row r="1745">
      <c r="A1745" s="195">
        <v>1.732752E9</v>
      </c>
      <c r="B1745" s="186">
        <v>1.7328384E9</v>
      </c>
      <c r="C1745" s="186">
        <v>9.52677245</v>
      </c>
      <c r="D1745" s="186" t="s">
        <v>537</v>
      </c>
      <c r="E1745" s="196"/>
      <c r="F1745" s="186" t="s">
        <v>543</v>
      </c>
      <c r="G1745" s="186" t="s">
        <v>539</v>
      </c>
      <c r="H1745" s="186" t="s">
        <v>502</v>
      </c>
      <c r="I1745" s="186" t="s">
        <v>540</v>
      </c>
      <c r="J1745" s="152" t="str">
        <f t="shared" si="1"/>
        <v>2024/11</v>
      </c>
    </row>
    <row r="1746">
      <c r="A1746" s="195">
        <v>1.732752E9</v>
      </c>
      <c r="B1746" s="186">
        <v>1.7328384E9</v>
      </c>
      <c r="C1746" s="186">
        <v>0.12665135</v>
      </c>
      <c r="D1746" s="186" t="s">
        <v>537</v>
      </c>
      <c r="E1746" s="196"/>
      <c r="F1746" s="186" t="s">
        <v>544</v>
      </c>
      <c r="G1746" s="186" t="s">
        <v>539</v>
      </c>
      <c r="H1746" s="186" t="s">
        <v>498</v>
      </c>
      <c r="I1746" s="186" t="s">
        <v>540</v>
      </c>
      <c r="J1746" s="152" t="str">
        <f t="shared" si="1"/>
        <v>2024/11</v>
      </c>
    </row>
    <row r="1747">
      <c r="A1747" s="195">
        <v>1.732752E9</v>
      </c>
      <c r="B1747" s="186">
        <v>1.7328384E9</v>
      </c>
      <c r="C1747" s="186">
        <v>0.0040275</v>
      </c>
      <c r="D1747" s="186" t="s">
        <v>537</v>
      </c>
      <c r="E1747" s="196"/>
      <c r="F1747" s="186" t="s">
        <v>545</v>
      </c>
      <c r="G1747" s="186" t="s">
        <v>539</v>
      </c>
      <c r="H1747" s="186" t="s">
        <v>491</v>
      </c>
      <c r="I1747" s="186" t="s">
        <v>540</v>
      </c>
      <c r="J1747" s="152" t="str">
        <f t="shared" si="1"/>
        <v>2024/11</v>
      </c>
    </row>
    <row r="1748">
      <c r="A1748" s="195">
        <v>1.732752E9</v>
      </c>
      <c r="B1748" s="186">
        <v>1.7328384E9</v>
      </c>
      <c r="C1748" s="186">
        <v>0.001086</v>
      </c>
      <c r="D1748" s="186" t="s">
        <v>537</v>
      </c>
      <c r="E1748" s="196"/>
      <c r="F1748" s="186" t="s">
        <v>546</v>
      </c>
      <c r="G1748" s="186" t="s">
        <v>539</v>
      </c>
      <c r="H1748" s="186" t="s">
        <v>509</v>
      </c>
      <c r="I1748" s="186" t="s">
        <v>540</v>
      </c>
      <c r="J1748" s="152" t="str">
        <f t="shared" si="1"/>
        <v>2024/11</v>
      </c>
    </row>
    <row r="1749">
      <c r="A1749" s="195">
        <v>1.732752E9</v>
      </c>
      <c r="B1749" s="186">
        <v>1.7328384E9</v>
      </c>
      <c r="C1749" s="186">
        <v>0.4434535</v>
      </c>
      <c r="D1749" s="186" t="s">
        <v>537</v>
      </c>
      <c r="E1749" s="196"/>
      <c r="F1749" s="186" t="s">
        <v>550</v>
      </c>
      <c r="G1749" s="186" t="s">
        <v>539</v>
      </c>
      <c r="H1749" s="186" t="s">
        <v>497</v>
      </c>
      <c r="I1749" s="186" t="s">
        <v>540</v>
      </c>
      <c r="J1749" s="152" t="str">
        <f t="shared" si="1"/>
        <v>2024/11</v>
      </c>
    </row>
    <row r="1750">
      <c r="A1750" s="195">
        <v>1.7328384E9</v>
      </c>
      <c r="B1750" s="186">
        <v>1.7329248E9</v>
      </c>
      <c r="C1750" s="186">
        <v>3.0371356</v>
      </c>
      <c r="D1750" s="186" t="s">
        <v>537</v>
      </c>
      <c r="E1750" s="196"/>
      <c r="F1750" s="186" t="s">
        <v>542</v>
      </c>
      <c r="G1750" s="186" t="s">
        <v>539</v>
      </c>
      <c r="H1750" s="186" t="s">
        <v>487</v>
      </c>
      <c r="I1750" s="186" t="s">
        <v>540</v>
      </c>
      <c r="J1750" s="152" t="str">
        <f t="shared" si="1"/>
        <v>2024/11</v>
      </c>
    </row>
    <row r="1751">
      <c r="A1751" s="195">
        <v>1.7328384E9</v>
      </c>
      <c r="B1751" s="186">
        <v>1.7329248E9</v>
      </c>
      <c r="C1751" s="186">
        <v>0.0766954</v>
      </c>
      <c r="D1751" s="186" t="s">
        <v>537</v>
      </c>
      <c r="E1751" s="196"/>
      <c r="F1751" s="186" t="s">
        <v>546</v>
      </c>
      <c r="G1751" s="186" t="s">
        <v>539</v>
      </c>
      <c r="H1751" s="186" t="s">
        <v>509</v>
      </c>
      <c r="I1751" s="186" t="s">
        <v>540</v>
      </c>
      <c r="J1751" s="152" t="str">
        <f t="shared" si="1"/>
        <v>2024/11</v>
      </c>
    </row>
    <row r="1752">
      <c r="A1752" s="195">
        <v>1.7328384E9</v>
      </c>
      <c r="B1752" s="186">
        <v>1.7329248E9</v>
      </c>
      <c r="C1752" s="186">
        <v>1.4561958</v>
      </c>
      <c r="D1752" s="186" t="s">
        <v>537</v>
      </c>
      <c r="E1752" s="196"/>
      <c r="F1752" s="186" t="s">
        <v>548</v>
      </c>
      <c r="G1752" s="186" t="s">
        <v>539</v>
      </c>
      <c r="H1752" s="186" t="s">
        <v>488</v>
      </c>
      <c r="I1752" s="186" t="s">
        <v>540</v>
      </c>
      <c r="J1752" s="152" t="str">
        <f t="shared" si="1"/>
        <v>2024/11</v>
      </c>
    </row>
    <row r="1753">
      <c r="A1753" s="195">
        <v>1.7328384E9</v>
      </c>
      <c r="B1753" s="186">
        <v>1.7329248E9</v>
      </c>
      <c r="C1753" s="186">
        <v>5.42354278</v>
      </c>
      <c r="D1753" s="186" t="s">
        <v>537</v>
      </c>
      <c r="E1753" s="196"/>
      <c r="F1753" s="186" t="s">
        <v>541</v>
      </c>
      <c r="G1753" s="186" t="s">
        <v>539</v>
      </c>
      <c r="H1753" s="186" t="s">
        <v>489</v>
      </c>
      <c r="I1753" s="186" t="s">
        <v>540</v>
      </c>
      <c r="J1753" s="152" t="str">
        <f t="shared" si="1"/>
        <v>2024/11</v>
      </c>
    </row>
    <row r="1754">
      <c r="A1754" s="195">
        <v>1.7328384E9</v>
      </c>
      <c r="B1754" s="186">
        <v>1.7329248E9</v>
      </c>
      <c r="C1754" s="186">
        <v>1.97674749</v>
      </c>
      <c r="D1754" s="186" t="s">
        <v>537</v>
      </c>
      <c r="E1754" s="196"/>
      <c r="F1754" s="186" t="s">
        <v>538</v>
      </c>
      <c r="G1754" s="186" t="s">
        <v>539</v>
      </c>
      <c r="H1754" s="186" t="s">
        <v>499</v>
      </c>
      <c r="I1754" s="186" t="s">
        <v>540</v>
      </c>
      <c r="J1754" s="152" t="str">
        <f t="shared" si="1"/>
        <v>2024/11</v>
      </c>
    </row>
    <row r="1755">
      <c r="A1755" s="195">
        <v>1.7328384E9</v>
      </c>
      <c r="B1755" s="186">
        <v>1.7329248E9</v>
      </c>
      <c r="C1755" s="186">
        <v>8.43293055</v>
      </c>
      <c r="D1755" s="186" t="s">
        <v>537</v>
      </c>
      <c r="E1755" s="196"/>
      <c r="F1755" s="186" t="s">
        <v>543</v>
      </c>
      <c r="G1755" s="186" t="s">
        <v>539</v>
      </c>
      <c r="H1755" s="186" t="s">
        <v>502</v>
      </c>
      <c r="I1755" s="186" t="s">
        <v>540</v>
      </c>
      <c r="J1755" s="152" t="str">
        <f t="shared" si="1"/>
        <v>2024/11</v>
      </c>
    </row>
    <row r="1756">
      <c r="A1756" s="195">
        <v>1.7328384E9</v>
      </c>
      <c r="B1756" s="186">
        <v>1.7329248E9</v>
      </c>
      <c r="C1756" s="186">
        <v>0.13943355</v>
      </c>
      <c r="D1756" s="186" t="s">
        <v>537</v>
      </c>
      <c r="E1756" s="196"/>
      <c r="F1756" s="186" t="s">
        <v>544</v>
      </c>
      <c r="G1756" s="186" t="s">
        <v>539</v>
      </c>
      <c r="H1756" s="186" t="s">
        <v>498</v>
      </c>
      <c r="I1756" s="186" t="s">
        <v>540</v>
      </c>
      <c r="J1756" s="152" t="str">
        <f t="shared" si="1"/>
        <v>2024/11</v>
      </c>
    </row>
    <row r="1757">
      <c r="A1757" s="195">
        <v>1.7328384E9</v>
      </c>
      <c r="B1757" s="186">
        <v>1.7329248E9</v>
      </c>
      <c r="C1757" s="186">
        <v>0.2128577</v>
      </c>
      <c r="D1757" s="186" t="s">
        <v>537</v>
      </c>
      <c r="E1757" s="196"/>
      <c r="F1757" s="186" t="s">
        <v>553</v>
      </c>
      <c r="G1757" s="186" t="s">
        <v>539</v>
      </c>
      <c r="H1757" s="186" t="s">
        <v>496</v>
      </c>
      <c r="I1757" s="186" t="s">
        <v>540</v>
      </c>
      <c r="J1757" s="152" t="str">
        <f t="shared" si="1"/>
        <v>2024/11</v>
      </c>
    </row>
    <row r="1758">
      <c r="A1758" s="195">
        <v>1.7328384E9</v>
      </c>
      <c r="B1758" s="186">
        <v>1.7329248E9</v>
      </c>
      <c r="C1758" s="186">
        <v>0.361517</v>
      </c>
      <c r="D1758" s="186" t="s">
        <v>537</v>
      </c>
      <c r="E1758" s="196"/>
      <c r="F1758" s="186" t="s">
        <v>550</v>
      </c>
      <c r="G1758" s="186" t="s">
        <v>539</v>
      </c>
      <c r="H1758" s="186" t="s">
        <v>497</v>
      </c>
      <c r="I1758" s="186" t="s">
        <v>540</v>
      </c>
      <c r="J1758" s="152" t="str">
        <f t="shared" si="1"/>
        <v>2024/11</v>
      </c>
    </row>
    <row r="1759">
      <c r="A1759" s="195">
        <v>1.7329248E9</v>
      </c>
      <c r="B1759" s="186">
        <v>1.7330112E9</v>
      </c>
      <c r="C1759" s="186">
        <v>3.6371016</v>
      </c>
      <c r="D1759" s="186" t="s">
        <v>537</v>
      </c>
      <c r="E1759" s="196"/>
      <c r="F1759" s="186" t="s">
        <v>542</v>
      </c>
      <c r="G1759" s="186" t="s">
        <v>539</v>
      </c>
      <c r="H1759" s="186" t="s">
        <v>487</v>
      </c>
      <c r="I1759" s="186" t="s">
        <v>540</v>
      </c>
      <c r="J1759" s="152" t="str">
        <f t="shared" si="1"/>
        <v>2024/12</v>
      </c>
    </row>
    <row r="1760">
      <c r="A1760" s="195">
        <v>1.7329248E9</v>
      </c>
      <c r="B1760" s="186">
        <v>1.7330112E9</v>
      </c>
      <c r="C1760" s="186">
        <v>0.67259967</v>
      </c>
      <c r="D1760" s="186" t="s">
        <v>537</v>
      </c>
      <c r="E1760" s="196"/>
      <c r="F1760" s="186" t="s">
        <v>541</v>
      </c>
      <c r="G1760" s="186" t="s">
        <v>539</v>
      </c>
      <c r="H1760" s="186" t="s">
        <v>489</v>
      </c>
      <c r="I1760" s="186" t="s">
        <v>540</v>
      </c>
      <c r="J1760" s="152" t="str">
        <f t="shared" si="1"/>
        <v>2024/12</v>
      </c>
    </row>
    <row r="1761">
      <c r="A1761" s="195">
        <v>1.7329248E9</v>
      </c>
      <c r="B1761" s="186">
        <v>1.7330112E9</v>
      </c>
      <c r="C1761" s="186">
        <v>2.03864822</v>
      </c>
      <c r="D1761" s="186" t="s">
        <v>537</v>
      </c>
      <c r="E1761" s="196"/>
      <c r="F1761" s="186" t="s">
        <v>538</v>
      </c>
      <c r="G1761" s="186" t="s">
        <v>539</v>
      </c>
      <c r="H1761" s="186" t="s">
        <v>499</v>
      </c>
      <c r="I1761" s="186" t="s">
        <v>540</v>
      </c>
      <c r="J1761" s="152" t="str">
        <f t="shared" si="1"/>
        <v>2024/12</v>
      </c>
    </row>
    <row r="1762">
      <c r="A1762" s="195">
        <v>1.7329248E9</v>
      </c>
      <c r="B1762" s="186">
        <v>1.7330112E9</v>
      </c>
      <c r="C1762" s="186">
        <v>3.9217279</v>
      </c>
      <c r="D1762" s="186" t="s">
        <v>537</v>
      </c>
      <c r="E1762" s="196"/>
      <c r="F1762" s="186" t="s">
        <v>543</v>
      </c>
      <c r="G1762" s="186" t="s">
        <v>539</v>
      </c>
      <c r="H1762" s="186" t="s">
        <v>502</v>
      </c>
      <c r="I1762" s="186" t="s">
        <v>540</v>
      </c>
      <c r="J1762" s="152" t="str">
        <f t="shared" si="1"/>
        <v>2024/12</v>
      </c>
    </row>
    <row r="1763">
      <c r="A1763" s="195">
        <v>1.7329248E9</v>
      </c>
      <c r="B1763" s="186">
        <v>1.7330112E9</v>
      </c>
      <c r="C1763" s="186">
        <v>0.010958</v>
      </c>
      <c r="D1763" s="186" t="s">
        <v>537</v>
      </c>
      <c r="E1763" s="196"/>
      <c r="F1763" s="186" t="s">
        <v>544</v>
      </c>
      <c r="G1763" s="186" t="s">
        <v>539</v>
      </c>
      <c r="H1763" s="186" t="s">
        <v>498</v>
      </c>
      <c r="I1763" s="186" t="s">
        <v>540</v>
      </c>
      <c r="J1763" s="152" t="str">
        <f t="shared" si="1"/>
        <v>2024/12</v>
      </c>
    </row>
    <row r="1764">
      <c r="A1764" s="195">
        <v>1.7329248E9</v>
      </c>
      <c r="B1764" s="186">
        <v>1.7330112E9</v>
      </c>
      <c r="C1764" s="186">
        <v>0.21684695</v>
      </c>
      <c r="D1764" s="186" t="s">
        <v>537</v>
      </c>
      <c r="E1764" s="196"/>
      <c r="F1764" s="186" t="s">
        <v>553</v>
      </c>
      <c r="G1764" s="186" t="s">
        <v>539</v>
      </c>
      <c r="H1764" s="186" t="s">
        <v>496</v>
      </c>
      <c r="I1764" s="186" t="s">
        <v>540</v>
      </c>
      <c r="J1764" s="152" t="str">
        <f t="shared" si="1"/>
        <v>2024/12</v>
      </c>
    </row>
    <row r="1765">
      <c r="A1765" s="195">
        <v>1.7329248E9</v>
      </c>
      <c r="B1765" s="186">
        <v>1.7330112E9</v>
      </c>
      <c r="C1765" s="186">
        <v>0.0026412</v>
      </c>
      <c r="D1765" s="186" t="s">
        <v>537</v>
      </c>
      <c r="E1765" s="196"/>
      <c r="F1765" s="186" t="s">
        <v>548</v>
      </c>
      <c r="G1765" s="186" t="s">
        <v>539</v>
      </c>
      <c r="H1765" s="186" t="s">
        <v>488</v>
      </c>
      <c r="I1765" s="186" t="s">
        <v>540</v>
      </c>
      <c r="J1765" s="152" t="str">
        <f t="shared" si="1"/>
        <v>2024/12</v>
      </c>
    </row>
    <row r="1766">
      <c r="A1766" s="195">
        <v>1.7329248E9</v>
      </c>
      <c r="B1766" s="186">
        <v>1.7330112E9</v>
      </c>
      <c r="C1766" s="186">
        <v>0.3406375</v>
      </c>
      <c r="D1766" s="186" t="s">
        <v>537</v>
      </c>
      <c r="E1766" s="196"/>
      <c r="F1766" s="186" t="s">
        <v>550</v>
      </c>
      <c r="G1766" s="186" t="s">
        <v>539</v>
      </c>
      <c r="H1766" s="186" t="s">
        <v>497</v>
      </c>
      <c r="I1766" s="186" t="s">
        <v>540</v>
      </c>
      <c r="J1766" s="152" t="str">
        <f t="shared" si="1"/>
        <v>2024/12</v>
      </c>
    </row>
    <row r="1767">
      <c r="A1767" s="195">
        <v>1.7330112E9</v>
      </c>
      <c r="B1767" s="186">
        <v>1.7330976E9</v>
      </c>
      <c r="C1767" s="186">
        <v>5.59659305</v>
      </c>
      <c r="D1767" s="186" t="s">
        <v>537</v>
      </c>
      <c r="E1767" s="196"/>
      <c r="F1767" s="186" t="s">
        <v>542</v>
      </c>
      <c r="G1767" s="186" t="s">
        <v>539</v>
      </c>
      <c r="H1767" s="186" t="s">
        <v>487</v>
      </c>
      <c r="I1767" s="186" t="s">
        <v>540</v>
      </c>
      <c r="J1767" s="152" t="str">
        <f t="shared" si="1"/>
        <v>2024/12</v>
      </c>
    </row>
    <row r="1768">
      <c r="A1768" s="195">
        <v>1.7330112E9</v>
      </c>
      <c r="B1768" s="186">
        <v>1.7330976E9</v>
      </c>
      <c r="C1768" s="186">
        <v>0.11181285</v>
      </c>
      <c r="D1768" s="186" t="s">
        <v>537</v>
      </c>
      <c r="E1768" s="196"/>
      <c r="F1768" s="186" t="s">
        <v>541</v>
      </c>
      <c r="G1768" s="186" t="s">
        <v>539</v>
      </c>
      <c r="H1768" s="186" t="s">
        <v>489</v>
      </c>
      <c r="I1768" s="186" t="s">
        <v>540</v>
      </c>
      <c r="J1768" s="152" t="str">
        <f t="shared" si="1"/>
        <v>2024/12</v>
      </c>
    </row>
    <row r="1769">
      <c r="A1769" s="195">
        <v>1.7330112E9</v>
      </c>
      <c r="B1769" s="186">
        <v>1.7330976E9</v>
      </c>
      <c r="C1769" s="186">
        <v>2.58841744</v>
      </c>
      <c r="D1769" s="186" t="s">
        <v>537</v>
      </c>
      <c r="E1769" s="196"/>
      <c r="F1769" s="186" t="s">
        <v>538</v>
      </c>
      <c r="G1769" s="186" t="s">
        <v>539</v>
      </c>
      <c r="H1769" s="186" t="s">
        <v>499</v>
      </c>
      <c r="I1769" s="186" t="s">
        <v>540</v>
      </c>
      <c r="J1769" s="152" t="str">
        <f t="shared" si="1"/>
        <v>2024/12</v>
      </c>
    </row>
    <row r="1770">
      <c r="A1770" s="195">
        <v>1.7330112E9</v>
      </c>
      <c r="B1770" s="186">
        <v>1.7330976E9</v>
      </c>
      <c r="C1770" s="186">
        <v>3.8944585</v>
      </c>
      <c r="D1770" s="186" t="s">
        <v>537</v>
      </c>
      <c r="E1770" s="196"/>
      <c r="F1770" s="186" t="s">
        <v>543</v>
      </c>
      <c r="G1770" s="186" t="s">
        <v>539</v>
      </c>
      <c r="H1770" s="186" t="s">
        <v>502</v>
      </c>
      <c r="I1770" s="186" t="s">
        <v>540</v>
      </c>
      <c r="J1770" s="152" t="str">
        <f t="shared" si="1"/>
        <v>2024/12</v>
      </c>
    </row>
    <row r="1771">
      <c r="A1771" s="195">
        <v>1.7330112E9</v>
      </c>
      <c r="B1771" s="186">
        <v>1.7330976E9</v>
      </c>
      <c r="C1771" s="186">
        <v>0.0312938</v>
      </c>
      <c r="D1771" s="186" t="s">
        <v>537</v>
      </c>
      <c r="E1771" s="196"/>
      <c r="F1771" s="186" t="s">
        <v>544</v>
      </c>
      <c r="G1771" s="186" t="s">
        <v>539</v>
      </c>
      <c r="H1771" s="186" t="s">
        <v>498</v>
      </c>
      <c r="I1771" s="186" t="s">
        <v>540</v>
      </c>
      <c r="J1771" s="152" t="str">
        <f t="shared" si="1"/>
        <v>2024/12</v>
      </c>
    </row>
    <row r="1772">
      <c r="A1772" s="195">
        <v>1.7330112E9</v>
      </c>
      <c r="B1772" s="186">
        <v>1.7330976E9</v>
      </c>
      <c r="C1772" s="186">
        <v>0.1802368</v>
      </c>
      <c r="D1772" s="186" t="s">
        <v>537</v>
      </c>
      <c r="E1772" s="196"/>
      <c r="F1772" s="186" t="s">
        <v>553</v>
      </c>
      <c r="G1772" s="186" t="s">
        <v>539</v>
      </c>
      <c r="H1772" s="186" t="s">
        <v>496</v>
      </c>
      <c r="I1772" s="186" t="s">
        <v>540</v>
      </c>
      <c r="J1772" s="152" t="str">
        <f t="shared" si="1"/>
        <v>2024/12</v>
      </c>
    </row>
    <row r="1773">
      <c r="A1773" s="195">
        <v>1.7330112E9</v>
      </c>
      <c r="B1773" s="186">
        <v>1.7330976E9</v>
      </c>
      <c r="C1773" s="186">
        <v>4.26E-4</v>
      </c>
      <c r="D1773" s="186" t="s">
        <v>537</v>
      </c>
      <c r="E1773" s="196"/>
      <c r="F1773" s="186" t="s">
        <v>548</v>
      </c>
      <c r="G1773" s="186" t="s">
        <v>539</v>
      </c>
      <c r="H1773" s="186" t="s">
        <v>488</v>
      </c>
      <c r="I1773" s="186" t="s">
        <v>540</v>
      </c>
      <c r="J1773" s="152" t="str">
        <f t="shared" si="1"/>
        <v>2024/12</v>
      </c>
    </row>
    <row r="1774">
      <c r="A1774" s="195">
        <v>1.7330112E9</v>
      </c>
      <c r="B1774" s="186">
        <v>1.7330976E9</v>
      </c>
      <c r="C1774" s="186">
        <v>0.4139555</v>
      </c>
      <c r="D1774" s="186" t="s">
        <v>537</v>
      </c>
      <c r="E1774" s="196"/>
      <c r="F1774" s="186" t="s">
        <v>550</v>
      </c>
      <c r="G1774" s="186" t="s">
        <v>539</v>
      </c>
      <c r="H1774" s="186" t="s">
        <v>497</v>
      </c>
      <c r="I1774" s="186" t="s">
        <v>540</v>
      </c>
      <c r="J1774" s="152" t="str">
        <f t="shared" si="1"/>
        <v>2024/12</v>
      </c>
    </row>
    <row r="1775">
      <c r="A1775" s="195">
        <v>1.7330976E9</v>
      </c>
      <c r="B1775" s="186">
        <v>1.733184E9</v>
      </c>
      <c r="C1775" s="186">
        <v>3.989727</v>
      </c>
      <c r="D1775" s="186" t="s">
        <v>537</v>
      </c>
      <c r="E1775" s="196"/>
      <c r="F1775" s="186" t="s">
        <v>542</v>
      </c>
      <c r="G1775" s="186" t="s">
        <v>539</v>
      </c>
      <c r="H1775" s="186" t="s">
        <v>487</v>
      </c>
      <c r="I1775" s="186" t="s">
        <v>540</v>
      </c>
      <c r="J1775" s="152" t="str">
        <f t="shared" si="1"/>
        <v>2024/12</v>
      </c>
    </row>
    <row r="1776">
      <c r="A1776" s="195">
        <v>1.7330976E9</v>
      </c>
      <c r="B1776" s="186">
        <v>1.733184E9</v>
      </c>
      <c r="C1776" s="186">
        <v>14.55074658</v>
      </c>
      <c r="D1776" s="186" t="s">
        <v>537</v>
      </c>
      <c r="E1776" s="196"/>
      <c r="F1776" s="186" t="s">
        <v>541</v>
      </c>
      <c r="G1776" s="186" t="s">
        <v>539</v>
      </c>
      <c r="H1776" s="186" t="s">
        <v>489</v>
      </c>
      <c r="I1776" s="186" t="s">
        <v>540</v>
      </c>
      <c r="J1776" s="152" t="str">
        <f t="shared" si="1"/>
        <v>2024/12</v>
      </c>
    </row>
    <row r="1777">
      <c r="A1777" s="195">
        <v>1.7330976E9</v>
      </c>
      <c r="B1777" s="186">
        <v>1.733184E9</v>
      </c>
      <c r="C1777" s="186">
        <v>1.0327687</v>
      </c>
      <c r="D1777" s="186" t="s">
        <v>537</v>
      </c>
      <c r="E1777" s="196"/>
      <c r="F1777" s="186" t="s">
        <v>538</v>
      </c>
      <c r="G1777" s="186" t="s">
        <v>539</v>
      </c>
      <c r="H1777" s="186" t="s">
        <v>499</v>
      </c>
      <c r="I1777" s="186" t="s">
        <v>540</v>
      </c>
      <c r="J1777" s="152" t="str">
        <f t="shared" si="1"/>
        <v>2024/12</v>
      </c>
    </row>
    <row r="1778">
      <c r="A1778" s="195">
        <v>1.7330976E9</v>
      </c>
      <c r="B1778" s="186">
        <v>1.733184E9</v>
      </c>
      <c r="C1778" s="186">
        <v>0.33223975</v>
      </c>
      <c r="D1778" s="186" t="s">
        <v>537</v>
      </c>
      <c r="E1778" s="196"/>
      <c r="F1778" s="186" t="s">
        <v>553</v>
      </c>
      <c r="G1778" s="186" t="s">
        <v>539</v>
      </c>
      <c r="H1778" s="186" t="s">
        <v>496</v>
      </c>
      <c r="I1778" s="186" t="s">
        <v>540</v>
      </c>
      <c r="J1778" s="152" t="str">
        <f t="shared" si="1"/>
        <v>2024/12</v>
      </c>
    </row>
    <row r="1779">
      <c r="A1779" s="195">
        <v>1.7330976E9</v>
      </c>
      <c r="B1779" s="186">
        <v>1.733184E9</v>
      </c>
      <c r="C1779" s="186">
        <v>6.01399675</v>
      </c>
      <c r="D1779" s="186" t="s">
        <v>537</v>
      </c>
      <c r="E1779" s="196"/>
      <c r="F1779" s="186" t="s">
        <v>543</v>
      </c>
      <c r="G1779" s="186" t="s">
        <v>539</v>
      </c>
      <c r="H1779" s="186" t="s">
        <v>502</v>
      </c>
      <c r="I1779" s="186" t="s">
        <v>540</v>
      </c>
      <c r="J1779" s="152" t="str">
        <f t="shared" si="1"/>
        <v>2024/12</v>
      </c>
    </row>
    <row r="1780">
      <c r="A1780" s="195">
        <v>1.7330976E9</v>
      </c>
      <c r="B1780" s="186">
        <v>1.733184E9</v>
      </c>
      <c r="C1780" s="186">
        <v>0.25232555</v>
      </c>
      <c r="D1780" s="186" t="s">
        <v>537</v>
      </c>
      <c r="E1780" s="196"/>
      <c r="F1780" s="186" t="s">
        <v>544</v>
      </c>
      <c r="G1780" s="186" t="s">
        <v>539</v>
      </c>
      <c r="H1780" s="186" t="s">
        <v>498</v>
      </c>
      <c r="I1780" s="186" t="s">
        <v>540</v>
      </c>
      <c r="J1780" s="152" t="str">
        <f t="shared" si="1"/>
        <v>2024/12</v>
      </c>
    </row>
    <row r="1781">
      <c r="A1781" s="195">
        <v>1.7330976E9</v>
      </c>
      <c r="B1781" s="186">
        <v>1.733184E9</v>
      </c>
      <c r="C1781" s="186">
        <v>0.04129106</v>
      </c>
      <c r="D1781" s="186" t="s">
        <v>537</v>
      </c>
      <c r="E1781" s="196"/>
      <c r="F1781" s="186" t="s">
        <v>548</v>
      </c>
      <c r="G1781" s="186" t="s">
        <v>539</v>
      </c>
      <c r="H1781" s="186" t="s">
        <v>488</v>
      </c>
      <c r="I1781" s="186" t="s">
        <v>540</v>
      </c>
      <c r="J1781" s="152" t="str">
        <f t="shared" si="1"/>
        <v>2024/12</v>
      </c>
    </row>
    <row r="1782">
      <c r="A1782" s="195">
        <v>1.7330976E9</v>
      </c>
      <c r="B1782" s="186">
        <v>1.733184E9</v>
      </c>
      <c r="C1782" s="186">
        <v>0.01113885</v>
      </c>
      <c r="D1782" s="186" t="s">
        <v>537</v>
      </c>
      <c r="E1782" s="196"/>
      <c r="F1782" s="186" t="s">
        <v>545</v>
      </c>
      <c r="G1782" s="186" t="s">
        <v>539</v>
      </c>
      <c r="H1782" s="186" t="s">
        <v>491</v>
      </c>
      <c r="I1782" s="186" t="s">
        <v>540</v>
      </c>
      <c r="J1782" s="152" t="str">
        <f t="shared" si="1"/>
        <v>2024/12</v>
      </c>
    </row>
    <row r="1783">
      <c r="A1783" s="195">
        <v>1.7330976E9</v>
      </c>
      <c r="B1783" s="186">
        <v>1.733184E9</v>
      </c>
      <c r="C1783" s="186">
        <v>0.4051335</v>
      </c>
      <c r="D1783" s="186" t="s">
        <v>537</v>
      </c>
      <c r="E1783" s="196"/>
      <c r="F1783" s="186" t="s">
        <v>550</v>
      </c>
      <c r="G1783" s="186" t="s">
        <v>539</v>
      </c>
      <c r="H1783" s="186" t="s">
        <v>497</v>
      </c>
      <c r="I1783" s="186" t="s">
        <v>540</v>
      </c>
      <c r="J1783" s="152" t="str">
        <f t="shared" si="1"/>
        <v>2024/12</v>
      </c>
    </row>
    <row r="1784">
      <c r="A1784" s="195">
        <v>1.7278272E9</v>
      </c>
      <c r="B1784" s="186">
        <v>1.7279136E9</v>
      </c>
      <c r="C1784" s="186">
        <v>11.96291425</v>
      </c>
      <c r="D1784" s="186" t="s">
        <v>537</v>
      </c>
      <c r="E1784" s="196"/>
      <c r="F1784" s="186" t="s">
        <v>542</v>
      </c>
      <c r="G1784" s="186" t="s">
        <v>539</v>
      </c>
      <c r="H1784" s="186" t="s">
        <v>487</v>
      </c>
      <c r="I1784" s="186" t="s">
        <v>540</v>
      </c>
      <c r="J1784" s="152" t="str">
        <f t="shared" si="1"/>
        <v>2024/10</v>
      </c>
    </row>
    <row r="1785">
      <c r="A1785" s="195">
        <v>1.7278272E9</v>
      </c>
      <c r="B1785" s="186">
        <v>1.7279136E9</v>
      </c>
      <c r="C1785" s="186">
        <v>5.9666695</v>
      </c>
      <c r="D1785" s="186" t="s">
        <v>537</v>
      </c>
      <c r="E1785" s="196"/>
      <c r="F1785" s="186" t="s">
        <v>538</v>
      </c>
      <c r="G1785" s="186" t="s">
        <v>539</v>
      </c>
      <c r="H1785" s="186" t="s">
        <v>499</v>
      </c>
      <c r="I1785" s="186" t="s">
        <v>540</v>
      </c>
      <c r="J1785" s="152" t="str">
        <f t="shared" si="1"/>
        <v>2024/10</v>
      </c>
    </row>
    <row r="1786">
      <c r="A1786" s="195">
        <v>1.7278272E9</v>
      </c>
      <c r="B1786" s="186">
        <v>1.7279136E9</v>
      </c>
      <c r="C1786" s="186">
        <v>6.4164113</v>
      </c>
      <c r="D1786" s="186" t="s">
        <v>537</v>
      </c>
      <c r="E1786" s="196"/>
      <c r="F1786" s="186" t="s">
        <v>543</v>
      </c>
      <c r="G1786" s="186" t="s">
        <v>539</v>
      </c>
      <c r="H1786" s="186" t="s">
        <v>502</v>
      </c>
      <c r="I1786" s="186" t="s">
        <v>540</v>
      </c>
      <c r="J1786" s="152" t="str">
        <f t="shared" si="1"/>
        <v>2024/10</v>
      </c>
    </row>
    <row r="1787">
      <c r="A1787" s="195">
        <v>1.7278272E9</v>
      </c>
      <c r="B1787" s="186">
        <v>1.7279136E9</v>
      </c>
      <c r="C1787" s="186">
        <v>22.60372756</v>
      </c>
      <c r="D1787" s="186" t="s">
        <v>537</v>
      </c>
      <c r="E1787" s="196"/>
      <c r="F1787" s="186" t="s">
        <v>548</v>
      </c>
      <c r="G1787" s="186" t="s">
        <v>539</v>
      </c>
      <c r="H1787" s="186" t="s">
        <v>488</v>
      </c>
      <c r="I1787" s="186" t="s">
        <v>540</v>
      </c>
      <c r="J1787" s="152" t="str">
        <f t="shared" si="1"/>
        <v>2024/10</v>
      </c>
    </row>
    <row r="1788">
      <c r="A1788" s="195">
        <v>1.7278272E9</v>
      </c>
      <c r="B1788" s="186">
        <v>1.7279136E9</v>
      </c>
      <c r="C1788" s="186">
        <v>1.47211966</v>
      </c>
      <c r="D1788" s="186" t="s">
        <v>537</v>
      </c>
      <c r="E1788" s="196"/>
      <c r="F1788" s="186" t="s">
        <v>541</v>
      </c>
      <c r="G1788" s="186" t="s">
        <v>539</v>
      </c>
      <c r="H1788" s="186" t="s">
        <v>489</v>
      </c>
      <c r="I1788" s="186" t="s">
        <v>540</v>
      </c>
      <c r="J1788" s="152" t="str">
        <f t="shared" si="1"/>
        <v>2024/10</v>
      </c>
    </row>
    <row r="1789">
      <c r="A1789" s="195">
        <v>1.7278272E9</v>
      </c>
      <c r="B1789" s="186">
        <v>1.7279136E9</v>
      </c>
      <c r="C1789" s="190">
        <v>0.58461282</v>
      </c>
      <c r="D1789" s="186" t="s">
        <v>537</v>
      </c>
      <c r="E1789" s="196"/>
      <c r="F1789" s="186" t="s">
        <v>544</v>
      </c>
      <c r="G1789" s="186" t="s">
        <v>539</v>
      </c>
      <c r="H1789" s="186" t="s">
        <v>498</v>
      </c>
      <c r="I1789" s="186" t="s">
        <v>540</v>
      </c>
      <c r="J1789" s="152" t="str">
        <f t="shared" si="1"/>
        <v>2024/10</v>
      </c>
    </row>
    <row r="1790">
      <c r="A1790" s="195">
        <v>1.7278272E9</v>
      </c>
      <c r="B1790" s="186">
        <v>1.7279136E9</v>
      </c>
      <c r="C1790" s="186">
        <v>1.1535379</v>
      </c>
      <c r="D1790" s="186" t="s">
        <v>537</v>
      </c>
      <c r="E1790" s="196"/>
      <c r="F1790" s="186" t="s">
        <v>545</v>
      </c>
      <c r="G1790" s="186" t="s">
        <v>539</v>
      </c>
      <c r="H1790" s="186" t="s">
        <v>491</v>
      </c>
      <c r="I1790" s="186" t="s">
        <v>540</v>
      </c>
      <c r="J1790" s="152" t="str">
        <f t="shared" si="1"/>
        <v>2024/10</v>
      </c>
    </row>
    <row r="1791">
      <c r="A1791" s="195">
        <v>1.7278272E9</v>
      </c>
      <c r="B1791" s="186">
        <v>1.7279136E9</v>
      </c>
      <c r="C1791" s="186">
        <v>0.44921505</v>
      </c>
      <c r="D1791" s="186" t="s">
        <v>537</v>
      </c>
      <c r="E1791" s="196"/>
      <c r="F1791" s="186" t="s">
        <v>559</v>
      </c>
      <c r="G1791" s="186" t="s">
        <v>539</v>
      </c>
      <c r="H1791" s="186" t="s">
        <v>501</v>
      </c>
      <c r="I1791" s="186" t="s">
        <v>540</v>
      </c>
      <c r="J1791" s="152" t="str">
        <f t="shared" si="1"/>
        <v>2024/10</v>
      </c>
    </row>
    <row r="1792">
      <c r="A1792" s="195">
        <v>1.7278272E9</v>
      </c>
      <c r="B1792" s="186">
        <v>1.7279136E9</v>
      </c>
      <c r="C1792" s="186">
        <v>0.63396</v>
      </c>
      <c r="D1792" s="186" t="s">
        <v>537</v>
      </c>
      <c r="E1792" s="196"/>
      <c r="F1792" s="186" t="s">
        <v>560</v>
      </c>
      <c r="G1792" s="186" t="s">
        <v>539</v>
      </c>
      <c r="H1792" s="186" t="s">
        <v>492</v>
      </c>
      <c r="I1792" s="186" t="s">
        <v>540</v>
      </c>
      <c r="J1792" s="152" t="str">
        <f t="shared" si="1"/>
        <v>2024/10</v>
      </c>
    </row>
    <row r="1793">
      <c r="A1793" s="195">
        <v>1.7278272E9</v>
      </c>
      <c r="B1793" s="186">
        <v>1.7279136E9</v>
      </c>
      <c r="C1793" s="186">
        <v>0.033785</v>
      </c>
      <c r="D1793" s="186" t="s">
        <v>537</v>
      </c>
      <c r="E1793" s="196"/>
      <c r="F1793" s="186" t="s">
        <v>561</v>
      </c>
      <c r="G1793" s="186" t="s">
        <v>539</v>
      </c>
      <c r="H1793" s="186" t="s">
        <v>493</v>
      </c>
      <c r="I1793" s="186" t="s">
        <v>540</v>
      </c>
      <c r="J1793" s="152" t="str">
        <f t="shared" si="1"/>
        <v>2024/10</v>
      </c>
    </row>
    <row r="1794">
      <c r="A1794" s="195">
        <v>1.7279136E9</v>
      </c>
      <c r="B1794" s="186">
        <v>1.728E9</v>
      </c>
      <c r="C1794" s="186">
        <v>12.43250535</v>
      </c>
      <c r="D1794" s="186" t="s">
        <v>537</v>
      </c>
      <c r="E1794" s="196"/>
      <c r="F1794" s="186" t="s">
        <v>542</v>
      </c>
      <c r="G1794" s="186" t="s">
        <v>539</v>
      </c>
      <c r="H1794" s="186" t="s">
        <v>487</v>
      </c>
      <c r="I1794" s="186" t="s">
        <v>540</v>
      </c>
      <c r="J1794" s="152" t="str">
        <f t="shared" si="1"/>
        <v>2024/10</v>
      </c>
    </row>
    <row r="1795">
      <c r="A1795" s="195">
        <v>1.7279136E9</v>
      </c>
      <c r="B1795" s="186">
        <v>1.728E9</v>
      </c>
      <c r="C1795" s="186">
        <v>9.15025486</v>
      </c>
      <c r="D1795" s="186" t="s">
        <v>537</v>
      </c>
      <c r="E1795" s="196"/>
      <c r="F1795" s="186" t="s">
        <v>538</v>
      </c>
      <c r="G1795" s="186" t="s">
        <v>539</v>
      </c>
      <c r="H1795" s="186" t="s">
        <v>499</v>
      </c>
      <c r="I1795" s="186" t="s">
        <v>540</v>
      </c>
      <c r="J1795" s="152" t="str">
        <f t="shared" si="1"/>
        <v>2024/10</v>
      </c>
    </row>
    <row r="1796">
      <c r="A1796" s="195">
        <v>1.7279136E9</v>
      </c>
      <c r="B1796" s="186">
        <v>1.728E9</v>
      </c>
      <c r="C1796" s="186">
        <v>4.0122077</v>
      </c>
      <c r="D1796" s="186" t="s">
        <v>537</v>
      </c>
      <c r="E1796" s="196"/>
      <c r="F1796" s="186" t="s">
        <v>543</v>
      </c>
      <c r="G1796" s="186" t="s">
        <v>539</v>
      </c>
      <c r="H1796" s="186" t="s">
        <v>502</v>
      </c>
      <c r="I1796" s="186" t="s">
        <v>540</v>
      </c>
      <c r="J1796" s="152" t="str">
        <f t="shared" si="1"/>
        <v>2024/10</v>
      </c>
    </row>
    <row r="1797">
      <c r="A1797" s="195">
        <v>1.7279136E9</v>
      </c>
      <c r="B1797" s="186">
        <v>1.728E9</v>
      </c>
      <c r="C1797" s="186">
        <v>2.53597437</v>
      </c>
      <c r="D1797" s="186" t="s">
        <v>537</v>
      </c>
      <c r="E1797" s="196"/>
      <c r="F1797" s="186" t="s">
        <v>548</v>
      </c>
      <c r="G1797" s="186" t="s">
        <v>539</v>
      </c>
      <c r="H1797" s="186" t="s">
        <v>488</v>
      </c>
      <c r="I1797" s="186" t="s">
        <v>540</v>
      </c>
      <c r="J1797" s="152" t="str">
        <f t="shared" si="1"/>
        <v>2024/10</v>
      </c>
    </row>
    <row r="1798">
      <c r="A1798" s="195">
        <v>1.7279136E9</v>
      </c>
      <c r="B1798" s="186">
        <v>1.728E9</v>
      </c>
      <c r="C1798" s="186">
        <v>0.96799546</v>
      </c>
      <c r="D1798" s="186" t="s">
        <v>537</v>
      </c>
      <c r="E1798" s="196"/>
      <c r="F1798" s="186" t="s">
        <v>541</v>
      </c>
      <c r="G1798" s="186" t="s">
        <v>539</v>
      </c>
      <c r="H1798" s="186" t="s">
        <v>489</v>
      </c>
      <c r="I1798" s="186" t="s">
        <v>540</v>
      </c>
      <c r="J1798" s="152" t="str">
        <f t="shared" si="1"/>
        <v>2024/10</v>
      </c>
    </row>
    <row r="1799">
      <c r="A1799" s="195">
        <v>1.7279136E9</v>
      </c>
      <c r="B1799" s="186">
        <v>1.728E9</v>
      </c>
      <c r="C1799" s="186">
        <v>0.7576267</v>
      </c>
      <c r="D1799" s="186" t="s">
        <v>537</v>
      </c>
      <c r="E1799" s="196"/>
      <c r="F1799" s="186" t="s">
        <v>545</v>
      </c>
      <c r="G1799" s="186" t="s">
        <v>539</v>
      </c>
      <c r="H1799" s="186" t="s">
        <v>491</v>
      </c>
      <c r="I1799" s="186" t="s">
        <v>540</v>
      </c>
      <c r="J1799" s="152" t="str">
        <f t="shared" si="1"/>
        <v>2024/10</v>
      </c>
    </row>
    <row r="1800">
      <c r="A1800" s="195">
        <v>1.7279136E9</v>
      </c>
      <c r="B1800" s="186">
        <v>1.728E9</v>
      </c>
      <c r="C1800" s="186">
        <v>3.75E-4</v>
      </c>
      <c r="D1800" s="186" t="s">
        <v>537</v>
      </c>
      <c r="E1800" s="196"/>
      <c r="F1800" s="186" t="s">
        <v>562</v>
      </c>
      <c r="G1800" s="186" t="s">
        <v>539</v>
      </c>
      <c r="H1800" s="186" t="s">
        <v>505</v>
      </c>
      <c r="I1800" s="186" t="s">
        <v>540</v>
      </c>
      <c r="J1800" s="152" t="str">
        <f t="shared" si="1"/>
        <v>2024/10</v>
      </c>
    </row>
    <row r="1801">
      <c r="A1801" s="195">
        <v>1.7279136E9</v>
      </c>
      <c r="B1801" s="186">
        <v>1.728E9</v>
      </c>
      <c r="C1801" s="186">
        <v>1.08921521</v>
      </c>
      <c r="D1801" s="186" t="s">
        <v>537</v>
      </c>
      <c r="E1801" s="196"/>
      <c r="F1801" s="186" t="s">
        <v>544</v>
      </c>
      <c r="G1801" s="186" t="s">
        <v>539</v>
      </c>
      <c r="H1801" s="186" t="s">
        <v>498</v>
      </c>
      <c r="I1801" s="186" t="s">
        <v>540</v>
      </c>
      <c r="J1801" s="152" t="str">
        <f t="shared" si="1"/>
        <v>2024/10</v>
      </c>
    </row>
    <row r="1802">
      <c r="A1802" s="195">
        <v>1.7279136E9</v>
      </c>
      <c r="B1802" s="186">
        <v>1.728E9</v>
      </c>
      <c r="C1802" s="186">
        <v>2.0046459</v>
      </c>
      <c r="D1802" s="186" t="s">
        <v>537</v>
      </c>
      <c r="E1802" s="196"/>
      <c r="F1802" s="186" t="s">
        <v>559</v>
      </c>
      <c r="G1802" s="186" t="s">
        <v>539</v>
      </c>
      <c r="H1802" s="186" t="s">
        <v>501</v>
      </c>
      <c r="I1802" s="186" t="s">
        <v>540</v>
      </c>
      <c r="J1802" s="152" t="str">
        <f t="shared" si="1"/>
        <v>2024/10</v>
      </c>
    </row>
    <row r="1803">
      <c r="A1803" s="195">
        <v>1.7279136E9</v>
      </c>
      <c r="B1803" s="186">
        <v>1.728E9</v>
      </c>
      <c r="C1803" s="186">
        <v>0.054702</v>
      </c>
      <c r="D1803" s="186" t="s">
        <v>537</v>
      </c>
      <c r="E1803" s="196"/>
      <c r="F1803" s="186" t="s">
        <v>560</v>
      </c>
      <c r="G1803" s="186" t="s">
        <v>539</v>
      </c>
      <c r="H1803" s="186" t="s">
        <v>492</v>
      </c>
      <c r="I1803" s="186" t="s">
        <v>540</v>
      </c>
      <c r="J1803" s="152" t="str">
        <f t="shared" si="1"/>
        <v>2024/10</v>
      </c>
    </row>
    <row r="1804">
      <c r="A1804" s="195">
        <v>1.7279136E9</v>
      </c>
      <c r="B1804" s="186">
        <v>1.728E9</v>
      </c>
      <c r="C1804" s="186">
        <v>0.010534</v>
      </c>
      <c r="D1804" s="186" t="s">
        <v>537</v>
      </c>
      <c r="E1804" s="196"/>
      <c r="F1804" s="186" t="s">
        <v>561</v>
      </c>
      <c r="G1804" s="186" t="s">
        <v>539</v>
      </c>
      <c r="H1804" s="186" t="s">
        <v>493</v>
      </c>
      <c r="I1804" s="186" t="s">
        <v>540</v>
      </c>
      <c r="J1804" s="152" t="str">
        <f t="shared" si="1"/>
        <v>2024/10</v>
      </c>
    </row>
    <row r="1805">
      <c r="A1805" s="195">
        <v>1.728E9</v>
      </c>
      <c r="B1805" s="186">
        <v>1.7280864E9</v>
      </c>
      <c r="C1805" s="186">
        <v>2.42438655</v>
      </c>
      <c r="D1805" s="186" t="s">
        <v>537</v>
      </c>
      <c r="E1805" s="196"/>
      <c r="F1805" s="186" t="s">
        <v>542</v>
      </c>
      <c r="G1805" s="186" t="s">
        <v>539</v>
      </c>
      <c r="H1805" s="186" t="s">
        <v>487</v>
      </c>
      <c r="I1805" s="186" t="s">
        <v>540</v>
      </c>
      <c r="J1805" s="152" t="str">
        <f t="shared" si="1"/>
        <v>2024/10</v>
      </c>
    </row>
    <row r="1806">
      <c r="A1806" s="195">
        <v>1.728E9</v>
      </c>
      <c r="B1806" s="186">
        <v>1.7280864E9</v>
      </c>
      <c r="C1806" s="186">
        <v>9.71209516</v>
      </c>
      <c r="D1806" s="186" t="s">
        <v>537</v>
      </c>
      <c r="E1806" s="196"/>
      <c r="F1806" s="186" t="s">
        <v>538</v>
      </c>
      <c r="G1806" s="186" t="s">
        <v>539</v>
      </c>
      <c r="H1806" s="186" t="s">
        <v>499</v>
      </c>
      <c r="I1806" s="186" t="s">
        <v>540</v>
      </c>
      <c r="J1806" s="152" t="str">
        <f t="shared" si="1"/>
        <v>2024/10</v>
      </c>
    </row>
    <row r="1807">
      <c r="A1807" s="195">
        <v>1.728E9</v>
      </c>
      <c r="B1807" s="186">
        <v>1.7280864E9</v>
      </c>
      <c r="C1807" s="186">
        <v>11.00802025</v>
      </c>
      <c r="D1807" s="186" t="s">
        <v>537</v>
      </c>
      <c r="E1807" s="196"/>
      <c r="F1807" s="186" t="s">
        <v>543</v>
      </c>
      <c r="G1807" s="186" t="s">
        <v>539</v>
      </c>
      <c r="H1807" s="186" t="s">
        <v>502</v>
      </c>
      <c r="I1807" s="186" t="s">
        <v>540</v>
      </c>
      <c r="J1807" s="152" t="str">
        <f t="shared" si="1"/>
        <v>2024/10</v>
      </c>
    </row>
    <row r="1808">
      <c r="A1808" s="195">
        <v>1.728E9</v>
      </c>
      <c r="B1808" s="186">
        <v>1.7280864E9</v>
      </c>
      <c r="C1808" s="186">
        <v>3.97667164</v>
      </c>
      <c r="D1808" s="186" t="s">
        <v>537</v>
      </c>
      <c r="E1808" s="196"/>
      <c r="F1808" s="186" t="s">
        <v>544</v>
      </c>
      <c r="G1808" s="186" t="s">
        <v>539</v>
      </c>
      <c r="H1808" s="186" t="s">
        <v>498</v>
      </c>
      <c r="I1808" s="186" t="s">
        <v>540</v>
      </c>
      <c r="J1808" s="152" t="str">
        <f t="shared" si="1"/>
        <v>2024/10</v>
      </c>
    </row>
    <row r="1809">
      <c r="A1809" s="195">
        <v>1.728E9</v>
      </c>
      <c r="B1809" s="186">
        <v>1.7280864E9</v>
      </c>
      <c r="C1809" s="186">
        <v>0.09653635</v>
      </c>
      <c r="D1809" s="186" t="s">
        <v>537</v>
      </c>
      <c r="E1809" s="196"/>
      <c r="F1809" s="186" t="s">
        <v>545</v>
      </c>
      <c r="G1809" s="186" t="s">
        <v>539</v>
      </c>
      <c r="H1809" s="186" t="s">
        <v>491</v>
      </c>
      <c r="I1809" s="186" t="s">
        <v>540</v>
      </c>
      <c r="J1809" s="152" t="str">
        <f t="shared" si="1"/>
        <v>2024/10</v>
      </c>
    </row>
    <row r="1810">
      <c r="A1810" s="195">
        <v>1.728E9</v>
      </c>
      <c r="B1810" s="186">
        <v>1.7280864E9</v>
      </c>
      <c r="C1810" s="186">
        <v>0.28574604</v>
      </c>
      <c r="D1810" s="186" t="s">
        <v>537</v>
      </c>
      <c r="E1810" s="196"/>
      <c r="F1810" s="186" t="s">
        <v>548</v>
      </c>
      <c r="G1810" s="186" t="s">
        <v>539</v>
      </c>
      <c r="H1810" s="186" t="s">
        <v>488</v>
      </c>
      <c r="I1810" s="186" t="s">
        <v>540</v>
      </c>
      <c r="J1810" s="152" t="str">
        <f t="shared" si="1"/>
        <v>2024/10</v>
      </c>
    </row>
    <row r="1811">
      <c r="A1811" s="195">
        <v>1.728E9</v>
      </c>
      <c r="B1811" s="186">
        <v>1.7280864E9</v>
      </c>
      <c r="C1811" s="186">
        <v>0.1723929</v>
      </c>
      <c r="D1811" s="186" t="s">
        <v>537</v>
      </c>
      <c r="E1811" s="196"/>
      <c r="F1811" s="186" t="s">
        <v>559</v>
      </c>
      <c r="G1811" s="186" t="s">
        <v>539</v>
      </c>
      <c r="H1811" s="186" t="s">
        <v>501</v>
      </c>
      <c r="I1811" s="186" t="s">
        <v>540</v>
      </c>
      <c r="J1811" s="152" t="str">
        <f t="shared" si="1"/>
        <v>2024/10</v>
      </c>
    </row>
    <row r="1812">
      <c r="A1812" s="195">
        <v>1.728E9</v>
      </c>
      <c r="B1812" s="186">
        <v>1.7280864E9</v>
      </c>
      <c r="C1812" s="190">
        <v>1.833E-5</v>
      </c>
      <c r="D1812" s="186" t="s">
        <v>537</v>
      </c>
      <c r="E1812" s="196"/>
      <c r="F1812" s="186" t="s">
        <v>541</v>
      </c>
      <c r="G1812" s="186" t="s">
        <v>539</v>
      </c>
      <c r="H1812" s="186" t="s">
        <v>489</v>
      </c>
      <c r="I1812" s="186" t="s">
        <v>540</v>
      </c>
      <c r="J1812" s="152" t="str">
        <f t="shared" si="1"/>
        <v>2024/10</v>
      </c>
    </row>
    <row r="1813">
      <c r="A1813" s="195">
        <v>1.7280864E9</v>
      </c>
      <c r="B1813" s="186">
        <v>1.7281728E9</v>
      </c>
      <c r="C1813" s="186">
        <v>2.0290497</v>
      </c>
      <c r="D1813" s="186" t="s">
        <v>537</v>
      </c>
      <c r="E1813" s="196"/>
      <c r="F1813" s="186" t="s">
        <v>542</v>
      </c>
      <c r="G1813" s="186" t="s">
        <v>539</v>
      </c>
      <c r="H1813" s="186" t="s">
        <v>487</v>
      </c>
      <c r="I1813" s="186" t="s">
        <v>540</v>
      </c>
      <c r="J1813" s="152" t="str">
        <f t="shared" si="1"/>
        <v>2024/10</v>
      </c>
    </row>
    <row r="1814">
      <c r="A1814" s="195">
        <v>1.7280864E9</v>
      </c>
      <c r="B1814" s="186">
        <v>1.7281728E9</v>
      </c>
      <c r="C1814" s="186">
        <v>3.3247524</v>
      </c>
      <c r="D1814" s="186" t="s">
        <v>537</v>
      </c>
      <c r="E1814" s="196"/>
      <c r="F1814" s="186" t="s">
        <v>538</v>
      </c>
      <c r="G1814" s="186" t="s">
        <v>539</v>
      </c>
      <c r="H1814" s="186" t="s">
        <v>499</v>
      </c>
      <c r="I1814" s="186" t="s">
        <v>540</v>
      </c>
      <c r="J1814" s="152" t="str">
        <f t="shared" si="1"/>
        <v>2024/10</v>
      </c>
    </row>
    <row r="1815">
      <c r="A1815" s="195">
        <v>1.7280864E9</v>
      </c>
      <c r="B1815" s="186">
        <v>1.7281728E9</v>
      </c>
      <c r="C1815" s="186">
        <v>3.7654355</v>
      </c>
      <c r="D1815" s="186" t="s">
        <v>537</v>
      </c>
      <c r="E1815" s="196"/>
      <c r="F1815" s="186" t="s">
        <v>543</v>
      </c>
      <c r="G1815" s="186" t="s">
        <v>539</v>
      </c>
      <c r="H1815" s="186" t="s">
        <v>502</v>
      </c>
      <c r="I1815" s="186" t="s">
        <v>540</v>
      </c>
      <c r="J1815" s="152" t="str">
        <f t="shared" si="1"/>
        <v>2024/10</v>
      </c>
    </row>
    <row r="1816">
      <c r="A1816" s="195">
        <v>1.7280864E9</v>
      </c>
      <c r="B1816" s="186">
        <v>1.7281728E9</v>
      </c>
      <c r="C1816" s="186">
        <v>0.02613022</v>
      </c>
      <c r="D1816" s="186" t="s">
        <v>537</v>
      </c>
      <c r="E1816" s="196"/>
      <c r="F1816" s="186" t="s">
        <v>544</v>
      </c>
      <c r="G1816" s="186" t="s">
        <v>539</v>
      </c>
      <c r="H1816" s="186" t="s">
        <v>498</v>
      </c>
      <c r="I1816" s="186" t="s">
        <v>540</v>
      </c>
      <c r="J1816" s="152" t="str">
        <f t="shared" si="1"/>
        <v>2024/10</v>
      </c>
    </row>
    <row r="1817">
      <c r="A1817" s="195">
        <v>1.7280864E9</v>
      </c>
      <c r="B1817" s="186">
        <v>1.7281728E9</v>
      </c>
      <c r="C1817" s="186">
        <v>0.048564</v>
      </c>
      <c r="D1817" s="186" t="s">
        <v>537</v>
      </c>
      <c r="E1817" s="196"/>
      <c r="F1817" s="186" t="s">
        <v>559</v>
      </c>
      <c r="G1817" s="186" t="s">
        <v>539</v>
      </c>
      <c r="H1817" s="186" t="s">
        <v>501</v>
      </c>
      <c r="I1817" s="186" t="s">
        <v>540</v>
      </c>
      <c r="J1817" s="152" t="str">
        <f t="shared" si="1"/>
        <v>2024/10</v>
      </c>
    </row>
    <row r="1818">
      <c r="A1818" s="195">
        <v>1.7281728E9</v>
      </c>
      <c r="B1818" s="186">
        <v>1.7282592E9</v>
      </c>
      <c r="C1818" s="186">
        <v>1.17264195</v>
      </c>
      <c r="D1818" s="186" t="s">
        <v>537</v>
      </c>
      <c r="E1818" s="196"/>
      <c r="F1818" s="186" t="s">
        <v>542</v>
      </c>
      <c r="G1818" s="186" t="s">
        <v>539</v>
      </c>
      <c r="H1818" s="186" t="s">
        <v>487</v>
      </c>
      <c r="I1818" s="186" t="s">
        <v>540</v>
      </c>
      <c r="J1818" s="152" t="str">
        <f t="shared" si="1"/>
        <v>2024/10</v>
      </c>
    </row>
    <row r="1819">
      <c r="A1819" s="195">
        <v>1.7281728E9</v>
      </c>
      <c r="B1819" s="186">
        <v>1.7282592E9</v>
      </c>
      <c r="C1819" s="186">
        <v>2.57681708</v>
      </c>
      <c r="D1819" s="186" t="s">
        <v>537</v>
      </c>
      <c r="E1819" s="196"/>
      <c r="F1819" s="186" t="s">
        <v>538</v>
      </c>
      <c r="G1819" s="186" t="s">
        <v>539</v>
      </c>
      <c r="H1819" s="186" t="s">
        <v>499</v>
      </c>
      <c r="I1819" s="186" t="s">
        <v>540</v>
      </c>
      <c r="J1819" s="152" t="str">
        <f t="shared" si="1"/>
        <v>2024/10</v>
      </c>
    </row>
    <row r="1820">
      <c r="A1820" s="195">
        <v>1.7281728E9</v>
      </c>
      <c r="B1820" s="186">
        <v>1.7282592E9</v>
      </c>
      <c r="C1820" s="186">
        <v>3.7897606</v>
      </c>
      <c r="D1820" s="186" t="s">
        <v>537</v>
      </c>
      <c r="E1820" s="196"/>
      <c r="F1820" s="186" t="s">
        <v>543</v>
      </c>
      <c r="G1820" s="186" t="s">
        <v>539</v>
      </c>
      <c r="H1820" s="186" t="s">
        <v>502</v>
      </c>
      <c r="I1820" s="186" t="s">
        <v>540</v>
      </c>
      <c r="J1820" s="152" t="str">
        <f t="shared" si="1"/>
        <v>2024/10</v>
      </c>
    </row>
    <row r="1821">
      <c r="A1821" s="195">
        <v>1.7281728E9</v>
      </c>
      <c r="B1821" s="186">
        <v>1.7282592E9</v>
      </c>
      <c r="C1821" s="186">
        <v>0.1738423</v>
      </c>
      <c r="D1821" s="186" t="s">
        <v>537</v>
      </c>
      <c r="E1821" s="196"/>
      <c r="F1821" s="186" t="s">
        <v>545</v>
      </c>
      <c r="G1821" s="186" t="s">
        <v>539</v>
      </c>
      <c r="H1821" s="186" t="s">
        <v>491</v>
      </c>
      <c r="I1821" s="186" t="s">
        <v>540</v>
      </c>
      <c r="J1821" s="152" t="str">
        <f t="shared" si="1"/>
        <v>2024/10</v>
      </c>
    </row>
    <row r="1822">
      <c r="A1822" s="195">
        <v>1.7281728E9</v>
      </c>
      <c r="B1822" s="186">
        <v>1.7282592E9</v>
      </c>
      <c r="C1822" s="186">
        <v>0.01493463</v>
      </c>
      <c r="D1822" s="186" t="s">
        <v>537</v>
      </c>
      <c r="E1822" s="196"/>
      <c r="F1822" s="186" t="s">
        <v>544</v>
      </c>
      <c r="G1822" s="186" t="s">
        <v>539</v>
      </c>
      <c r="H1822" s="186" t="s">
        <v>498</v>
      </c>
      <c r="I1822" s="186" t="s">
        <v>540</v>
      </c>
      <c r="J1822" s="152" t="str">
        <f t="shared" si="1"/>
        <v>2024/10</v>
      </c>
    </row>
    <row r="1823">
      <c r="A1823" s="195">
        <v>1.7281728E9</v>
      </c>
      <c r="B1823" s="186">
        <v>1.7282592E9</v>
      </c>
      <c r="C1823" s="186">
        <v>0.0289878</v>
      </c>
      <c r="D1823" s="186" t="s">
        <v>537</v>
      </c>
      <c r="E1823" s="196"/>
      <c r="F1823" s="186" t="s">
        <v>559</v>
      </c>
      <c r="G1823" s="186" t="s">
        <v>539</v>
      </c>
      <c r="H1823" s="186" t="s">
        <v>501</v>
      </c>
      <c r="I1823" s="186" t="s">
        <v>540</v>
      </c>
      <c r="J1823" s="152" t="str">
        <f t="shared" si="1"/>
        <v>2024/10</v>
      </c>
    </row>
    <row r="1824">
      <c r="A1824" s="195">
        <v>1.7282592E9</v>
      </c>
      <c r="B1824" s="186">
        <v>1.7283456E9</v>
      </c>
      <c r="C1824" s="186">
        <v>2.40607505</v>
      </c>
      <c r="D1824" s="186" t="s">
        <v>537</v>
      </c>
      <c r="E1824" s="196"/>
      <c r="F1824" s="186" t="s">
        <v>542</v>
      </c>
      <c r="G1824" s="186" t="s">
        <v>539</v>
      </c>
      <c r="H1824" s="186" t="s">
        <v>487</v>
      </c>
      <c r="I1824" s="186" t="s">
        <v>540</v>
      </c>
      <c r="J1824" s="152" t="str">
        <f t="shared" si="1"/>
        <v>2024/10</v>
      </c>
    </row>
    <row r="1825">
      <c r="A1825" s="195">
        <v>1.7282592E9</v>
      </c>
      <c r="B1825" s="186">
        <v>1.7283456E9</v>
      </c>
      <c r="C1825" s="186">
        <v>4.89051003</v>
      </c>
      <c r="D1825" s="186" t="s">
        <v>537</v>
      </c>
      <c r="E1825" s="196"/>
      <c r="F1825" s="186" t="s">
        <v>538</v>
      </c>
      <c r="G1825" s="186" t="s">
        <v>539</v>
      </c>
      <c r="H1825" s="186" t="s">
        <v>499</v>
      </c>
      <c r="I1825" s="186" t="s">
        <v>540</v>
      </c>
      <c r="J1825" s="152" t="str">
        <f t="shared" si="1"/>
        <v>2024/10</v>
      </c>
    </row>
    <row r="1826">
      <c r="A1826" s="195">
        <v>1.7282592E9</v>
      </c>
      <c r="B1826" s="186">
        <v>1.7283456E9</v>
      </c>
      <c r="C1826" s="186">
        <v>4.384879</v>
      </c>
      <c r="D1826" s="186" t="s">
        <v>537</v>
      </c>
      <c r="E1826" s="196"/>
      <c r="F1826" s="186" t="s">
        <v>543</v>
      </c>
      <c r="G1826" s="186" t="s">
        <v>539</v>
      </c>
      <c r="H1826" s="186" t="s">
        <v>502</v>
      </c>
      <c r="I1826" s="186" t="s">
        <v>540</v>
      </c>
      <c r="J1826" s="152" t="str">
        <f t="shared" si="1"/>
        <v>2024/10</v>
      </c>
    </row>
    <row r="1827">
      <c r="A1827" s="195">
        <v>1.7282592E9</v>
      </c>
      <c r="B1827" s="186">
        <v>1.7283456E9</v>
      </c>
      <c r="C1827" s="186">
        <v>2.55172636</v>
      </c>
      <c r="D1827" s="186" t="s">
        <v>537</v>
      </c>
      <c r="E1827" s="196"/>
      <c r="F1827" s="186" t="s">
        <v>548</v>
      </c>
      <c r="G1827" s="186" t="s">
        <v>539</v>
      </c>
      <c r="H1827" s="186" t="s">
        <v>488</v>
      </c>
      <c r="I1827" s="186" t="s">
        <v>540</v>
      </c>
      <c r="J1827" s="152" t="str">
        <f t="shared" si="1"/>
        <v>2024/10</v>
      </c>
    </row>
    <row r="1828">
      <c r="A1828" s="195">
        <v>1.7282592E9</v>
      </c>
      <c r="B1828" s="186">
        <v>1.7283456E9</v>
      </c>
      <c r="C1828" s="186">
        <v>2.55116414</v>
      </c>
      <c r="D1828" s="186" t="s">
        <v>537</v>
      </c>
      <c r="E1828" s="196"/>
      <c r="F1828" s="186" t="s">
        <v>541</v>
      </c>
      <c r="G1828" s="186" t="s">
        <v>539</v>
      </c>
      <c r="H1828" s="186" t="s">
        <v>489</v>
      </c>
      <c r="I1828" s="186" t="s">
        <v>540</v>
      </c>
      <c r="J1828" s="152" t="str">
        <f t="shared" si="1"/>
        <v>2024/10</v>
      </c>
    </row>
    <row r="1829">
      <c r="A1829" s="195">
        <v>1.7282592E9</v>
      </c>
      <c r="B1829" s="186">
        <v>1.7283456E9</v>
      </c>
      <c r="C1829" s="186">
        <v>2.6419034</v>
      </c>
      <c r="D1829" s="186" t="s">
        <v>537</v>
      </c>
      <c r="E1829" s="196"/>
      <c r="F1829" s="186" t="s">
        <v>544</v>
      </c>
      <c r="G1829" s="186" t="s">
        <v>539</v>
      </c>
      <c r="H1829" s="186" t="s">
        <v>498</v>
      </c>
      <c r="I1829" s="186" t="s">
        <v>540</v>
      </c>
      <c r="J1829" s="152" t="str">
        <f t="shared" si="1"/>
        <v>2024/10</v>
      </c>
    </row>
    <row r="1830">
      <c r="A1830" s="195">
        <v>1.7282592E9</v>
      </c>
      <c r="B1830" s="186">
        <v>1.7283456E9</v>
      </c>
      <c r="C1830" s="186">
        <v>0.0253375</v>
      </c>
      <c r="D1830" s="186" t="s">
        <v>537</v>
      </c>
      <c r="E1830" s="196"/>
      <c r="F1830" s="186" t="s">
        <v>563</v>
      </c>
      <c r="G1830" s="186" t="s">
        <v>539</v>
      </c>
      <c r="H1830" s="186" t="s">
        <v>490</v>
      </c>
      <c r="I1830" s="186" t="s">
        <v>540</v>
      </c>
      <c r="J1830" s="152" t="str">
        <f t="shared" si="1"/>
        <v>2024/10</v>
      </c>
    </row>
    <row r="1831">
      <c r="A1831" s="195">
        <v>1.7282592E9</v>
      </c>
      <c r="B1831" s="186">
        <v>1.7283456E9</v>
      </c>
      <c r="C1831" s="186">
        <v>0.55046805</v>
      </c>
      <c r="D1831" s="186" t="s">
        <v>537</v>
      </c>
      <c r="E1831" s="196"/>
      <c r="F1831" s="186" t="s">
        <v>545</v>
      </c>
      <c r="G1831" s="186" t="s">
        <v>539</v>
      </c>
      <c r="H1831" s="186" t="s">
        <v>491</v>
      </c>
      <c r="I1831" s="186" t="s">
        <v>540</v>
      </c>
      <c r="J1831" s="152" t="str">
        <f t="shared" si="1"/>
        <v>2024/10</v>
      </c>
    </row>
    <row r="1832">
      <c r="A1832" s="195">
        <v>1.7282592E9</v>
      </c>
      <c r="B1832" s="186">
        <v>1.7283456E9</v>
      </c>
      <c r="C1832" s="186">
        <v>0.82029705</v>
      </c>
      <c r="D1832" s="186" t="s">
        <v>537</v>
      </c>
      <c r="E1832" s="196"/>
      <c r="F1832" s="186" t="s">
        <v>559</v>
      </c>
      <c r="G1832" s="186" t="s">
        <v>539</v>
      </c>
      <c r="H1832" s="186" t="s">
        <v>501</v>
      </c>
      <c r="I1832" s="186" t="s">
        <v>540</v>
      </c>
      <c r="J1832" s="152" t="str">
        <f t="shared" si="1"/>
        <v>2024/10</v>
      </c>
    </row>
    <row r="1833">
      <c r="A1833" s="195">
        <v>1.7282592E9</v>
      </c>
      <c r="B1833" s="186">
        <v>1.7283456E9</v>
      </c>
      <c r="C1833" s="186">
        <v>0.002318</v>
      </c>
      <c r="D1833" s="186" t="s">
        <v>537</v>
      </c>
      <c r="E1833" s="196"/>
      <c r="F1833" s="186" t="s">
        <v>561</v>
      </c>
      <c r="G1833" s="186" t="s">
        <v>539</v>
      </c>
      <c r="H1833" s="186" t="s">
        <v>493</v>
      </c>
      <c r="I1833" s="186" t="s">
        <v>540</v>
      </c>
      <c r="J1833" s="152" t="str">
        <f t="shared" si="1"/>
        <v>2024/10</v>
      </c>
    </row>
    <row r="1834">
      <c r="A1834" s="195">
        <v>1.7283456E9</v>
      </c>
      <c r="B1834" s="186">
        <v>1.728432E9</v>
      </c>
      <c r="C1834" s="186">
        <v>1.532001</v>
      </c>
      <c r="D1834" s="186" t="s">
        <v>537</v>
      </c>
      <c r="E1834" s="196"/>
      <c r="F1834" s="186" t="s">
        <v>542</v>
      </c>
      <c r="G1834" s="186" t="s">
        <v>539</v>
      </c>
      <c r="H1834" s="186" t="s">
        <v>487</v>
      </c>
      <c r="I1834" s="186" t="s">
        <v>540</v>
      </c>
      <c r="J1834" s="152" t="str">
        <f t="shared" si="1"/>
        <v>2024/10</v>
      </c>
    </row>
    <row r="1835">
      <c r="A1835" s="195">
        <v>1.7283456E9</v>
      </c>
      <c r="B1835" s="186">
        <v>1.728432E9</v>
      </c>
      <c r="C1835" s="186">
        <v>3.62317603</v>
      </c>
      <c r="D1835" s="186" t="s">
        <v>537</v>
      </c>
      <c r="E1835" s="196"/>
      <c r="F1835" s="186" t="s">
        <v>538</v>
      </c>
      <c r="G1835" s="186" t="s">
        <v>539</v>
      </c>
      <c r="H1835" s="186" t="s">
        <v>499</v>
      </c>
      <c r="I1835" s="186" t="s">
        <v>540</v>
      </c>
      <c r="J1835" s="152" t="str">
        <f t="shared" si="1"/>
        <v>2024/10</v>
      </c>
    </row>
    <row r="1836">
      <c r="A1836" s="195">
        <v>1.7283456E9</v>
      </c>
      <c r="B1836" s="186">
        <v>1.728432E9</v>
      </c>
      <c r="C1836" s="186">
        <v>3.8662859</v>
      </c>
      <c r="D1836" s="186" t="s">
        <v>537</v>
      </c>
      <c r="E1836" s="196"/>
      <c r="F1836" s="186" t="s">
        <v>543</v>
      </c>
      <c r="G1836" s="186" t="s">
        <v>539</v>
      </c>
      <c r="H1836" s="186" t="s">
        <v>502</v>
      </c>
      <c r="I1836" s="186" t="s">
        <v>540</v>
      </c>
      <c r="J1836" s="152" t="str">
        <f t="shared" si="1"/>
        <v>2024/10</v>
      </c>
    </row>
    <row r="1837">
      <c r="A1837" s="195">
        <v>1.7283456E9</v>
      </c>
      <c r="B1837" s="186">
        <v>1.728432E9</v>
      </c>
      <c r="C1837" s="186">
        <v>8.89087934</v>
      </c>
      <c r="D1837" s="186" t="s">
        <v>537</v>
      </c>
      <c r="E1837" s="196"/>
      <c r="F1837" s="186" t="s">
        <v>548</v>
      </c>
      <c r="G1837" s="186" t="s">
        <v>539</v>
      </c>
      <c r="H1837" s="186" t="s">
        <v>488</v>
      </c>
      <c r="I1837" s="186" t="s">
        <v>540</v>
      </c>
      <c r="J1837" s="152" t="str">
        <f t="shared" si="1"/>
        <v>2024/10</v>
      </c>
    </row>
    <row r="1838">
      <c r="A1838" s="195">
        <v>1.7283456E9</v>
      </c>
      <c r="B1838" s="186">
        <v>1.728432E9</v>
      </c>
      <c r="C1838" s="186">
        <v>0.85287527</v>
      </c>
      <c r="D1838" s="186" t="s">
        <v>537</v>
      </c>
      <c r="E1838" s="196"/>
      <c r="F1838" s="186" t="s">
        <v>541</v>
      </c>
      <c r="G1838" s="186" t="s">
        <v>539</v>
      </c>
      <c r="H1838" s="186" t="s">
        <v>489</v>
      </c>
      <c r="I1838" s="186" t="s">
        <v>540</v>
      </c>
      <c r="J1838" s="152" t="str">
        <f t="shared" si="1"/>
        <v>2024/10</v>
      </c>
    </row>
    <row r="1839">
      <c r="A1839" s="195">
        <v>1.7283456E9</v>
      </c>
      <c r="B1839" s="186">
        <v>1.728432E9</v>
      </c>
      <c r="C1839" s="186">
        <v>1.57939341</v>
      </c>
      <c r="D1839" s="186" t="s">
        <v>537</v>
      </c>
      <c r="E1839" s="196"/>
      <c r="F1839" s="186" t="s">
        <v>544</v>
      </c>
      <c r="G1839" s="186" t="s">
        <v>539</v>
      </c>
      <c r="H1839" s="186" t="s">
        <v>498</v>
      </c>
      <c r="I1839" s="186" t="s">
        <v>540</v>
      </c>
      <c r="J1839" s="152" t="str">
        <f t="shared" si="1"/>
        <v>2024/10</v>
      </c>
    </row>
    <row r="1840">
      <c r="A1840" s="195">
        <v>1.7283456E9</v>
      </c>
      <c r="B1840" s="186">
        <v>1.728432E9</v>
      </c>
      <c r="C1840" s="186">
        <v>0.0103225</v>
      </c>
      <c r="D1840" s="186" t="s">
        <v>537</v>
      </c>
      <c r="E1840" s="196"/>
      <c r="F1840" s="186" t="s">
        <v>563</v>
      </c>
      <c r="G1840" s="186" t="s">
        <v>539</v>
      </c>
      <c r="H1840" s="186" t="s">
        <v>490</v>
      </c>
      <c r="I1840" s="186" t="s">
        <v>540</v>
      </c>
      <c r="J1840" s="152" t="str">
        <f t="shared" si="1"/>
        <v>2024/10</v>
      </c>
    </row>
    <row r="1841">
      <c r="A1841" s="195">
        <v>1.7283456E9</v>
      </c>
      <c r="B1841" s="186">
        <v>1.728432E9</v>
      </c>
      <c r="C1841" s="186">
        <v>1.16850995</v>
      </c>
      <c r="D1841" s="186" t="s">
        <v>537</v>
      </c>
      <c r="E1841" s="196"/>
      <c r="F1841" s="186" t="s">
        <v>545</v>
      </c>
      <c r="G1841" s="186" t="s">
        <v>539</v>
      </c>
      <c r="H1841" s="186" t="s">
        <v>491</v>
      </c>
      <c r="I1841" s="186" t="s">
        <v>540</v>
      </c>
      <c r="J1841" s="152" t="str">
        <f t="shared" si="1"/>
        <v>2024/10</v>
      </c>
    </row>
    <row r="1842">
      <c r="A1842" s="195">
        <v>1.7283456E9</v>
      </c>
      <c r="B1842" s="186">
        <v>1.728432E9</v>
      </c>
      <c r="C1842" s="186">
        <v>0.3517953</v>
      </c>
      <c r="D1842" s="186" t="s">
        <v>537</v>
      </c>
      <c r="E1842" s="196"/>
      <c r="F1842" s="186" t="s">
        <v>559</v>
      </c>
      <c r="G1842" s="186" t="s">
        <v>539</v>
      </c>
      <c r="H1842" s="186" t="s">
        <v>501</v>
      </c>
      <c r="I1842" s="186" t="s">
        <v>540</v>
      </c>
      <c r="J1842" s="152" t="str">
        <f t="shared" si="1"/>
        <v>2024/10</v>
      </c>
    </row>
    <row r="1843">
      <c r="A1843" s="195">
        <v>1.728432E9</v>
      </c>
      <c r="B1843" s="186">
        <v>1.7285184E9</v>
      </c>
      <c r="C1843" s="186">
        <v>3.2703313</v>
      </c>
      <c r="D1843" s="186" t="s">
        <v>537</v>
      </c>
      <c r="E1843" s="196"/>
      <c r="F1843" s="186" t="s">
        <v>542</v>
      </c>
      <c r="G1843" s="186" t="s">
        <v>539</v>
      </c>
      <c r="H1843" s="186" t="s">
        <v>487</v>
      </c>
      <c r="I1843" s="186" t="s">
        <v>540</v>
      </c>
      <c r="J1843" s="152" t="str">
        <f t="shared" si="1"/>
        <v>2024/10</v>
      </c>
    </row>
    <row r="1844">
      <c r="A1844" s="195">
        <v>1.728432E9</v>
      </c>
      <c r="B1844" s="186">
        <v>1.7285184E9</v>
      </c>
      <c r="C1844" s="186">
        <v>63.21869394</v>
      </c>
      <c r="D1844" s="186" t="s">
        <v>537</v>
      </c>
      <c r="E1844" s="196"/>
      <c r="F1844" s="186" t="s">
        <v>538</v>
      </c>
      <c r="G1844" s="186" t="s">
        <v>539</v>
      </c>
      <c r="H1844" s="186" t="s">
        <v>499</v>
      </c>
      <c r="I1844" s="186" t="s">
        <v>540</v>
      </c>
      <c r="J1844" s="152" t="str">
        <f t="shared" si="1"/>
        <v>2024/10</v>
      </c>
    </row>
    <row r="1845">
      <c r="A1845" s="195">
        <v>1.728432E9</v>
      </c>
      <c r="B1845" s="186">
        <v>1.7285184E9</v>
      </c>
      <c r="C1845" s="186">
        <v>0.169203</v>
      </c>
      <c r="D1845" s="186" t="s">
        <v>537</v>
      </c>
      <c r="E1845" s="196"/>
      <c r="F1845" s="186" t="s">
        <v>560</v>
      </c>
      <c r="G1845" s="186" t="s">
        <v>539</v>
      </c>
      <c r="H1845" s="186" t="s">
        <v>492</v>
      </c>
      <c r="I1845" s="186" t="s">
        <v>540</v>
      </c>
      <c r="J1845" s="152" t="str">
        <f t="shared" si="1"/>
        <v>2024/10</v>
      </c>
    </row>
    <row r="1846">
      <c r="A1846" s="195">
        <v>1.728432E9</v>
      </c>
      <c r="B1846" s="186">
        <v>1.7285184E9</v>
      </c>
      <c r="C1846" s="186">
        <v>5.5375914</v>
      </c>
      <c r="D1846" s="186" t="s">
        <v>537</v>
      </c>
      <c r="E1846" s="196"/>
      <c r="F1846" s="186" t="s">
        <v>543</v>
      </c>
      <c r="G1846" s="186" t="s">
        <v>539</v>
      </c>
      <c r="H1846" s="186" t="s">
        <v>502</v>
      </c>
      <c r="I1846" s="186" t="s">
        <v>540</v>
      </c>
      <c r="J1846" s="152" t="str">
        <f t="shared" si="1"/>
        <v>2024/10</v>
      </c>
    </row>
    <row r="1847">
      <c r="A1847" s="195">
        <v>1.728432E9</v>
      </c>
      <c r="B1847" s="186">
        <v>1.7285184E9</v>
      </c>
      <c r="C1847" s="186">
        <v>2.95435473</v>
      </c>
      <c r="D1847" s="186" t="s">
        <v>537</v>
      </c>
      <c r="E1847" s="196"/>
      <c r="F1847" s="186" t="s">
        <v>541</v>
      </c>
      <c r="G1847" s="186" t="s">
        <v>539</v>
      </c>
      <c r="H1847" s="186" t="s">
        <v>489</v>
      </c>
      <c r="I1847" s="186" t="s">
        <v>540</v>
      </c>
      <c r="J1847" s="152" t="str">
        <f t="shared" si="1"/>
        <v>2024/10</v>
      </c>
    </row>
    <row r="1848">
      <c r="A1848" s="195">
        <v>1.728432E9</v>
      </c>
      <c r="B1848" s="186">
        <v>1.7285184E9</v>
      </c>
      <c r="C1848" s="186">
        <v>1.23933368</v>
      </c>
      <c r="D1848" s="186" t="s">
        <v>537</v>
      </c>
      <c r="E1848" s="196"/>
      <c r="F1848" s="186" t="s">
        <v>544</v>
      </c>
      <c r="G1848" s="186" t="s">
        <v>539</v>
      </c>
      <c r="H1848" s="186" t="s">
        <v>498</v>
      </c>
      <c r="I1848" s="186" t="s">
        <v>540</v>
      </c>
      <c r="J1848" s="152" t="str">
        <f t="shared" si="1"/>
        <v>2024/10</v>
      </c>
    </row>
    <row r="1849">
      <c r="A1849" s="195">
        <v>1.728432E9</v>
      </c>
      <c r="B1849" s="186">
        <v>1.7285184E9</v>
      </c>
      <c r="C1849" s="186">
        <v>0.8130435</v>
      </c>
      <c r="D1849" s="186" t="s">
        <v>537</v>
      </c>
      <c r="E1849" s="196"/>
      <c r="F1849" s="186" t="s">
        <v>545</v>
      </c>
      <c r="G1849" s="186" t="s">
        <v>539</v>
      </c>
      <c r="H1849" s="186" t="s">
        <v>491</v>
      </c>
      <c r="I1849" s="186" t="s">
        <v>540</v>
      </c>
      <c r="J1849" s="152" t="str">
        <f t="shared" si="1"/>
        <v>2024/10</v>
      </c>
    </row>
    <row r="1850">
      <c r="A1850" s="195">
        <v>1.728432E9</v>
      </c>
      <c r="B1850" s="186">
        <v>1.7285184E9</v>
      </c>
      <c r="C1850" s="186">
        <v>0.66851685</v>
      </c>
      <c r="D1850" s="186" t="s">
        <v>537</v>
      </c>
      <c r="E1850" s="196"/>
      <c r="F1850" s="186" t="s">
        <v>559</v>
      </c>
      <c r="G1850" s="186" t="s">
        <v>539</v>
      </c>
      <c r="H1850" s="186" t="s">
        <v>501</v>
      </c>
      <c r="I1850" s="186" t="s">
        <v>540</v>
      </c>
      <c r="J1850" s="152" t="str">
        <f t="shared" si="1"/>
        <v>2024/10</v>
      </c>
    </row>
    <row r="1851">
      <c r="A1851" s="195">
        <v>1.728432E9</v>
      </c>
      <c r="B1851" s="186">
        <v>1.7285184E9</v>
      </c>
      <c r="C1851" s="186">
        <v>0.003956</v>
      </c>
      <c r="D1851" s="186" t="s">
        <v>537</v>
      </c>
      <c r="E1851" s="196"/>
      <c r="F1851" s="186" t="s">
        <v>561</v>
      </c>
      <c r="G1851" s="186" t="s">
        <v>539</v>
      </c>
      <c r="H1851" s="186" t="s">
        <v>493</v>
      </c>
      <c r="I1851" s="186" t="s">
        <v>540</v>
      </c>
      <c r="J1851" s="152" t="str">
        <f t="shared" si="1"/>
        <v>2024/10</v>
      </c>
    </row>
    <row r="1852">
      <c r="A1852" s="195">
        <v>1.7285184E9</v>
      </c>
      <c r="B1852" s="186">
        <v>1.7286048E9</v>
      </c>
      <c r="C1852" s="186">
        <v>3.84544365</v>
      </c>
      <c r="D1852" s="186" t="s">
        <v>537</v>
      </c>
      <c r="E1852" s="196"/>
      <c r="F1852" s="186" t="s">
        <v>542</v>
      </c>
      <c r="G1852" s="186" t="s">
        <v>539</v>
      </c>
      <c r="H1852" s="186" t="s">
        <v>487</v>
      </c>
      <c r="I1852" s="186" t="s">
        <v>540</v>
      </c>
      <c r="J1852" s="152" t="str">
        <f t="shared" si="1"/>
        <v>2024/10</v>
      </c>
    </row>
    <row r="1853">
      <c r="A1853" s="195">
        <v>1.7285184E9</v>
      </c>
      <c r="B1853" s="186">
        <v>1.7286048E9</v>
      </c>
      <c r="C1853" s="186">
        <v>5.28067227</v>
      </c>
      <c r="D1853" s="186" t="s">
        <v>537</v>
      </c>
      <c r="E1853" s="196"/>
      <c r="F1853" s="186" t="s">
        <v>538</v>
      </c>
      <c r="G1853" s="186" t="s">
        <v>539</v>
      </c>
      <c r="H1853" s="186" t="s">
        <v>499</v>
      </c>
      <c r="I1853" s="186" t="s">
        <v>540</v>
      </c>
      <c r="J1853" s="152" t="str">
        <f t="shared" si="1"/>
        <v>2024/10</v>
      </c>
    </row>
    <row r="1854">
      <c r="A1854" s="195">
        <v>1.7285184E9</v>
      </c>
      <c r="B1854" s="186">
        <v>1.7286048E9</v>
      </c>
      <c r="C1854" s="186">
        <v>1.37099355</v>
      </c>
      <c r="D1854" s="186" t="s">
        <v>537</v>
      </c>
      <c r="E1854" s="196"/>
      <c r="F1854" s="186" t="s">
        <v>553</v>
      </c>
      <c r="G1854" s="186" t="s">
        <v>539</v>
      </c>
      <c r="H1854" s="186" t="s">
        <v>496</v>
      </c>
      <c r="I1854" s="186" t="s">
        <v>540</v>
      </c>
      <c r="J1854" s="152" t="str">
        <f t="shared" si="1"/>
        <v>2024/10</v>
      </c>
    </row>
    <row r="1855">
      <c r="A1855" s="195">
        <v>1.7285184E9</v>
      </c>
      <c r="B1855" s="186">
        <v>1.7286048E9</v>
      </c>
      <c r="C1855" s="186">
        <v>0.51166835</v>
      </c>
      <c r="D1855" s="186" t="s">
        <v>537</v>
      </c>
      <c r="E1855" s="196"/>
      <c r="F1855" s="186" t="s">
        <v>560</v>
      </c>
      <c r="G1855" s="186" t="s">
        <v>539</v>
      </c>
      <c r="H1855" s="186" t="s">
        <v>492</v>
      </c>
      <c r="I1855" s="186" t="s">
        <v>540</v>
      </c>
      <c r="J1855" s="152" t="str">
        <f t="shared" si="1"/>
        <v>2024/10</v>
      </c>
    </row>
    <row r="1856">
      <c r="A1856" s="195">
        <v>1.7285184E9</v>
      </c>
      <c r="B1856" s="186">
        <v>1.7286048E9</v>
      </c>
      <c r="C1856" s="186">
        <v>149.23993345</v>
      </c>
      <c r="D1856" s="186" t="s">
        <v>537</v>
      </c>
      <c r="E1856" s="196"/>
      <c r="F1856" s="186" t="s">
        <v>543</v>
      </c>
      <c r="G1856" s="186" t="s">
        <v>539</v>
      </c>
      <c r="H1856" s="186" t="s">
        <v>502</v>
      </c>
      <c r="I1856" s="186" t="s">
        <v>540</v>
      </c>
      <c r="J1856" s="152" t="str">
        <f t="shared" si="1"/>
        <v>2024/10</v>
      </c>
    </row>
    <row r="1857">
      <c r="A1857" s="195">
        <v>1.7285184E9</v>
      </c>
      <c r="B1857" s="186">
        <v>1.7286048E9</v>
      </c>
      <c r="C1857" s="186">
        <v>0.44946783</v>
      </c>
      <c r="D1857" s="186" t="s">
        <v>537</v>
      </c>
      <c r="E1857" s="196"/>
      <c r="F1857" s="186" t="s">
        <v>541</v>
      </c>
      <c r="G1857" s="186" t="s">
        <v>539</v>
      </c>
      <c r="H1857" s="186" t="s">
        <v>489</v>
      </c>
      <c r="I1857" s="186" t="s">
        <v>540</v>
      </c>
      <c r="J1857" s="152" t="str">
        <f t="shared" si="1"/>
        <v>2024/10</v>
      </c>
    </row>
    <row r="1858">
      <c r="A1858" s="195">
        <v>1.7285184E9</v>
      </c>
      <c r="B1858" s="186">
        <v>1.7286048E9</v>
      </c>
      <c r="C1858" s="186">
        <v>2.12714213</v>
      </c>
      <c r="D1858" s="186" t="s">
        <v>537</v>
      </c>
      <c r="E1858" s="196"/>
      <c r="F1858" s="186" t="s">
        <v>544</v>
      </c>
      <c r="G1858" s="186" t="s">
        <v>539</v>
      </c>
      <c r="H1858" s="186" t="s">
        <v>498</v>
      </c>
      <c r="I1858" s="186" t="s">
        <v>540</v>
      </c>
      <c r="J1858" s="152" t="str">
        <f t="shared" si="1"/>
        <v>2024/10</v>
      </c>
    </row>
    <row r="1859">
      <c r="A1859" s="195">
        <v>1.7285184E9</v>
      </c>
      <c r="B1859" s="186">
        <v>1.7286048E9</v>
      </c>
      <c r="C1859" s="186">
        <v>0.0225525</v>
      </c>
      <c r="D1859" s="186" t="s">
        <v>537</v>
      </c>
      <c r="E1859" s="196"/>
      <c r="F1859" s="186" t="s">
        <v>563</v>
      </c>
      <c r="G1859" s="186" t="s">
        <v>539</v>
      </c>
      <c r="H1859" s="186" t="s">
        <v>490</v>
      </c>
      <c r="I1859" s="186" t="s">
        <v>540</v>
      </c>
      <c r="J1859" s="152" t="str">
        <f t="shared" si="1"/>
        <v>2024/10</v>
      </c>
    </row>
    <row r="1860">
      <c r="A1860" s="195">
        <v>1.7285184E9</v>
      </c>
      <c r="B1860" s="186">
        <v>1.7286048E9</v>
      </c>
      <c r="C1860" s="186">
        <v>0.44382495</v>
      </c>
      <c r="D1860" s="186" t="s">
        <v>537</v>
      </c>
      <c r="E1860" s="196"/>
      <c r="F1860" s="186" t="s">
        <v>545</v>
      </c>
      <c r="G1860" s="186" t="s">
        <v>539</v>
      </c>
      <c r="H1860" s="186" t="s">
        <v>491</v>
      </c>
      <c r="I1860" s="186" t="s">
        <v>540</v>
      </c>
      <c r="J1860" s="152" t="str">
        <f t="shared" si="1"/>
        <v>2024/10</v>
      </c>
    </row>
    <row r="1861">
      <c r="A1861" s="195">
        <v>1.7285184E9</v>
      </c>
      <c r="B1861" s="186">
        <v>1.7286048E9</v>
      </c>
      <c r="C1861" s="186">
        <v>0.08505182</v>
      </c>
      <c r="D1861" s="186" t="s">
        <v>537</v>
      </c>
      <c r="E1861" s="196"/>
      <c r="F1861" s="186" t="s">
        <v>548</v>
      </c>
      <c r="G1861" s="186" t="s">
        <v>539</v>
      </c>
      <c r="H1861" s="186" t="s">
        <v>488</v>
      </c>
      <c r="I1861" s="186" t="s">
        <v>540</v>
      </c>
      <c r="J1861" s="152" t="str">
        <f t="shared" si="1"/>
        <v>2024/10</v>
      </c>
    </row>
    <row r="1862">
      <c r="A1862" s="195">
        <v>1.7285184E9</v>
      </c>
      <c r="B1862" s="186">
        <v>1.7286048E9</v>
      </c>
      <c r="C1862" s="186">
        <v>1.19650005</v>
      </c>
      <c r="D1862" s="186" t="s">
        <v>537</v>
      </c>
      <c r="E1862" s="196"/>
      <c r="F1862" s="186" t="s">
        <v>559</v>
      </c>
      <c r="G1862" s="186" t="s">
        <v>539</v>
      </c>
      <c r="H1862" s="186" t="s">
        <v>501</v>
      </c>
      <c r="I1862" s="186" t="s">
        <v>540</v>
      </c>
      <c r="J1862" s="152" t="str">
        <f t="shared" si="1"/>
        <v>2024/10</v>
      </c>
    </row>
    <row r="1863">
      <c r="A1863" s="195">
        <v>1.7285184E9</v>
      </c>
      <c r="B1863" s="186">
        <v>1.7286048E9</v>
      </c>
      <c r="C1863" s="186">
        <v>0.1313225</v>
      </c>
      <c r="D1863" s="186" t="s">
        <v>537</v>
      </c>
      <c r="E1863" s="196"/>
      <c r="F1863" s="186" t="s">
        <v>550</v>
      </c>
      <c r="G1863" s="186" t="s">
        <v>539</v>
      </c>
      <c r="H1863" s="186" t="s">
        <v>497</v>
      </c>
      <c r="I1863" s="186" t="s">
        <v>540</v>
      </c>
      <c r="J1863" s="152" t="str">
        <f t="shared" si="1"/>
        <v>2024/10</v>
      </c>
    </row>
    <row r="1864">
      <c r="A1864" s="195">
        <v>1.7285184E9</v>
      </c>
      <c r="B1864" s="186">
        <v>1.7286048E9</v>
      </c>
      <c r="C1864" s="186">
        <v>0.020377</v>
      </c>
      <c r="D1864" s="186" t="s">
        <v>537</v>
      </c>
      <c r="E1864" s="196"/>
      <c r="F1864" s="186" t="s">
        <v>561</v>
      </c>
      <c r="G1864" s="186" t="s">
        <v>539</v>
      </c>
      <c r="H1864" s="186" t="s">
        <v>493</v>
      </c>
      <c r="I1864" s="186" t="s">
        <v>540</v>
      </c>
      <c r="J1864" s="152" t="str">
        <f t="shared" si="1"/>
        <v>2024/10</v>
      </c>
    </row>
    <row r="1865">
      <c r="A1865" s="195">
        <v>1.7286048E9</v>
      </c>
      <c r="B1865" s="186">
        <v>1.7286912E9</v>
      </c>
      <c r="C1865" s="186">
        <v>3.1972431</v>
      </c>
      <c r="D1865" s="186" t="s">
        <v>537</v>
      </c>
      <c r="E1865" s="196"/>
      <c r="F1865" s="186" t="s">
        <v>542</v>
      </c>
      <c r="G1865" s="186" t="s">
        <v>539</v>
      </c>
      <c r="H1865" s="186" t="s">
        <v>487</v>
      </c>
      <c r="I1865" s="186" t="s">
        <v>540</v>
      </c>
      <c r="J1865" s="152" t="str">
        <f t="shared" si="1"/>
        <v>2024/10</v>
      </c>
    </row>
    <row r="1866">
      <c r="A1866" s="195">
        <v>1.7286048E9</v>
      </c>
      <c r="B1866" s="186">
        <v>1.7286912E9</v>
      </c>
      <c r="C1866" s="186">
        <v>4.57827384</v>
      </c>
      <c r="D1866" s="186" t="s">
        <v>537</v>
      </c>
      <c r="E1866" s="196"/>
      <c r="F1866" s="186" t="s">
        <v>538</v>
      </c>
      <c r="G1866" s="186" t="s">
        <v>539</v>
      </c>
      <c r="H1866" s="186" t="s">
        <v>499</v>
      </c>
      <c r="I1866" s="186" t="s">
        <v>540</v>
      </c>
      <c r="J1866" s="152" t="str">
        <f t="shared" si="1"/>
        <v>2024/10</v>
      </c>
    </row>
    <row r="1867">
      <c r="A1867" s="195">
        <v>1.7286048E9</v>
      </c>
      <c r="B1867" s="186">
        <v>1.7286912E9</v>
      </c>
      <c r="C1867" s="186">
        <v>0.9460829</v>
      </c>
      <c r="D1867" s="186" t="s">
        <v>537</v>
      </c>
      <c r="E1867" s="196"/>
      <c r="F1867" s="186" t="s">
        <v>553</v>
      </c>
      <c r="G1867" s="186" t="s">
        <v>539</v>
      </c>
      <c r="H1867" s="186" t="s">
        <v>496</v>
      </c>
      <c r="I1867" s="186" t="s">
        <v>540</v>
      </c>
      <c r="J1867" s="152" t="str">
        <f t="shared" si="1"/>
        <v>2024/10</v>
      </c>
    </row>
    <row r="1868">
      <c r="A1868" s="195">
        <v>1.7286048E9</v>
      </c>
      <c r="B1868" s="186">
        <v>1.7286912E9</v>
      </c>
      <c r="C1868" s="186">
        <v>1.37772492</v>
      </c>
      <c r="D1868" s="186" t="s">
        <v>537</v>
      </c>
      <c r="E1868" s="196"/>
      <c r="F1868" s="186" t="s">
        <v>548</v>
      </c>
      <c r="G1868" s="186" t="s">
        <v>539</v>
      </c>
      <c r="H1868" s="186" t="s">
        <v>488</v>
      </c>
      <c r="I1868" s="186" t="s">
        <v>540</v>
      </c>
      <c r="J1868" s="152" t="str">
        <f t="shared" si="1"/>
        <v>2024/10</v>
      </c>
    </row>
    <row r="1869">
      <c r="A1869" s="195">
        <v>1.7286048E9</v>
      </c>
      <c r="B1869" s="186">
        <v>1.7286912E9</v>
      </c>
      <c r="C1869" s="186">
        <v>1.25018344</v>
      </c>
      <c r="D1869" s="186" t="s">
        <v>537</v>
      </c>
      <c r="E1869" s="196"/>
      <c r="F1869" s="186" t="s">
        <v>541</v>
      </c>
      <c r="G1869" s="186" t="s">
        <v>539</v>
      </c>
      <c r="H1869" s="186" t="s">
        <v>489</v>
      </c>
      <c r="I1869" s="186" t="s">
        <v>540</v>
      </c>
      <c r="J1869" s="152" t="str">
        <f t="shared" si="1"/>
        <v>2024/10</v>
      </c>
    </row>
    <row r="1870">
      <c r="A1870" s="195">
        <v>1.7286048E9</v>
      </c>
      <c r="B1870" s="186">
        <v>1.7286912E9</v>
      </c>
      <c r="C1870" s="186">
        <v>0.65829799</v>
      </c>
      <c r="D1870" s="186" t="s">
        <v>537</v>
      </c>
      <c r="E1870" s="196"/>
      <c r="F1870" s="186" t="s">
        <v>544</v>
      </c>
      <c r="G1870" s="186" t="s">
        <v>539</v>
      </c>
      <c r="H1870" s="186" t="s">
        <v>498</v>
      </c>
      <c r="I1870" s="186" t="s">
        <v>540</v>
      </c>
      <c r="J1870" s="152" t="str">
        <f t="shared" si="1"/>
        <v>2024/10</v>
      </c>
    </row>
    <row r="1871">
      <c r="A1871" s="195">
        <v>1.7286048E9</v>
      </c>
      <c r="B1871" s="186">
        <v>1.7286912E9</v>
      </c>
      <c r="C1871" s="186">
        <v>0.0274225</v>
      </c>
      <c r="D1871" s="186" t="s">
        <v>537</v>
      </c>
      <c r="E1871" s="196"/>
      <c r="F1871" s="186" t="s">
        <v>563</v>
      </c>
      <c r="G1871" s="186" t="s">
        <v>539</v>
      </c>
      <c r="H1871" s="186" t="s">
        <v>490</v>
      </c>
      <c r="I1871" s="186" t="s">
        <v>540</v>
      </c>
      <c r="J1871" s="152" t="str">
        <f t="shared" si="1"/>
        <v>2024/10</v>
      </c>
    </row>
    <row r="1872">
      <c r="A1872" s="195">
        <v>1.7286048E9</v>
      </c>
      <c r="B1872" s="186">
        <v>1.7286912E9</v>
      </c>
      <c r="C1872" s="186">
        <v>0.6851655</v>
      </c>
      <c r="D1872" s="186" t="s">
        <v>537</v>
      </c>
      <c r="E1872" s="196"/>
      <c r="F1872" s="186" t="s">
        <v>559</v>
      </c>
      <c r="G1872" s="186" t="s">
        <v>539</v>
      </c>
      <c r="H1872" s="186" t="s">
        <v>501</v>
      </c>
      <c r="I1872" s="186" t="s">
        <v>540</v>
      </c>
      <c r="J1872" s="152" t="str">
        <f t="shared" si="1"/>
        <v>2024/10</v>
      </c>
    </row>
    <row r="1873">
      <c r="A1873" s="195">
        <v>1.7286048E9</v>
      </c>
      <c r="B1873" s="186">
        <v>1.7286912E9</v>
      </c>
      <c r="C1873" s="186">
        <v>0.450796</v>
      </c>
      <c r="D1873" s="186" t="s">
        <v>537</v>
      </c>
      <c r="E1873" s="196"/>
      <c r="F1873" s="186" t="s">
        <v>545</v>
      </c>
      <c r="G1873" s="186" t="s">
        <v>539</v>
      </c>
      <c r="H1873" s="186" t="s">
        <v>491</v>
      </c>
      <c r="I1873" s="186" t="s">
        <v>540</v>
      </c>
      <c r="J1873" s="152" t="str">
        <f t="shared" si="1"/>
        <v>2024/10</v>
      </c>
    </row>
    <row r="1874">
      <c r="A1874" s="195">
        <v>1.7286048E9</v>
      </c>
      <c r="B1874" s="186">
        <v>1.7286912E9</v>
      </c>
      <c r="C1874" s="186">
        <v>8.50611045</v>
      </c>
      <c r="D1874" s="186" t="s">
        <v>537</v>
      </c>
      <c r="E1874" s="196"/>
      <c r="F1874" s="186" t="s">
        <v>543</v>
      </c>
      <c r="G1874" s="186" t="s">
        <v>539</v>
      </c>
      <c r="H1874" s="186" t="s">
        <v>486</v>
      </c>
      <c r="I1874" s="186" t="s">
        <v>540</v>
      </c>
      <c r="J1874" s="152" t="str">
        <f t="shared" si="1"/>
        <v>2024/10</v>
      </c>
    </row>
    <row r="1875">
      <c r="A1875" s="195">
        <v>1.7286048E9</v>
      </c>
      <c r="B1875" s="186">
        <v>1.7286912E9</v>
      </c>
      <c r="C1875" s="186">
        <v>0.1132527</v>
      </c>
      <c r="D1875" s="186" t="s">
        <v>537</v>
      </c>
      <c r="E1875" s="196"/>
      <c r="F1875" s="186" t="s">
        <v>556</v>
      </c>
      <c r="G1875" s="186" t="s">
        <v>539</v>
      </c>
      <c r="H1875" s="186" t="s">
        <v>506</v>
      </c>
      <c r="I1875" s="186" t="s">
        <v>540</v>
      </c>
      <c r="J1875" s="152" t="str">
        <f t="shared" si="1"/>
        <v>2024/10</v>
      </c>
    </row>
    <row r="1876">
      <c r="A1876" s="195">
        <v>1.7286048E9</v>
      </c>
      <c r="B1876" s="186">
        <v>1.7286912E9</v>
      </c>
      <c r="C1876" s="186">
        <v>0.1241448</v>
      </c>
      <c r="D1876" s="186" t="s">
        <v>537</v>
      </c>
      <c r="E1876" s="196"/>
      <c r="F1876" s="186" t="s">
        <v>560</v>
      </c>
      <c r="G1876" s="186" t="s">
        <v>539</v>
      </c>
      <c r="H1876" s="186" t="s">
        <v>492</v>
      </c>
      <c r="I1876" s="186" t="s">
        <v>540</v>
      </c>
      <c r="J1876" s="152" t="str">
        <f t="shared" si="1"/>
        <v>2024/10</v>
      </c>
    </row>
    <row r="1877">
      <c r="A1877" s="195">
        <v>1.7286048E9</v>
      </c>
      <c r="B1877" s="186">
        <v>1.7286912E9</v>
      </c>
      <c r="C1877" s="186">
        <v>0.3216205</v>
      </c>
      <c r="D1877" s="186" t="s">
        <v>537</v>
      </c>
      <c r="E1877" s="196"/>
      <c r="F1877" s="186" t="s">
        <v>550</v>
      </c>
      <c r="G1877" s="186" t="s">
        <v>539</v>
      </c>
      <c r="H1877" s="186" t="s">
        <v>497</v>
      </c>
      <c r="I1877" s="186" t="s">
        <v>540</v>
      </c>
      <c r="J1877" s="152" t="str">
        <f t="shared" si="1"/>
        <v>2024/10</v>
      </c>
    </row>
    <row r="1878">
      <c r="A1878" s="195">
        <v>1.7286048E9</v>
      </c>
      <c r="B1878" s="186">
        <v>1.7286912E9</v>
      </c>
      <c r="C1878" s="186">
        <v>0.010199</v>
      </c>
      <c r="D1878" s="186" t="s">
        <v>537</v>
      </c>
      <c r="E1878" s="196"/>
      <c r="F1878" s="186" t="s">
        <v>561</v>
      </c>
      <c r="G1878" s="186" t="s">
        <v>539</v>
      </c>
      <c r="H1878" s="186" t="s">
        <v>493</v>
      </c>
      <c r="I1878" s="186" t="s">
        <v>540</v>
      </c>
      <c r="J1878" s="152" t="str">
        <f t="shared" si="1"/>
        <v>2024/10</v>
      </c>
    </row>
    <row r="1879">
      <c r="A1879" s="195">
        <v>1.7286912E9</v>
      </c>
      <c r="B1879" s="186">
        <v>1.7287776E9</v>
      </c>
      <c r="C1879" s="186">
        <v>1.02788655</v>
      </c>
      <c r="D1879" s="186" t="s">
        <v>537</v>
      </c>
      <c r="E1879" s="196"/>
      <c r="F1879" s="186" t="s">
        <v>542</v>
      </c>
      <c r="G1879" s="186" t="s">
        <v>539</v>
      </c>
      <c r="H1879" s="186" t="s">
        <v>487</v>
      </c>
      <c r="I1879" s="186" t="s">
        <v>540</v>
      </c>
      <c r="J1879" s="152" t="str">
        <f t="shared" si="1"/>
        <v>2024/10</v>
      </c>
    </row>
    <row r="1880">
      <c r="A1880" s="195">
        <v>1.7286912E9</v>
      </c>
      <c r="B1880" s="186">
        <v>1.7287776E9</v>
      </c>
      <c r="C1880" s="186">
        <v>2.19697431</v>
      </c>
      <c r="D1880" s="186" t="s">
        <v>537</v>
      </c>
      <c r="E1880" s="196"/>
      <c r="F1880" s="186" t="s">
        <v>538</v>
      </c>
      <c r="G1880" s="186" t="s">
        <v>539</v>
      </c>
      <c r="H1880" s="186" t="s">
        <v>499</v>
      </c>
      <c r="I1880" s="186" t="s">
        <v>540</v>
      </c>
      <c r="J1880" s="152" t="str">
        <f t="shared" si="1"/>
        <v>2024/10</v>
      </c>
    </row>
    <row r="1881">
      <c r="A1881" s="195">
        <v>1.7286912E9</v>
      </c>
      <c r="B1881" s="186">
        <v>1.7287776E9</v>
      </c>
      <c r="C1881" s="186">
        <v>0.64367105</v>
      </c>
      <c r="D1881" s="186" t="s">
        <v>537</v>
      </c>
      <c r="E1881" s="196"/>
      <c r="F1881" s="186" t="s">
        <v>541</v>
      </c>
      <c r="G1881" s="186" t="s">
        <v>539</v>
      </c>
      <c r="H1881" s="186" t="s">
        <v>489</v>
      </c>
      <c r="I1881" s="186" t="s">
        <v>540</v>
      </c>
      <c r="J1881" s="152" t="str">
        <f t="shared" si="1"/>
        <v>2024/10</v>
      </c>
    </row>
    <row r="1882">
      <c r="A1882" s="195">
        <v>1.7286912E9</v>
      </c>
      <c r="B1882" s="186">
        <v>1.7287776E9</v>
      </c>
      <c r="C1882" s="186">
        <v>0.02524385</v>
      </c>
      <c r="D1882" s="186" t="s">
        <v>537</v>
      </c>
      <c r="E1882" s="196"/>
      <c r="F1882" s="186" t="s">
        <v>544</v>
      </c>
      <c r="G1882" s="186" t="s">
        <v>539</v>
      </c>
      <c r="H1882" s="186" t="s">
        <v>498</v>
      </c>
      <c r="I1882" s="186" t="s">
        <v>540</v>
      </c>
      <c r="J1882" s="152" t="str">
        <f t="shared" si="1"/>
        <v>2024/10</v>
      </c>
    </row>
    <row r="1883">
      <c r="A1883" s="195">
        <v>1.7286912E9</v>
      </c>
      <c r="B1883" s="186">
        <v>1.7287776E9</v>
      </c>
      <c r="C1883" s="186">
        <v>0.34430565</v>
      </c>
      <c r="D1883" s="186" t="s">
        <v>537</v>
      </c>
      <c r="E1883" s="196"/>
      <c r="F1883" s="186" t="s">
        <v>545</v>
      </c>
      <c r="G1883" s="186" t="s">
        <v>539</v>
      </c>
      <c r="H1883" s="186" t="s">
        <v>491</v>
      </c>
      <c r="I1883" s="186" t="s">
        <v>540</v>
      </c>
      <c r="J1883" s="152" t="str">
        <f t="shared" si="1"/>
        <v>2024/10</v>
      </c>
    </row>
    <row r="1884">
      <c r="A1884" s="195">
        <v>1.7286912E9</v>
      </c>
      <c r="B1884" s="186">
        <v>1.7287776E9</v>
      </c>
      <c r="C1884" s="186">
        <v>25.875508</v>
      </c>
      <c r="D1884" s="186" t="s">
        <v>537</v>
      </c>
      <c r="E1884" s="196"/>
      <c r="F1884" s="186" t="s">
        <v>543</v>
      </c>
      <c r="G1884" s="186" t="s">
        <v>539</v>
      </c>
      <c r="H1884" s="186" t="s">
        <v>486</v>
      </c>
      <c r="I1884" s="186" t="s">
        <v>540</v>
      </c>
      <c r="J1884" s="152" t="str">
        <f t="shared" si="1"/>
        <v>2024/10</v>
      </c>
    </row>
    <row r="1885">
      <c r="A1885" s="195">
        <v>1.7286912E9</v>
      </c>
      <c r="B1885" s="186">
        <v>1.7287776E9</v>
      </c>
      <c r="C1885" s="186">
        <v>0.16949165</v>
      </c>
      <c r="D1885" s="186" t="s">
        <v>537</v>
      </c>
      <c r="E1885" s="196"/>
      <c r="F1885" s="186" t="s">
        <v>553</v>
      </c>
      <c r="G1885" s="186" t="s">
        <v>539</v>
      </c>
      <c r="H1885" s="186" t="s">
        <v>496</v>
      </c>
      <c r="I1885" s="186" t="s">
        <v>540</v>
      </c>
      <c r="J1885" s="152" t="str">
        <f t="shared" si="1"/>
        <v>2024/10</v>
      </c>
    </row>
    <row r="1886">
      <c r="A1886" s="195">
        <v>1.7286912E9</v>
      </c>
      <c r="B1886" s="186">
        <v>1.7287776E9</v>
      </c>
      <c r="C1886" s="186">
        <v>0.300941</v>
      </c>
      <c r="D1886" s="186" t="s">
        <v>537</v>
      </c>
      <c r="E1886" s="196"/>
      <c r="F1886" s="186" t="s">
        <v>550</v>
      </c>
      <c r="G1886" s="186" t="s">
        <v>539</v>
      </c>
      <c r="H1886" s="186" t="s">
        <v>497</v>
      </c>
      <c r="I1886" s="186" t="s">
        <v>540</v>
      </c>
      <c r="J1886" s="152" t="str">
        <f t="shared" si="1"/>
        <v>2024/10</v>
      </c>
    </row>
    <row r="1887">
      <c r="A1887" s="195">
        <v>1.7287776E9</v>
      </c>
      <c r="B1887" s="186">
        <v>1.728864E9</v>
      </c>
      <c r="C1887" s="186">
        <v>7.13884535</v>
      </c>
      <c r="D1887" s="186" t="s">
        <v>537</v>
      </c>
      <c r="E1887" s="196"/>
      <c r="F1887" s="186" t="s">
        <v>542</v>
      </c>
      <c r="G1887" s="186" t="s">
        <v>539</v>
      </c>
      <c r="H1887" s="186" t="s">
        <v>487</v>
      </c>
      <c r="I1887" s="186" t="s">
        <v>540</v>
      </c>
      <c r="J1887" s="152" t="str">
        <f t="shared" si="1"/>
        <v>2024/10</v>
      </c>
    </row>
    <row r="1888">
      <c r="A1888" s="195">
        <v>1.7287776E9</v>
      </c>
      <c r="B1888" s="186">
        <v>1.728864E9</v>
      </c>
      <c r="C1888" s="186">
        <v>3.70382137</v>
      </c>
      <c r="D1888" s="186" t="s">
        <v>537</v>
      </c>
      <c r="E1888" s="196"/>
      <c r="F1888" s="186" t="s">
        <v>538</v>
      </c>
      <c r="G1888" s="186" t="s">
        <v>539</v>
      </c>
      <c r="H1888" s="186" t="s">
        <v>499</v>
      </c>
      <c r="I1888" s="186" t="s">
        <v>540</v>
      </c>
      <c r="J1888" s="152" t="str">
        <f t="shared" si="1"/>
        <v>2024/10</v>
      </c>
    </row>
    <row r="1889">
      <c r="A1889" s="195">
        <v>1.7287776E9</v>
      </c>
      <c r="B1889" s="186">
        <v>1.728864E9</v>
      </c>
      <c r="C1889" s="186">
        <v>0.23143515</v>
      </c>
      <c r="D1889" s="186" t="s">
        <v>537</v>
      </c>
      <c r="E1889" s="196"/>
      <c r="F1889" s="186" t="s">
        <v>541</v>
      </c>
      <c r="G1889" s="186" t="s">
        <v>539</v>
      </c>
      <c r="H1889" s="186" t="s">
        <v>489</v>
      </c>
      <c r="I1889" s="186" t="s">
        <v>540</v>
      </c>
      <c r="J1889" s="152" t="str">
        <f t="shared" si="1"/>
        <v>2024/10</v>
      </c>
    </row>
    <row r="1890">
      <c r="A1890" s="195">
        <v>1.7287776E9</v>
      </c>
      <c r="B1890" s="186">
        <v>1.728864E9</v>
      </c>
      <c r="C1890" s="186">
        <v>0.4381225</v>
      </c>
      <c r="D1890" s="186" t="s">
        <v>537</v>
      </c>
      <c r="E1890" s="196"/>
      <c r="F1890" s="186" t="s">
        <v>563</v>
      </c>
      <c r="G1890" s="186" t="s">
        <v>539</v>
      </c>
      <c r="H1890" s="186" t="s">
        <v>490</v>
      </c>
      <c r="I1890" s="186" t="s">
        <v>540</v>
      </c>
      <c r="J1890" s="152" t="str">
        <f t="shared" si="1"/>
        <v>2024/10</v>
      </c>
    </row>
    <row r="1891">
      <c r="A1891" s="195">
        <v>1.7287776E9</v>
      </c>
      <c r="B1891" s="186">
        <v>1.728864E9</v>
      </c>
      <c r="C1891" s="186">
        <v>0.0144257</v>
      </c>
      <c r="D1891" s="186" t="s">
        <v>537</v>
      </c>
      <c r="E1891" s="196"/>
      <c r="F1891" s="186" t="s">
        <v>545</v>
      </c>
      <c r="G1891" s="186" t="s">
        <v>539</v>
      </c>
      <c r="H1891" s="186" t="s">
        <v>491</v>
      </c>
      <c r="I1891" s="186" t="s">
        <v>540</v>
      </c>
      <c r="J1891" s="152" t="str">
        <f t="shared" si="1"/>
        <v>2024/10</v>
      </c>
    </row>
    <row r="1892">
      <c r="A1892" s="195">
        <v>1.7287776E9</v>
      </c>
      <c r="B1892" s="186">
        <v>1.728864E9</v>
      </c>
      <c r="C1892" s="186">
        <v>6.0369478</v>
      </c>
      <c r="D1892" s="186" t="s">
        <v>537</v>
      </c>
      <c r="E1892" s="196"/>
      <c r="F1892" s="186" t="s">
        <v>543</v>
      </c>
      <c r="G1892" s="186" t="s">
        <v>539</v>
      </c>
      <c r="H1892" s="186" t="s">
        <v>486</v>
      </c>
      <c r="I1892" s="186" t="s">
        <v>540</v>
      </c>
      <c r="J1892" s="152" t="str">
        <f t="shared" si="1"/>
        <v>2024/10</v>
      </c>
    </row>
    <row r="1893">
      <c r="A1893" s="195">
        <v>1.7287776E9</v>
      </c>
      <c r="B1893" s="186">
        <v>1.728864E9</v>
      </c>
      <c r="C1893" s="186">
        <v>0.21723025</v>
      </c>
      <c r="D1893" s="186" t="s">
        <v>537</v>
      </c>
      <c r="E1893" s="196"/>
      <c r="F1893" s="186" t="s">
        <v>553</v>
      </c>
      <c r="G1893" s="186" t="s">
        <v>539</v>
      </c>
      <c r="H1893" s="186" t="s">
        <v>496</v>
      </c>
      <c r="I1893" s="186" t="s">
        <v>540</v>
      </c>
      <c r="J1893" s="152" t="str">
        <f t="shared" si="1"/>
        <v>2024/10</v>
      </c>
    </row>
    <row r="1894">
      <c r="A1894" s="195">
        <v>1.7287776E9</v>
      </c>
      <c r="B1894" s="186">
        <v>1.728864E9</v>
      </c>
      <c r="C1894" s="186">
        <v>0.00410407</v>
      </c>
      <c r="D1894" s="186" t="s">
        <v>537</v>
      </c>
      <c r="E1894" s="196"/>
      <c r="F1894" s="186" t="s">
        <v>544</v>
      </c>
      <c r="G1894" s="186" t="s">
        <v>539</v>
      </c>
      <c r="H1894" s="186" t="s">
        <v>498</v>
      </c>
      <c r="I1894" s="186" t="s">
        <v>540</v>
      </c>
      <c r="J1894" s="152" t="str">
        <f t="shared" si="1"/>
        <v>2024/10</v>
      </c>
    </row>
    <row r="1895">
      <c r="A1895" s="195">
        <v>1.7287776E9</v>
      </c>
      <c r="B1895" s="186">
        <v>1.728864E9</v>
      </c>
      <c r="C1895" s="186">
        <v>0.2730085</v>
      </c>
      <c r="D1895" s="186" t="s">
        <v>537</v>
      </c>
      <c r="E1895" s="196"/>
      <c r="F1895" s="186" t="s">
        <v>550</v>
      </c>
      <c r="G1895" s="186" t="s">
        <v>539</v>
      </c>
      <c r="H1895" s="186" t="s">
        <v>497</v>
      </c>
      <c r="I1895" s="186" t="s">
        <v>540</v>
      </c>
      <c r="J1895" s="152" t="str">
        <f t="shared" si="1"/>
        <v>2024/10</v>
      </c>
    </row>
    <row r="1896">
      <c r="A1896" s="195">
        <v>1.728864E9</v>
      </c>
      <c r="B1896" s="186">
        <v>1.7289504E9</v>
      </c>
      <c r="C1896" s="186">
        <v>1.02931815</v>
      </c>
      <c r="D1896" s="186" t="s">
        <v>537</v>
      </c>
      <c r="E1896" s="196"/>
      <c r="F1896" s="186" t="s">
        <v>542</v>
      </c>
      <c r="G1896" s="186" t="s">
        <v>539</v>
      </c>
      <c r="H1896" s="186" t="s">
        <v>487</v>
      </c>
      <c r="I1896" s="186" t="s">
        <v>540</v>
      </c>
      <c r="J1896" s="152" t="str">
        <f t="shared" si="1"/>
        <v>2024/10</v>
      </c>
    </row>
    <row r="1897">
      <c r="A1897" s="195">
        <v>1.728864E9</v>
      </c>
      <c r="B1897" s="186">
        <v>1.7289504E9</v>
      </c>
      <c r="C1897" s="186">
        <v>3.88795446</v>
      </c>
      <c r="D1897" s="186" t="s">
        <v>537</v>
      </c>
      <c r="E1897" s="196"/>
      <c r="F1897" s="186" t="s">
        <v>538</v>
      </c>
      <c r="G1897" s="186" t="s">
        <v>539</v>
      </c>
      <c r="H1897" s="186" t="s">
        <v>499</v>
      </c>
      <c r="I1897" s="186" t="s">
        <v>540</v>
      </c>
      <c r="J1897" s="152" t="str">
        <f t="shared" si="1"/>
        <v>2024/10</v>
      </c>
    </row>
    <row r="1898">
      <c r="A1898" s="195">
        <v>1.728864E9</v>
      </c>
      <c r="B1898" s="186">
        <v>1.7289504E9</v>
      </c>
      <c r="C1898" s="186">
        <v>7.3838514</v>
      </c>
      <c r="D1898" s="186" t="s">
        <v>537</v>
      </c>
      <c r="E1898" s="196"/>
      <c r="F1898" s="186" t="s">
        <v>548</v>
      </c>
      <c r="G1898" s="186" t="s">
        <v>539</v>
      </c>
      <c r="H1898" s="186" t="s">
        <v>488</v>
      </c>
      <c r="I1898" s="186" t="s">
        <v>540</v>
      </c>
      <c r="J1898" s="152" t="str">
        <f t="shared" si="1"/>
        <v>2024/10</v>
      </c>
    </row>
    <row r="1899">
      <c r="A1899" s="195">
        <v>1.728864E9</v>
      </c>
      <c r="B1899" s="186">
        <v>1.7289504E9</v>
      </c>
      <c r="C1899" s="186">
        <v>0.22411112</v>
      </c>
      <c r="D1899" s="186" t="s">
        <v>537</v>
      </c>
      <c r="E1899" s="196"/>
      <c r="F1899" s="186" t="s">
        <v>541</v>
      </c>
      <c r="G1899" s="186" t="s">
        <v>539</v>
      </c>
      <c r="H1899" s="186" t="s">
        <v>489</v>
      </c>
      <c r="I1899" s="186" t="s">
        <v>540</v>
      </c>
      <c r="J1899" s="152" t="str">
        <f t="shared" si="1"/>
        <v>2024/10</v>
      </c>
    </row>
    <row r="1900">
      <c r="A1900" s="195">
        <v>1.728864E9</v>
      </c>
      <c r="B1900" s="186">
        <v>1.7289504E9</v>
      </c>
      <c r="C1900" s="186">
        <v>0.02356</v>
      </c>
      <c r="D1900" s="186" t="s">
        <v>537</v>
      </c>
      <c r="E1900" s="196"/>
      <c r="F1900" s="186" t="s">
        <v>563</v>
      </c>
      <c r="G1900" s="186" t="s">
        <v>539</v>
      </c>
      <c r="H1900" s="186" t="s">
        <v>490</v>
      </c>
      <c r="I1900" s="186" t="s">
        <v>540</v>
      </c>
      <c r="J1900" s="152" t="str">
        <f t="shared" si="1"/>
        <v>2024/10</v>
      </c>
    </row>
    <row r="1901">
      <c r="A1901" s="195">
        <v>1.728864E9</v>
      </c>
      <c r="B1901" s="186">
        <v>1.7289504E9</v>
      </c>
      <c r="C1901" s="186">
        <v>0.09953525</v>
      </c>
      <c r="D1901" s="186" t="s">
        <v>537</v>
      </c>
      <c r="E1901" s="196"/>
      <c r="F1901" s="186" t="s">
        <v>545</v>
      </c>
      <c r="G1901" s="186" t="s">
        <v>539</v>
      </c>
      <c r="H1901" s="186" t="s">
        <v>491</v>
      </c>
      <c r="I1901" s="186" t="s">
        <v>540</v>
      </c>
      <c r="J1901" s="152" t="str">
        <f t="shared" si="1"/>
        <v>2024/10</v>
      </c>
    </row>
    <row r="1902">
      <c r="A1902" s="195">
        <v>1.728864E9</v>
      </c>
      <c r="B1902" s="186">
        <v>1.7289504E9</v>
      </c>
      <c r="C1902" s="186">
        <v>3.2478724</v>
      </c>
      <c r="D1902" s="186" t="s">
        <v>537</v>
      </c>
      <c r="E1902" s="196"/>
      <c r="F1902" s="186" t="s">
        <v>543</v>
      </c>
      <c r="G1902" s="186" t="s">
        <v>539</v>
      </c>
      <c r="H1902" s="186" t="s">
        <v>486</v>
      </c>
      <c r="I1902" s="186" t="s">
        <v>540</v>
      </c>
      <c r="J1902" s="152" t="str">
        <f t="shared" si="1"/>
        <v>2024/10</v>
      </c>
    </row>
    <row r="1903">
      <c r="A1903" s="195">
        <v>1.728864E9</v>
      </c>
      <c r="B1903" s="186">
        <v>1.7289504E9</v>
      </c>
      <c r="C1903" s="186">
        <v>0.2527238</v>
      </c>
      <c r="D1903" s="186" t="s">
        <v>537</v>
      </c>
      <c r="E1903" s="196"/>
      <c r="F1903" s="186" t="s">
        <v>553</v>
      </c>
      <c r="G1903" s="186" t="s">
        <v>539</v>
      </c>
      <c r="H1903" s="186" t="s">
        <v>496</v>
      </c>
      <c r="I1903" s="186" t="s">
        <v>540</v>
      </c>
      <c r="J1903" s="152" t="str">
        <f t="shared" si="1"/>
        <v>2024/10</v>
      </c>
    </row>
    <row r="1904">
      <c r="A1904" s="195">
        <v>1.728864E9</v>
      </c>
      <c r="B1904" s="186">
        <v>1.7289504E9</v>
      </c>
      <c r="C1904" s="186">
        <v>0.01322727</v>
      </c>
      <c r="D1904" s="186" t="s">
        <v>537</v>
      </c>
      <c r="E1904" s="196"/>
      <c r="F1904" s="186" t="s">
        <v>544</v>
      </c>
      <c r="G1904" s="186" t="s">
        <v>539</v>
      </c>
      <c r="H1904" s="186" t="s">
        <v>498</v>
      </c>
      <c r="I1904" s="186" t="s">
        <v>540</v>
      </c>
      <c r="J1904" s="152" t="str">
        <f t="shared" si="1"/>
        <v>2024/10</v>
      </c>
    </row>
    <row r="1905">
      <c r="A1905" s="195">
        <v>1.728864E9</v>
      </c>
      <c r="B1905" s="186">
        <v>1.7289504E9</v>
      </c>
      <c r="C1905" s="186">
        <v>0.293468</v>
      </c>
      <c r="D1905" s="186" t="s">
        <v>537</v>
      </c>
      <c r="E1905" s="196"/>
      <c r="F1905" s="186" t="s">
        <v>550</v>
      </c>
      <c r="G1905" s="186" t="s">
        <v>539</v>
      </c>
      <c r="H1905" s="186" t="s">
        <v>497</v>
      </c>
      <c r="I1905" s="186" t="s">
        <v>540</v>
      </c>
      <c r="J1905" s="152" t="str">
        <f t="shared" si="1"/>
        <v>2024/10</v>
      </c>
    </row>
    <row r="1906">
      <c r="A1906" s="195">
        <v>1.7289504E9</v>
      </c>
      <c r="B1906" s="186">
        <v>1.7290368E9</v>
      </c>
      <c r="C1906" s="186">
        <v>0.01208495</v>
      </c>
      <c r="D1906" s="186" t="s">
        <v>537</v>
      </c>
      <c r="E1906" s="196"/>
      <c r="F1906" s="186" t="s">
        <v>556</v>
      </c>
      <c r="G1906" s="186" t="s">
        <v>539</v>
      </c>
      <c r="H1906" s="186" t="s">
        <v>506</v>
      </c>
      <c r="I1906" s="186" t="s">
        <v>540</v>
      </c>
      <c r="J1906" s="152" t="str">
        <f t="shared" si="1"/>
        <v>2024/10</v>
      </c>
    </row>
    <row r="1907">
      <c r="A1907" s="195">
        <v>1.7289504E9</v>
      </c>
      <c r="B1907" s="186">
        <v>1.7290368E9</v>
      </c>
      <c r="C1907" s="186">
        <v>0.1404929</v>
      </c>
      <c r="D1907" s="186" t="s">
        <v>537</v>
      </c>
      <c r="E1907" s="196"/>
      <c r="F1907" s="186" t="s">
        <v>554</v>
      </c>
      <c r="G1907" s="186" t="s">
        <v>539</v>
      </c>
      <c r="H1907" s="186" t="s">
        <v>507</v>
      </c>
      <c r="I1907" s="186" t="s">
        <v>540</v>
      </c>
      <c r="J1907" s="152" t="str">
        <f t="shared" si="1"/>
        <v>2024/10</v>
      </c>
    </row>
    <row r="1908">
      <c r="A1908" s="195">
        <v>1.7289504E9</v>
      </c>
      <c r="B1908" s="186">
        <v>1.7290368E9</v>
      </c>
      <c r="C1908" s="186">
        <v>6.3897084</v>
      </c>
      <c r="D1908" s="186" t="s">
        <v>537</v>
      </c>
      <c r="E1908" s="196"/>
      <c r="F1908" s="186" t="s">
        <v>542</v>
      </c>
      <c r="G1908" s="186" t="s">
        <v>539</v>
      </c>
      <c r="H1908" s="186" t="s">
        <v>487</v>
      </c>
      <c r="I1908" s="186" t="s">
        <v>540</v>
      </c>
      <c r="J1908" s="152" t="str">
        <f t="shared" si="1"/>
        <v>2024/10</v>
      </c>
    </row>
    <row r="1909">
      <c r="A1909" s="195">
        <v>1.7289504E9</v>
      </c>
      <c r="B1909" s="186">
        <v>1.7290368E9</v>
      </c>
      <c r="C1909" s="186">
        <v>9.04741364</v>
      </c>
      <c r="D1909" s="186" t="s">
        <v>537</v>
      </c>
      <c r="E1909" s="196"/>
      <c r="F1909" s="186" t="s">
        <v>538</v>
      </c>
      <c r="G1909" s="186" t="s">
        <v>539</v>
      </c>
      <c r="H1909" s="186" t="s">
        <v>499</v>
      </c>
      <c r="I1909" s="186" t="s">
        <v>540</v>
      </c>
      <c r="J1909" s="152" t="str">
        <f t="shared" si="1"/>
        <v>2024/10</v>
      </c>
    </row>
    <row r="1910">
      <c r="A1910" s="195">
        <v>1.7289504E9</v>
      </c>
      <c r="B1910" s="186">
        <v>1.7290368E9</v>
      </c>
      <c r="C1910" s="186">
        <v>18.3202783</v>
      </c>
      <c r="D1910" s="186" t="s">
        <v>537</v>
      </c>
      <c r="E1910" s="196"/>
      <c r="F1910" s="186" t="s">
        <v>543</v>
      </c>
      <c r="G1910" s="186" t="s">
        <v>539</v>
      </c>
      <c r="H1910" s="186" t="s">
        <v>502</v>
      </c>
      <c r="I1910" s="186" t="s">
        <v>540</v>
      </c>
      <c r="J1910" s="152" t="str">
        <f t="shared" si="1"/>
        <v>2024/10</v>
      </c>
    </row>
    <row r="1911">
      <c r="A1911" s="195">
        <v>1.7289504E9</v>
      </c>
      <c r="B1911" s="186">
        <v>1.7290368E9</v>
      </c>
      <c r="C1911" s="186">
        <v>361.19530046</v>
      </c>
      <c r="D1911" s="186" t="s">
        <v>537</v>
      </c>
      <c r="E1911" s="196"/>
      <c r="F1911" s="186" t="s">
        <v>548</v>
      </c>
      <c r="G1911" s="186" t="s">
        <v>539</v>
      </c>
      <c r="H1911" s="186" t="s">
        <v>488</v>
      </c>
      <c r="I1911" s="186" t="s">
        <v>540</v>
      </c>
      <c r="J1911" s="152" t="str">
        <f t="shared" si="1"/>
        <v>2024/10</v>
      </c>
    </row>
    <row r="1912">
      <c r="A1912" s="195">
        <v>1.7289504E9</v>
      </c>
      <c r="B1912" s="186">
        <v>1.7290368E9</v>
      </c>
      <c r="C1912" s="186">
        <v>3.50423825</v>
      </c>
      <c r="D1912" s="186" t="s">
        <v>537</v>
      </c>
      <c r="E1912" s="196"/>
      <c r="F1912" s="186" t="s">
        <v>541</v>
      </c>
      <c r="G1912" s="186" t="s">
        <v>539</v>
      </c>
      <c r="H1912" s="186" t="s">
        <v>489</v>
      </c>
      <c r="I1912" s="186" t="s">
        <v>540</v>
      </c>
      <c r="J1912" s="152" t="str">
        <f t="shared" si="1"/>
        <v>2024/10</v>
      </c>
    </row>
    <row r="1913">
      <c r="A1913" s="195">
        <v>1.7289504E9</v>
      </c>
      <c r="B1913" s="186">
        <v>1.7290368E9</v>
      </c>
      <c r="C1913" s="186">
        <v>0.93431046</v>
      </c>
      <c r="D1913" s="186" t="s">
        <v>537</v>
      </c>
      <c r="E1913" s="196"/>
      <c r="F1913" s="186" t="s">
        <v>544</v>
      </c>
      <c r="G1913" s="186" t="s">
        <v>539</v>
      </c>
      <c r="H1913" s="186" t="s">
        <v>498</v>
      </c>
      <c r="I1913" s="186" t="s">
        <v>540</v>
      </c>
      <c r="J1913" s="152" t="str">
        <f t="shared" si="1"/>
        <v>2024/10</v>
      </c>
    </row>
    <row r="1914">
      <c r="A1914" s="195">
        <v>1.7289504E9</v>
      </c>
      <c r="B1914" s="186">
        <v>1.7290368E9</v>
      </c>
      <c r="C1914" s="186">
        <v>0.4307975</v>
      </c>
      <c r="D1914" s="186" t="s">
        <v>537</v>
      </c>
      <c r="E1914" s="196"/>
      <c r="F1914" s="186" t="s">
        <v>563</v>
      </c>
      <c r="G1914" s="186" t="s">
        <v>539</v>
      </c>
      <c r="H1914" s="186" t="s">
        <v>490</v>
      </c>
      <c r="I1914" s="186" t="s">
        <v>540</v>
      </c>
      <c r="J1914" s="152" t="str">
        <f t="shared" si="1"/>
        <v>2024/10</v>
      </c>
    </row>
    <row r="1915">
      <c r="A1915" s="195">
        <v>1.7289504E9</v>
      </c>
      <c r="B1915" s="186">
        <v>1.7290368E9</v>
      </c>
      <c r="C1915" s="186">
        <v>0.4452858</v>
      </c>
      <c r="D1915" s="186" t="s">
        <v>537</v>
      </c>
      <c r="E1915" s="196"/>
      <c r="F1915" s="186" t="s">
        <v>559</v>
      </c>
      <c r="G1915" s="186" t="s">
        <v>539</v>
      </c>
      <c r="H1915" s="186" t="s">
        <v>501</v>
      </c>
      <c r="I1915" s="186" t="s">
        <v>540</v>
      </c>
      <c r="J1915" s="152" t="str">
        <f t="shared" si="1"/>
        <v>2024/10</v>
      </c>
    </row>
    <row r="1916">
      <c r="A1916" s="195">
        <v>1.7289504E9</v>
      </c>
      <c r="B1916" s="186">
        <v>1.7290368E9</v>
      </c>
      <c r="C1916" s="186">
        <v>0.4370755</v>
      </c>
      <c r="D1916" s="186" t="s">
        <v>537</v>
      </c>
      <c r="E1916" s="196"/>
      <c r="F1916" s="186" t="s">
        <v>545</v>
      </c>
      <c r="G1916" s="186" t="s">
        <v>539</v>
      </c>
      <c r="H1916" s="186" t="s">
        <v>491</v>
      </c>
      <c r="I1916" s="186" t="s">
        <v>540</v>
      </c>
      <c r="J1916" s="152" t="str">
        <f t="shared" si="1"/>
        <v>2024/10</v>
      </c>
    </row>
    <row r="1917">
      <c r="A1917" s="195">
        <v>1.7289504E9</v>
      </c>
      <c r="B1917" s="186">
        <v>1.7290368E9</v>
      </c>
      <c r="C1917" s="186">
        <v>0.34432315</v>
      </c>
      <c r="D1917" s="186" t="s">
        <v>537</v>
      </c>
      <c r="E1917" s="196"/>
      <c r="F1917" s="186" t="s">
        <v>553</v>
      </c>
      <c r="G1917" s="186" t="s">
        <v>539</v>
      </c>
      <c r="H1917" s="186" t="s">
        <v>496</v>
      </c>
      <c r="I1917" s="186" t="s">
        <v>540</v>
      </c>
      <c r="J1917" s="152" t="str">
        <f t="shared" si="1"/>
        <v>2024/10</v>
      </c>
    </row>
    <row r="1918">
      <c r="A1918" s="195">
        <v>1.7289504E9</v>
      </c>
      <c r="B1918" s="186">
        <v>1.7290368E9</v>
      </c>
      <c r="C1918" s="186">
        <v>0.001887</v>
      </c>
      <c r="D1918" s="186" t="s">
        <v>537</v>
      </c>
      <c r="E1918" s="196"/>
      <c r="F1918" s="186" t="s">
        <v>560</v>
      </c>
      <c r="G1918" s="186" t="s">
        <v>539</v>
      </c>
      <c r="H1918" s="186" t="s">
        <v>492</v>
      </c>
      <c r="I1918" s="186" t="s">
        <v>540</v>
      </c>
      <c r="J1918" s="152" t="str">
        <f t="shared" si="1"/>
        <v>2024/10</v>
      </c>
    </row>
    <row r="1919">
      <c r="A1919" s="195">
        <v>1.7289504E9</v>
      </c>
      <c r="B1919" s="186">
        <v>1.7290368E9</v>
      </c>
      <c r="C1919" s="186">
        <v>0.00147045</v>
      </c>
      <c r="D1919" s="186" t="s">
        <v>537</v>
      </c>
      <c r="E1919" s="196"/>
      <c r="F1919" s="186" t="s">
        <v>558</v>
      </c>
      <c r="G1919" s="186" t="s">
        <v>539</v>
      </c>
      <c r="H1919" s="186" t="s">
        <v>508</v>
      </c>
      <c r="I1919" s="186" t="s">
        <v>540</v>
      </c>
      <c r="J1919" s="152" t="str">
        <f t="shared" si="1"/>
        <v>2024/10</v>
      </c>
    </row>
    <row r="1920">
      <c r="A1920" s="195">
        <v>1.7289504E9</v>
      </c>
      <c r="B1920" s="186">
        <v>1.7290368E9</v>
      </c>
      <c r="C1920" s="186">
        <v>0.32223</v>
      </c>
      <c r="D1920" s="186" t="s">
        <v>537</v>
      </c>
      <c r="E1920" s="196"/>
      <c r="F1920" s="186" t="s">
        <v>550</v>
      </c>
      <c r="G1920" s="186" t="s">
        <v>539</v>
      </c>
      <c r="H1920" s="186" t="s">
        <v>497</v>
      </c>
      <c r="I1920" s="186" t="s">
        <v>540</v>
      </c>
      <c r="J1920" s="152" t="str">
        <f t="shared" si="1"/>
        <v>2024/10</v>
      </c>
    </row>
    <row r="1921">
      <c r="A1921" s="195">
        <v>1.7289504E9</v>
      </c>
      <c r="B1921" s="186">
        <v>1.7290368E9</v>
      </c>
      <c r="C1921" s="186">
        <v>0.083129</v>
      </c>
      <c r="D1921" s="186" t="s">
        <v>537</v>
      </c>
      <c r="E1921" s="196"/>
      <c r="F1921" s="186" t="s">
        <v>561</v>
      </c>
      <c r="G1921" s="186" t="s">
        <v>539</v>
      </c>
      <c r="H1921" s="186" t="s">
        <v>493</v>
      </c>
      <c r="I1921" s="186" t="s">
        <v>540</v>
      </c>
      <c r="J1921" s="152" t="str">
        <f t="shared" si="1"/>
        <v>2024/10</v>
      </c>
    </row>
    <row r="1922">
      <c r="A1922" s="195">
        <v>1.7290368E9</v>
      </c>
      <c r="B1922" s="186">
        <v>1.7291232E9</v>
      </c>
      <c r="C1922" s="186">
        <v>0.1023875</v>
      </c>
      <c r="D1922" s="186" t="s">
        <v>537</v>
      </c>
      <c r="E1922" s="196"/>
      <c r="F1922" s="186" t="s">
        <v>556</v>
      </c>
      <c r="G1922" s="186" t="s">
        <v>539</v>
      </c>
      <c r="H1922" s="186" t="s">
        <v>506</v>
      </c>
      <c r="I1922" s="186" t="s">
        <v>540</v>
      </c>
      <c r="J1922" s="152" t="str">
        <f t="shared" si="1"/>
        <v>2024/10</v>
      </c>
    </row>
    <row r="1923">
      <c r="A1923" s="195">
        <v>1.7290368E9</v>
      </c>
      <c r="B1923" s="186">
        <v>1.7291232E9</v>
      </c>
      <c r="C1923" s="186">
        <v>0.51805</v>
      </c>
      <c r="D1923" s="186" t="s">
        <v>537</v>
      </c>
      <c r="E1923" s="196"/>
      <c r="F1923" s="186" t="s">
        <v>554</v>
      </c>
      <c r="G1923" s="186" t="s">
        <v>539</v>
      </c>
      <c r="H1923" s="186" t="s">
        <v>507</v>
      </c>
      <c r="I1923" s="186" t="s">
        <v>540</v>
      </c>
      <c r="J1923" s="152" t="str">
        <f t="shared" si="1"/>
        <v>2024/10</v>
      </c>
    </row>
    <row r="1924">
      <c r="A1924" s="195">
        <v>1.7290368E9</v>
      </c>
      <c r="B1924" s="186">
        <v>1.7291232E9</v>
      </c>
      <c r="C1924" s="186">
        <v>3.9544094</v>
      </c>
      <c r="D1924" s="186" t="s">
        <v>537</v>
      </c>
      <c r="E1924" s="196"/>
      <c r="F1924" s="186" t="s">
        <v>542</v>
      </c>
      <c r="G1924" s="186" t="s">
        <v>539</v>
      </c>
      <c r="H1924" s="186" t="s">
        <v>487</v>
      </c>
      <c r="I1924" s="186" t="s">
        <v>540</v>
      </c>
      <c r="J1924" s="152" t="str">
        <f t="shared" si="1"/>
        <v>2024/10</v>
      </c>
    </row>
    <row r="1925">
      <c r="A1925" s="195">
        <v>1.7290368E9</v>
      </c>
      <c r="B1925" s="186">
        <v>1.7291232E9</v>
      </c>
      <c r="C1925" s="186">
        <v>3.88165902</v>
      </c>
      <c r="D1925" s="186" t="s">
        <v>537</v>
      </c>
      <c r="E1925" s="196"/>
      <c r="F1925" s="186" t="s">
        <v>538</v>
      </c>
      <c r="G1925" s="186" t="s">
        <v>539</v>
      </c>
      <c r="H1925" s="186" t="s">
        <v>499</v>
      </c>
      <c r="I1925" s="186" t="s">
        <v>540</v>
      </c>
      <c r="J1925" s="152" t="str">
        <f t="shared" si="1"/>
        <v>2024/10</v>
      </c>
    </row>
    <row r="1926">
      <c r="A1926" s="195">
        <v>1.7290368E9</v>
      </c>
      <c r="B1926" s="186">
        <v>1.7291232E9</v>
      </c>
      <c r="C1926" s="186">
        <v>16.43000415</v>
      </c>
      <c r="D1926" s="186" t="s">
        <v>537</v>
      </c>
      <c r="E1926" s="196"/>
      <c r="F1926" s="186" t="s">
        <v>543</v>
      </c>
      <c r="G1926" s="186" t="s">
        <v>539</v>
      </c>
      <c r="H1926" s="186" t="s">
        <v>502</v>
      </c>
      <c r="I1926" s="186" t="s">
        <v>540</v>
      </c>
      <c r="J1926" s="152" t="str">
        <f t="shared" si="1"/>
        <v>2024/10</v>
      </c>
    </row>
    <row r="1927">
      <c r="A1927" s="195">
        <v>1.7290368E9</v>
      </c>
      <c r="B1927" s="186">
        <v>1.7291232E9</v>
      </c>
      <c r="C1927" s="186">
        <v>336.83733895</v>
      </c>
      <c r="D1927" s="186" t="s">
        <v>537</v>
      </c>
      <c r="E1927" s="196"/>
      <c r="F1927" s="186" t="s">
        <v>548</v>
      </c>
      <c r="G1927" s="186" t="s">
        <v>539</v>
      </c>
      <c r="H1927" s="186" t="s">
        <v>488</v>
      </c>
      <c r="I1927" s="186" t="s">
        <v>540</v>
      </c>
      <c r="J1927" s="152" t="str">
        <f t="shared" si="1"/>
        <v>2024/10</v>
      </c>
    </row>
    <row r="1928">
      <c r="A1928" s="195">
        <v>1.7290368E9</v>
      </c>
      <c r="B1928" s="186">
        <v>1.7291232E9</v>
      </c>
      <c r="C1928" s="186">
        <v>4.39442703</v>
      </c>
      <c r="D1928" s="186" t="s">
        <v>537</v>
      </c>
      <c r="E1928" s="196"/>
      <c r="F1928" s="186" t="s">
        <v>541</v>
      </c>
      <c r="G1928" s="186" t="s">
        <v>539</v>
      </c>
      <c r="H1928" s="186" t="s">
        <v>489</v>
      </c>
      <c r="I1928" s="186" t="s">
        <v>540</v>
      </c>
      <c r="J1928" s="152" t="str">
        <f t="shared" si="1"/>
        <v>2024/10</v>
      </c>
    </row>
    <row r="1929">
      <c r="A1929" s="195">
        <v>1.7290368E9</v>
      </c>
      <c r="B1929" s="186">
        <v>1.7291232E9</v>
      </c>
      <c r="C1929" s="186">
        <v>0.29344088</v>
      </c>
      <c r="D1929" s="186" t="s">
        <v>537</v>
      </c>
      <c r="E1929" s="196"/>
      <c r="F1929" s="186" t="s">
        <v>544</v>
      </c>
      <c r="G1929" s="186" t="s">
        <v>539</v>
      </c>
      <c r="H1929" s="186" t="s">
        <v>498</v>
      </c>
      <c r="I1929" s="186" t="s">
        <v>540</v>
      </c>
      <c r="J1929" s="152" t="str">
        <f t="shared" si="1"/>
        <v>2024/10</v>
      </c>
    </row>
    <row r="1930">
      <c r="A1930" s="195">
        <v>1.7290368E9</v>
      </c>
      <c r="B1930" s="186">
        <v>1.7291232E9</v>
      </c>
      <c r="C1930" s="186">
        <v>0.2581352</v>
      </c>
      <c r="D1930" s="186" t="s">
        <v>537</v>
      </c>
      <c r="E1930" s="196"/>
      <c r="F1930" s="186" t="s">
        <v>545</v>
      </c>
      <c r="G1930" s="186" t="s">
        <v>539</v>
      </c>
      <c r="H1930" s="186" t="s">
        <v>491</v>
      </c>
      <c r="I1930" s="186" t="s">
        <v>540</v>
      </c>
      <c r="J1930" s="152" t="str">
        <f t="shared" si="1"/>
        <v>2024/10</v>
      </c>
    </row>
    <row r="1931">
      <c r="A1931" s="195">
        <v>1.7290368E9</v>
      </c>
      <c r="B1931" s="186">
        <v>1.7291232E9</v>
      </c>
      <c r="C1931" s="186">
        <v>0.2416789</v>
      </c>
      <c r="D1931" s="186" t="s">
        <v>537</v>
      </c>
      <c r="E1931" s="196"/>
      <c r="F1931" s="186" t="s">
        <v>553</v>
      </c>
      <c r="G1931" s="186" t="s">
        <v>539</v>
      </c>
      <c r="H1931" s="186" t="s">
        <v>496</v>
      </c>
      <c r="I1931" s="186" t="s">
        <v>540</v>
      </c>
      <c r="J1931" s="152" t="str">
        <f t="shared" si="1"/>
        <v>2024/10</v>
      </c>
    </row>
    <row r="1932">
      <c r="A1932" s="195">
        <v>1.7290368E9</v>
      </c>
      <c r="B1932" s="186">
        <v>1.7291232E9</v>
      </c>
      <c r="C1932" s="186">
        <v>0.05545785</v>
      </c>
      <c r="D1932" s="186" t="s">
        <v>537</v>
      </c>
      <c r="E1932" s="196"/>
      <c r="F1932" s="186" t="s">
        <v>558</v>
      </c>
      <c r="G1932" s="186" t="s">
        <v>539</v>
      </c>
      <c r="H1932" s="186" t="s">
        <v>508</v>
      </c>
      <c r="I1932" s="186" t="s">
        <v>540</v>
      </c>
      <c r="J1932" s="152" t="str">
        <f t="shared" si="1"/>
        <v>2024/10</v>
      </c>
    </row>
    <row r="1933">
      <c r="A1933" s="195">
        <v>1.7290368E9</v>
      </c>
      <c r="B1933" s="186">
        <v>1.7291232E9</v>
      </c>
      <c r="C1933" s="186">
        <v>0.3620739</v>
      </c>
      <c r="D1933" s="186" t="s">
        <v>537</v>
      </c>
      <c r="E1933" s="196"/>
      <c r="F1933" s="186" t="s">
        <v>559</v>
      </c>
      <c r="G1933" s="186" t="s">
        <v>539</v>
      </c>
      <c r="H1933" s="186" t="s">
        <v>501</v>
      </c>
      <c r="I1933" s="186" t="s">
        <v>540</v>
      </c>
      <c r="J1933" s="152" t="str">
        <f t="shared" si="1"/>
        <v>2024/10</v>
      </c>
    </row>
    <row r="1934">
      <c r="A1934" s="195">
        <v>1.7290368E9</v>
      </c>
      <c r="B1934" s="186">
        <v>1.7291232E9</v>
      </c>
      <c r="C1934" s="186">
        <v>0.30576</v>
      </c>
      <c r="D1934" s="186" t="s">
        <v>537</v>
      </c>
      <c r="E1934" s="196"/>
      <c r="F1934" s="186" t="s">
        <v>550</v>
      </c>
      <c r="G1934" s="186" t="s">
        <v>539</v>
      </c>
      <c r="H1934" s="186" t="s">
        <v>497</v>
      </c>
      <c r="I1934" s="186" t="s">
        <v>540</v>
      </c>
      <c r="J1934" s="152" t="str">
        <f t="shared" si="1"/>
        <v>2024/10</v>
      </c>
    </row>
    <row r="1935">
      <c r="A1935" s="195">
        <v>1.7291232E9</v>
      </c>
      <c r="B1935" s="186">
        <v>1.7292096E9</v>
      </c>
      <c r="C1935" s="186">
        <v>0.0031275</v>
      </c>
      <c r="D1935" s="186" t="s">
        <v>537</v>
      </c>
      <c r="E1935" s="196"/>
      <c r="F1935" s="186" t="s">
        <v>556</v>
      </c>
      <c r="G1935" s="186" t="s">
        <v>539</v>
      </c>
      <c r="H1935" s="186" t="s">
        <v>506</v>
      </c>
      <c r="I1935" s="186" t="s">
        <v>540</v>
      </c>
      <c r="J1935" s="152" t="str">
        <f t="shared" si="1"/>
        <v>2024/10</v>
      </c>
    </row>
    <row r="1936">
      <c r="A1936" s="195">
        <v>1.7291232E9</v>
      </c>
      <c r="B1936" s="186">
        <v>1.7292096E9</v>
      </c>
      <c r="C1936" s="186">
        <v>0.0539</v>
      </c>
      <c r="D1936" s="186" t="s">
        <v>537</v>
      </c>
      <c r="E1936" s="196"/>
      <c r="F1936" s="186" t="s">
        <v>554</v>
      </c>
      <c r="G1936" s="186" t="s">
        <v>539</v>
      </c>
      <c r="H1936" s="186" t="s">
        <v>507</v>
      </c>
      <c r="I1936" s="186" t="s">
        <v>540</v>
      </c>
      <c r="J1936" s="152" t="str">
        <f t="shared" si="1"/>
        <v>2024/10</v>
      </c>
    </row>
    <row r="1937">
      <c r="A1937" s="195">
        <v>1.7291232E9</v>
      </c>
      <c r="B1937" s="186">
        <v>1.7292096E9</v>
      </c>
      <c r="C1937" s="186">
        <v>6.2449721</v>
      </c>
      <c r="D1937" s="186" t="s">
        <v>537</v>
      </c>
      <c r="E1937" s="196"/>
      <c r="F1937" s="186" t="s">
        <v>542</v>
      </c>
      <c r="G1937" s="186" t="s">
        <v>539</v>
      </c>
      <c r="H1937" s="186" t="s">
        <v>487</v>
      </c>
      <c r="I1937" s="186" t="s">
        <v>540</v>
      </c>
      <c r="J1937" s="152" t="str">
        <f t="shared" si="1"/>
        <v>2024/10</v>
      </c>
    </row>
    <row r="1938">
      <c r="A1938" s="195">
        <v>1.7291232E9</v>
      </c>
      <c r="B1938" s="186">
        <v>1.7292096E9</v>
      </c>
      <c r="C1938" s="186">
        <v>3.12461879</v>
      </c>
      <c r="D1938" s="186" t="s">
        <v>537</v>
      </c>
      <c r="E1938" s="196"/>
      <c r="F1938" s="186" t="s">
        <v>538</v>
      </c>
      <c r="G1938" s="186" t="s">
        <v>539</v>
      </c>
      <c r="H1938" s="186" t="s">
        <v>499</v>
      </c>
      <c r="I1938" s="186" t="s">
        <v>540</v>
      </c>
      <c r="J1938" s="152" t="str">
        <f t="shared" si="1"/>
        <v>2024/10</v>
      </c>
    </row>
    <row r="1939">
      <c r="A1939" s="195">
        <v>1.7291232E9</v>
      </c>
      <c r="B1939" s="186">
        <v>1.7292096E9</v>
      </c>
      <c r="C1939" s="186">
        <v>4.74485375</v>
      </c>
      <c r="D1939" s="186" t="s">
        <v>537</v>
      </c>
      <c r="E1939" s="196"/>
      <c r="F1939" s="186" t="s">
        <v>543</v>
      </c>
      <c r="G1939" s="186" t="s">
        <v>539</v>
      </c>
      <c r="H1939" s="186" t="s">
        <v>502</v>
      </c>
      <c r="I1939" s="186" t="s">
        <v>540</v>
      </c>
      <c r="J1939" s="152" t="str">
        <f t="shared" si="1"/>
        <v>2024/10</v>
      </c>
    </row>
    <row r="1940">
      <c r="A1940" s="195">
        <v>1.7291232E9</v>
      </c>
      <c r="B1940" s="186">
        <v>1.7292096E9</v>
      </c>
      <c r="C1940" s="186">
        <v>7.74309754</v>
      </c>
      <c r="D1940" s="186" t="s">
        <v>537</v>
      </c>
      <c r="E1940" s="196"/>
      <c r="F1940" s="186" t="s">
        <v>548</v>
      </c>
      <c r="G1940" s="186" t="s">
        <v>539</v>
      </c>
      <c r="H1940" s="186" t="s">
        <v>488</v>
      </c>
      <c r="I1940" s="186" t="s">
        <v>540</v>
      </c>
      <c r="J1940" s="152" t="str">
        <f t="shared" si="1"/>
        <v>2024/10</v>
      </c>
    </row>
    <row r="1941">
      <c r="A1941" s="195">
        <v>1.7291232E9</v>
      </c>
      <c r="B1941" s="186">
        <v>1.7292096E9</v>
      </c>
      <c r="C1941" s="186">
        <v>0.55378555</v>
      </c>
      <c r="D1941" s="186" t="s">
        <v>537</v>
      </c>
      <c r="E1941" s="196"/>
      <c r="F1941" s="186" t="s">
        <v>541</v>
      </c>
      <c r="G1941" s="186" t="s">
        <v>539</v>
      </c>
      <c r="H1941" s="186" t="s">
        <v>489</v>
      </c>
      <c r="I1941" s="186" t="s">
        <v>540</v>
      </c>
      <c r="J1941" s="152" t="str">
        <f t="shared" si="1"/>
        <v>2024/10</v>
      </c>
    </row>
    <row r="1942">
      <c r="A1942" s="195">
        <v>1.7291232E9</v>
      </c>
      <c r="B1942" s="186">
        <v>1.7292096E9</v>
      </c>
      <c r="C1942" s="186">
        <v>1.1549465</v>
      </c>
      <c r="D1942" s="186" t="s">
        <v>537</v>
      </c>
      <c r="E1942" s="196"/>
      <c r="F1942" s="186" t="s">
        <v>544</v>
      </c>
      <c r="G1942" s="186" t="s">
        <v>539</v>
      </c>
      <c r="H1942" s="186" t="s">
        <v>498</v>
      </c>
      <c r="I1942" s="186" t="s">
        <v>540</v>
      </c>
      <c r="J1942" s="152" t="str">
        <f t="shared" si="1"/>
        <v>2024/10</v>
      </c>
    </row>
    <row r="1943">
      <c r="A1943" s="195">
        <v>1.7291232E9</v>
      </c>
      <c r="B1943" s="186">
        <v>1.7292096E9</v>
      </c>
      <c r="C1943" s="186">
        <v>1.28598365</v>
      </c>
      <c r="D1943" s="186" t="s">
        <v>537</v>
      </c>
      <c r="E1943" s="196"/>
      <c r="F1943" s="186" t="s">
        <v>545</v>
      </c>
      <c r="G1943" s="186" t="s">
        <v>539</v>
      </c>
      <c r="H1943" s="186" t="s">
        <v>491</v>
      </c>
      <c r="I1943" s="186" t="s">
        <v>540</v>
      </c>
      <c r="J1943" s="152" t="str">
        <f t="shared" si="1"/>
        <v>2024/10</v>
      </c>
    </row>
    <row r="1944">
      <c r="A1944" s="195">
        <v>1.7291232E9</v>
      </c>
      <c r="B1944" s="186">
        <v>1.7292096E9</v>
      </c>
      <c r="C1944" s="186">
        <v>0.2148208</v>
      </c>
      <c r="D1944" s="186" t="s">
        <v>537</v>
      </c>
      <c r="E1944" s="196"/>
      <c r="F1944" s="186" t="s">
        <v>553</v>
      </c>
      <c r="G1944" s="186" t="s">
        <v>539</v>
      </c>
      <c r="H1944" s="186" t="s">
        <v>496</v>
      </c>
      <c r="I1944" s="186" t="s">
        <v>540</v>
      </c>
      <c r="J1944" s="152" t="str">
        <f t="shared" si="1"/>
        <v>2024/10</v>
      </c>
    </row>
    <row r="1945">
      <c r="A1945" s="195">
        <v>1.7291232E9</v>
      </c>
      <c r="B1945" s="186">
        <v>1.7292096E9</v>
      </c>
      <c r="C1945" s="186">
        <v>0.1505355</v>
      </c>
      <c r="D1945" s="186" t="s">
        <v>537</v>
      </c>
      <c r="E1945" s="196"/>
      <c r="F1945" s="186" t="s">
        <v>558</v>
      </c>
      <c r="G1945" s="186" t="s">
        <v>539</v>
      </c>
      <c r="H1945" s="186" t="s">
        <v>508</v>
      </c>
      <c r="I1945" s="186" t="s">
        <v>540</v>
      </c>
      <c r="J1945" s="152" t="str">
        <f t="shared" si="1"/>
        <v>2024/10</v>
      </c>
    </row>
    <row r="1946">
      <c r="A1946" s="195">
        <v>1.7291232E9</v>
      </c>
      <c r="B1946" s="186">
        <v>1.7292096E9</v>
      </c>
      <c r="C1946" s="186">
        <v>0.315044</v>
      </c>
      <c r="D1946" s="186" t="s">
        <v>537</v>
      </c>
      <c r="E1946" s="196"/>
      <c r="F1946" s="186" t="s">
        <v>550</v>
      </c>
      <c r="G1946" s="186" t="s">
        <v>539</v>
      </c>
      <c r="H1946" s="186" t="s">
        <v>497</v>
      </c>
      <c r="I1946" s="186" t="s">
        <v>540</v>
      </c>
      <c r="J1946" s="152" t="str">
        <f t="shared" si="1"/>
        <v>2024/10</v>
      </c>
    </row>
    <row r="1947">
      <c r="A1947" s="195">
        <v>1.7291232E9</v>
      </c>
      <c r="B1947" s="186">
        <v>1.7292096E9</v>
      </c>
      <c r="C1947" s="186">
        <v>7.46E-4</v>
      </c>
      <c r="D1947" s="186" t="s">
        <v>537</v>
      </c>
      <c r="E1947" s="196"/>
      <c r="F1947" s="186" t="s">
        <v>561</v>
      </c>
      <c r="G1947" s="186" t="s">
        <v>539</v>
      </c>
      <c r="H1947" s="186" t="s">
        <v>493</v>
      </c>
      <c r="I1947" s="186" t="s">
        <v>540</v>
      </c>
      <c r="J1947" s="152" t="str">
        <f t="shared" si="1"/>
        <v>2024/10</v>
      </c>
    </row>
    <row r="1948">
      <c r="A1948" s="195">
        <v>1.7292096E9</v>
      </c>
      <c r="B1948" s="186">
        <v>1.729296E9</v>
      </c>
      <c r="C1948" s="186">
        <v>2.3659275</v>
      </c>
      <c r="D1948" s="186" t="s">
        <v>537</v>
      </c>
      <c r="E1948" s="196"/>
      <c r="F1948" s="186" t="s">
        <v>554</v>
      </c>
      <c r="G1948" s="186" t="s">
        <v>539</v>
      </c>
      <c r="H1948" s="186" t="s">
        <v>507</v>
      </c>
      <c r="I1948" s="186" t="s">
        <v>540</v>
      </c>
      <c r="J1948" s="152" t="str">
        <f t="shared" si="1"/>
        <v>2024/10</v>
      </c>
    </row>
    <row r="1949">
      <c r="A1949" s="195">
        <v>1.7292096E9</v>
      </c>
      <c r="B1949" s="186">
        <v>1.729296E9</v>
      </c>
      <c r="C1949" s="186">
        <v>2.7986785</v>
      </c>
      <c r="D1949" s="186" t="s">
        <v>537</v>
      </c>
      <c r="E1949" s="196"/>
      <c r="F1949" s="186" t="s">
        <v>542</v>
      </c>
      <c r="G1949" s="186" t="s">
        <v>539</v>
      </c>
      <c r="H1949" s="186" t="s">
        <v>487</v>
      </c>
      <c r="I1949" s="186" t="s">
        <v>540</v>
      </c>
      <c r="J1949" s="152" t="str">
        <f t="shared" si="1"/>
        <v>2024/10</v>
      </c>
    </row>
    <row r="1950">
      <c r="A1950" s="195">
        <v>1.7292096E9</v>
      </c>
      <c r="B1950" s="186">
        <v>1.729296E9</v>
      </c>
      <c r="C1950" s="186">
        <v>0.3412925</v>
      </c>
      <c r="D1950" s="186" t="s">
        <v>537</v>
      </c>
      <c r="E1950" s="196"/>
      <c r="F1950" s="186" t="s">
        <v>538</v>
      </c>
      <c r="G1950" s="186" t="s">
        <v>539</v>
      </c>
      <c r="H1950" s="186" t="s">
        <v>499</v>
      </c>
      <c r="I1950" s="186" t="s">
        <v>540</v>
      </c>
      <c r="J1950" s="152" t="str">
        <f t="shared" si="1"/>
        <v>2024/10</v>
      </c>
    </row>
    <row r="1951">
      <c r="A1951" s="195">
        <v>1.7292096E9</v>
      </c>
      <c r="B1951" s="186">
        <v>1.729296E9</v>
      </c>
      <c r="C1951" s="186">
        <v>18.3408071</v>
      </c>
      <c r="D1951" s="186" t="s">
        <v>537</v>
      </c>
      <c r="E1951" s="196"/>
      <c r="F1951" s="186" t="s">
        <v>543</v>
      </c>
      <c r="G1951" s="186" t="s">
        <v>539</v>
      </c>
      <c r="H1951" s="186" t="s">
        <v>502</v>
      </c>
      <c r="I1951" s="186" t="s">
        <v>540</v>
      </c>
      <c r="J1951" s="152" t="str">
        <f t="shared" si="1"/>
        <v>2024/10</v>
      </c>
    </row>
    <row r="1952">
      <c r="A1952" s="195">
        <v>1.7292096E9</v>
      </c>
      <c r="B1952" s="186">
        <v>1.729296E9</v>
      </c>
      <c r="C1952" s="186">
        <v>12.49559492</v>
      </c>
      <c r="D1952" s="186" t="s">
        <v>537</v>
      </c>
      <c r="E1952" s="196"/>
      <c r="F1952" s="186" t="s">
        <v>548</v>
      </c>
      <c r="G1952" s="186" t="s">
        <v>539</v>
      </c>
      <c r="H1952" s="186" t="s">
        <v>488</v>
      </c>
      <c r="I1952" s="186" t="s">
        <v>540</v>
      </c>
      <c r="J1952" s="152" t="str">
        <f t="shared" si="1"/>
        <v>2024/10</v>
      </c>
    </row>
    <row r="1953">
      <c r="A1953" s="195">
        <v>1.7292096E9</v>
      </c>
      <c r="B1953" s="186">
        <v>1.729296E9</v>
      </c>
      <c r="C1953" s="186">
        <v>0.2732185</v>
      </c>
      <c r="D1953" s="186" t="s">
        <v>537</v>
      </c>
      <c r="E1953" s="196"/>
      <c r="F1953" s="186" t="s">
        <v>541</v>
      </c>
      <c r="G1953" s="186" t="s">
        <v>539</v>
      </c>
      <c r="H1953" s="186" t="s">
        <v>489</v>
      </c>
      <c r="I1953" s="186" t="s">
        <v>540</v>
      </c>
      <c r="J1953" s="152" t="str">
        <f t="shared" si="1"/>
        <v>2024/10</v>
      </c>
    </row>
    <row r="1954">
      <c r="A1954" s="195">
        <v>1.7292096E9</v>
      </c>
      <c r="B1954" s="186">
        <v>1.729296E9</v>
      </c>
      <c r="C1954" s="186">
        <v>0.30695564</v>
      </c>
      <c r="D1954" s="186" t="s">
        <v>537</v>
      </c>
      <c r="E1954" s="196"/>
      <c r="F1954" s="186" t="s">
        <v>544</v>
      </c>
      <c r="G1954" s="186" t="s">
        <v>539</v>
      </c>
      <c r="H1954" s="186" t="s">
        <v>498</v>
      </c>
      <c r="I1954" s="186" t="s">
        <v>540</v>
      </c>
      <c r="J1954" s="152" t="str">
        <f t="shared" si="1"/>
        <v>2024/10</v>
      </c>
    </row>
    <row r="1955">
      <c r="A1955" s="195">
        <v>1.7292096E9</v>
      </c>
      <c r="B1955" s="186">
        <v>1.729296E9</v>
      </c>
      <c r="C1955" s="186">
        <v>0.0833442</v>
      </c>
      <c r="D1955" s="186" t="s">
        <v>537</v>
      </c>
      <c r="E1955" s="196"/>
      <c r="F1955" s="186" t="s">
        <v>545</v>
      </c>
      <c r="G1955" s="186" t="s">
        <v>539</v>
      </c>
      <c r="H1955" s="186" t="s">
        <v>491</v>
      </c>
      <c r="I1955" s="186" t="s">
        <v>540</v>
      </c>
      <c r="J1955" s="152" t="str">
        <f t="shared" si="1"/>
        <v>2024/10</v>
      </c>
    </row>
    <row r="1956">
      <c r="A1956" s="195">
        <v>1.7292096E9</v>
      </c>
      <c r="B1956" s="186">
        <v>1.729296E9</v>
      </c>
      <c r="C1956" s="186">
        <v>0.2316043</v>
      </c>
      <c r="D1956" s="186" t="s">
        <v>537</v>
      </c>
      <c r="E1956" s="196"/>
      <c r="F1956" s="186" t="s">
        <v>553</v>
      </c>
      <c r="G1956" s="186" t="s">
        <v>539</v>
      </c>
      <c r="H1956" s="186" t="s">
        <v>496</v>
      </c>
      <c r="I1956" s="186" t="s">
        <v>540</v>
      </c>
      <c r="J1956" s="152" t="str">
        <f t="shared" si="1"/>
        <v>2024/10</v>
      </c>
    </row>
    <row r="1957">
      <c r="A1957" s="195">
        <v>1.7292096E9</v>
      </c>
      <c r="B1957" s="186">
        <v>1.729296E9</v>
      </c>
      <c r="C1957" s="186">
        <v>0.0188496</v>
      </c>
      <c r="D1957" s="186" t="s">
        <v>537</v>
      </c>
      <c r="E1957" s="196"/>
      <c r="F1957" s="186" t="s">
        <v>558</v>
      </c>
      <c r="G1957" s="186" t="s">
        <v>539</v>
      </c>
      <c r="H1957" s="186" t="s">
        <v>508</v>
      </c>
      <c r="I1957" s="186" t="s">
        <v>540</v>
      </c>
      <c r="J1957" s="152" t="str">
        <f t="shared" si="1"/>
        <v>2024/10</v>
      </c>
    </row>
    <row r="1958">
      <c r="A1958" s="195">
        <v>1.7292096E9</v>
      </c>
      <c r="B1958" s="186">
        <v>1.729296E9</v>
      </c>
      <c r="C1958" s="186">
        <v>0.3235305</v>
      </c>
      <c r="D1958" s="186" t="s">
        <v>537</v>
      </c>
      <c r="E1958" s="196"/>
      <c r="F1958" s="186" t="s">
        <v>550</v>
      </c>
      <c r="G1958" s="186" t="s">
        <v>539</v>
      </c>
      <c r="H1958" s="186" t="s">
        <v>497</v>
      </c>
      <c r="I1958" s="186" t="s">
        <v>540</v>
      </c>
      <c r="J1958" s="152" t="str">
        <f t="shared" si="1"/>
        <v>2024/10</v>
      </c>
    </row>
    <row r="1959">
      <c r="A1959" s="195">
        <v>1.729296E9</v>
      </c>
      <c r="B1959" s="186">
        <v>1.7293824E9</v>
      </c>
      <c r="C1959" s="186">
        <v>1.5606068</v>
      </c>
      <c r="D1959" s="186" t="s">
        <v>537</v>
      </c>
      <c r="E1959" s="196"/>
      <c r="F1959" s="186" t="s">
        <v>542</v>
      </c>
      <c r="G1959" s="186" t="s">
        <v>539</v>
      </c>
      <c r="H1959" s="186" t="s">
        <v>487</v>
      </c>
      <c r="I1959" s="186" t="s">
        <v>540</v>
      </c>
      <c r="J1959" s="152" t="str">
        <f t="shared" si="1"/>
        <v>2024/10</v>
      </c>
    </row>
    <row r="1960">
      <c r="A1960" s="195">
        <v>1.729296E9</v>
      </c>
      <c r="B1960" s="186">
        <v>1.7293824E9</v>
      </c>
      <c r="C1960" s="186">
        <v>3.8824256</v>
      </c>
      <c r="D1960" s="186" t="s">
        <v>537</v>
      </c>
      <c r="E1960" s="196"/>
      <c r="F1960" s="186" t="s">
        <v>543</v>
      </c>
      <c r="G1960" s="186" t="s">
        <v>539</v>
      </c>
      <c r="H1960" s="186" t="s">
        <v>502</v>
      </c>
      <c r="I1960" s="186" t="s">
        <v>540</v>
      </c>
      <c r="J1960" s="152" t="str">
        <f t="shared" si="1"/>
        <v>2024/10</v>
      </c>
    </row>
    <row r="1961">
      <c r="A1961" s="195">
        <v>1.729296E9</v>
      </c>
      <c r="B1961" s="186">
        <v>1.7293824E9</v>
      </c>
      <c r="C1961" s="186">
        <v>0.27635035</v>
      </c>
      <c r="D1961" s="186" t="s">
        <v>537</v>
      </c>
      <c r="E1961" s="196"/>
      <c r="F1961" s="186" t="s">
        <v>553</v>
      </c>
      <c r="G1961" s="186" t="s">
        <v>539</v>
      </c>
      <c r="H1961" s="186" t="s">
        <v>496</v>
      </c>
      <c r="I1961" s="186" t="s">
        <v>540</v>
      </c>
      <c r="J1961" s="152" t="str">
        <f t="shared" si="1"/>
        <v>2024/10</v>
      </c>
    </row>
    <row r="1962">
      <c r="A1962" s="195">
        <v>1.729296E9</v>
      </c>
      <c r="B1962" s="186">
        <v>1.7293824E9</v>
      </c>
      <c r="C1962" s="186">
        <v>0.03248634</v>
      </c>
      <c r="D1962" s="186" t="s">
        <v>537</v>
      </c>
      <c r="E1962" s="196"/>
      <c r="F1962" s="186" t="s">
        <v>544</v>
      </c>
      <c r="G1962" s="186" t="s">
        <v>539</v>
      </c>
      <c r="H1962" s="186" t="s">
        <v>498</v>
      </c>
      <c r="I1962" s="186" t="s">
        <v>540</v>
      </c>
      <c r="J1962" s="152" t="str">
        <f t="shared" si="1"/>
        <v>2024/10</v>
      </c>
    </row>
    <row r="1963">
      <c r="A1963" s="195">
        <v>1.729296E9</v>
      </c>
      <c r="B1963" s="186">
        <v>1.7293824E9</v>
      </c>
      <c r="C1963" s="186">
        <v>0.4105065</v>
      </c>
      <c r="D1963" s="186" t="s">
        <v>537</v>
      </c>
      <c r="E1963" s="196"/>
      <c r="F1963" s="186" t="s">
        <v>550</v>
      </c>
      <c r="G1963" s="186" t="s">
        <v>539</v>
      </c>
      <c r="H1963" s="186" t="s">
        <v>497</v>
      </c>
      <c r="I1963" s="186" t="s">
        <v>540</v>
      </c>
      <c r="J1963" s="152" t="str">
        <f t="shared" si="1"/>
        <v>2024/10</v>
      </c>
    </row>
    <row r="1964">
      <c r="A1964" s="195">
        <v>1.7293824E9</v>
      </c>
      <c r="B1964" s="186">
        <v>1.7294688E9</v>
      </c>
      <c r="C1964" s="186">
        <v>0.1258525</v>
      </c>
      <c r="D1964" s="186" t="s">
        <v>537</v>
      </c>
      <c r="E1964" s="196"/>
      <c r="F1964" s="186" t="s">
        <v>554</v>
      </c>
      <c r="G1964" s="186" t="s">
        <v>539</v>
      </c>
      <c r="H1964" s="186" t="s">
        <v>507</v>
      </c>
      <c r="I1964" s="186" t="s">
        <v>540</v>
      </c>
      <c r="J1964" s="152" t="str">
        <f t="shared" si="1"/>
        <v>2024/10</v>
      </c>
    </row>
    <row r="1965">
      <c r="A1965" s="195">
        <v>1.7293824E9</v>
      </c>
      <c r="B1965" s="186">
        <v>1.7294688E9</v>
      </c>
      <c r="C1965" s="186">
        <v>0.8394235</v>
      </c>
      <c r="D1965" s="186" t="s">
        <v>537</v>
      </c>
      <c r="E1965" s="196"/>
      <c r="F1965" s="186" t="s">
        <v>542</v>
      </c>
      <c r="G1965" s="186" t="s">
        <v>539</v>
      </c>
      <c r="H1965" s="186" t="s">
        <v>487</v>
      </c>
      <c r="I1965" s="186" t="s">
        <v>540</v>
      </c>
      <c r="J1965" s="152" t="str">
        <f t="shared" si="1"/>
        <v>2024/10</v>
      </c>
    </row>
    <row r="1966">
      <c r="A1966" s="195">
        <v>1.7293824E9</v>
      </c>
      <c r="B1966" s="186">
        <v>1.7294688E9</v>
      </c>
      <c r="C1966" s="186">
        <v>6.5265506</v>
      </c>
      <c r="D1966" s="186" t="s">
        <v>537</v>
      </c>
      <c r="E1966" s="196"/>
      <c r="F1966" s="186" t="s">
        <v>543</v>
      </c>
      <c r="G1966" s="186" t="s">
        <v>539</v>
      </c>
      <c r="H1966" s="186" t="s">
        <v>502</v>
      </c>
      <c r="I1966" s="186" t="s">
        <v>540</v>
      </c>
      <c r="J1966" s="152" t="str">
        <f t="shared" si="1"/>
        <v>2024/10</v>
      </c>
    </row>
    <row r="1967">
      <c r="A1967" s="195">
        <v>1.7293824E9</v>
      </c>
      <c r="B1967" s="186">
        <v>1.7294688E9</v>
      </c>
      <c r="C1967" s="186">
        <v>1.3458775</v>
      </c>
      <c r="D1967" s="186" t="s">
        <v>537</v>
      </c>
      <c r="E1967" s="196"/>
      <c r="F1967" s="186" t="s">
        <v>548</v>
      </c>
      <c r="G1967" s="186" t="s">
        <v>539</v>
      </c>
      <c r="H1967" s="186" t="s">
        <v>488</v>
      </c>
      <c r="I1967" s="186" t="s">
        <v>540</v>
      </c>
      <c r="J1967" s="152" t="str">
        <f t="shared" si="1"/>
        <v>2024/10</v>
      </c>
    </row>
    <row r="1968">
      <c r="A1968" s="195">
        <v>1.7293824E9</v>
      </c>
      <c r="B1968" s="186">
        <v>1.7294688E9</v>
      </c>
      <c r="C1968" s="186">
        <v>0.13786825</v>
      </c>
      <c r="D1968" s="186" t="s">
        <v>537</v>
      </c>
      <c r="E1968" s="196"/>
      <c r="F1968" s="186" t="s">
        <v>553</v>
      </c>
      <c r="G1968" s="186" t="s">
        <v>539</v>
      </c>
      <c r="H1968" s="186" t="s">
        <v>496</v>
      </c>
      <c r="I1968" s="186" t="s">
        <v>540</v>
      </c>
      <c r="J1968" s="152" t="str">
        <f t="shared" si="1"/>
        <v>2024/10</v>
      </c>
    </row>
    <row r="1969">
      <c r="A1969" s="195">
        <v>1.7293824E9</v>
      </c>
      <c r="B1969" s="186">
        <v>1.7294688E9</v>
      </c>
      <c r="C1969" s="186">
        <v>0.01811769</v>
      </c>
      <c r="D1969" s="186" t="s">
        <v>537</v>
      </c>
      <c r="E1969" s="196"/>
      <c r="F1969" s="186" t="s">
        <v>544</v>
      </c>
      <c r="G1969" s="186" t="s">
        <v>539</v>
      </c>
      <c r="H1969" s="186" t="s">
        <v>498</v>
      </c>
      <c r="I1969" s="186" t="s">
        <v>540</v>
      </c>
      <c r="J1969" s="152" t="str">
        <f t="shared" si="1"/>
        <v>2024/10</v>
      </c>
    </row>
    <row r="1970">
      <c r="A1970" s="195">
        <v>1.7293824E9</v>
      </c>
      <c r="B1970" s="186">
        <v>1.7294688E9</v>
      </c>
      <c r="C1970" s="186">
        <v>1.27035</v>
      </c>
      <c r="D1970" s="186" t="s">
        <v>537</v>
      </c>
      <c r="E1970" s="196"/>
      <c r="F1970" s="186" t="s">
        <v>546</v>
      </c>
      <c r="G1970" s="186" t="s">
        <v>539</v>
      </c>
      <c r="H1970" s="186" t="s">
        <v>509</v>
      </c>
      <c r="I1970" s="186" t="s">
        <v>540</v>
      </c>
      <c r="J1970" s="152" t="str">
        <f t="shared" si="1"/>
        <v>2024/10</v>
      </c>
    </row>
    <row r="1971">
      <c r="A1971" s="195">
        <v>1.7293824E9</v>
      </c>
      <c r="B1971" s="186">
        <v>1.7294688E9</v>
      </c>
      <c r="C1971" s="186">
        <v>0.3129665</v>
      </c>
      <c r="D1971" s="186" t="s">
        <v>537</v>
      </c>
      <c r="E1971" s="196"/>
      <c r="F1971" s="186" t="s">
        <v>550</v>
      </c>
      <c r="G1971" s="186" t="s">
        <v>539</v>
      </c>
      <c r="H1971" s="186" t="s">
        <v>497</v>
      </c>
      <c r="I1971" s="186" t="s">
        <v>540</v>
      </c>
      <c r="J1971" s="152" t="str">
        <f t="shared" si="1"/>
        <v>2024/10</v>
      </c>
    </row>
    <row r="1972">
      <c r="A1972" s="195">
        <v>1.7294688E9</v>
      </c>
      <c r="B1972" s="186">
        <v>1.7295552E9</v>
      </c>
      <c r="C1972" s="186">
        <v>0.0033275</v>
      </c>
      <c r="D1972" s="186" t="s">
        <v>537</v>
      </c>
      <c r="E1972" s="196"/>
      <c r="F1972" s="186" t="s">
        <v>554</v>
      </c>
      <c r="G1972" s="186" t="s">
        <v>539</v>
      </c>
      <c r="H1972" s="186" t="s">
        <v>507</v>
      </c>
      <c r="I1972" s="186" t="s">
        <v>540</v>
      </c>
      <c r="J1972" s="152" t="str">
        <f t="shared" si="1"/>
        <v>2024/10</v>
      </c>
    </row>
    <row r="1973">
      <c r="A1973" s="195">
        <v>1.7294688E9</v>
      </c>
      <c r="B1973" s="186">
        <v>1.7295552E9</v>
      </c>
      <c r="C1973" s="186">
        <v>3.4255503</v>
      </c>
      <c r="D1973" s="186" t="s">
        <v>537</v>
      </c>
      <c r="E1973" s="196"/>
      <c r="F1973" s="186" t="s">
        <v>542</v>
      </c>
      <c r="G1973" s="186" t="s">
        <v>539</v>
      </c>
      <c r="H1973" s="186" t="s">
        <v>487</v>
      </c>
      <c r="I1973" s="186" t="s">
        <v>540</v>
      </c>
      <c r="J1973" s="152" t="str">
        <f t="shared" si="1"/>
        <v>2024/10</v>
      </c>
    </row>
    <row r="1974">
      <c r="A1974" s="195">
        <v>1.7294688E9</v>
      </c>
      <c r="B1974" s="186">
        <v>1.7295552E9</v>
      </c>
      <c r="C1974" s="186">
        <v>1.51342161</v>
      </c>
      <c r="D1974" s="186" t="s">
        <v>537</v>
      </c>
      <c r="E1974" s="196"/>
      <c r="F1974" s="186" t="s">
        <v>538</v>
      </c>
      <c r="G1974" s="186" t="s">
        <v>539</v>
      </c>
      <c r="H1974" s="186" t="s">
        <v>499</v>
      </c>
      <c r="I1974" s="186" t="s">
        <v>540</v>
      </c>
      <c r="J1974" s="152" t="str">
        <f t="shared" si="1"/>
        <v>2024/10</v>
      </c>
    </row>
    <row r="1975">
      <c r="A1975" s="195">
        <v>1.7294688E9</v>
      </c>
      <c r="B1975" s="186">
        <v>1.7295552E9</v>
      </c>
      <c r="C1975" s="186">
        <v>48.2809745</v>
      </c>
      <c r="D1975" s="186" t="s">
        <v>537</v>
      </c>
      <c r="E1975" s="196"/>
      <c r="F1975" s="186" t="s">
        <v>543</v>
      </c>
      <c r="G1975" s="186" t="s">
        <v>539</v>
      </c>
      <c r="H1975" s="186" t="s">
        <v>502</v>
      </c>
      <c r="I1975" s="186" t="s">
        <v>540</v>
      </c>
      <c r="J1975" s="152" t="str">
        <f t="shared" si="1"/>
        <v>2024/10</v>
      </c>
    </row>
    <row r="1976">
      <c r="A1976" s="195">
        <v>1.7294688E9</v>
      </c>
      <c r="B1976" s="186">
        <v>1.7295552E9</v>
      </c>
      <c r="C1976" s="186">
        <v>18.61448991</v>
      </c>
      <c r="D1976" s="186" t="s">
        <v>537</v>
      </c>
      <c r="E1976" s="196"/>
      <c r="F1976" s="186" t="s">
        <v>548</v>
      </c>
      <c r="G1976" s="186" t="s">
        <v>539</v>
      </c>
      <c r="H1976" s="186" t="s">
        <v>488</v>
      </c>
      <c r="I1976" s="186" t="s">
        <v>540</v>
      </c>
      <c r="J1976" s="152" t="str">
        <f t="shared" si="1"/>
        <v>2024/10</v>
      </c>
    </row>
    <row r="1977">
      <c r="A1977" s="195">
        <v>1.7294688E9</v>
      </c>
      <c r="B1977" s="186">
        <v>1.7295552E9</v>
      </c>
      <c r="C1977" s="186">
        <v>3.180134</v>
      </c>
      <c r="D1977" s="186" t="s">
        <v>537</v>
      </c>
      <c r="E1977" s="196"/>
      <c r="F1977" s="186" t="s">
        <v>541</v>
      </c>
      <c r="G1977" s="186" t="s">
        <v>539</v>
      </c>
      <c r="H1977" s="186" t="s">
        <v>489</v>
      </c>
      <c r="I1977" s="186" t="s">
        <v>540</v>
      </c>
      <c r="J1977" s="152" t="str">
        <f t="shared" si="1"/>
        <v>2024/10</v>
      </c>
    </row>
    <row r="1978">
      <c r="A1978" s="195">
        <v>1.7294688E9</v>
      </c>
      <c r="B1978" s="186">
        <v>1.7295552E9</v>
      </c>
      <c r="C1978" s="186">
        <v>0.14825318</v>
      </c>
      <c r="D1978" s="186" t="s">
        <v>537</v>
      </c>
      <c r="E1978" s="196"/>
      <c r="F1978" s="186" t="s">
        <v>544</v>
      </c>
      <c r="G1978" s="186" t="s">
        <v>539</v>
      </c>
      <c r="H1978" s="186" t="s">
        <v>498</v>
      </c>
      <c r="I1978" s="186" t="s">
        <v>540</v>
      </c>
      <c r="J1978" s="152" t="str">
        <f t="shared" si="1"/>
        <v>2024/10</v>
      </c>
    </row>
    <row r="1979">
      <c r="A1979" s="195">
        <v>1.7294688E9</v>
      </c>
      <c r="B1979" s="186">
        <v>1.7295552E9</v>
      </c>
      <c r="C1979" s="186">
        <v>0.2077859</v>
      </c>
      <c r="D1979" s="186" t="s">
        <v>537</v>
      </c>
      <c r="E1979" s="196"/>
      <c r="F1979" s="186" t="s">
        <v>553</v>
      </c>
      <c r="G1979" s="186" t="s">
        <v>539</v>
      </c>
      <c r="H1979" s="186" t="s">
        <v>496</v>
      </c>
      <c r="I1979" s="186" t="s">
        <v>540</v>
      </c>
      <c r="J1979" s="152" t="str">
        <f t="shared" si="1"/>
        <v>2024/10</v>
      </c>
    </row>
    <row r="1980">
      <c r="A1980" s="195">
        <v>1.7294688E9</v>
      </c>
      <c r="B1980" s="186">
        <v>1.7295552E9</v>
      </c>
      <c r="C1980" s="186">
        <v>0.3691185</v>
      </c>
      <c r="D1980" s="186" t="s">
        <v>537</v>
      </c>
      <c r="E1980" s="196"/>
      <c r="F1980" s="186" t="s">
        <v>550</v>
      </c>
      <c r="G1980" s="186" t="s">
        <v>539</v>
      </c>
      <c r="H1980" s="186" t="s">
        <v>497</v>
      </c>
      <c r="I1980" s="186" t="s">
        <v>540</v>
      </c>
      <c r="J1980" s="152" t="str">
        <f t="shared" si="1"/>
        <v>2024/10</v>
      </c>
    </row>
    <row r="1981">
      <c r="A1981" s="195">
        <v>1.7295552E9</v>
      </c>
      <c r="B1981" s="186">
        <v>1.7296416E9</v>
      </c>
      <c r="C1981" s="186">
        <v>0.48161</v>
      </c>
      <c r="D1981" s="186" t="s">
        <v>537</v>
      </c>
      <c r="E1981" s="196"/>
      <c r="F1981" s="186" t="s">
        <v>554</v>
      </c>
      <c r="G1981" s="186" t="s">
        <v>539</v>
      </c>
      <c r="H1981" s="186" t="s">
        <v>507</v>
      </c>
      <c r="I1981" s="186" t="s">
        <v>540</v>
      </c>
      <c r="J1981" s="152" t="str">
        <f t="shared" si="1"/>
        <v>2024/10</v>
      </c>
    </row>
    <row r="1982">
      <c r="A1982" s="195">
        <v>1.7295552E9</v>
      </c>
      <c r="B1982" s="186">
        <v>1.7296416E9</v>
      </c>
      <c r="C1982" s="186">
        <v>8.89001665</v>
      </c>
      <c r="D1982" s="186" t="s">
        <v>537</v>
      </c>
      <c r="E1982" s="196"/>
      <c r="F1982" s="186" t="s">
        <v>542</v>
      </c>
      <c r="G1982" s="186" t="s">
        <v>539</v>
      </c>
      <c r="H1982" s="186" t="s">
        <v>487</v>
      </c>
      <c r="I1982" s="186" t="s">
        <v>540</v>
      </c>
      <c r="J1982" s="152" t="str">
        <f t="shared" si="1"/>
        <v>2024/10</v>
      </c>
    </row>
    <row r="1983">
      <c r="A1983" s="195">
        <v>1.7295552E9</v>
      </c>
      <c r="B1983" s="186">
        <v>1.7296416E9</v>
      </c>
      <c r="C1983" s="186">
        <v>3.62797612</v>
      </c>
      <c r="D1983" s="186" t="s">
        <v>537</v>
      </c>
      <c r="E1983" s="196"/>
      <c r="F1983" s="186" t="s">
        <v>538</v>
      </c>
      <c r="G1983" s="186" t="s">
        <v>539</v>
      </c>
      <c r="H1983" s="186" t="s">
        <v>499</v>
      </c>
      <c r="I1983" s="186" t="s">
        <v>540</v>
      </c>
      <c r="J1983" s="152" t="str">
        <f t="shared" si="1"/>
        <v>2024/10</v>
      </c>
    </row>
    <row r="1984">
      <c r="A1984" s="195">
        <v>1.7295552E9</v>
      </c>
      <c r="B1984" s="186">
        <v>1.7296416E9</v>
      </c>
      <c r="C1984" s="186">
        <v>15.4505609</v>
      </c>
      <c r="D1984" s="186" t="s">
        <v>537</v>
      </c>
      <c r="E1984" s="196"/>
      <c r="F1984" s="186" t="s">
        <v>543</v>
      </c>
      <c r="G1984" s="186" t="s">
        <v>539</v>
      </c>
      <c r="H1984" s="186" t="s">
        <v>502</v>
      </c>
      <c r="I1984" s="186" t="s">
        <v>540</v>
      </c>
      <c r="J1984" s="152" t="str">
        <f t="shared" si="1"/>
        <v>2024/10</v>
      </c>
    </row>
    <row r="1985">
      <c r="A1985" s="195">
        <v>1.7295552E9</v>
      </c>
      <c r="B1985" s="186">
        <v>1.7296416E9</v>
      </c>
      <c r="C1985" s="186">
        <v>49.3303996</v>
      </c>
      <c r="D1985" s="186" t="s">
        <v>537</v>
      </c>
      <c r="E1985" s="196"/>
      <c r="F1985" s="186" t="s">
        <v>548</v>
      </c>
      <c r="G1985" s="186" t="s">
        <v>539</v>
      </c>
      <c r="H1985" s="186" t="s">
        <v>488</v>
      </c>
      <c r="I1985" s="186" t="s">
        <v>540</v>
      </c>
      <c r="J1985" s="152" t="str">
        <f t="shared" si="1"/>
        <v>2024/10</v>
      </c>
    </row>
    <row r="1986">
      <c r="A1986" s="195">
        <v>1.7295552E9</v>
      </c>
      <c r="B1986" s="186">
        <v>1.7296416E9</v>
      </c>
      <c r="C1986" s="186">
        <v>7.17559766</v>
      </c>
      <c r="D1986" s="186" t="s">
        <v>537</v>
      </c>
      <c r="E1986" s="196"/>
      <c r="F1986" s="186" t="s">
        <v>541</v>
      </c>
      <c r="G1986" s="186" t="s">
        <v>539</v>
      </c>
      <c r="H1986" s="186" t="s">
        <v>489</v>
      </c>
      <c r="I1986" s="186" t="s">
        <v>540</v>
      </c>
      <c r="J1986" s="152" t="str">
        <f t="shared" si="1"/>
        <v>2024/10</v>
      </c>
    </row>
    <row r="1987">
      <c r="A1987" s="195">
        <v>1.7295552E9</v>
      </c>
      <c r="B1987" s="186">
        <v>1.7296416E9</v>
      </c>
      <c r="C1987" s="186">
        <v>0.15310053</v>
      </c>
      <c r="D1987" s="186" t="s">
        <v>537</v>
      </c>
      <c r="E1987" s="196"/>
      <c r="F1987" s="186" t="s">
        <v>544</v>
      </c>
      <c r="G1987" s="186" t="s">
        <v>539</v>
      </c>
      <c r="H1987" s="186" t="s">
        <v>498</v>
      </c>
      <c r="I1987" s="186" t="s">
        <v>540</v>
      </c>
      <c r="J1987" s="152" t="str">
        <f t="shared" si="1"/>
        <v>2024/10</v>
      </c>
    </row>
    <row r="1988">
      <c r="A1988" s="195">
        <v>1.7295552E9</v>
      </c>
      <c r="B1988" s="186">
        <v>1.7296416E9</v>
      </c>
      <c r="C1988" s="186">
        <v>0.17839525</v>
      </c>
      <c r="D1988" s="186" t="s">
        <v>537</v>
      </c>
      <c r="E1988" s="196"/>
      <c r="F1988" s="186" t="s">
        <v>553</v>
      </c>
      <c r="G1988" s="186" t="s">
        <v>539</v>
      </c>
      <c r="H1988" s="186" t="s">
        <v>496</v>
      </c>
      <c r="I1988" s="186" t="s">
        <v>540</v>
      </c>
      <c r="J1988" s="152" t="str">
        <f t="shared" si="1"/>
        <v>2024/10</v>
      </c>
    </row>
    <row r="1989">
      <c r="A1989" s="195">
        <v>1.7295552E9</v>
      </c>
      <c r="B1989" s="186">
        <v>1.7296416E9</v>
      </c>
      <c r="C1989" s="186">
        <v>0.341569</v>
      </c>
      <c r="D1989" s="186" t="s">
        <v>537</v>
      </c>
      <c r="E1989" s="196"/>
      <c r="F1989" s="186" t="s">
        <v>550</v>
      </c>
      <c r="G1989" s="186" t="s">
        <v>539</v>
      </c>
      <c r="H1989" s="186" t="s">
        <v>497</v>
      </c>
      <c r="I1989" s="186" t="s">
        <v>540</v>
      </c>
      <c r="J1989" s="152" t="str">
        <f t="shared" si="1"/>
        <v>2024/10</v>
      </c>
    </row>
    <row r="1990">
      <c r="A1990" s="195">
        <v>1.7295552E9</v>
      </c>
      <c r="B1990" s="186">
        <v>1.7296416E9</v>
      </c>
      <c r="C1990" s="186">
        <v>0.010389</v>
      </c>
      <c r="D1990" s="186" t="s">
        <v>537</v>
      </c>
      <c r="E1990" s="196"/>
      <c r="F1990" s="186" t="s">
        <v>561</v>
      </c>
      <c r="G1990" s="186" t="s">
        <v>539</v>
      </c>
      <c r="H1990" s="186" t="s">
        <v>493</v>
      </c>
      <c r="I1990" s="186" t="s">
        <v>540</v>
      </c>
      <c r="J1990" s="152" t="str">
        <f t="shared" si="1"/>
        <v>2024/10</v>
      </c>
    </row>
    <row r="1991">
      <c r="A1991" s="195">
        <v>1.7296416E9</v>
      </c>
      <c r="B1991" s="186">
        <v>1.729728E9</v>
      </c>
      <c r="C1991" s="186">
        <v>0.61390805</v>
      </c>
      <c r="D1991" s="186" t="s">
        <v>537</v>
      </c>
      <c r="E1991" s="196"/>
      <c r="F1991" s="186" t="s">
        <v>542</v>
      </c>
      <c r="G1991" s="186" t="s">
        <v>539</v>
      </c>
      <c r="H1991" s="186" t="s">
        <v>487</v>
      </c>
      <c r="I1991" s="186" t="s">
        <v>540</v>
      </c>
      <c r="J1991" s="152" t="str">
        <f t="shared" si="1"/>
        <v>2024/10</v>
      </c>
    </row>
    <row r="1992">
      <c r="A1992" s="195">
        <v>1.7296416E9</v>
      </c>
      <c r="B1992" s="186">
        <v>1.729728E9</v>
      </c>
      <c r="C1992" s="186">
        <v>2.71554643</v>
      </c>
      <c r="D1992" s="186" t="s">
        <v>537</v>
      </c>
      <c r="E1992" s="196"/>
      <c r="F1992" s="186" t="s">
        <v>538</v>
      </c>
      <c r="G1992" s="186" t="s">
        <v>539</v>
      </c>
      <c r="H1992" s="186" t="s">
        <v>499</v>
      </c>
      <c r="I1992" s="186" t="s">
        <v>540</v>
      </c>
      <c r="J1992" s="152" t="str">
        <f t="shared" si="1"/>
        <v>2024/10</v>
      </c>
    </row>
    <row r="1993">
      <c r="A1993" s="195">
        <v>1.7296416E9</v>
      </c>
      <c r="B1993" s="186">
        <v>1.729728E9</v>
      </c>
      <c r="C1993" s="186">
        <v>4.0721892</v>
      </c>
      <c r="D1993" s="186" t="s">
        <v>537</v>
      </c>
      <c r="E1993" s="196"/>
      <c r="F1993" s="186" t="s">
        <v>543</v>
      </c>
      <c r="G1993" s="186" t="s">
        <v>539</v>
      </c>
      <c r="H1993" s="186" t="s">
        <v>502</v>
      </c>
      <c r="I1993" s="186" t="s">
        <v>540</v>
      </c>
      <c r="J1993" s="152" t="str">
        <f t="shared" si="1"/>
        <v>2024/10</v>
      </c>
    </row>
    <row r="1994">
      <c r="A1994" s="195">
        <v>1.7296416E9</v>
      </c>
      <c r="B1994" s="186">
        <v>1.729728E9</v>
      </c>
      <c r="C1994" s="186">
        <v>3.23133445</v>
      </c>
      <c r="D1994" s="186" t="s">
        <v>537</v>
      </c>
      <c r="E1994" s="196"/>
      <c r="F1994" s="186" t="s">
        <v>548</v>
      </c>
      <c r="G1994" s="186" t="s">
        <v>539</v>
      </c>
      <c r="H1994" s="186" t="s">
        <v>488</v>
      </c>
      <c r="I1994" s="186" t="s">
        <v>540</v>
      </c>
      <c r="J1994" s="152" t="str">
        <f t="shared" si="1"/>
        <v>2024/10</v>
      </c>
    </row>
    <row r="1995">
      <c r="A1995" s="195">
        <v>1.7296416E9</v>
      </c>
      <c r="B1995" s="186">
        <v>1.729728E9</v>
      </c>
      <c r="C1995" s="186">
        <v>3.7513956</v>
      </c>
      <c r="D1995" s="186" t="s">
        <v>537</v>
      </c>
      <c r="E1995" s="196"/>
      <c r="F1995" s="186" t="s">
        <v>541</v>
      </c>
      <c r="G1995" s="186" t="s">
        <v>539</v>
      </c>
      <c r="H1995" s="186" t="s">
        <v>489</v>
      </c>
      <c r="I1995" s="186" t="s">
        <v>540</v>
      </c>
      <c r="J1995" s="152" t="str">
        <f t="shared" si="1"/>
        <v>2024/10</v>
      </c>
    </row>
    <row r="1996">
      <c r="A1996" s="195">
        <v>1.7296416E9</v>
      </c>
      <c r="B1996" s="186">
        <v>1.729728E9</v>
      </c>
      <c r="C1996" s="186">
        <v>0.19153425</v>
      </c>
      <c r="D1996" s="186" t="s">
        <v>537</v>
      </c>
      <c r="E1996" s="196"/>
      <c r="F1996" s="186" t="s">
        <v>553</v>
      </c>
      <c r="G1996" s="186" t="s">
        <v>539</v>
      </c>
      <c r="H1996" s="186" t="s">
        <v>496</v>
      </c>
      <c r="I1996" s="186" t="s">
        <v>540</v>
      </c>
      <c r="J1996" s="152" t="str">
        <f t="shared" si="1"/>
        <v>2024/10</v>
      </c>
    </row>
    <row r="1997">
      <c r="A1997" s="195">
        <v>1.7296416E9</v>
      </c>
      <c r="B1997" s="186">
        <v>1.729728E9</v>
      </c>
      <c r="C1997" s="186">
        <v>0.12982892</v>
      </c>
      <c r="D1997" s="186" t="s">
        <v>537</v>
      </c>
      <c r="E1997" s="196"/>
      <c r="F1997" s="186" t="s">
        <v>544</v>
      </c>
      <c r="G1997" s="186" t="s">
        <v>539</v>
      </c>
      <c r="H1997" s="186" t="s">
        <v>498</v>
      </c>
      <c r="I1997" s="186" t="s">
        <v>540</v>
      </c>
      <c r="J1997" s="152" t="str">
        <f t="shared" si="1"/>
        <v>2024/10</v>
      </c>
    </row>
    <row r="1998">
      <c r="A1998" s="195">
        <v>1.7296416E9</v>
      </c>
      <c r="B1998" s="186">
        <v>1.729728E9</v>
      </c>
      <c r="C1998" s="186">
        <v>0.3538245</v>
      </c>
      <c r="D1998" s="186" t="s">
        <v>537</v>
      </c>
      <c r="E1998" s="196"/>
      <c r="F1998" s="186" t="s">
        <v>550</v>
      </c>
      <c r="G1998" s="186" t="s">
        <v>539</v>
      </c>
      <c r="H1998" s="186" t="s">
        <v>497</v>
      </c>
      <c r="I1998" s="186" t="s">
        <v>540</v>
      </c>
      <c r="J1998" s="152" t="str">
        <f t="shared" si="1"/>
        <v>2024/10</v>
      </c>
    </row>
    <row r="1999">
      <c r="A1999" s="195">
        <v>1.7296416E9</v>
      </c>
      <c r="B1999" s="186">
        <v>1.729728E9</v>
      </c>
      <c r="C1999" s="186">
        <v>0.00436</v>
      </c>
      <c r="D1999" s="186" t="s">
        <v>537</v>
      </c>
      <c r="E1999" s="196"/>
      <c r="F1999" s="186" t="s">
        <v>561</v>
      </c>
      <c r="G1999" s="186" t="s">
        <v>539</v>
      </c>
      <c r="H1999" s="186" t="s">
        <v>493</v>
      </c>
      <c r="I1999" s="186" t="s">
        <v>540</v>
      </c>
      <c r="J1999" s="152" t="str">
        <f t="shared" si="1"/>
        <v>2024/10</v>
      </c>
    </row>
    <row r="2000">
      <c r="A2000" s="195">
        <v>1.729728E9</v>
      </c>
      <c r="B2000" s="186">
        <v>1.7298144E9</v>
      </c>
      <c r="C2000" s="186">
        <v>4.65567705</v>
      </c>
      <c r="D2000" s="186" t="s">
        <v>537</v>
      </c>
      <c r="E2000" s="196"/>
      <c r="F2000" s="186" t="s">
        <v>542</v>
      </c>
      <c r="G2000" s="186" t="s">
        <v>539</v>
      </c>
      <c r="H2000" s="186" t="s">
        <v>487</v>
      </c>
      <c r="I2000" s="186" t="s">
        <v>540</v>
      </c>
      <c r="J2000" s="152" t="str">
        <f t="shared" si="1"/>
        <v>2024/10</v>
      </c>
    </row>
    <row r="2001">
      <c r="A2001" s="195">
        <v>1.729728E9</v>
      </c>
      <c r="B2001" s="186">
        <v>1.7298144E9</v>
      </c>
      <c r="C2001" s="186">
        <v>63.62967951</v>
      </c>
      <c r="D2001" s="186" t="s">
        <v>537</v>
      </c>
      <c r="E2001" s="196"/>
      <c r="F2001" s="186" t="s">
        <v>538</v>
      </c>
      <c r="G2001" s="186" t="s">
        <v>539</v>
      </c>
      <c r="H2001" s="186" t="s">
        <v>499</v>
      </c>
      <c r="I2001" s="186" t="s">
        <v>540</v>
      </c>
      <c r="J2001" s="152" t="str">
        <f t="shared" si="1"/>
        <v>2024/10</v>
      </c>
    </row>
    <row r="2002">
      <c r="A2002" s="195">
        <v>1.729728E9</v>
      </c>
      <c r="B2002" s="186">
        <v>1.7298144E9</v>
      </c>
      <c r="C2002" s="186">
        <v>4.35764112</v>
      </c>
      <c r="D2002" s="186" t="s">
        <v>537</v>
      </c>
      <c r="E2002" s="196"/>
      <c r="F2002" s="186" t="s">
        <v>543</v>
      </c>
      <c r="G2002" s="186" t="s">
        <v>539</v>
      </c>
      <c r="H2002" s="186" t="s">
        <v>502</v>
      </c>
      <c r="I2002" s="186" t="s">
        <v>540</v>
      </c>
      <c r="J2002" s="152" t="str">
        <f t="shared" si="1"/>
        <v>2024/10</v>
      </c>
    </row>
    <row r="2003">
      <c r="A2003" s="195">
        <v>1.729728E9</v>
      </c>
      <c r="B2003" s="186">
        <v>1.7298144E9</v>
      </c>
      <c r="C2003" s="186">
        <v>9.2744205</v>
      </c>
      <c r="D2003" s="186" t="s">
        <v>537</v>
      </c>
      <c r="E2003" s="196"/>
      <c r="F2003" s="186" t="s">
        <v>548</v>
      </c>
      <c r="G2003" s="186" t="s">
        <v>539</v>
      </c>
      <c r="H2003" s="186" t="s">
        <v>488</v>
      </c>
      <c r="I2003" s="186" t="s">
        <v>540</v>
      </c>
      <c r="J2003" s="152" t="str">
        <f t="shared" si="1"/>
        <v>2024/10</v>
      </c>
    </row>
    <row r="2004">
      <c r="A2004" s="195">
        <v>1.729728E9</v>
      </c>
      <c r="B2004" s="186">
        <v>1.7298144E9</v>
      </c>
      <c r="C2004" s="186">
        <v>8.92805756</v>
      </c>
      <c r="D2004" s="186" t="s">
        <v>537</v>
      </c>
      <c r="E2004" s="196"/>
      <c r="F2004" s="186" t="s">
        <v>541</v>
      </c>
      <c r="G2004" s="186" t="s">
        <v>539</v>
      </c>
      <c r="H2004" s="186" t="s">
        <v>489</v>
      </c>
      <c r="I2004" s="186" t="s">
        <v>540</v>
      </c>
      <c r="J2004" s="152" t="str">
        <f t="shared" si="1"/>
        <v>2024/10</v>
      </c>
    </row>
    <row r="2005">
      <c r="A2005" s="195">
        <v>1.729728E9</v>
      </c>
      <c r="B2005" s="186">
        <v>1.7298144E9</v>
      </c>
      <c r="C2005" s="186">
        <v>0.02033</v>
      </c>
      <c r="D2005" s="186" t="s">
        <v>537</v>
      </c>
      <c r="E2005" s="196"/>
      <c r="F2005" s="186" t="s">
        <v>561</v>
      </c>
      <c r="G2005" s="186" t="s">
        <v>539</v>
      </c>
      <c r="H2005" s="186" t="s">
        <v>493</v>
      </c>
      <c r="I2005" s="186" t="s">
        <v>540</v>
      </c>
      <c r="J2005" s="152" t="str">
        <f t="shared" si="1"/>
        <v>2024/10</v>
      </c>
    </row>
    <row r="2006">
      <c r="A2006" s="195">
        <v>1.729728E9</v>
      </c>
      <c r="B2006" s="186">
        <v>1.7298144E9</v>
      </c>
      <c r="C2006" s="186">
        <v>0.47385084</v>
      </c>
      <c r="D2006" s="186" t="s">
        <v>537</v>
      </c>
      <c r="E2006" s="196"/>
      <c r="F2006" s="186" t="s">
        <v>544</v>
      </c>
      <c r="G2006" s="186" t="s">
        <v>539</v>
      </c>
      <c r="H2006" s="186" t="s">
        <v>498</v>
      </c>
      <c r="I2006" s="186" t="s">
        <v>540</v>
      </c>
      <c r="J2006" s="152" t="str">
        <f t="shared" si="1"/>
        <v>2024/10</v>
      </c>
    </row>
    <row r="2007">
      <c r="A2007" s="195">
        <v>1.729728E9</v>
      </c>
      <c r="B2007" s="186">
        <v>1.7298144E9</v>
      </c>
      <c r="C2007" s="186">
        <v>0.17407545</v>
      </c>
      <c r="D2007" s="186" t="s">
        <v>537</v>
      </c>
      <c r="E2007" s="196"/>
      <c r="F2007" s="186" t="s">
        <v>553</v>
      </c>
      <c r="G2007" s="186" t="s">
        <v>539</v>
      </c>
      <c r="H2007" s="186" t="s">
        <v>496</v>
      </c>
      <c r="I2007" s="186" t="s">
        <v>540</v>
      </c>
      <c r="J2007" s="152" t="str">
        <f t="shared" si="1"/>
        <v>2024/10</v>
      </c>
    </row>
    <row r="2008">
      <c r="A2008" s="195">
        <v>1.729728E9</v>
      </c>
      <c r="B2008" s="186">
        <v>1.7298144E9</v>
      </c>
      <c r="C2008" s="186">
        <v>0.3054655</v>
      </c>
      <c r="D2008" s="186" t="s">
        <v>537</v>
      </c>
      <c r="E2008" s="196"/>
      <c r="F2008" s="186" t="s">
        <v>550</v>
      </c>
      <c r="G2008" s="186" t="s">
        <v>539</v>
      </c>
      <c r="H2008" s="186" t="s">
        <v>497</v>
      </c>
      <c r="I2008" s="186" t="s">
        <v>540</v>
      </c>
      <c r="J2008" s="152" t="str">
        <f t="shared" si="1"/>
        <v>2024/10</v>
      </c>
    </row>
    <row r="2009">
      <c r="A2009" s="195">
        <v>1.7298144E9</v>
      </c>
      <c r="B2009" s="186">
        <v>1.7299008E9</v>
      </c>
      <c r="C2009" s="186">
        <v>0.03085</v>
      </c>
      <c r="D2009" s="186" t="s">
        <v>537</v>
      </c>
      <c r="E2009" s="196"/>
      <c r="F2009" s="186" t="s">
        <v>554</v>
      </c>
      <c r="G2009" s="186" t="s">
        <v>539</v>
      </c>
      <c r="H2009" s="186" t="s">
        <v>507</v>
      </c>
      <c r="I2009" s="186" t="s">
        <v>540</v>
      </c>
      <c r="J2009" s="152" t="str">
        <f t="shared" si="1"/>
        <v>2024/10</v>
      </c>
    </row>
    <row r="2010">
      <c r="A2010" s="195">
        <v>1.7298144E9</v>
      </c>
      <c r="B2010" s="186">
        <v>1.7299008E9</v>
      </c>
      <c r="C2010" s="186">
        <v>2.88337775</v>
      </c>
      <c r="D2010" s="186" t="s">
        <v>537</v>
      </c>
      <c r="E2010" s="196"/>
      <c r="F2010" s="186" t="s">
        <v>542</v>
      </c>
      <c r="G2010" s="186" t="s">
        <v>539</v>
      </c>
      <c r="H2010" s="186" t="s">
        <v>487</v>
      </c>
      <c r="I2010" s="186" t="s">
        <v>540</v>
      </c>
      <c r="J2010" s="152" t="str">
        <f t="shared" si="1"/>
        <v>2024/10</v>
      </c>
    </row>
    <row r="2011">
      <c r="A2011" s="195">
        <v>1.7298144E9</v>
      </c>
      <c r="B2011" s="186">
        <v>1.7299008E9</v>
      </c>
      <c r="C2011" s="186">
        <v>2.15882915</v>
      </c>
      <c r="D2011" s="186" t="s">
        <v>537</v>
      </c>
      <c r="E2011" s="196"/>
      <c r="F2011" s="186" t="s">
        <v>538</v>
      </c>
      <c r="G2011" s="186" t="s">
        <v>539</v>
      </c>
      <c r="H2011" s="186" t="s">
        <v>499</v>
      </c>
      <c r="I2011" s="186" t="s">
        <v>540</v>
      </c>
      <c r="J2011" s="152" t="str">
        <f t="shared" si="1"/>
        <v>2024/10</v>
      </c>
    </row>
    <row r="2012">
      <c r="A2012" s="195">
        <v>1.7298144E9</v>
      </c>
      <c r="B2012" s="186">
        <v>1.7299008E9</v>
      </c>
      <c r="C2012" s="186">
        <v>4.44213259</v>
      </c>
      <c r="D2012" s="186" t="s">
        <v>537</v>
      </c>
      <c r="E2012" s="196"/>
      <c r="F2012" s="186" t="s">
        <v>543</v>
      </c>
      <c r="G2012" s="186" t="s">
        <v>539</v>
      </c>
      <c r="H2012" s="186" t="s">
        <v>502</v>
      </c>
      <c r="I2012" s="186" t="s">
        <v>540</v>
      </c>
      <c r="J2012" s="152" t="str">
        <f t="shared" si="1"/>
        <v>2024/10</v>
      </c>
    </row>
    <row r="2013">
      <c r="A2013" s="195">
        <v>1.7298144E9</v>
      </c>
      <c r="B2013" s="186">
        <v>1.7299008E9</v>
      </c>
      <c r="C2013" s="186">
        <v>345.33022445</v>
      </c>
      <c r="D2013" s="186" t="s">
        <v>537</v>
      </c>
      <c r="E2013" s="196"/>
      <c r="F2013" s="186" t="s">
        <v>548</v>
      </c>
      <c r="G2013" s="186" t="s">
        <v>539</v>
      </c>
      <c r="H2013" s="186" t="s">
        <v>488</v>
      </c>
      <c r="I2013" s="186" t="s">
        <v>540</v>
      </c>
      <c r="J2013" s="152" t="str">
        <f t="shared" si="1"/>
        <v>2024/10</v>
      </c>
    </row>
    <row r="2014">
      <c r="A2014" s="195">
        <v>1.7298144E9</v>
      </c>
      <c r="B2014" s="186">
        <v>1.7299008E9</v>
      </c>
      <c r="C2014" s="186">
        <v>10.73174907</v>
      </c>
      <c r="D2014" s="186" t="s">
        <v>537</v>
      </c>
      <c r="E2014" s="196"/>
      <c r="F2014" s="186" t="s">
        <v>541</v>
      </c>
      <c r="G2014" s="186" t="s">
        <v>539</v>
      </c>
      <c r="H2014" s="186" t="s">
        <v>489</v>
      </c>
      <c r="I2014" s="186" t="s">
        <v>540</v>
      </c>
      <c r="J2014" s="152" t="str">
        <f t="shared" si="1"/>
        <v>2024/10</v>
      </c>
    </row>
    <row r="2015">
      <c r="A2015" s="195">
        <v>1.7298144E9</v>
      </c>
      <c r="B2015" s="186">
        <v>1.7299008E9</v>
      </c>
      <c r="C2015" s="186">
        <v>1.16334989</v>
      </c>
      <c r="D2015" s="186" t="s">
        <v>537</v>
      </c>
      <c r="E2015" s="196"/>
      <c r="F2015" s="186" t="s">
        <v>544</v>
      </c>
      <c r="G2015" s="186" t="s">
        <v>539</v>
      </c>
      <c r="H2015" s="186" t="s">
        <v>498</v>
      </c>
      <c r="I2015" s="186" t="s">
        <v>540</v>
      </c>
      <c r="J2015" s="152" t="str">
        <f t="shared" si="1"/>
        <v>2024/10</v>
      </c>
    </row>
    <row r="2016">
      <c r="A2016" s="195">
        <v>1.7298144E9</v>
      </c>
      <c r="B2016" s="186">
        <v>1.7299008E9</v>
      </c>
      <c r="C2016" s="186">
        <v>0.0560975</v>
      </c>
      <c r="D2016" s="186" t="s">
        <v>537</v>
      </c>
      <c r="E2016" s="196"/>
      <c r="F2016" s="186" t="s">
        <v>563</v>
      </c>
      <c r="G2016" s="186" t="s">
        <v>539</v>
      </c>
      <c r="H2016" s="186" t="s">
        <v>490</v>
      </c>
      <c r="I2016" s="186" t="s">
        <v>540</v>
      </c>
      <c r="J2016" s="152" t="str">
        <f t="shared" si="1"/>
        <v>2024/10</v>
      </c>
    </row>
    <row r="2017">
      <c r="A2017" s="195">
        <v>1.7298144E9</v>
      </c>
      <c r="B2017" s="186">
        <v>1.7299008E9</v>
      </c>
      <c r="C2017" s="186">
        <v>0.2097156</v>
      </c>
      <c r="D2017" s="186" t="s">
        <v>537</v>
      </c>
      <c r="E2017" s="196"/>
      <c r="F2017" s="186" t="s">
        <v>553</v>
      </c>
      <c r="G2017" s="186" t="s">
        <v>539</v>
      </c>
      <c r="H2017" s="186" t="s">
        <v>496</v>
      </c>
      <c r="I2017" s="186" t="s">
        <v>540</v>
      </c>
      <c r="J2017" s="152" t="str">
        <f t="shared" si="1"/>
        <v>2024/10</v>
      </c>
    </row>
    <row r="2018">
      <c r="A2018" s="195">
        <v>1.7298144E9</v>
      </c>
      <c r="B2018" s="186">
        <v>1.7299008E9</v>
      </c>
      <c r="C2018" s="186">
        <v>8.0775E-4</v>
      </c>
      <c r="D2018" s="186" t="s">
        <v>537</v>
      </c>
      <c r="E2018" s="196"/>
      <c r="F2018" s="186" t="s">
        <v>560</v>
      </c>
      <c r="G2018" s="186" t="s">
        <v>539</v>
      </c>
      <c r="H2018" s="186" t="s">
        <v>492</v>
      </c>
      <c r="I2018" s="186" t="s">
        <v>540</v>
      </c>
      <c r="J2018" s="152" t="str">
        <f t="shared" si="1"/>
        <v>2024/10</v>
      </c>
    </row>
    <row r="2019">
      <c r="A2019" s="195">
        <v>1.7298144E9</v>
      </c>
      <c r="B2019" s="186">
        <v>1.7299008E9</v>
      </c>
      <c r="C2019" s="186">
        <v>0.4181075</v>
      </c>
      <c r="D2019" s="186" t="s">
        <v>537</v>
      </c>
      <c r="E2019" s="196"/>
      <c r="F2019" s="186" t="s">
        <v>550</v>
      </c>
      <c r="G2019" s="186" t="s">
        <v>539</v>
      </c>
      <c r="H2019" s="186" t="s">
        <v>497</v>
      </c>
      <c r="I2019" s="186" t="s">
        <v>540</v>
      </c>
      <c r="J2019" s="152" t="str">
        <f t="shared" si="1"/>
        <v>2024/10</v>
      </c>
    </row>
    <row r="2020">
      <c r="A2020" s="195">
        <v>1.7298144E9</v>
      </c>
      <c r="B2020" s="186">
        <v>1.7299008E9</v>
      </c>
      <c r="C2020" s="186">
        <v>0.010538</v>
      </c>
      <c r="D2020" s="186" t="s">
        <v>537</v>
      </c>
      <c r="E2020" s="196"/>
      <c r="F2020" s="186" t="s">
        <v>561</v>
      </c>
      <c r="G2020" s="186" t="s">
        <v>539</v>
      </c>
      <c r="H2020" s="186" t="s">
        <v>493</v>
      </c>
      <c r="I2020" s="186" t="s">
        <v>540</v>
      </c>
      <c r="J2020" s="152" t="str">
        <f t="shared" si="1"/>
        <v>2024/10</v>
      </c>
    </row>
    <row r="2021">
      <c r="A2021" s="195">
        <v>1.7299008E9</v>
      </c>
      <c r="B2021" s="186">
        <v>1.7299872E9</v>
      </c>
      <c r="C2021" s="186">
        <v>0.88773225</v>
      </c>
      <c r="D2021" s="186" t="s">
        <v>537</v>
      </c>
      <c r="E2021" s="196"/>
      <c r="F2021" s="186" t="s">
        <v>542</v>
      </c>
      <c r="G2021" s="186" t="s">
        <v>539</v>
      </c>
      <c r="H2021" s="186" t="s">
        <v>487</v>
      </c>
      <c r="I2021" s="186" t="s">
        <v>540</v>
      </c>
      <c r="J2021" s="152" t="str">
        <f t="shared" si="1"/>
        <v>2024/10</v>
      </c>
    </row>
    <row r="2022">
      <c r="A2022" s="195">
        <v>1.7299008E9</v>
      </c>
      <c r="B2022" s="186">
        <v>1.7299872E9</v>
      </c>
      <c r="C2022" s="186">
        <v>1.71188575</v>
      </c>
      <c r="D2022" s="186" t="s">
        <v>537</v>
      </c>
      <c r="E2022" s="196"/>
      <c r="F2022" s="186" t="s">
        <v>538</v>
      </c>
      <c r="G2022" s="186" t="s">
        <v>539</v>
      </c>
      <c r="H2022" s="186" t="s">
        <v>499</v>
      </c>
      <c r="I2022" s="186" t="s">
        <v>540</v>
      </c>
      <c r="J2022" s="152" t="str">
        <f t="shared" si="1"/>
        <v>2024/10</v>
      </c>
    </row>
    <row r="2023">
      <c r="A2023" s="195">
        <v>1.7299008E9</v>
      </c>
      <c r="B2023" s="186">
        <v>1.7299872E9</v>
      </c>
      <c r="C2023" s="190">
        <v>5.13001195</v>
      </c>
      <c r="D2023" s="186" t="s">
        <v>537</v>
      </c>
      <c r="E2023" s="196"/>
      <c r="F2023" s="186" t="s">
        <v>543</v>
      </c>
      <c r="G2023" s="186" t="s">
        <v>539</v>
      </c>
      <c r="H2023" s="186" t="s">
        <v>502</v>
      </c>
      <c r="I2023" s="186" t="s">
        <v>540</v>
      </c>
      <c r="J2023" s="152" t="str">
        <f t="shared" si="1"/>
        <v>2024/10</v>
      </c>
    </row>
    <row r="2024">
      <c r="A2024" s="195">
        <v>1.7299008E9</v>
      </c>
      <c r="B2024" s="186">
        <v>1.7299872E9</v>
      </c>
      <c r="C2024" s="186">
        <v>0.2311056</v>
      </c>
      <c r="D2024" s="186" t="s">
        <v>537</v>
      </c>
      <c r="E2024" s="196"/>
      <c r="F2024" s="186" t="s">
        <v>541</v>
      </c>
      <c r="G2024" s="186" t="s">
        <v>539</v>
      </c>
      <c r="H2024" s="186" t="s">
        <v>489</v>
      </c>
      <c r="I2024" s="186" t="s">
        <v>540</v>
      </c>
      <c r="J2024" s="152" t="str">
        <f t="shared" si="1"/>
        <v>2024/10</v>
      </c>
    </row>
    <row r="2025">
      <c r="A2025" s="195">
        <v>1.7299008E9</v>
      </c>
      <c r="B2025" s="186">
        <v>1.7299872E9</v>
      </c>
      <c r="C2025" s="186">
        <v>0.30571985</v>
      </c>
      <c r="D2025" s="186" t="s">
        <v>537</v>
      </c>
      <c r="E2025" s="196"/>
      <c r="F2025" s="186" t="s">
        <v>553</v>
      </c>
      <c r="G2025" s="186" t="s">
        <v>539</v>
      </c>
      <c r="H2025" s="186" t="s">
        <v>496</v>
      </c>
      <c r="I2025" s="186" t="s">
        <v>540</v>
      </c>
      <c r="J2025" s="152" t="str">
        <f t="shared" si="1"/>
        <v>2024/10</v>
      </c>
    </row>
    <row r="2026">
      <c r="A2026" s="195">
        <v>1.7299008E9</v>
      </c>
      <c r="B2026" s="186">
        <v>1.7299872E9</v>
      </c>
      <c r="C2026" s="186">
        <v>0.0472758</v>
      </c>
      <c r="D2026" s="186" t="s">
        <v>537</v>
      </c>
      <c r="E2026" s="196"/>
      <c r="F2026" s="186" t="s">
        <v>548</v>
      </c>
      <c r="G2026" s="186" t="s">
        <v>539</v>
      </c>
      <c r="H2026" s="186" t="s">
        <v>488</v>
      </c>
      <c r="I2026" s="186" t="s">
        <v>540</v>
      </c>
      <c r="J2026" s="152" t="str">
        <f t="shared" si="1"/>
        <v>2024/10</v>
      </c>
    </row>
    <row r="2027">
      <c r="A2027" s="195">
        <v>1.7299008E9</v>
      </c>
      <c r="B2027" s="186">
        <v>1.7299872E9</v>
      </c>
      <c r="C2027" s="190">
        <v>5.837E-5</v>
      </c>
      <c r="D2027" s="186" t="s">
        <v>537</v>
      </c>
      <c r="E2027" s="196"/>
      <c r="F2027" s="186" t="s">
        <v>544</v>
      </c>
      <c r="G2027" s="186" t="s">
        <v>539</v>
      </c>
      <c r="H2027" s="186" t="s">
        <v>498</v>
      </c>
      <c r="I2027" s="186" t="s">
        <v>540</v>
      </c>
      <c r="J2027" s="152" t="str">
        <f t="shared" si="1"/>
        <v>2024/10</v>
      </c>
    </row>
    <row r="2028">
      <c r="A2028" s="195">
        <v>1.7299008E9</v>
      </c>
      <c r="B2028" s="186">
        <v>1.7299872E9</v>
      </c>
      <c r="C2028" s="186">
        <v>0.368295</v>
      </c>
      <c r="D2028" s="186" t="s">
        <v>537</v>
      </c>
      <c r="E2028" s="196"/>
      <c r="F2028" s="186" t="s">
        <v>550</v>
      </c>
      <c r="G2028" s="186" t="s">
        <v>539</v>
      </c>
      <c r="H2028" s="186" t="s">
        <v>497</v>
      </c>
      <c r="I2028" s="186" t="s">
        <v>540</v>
      </c>
      <c r="J2028" s="152" t="str">
        <f t="shared" si="1"/>
        <v>2024/10</v>
      </c>
    </row>
    <row r="2029">
      <c r="A2029" s="195">
        <v>1.7299872E9</v>
      </c>
      <c r="B2029" s="186">
        <v>1.7300736E9</v>
      </c>
      <c r="C2029" s="186">
        <v>1.8447855</v>
      </c>
      <c r="D2029" s="186" t="s">
        <v>537</v>
      </c>
      <c r="E2029" s="196"/>
      <c r="F2029" s="186" t="s">
        <v>542</v>
      </c>
      <c r="G2029" s="186" t="s">
        <v>539</v>
      </c>
      <c r="H2029" s="186" t="s">
        <v>487</v>
      </c>
      <c r="I2029" s="186" t="s">
        <v>540</v>
      </c>
      <c r="J2029" s="152" t="str">
        <f t="shared" si="1"/>
        <v>2024/10</v>
      </c>
    </row>
    <row r="2030">
      <c r="A2030" s="195">
        <v>1.7299872E9</v>
      </c>
      <c r="B2030" s="186">
        <v>1.7300736E9</v>
      </c>
      <c r="C2030" s="186">
        <v>1.68299604</v>
      </c>
      <c r="D2030" s="186" t="s">
        <v>537</v>
      </c>
      <c r="E2030" s="196"/>
      <c r="F2030" s="186" t="s">
        <v>538</v>
      </c>
      <c r="G2030" s="186" t="s">
        <v>539</v>
      </c>
      <c r="H2030" s="186" t="s">
        <v>499</v>
      </c>
      <c r="I2030" s="186" t="s">
        <v>540</v>
      </c>
      <c r="J2030" s="152" t="str">
        <f t="shared" si="1"/>
        <v>2024/10</v>
      </c>
    </row>
    <row r="2031">
      <c r="A2031" s="195">
        <v>1.7299872E9</v>
      </c>
      <c r="B2031" s="186">
        <v>1.7300736E9</v>
      </c>
      <c r="C2031" s="186">
        <v>4.04301855</v>
      </c>
      <c r="D2031" s="186" t="s">
        <v>537</v>
      </c>
      <c r="E2031" s="196"/>
      <c r="F2031" s="186" t="s">
        <v>543</v>
      </c>
      <c r="G2031" s="186" t="s">
        <v>539</v>
      </c>
      <c r="H2031" s="186" t="s">
        <v>502</v>
      </c>
      <c r="I2031" s="186" t="s">
        <v>540</v>
      </c>
      <c r="J2031" s="152" t="str">
        <f t="shared" si="1"/>
        <v>2024/10</v>
      </c>
    </row>
    <row r="2032">
      <c r="A2032" s="195">
        <v>1.7299872E9</v>
      </c>
      <c r="B2032" s="186">
        <v>1.7300736E9</v>
      </c>
      <c r="C2032" s="186">
        <v>0.23108605</v>
      </c>
      <c r="D2032" s="186" t="s">
        <v>537</v>
      </c>
      <c r="E2032" s="196"/>
      <c r="F2032" s="186" t="s">
        <v>541</v>
      </c>
      <c r="G2032" s="186" t="s">
        <v>539</v>
      </c>
      <c r="H2032" s="186" t="s">
        <v>489</v>
      </c>
      <c r="I2032" s="186" t="s">
        <v>540</v>
      </c>
      <c r="J2032" s="152" t="str">
        <f t="shared" si="1"/>
        <v>2024/10</v>
      </c>
    </row>
    <row r="2033">
      <c r="A2033" s="195">
        <v>1.7299872E9</v>
      </c>
      <c r="B2033" s="186">
        <v>1.7300736E9</v>
      </c>
      <c r="C2033" s="186">
        <v>0.00927593</v>
      </c>
      <c r="D2033" s="186" t="s">
        <v>537</v>
      </c>
      <c r="E2033" s="196"/>
      <c r="F2033" s="186" t="s">
        <v>544</v>
      </c>
      <c r="G2033" s="186" t="s">
        <v>539</v>
      </c>
      <c r="H2033" s="186" t="s">
        <v>498</v>
      </c>
      <c r="I2033" s="186" t="s">
        <v>540</v>
      </c>
      <c r="J2033" s="152" t="str">
        <f t="shared" si="1"/>
        <v>2024/10</v>
      </c>
    </row>
    <row r="2034">
      <c r="A2034" s="195">
        <v>1.7299872E9</v>
      </c>
      <c r="B2034" s="186">
        <v>1.7300736E9</v>
      </c>
      <c r="C2034" s="186">
        <v>0.1468252</v>
      </c>
      <c r="D2034" s="186" t="s">
        <v>537</v>
      </c>
      <c r="E2034" s="196"/>
      <c r="F2034" s="186" t="s">
        <v>553</v>
      </c>
      <c r="G2034" s="186" t="s">
        <v>539</v>
      </c>
      <c r="H2034" s="186" t="s">
        <v>496</v>
      </c>
      <c r="I2034" s="186" t="s">
        <v>540</v>
      </c>
      <c r="J2034" s="152" t="str">
        <f t="shared" si="1"/>
        <v>2024/10</v>
      </c>
    </row>
    <row r="2035">
      <c r="A2035" s="195">
        <v>1.7299872E9</v>
      </c>
      <c r="B2035" s="186">
        <v>1.7300736E9</v>
      </c>
      <c r="C2035" s="186">
        <v>0.09248685</v>
      </c>
      <c r="D2035" s="186" t="s">
        <v>537</v>
      </c>
      <c r="E2035" s="196"/>
      <c r="F2035" s="186" t="s">
        <v>548</v>
      </c>
      <c r="G2035" s="186" t="s">
        <v>539</v>
      </c>
      <c r="H2035" s="186" t="s">
        <v>488</v>
      </c>
      <c r="I2035" s="186" t="s">
        <v>540</v>
      </c>
      <c r="J2035" s="152" t="str">
        <f t="shared" si="1"/>
        <v>2024/10</v>
      </c>
    </row>
    <row r="2036">
      <c r="A2036" s="195">
        <v>1.7299872E9</v>
      </c>
      <c r="B2036" s="186">
        <v>1.7300736E9</v>
      </c>
      <c r="C2036" s="186">
        <v>0.3842865</v>
      </c>
      <c r="D2036" s="186" t="s">
        <v>537</v>
      </c>
      <c r="E2036" s="196"/>
      <c r="F2036" s="186" t="s">
        <v>550</v>
      </c>
      <c r="G2036" s="186" t="s">
        <v>539</v>
      </c>
      <c r="H2036" s="186" t="s">
        <v>497</v>
      </c>
      <c r="I2036" s="186" t="s">
        <v>540</v>
      </c>
      <c r="J2036" s="152" t="str">
        <f t="shared" si="1"/>
        <v>2024/10</v>
      </c>
    </row>
    <row r="2037">
      <c r="A2037" s="195">
        <v>1.7300736E9</v>
      </c>
      <c r="B2037" s="186">
        <v>1.73016E9</v>
      </c>
      <c r="C2037" s="186">
        <v>0.030155</v>
      </c>
      <c r="D2037" s="186" t="s">
        <v>537</v>
      </c>
      <c r="E2037" s="196"/>
      <c r="F2037" s="186" t="s">
        <v>554</v>
      </c>
      <c r="G2037" s="186" t="s">
        <v>539</v>
      </c>
      <c r="H2037" s="186" t="s">
        <v>507</v>
      </c>
      <c r="I2037" s="186" t="s">
        <v>540</v>
      </c>
      <c r="J2037" s="152" t="str">
        <f t="shared" si="1"/>
        <v>2024/10</v>
      </c>
    </row>
    <row r="2038">
      <c r="A2038" s="195">
        <v>1.7300736E9</v>
      </c>
      <c r="B2038" s="186">
        <v>1.73016E9</v>
      </c>
      <c r="C2038" s="186">
        <v>3.22091965</v>
      </c>
      <c r="D2038" s="186" t="s">
        <v>537</v>
      </c>
      <c r="E2038" s="196"/>
      <c r="F2038" s="186" t="s">
        <v>542</v>
      </c>
      <c r="G2038" s="186" t="s">
        <v>539</v>
      </c>
      <c r="H2038" s="186" t="s">
        <v>487</v>
      </c>
      <c r="I2038" s="186" t="s">
        <v>540</v>
      </c>
      <c r="J2038" s="152" t="str">
        <f t="shared" si="1"/>
        <v>2024/10</v>
      </c>
    </row>
    <row r="2039">
      <c r="A2039" s="195">
        <v>1.7300736E9</v>
      </c>
      <c r="B2039" s="186">
        <v>1.73016E9</v>
      </c>
      <c r="C2039" s="186">
        <v>2.80533046</v>
      </c>
      <c r="D2039" s="186" t="s">
        <v>537</v>
      </c>
      <c r="E2039" s="196"/>
      <c r="F2039" s="186" t="s">
        <v>538</v>
      </c>
      <c r="G2039" s="186" t="s">
        <v>539</v>
      </c>
      <c r="H2039" s="186" t="s">
        <v>499</v>
      </c>
      <c r="I2039" s="186" t="s">
        <v>540</v>
      </c>
      <c r="J2039" s="152" t="str">
        <f t="shared" si="1"/>
        <v>2024/10</v>
      </c>
    </row>
    <row r="2040">
      <c r="A2040" s="195">
        <v>1.7300736E9</v>
      </c>
      <c r="B2040" s="186">
        <v>1.73016E9</v>
      </c>
      <c r="C2040" s="186">
        <v>16.66382466</v>
      </c>
      <c r="D2040" s="186" t="s">
        <v>537</v>
      </c>
      <c r="E2040" s="196"/>
      <c r="F2040" s="186" t="s">
        <v>543</v>
      </c>
      <c r="G2040" s="186" t="s">
        <v>539</v>
      </c>
      <c r="H2040" s="186" t="s">
        <v>502</v>
      </c>
      <c r="I2040" s="186" t="s">
        <v>540</v>
      </c>
      <c r="J2040" s="152" t="str">
        <f t="shared" si="1"/>
        <v>2024/10</v>
      </c>
    </row>
    <row r="2041">
      <c r="A2041" s="195">
        <v>1.7300736E9</v>
      </c>
      <c r="B2041" s="186">
        <v>1.73016E9</v>
      </c>
      <c r="C2041" s="186">
        <v>2.75523913</v>
      </c>
      <c r="D2041" s="186" t="s">
        <v>537</v>
      </c>
      <c r="E2041" s="196"/>
      <c r="F2041" s="186" t="s">
        <v>548</v>
      </c>
      <c r="G2041" s="186" t="s">
        <v>539</v>
      </c>
      <c r="H2041" s="186" t="s">
        <v>488</v>
      </c>
      <c r="I2041" s="186" t="s">
        <v>540</v>
      </c>
      <c r="J2041" s="152" t="str">
        <f t="shared" si="1"/>
        <v>2024/10</v>
      </c>
    </row>
    <row r="2042">
      <c r="A2042" s="195">
        <v>1.7300736E9</v>
      </c>
      <c r="B2042" s="186">
        <v>1.73016E9</v>
      </c>
      <c r="C2042" s="186">
        <v>2.46154514</v>
      </c>
      <c r="D2042" s="186" t="s">
        <v>537</v>
      </c>
      <c r="E2042" s="196"/>
      <c r="F2042" s="186" t="s">
        <v>541</v>
      </c>
      <c r="G2042" s="186" t="s">
        <v>539</v>
      </c>
      <c r="H2042" s="186" t="s">
        <v>489</v>
      </c>
      <c r="I2042" s="186" t="s">
        <v>540</v>
      </c>
      <c r="J2042" s="152" t="str">
        <f t="shared" si="1"/>
        <v>2024/10</v>
      </c>
    </row>
    <row r="2043">
      <c r="A2043" s="195">
        <v>1.7300736E9</v>
      </c>
      <c r="B2043" s="186">
        <v>1.73016E9</v>
      </c>
      <c r="C2043" s="186">
        <v>0.0048825</v>
      </c>
      <c r="D2043" s="186" t="s">
        <v>537</v>
      </c>
      <c r="E2043" s="196"/>
      <c r="F2043" s="186" t="s">
        <v>561</v>
      </c>
      <c r="G2043" s="186" t="s">
        <v>539</v>
      </c>
      <c r="H2043" s="186" t="s">
        <v>493</v>
      </c>
      <c r="I2043" s="186" t="s">
        <v>540</v>
      </c>
      <c r="J2043" s="152" t="str">
        <f t="shared" si="1"/>
        <v>2024/10</v>
      </c>
    </row>
    <row r="2044">
      <c r="A2044" s="195">
        <v>1.7300736E9</v>
      </c>
      <c r="B2044" s="186">
        <v>1.73016E9</v>
      </c>
      <c r="C2044" s="186">
        <v>0.33141481</v>
      </c>
      <c r="D2044" s="186" t="s">
        <v>537</v>
      </c>
      <c r="E2044" s="196"/>
      <c r="F2044" s="186" t="s">
        <v>544</v>
      </c>
      <c r="G2044" s="186" t="s">
        <v>539</v>
      </c>
      <c r="H2044" s="186" t="s">
        <v>498</v>
      </c>
      <c r="I2044" s="186" t="s">
        <v>540</v>
      </c>
      <c r="J2044" s="152" t="str">
        <f t="shared" si="1"/>
        <v>2024/10</v>
      </c>
    </row>
    <row r="2045">
      <c r="A2045" s="195">
        <v>1.7300736E9</v>
      </c>
      <c r="B2045" s="186">
        <v>1.73016E9</v>
      </c>
      <c r="C2045" s="186">
        <v>0.1789762</v>
      </c>
      <c r="D2045" s="186" t="s">
        <v>537</v>
      </c>
      <c r="E2045" s="196"/>
      <c r="F2045" s="186" t="s">
        <v>553</v>
      </c>
      <c r="G2045" s="186" t="s">
        <v>539</v>
      </c>
      <c r="H2045" s="186" t="s">
        <v>496</v>
      </c>
      <c r="I2045" s="186" t="s">
        <v>540</v>
      </c>
      <c r="J2045" s="152" t="str">
        <f t="shared" si="1"/>
        <v>2024/10</v>
      </c>
    </row>
    <row r="2046">
      <c r="A2046" s="195">
        <v>1.7300736E9</v>
      </c>
      <c r="B2046" s="186">
        <v>1.73016E9</v>
      </c>
      <c r="C2046" s="186">
        <v>0.4134295</v>
      </c>
      <c r="D2046" s="186" t="s">
        <v>537</v>
      </c>
      <c r="E2046" s="196"/>
      <c r="F2046" s="186" t="s">
        <v>550</v>
      </c>
      <c r="G2046" s="186" t="s">
        <v>539</v>
      </c>
      <c r="H2046" s="186" t="s">
        <v>497</v>
      </c>
      <c r="I2046" s="186" t="s">
        <v>540</v>
      </c>
      <c r="J2046" s="152" t="str">
        <f t="shared" si="1"/>
        <v>2024/10</v>
      </c>
    </row>
    <row r="2047">
      <c r="A2047" s="195">
        <v>1.73016E9</v>
      </c>
      <c r="B2047" s="186">
        <v>1.7302464E9</v>
      </c>
      <c r="C2047" s="186">
        <v>0.0208875</v>
      </c>
      <c r="D2047" s="186" t="s">
        <v>537</v>
      </c>
      <c r="E2047" s="196"/>
      <c r="F2047" s="186" t="s">
        <v>554</v>
      </c>
      <c r="G2047" s="186" t="s">
        <v>539</v>
      </c>
      <c r="H2047" s="186" t="s">
        <v>507</v>
      </c>
      <c r="I2047" s="186" t="s">
        <v>540</v>
      </c>
      <c r="J2047" s="152" t="str">
        <f t="shared" si="1"/>
        <v>2024/10</v>
      </c>
    </row>
    <row r="2048">
      <c r="A2048" s="195">
        <v>1.73016E9</v>
      </c>
      <c r="B2048" s="186">
        <v>1.7302464E9</v>
      </c>
      <c r="C2048" s="186">
        <v>3.57731355</v>
      </c>
      <c r="D2048" s="186" t="s">
        <v>537</v>
      </c>
      <c r="E2048" s="196"/>
      <c r="F2048" s="186" t="s">
        <v>542</v>
      </c>
      <c r="G2048" s="186" t="s">
        <v>539</v>
      </c>
      <c r="H2048" s="186" t="s">
        <v>487</v>
      </c>
      <c r="I2048" s="186" t="s">
        <v>540</v>
      </c>
      <c r="J2048" s="152" t="str">
        <f t="shared" si="1"/>
        <v>2024/10</v>
      </c>
    </row>
    <row r="2049">
      <c r="A2049" s="195">
        <v>1.73016E9</v>
      </c>
      <c r="B2049" s="186">
        <v>1.7302464E9</v>
      </c>
      <c r="C2049" s="186">
        <v>4.91427408</v>
      </c>
      <c r="D2049" s="186" t="s">
        <v>537</v>
      </c>
      <c r="E2049" s="196"/>
      <c r="F2049" s="186" t="s">
        <v>538</v>
      </c>
      <c r="G2049" s="186" t="s">
        <v>539</v>
      </c>
      <c r="H2049" s="186" t="s">
        <v>499</v>
      </c>
      <c r="I2049" s="186" t="s">
        <v>540</v>
      </c>
      <c r="J2049" s="152" t="str">
        <f t="shared" si="1"/>
        <v>2024/10</v>
      </c>
    </row>
    <row r="2050">
      <c r="A2050" s="195">
        <v>1.73016E9</v>
      </c>
      <c r="B2050" s="186">
        <v>1.7302464E9</v>
      </c>
      <c r="C2050" s="186">
        <v>7.92495783</v>
      </c>
      <c r="D2050" s="186" t="s">
        <v>537</v>
      </c>
      <c r="E2050" s="196"/>
      <c r="F2050" s="186" t="s">
        <v>543</v>
      </c>
      <c r="G2050" s="186" t="s">
        <v>539</v>
      </c>
      <c r="H2050" s="186" t="s">
        <v>502</v>
      </c>
      <c r="I2050" s="186" t="s">
        <v>540</v>
      </c>
      <c r="J2050" s="152" t="str">
        <f t="shared" si="1"/>
        <v>2024/10</v>
      </c>
    </row>
    <row r="2051">
      <c r="A2051" s="195">
        <v>1.73016E9</v>
      </c>
      <c r="B2051" s="186">
        <v>1.7302464E9</v>
      </c>
      <c r="C2051" s="186">
        <v>94.9018676</v>
      </c>
      <c r="D2051" s="186" t="s">
        <v>537</v>
      </c>
      <c r="E2051" s="196"/>
      <c r="F2051" s="186" t="s">
        <v>548</v>
      </c>
      <c r="G2051" s="186" t="s">
        <v>539</v>
      </c>
      <c r="H2051" s="186" t="s">
        <v>488</v>
      </c>
      <c r="I2051" s="186" t="s">
        <v>540</v>
      </c>
      <c r="J2051" s="152" t="str">
        <f t="shared" si="1"/>
        <v>2024/10</v>
      </c>
    </row>
    <row r="2052">
      <c r="A2052" s="195">
        <v>1.73016E9</v>
      </c>
      <c r="B2052" s="186">
        <v>1.7302464E9</v>
      </c>
      <c r="C2052" s="186">
        <v>1.51709822</v>
      </c>
      <c r="D2052" s="186" t="s">
        <v>537</v>
      </c>
      <c r="E2052" s="196"/>
      <c r="F2052" s="186" t="s">
        <v>541</v>
      </c>
      <c r="G2052" s="186" t="s">
        <v>539</v>
      </c>
      <c r="H2052" s="186" t="s">
        <v>489</v>
      </c>
      <c r="I2052" s="186" t="s">
        <v>540</v>
      </c>
      <c r="J2052" s="152" t="str">
        <f t="shared" si="1"/>
        <v>2024/10</v>
      </c>
    </row>
    <row r="2053">
      <c r="A2053" s="195">
        <v>1.73016E9</v>
      </c>
      <c r="B2053" s="186">
        <v>1.7302464E9</v>
      </c>
      <c r="C2053" s="186">
        <v>0.30868319</v>
      </c>
      <c r="D2053" s="186" t="s">
        <v>537</v>
      </c>
      <c r="E2053" s="196"/>
      <c r="F2053" s="186" t="s">
        <v>544</v>
      </c>
      <c r="G2053" s="186" t="s">
        <v>539</v>
      </c>
      <c r="H2053" s="186" t="s">
        <v>498</v>
      </c>
      <c r="I2053" s="186" t="s">
        <v>540</v>
      </c>
      <c r="J2053" s="152" t="str">
        <f t="shared" si="1"/>
        <v>2024/10</v>
      </c>
    </row>
    <row r="2054">
      <c r="A2054" s="195">
        <v>1.73016E9</v>
      </c>
      <c r="B2054" s="186">
        <v>1.7302464E9</v>
      </c>
      <c r="C2054" s="186">
        <v>0.233476</v>
      </c>
      <c r="D2054" s="186" t="s">
        <v>537</v>
      </c>
      <c r="E2054" s="196"/>
      <c r="F2054" s="186" t="s">
        <v>553</v>
      </c>
      <c r="G2054" s="186" t="s">
        <v>539</v>
      </c>
      <c r="H2054" s="186" t="s">
        <v>496</v>
      </c>
      <c r="I2054" s="186" t="s">
        <v>540</v>
      </c>
      <c r="J2054" s="152" t="str">
        <f t="shared" si="1"/>
        <v>2024/10</v>
      </c>
    </row>
    <row r="2055">
      <c r="A2055" s="195">
        <v>1.73016E9</v>
      </c>
      <c r="B2055" s="186">
        <v>1.7302464E9</v>
      </c>
      <c r="C2055" s="186">
        <v>0.341695</v>
      </c>
      <c r="D2055" s="186" t="s">
        <v>537</v>
      </c>
      <c r="E2055" s="196"/>
      <c r="F2055" s="186" t="s">
        <v>550</v>
      </c>
      <c r="G2055" s="186" t="s">
        <v>539</v>
      </c>
      <c r="H2055" s="186" t="s">
        <v>497</v>
      </c>
      <c r="I2055" s="186" t="s">
        <v>540</v>
      </c>
      <c r="J2055" s="152" t="str">
        <f t="shared" si="1"/>
        <v>2024/10</v>
      </c>
    </row>
    <row r="2056">
      <c r="A2056" s="195">
        <v>1.7302464E9</v>
      </c>
      <c r="B2056" s="186">
        <v>1.7303328E9</v>
      </c>
      <c r="C2056" s="186">
        <v>0.0195825</v>
      </c>
      <c r="D2056" s="186" t="s">
        <v>537</v>
      </c>
      <c r="E2056" s="196"/>
      <c r="F2056" s="186" t="s">
        <v>554</v>
      </c>
      <c r="G2056" s="186" t="s">
        <v>539</v>
      </c>
      <c r="H2056" s="186" t="s">
        <v>507</v>
      </c>
      <c r="I2056" s="186" t="s">
        <v>540</v>
      </c>
      <c r="J2056" s="152" t="str">
        <f t="shared" si="1"/>
        <v>2024/10</v>
      </c>
    </row>
    <row r="2057">
      <c r="A2057" s="195">
        <v>1.7302464E9</v>
      </c>
      <c r="B2057" s="186">
        <v>1.7303328E9</v>
      </c>
      <c r="C2057" s="186">
        <v>1.4838324</v>
      </c>
      <c r="D2057" s="186" t="s">
        <v>537</v>
      </c>
      <c r="E2057" s="196"/>
      <c r="F2057" s="186" t="s">
        <v>542</v>
      </c>
      <c r="G2057" s="186" t="s">
        <v>539</v>
      </c>
      <c r="H2057" s="186" t="s">
        <v>487</v>
      </c>
      <c r="I2057" s="186" t="s">
        <v>540</v>
      </c>
      <c r="J2057" s="152" t="str">
        <f t="shared" si="1"/>
        <v>2024/10</v>
      </c>
    </row>
    <row r="2058">
      <c r="A2058" s="195">
        <v>1.7302464E9</v>
      </c>
      <c r="B2058" s="186">
        <v>1.7303328E9</v>
      </c>
      <c r="C2058" s="186">
        <v>2.15874715</v>
      </c>
      <c r="D2058" s="186" t="s">
        <v>537</v>
      </c>
      <c r="E2058" s="196"/>
      <c r="F2058" s="186" t="s">
        <v>538</v>
      </c>
      <c r="G2058" s="186" t="s">
        <v>539</v>
      </c>
      <c r="H2058" s="186" t="s">
        <v>499</v>
      </c>
      <c r="I2058" s="186" t="s">
        <v>540</v>
      </c>
      <c r="J2058" s="152" t="str">
        <f t="shared" si="1"/>
        <v>2024/10</v>
      </c>
    </row>
    <row r="2059">
      <c r="A2059" s="195">
        <v>1.7302464E9</v>
      </c>
      <c r="B2059" s="186">
        <v>1.7303328E9</v>
      </c>
      <c r="C2059" s="186">
        <v>14.28529706</v>
      </c>
      <c r="D2059" s="186" t="s">
        <v>537</v>
      </c>
      <c r="E2059" s="196"/>
      <c r="F2059" s="186" t="s">
        <v>543</v>
      </c>
      <c r="G2059" s="186" t="s">
        <v>539</v>
      </c>
      <c r="H2059" s="186" t="s">
        <v>502</v>
      </c>
      <c r="I2059" s="186" t="s">
        <v>540</v>
      </c>
      <c r="J2059" s="152" t="str">
        <f t="shared" si="1"/>
        <v>2024/10</v>
      </c>
    </row>
    <row r="2060">
      <c r="A2060" s="195">
        <v>1.7302464E9</v>
      </c>
      <c r="B2060" s="186">
        <v>1.7303328E9</v>
      </c>
      <c r="C2060" s="186">
        <v>30.0048304</v>
      </c>
      <c r="D2060" s="186" t="s">
        <v>537</v>
      </c>
      <c r="E2060" s="196"/>
      <c r="F2060" s="186" t="s">
        <v>548</v>
      </c>
      <c r="G2060" s="186" t="s">
        <v>539</v>
      </c>
      <c r="H2060" s="186" t="s">
        <v>488</v>
      </c>
      <c r="I2060" s="186" t="s">
        <v>540</v>
      </c>
      <c r="J2060" s="152" t="str">
        <f t="shared" si="1"/>
        <v>2024/10</v>
      </c>
    </row>
    <row r="2061">
      <c r="A2061" s="195">
        <v>1.7302464E9</v>
      </c>
      <c r="B2061" s="186">
        <v>1.7303328E9</v>
      </c>
      <c r="C2061" s="186">
        <v>1.67037949</v>
      </c>
      <c r="D2061" s="186" t="s">
        <v>537</v>
      </c>
      <c r="E2061" s="196"/>
      <c r="F2061" s="186" t="s">
        <v>541</v>
      </c>
      <c r="G2061" s="186" t="s">
        <v>539</v>
      </c>
      <c r="H2061" s="186" t="s">
        <v>489</v>
      </c>
      <c r="I2061" s="186" t="s">
        <v>540</v>
      </c>
      <c r="J2061" s="152" t="str">
        <f t="shared" si="1"/>
        <v>2024/10</v>
      </c>
    </row>
    <row r="2062">
      <c r="A2062" s="195">
        <v>1.7302464E9</v>
      </c>
      <c r="B2062" s="186">
        <v>1.7303328E9</v>
      </c>
      <c r="C2062" s="186">
        <v>0.32491788</v>
      </c>
      <c r="D2062" s="186" t="s">
        <v>537</v>
      </c>
      <c r="E2062" s="196"/>
      <c r="F2062" s="186" t="s">
        <v>544</v>
      </c>
      <c r="G2062" s="186" t="s">
        <v>539</v>
      </c>
      <c r="H2062" s="186" t="s">
        <v>498</v>
      </c>
      <c r="I2062" s="186" t="s">
        <v>540</v>
      </c>
      <c r="J2062" s="152" t="str">
        <f t="shared" si="1"/>
        <v>2024/10</v>
      </c>
    </row>
    <row r="2063">
      <c r="A2063" s="195">
        <v>1.7302464E9</v>
      </c>
      <c r="B2063" s="186">
        <v>1.7303328E9</v>
      </c>
      <c r="C2063" s="186">
        <v>0.34800375</v>
      </c>
      <c r="D2063" s="186" t="s">
        <v>537</v>
      </c>
      <c r="E2063" s="196"/>
      <c r="F2063" s="186" t="s">
        <v>553</v>
      </c>
      <c r="G2063" s="186" t="s">
        <v>539</v>
      </c>
      <c r="H2063" s="186" t="s">
        <v>496</v>
      </c>
      <c r="I2063" s="186" t="s">
        <v>540</v>
      </c>
      <c r="J2063" s="152" t="str">
        <f t="shared" si="1"/>
        <v>2024/10</v>
      </c>
    </row>
    <row r="2064">
      <c r="A2064" s="195">
        <v>1.7302464E9</v>
      </c>
      <c r="B2064" s="186">
        <v>1.7303328E9</v>
      </c>
      <c r="C2064" s="186">
        <v>0.3441225</v>
      </c>
      <c r="D2064" s="186" t="s">
        <v>537</v>
      </c>
      <c r="E2064" s="196"/>
      <c r="F2064" s="186" t="s">
        <v>550</v>
      </c>
      <c r="G2064" s="186" t="s">
        <v>539</v>
      </c>
      <c r="H2064" s="186" t="s">
        <v>497</v>
      </c>
      <c r="I2064" s="186" t="s">
        <v>540</v>
      </c>
      <c r="J2064" s="152" t="str">
        <f t="shared" si="1"/>
        <v>2024/10</v>
      </c>
    </row>
    <row r="2065">
      <c r="A2065" s="195">
        <v>1.7303328E9</v>
      </c>
      <c r="B2065" s="186">
        <v>1.7304192E9</v>
      </c>
      <c r="C2065" s="186">
        <v>0.0026375</v>
      </c>
      <c r="D2065" s="186" t="s">
        <v>537</v>
      </c>
      <c r="E2065" s="196"/>
      <c r="F2065" s="186" t="s">
        <v>554</v>
      </c>
      <c r="G2065" s="186" t="s">
        <v>539</v>
      </c>
      <c r="H2065" s="186" t="s">
        <v>507</v>
      </c>
      <c r="I2065" s="186" t="s">
        <v>540</v>
      </c>
      <c r="J2065" s="152" t="str">
        <f t="shared" si="1"/>
        <v>2024/11</v>
      </c>
    </row>
    <row r="2066">
      <c r="A2066" s="195">
        <v>1.7303328E9</v>
      </c>
      <c r="B2066" s="186">
        <v>1.7304192E9</v>
      </c>
      <c r="C2066" s="186">
        <v>1.28209555</v>
      </c>
      <c r="D2066" s="186" t="s">
        <v>537</v>
      </c>
      <c r="E2066" s="196"/>
      <c r="F2066" s="186" t="s">
        <v>542</v>
      </c>
      <c r="G2066" s="186" t="s">
        <v>539</v>
      </c>
      <c r="H2066" s="186" t="s">
        <v>487</v>
      </c>
      <c r="I2066" s="186" t="s">
        <v>540</v>
      </c>
      <c r="J2066" s="152" t="str">
        <f t="shared" si="1"/>
        <v>2024/11</v>
      </c>
    </row>
    <row r="2067">
      <c r="A2067" s="195">
        <v>1.7303328E9</v>
      </c>
      <c r="B2067" s="186">
        <v>1.7304192E9</v>
      </c>
      <c r="C2067" s="186">
        <v>2.03452532</v>
      </c>
      <c r="D2067" s="186" t="s">
        <v>537</v>
      </c>
      <c r="E2067" s="196"/>
      <c r="F2067" s="186" t="s">
        <v>538</v>
      </c>
      <c r="G2067" s="186" t="s">
        <v>539</v>
      </c>
      <c r="H2067" s="186" t="s">
        <v>499</v>
      </c>
      <c r="I2067" s="186" t="s">
        <v>540</v>
      </c>
      <c r="J2067" s="152" t="str">
        <f t="shared" si="1"/>
        <v>2024/11</v>
      </c>
    </row>
    <row r="2068">
      <c r="A2068" s="195">
        <v>1.7303328E9</v>
      </c>
      <c r="B2068" s="186">
        <v>1.7304192E9</v>
      </c>
      <c r="C2068" s="186">
        <v>4.6463433</v>
      </c>
      <c r="D2068" s="186" t="s">
        <v>537</v>
      </c>
      <c r="E2068" s="196"/>
      <c r="F2068" s="186" t="s">
        <v>543</v>
      </c>
      <c r="G2068" s="186" t="s">
        <v>539</v>
      </c>
      <c r="H2068" s="186" t="s">
        <v>502</v>
      </c>
      <c r="I2068" s="186" t="s">
        <v>540</v>
      </c>
      <c r="J2068" s="152" t="str">
        <f t="shared" si="1"/>
        <v>2024/11</v>
      </c>
    </row>
    <row r="2069">
      <c r="A2069" s="195">
        <v>1.7303328E9</v>
      </c>
      <c r="B2069" s="186">
        <v>1.7304192E9</v>
      </c>
      <c r="C2069" s="186">
        <v>83.5769689</v>
      </c>
      <c r="D2069" s="186" t="s">
        <v>537</v>
      </c>
      <c r="E2069" s="196"/>
      <c r="F2069" s="186" t="s">
        <v>548</v>
      </c>
      <c r="G2069" s="186" t="s">
        <v>539</v>
      </c>
      <c r="H2069" s="186" t="s">
        <v>488</v>
      </c>
      <c r="I2069" s="186" t="s">
        <v>540</v>
      </c>
      <c r="J2069" s="152" t="str">
        <f t="shared" si="1"/>
        <v>2024/11</v>
      </c>
    </row>
    <row r="2070">
      <c r="A2070" s="195">
        <v>1.7303328E9</v>
      </c>
      <c r="B2070" s="186">
        <v>1.7304192E9</v>
      </c>
      <c r="C2070" s="186">
        <v>5.22508048</v>
      </c>
      <c r="D2070" s="186" t="s">
        <v>537</v>
      </c>
      <c r="E2070" s="196"/>
      <c r="F2070" s="186" t="s">
        <v>541</v>
      </c>
      <c r="G2070" s="186" t="s">
        <v>539</v>
      </c>
      <c r="H2070" s="186" t="s">
        <v>489</v>
      </c>
      <c r="I2070" s="186" t="s">
        <v>540</v>
      </c>
      <c r="J2070" s="152" t="str">
        <f t="shared" si="1"/>
        <v>2024/11</v>
      </c>
    </row>
    <row r="2071">
      <c r="A2071" s="195">
        <v>1.7303328E9</v>
      </c>
      <c r="B2071" s="186">
        <v>1.7304192E9</v>
      </c>
      <c r="C2071" s="186">
        <v>2.65757747</v>
      </c>
      <c r="D2071" s="186" t="s">
        <v>537</v>
      </c>
      <c r="E2071" s="196"/>
      <c r="F2071" s="186" t="s">
        <v>544</v>
      </c>
      <c r="G2071" s="186" t="s">
        <v>539</v>
      </c>
      <c r="H2071" s="186" t="s">
        <v>498</v>
      </c>
      <c r="I2071" s="186" t="s">
        <v>540</v>
      </c>
      <c r="J2071" s="152" t="str">
        <f t="shared" si="1"/>
        <v>2024/11</v>
      </c>
    </row>
    <row r="2072">
      <c r="A2072" s="195">
        <v>1.7303328E9</v>
      </c>
      <c r="B2072" s="186">
        <v>1.7304192E9</v>
      </c>
      <c r="C2072" s="186">
        <v>0.27090525</v>
      </c>
      <c r="D2072" s="186" t="s">
        <v>537</v>
      </c>
      <c r="E2072" s="196"/>
      <c r="F2072" s="186" t="s">
        <v>553</v>
      </c>
      <c r="G2072" s="186" t="s">
        <v>539</v>
      </c>
      <c r="H2072" s="186" t="s">
        <v>496</v>
      </c>
      <c r="I2072" s="186" t="s">
        <v>540</v>
      </c>
      <c r="J2072" s="152" t="str">
        <f t="shared" si="1"/>
        <v>2024/11</v>
      </c>
    </row>
    <row r="2073">
      <c r="A2073" s="195">
        <v>1.7303328E9</v>
      </c>
      <c r="B2073" s="186">
        <v>1.7304192E9</v>
      </c>
      <c r="C2073" s="186">
        <v>0.3284885</v>
      </c>
      <c r="D2073" s="186" t="s">
        <v>537</v>
      </c>
      <c r="E2073" s="196"/>
      <c r="F2073" s="186" t="s">
        <v>550</v>
      </c>
      <c r="G2073" s="186" t="s">
        <v>539</v>
      </c>
      <c r="H2073" s="186" t="s">
        <v>497</v>
      </c>
      <c r="I2073" s="186" t="s">
        <v>540</v>
      </c>
      <c r="J2073" s="152" t="str">
        <f t="shared" si="1"/>
        <v>2024/11</v>
      </c>
    </row>
    <row r="2074">
      <c r="A2074" s="195">
        <v>1.7304192E9</v>
      </c>
      <c r="B2074" s="186">
        <v>1.7305056E9</v>
      </c>
      <c r="C2074" s="186">
        <v>0.10301785</v>
      </c>
      <c r="D2074" s="186" t="s">
        <v>537</v>
      </c>
      <c r="E2074" s="196"/>
      <c r="F2074" s="186" t="s">
        <v>554</v>
      </c>
      <c r="G2074" s="186" t="s">
        <v>539</v>
      </c>
      <c r="H2074" s="186" t="s">
        <v>507</v>
      </c>
      <c r="I2074" s="186" t="s">
        <v>540</v>
      </c>
      <c r="J2074" s="152" t="str">
        <f t="shared" si="1"/>
        <v>2024/11</v>
      </c>
    </row>
    <row r="2075">
      <c r="A2075" s="195">
        <v>1.7304192E9</v>
      </c>
      <c r="B2075" s="186">
        <v>1.7305056E9</v>
      </c>
      <c r="C2075" s="186">
        <v>0.5834908</v>
      </c>
      <c r="D2075" s="186" t="s">
        <v>537</v>
      </c>
      <c r="E2075" s="196"/>
      <c r="F2075" s="186" t="s">
        <v>542</v>
      </c>
      <c r="G2075" s="186" t="s">
        <v>539</v>
      </c>
      <c r="H2075" s="186" t="s">
        <v>487</v>
      </c>
      <c r="I2075" s="186" t="s">
        <v>540</v>
      </c>
      <c r="J2075" s="152" t="str">
        <f t="shared" si="1"/>
        <v>2024/11</v>
      </c>
    </row>
    <row r="2076">
      <c r="A2076" s="195">
        <v>1.7304192E9</v>
      </c>
      <c r="B2076" s="186">
        <v>1.7305056E9</v>
      </c>
      <c r="C2076" s="186">
        <v>2.58627659</v>
      </c>
      <c r="D2076" s="186" t="s">
        <v>537</v>
      </c>
      <c r="E2076" s="196"/>
      <c r="F2076" s="186" t="s">
        <v>538</v>
      </c>
      <c r="G2076" s="186" t="s">
        <v>539</v>
      </c>
      <c r="H2076" s="186" t="s">
        <v>499</v>
      </c>
      <c r="I2076" s="186" t="s">
        <v>540</v>
      </c>
      <c r="J2076" s="152" t="str">
        <f t="shared" si="1"/>
        <v>2024/11</v>
      </c>
    </row>
    <row r="2077">
      <c r="A2077" s="195">
        <v>1.7304192E9</v>
      </c>
      <c r="B2077" s="186">
        <v>1.7305056E9</v>
      </c>
      <c r="C2077" s="186">
        <v>4.1598801</v>
      </c>
      <c r="D2077" s="186" t="s">
        <v>537</v>
      </c>
      <c r="E2077" s="196"/>
      <c r="F2077" s="186" t="s">
        <v>543</v>
      </c>
      <c r="G2077" s="186" t="s">
        <v>539</v>
      </c>
      <c r="H2077" s="186" t="s">
        <v>502</v>
      </c>
      <c r="I2077" s="186" t="s">
        <v>540</v>
      </c>
      <c r="J2077" s="152" t="str">
        <f t="shared" si="1"/>
        <v>2024/11</v>
      </c>
    </row>
    <row r="2078">
      <c r="A2078" s="195">
        <v>1.7304192E9</v>
      </c>
      <c r="B2078" s="186">
        <v>1.7305056E9</v>
      </c>
      <c r="C2078" s="186">
        <v>0.06347545</v>
      </c>
      <c r="D2078" s="186" t="s">
        <v>537</v>
      </c>
      <c r="E2078" s="196"/>
      <c r="F2078" s="186" t="s">
        <v>548</v>
      </c>
      <c r="G2078" s="186" t="s">
        <v>539</v>
      </c>
      <c r="H2078" s="186" t="s">
        <v>488</v>
      </c>
      <c r="I2078" s="186" t="s">
        <v>540</v>
      </c>
      <c r="J2078" s="152" t="str">
        <f t="shared" si="1"/>
        <v>2024/11</v>
      </c>
    </row>
    <row r="2079">
      <c r="A2079" s="195">
        <v>1.7304192E9</v>
      </c>
      <c r="B2079" s="186">
        <v>1.7305056E9</v>
      </c>
      <c r="C2079" s="186">
        <v>1.37876739</v>
      </c>
      <c r="D2079" s="186" t="s">
        <v>537</v>
      </c>
      <c r="E2079" s="196"/>
      <c r="F2079" s="186" t="s">
        <v>541</v>
      </c>
      <c r="G2079" s="186" t="s">
        <v>539</v>
      </c>
      <c r="H2079" s="186" t="s">
        <v>489</v>
      </c>
      <c r="I2079" s="186" t="s">
        <v>540</v>
      </c>
      <c r="J2079" s="152" t="str">
        <f t="shared" si="1"/>
        <v>2024/11</v>
      </c>
    </row>
    <row r="2080">
      <c r="A2080" s="195">
        <v>1.7304192E9</v>
      </c>
      <c r="B2080" s="186">
        <v>1.7305056E9</v>
      </c>
      <c r="C2080" s="186">
        <v>1.42996035</v>
      </c>
      <c r="D2080" s="186" t="s">
        <v>537</v>
      </c>
      <c r="E2080" s="196"/>
      <c r="F2080" s="186" t="s">
        <v>544</v>
      </c>
      <c r="G2080" s="186" t="s">
        <v>539</v>
      </c>
      <c r="H2080" s="186" t="s">
        <v>498</v>
      </c>
      <c r="I2080" s="186" t="s">
        <v>540</v>
      </c>
      <c r="J2080" s="152" t="str">
        <f t="shared" si="1"/>
        <v>2024/11</v>
      </c>
    </row>
    <row r="2081">
      <c r="A2081" s="195">
        <v>1.7304192E9</v>
      </c>
      <c r="B2081" s="186">
        <v>1.7305056E9</v>
      </c>
      <c r="C2081" s="186">
        <v>0.1906416</v>
      </c>
      <c r="D2081" s="186" t="s">
        <v>537</v>
      </c>
      <c r="E2081" s="196"/>
      <c r="F2081" s="186" t="s">
        <v>553</v>
      </c>
      <c r="G2081" s="186" t="s">
        <v>539</v>
      </c>
      <c r="H2081" s="186" t="s">
        <v>496</v>
      </c>
      <c r="I2081" s="186" t="s">
        <v>540</v>
      </c>
      <c r="J2081" s="152" t="str">
        <f t="shared" si="1"/>
        <v>2024/11</v>
      </c>
    </row>
    <row r="2082">
      <c r="A2082" s="195">
        <v>1.7304192E9</v>
      </c>
      <c r="B2082" s="186">
        <v>1.7305056E9</v>
      </c>
      <c r="C2082" s="186">
        <v>0.3934125</v>
      </c>
      <c r="D2082" s="186" t="s">
        <v>537</v>
      </c>
      <c r="E2082" s="196"/>
      <c r="F2082" s="186" t="s">
        <v>550</v>
      </c>
      <c r="G2082" s="186" t="s">
        <v>539</v>
      </c>
      <c r="H2082" s="186" t="s">
        <v>497</v>
      </c>
      <c r="I2082" s="186" t="s">
        <v>540</v>
      </c>
      <c r="J2082" s="152" t="str">
        <f t="shared" si="1"/>
        <v>2024/11</v>
      </c>
    </row>
    <row r="2083">
      <c r="A2083" s="195">
        <v>1.7251488E9</v>
      </c>
      <c r="B2083" s="186">
        <v>1.7252352E9</v>
      </c>
      <c r="C2083" s="186">
        <v>2.1731991</v>
      </c>
      <c r="D2083" s="186" t="s">
        <v>537</v>
      </c>
      <c r="E2083" s="196"/>
      <c r="F2083" s="186" t="s">
        <v>538</v>
      </c>
      <c r="G2083" s="186" t="s">
        <v>539</v>
      </c>
      <c r="H2083" s="186" t="s">
        <v>499</v>
      </c>
      <c r="I2083" s="186" t="s">
        <v>540</v>
      </c>
      <c r="J2083" s="152" t="str">
        <f t="shared" si="1"/>
        <v>2024/09</v>
      </c>
    </row>
    <row r="2084">
      <c r="A2084" s="195">
        <v>1.7251488E9</v>
      </c>
      <c r="B2084" s="186">
        <v>1.7252352E9</v>
      </c>
      <c r="C2084" s="186">
        <v>1.61349</v>
      </c>
      <c r="D2084" s="186" t="s">
        <v>537</v>
      </c>
      <c r="E2084" s="196"/>
      <c r="F2084" s="186" t="s">
        <v>548</v>
      </c>
      <c r="G2084" s="186" t="s">
        <v>539</v>
      </c>
      <c r="H2084" s="186" t="s">
        <v>488</v>
      </c>
      <c r="I2084" s="186" t="s">
        <v>540</v>
      </c>
      <c r="J2084" s="152" t="str">
        <f t="shared" si="1"/>
        <v>2024/09</v>
      </c>
    </row>
    <row r="2085">
      <c r="A2085" s="195">
        <v>1.7251488E9</v>
      </c>
      <c r="B2085" s="186">
        <v>1.7252352E9</v>
      </c>
      <c r="C2085" s="186">
        <v>0.153075</v>
      </c>
      <c r="D2085" s="186" t="s">
        <v>537</v>
      </c>
      <c r="E2085" s="196"/>
      <c r="F2085" s="186" t="s">
        <v>545</v>
      </c>
      <c r="G2085" s="186" t="s">
        <v>539</v>
      </c>
      <c r="H2085" s="186" t="s">
        <v>491</v>
      </c>
      <c r="I2085" s="186" t="s">
        <v>540</v>
      </c>
      <c r="J2085" s="152" t="str">
        <f t="shared" si="1"/>
        <v>2024/09</v>
      </c>
    </row>
    <row r="2086">
      <c r="A2086" s="195">
        <v>1.7251488E9</v>
      </c>
      <c r="B2086" s="186">
        <v>1.7252352E9</v>
      </c>
      <c r="C2086" s="186">
        <v>9.37068875</v>
      </c>
      <c r="D2086" s="186" t="s">
        <v>537</v>
      </c>
      <c r="E2086" s="196"/>
      <c r="F2086" s="186" t="s">
        <v>543</v>
      </c>
      <c r="G2086" s="186" t="s">
        <v>539</v>
      </c>
      <c r="H2086" s="186" t="s">
        <v>486</v>
      </c>
      <c r="I2086" s="186" t="s">
        <v>540</v>
      </c>
      <c r="J2086" s="152" t="str">
        <f t="shared" si="1"/>
        <v>2024/09</v>
      </c>
    </row>
    <row r="2087">
      <c r="A2087" s="195">
        <v>1.7251488E9</v>
      </c>
      <c r="B2087" s="186">
        <v>1.7252352E9</v>
      </c>
      <c r="C2087" s="186">
        <v>0.00595112</v>
      </c>
      <c r="D2087" s="186" t="s">
        <v>537</v>
      </c>
      <c r="E2087" s="196"/>
      <c r="F2087" s="186" t="s">
        <v>544</v>
      </c>
      <c r="G2087" s="186" t="s">
        <v>539</v>
      </c>
      <c r="H2087" s="186" t="s">
        <v>498</v>
      </c>
      <c r="I2087" s="186" t="s">
        <v>540</v>
      </c>
      <c r="J2087" s="152" t="str">
        <f t="shared" si="1"/>
        <v>2024/09</v>
      </c>
    </row>
    <row r="2088">
      <c r="A2088" s="195">
        <v>1.7252352E9</v>
      </c>
      <c r="B2088" s="186">
        <v>1.7253216E9</v>
      </c>
      <c r="C2088" s="186">
        <v>0.007555</v>
      </c>
      <c r="D2088" s="186" t="s">
        <v>537</v>
      </c>
      <c r="E2088" s="196"/>
      <c r="F2088" s="186" t="s">
        <v>542</v>
      </c>
      <c r="G2088" s="186" t="s">
        <v>539</v>
      </c>
      <c r="H2088" s="186" t="s">
        <v>487</v>
      </c>
      <c r="I2088" s="186" t="s">
        <v>540</v>
      </c>
      <c r="J2088" s="152" t="str">
        <f t="shared" si="1"/>
        <v>2024/09</v>
      </c>
    </row>
    <row r="2089">
      <c r="A2089" s="195">
        <v>1.7252352E9</v>
      </c>
      <c r="B2089" s="186">
        <v>1.7253216E9</v>
      </c>
      <c r="C2089" s="186">
        <v>51.66351073</v>
      </c>
      <c r="D2089" s="186" t="s">
        <v>537</v>
      </c>
      <c r="E2089" s="196"/>
      <c r="F2089" s="186" t="s">
        <v>538</v>
      </c>
      <c r="G2089" s="186" t="s">
        <v>539</v>
      </c>
      <c r="H2089" s="186" t="s">
        <v>499</v>
      </c>
      <c r="I2089" s="186" t="s">
        <v>540</v>
      </c>
      <c r="J2089" s="152" t="str">
        <f t="shared" si="1"/>
        <v>2024/09</v>
      </c>
    </row>
    <row r="2090">
      <c r="A2090" s="195">
        <v>1.7252352E9</v>
      </c>
      <c r="B2090" s="186">
        <v>1.7253216E9</v>
      </c>
      <c r="C2090" s="186">
        <v>20.67717715</v>
      </c>
      <c r="D2090" s="186" t="s">
        <v>537</v>
      </c>
      <c r="E2090" s="196"/>
      <c r="F2090" s="186" t="s">
        <v>541</v>
      </c>
      <c r="G2090" s="186" t="s">
        <v>539</v>
      </c>
      <c r="H2090" s="186" t="s">
        <v>489</v>
      </c>
      <c r="I2090" s="186" t="s">
        <v>540</v>
      </c>
      <c r="J2090" s="152" t="str">
        <f t="shared" si="1"/>
        <v>2024/09</v>
      </c>
    </row>
    <row r="2091">
      <c r="A2091" s="195">
        <v>1.7252352E9</v>
      </c>
      <c r="B2091" s="186">
        <v>1.7253216E9</v>
      </c>
      <c r="C2091" s="186">
        <v>47.0195302</v>
      </c>
      <c r="D2091" s="186" t="s">
        <v>537</v>
      </c>
      <c r="E2091" s="196"/>
      <c r="F2091" s="186" t="s">
        <v>548</v>
      </c>
      <c r="G2091" s="186" t="s">
        <v>539</v>
      </c>
      <c r="H2091" s="186" t="s">
        <v>488</v>
      </c>
      <c r="I2091" s="186" t="s">
        <v>540</v>
      </c>
      <c r="J2091" s="152" t="str">
        <f t="shared" si="1"/>
        <v>2024/09</v>
      </c>
    </row>
    <row r="2092">
      <c r="A2092" s="195">
        <v>1.7252352E9</v>
      </c>
      <c r="B2092" s="186">
        <v>1.7253216E9</v>
      </c>
      <c r="C2092" s="186">
        <v>0.046855</v>
      </c>
      <c r="D2092" s="186" t="s">
        <v>537</v>
      </c>
      <c r="E2092" s="196"/>
      <c r="F2092" s="186" t="s">
        <v>545</v>
      </c>
      <c r="G2092" s="186" t="s">
        <v>539</v>
      </c>
      <c r="H2092" s="186" t="s">
        <v>491</v>
      </c>
      <c r="I2092" s="186" t="s">
        <v>540</v>
      </c>
      <c r="J2092" s="152" t="str">
        <f t="shared" si="1"/>
        <v>2024/09</v>
      </c>
    </row>
    <row r="2093">
      <c r="A2093" s="195">
        <v>1.7252352E9</v>
      </c>
      <c r="B2093" s="186">
        <v>1.7253216E9</v>
      </c>
      <c r="C2093" s="186">
        <v>8.8296471</v>
      </c>
      <c r="D2093" s="186" t="s">
        <v>537</v>
      </c>
      <c r="E2093" s="196"/>
      <c r="F2093" s="186" t="s">
        <v>543</v>
      </c>
      <c r="G2093" s="186" t="s">
        <v>539</v>
      </c>
      <c r="H2093" s="186" t="s">
        <v>486</v>
      </c>
      <c r="I2093" s="186" t="s">
        <v>540</v>
      </c>
      <c r="J2093" s="152" t="str">
        <f t="shared" si="1"/>
        <v>2024/09</v>
      </c>
    </row>
    <row r="2094">
      <c r="A2094" s="195">
        <v>1.7252352E9</v>
      </c>
      <c r="B2094" s="186">
        <v>1.7253216E9</v>
      </c>
      <c r="C2094" s="186">
        <v>0.38558704</v>
      </c>
      <c r="D2094" s="186" t="s">
        <v>537</v>
      </c>
      <c r="E2094" s="196"/>
      <c r="F2094" s="186" t="s">
        <v>544</v>
      </c>
      <c r="G2094" s="186" t="s">
        <v>539</v>
      </c>
      <c r="H2094" s="186" t="s">
        <v>498</v>
      </c>
      <c r="I2094" s="186" t="s">
        <v>540</v>
      </c>
      <c r="J2094" s="152" t="str">
        <f t="shared" si="1"/>
        <v>2024/09</v>
      </c>
    </row>
    <row r="2095">
      <c r="A2095" s="195">
        <v>1.7252352E9</v>
      </c>
      <c r="B2095" s="186">
        <v>1.7253216E9</v>
      </c>
      <c r="C2095" s="186">
        <v>0.11555235</v>
      </c>
      <c r="D2095" s="186" t="s">
        <v>537</v>
      </c>
      <c r="E2095" s="196"/>
      <c r="F2095" s="186" t="s">
        <v>559</v>
      </c>
      <c r="G2095" s="186" t="s">
        <v>539</v>
      </c>
      <c r="H2095" s="186" t="s">
        <v>501</v>
      </c>
      <c r="I2095" s="186" t="s">
        <v>540</v>
      </c>
      <c r="J2095" s="152" t="str">
        <f t="shared" si="1"/>
        <v>2024/09</v>
      </c>
    </row>
    <row r="2096">
      <c r="A2096" s="195">
        <v>1.7253216E9</v>
      </c>
      <c r="B2096" s="186">
        <v>1.725408E9</v>
      </c>
      <c r="C2096" s="186">
        <v>5.70130536</v>
      </c>
      <c r="D2096" s="186" t="s">
        <v>537</v>
      </c>
      <c r="E2096" s="196"/>
      <c r="F2096" s="186" t="s">
        <v>538</v>
      </c>
      <c r="G2096" s="186" t="s">
        <v>539</v>
      </c>
      <c r="H2096" s="186" t="s">
        <v>499</v>
      </c>
      <c r="I2096" s="186" t="s">
        <v>540</v>
      </c>
      <c r="J2096" s="152" t="str">
        <f t="shared" si="1"/>
        <v>2024/09</v>
      </c>
    </row>
    <row r="2097">
      <c r="A2097" s="195">
        <v>1.7253216E9</v>
      </c>
      <c r="B2097" s="186">
        <v>1.725408E9</v>
      </c>
      <c r="C2097" s="186">
        <v>2.94731321</v>
      </c>
      <c r="D2097" s="186" t="s">
        <v>537</v>
      </c>
      <c r="E2097" s="196"/>
      <c r="F2097" s="186" t="s">
        <v>541</v>
      </c>
      <c r="G2097" s="186" t="s">
        <v>539</v>
      </c>
      <c r="H2097" s="186" t="s">
        <v>489</v>
      </c>
      <c r="I2097" s="186" t="s">
        <v>540</v>
      </c>
      <c r="J2097" s="152" t="str">
        <f t="shared" si="1"/>
        <v>2024/09</v>
      </c>
    </row>
    <row r="2098">
      <c r="A2098" s="195">
        <v>1.7253216E9</v>
      </c>
      <c r="B2098" s="186">
        <v>1.725408E9</v>
      </c>
      <c r="C2098" s="186">
        <v>43.28635347</v>
      </c>
      <c r="D2098" s="186" t="s">
        <v>537</v>
      </c>
      <c r="E2098" s="196"/>
      <c r="F2098" s="186" t="s">
        <v>548</v>
      </c>
      <c r="G2098" s="186" t="s">
        <v>539</v>
      </c>
      <c r="H2098" s="186" t="s">
        <v>488</v>
      </c>
      <c r="I2098" s="186" t="s">
        <v>540</v>
      </c>
      <c r="J2098" s="152" t="str">
        <f t="shared" si="1"/>
        <v>2024/09</v>
      </c>
    </row>
    <row r="2099">
      <c r="A2099" s="195">
        <v>1.7253216E9</v>
      </c>
      <c r="B2099" s="186">
        <v>1.725408E9</v>
      </c>
      <c r="C2099" s="186">
        <v>0.081745</v>
      </c>
      <c r="D2099" s="186" t="s">
        <v>537</v>
      </c>
      <c r="E2099" s="196"/>
      <c r="F2099" s="186" t="s">
        <v>545</v>
      </c>
      <c r="G2099" s="186" t="s">
        <v>539</v>
      </c>
      <c r="H2099" s="186" t="s">
        <v>491</v>
      </c>
      <c r="I2099" s="186" t="s">
        <v>540</v>
      </c>
      <c r="J2099" s="152" t="str">
        <f t="shared" si="1"/>
        <v>2024/09</v>
      </c>
    </row>
    <row r="2100">
      <c r="A2100" s="195">
        <v>1.7253216E9</v>
      </c>
      <c r="B2100" s="186">
        <v>1.725408E9</v>
      </c>
      <c r="C2100" s="186">
        <v>12.12512325</v>
      </c>
      <c r="D2100" s="186" t="s">
        <v>537</v>
      </c>
      <c r="E2100" s="196"/>
      <c r="F2100" s="186" t="s">
        <v>543</v>
      </c>
      <c r="G2100" s="186" t="s">
        <v>539</v>
      </c>
      <c r="H2100" s="186" t="s">
        <v>486</v>
      </c>
      <c r="I2100" s="186" t="s">
        <v>540</v>
      </c>
      <c r="J2100" s="152" t="str">
        <f t="shared" si="1"/>
        <v>2024/09</v>
      </c>
    </row>
    <row r="2101">
      <c r="A2101" s="195">
        <v>1.7253216E9</v>
      </c>
      <c r="B2101" s="186">
        <v>1.725408E9</v>
      </c>
      <c r="C2101" s="186">
        <v>0.15115567</v>
      </c>
      <c r="D2101" s="186" t="s">
        <v>537</v>
      </c>
      <c r="E2101" s="196"/>
      <c r="F2101" s="186" t="s">
        <v>544</v>
      </c>
      <c r="G2101" s="186" t="s">
        <v>539</v>
      </c>
      <c r="H2101" s="186" t="s">
        <v>498</v>
      </c>
      <c r="I2101" s="186" t="s">
        <v>540</v>
      </c>
      <c r="J2101" s="152" t="str">
        <f t="shared" si="1"/>
        <v>2024/09</v>
      </c>
    </row>
    <row r="2102">
      <c r="A2102" s="195">
        <v>1.7253216E9</v>
      </c>
      <c r="B2102" s="186">
        <v>1.725408E9</v>
      </c>
      <c r="C2102" s="186">
        <v>0.46996155</v>
      </c>
      <c r="D2102" s="186" t="s">
        <v>537</v>
      </c>
      <c r="E2102" s="196"/>
      <c r="F2102" s="186" t="s">
        <v>559</v>
      </c>
      <c r="G2102" s="186" t="s">
        <v>539</v>
      </c>
      <c r="H2102" s="186" t="s">
        <v>501</v>
      </c>
      <c r="I2102" s="186" t="s">
        <v>540</v>
      </c>
      <c r="J2102" s="152" t="str">
        <f t="shared" si="1"/>
        <v>2024/09</v>
      </c>
    </row>
    <row r="2103">
      <c r="A2103" s="195">
        <v>1.7253216E9</v>
      </c>
      <c r="B2103" s="186">
        <v>1.725408E9</v>
      </c>
      <c r="C2103" s="186">
        <v>0.21116</v>
      </c>
      <c r="D2103" s="186" t="s">
        <v>537</v>
      </c>
      <c r="E2103" s="196"/>
      <c r="F2103" s="186" t="s">
        <v>560</v>
      </c>
      <c r="G2103" s="186" t="s">
        <v>539</v>
      </c>
      <c r="H2103" s="186" t="s">
        <v>492</v>
      </c>
      <c r="I2103" s="186" t="s">
        <v>540</v>
      </c>
      <c r="J2103" s="152" t="str">
        <f t="shared" si="1"/>
        <v>2024/09</v>
      </c>
    </row>
    <row r="2104">
      <c r="A2104" s="195">
        <v>1.725408E9</v>
      </c>
      <c r="B2104" s="186">
        <v>1.7254944E9</v>
      </c>
      <c r="C2104" s="186">
        <v>2.0998877</v>
      </c>
      <c r="D2104" s="186" t="s">
        <v>537</v>
      </c>
      <c r="E2104" s="196"/>
      <c r="F2104" s="186" t="s">
        <v>542</v>
      </c>
      <c r="G2104" s="186" t="s">
        <v>539</v>
      </c>
      <c r="H2104" s="186" t="s">
        <v>487</v>
      </c>
      <c r="I2104" s="186" t="s">
        <v>540</v>
      </c>
      <c r="J2104" s="152" t="str">
        <f t="shared" si="1"/>
        <v>2024/09</v>
      </c>
    </row>
    <row r="2105">
      <c r="A2105" s="195">
        <v>1.725408E9</v>
      </c>
      <c r="B2105" s="186">
        <v>1.7254944E9</v>
      </c>
      <c r="C2105" s="186">
        <v>106.17847673</v>
      </c>
      <c r="D2105" s="186" t="s">
        <v>537</v>
      </c>
      <c r="E2105" s="196"/>
      <c r="F2105" s="186" t="s">
        <v>538</v>
      </c>
      <c r="G2105" s="186" t="s">
        <v>539</v>
      </c>
      <c r="H2105" s="186" t="s">
        <v>499</v>
      </c>
      <c r="I2105" s="186" t="s">
        <v>540</v>
      </c>
      <c r="J2105" s="152" t="str">
        <f t="shared" si="1"/>
        <v>2024/09</v>
      </c>
    </row>
    <row r="2106">
      <c r="A2106" s="195">
        <v>1.725408E9</v>
      </c>
      <c r="B2106" s="186">
        <v>1.7254944E9</v>
      </c>
      <c r="C2106" s="186">
        <v>5.21731012</v>
      </c>
      <c r="D2106" s="186" t="s">
        <v>537</v>
      </c>
      <c r="E2106" s="196"/>
      <c r="F2106" s="186" t="s">
        <v>541</v>
      </c>
      <c r="G2106" s="186" t="s">
        <v>539</v>
      </c>
      <c r="H2106" s="186" t="s">
        <v>489</v>
      </c>
      <c r="I2106" s="186" t="s">
        <v>540</v>
      </c>
      <c r="J2106" s="152" t="str">
        <f t="shared" si="1"/>
        <v>2024/09</v>
      </c>
    </row>
    <row r="2107">
      <c r="A2107" s="195">
        <v>1.725408E9</v>
      </c>
      <c r="B2107" s="186">
        <v>1.7254944E9</v>
      </c>
      <c r="C2107" s="186">
        <v>36.93035541</v>
      </c>
      <c r="D2107" s="186" t="s">
        <v>537</v>
      </c>
      <c r="E2107" s="196"/>
      <c r="F2107" s="186" t="s">
        <v>548</v>
      </c>
      <c r="G2107" s="186" t="s">
        <v>539</v>
      </c>
      <c r="H2107" s="186" t="s">
        <v>488</v>
      </c>
      <c r="I2107" s="186" t="s">
        <v>540</v>
      </c>
      <c r="J2107" s="152" t="str">
        <f t="shared" si="1"/>
        <v>2024/09</v>
      </c>
    </row>
    <row r="2108">
      <c r="A2108" s="195">
        <v>1.725408E9</v>
      </c>
      <c r="B2108" s="186">
        <v>1.7254944E9</v>
      </c>
      <c r="C2108" s="186">
        <v>0.079665</v>
      </c>
      <c r="D2108" s="186" t="s">
        <v>537</v>
      </c>
      <c r="E2108" s="196"/>
      <c r="F2108" s="186" t="s">
        <v>545</v>
      </c>
      <c r="G2108" s="186" t="s">
        <v>539</v>
      </c>
      <c r="H2108" s="186" t="s">
        <v>491</v>
      </c>
      <c r="I2108" s="186" t="s">
        <v>540</v>
      </c>
      <c r="J2108" s="152" t="str">
        <f t="shared" si="1"/>
        <v>2024/09</v>
      </c>
    </row>
    <row r="2109">
      <c r="A2109" s="195">
        <v>1.725408E9</v>
      </c>
      <c r="B2109" s="186">
        <v>1.7254944E9</v>
      </c>
      <c r="C2109" s="186">
        <v>8.83185785</v>
      </c>
      <c r="D2109" s="186" t="s">
        <v>537</v>
      </c>
      <c r="E2109" s="196"/>
      <c r="F2109" s="186" t="s">
        <v>543</v>
      </c>
      <c r="G2109" s="186" t="s">
        <v>539</v>
      </c>
      <c r="H2109" s="186" t="s">
        <v>486</v>
      </c>
      <c r="I2109" s="186" t="s">
        <v>540</v>
      </c>
      <c r="J2109" s="152" t="str">
        <f t="shared" si="1"/>
        <v>2024/09</v>
      </c>
    </row>
    <row r="2110">
      <c r="A2110" s="195">
        <v>1.725408E9</v>
      </c>
      <c r="B2110" s="186">
        <v>1.7254944E9</v>
      </c>
      <c r="C2110" s="186">
        <v>0.10962583</v>
      </c>
      <c r="D2110" s="186" t="s">
        <v>537</v>
      </c>
      <c r="E2110" s="196"/>
      <c r="F2110" s="186" t="s">
        <v>544</v>
      </c>
      <c r="G2110" s="186" t="s">
        <v>539</v>
      </c>
      <c r="H2110" s="186" t="s">
        <v>498</v>
      </c>
      <c r="I2110" s="186" t="s">
        <v>540</v>
      </c>
      <c r="J2110" s="152" t="str">
        <f t="shared" si="1"/>
        <v>2024/09</v>
      </c>
    </row>
    <row r="2111">
      <c r="A2111" s="195">
        <v>1.725408E9</v>
      </c>
      <c r="B2111" s="186">
        <v>1.7254944E9</v>
      </c>
      <c r="C2111" s="186">
        <v>0.81226605</v>
      </c>
      <c r="D2111" s="186" t="s">
        <v>537</v>
      </c>
      <c r="E2111" s="196"/>
      <c r="F2111" s="186" t="s">
        <v>559</v>
      </c>
      <c r="G2111" s="186" t="s">
        <v>539</v>
      </c>
      <c r="H2111" s="186" t="s">
        <v>501</v>
      </c>
      <c r="I2111" s="186" t="s">
        <v>540</v>
      </c>
      <c r="J2111" s="152" t="str">
        <f t="shared" si="1"/>
        <v>2024/09</v>
      </c>
    </row>
    <row r="2112">
      <c r="A2112" s="195">
        <v>1.725408E9</v>
      </c>
      <c r="B2112" s="186">
        <v>1.7254944E9</v>
      </c>
      <c r="C2112" s="186">
        <v>0.013341</v>
      </c>
      <c r="D2112" s="186" t="s">
        <v>537</v>
      </c>
      <c r="E2112" s="196"/>
      <c r="F2112" s="186" t="s">
        <v>560</v>
      </c>
      <c r="G2112" s="186" t="s">
        <v>539</v>
      </c>
      <c r="H2112" s="186" t="s">
        <v>492</v>
      </c>
      <c r="I2112" s="186" t="s">
        <v>540</v>
      </c>
      <c r="J2112" s="152" t="str">
        <f t="shared" si="1"/>
        <v>2024/09</v>
      </c>
    </row>
    <row r="2113">
      <c r="A2113" s="195">
        <v>1.7254944E9</v>
      </c>
      <c r="B2113" s="186">
        <v>1.7255808E9</v>
      </c>
      <c r="C2113" s="186">
        <v>3.769152</v>
      </c>
      <c r="D2113" s="186" t="s">
        <v>537</v>
      </c>
      <c r="E2113" s="196"/>
      <c r="F2113" s="186" t="s">
        <v>542</v>
      </c>
      <c r="G2113" s="186" t="s">
        <v>539</v>
      </c>
      <c r="H2113" s="186" t="s">
        <v>487</v>
      </c>
      <c r="I2113" s="186" t="s">
        <v>540</v>
      </c>
      <c r="J2113" s="152" t="str">
        <f t="shared" si="1"/>
        <v>2024/09</v>
      </c>
    </row>
    <row r="2114">
      <c r="A2114" s="195">
        <v>1.7254944E9</v>
      </c>
      <c r="B2114" s="186">
        <v>1.7255808E9</v>
      </c>
      <c r="C2114" s="186">
        <v>8.88667999</v>
      </c>
      <c r="D2114" s="186" t="s">
        <v>537</v>
      </c>
      <c r="E2114" s="196"/>
      <c r="F2114" s="186" t="s">
        <v>538</v>
      </c>
      <c r="G2114" s="186" t="s">
        <v>539</v>
      </c>
      <c r="H2114" s="186" t="s">
        <v>499</v>
      </c>
      <c r="I2114" s="186" t="s">
        <v>540</v>
      </c>
      <c r="J2114" s="152" t="str">
        <f t="shared" si="1"/>
        <v>2024/09</v>
      </c>
    </row>
    <row r="2115">
      <c r="A2115" s="195">
        <v>1.7254944E9</v>
      </c>
      <c r="B2115" s="186">
        <v>1.7255808E9</v>
      </c>
      <c r="C2115" s="186">
        <v>1.77555598</v>
      </c>
      <c r="D2115" s="186" t="s">
        <v>537</v>
      </c>
      <c r="E2115" s="196"/>
      <c r="F2115" s="186" t="s">
        <v>541</v>
      </c>
      <c r="G2115" s="186" t="s">
        <v>539</v>
      </c>
      <c r="H2115" s="186" t="s">
        <v>489</v>
      </c>
      <c r="I2115" s="186" t="s">
        <v>540</v>
      </c>
      <c r="J2115" s="152" t="str">
        <f t="shared" si="1"/>
        <v>2024/09</v>
      </c>
    </row>
    <row r="2116">
      <c r="A2116" s="195">
        <v>1.7254944E9</v>
      </c>
      <c r="B2116" s="186">
        <v>1.7255808E9</v>
      </c>
      <c r="C2116" s="186">
        <v>34.02622055</v>
      </c>
      <c r="D2116" s="186" t="s">
        <v>537</v>
      </c>
      <c r="E2116" s="196"/>
      <c r="F2116" s="186" t="s">
        <v>548</v>
      </c>
      <c r="G2116" s="186" t="s">
        <v>539</v>
      </c>
      <c r="H2116" s="186" t="s">
        <v>488</v>
      </c>
      <c r="I2116" s="186" t="s">
        <v>540</v>
      </c>
      <c r="J2116" s="152" t="str">
        <f t="shared" si="1"/>
        <v>2024/09</v>
      </c>
    </row>
    <row r="2117">
      <c r="A2117" s="195">
        <v>1.7254944E9</v>
      </c>
      <c r="B2117" s="186">
        <v>1.7255808E9</v>
      </c>
      <c r="C2117" s="186">
        <v>0.00793</v>
      </c>
      <c r="D2117" s="186" t="s">
        <v>537</v>
      </c>
      <c r="E2117" s="196"/>
      <c r="F2117" s="186" t="s">
        <v>545</v>
      </c>
      <c r="G2117" s="186" t="s">
        <v>539</v>
      </c>
      <c r="H2117" s="186" t="s">
        <v>491</v>
      </c>
      <c r="I2117" s="186" t="s">
        <v>540</v>
      </c>
      <c r="J2117" s="152" t="str">
        <f t="shared" si="1"/>
        <v>2024/09</v>
      </c>
    </row>
    <row r="2118">
      <c r="A2118" s="195">
        <v>1.7254944E9</v>
      </c>
      <c r="B2118" s="186">
        <v>1.7255808E9</v>
      </c>
      <c r="C2118" s="186">
        <v>4.98597975</v>
      </c>
      <c r="D2118" s="186" t="s">
        <v>537</v>
      </c>
      <c r="E2118" s="196"/>
      <c r="F2118" s="186" t="s">
        <v>543</v>
      </c>
      <c r="G2118" s="186" t="s">
        <v>539</v>
      </c>
      <c r="H2118" s="186" t="s">
        <v>486</v>
      </c>
      <c r="I2118" s="186" t="s">
        <v>540</v>
      </c>
      <c r="J2118" s="152" t="str">
        <f t="shared" si="1"/>
        <v>2024/09</v>
      </c>
    </row>
    <row r="2119">
      <c r="A2119" s="195">
        <v>1.7254944E9</v>
      </c>
      <c r="B2119" s="186">
        <v>1.7255808E9</v>
      </c>
      <c r="C2119" s="186">
        <v>0.27068138</v>
      </c>
      <c r="D2119" s="186" t="s">
        <v>537</v>
      </c>
      <c r="E2119" s="196"/>
      <c r="F2119" s="186" t="s">
        <v>544</v>
      </c>
      <c r="G2119" s="186" t="s">
        <v>539</v>
      </c>
      <c r="H2119" s="186" t="s">
        <v>498</v>
      </c>
      <c r="I2119" s="186" t="s">
        <v>540</v>
      </c>
      <c r="J2119" s="152" t="str">
        <f t="shared" si="1"/>
        <v>2024/09</v>
      </c>
    </row>
    <row r="2120">
      <c r="A2120" s="195">
        <v>1.7254944E9</v>
      </c>
      <c r="B2120" s="186">
        <v>1.7255808E9</v>
      </c>
      <c r="C2120" s="186">
        <v>0.1419294</v>
      </c>
      <c r="D2120" s="186" t="s">
        <v>537</v>
      </c>
      <c r="E2120" s="196"/>
      <c r="F2120" s="186" t="s">
        <v>559</v>
      </c>
      <c r="G2120" s="186" t="s">
        <v>539</v>
      </c>
      <c r="H2120" s="186" t="s">
        <v>501</v>
      </c>
      <c r="I2120" s="186" t="s">
        <v>540</v>
      </c>
      <c r="J2120" s="152" t="str">
        <f t="shared" si="1"/>
        <v>2024/09</v>
      </c>
    </row>
    <row r="2121">
      <c r="A2121" s="195">
        <v>1.7255808E9</v>
      </c>
      <c r="B2121" s="186">
        <v>1.7256672E9</v>
      </c>
      <c r="C2121" s="186">
        <v>2.63832905</v>
      </c>
      <c r="D2121" s="186" t="s">
        <v>537</v>
      </c>
      <c r="E2121" s="196"/>
      <c r="F2121" s="186" t="s">
        <v>542</v>
      </c>
      <c r="G2121" s="186" t="s">
        <v>539</v>
      </c>
      <c r="H2121" s="186" t="s">
        <v>487</v>
      </c>
      <c r="I2121" s="186" t="s">
        <v>540</v>
      </c>
      <c r="J2121" s="152" t="str">
        <f t="shared" si="1"/>
        <v>2024/09</v>
      </c>
    </row>
    <row r="2122">
      <c r="A2122" s="195">
        <v>1.7255808E9</v>
      </c>
      <c r="B2122" s="186">
        <v>1.7256672E9</v>
      </c>
      <c r="C2122" s="186">
        <v>84.17637535</v>
      </c>
      <c r="D2122" s="186" t="s">
        <v>537</v>
      </c>
      <c r="E2122" s="196"/>
      <c r="F2122" s="186" t="s">
        <v>538</v>
      </c>
      <c r="G2122" s="186" t="s">
        <v>539</v>
      </c>
      <c r="H2122" s="186" t="s">
        <v>499</v>
      </c>
      <c r="I2122" s="186" t="s">
        <v>540</v>
      </c>
      <c r="J2122" s="152" t="str">
        <f t="shared" si="1"/>
        <v>2024/09</v>
      </c>
    </row>
    <row r="2123">
      <c r="A2123" s="195">
        <v>1.7255808E9</v>
      </c>
      <c r="B2123" s="186">
        <v>1.7256672E9</v>
      </c>
      <c r="C2123" s="186">
        <v>23.11386149</v>
      </c>
      <c r="D2123" s="186" t="s">
        <v>537</v>
      </c>
      <c r="E2123" s="196"/>
      <c r="F2123" s="186" t="s">
        <v>541</v>
      </c>
      <c r="G2123" s="186" t="s">
        <v>539</v>
      </c>
      <c r="H2123" s="186" t="s">
        <v>489</v>
      </c>
      <c r="I2123" s="186" t="s">
        <v>540</v>
      </c>
      <c r="J2123" s="152" t="str">
        <f t="shared" si="1"/>
        <v>2024/09</v>
      </c>
    </row>
    <row r="2124">
      <c r="A2124" s="195">
        <v>1.7255808E9</v>
      </c>
      <c r="B2124" s="186">
        <v>1.7256672E9</v>
      </c>
      <c r="C2124" s="186">
        <v>0.9627361</v>
      </c>
      <c r="D2124" s="186" t="s">
        <v>537</v>
      </c>
      <c r="E2124" s="196"/>
      <c r="F2124" s="186" t="s">
        <v>548</v>
      </c>
      <c r="G2124" s="186" t="s">
        <v>539</v>
      </c>
      <c r="H2124" s="186" t="s">
        <v>488</v>
      </c>
      <c r="I2124" s="186" t="s">
        <v>540</v>
      </c>
      <c r="J2124" s="152" t="str">
        <f t="shared" si="1"/>
        <v>2024/09</v>
      </c>
    </row>
    <row r="2125">
      <c r="A2125" s="195">
        <v>1.7255808E9</v>
      </c>
      <c r="B2125" s="186">
        <v>1.7256672E9</v>
      </c>
      <c r="C2125" s="186">
        <v>0.016375</v>
      </c>
      <c r="D2125" s="186" t="s">
        <v>537</v>
      </c>
      <c r="E2125" s="196"/>
      <c r="F2125" s="186" t="s">
        <v>545</v>
      </c>
      <c r="G2125" s="186" t="s">
        <v>539</v>
      </c>
      <c r="H2125" s="186" t="s">
        <v>491</v>
      </c>
      <c r="I2125" s="186" t="s">
        <v>540</v>
      </c>
      <c r="J2125" s="152" t="str">
        <f t="shared" si="1"/>
        <v>2024/09</v>
      </c>
    </row>
    <row r="2126">
      <c r="A2126" s="195">
        <v>1.7255808E9</v>
      </c>
      <c r="B2126" s="186">
        <v>1.7256672E9</v>
      </c>
      <c r="C2126" s="186">
        <v>4.50071784999999</v>
      </c>
      <c r="D2126" s="186" t="s">
        <v>537</v>
      </c>
      <c r="E2126" s="196"/>
      <c r="F2126" s="186" t="s">
        <v>543</v>
      </c>
      <c r="G2126" s="186" t="s">
        <v>539</v>
      </c>
      <c r="H2126" s="186" t="s">
        <v>486</v>
      </c>
      <c r="I2126" s="186" t="s">
        <v>540</v>
      </c>
      <c r="J2126" s="152" t="str">
        <f t="shared" si="1"/>
        <v>2024/09</v>
      </c>
    </row>
    <row r="2127">
      <c r="A2127" s="195">
        <v>1.7255808E9</v>
      </c>
      <c r="B2127" s="186">
        <v>1.7256672E9</v>
      </c>
      <c r="C2127" s="186">
        <v>0.19188325</v>
      </c>
      <c r="D2127" s="186" t="s">
        <v>537</v>
      </c>
      <c r="E2127" s="196"/>
      <c r="F2127" s="186" t="s">
        <v>544</v>
      </c>
      <c r="G2127" s="186" t="s">
        <v>539</v>
      </c>
      <c r="H2127" s="186" t="s">
        <v>498</v>
      </c>
      <c r="I2127" s="186" t="s">
        <v>540</v>
      </c>
      <c r="J2127" s="152" t="str">
        <f t="shared" si="1"/>
        <v>2024/09</v>
      </c>
    </row>
    <row r="2128">
      <c r="A2128" s="195">
        <v>1.7255808E9</v>
      </c>
      <c r="B2128" s="186">
        <v>1.7256672E9</v>
      </c>
      <c r="C2128" s="186">
        <v>0.0301299</v>
      </c>
      <c r="D2128" s="186" t="s">
        <v>537</v>
      </c>
      <c r="E2128" s="196"/>
      <c r="F2128" s="186" t="s">
        <v>559</v>
      </c>
      <c r="G2128" s="186" t="s">
        <v>539</v>
      </c>
      <c r="H2128" s="186" t="s">
        <v>501</v>
      </c>
      <c r="I2128" s="186" t="s">
        <v>540</v>
      </c>
      <c r="J2128" s="152" t="str">
        <f t="shared" si="1"/>
        <v>2024/09</v>
      </c>
    </row>
    <row r="2129">
      <c r="A2129" s="195">
        <v>1.7255808E9</v>
      </c>
      <c r="B2129" s="186">
        <v>1.7256672E9</v>
      </c>
      <c r="C2129" s="186">
        <v>0.115034</v>
      </c>
      <c r="D2129" s="186" t="s">
        <v>537</v>
      </c>
      <c r="E2129" s="196"/>
      <c r="F2129" s="186" t="s">
        <v>560</v>
      </c>
      <c r="G2129" s="186" t="s">
        <v>539</v>
      </c>
      <c r="H2129" s="186" t="s">
        <v>492</v>
      </c>
      <c r="I2129" s="186" t="s">
        <v>540</v>
      </c>
      <c r="J2129" s="152" t="str">
        <f t="shared" si="1"/>
        <v>2024/09</v>
      </c>
    </row>
    <row r="2130">
      <c r="A2130" s="195">
        <v>1.7255808E9</v>
      </c>
      <c r="B2130" s="186">
        <v>1.7256672E9</v>
      </c>
      <c r="C2130" s="186">
        <v>0.003526</v>
      </c>
      <c r="D2130" s="186" t="s">
        <v>537</v>
      </c>
      <c r="E2130" s="196"/>
      <c r="F2130" s="186" t="s">
        <v>561</v>
      </c>
      <c r="G2130" s="186" t="s">
        <v>539</v>
      </c>
      <c r="H2130" s="186" t="s">
        <v>493</v>
      </c>
      <c r="I2130" s="186" t="s">
        <v>540</v>
      </c>
      <c r="J2130" s="152" t="str">
        <f t="shared" si="1"/>
        <v>2024/09</v>
      </c>
    </row>
    <row r="2131">
      <c r="A2131" s="195">
        <v>1.7256672E9</v>
      </c>
      <c r="B2131" s="186">
        <v>1.7257536E9</v>
      </c>
      <c r="C2131" s="186">
        <v>0.36899005</v>
      </c>
      <c r="D2131" s="186" t="s">
        <v>537</v>
      </c>
      <c r="E2131" s="196"/>
      <c r="F2131" s="186" t="s">
        <v>542</v>
      </c>
      <c r="G2131" s="186" t="s">
        <v>539</v>
      </c>
      <c r="H2131" s="186" t="s">
        <v>487</v>
      </c>
      <c r="I2131" s="186" t="s">
        <v>540</v>
      </c>
      <c r="J2131" s="152" t="str">
        <f t="shared" si="1"/>
        <v>2024/09</v>
      </c>
    </row>
    <row r="2132">
      <c r="A2132" s="195">
        <v>1.7256672E9</v>
      </c>
      <c r="B2132" s="186">
        <v>1.7257536E9</v>
      </c>
      <c r="C2132" s="186">
        <v>1.63922589</v>
      </c>
      <c r="D2132" s="186" t="s">
        <v>537</v>
      </c>
      <c r="E2132" s="196"/>
      <c r="F2132" s="186" t="s">
        <v>538</v>
      </c>
      <c r="G2132" s="186" t="s">
        <v>539</v>
      </c>
      <c r="H2132" s="186" t="s">
        <v>499</v>
      </c>
      <c r="I2132" s="186" t="s">
        <v>540</v>
      </c>
      <c r="J2132" s="152" t="str">
        <f t="shared" si="1"/>
        <v>2024/09</v>
      </c>
    </row>
    <row r="2133">
      <c r="A2133" s="195">
        <v>1.7256672E9</v>
      </c>
      <c r="B2133" s="186">
        <v>1.7257536E9</v>
      </c>
      <c r="C2133" s="186">
        <v>0.01517333</v>
      </c>
      <c r="D2133" s="186" t="s">
        <v>537</v>
      </c>
      <c r="E2133" s="196"/>
      <c r="F2133" s="186" t="s">
        <v>541</v>
      </c>
      <c r="G2133" s="186" t="s">
        <v>539</v>
      </c>
      <c r="H2133" s="186" t="s">
        <v>489</v>
      </c>
      <c r="I2133" s="186" t="s">
        <v>540</v>
      </c>
      <c r="J2133" s="152" t="str">
        <f t="shared" si="1"/>
        <v>2024/09</v>
      </c>
    </row>
    <row r="2134">
      <c r="A2134" s="195">
        <v>1.7256672E9</v>
      </c>
      <c r="B2134" s="186">
        <v>1.7257536E9</v>
      </c>
      <c r="C2134" s="186">
        <v>3.8561763</v>
      </c>
      <c r="D2134" s="186" t="s">
        <v>537</v>
      </c>
      <c r="E2134" s="196"/>
      <c r="F2134" s="186" t="s">
        <v>543</v>
      </c>
      <c r="G2134" s="186" t="s">
        <v>539</v>
      </c>
      <c r="H2134" s="186" t="s">
        <v>486</v>
      </c>
      <c r="I2134" s="186" t="s">
        <v>540</v>
      </c>
      <c r="J2134" s="152" t="str">
        <f t="shared" si="1"/>
        <v>2024/09</v>
      </c>
    </row>
    <row r="2135">
      <c r="A2135" s="195">
        <v>1.7256672E9</v>
      </c>
      <c r="B2135" s="186">
        <v>1.7257536E9</v>
      </c>
      <c r="C2135" s="186">
        <v>0.03405473</v>
      </c>
      <c r="D2135" s="186" t="s">
        <v>537</v>
      </c>
      <c r="E2135" s="196"/>
      <c r="F2135" s="186" t="s">
        <v>544</v>
      </c>
      <c r="G2135" s="186" t="s">
        <v>539</v>
      </c>
      <c r="H2135" s="186" t="s">
        <v>498</v>
      </c>
      <c r="I2135" s="186" t="s">
        <v>540</v>
      </c>
      <c r="J2135" s="152" t="str">
        <f t="shared" si="1"/>
        <v>2024/09</v>
      </c>
    </row>
    <row r="2136">
      <c r="A2136" s="195">
        <v>1.7256672E9</v>
      </c>
      <c r="B2136" s="186">
        <v>1.7257536E9</v>
      </c>
      <c r="C2136" s="186">
        <v>0.012759</v>
      </c>
      <c r="D2136" s="186" t="s">
        <v>537</v>
      </c>
      <c r="E2136" s="196"/>
      <c r="F2136" s="186" t="s">
        <v>560</v>
      </c>
      <c r="G2136" s="186" t="s">
        <v>539</v>
      </c>
      <c r="H2136" s="186" t="s">
        <v>492</v>
      </c>
      <c r="I2136" s="186" t="s">
        <v>540</v>
      </c>
      <c r="J2136" s="152" t="str">
        <f t="shared" si="1"/>
        <v>2024/09</v>
      </c>
    </row>
    <row r="2137">
      <c r="A2137" s="195">
        <v>1.7257536E9</v>
      </c>
      <c r="B2137" s="186">
        <v>1.72584E9</v>
      </c>
      <c r="C2137" s="186">
        <v>0.480653</v>
      </c>
      <c r="D2137" s="186" t="s">
        <v>537</v>
      </c>
      <c r="E2137" s="196"/>
      <c r="F2137" s="186" t="s">
        <v>542</v>
      </c>
      <c r="G2137" s="186" t="s">
        <v>539</v>
      </c>
      <c r="H2137" s="186" t="s">
        <v>487</v>
      </c>
      <c r="I2137" s="186" t="s">
        <v>540</v>
      </c>
      <c r="J2137" s="152" t="str">
        <f t="shared" si="1"/>
        <v>2024/09</v>
      </c>
    </row>
    <row r="2138">
      <c r="A2138" s="195">
        <v>1.7257536E9</v>
      </c>
      <c r="B2138" s="186">
        <v>1.72584E9</v>
      </c>
      <c r="C2138" s="186">
        <v>0.91666745</v>
      </c>
      <c r="D2138" s="186" t="s">
        <v>537</v>
      </c>
      <c r="E2138" s="196"/>
      <c r="F2138" s="186" t="s">
        <v>538</v>
      </c>
      <c r="G2138" s="186" t="s">
        <v>539</v>
      </c>
      <c r="H2138" s="186" t="s">
        <v>499</v>
      </c>
      <c r="I2138" s="186" t="s">
        <v>540</v>
      </c>
      <c r="J2138" s="152" t="str">
        <f t="shared" si="1"/>
        <v>2024/09</v>
      </c>
    </row>
    <row r="2139">
      <c r="A2139" s="195">
        <v>1.7257536E9</v>
      </c>
      <c r="B2139" s="186">
        <v>1.72584E9</v>
      </c>
      <c r="C2139" s="186">
        <v>3.505074</v>
      </c>
      <c r="D2139" s="186" t="s">
        <v>537</v>
      </c>
      <c r="E2139" s="196"/>
      <c r="F2139" s="186" t="s">
        <v>543</v>
      </c>
      <c r="G2139" s="186" t="s">
        <v>539</v>
      </c>
      <c r="H2139" s="186" t="s">
        <v>486</v>
      </c>
      <c r="I2139" s="186" t="s">
        <v>540</v>
      </c>
      <c r="J2139" s="152" t="str">
        <f t="shared" si="1"/>
        <v>2024/09</v>
      </c>
    </row>
    <row r="2140">
      <c r="A2140" s="195">
        <v>1.7257536E9</v>
      </c>
      <c r="B2140" s="186">
        <v>1.72584E9</v>
      </c>
      <c r="C2140" s="186">
        <v>0.00282695</v>
      </c>
      <c r="D2140" s="186" t="s">
        <v>537</v>
      </c>
      <c r="E2140" s="196"/>
      <c r="F2140" s="186" t="s">
        <v>544</v>
      </c>
      <c r="G2140" s="186" t="s">
        <v>539</v>
      </c>
      <c r="H2140" s="186" t="s">
        <v>498</v>
      </c>
      <c r="I2140" s="186" t="s">
        <v>540</v>
      </c>
      <c r="J2140" s="152" t="str">
        <f t="shared" si="1"/>
        <v>2024/09</v>
      </c>
    </row>
    <row r="2141">
      <c r="A2141" s="195">
        <v>1.7257536E9</v>
      </c>
      <c r="B2141" s="186">
        <v>1.72584E9</v>
      </c>
      <c r="C2141" s="186">
        <v>0.035757</v>
      </c>
      <c r="D2141" s="186" t="s">
        <v>537</v>
      </c>
      <c r="E2141" s="196"/>
      <c r="F2141" s="186" t="s">
        <v>548</v>
      </c>
      <c r="G2141" s="186" t="s">
        <v>539</v>
      </c>
      <c r="H2141" s="186" t="s">
        <v>488</v>
      </c>
      <c r="I2141" s="186" t="s">
        <v>540</v>
      </c>
      <c r="J2141" s="152" t="str">
        <f t="shared" si="1"/>
        <v>2024/09</v>
      </c>
    </row>
    <row r="2142">
      <c r="A2142" s="195">
        <v>1.72584E9</v>
      </c>
      <c r="B2142" s="186">
        <v>1.7259264E9</v>
      </c>
      <c r="C2142" s="186">
        <v>1.72611815</v>
      </c>
      <c r="D2142" s="186" t="s">
        <v>537</v>
      </c>
      <c r="E2142" s="196"/>
      <c r="F2142" s="186" t="s">
        <v>542</v>
      </c>
      <c r="G2142" s="186" t="s">
        <v>539</v>
      </c>
      <c r="H2142" s="186" t="s">
        <v>487</v>
      </c>
      <c r="I2142" s="186" t="s">
        <v>540</v>
      </c>
      <c r="J2142" s="152" t="str">
        <f t="shared" si="1"/>
        <v>2024/09</v>
      </c>
    </row>
    <row r="2143">
      <c r="A2143" s="195">
        <v>1.72584E9</v>
      </c>
      <c r="B2143" s="186">
        <v>1.7259264E9</v>
      </c>
      <c r="C2143" s="186">
        <v>12.04917489</v>
      </c>
      <c r="D2143" s="186" t="s">
        <v>537</v>
      </c>
      <c r="E2143" s="196"/>
      <c r="F2143" s="186" t="s">
        <v>538</v>
      </c>
      <c r="G2143" s="186" t="s">
        <v>539</v>
      </c>
      <c r="H2143" s="186" t="s">
        <v>499</v>
      </c>
      <c r="I2143" s="186" t="s">
        <v>540</v>
      </c>
      <c r="J2143" s="152" t="str">
        <f t="shared" si="1"/>
        <v>2024/09</v>
      </c>
    </row>
    <row r="2144">
      <c r="A2144" s="195">
        <v>1.72584E9</v>
      </c>
      <c r="B2144" s="186">
        <v>1.7259264E9</v>
      </c>
      <c r="C2144" s="186">
        <v>1.32317438</v>
      </c>
      <c r="D2144" s="186" t="s">
        <v>537</v>
      </c>
      <c r="E2144" s="196"/>
      <c r="F2144" s="186" t="s">
        <v>541</v>
      </c>
      <c r="G2144" s="186" t="s">
        <v>539</v>
      </c>
      <c r="H2144" s="186" t="s">
        <v>489</v>
      </c>
      <c r="I2144" s="186" t="s">
        <v>540</v>
      </c>
      <c r="J2144" s="152" t="str">
        <f t="shared" si="1"/>
        <v>2024/09</v>
      </c>
    </row>
    <row r="2145">
      <c r="A2145" s="195">
        <v>1.72584E9</v>
      </c>
      <c r="B2145" s="186">
        <v>1.7259264E9</v>
      </c>
      <c r="C2145" s="186">
        <v>0.1293993</v>
      </c>
      <c r="D2145" s="186" t="s">
        <v>537</v>
      </c>
      <c r="E2145" s="196"/>
      <c r="F2145" s="186" t="s">
        <v>548</v>
      </c>
      <c r="G2145" s="186" t="s">
        <v>539</v>
      </c>
      <c r="H2145" s="186" t="s">
        <v>488</v>
      </c>
      <c r="I2145" s="186" t="s">
        <v>540</v>
      </c>
      <c r="J2145" s="152" t="str">
        <f t="shared" si="1"/>
        <v>2024/09</v>
      </c>
    </row>
    <row r="2146">
      <c r="A2146" s="195">
        <v>1.72584E9</v>
      </c>
      <c r="B2146" s="186">
        <v>1.7259264E9</v>
      </c>
      <c r="C2146" s="186">
        <v>0.043875</v>
      </c>
      <c r="D2146" s="186" t="s">
        <v>537</v>
      </c>
      <c r="E2146" s="196"/>
      <c r="F2146" s="186" t="s">
        <v>563</v>
      </c>
      <c r="G2146" s="186" t="s">
        <v>539</v>
      </c>
      <c r="H2146" s="186" t="s">
        <v>490</v>
      </c>
      <c r="I2146" s="186" t="s">
        <v>540</v>
      </c>
      <c r="J2146" s="152" t="str">
        <f t="shared" si="1"/>
        <v>2024/09</v>
      </c>
    </row>
    <row r="2147">
      <c r="A2147" s="195">
        <v>1.72584E9</v>
      </c>
      <c r="B2147" s="186">
        <v>1.7259264E9</v>
      </c>
      <c r="C2147" s="186">
        <v>9.4472317</v>
      </c>
      <c r="D2147" s="186" t="s">
        <v>537</v>
      </c>
      <c r="E2147" s="196"/>
      <c r="F2147" s="186" t="s">
        <v>559</v>
      </c>
      <c r="G2147" s="186" t="s">
        <v>539</v>
      </c>
      <c r="H2147" s="186" t="s">
        <v>501</v>
      </c>
      <c r="I2147" s="186" t="s">
        <v>540</v>
      </c>
      <c r="J2147" s="152" t="str">
        <f t="shared" si="1"/>
        <v>2024/09</v>
      </c>
    </row>
    <row r="2148">
      <c r="A2148" s="195">
        <v>1.72584E9</v>
      </c>
      <c r="B2148" s="186">
        <v>1.7259264E9</v>
      </c>
      <c r="C2148" s="186">
        <v>0.756735</v>
      </c>
      <c r="D2148" s="186" t="s">
        <v>537</v>
      </c>
      <c r="E2148" s="196"/>
      <c r="F2148" s="186" t="s">
        <v>545</v>
      </c>
      <c r="G2148" s="186" t="s">
        <v>539</v>
      </c>
      <c r="H2148" s="186" t="s">
        <v>491</v>
      </c>
      <c r="I2148" s="186" t="s">
        <v>540</v>
      </c>
      <c r="J2148" s="152" t="str">
        <f t="shared" si="1"/>
        <v>2024/09</v>
      </c>
    </row>
    <row r="2149">
      <c r="A2149" s="195">
        <v>1.72584E9</v>
      </c>
      <c r="B2149" s="186">
        <v>1.7259264E9</v>
      </c>
      <c r="C2149" s="186">
        <v>4.53224475</v>
      </c>
      <c r="D2149" s="186" t="s">
        <v>537</v>
      </c>
      <c r="E2149" s="196"/>
      <c r="F2149" s="186" t="s">
        <v>543</v>
      </c>
      <c r="G2149" s="186" t="s">
        <v>539</v>
      </c>
      <c r="H2149" s="186" t="s">
        <v>486</v>
      </c>
      <c r="I2149" s="186" t="s">
        <v>540</v>
      </c>
      <c r="J2149" s="152" t="str">
        <f t="shared" si="1"/>
        <v>2024/09</v>
      </c>
    </row>
    <row r="2150">
      <c r="A2150" s="195">
        <v>1.72584E9</v>
      </c>
      <c r="B2150" s="186">
        <v>1.7259264E9</v>
      </c>
      <c r="C2150" s="186">
        <v>0.20925436</v>
      </c>
      <c r="D2150" s="186" t="s">
        <v>537</v>
      </c>
      <c r="E2150" s="196"/>
      <c r="F2150" s="186" t="s">
        <v>544</v>
      </c>
      <c r="G2150" s="186" t="s">
        <v>539</v>
      </c>
      <c r="H2150" s="186" t="s">
        <v>498</v>
      </c>
      <c r="I2150" s="186" t="s">
        <v>540</v>
      </c>
      <c r="J2150" s="152" t="str">
        <f t="shared" si="1"/>
        <v>2024/09</v>
      </c>
    </row>
    <row r="2151">
      <c r="A2151" s="195">
        <v>1.72584E9</v>
      </c>
      <c r="B2151" s="186">
        <v>1.7259264E9</v>
      </c>
      <c r="C2151" s="186">
        <v>0.837856</v>
      </c>
      <c r="D2151" s="186" t="s">
        <v>537</v>
      </c>
      <c r="E2151" s="196"/>
      <c r="F2151" s="186" t="s">
        <v>560</v>
      </c>
      <c r="G2151" s="186" t="s">
        <v>539</v>
      </c>
      <c r="H2151" s="186" t="s">
        <v>492</v>
      </c>
      <c r="I2151" s="186" t="s">
        <v>540</v>
      </c>
      <c r="J2151" s="152" t="str">
        <f t="shared" si="1"/>
        <v>2024/09</v>
      </c>
    </row>
    <row r="2152">
      <c r="A2152" s="195">
        <v>1.7259264E9</v>
      </c>
      <c r="B2152" s="186">
        <v>1.7260128E9</v>
      </c>
      <c r="C2152" s="186">
        <v>13.0729132</v>
      </c>
      <c r="D2152" s="186" t="s">
        <v>537</v>
      </c>
      <c r="E2152" s="196"/>
      <c r="F2152" s="186" t="s">
        <v>542</v>
      </c>
      <c r="G2152" s="186" t="s">
        <v>539</v>
      </c>
      <c r="H2152" s="186" t="s">
        <v>487</v>
      </c>
      <c r="I2152" s="186" t="s">
        <v>540</v>
      </c>
      <c r="J2152" s="152" t="str">
        <f t="shared" si="1"/>
        <v>2024/09</v>
      </c>
    </row>
    <row r="2153">
      <c r="A2153" s="195">
        <v>1.7259264E9</v>
      </c>
      <c r="B2153" s="186">
        <v>1.7260128E9</v>
      </c>
      <c r="C2153" s="186">
        <v>12.78069273</v>
      </c>
      <c r="D2153" s="186" t="s">
        <v>537</v>
      </c>
      <c r="E2153" s="196"/>
      <c r="F2153" s="186" t="s">
        <v>538</v>
      </c>
      <c r="G2153" s="186" t="s">
        <v>539</v>
      </c>
      <c r="H2153" s="186" t="s">
        <v>499</v>
      </c>
      <c r="I2153" s="186" t="s">
        <v>540</v>
      </c>
      <c r="J2153" s="152" t="str">
        <f t="shared" si="1"/>
        <v>2024/09</v>
      </c>
    </row>
    <row r="2154">
      <c r="A2154" s="195">
        <v>1.7259264E9</v>
      </c>
      <c r="B2154" s="186">
        <v>1.7260128E9</v>
      </c>
      <c r="C2154" s="186">
        <v>0.24987673</v>
      </c>
      <c r="D2154" s="186" t="s">
        <v>537</v>
      </c>
      <c r="E2154" s="196"/>
      <c r="F2154" s="186" t="s">
        <v>541</v>
      </c>
      <c r="G2154" s="186" t="s">
        <v>539</v>
      </c>
      <c r="H2154" s="186" t="s">
        <v>489</v>
      </c>
      <c r="I2154" s="186" t="s">
        <v>540</v>
      </c>
      <c r="J2154" s="152" t="str">
        <f t="shared" si="1"/>
        <v>2024/09</v>
      </c>
    </row>
    <row r="2155">
      <c r="A2155" s="195">
        <v>1.7259264E9</v>
      </c>
      <c r="B2155" s="186">
        <v>1.7260128E9</v>
      </c>
      <c r="C2155" s="186">
        <v>0.1102151</v>
      </c>
      <c r="D2155" s="186" t="s">
        <v>537</v>
      </c>
      <c r="E2155" s="196"/>
      <c r="F2155" s="186" t="s">
        <v>548</v>
      </c>
      <c r="G2155" s="186" t="s">
        <v>539</v>
      </c>
      <c r="H2155" s="186" t="s">
        <v>488</v>
      </c>
      <c r="I2155" s="186" t="s">
        <v>540</v>
      </c>
      <c r="J2155" s="152" t="str">
        <f t="shared" si="1"/>
        <v>2024/09</v>
      </c>
    </row>
    <row r="2156">
      <c r="A2156" s="195">
        <v>1.7259264E9</v>
      </c>
      <c r="B2156" s="186">
        <v>1.7260128E9</v>
      </c>
      <c r="C2156" s="186">
        <v>1.083942</v>
      </c>
      <c r="D2156" s="186" t="s">
        <v>537</v>
      </c>
      <c r="E2156" s="196"/>
      <c r="F2156" s="186" t="s">
        <v>559</v>
      </c>
      <c r="G2156" s="186" t="s">
        <v>539</v>
      </c>
      <c r="H2156" s="186" t="s">
        <v>501</v>
      </c>
      <c r="I2156" s="186" t="s">
        <v>540</v>
      </c>
      <c r="J2156" s="152" t="str">
        <f t="shared" si="1"/>
        <v>2024/09</v>
      </c>
    </row>
    <row r="2157">
      <c r="A2157" s="195">
        <v>1.7259264E9</v>
      </c>
      <c r="B2157" s="186">
        <v>1.7260128E9</v>
      </c>
      <c r="C2157" s="186">
        <v>0.089465</v>
      </c>
      <c r="D2157" s="186" t="s">
        <v>537</v>
      </c>
      <c r="E2157" s="196"/>
      <c r="F2157" s="186" t="s">
        <v>545</v>
      </c>
      <c r="G2157" s="186" t="s">
        <v>539</v>
      </c>
      <c r="H2157" s="186" t="s">
        <v>491</v>
      </c>
      <c r="I2157" s="186" t="s">
        <v>540</v>
      </c>
      <c r="J2157" s="152" t="str">
        <f t="shared" si="1"/>
        <v>2024/09</v>
      </c>
    </row>
    <row r="2158">
      <c r="A2158" s="195">
        <v>1.7259264E9</v>
      </c>
      <c r="B2158" s="186">
        <v>1.7260128E9</v>
      </c>
      <c r="C2158" s="186">
        <v>7.5996872</v>
      </c>
      <c r="D2158" s="186" t="s">
        <v>537</v>
      </c>
      <c r="E2158" s="196"/>
      <c r="F2158" s="186" t="s">
        <v>543</v>
      </c>
      <c r="G2158" s="186" t="s">
        <v>539</v>
      </c>
      <c r="H2158" s="186" t="s">
        <v>486</v>
      </c>
      <c r="I2158" s="186" t="s">
        <v>540</v>
      </c>
      <c r="J2158" s="152" t="str">
        <f t="shared" si="1"/>
        <v>2024/09</v>
      </c>
    </row>
    <row r="2159">
      <c r="A2159" s="195">
        <v>1.7259264E9</v>
      </c>
      <c r="B2159" s="186">
        <v>1.7260128E9</v>
      </c>
      <c r="C2159" s="186">
        <v>0.53032771</v>
      </c>
      <c r="D2159" s="186" t="s">
        <v>537</v>
      </c>
      <c r="E2159" s="196"/>
      <c r="F2159" s="186" t="s">
        <v>544</v>
      </c>
      <c r="G2159" s="186" t="s">
        <v>539</v>
      </c>
      <c r="H2159" s="186" t="s">
        <v>498</v>
      </c>
      <c r="I2159" s="186" t="s">
        <v>540</v>
      </c>
      <c r="J2159" s="152" t="str">
        <f t="shared" si="1"/>
        <v>2024/09</v>
      </c>
    </row>
    <row r="2160">
      <c r="A2160" s="195">
        <v>1.7259264E9</v>
      </c>
      <c r="B2160" s="186">
        <v>1.7260128E9</v>
      </c>
      <c r="C2160" s="186">
        <v>0.9214</v>
      </c>
      <c r="D2160" s="186" t="s">
        <v>537</v>
      </c>
      <c r="E2160" s="196"/>
      <c r="F2160" s="186" t="s">
        <v>560</v>
      </c>
      <c r="G2160" s="186" t="s">
        <v>539</v>
      </c>
      <c r="H2160" s="186" t="s">
        <v>492</v>
      </c>
      <c r="I2160" s="186" t="s">
        <v>540</v>
      </c>
      <c r="J2160" s="152" t="str">
        <f t="shared" si="1"/>
        <v>2024/09</v>
      </c>
    </row>
    <row r="2161">
      <c r="A2161" s="195">
        <v>1.7259264E9</v>
      </c>
      <c r="B2161" s="186">
        <v>1.7260128E9</v>
      </c>
      <c r="C2161" s="186">
        <v>0.013037</v>
      </c>
      <c r="D2161" s="186" t="s">
        <v>537</v>
      </c>
      <c r="E2161" s="196"/>
      <c r="F2161" s="186" t="s">
        <v>561</v>
      </c>
      <c r="G2161" s="186" t="s">
        <v>539</v>
      </c>
      <c r="H2161" s="186" t="s">
        <v>493</v>
      </c>
      <c r="I2161" s="186" t="s">
        <v>540</v>
      </c>
      <c r="J2161" s="152" t="str">
        <f t="shared" si="1"/>
        <v>2024/09</v>
      </c>
    </row>
    <row r="2162">
      <c r="A2162" s="195">
        <v>1.7260128E9</v>
      </c>
      <c r="B2162" s="186">
        <v>1.7260992E9</v>
      </c>
      <c r="C2162" s="186">
        <v>11.7868498</v>
      </c>
      <c r="D2162" s="186" t="s">
        <v>537</v>
      </c>
      <c r="E2162" s="196"/>
      <c r="F2162" s="186" t="s">
        <v>542</v>
      </c>
      <c r="G2162" s="186" t="s">
        <v>539</v>
      </c>
      <c r="H2162" s="186" t="s">
        <v>487</v>
      </c>
      <c r="I2162" s="186" t="s">
        <v>540</v>
      </c>
      <c r="J2162" s="152" t="str">
        <f t="shared" si="1"/>
        <v>2024/09</v>
      </c>
    </row>
    <row r="2163">
      <c r="A2163" s="195">
        <v>1.7260128E9</v>
      </c>
      <c r="B2163" s="186">
        <v>1.7260992E9</v>
      </c>
      <c r="C2163" s="186">
        <v>90.29223919</v>
      </c>
      <c r="D2163" s="186" t="s">
        <v>537</v>
      </c>
      <c r="E2163" s="196"/>
      <c r="F2163" s="186" t="s">
        <v>538</v>
      </c>
      <c r="G2163" s="186" t="s">
        <v>539</v>
      </c>
      <c r="H2163" s="186" t="s">
        <v>499</v>
      </c>
      <c r="I2163" s="186" t="s">
        <v>540</v>
      </c>
      <c r="J2163" s="152" t="str">
        <f t="shared" si="1"/>
        <v>2024/09</v>
      </c>
    </row>
    <row r="2164">
      <c r="A2164" s="195">
        <v>1.7260128E9</v>
      </c>
      <c r="B2164" s="186">
        <v>1.7260992E9</v>
      </c>
      <c r="C2164" s="186">
        <v>3.56909204</v>
      </c>
      <c r="D2164" s="186" t="s">
        <v>537</v>
      </c>
      <c r="E2164" s="196"/>
      <c r="F2164" s="186" t="s">
        <v>541</v>
      </c>
      <c r="G2164" s="186" t="s">
        <v>539</v>
      </c>
      <c r="H2164" s="186" t="s">
        <v>489</v>
      </c>
      <c r="I2164" s="186" t="s">
        <v>540</v>
      </c>
      <c r="J2164" s="152" t="str">
        <f t="shared" si="1"/>
        <v>2024/09</v>
      </c>
    </row>
    <row r="2165">
      <c r="A2165" s="195">
        <v>1.7260128E9</v>
      </c>
      <c r="B2165" s="186">
        <v>1.7260992E9</v>
      </c>
      <c r="C2165" s="186">
        <v>3.64141005</v>
      </c>
      <c r="D2165" s="186" t="s">
        <v>537</v>
      </c>
      <c r="E2165" s="196"/>
      <c r="F2165" s="186" t="s">
        <v>548</v>
      </c>
      <c r="G2165" s="186" t="s">
        <v>539</v>
      </c>
      <c r="H2165" s="186" t="s">
        <v>488</v>
      </c>
      <c r="I2165" s="186" t="s">
        <v>540</v>
      </c>
      <c r="J2165" s="152" t="str">
        <f t="shared" si="1"/>
        <v>2024/09</v>
      </c>
    </row>
    <row r="2166">
      <c r="A2166" s="195">
        <v>1.7260128E9</v>
      </c>
      <c r="B2166" s="186">
        <v>1.7260992E9</v>
      </c>
      <c r="C2166" s="186">
        <v>1.10033815</v>
      </c>
      <c r="D2166" s="186" t="s">
        <v>537</v>
      </c>
      <c r="E2166" s="196"/>
      <c r="F2166" s="186" t="s">
        <v>559</v>
      </c>
      <c r="G2166" s="186" t="s">
        <v>539</v>
      </c>
      <c r="H2166" s="186" t="s">
        <v>501</v>
      </c>
      <c r="I2166" s="186" t="s">
        <v>540</v>
      </c>
      <c r="J2166" s="152" t="str">
        <f t="shared" si="1"/>
        <v>2024/09</v>
      </c>
    </row>
    <row r="2167">
      <c r="A2167" s="195">
        <v>1.7260128E9</v>
      </c>
      <c r="B2167" s="186">
        <v>1.7260992E9</v>
      </c>
      <c r="C2167" s="186">
        <v>0.59538</v>
      </c>
      <c r="D2167" s="186" t="s">
        <v>537</v>
      </c>
      <c r="E2167" s="196"/>
      <c r="F2167" s="186" t="s">
        <v>545</v>
      </c>
      <c r="G2167" s="186" t="s">
        <v>539</v>
      </c>
      <c r="H2167" s="186" t="s">
        <v>491</v>
      </c>
      <c r="I2167" s="186" t="s">
        <v>540</v>
      </c>
      <c r="J2167" s="152" t="str">
        <f t="shared" si="1"/>
        <v>2024/09</v>
      </c>
    </row>
    <row r="2168">
      <c r="A2168" s="195">
        <v>1.7260128E9</v>
      </c>
      <c r="B2168" s="186">
        <v>1.7260992E9</v>
      </c>
      <c r="C2168" s="186">
        <v>6.16219169999999</v>
      </c>
      <c r="D2168" s="186" t="s">
        <v>537</v>
      </c>
      <c r="E2168" s="196"/>
      <c r="F2168" s="186" t="s">
        <v>543</v>
      </c>
      <c r="G2168" s="186" t="s">
        <v>539</v>
      </c>
      <c r="H2168" s="186" t="s">
        <v>486</v>
      </c>
      <c r="I2168" s="186" t="s">
        <v>540</v>
      </c>
      <c r="J2168" s="152" t="str">
        <f t="shared" si="1"/>
        <v>2024/09</v>
      </c>
    </row>
    <row r="2169">
      <c r="A2169" s="195">
        <v>1.7260128E9</v>
      </c>
      <c r="B2169" s="186">
        <v>1.7260992E9</v>
      </c>
      <c r="C2169" s="186">
        <v>0.67104156</v>
      </c>
      <c r="D2169" s="186" t="s">
        <v>537</v>
      </c>
      <c r="E2169" s="196"/>
      <c r="F2169" s="186" t="s">
        <v>544</v>
      </c>
      <c r="G2169" s="186" t="s">
        <v>539</v>
      </c>
      <c r="H2169" s="186" t="s">
        <v>498</v>
      </c>
      <c r="I2169" s="186" t="s">
        <v>540</v>
      </c>
      <c r="J2169" s="152" t="str">
        <f t="shared" si="1"/>
        <v>2024/09</v>
      </c>
    </row>
    <row r="2170">
      <c r="A2170" s="195">
        <v>1.7260128E9</v>
      </c>
      <c r="B2170" s="186">
        <v>1.7260992E9</v>
      </c>
      <c r="C2170" s="186">
        <v>0.34786</v>
      </c>
      <c r="D2170" s="186" t="s">
        <v>537</v>
      </c>
      <c r="E2170" s="196"/>
      <c r="F2170" s="186" t="s">
        <v>560</v>
      </c>
      <c r="G2170" s="186" t="s">
        <v>539</v>
      </c>
      <c r="H2170" s="186" t="s">
        <v>492</v>
      </c>
      <c r="I2170" s="186" t="s">
        <v>540</v>
      </c>
      <c r="J2170" s="152" t="str">
        <f t="shared" si="1"/>
        <v>2024/09</v>
      </c>
    </row>
    <row r="2171">
      <c r="A2171" s="195">
        <v>1.7260992E9</v>
      </c>
      <c r="B2171" s="186">
        <v>1.7261856E9</v>
      </c>
      <c r="C2171" s="186">
        <v>4.99296325</v>
      </c>
      <c r="D2171" s="186" t="s">
        <v>537</v>
      </c>
      <c r="E2171" s="196"/>
      <c r="F2171" s="186" t="s">
        <v>542</v>
      </c>
      <c r="G2171" s="186" t="s">
        <v>539</v>
      </c>
      <c r="H2171" s="186" t="s">
        <v>487</v>
      </c>
      <c r="I2171" s="186" t="s">
        <v>540</v>
      </c>
      <c r="J2171" s="152" t="str">
        <f t="shared" si="1"/>
        <v>2024/09</v>
      </c>
    </row>
    <row r="2172">
      <c r="A2172" s="195">
        <v>1.7260992E9</v>
      </c>
      <c r="B2172" s="186">
        <v>1.7261856E9</v>
      </c>
      <c r="C2172" s="186">
        <v>29.3978263</v>
      </c>
      <c r="D2172" s="186" t="s">
        <v>537</v>
      </c>
      <c r="E2172" s="196"/>
      <c r="F2172" s="186" t="s">
        <v>538</v>
      </c>
      <c r="G2172" s="186" t="s">
        <v>539</v>
      </c>
      <c r="H2172" s="186" t="s">
        <v>499</v>
      </c>
      <c r="I2172" s="186" t="s">
        <v>540</v>
      </c>
      <c r="J2172" s="152" t="str">
        <f t="shared" si="1"/>
        <v>2024/09</v>
      </c>
    </row>
    <row r="2173">
      <c r="A2173" s="195">
        <v>1.7260992E9</v>
      </c>
      <c r="B2173" s="186">
        <v>1.7261856E9</v>
      </c>
      <c r="C2173" s="186">
        <v>1.64510643</v>
      </c>
      <c r="D2173" s="186" t="s">
        <v>537</v>
      </c>
      <c r="E2173" s="196"/>
      <c r="F2173" s="186" t="s">
        <v>541</v>
      </c>
      <c r="G2173" s="186" t="s">
        <v>539</v>
      </c>
      <c r="H2173" s="186" t="s">
        <v>489</v>
      </c>
      <c r="I2173" s="186" t="s">
        <v>540</v>
      </c>
      <c r="J2173" s="152" t="str">
        <f t="shared" si="1"/>
        <v>2024/09</v>
      </c>
    </row>
    <row r="2174">
      <c r="A2174" s="195">
        <v>1.7260992E9</v>
      </c>
      <c r="B2174" s="186">
        <v>1.7261856E9</v>
      </c>
      <c r="C2174" s="186">
        <v>3.94309775</v>
      </c>
      <c r="D2174" s="186" t="s">
        <v>537</v>
      </c>
      <c r="E2174" s="196"/>
      <c r="F2174" s="186" t="s">
        <v>548</v>
      </c>
      <c r="G2174" s="186" t="s">
        <v>539</v>
      </c>
      <c r="H2174" s="186" t="s">
        <v>488</v>
      </c>
      <c r="I2174" s="186" t="s">
        <v>540</v>
      </c>
      <c r="J2174" s="152" t="str">
        <f t="shared" si="1"/>
        <v>2024/09</v>
      </c>
    </row>
    <row r="2175">
      <c r="A2175" s="195">
        <v>1.7260992E9</v>
      </c>
      <c r="B2175" s="186">
        <v>1.7261856E9</v>
      </c>
      <c r="C2175" s="186">
        <v>0.1351374</v>
      </c>
      <c r="D2175" s="186" t="s">
        <v>537</v>
      </c>
      <c r="E2175" s="196"/>
      <c r="F2175" s="186" t="s">
        <v>559</v>
      </c>
      <c r="G2175" s="186" t="s">
        <v>539</v>
      </c>
      <c r="H2175" s="186" t="s">
        <v>501</v>
      </c>
      <c r="I2175" s="186" t="s">
        <v>540</v>
      </c>
      <c r="J2175" s="152" t="str">
        <f t="shared" si="1"/>
        <v>2024/09</v>
      </c>
    </row>
    <row r="2176">
      <c r="A2176" s="195">
        <v>1.7260992E9</v>
      </c>
      <c r="B2176" s="186">
        <v>1.7261856E9</v>
      </c>
      <c r="C2176" s="186">
        <v>0.07146735</v>
      </c>
      <c r="D2176" s="186" t="s">
        <v>537</v>
      </c>
      <c r="E2176" s="196"/>
      <c r="F2176" s="186" t="s">
        <v>545</v>
      </c>
      <c r="G2176" s="186" t="s">
        <v>539</v>
      </c>
      <c r="H2176" s="186" t="s">
        <v>491</v>
      </c>
      <c r="I2176" s="186" t="s">
        <v>540</v>
      </c>
      <c r="J2176" s="152" t="str">
        <f t="shared" si="1"/>
        <v>2024/09</v>
      </c>
    </row>
    <row r="2177">
      <c r="A2177" s="195">
        <v>1.7260992E9</v>
      </c>
      <c r="B2177" s="186">
        <v>1.7261856E9</v>
      </c>
      <c r="C2177" s="186">
        <v>4.61908145</v>
      </c>
      <c r="D2177" s="186" t="s">
        <v>537</v>
      </c>
      <c r="E2177" s="196"/>
      <c r="F2177" s="186" t="s">
        <v>543</v>
      </c>
      <c r="G2177" s="186" t="s">
        <v>539</v>
      </c>
      <c r="H2177" s="186" t="s">
        <v>486</v>
      </c>
      <c r="I2177" s="186" t="s">
        <v>540</v>
      </c>
      <c r="J2177" s="152" t="str">
        <f t="shared" si="1"/>
        <v>2024/09</v>
      </c>
    </row>
    <row r="2178">
      <c r="A2178" s="195">
        <v>1.7260992E9</v>
      </c>
      <c r="B2178" s="186">
        <v>1.7261856E9</v>
      </c>
      <c r="C2178" s="186">
        <v>0.63086548</v>
      </c>
      <c r="D2178" s="186" t="s">
        <v>537</v>
      </c>
      <c r="E2178" s="196"/>
      <c r="F2178" s="186" t="s">
        <v>544</v>
      </c>
      <c r="G2178" s="186" t="s">
        <v>539</v>
      </c>
      <c r="H2178" s="186" t="s">
        <v>498</v>
      </c>
      <c r="I2178" s="186" t="s">
        <v>540</v>
      </c>
      <c r="J2178" s="152" t="str">
        <f t="shared" si="1"/>
        <v>2024/09</v>
      </c>
    </row>
    <row r="2179">
      <c r="A2179" s="195">
        <v>1.7260992E9</v>
      </c>
      <c r="B2179" s="186">
        <v>1.7261856E9</v>
      </c>
      <c r="C2179" s="186">
        <v>0.133177</v>
      </c>
      <c r="D2179" s="186" t="s">
        <v>537</v>
      </c>
      <c r="E2179" s="196"/>
      <c r="F2179" s="186" t="s">
        <v>560</v>
      </c>
      <c r="G2179" s="186" t="s">
        <v>539</v>
      </c>
      <c r="H2179" s="186" t="s">
        <v>492</v>
      </c>
      <c r="I2179" s="186" t="s">
        <v>540</v>
      </c>
      <c r="J2179" s="152" t="str">
        <f t="shared" si="1"/>
        <v>2024/09</v>
      </c>
    </row>
    <row r="2180">
      <c r="A2180" s="195">
        <v>1.7260992E9</v>
      </c>
      <c r="B2180" s="186">
        <v>1.7261856E9</v>
      </c>
      <c r="C2180" s="186">
        <v>0.010546</v>
      </c>
      <c r="D2180" s="186" t="s">
        <v>537</v>
      </c>
      <c r="E2180" s="196"/>
      <c r="F2180" s="186" t="s">
        <v>561</v>
      </c>
      <c r="G2180" s="186" t="s">
        <v>539</v>
      </c>
      <c r="H2180" s="186" t="s">
        <v>493</v>
      </c>
      <c r="I2180" s="186" t="s">
        <v>540</v>
      </c>
      <c r="J2180" s="152" t="str">
        <f t="shared" si="1"/>
        <v>2024/09</v>
      </c>
    </row>
    <row r="2181">
      <c r="A2181" s="195">
        <v>1.7261856E9</v>
      </c>
      <c r="B2181" s="186">
        <v>1.726272E9</v>
      </c>
      <c r="C2181" s="186">
        <v>4.6795545</v>
      </c>
      <c r="D2181" s="186" t="s">
        <v>537</v>
      </c>
      <c r="E2181" s="196"/>
      <c r="F2181" s="186" t="s">
        <v>542</v>
      </c>
      <c r="G2181" s="186" t="s">
        <v>539</v>
      </c>
      <c r="H2181" s="186" t="s">
        <v>487</v>
      </c>
      <c r="I2181" s="186" t="s">
        <v>540</v>
      </c>
      <c r="J2181" s="152" t="str">
        <f t="shared" si="1"/>
        <v>2024/09</v>
      </c>
    </row>
    <row r="2182">
      <c r="A2182" s="195">
        <v>1.7261856E9</v>
      </c>
      <c r="B2182" s="186">
        <v>1.726272E9</v>
      </c>
      <c r="C2182" s="186">
        <v>7.18336329</v>
      </c>
      <c r="D2182" s="186" t="s">
        <v>537</v>
      </c>
      <c r="E2182" s="196"/>
      <c r="F2182" s="186" t="s">
        <v>538</v>
      </c>
      <c r="G2182" s="186" t="s">
        <v>539</v>
      </c>
      <c r="H2182" s="186" t="s">
        <v>499</v>
      </c>
      <c r="I2182" s="186" t="s">
        <v>540</v>
      </c>
      <c r="J2182" s="152" t="str">
        <f t="shared" si="1"/>
        <v>2024/09</v>
      </c>
    </row>
    <row r="2183">
      <c r="A2183" s="195">
        <v>1.7261856E9</v>
      </c>
      <c r="B2183" s="186">
        <v>1.726272E9</v>
      </c>
      <c r="C2183" s="186">
        <v>0.50327779</v>
      </c>
      <c r="D2183" s="186" t="s">
        <v>537</v>
      </c>
      <c r="E2183" s="196"/>
      <c r="F2183" s="186" t="s">
        <v>541</v>
      </c>
      <c r="G2183" s="186" t="s">
        <v>539</v>
      </c>
      <c r="H2183" s="186" t="s">
        <v>489</v>
      </c>
      <c r="I2183" s="186" t="s">
        <v>540</v>
      </c>
      <c r="J2183" s="152" t="str">
        <f t="shared" si="1"/>
        <v>2024/09</v>
      </c>
    </row>
    <row r="2184">
      <c r="A2184" s="195">
        <v>1.7261856E9</v>
      </c>
      <c r="B2184" s="186">
        <v>1.726272E9</v>
      </c>
      <c r="C2184" s="186">
        <v>8.185323</v>
      </c>
      <c r="D2184" s="186" t="s">
        <v>537</v>
      </c>
      <c r="E2184" s="196"/>
      <c r="F2184" s="186" t="s">
        <v>548</v>
      </c>
      <c r="G2184" s="186" t="s">
        <v>539</v>
      </c>
      <c r="H2184" s="186" t="s">
        <v>488</v>
      </c>
      <c r="I2184" s="186" t="s">
        <v>540</v>
      </c>
      <c r="J2184" s="152" t="str">
        <f t="shared" si="1"/>
        <v>2024/09</v>
      </c>
    </row>
    <row r="2185">
      <c r="A2185" s="195">
        <v>1.7261856E9</v>
      </c>
      <c r="B2185" s="186">
        <v>1.726272E9</v>
      </c>
      <c r="C2185" s="186">
        <v>0.00111</v>
      </c>
      <c r="D2185" s="186" t="s">
        <v>537</v>
      </c>
      <c r="E2185" s="196"/>
      <c r="F2185" s="186" t="s">
        <v>555</v>
      </c>
      <c r="G2185" s="186" t="s">
        <v>539</v>
      </c>
      <c r="H2185" s="186" t="s">
        <v>503</v>
      </c>
      <c r="I2185" s="186" t="s">
        <v>540</v>
      </c>
      <c r="J2185" s="152" t="str">
        <f t="shared" si="1"/>
        <v>2024/09</v>
      </c>
    </row>
    <row r="2186">
      <c r="A2186" s="195">
        <v>1.7261856E9</v>
      </c>
      <c r="B2186" s="186">
        <v>1.726272E9</v>
      </c>
      <c r="C2186" s="186">
        <v>0.12831</v>
      </c>
      <c r="D2186" s="186" t="s">
        <v>537</v>
      </c>
      <c r="E2186" s="196"/>
      <c r="F2186" s="186" t="s">
        <v>545</v>
      </c>
      <c r="G2186" s="186" t="s">
        <v>539</v>
      </c>
      <c r="H2186" s="186" t="s">
        <v>491</v>
      </c>
      <c r="I2186" s="186" t="s">
        <v>540</v>
      </c>
      <c r="J2186" s="152" t="str">
        <f t="shared" si="1"/>
        <v>2024/09</v>
      </c>
    </row>
    <row r="2187">
      <c r="A2187" s="195">
        <v>1.7261856E9</v>
      </c>
      <c r="B2187" s="186">
        <v>1.726272E9</v>
      </c>
      <c r="C2187" s="186">
        <v>9.37603525000001</v>
      </c>
      <c r="D2187" s="186" t="s">
        <v>537</v>
      </c>
      <c r="E2187" s="196"/>
      <c r="F2187" s="186" t="s">
        <v>543</v>
      </c>
      <c r="G2187" s="186" t="s">
        <v>539</v>
      </c>
      <c r="H2187" s="186" t="s">
        <v>486</v>
      </c>
      <c r="I2187" s="186" t="s">
        <v>540</v>
      </c>
      <c r="J2187" s="152" t="str">
        <f t="shared" si="1"/>
        <v>2024/09</v>
      </c>
    </row>
    <row r="2188">
      <c r="A2188" s="195">
        <v>1.7261856E9</v>
      </c>
      <c r="B2188" s="186">
        <v>1.726272E9</v>
      </c>
      <c r="C2188" s="186">
        <v>0.59664998</v>
      </c>
      <c r="D2188" s="186" t="s">
        <v>537</v>
      </c>
      <c r="E2188" s="196"/>
      <c r="F2188" s="186" t="s">
        <v>544</v>
      </c>
      <c r="G2188" s="186" t="s">
        <v>539</v>
      </c>
      <c r="H2188" s="186" t="s">
        <v>498</v>
      </c>
      <c r="I2188" s="186" t="s">
        <v>540</v>
      </c>
      <c r="J2188" s="152" t="str">
        <f t="shared" si="1"/>
        <v>2024/09</v>
      </c>
    </row>
    <row r="2189">
      <c r="A2189" s="195">
        <v>1.7261856E9</v>
      </c>
      <c r="B2189" s="186">
        <v>1.726272E9</v>
      </c>
      <c r="C2189" s="186">
        <v>0.05239245</v>
      </c>
      <c r="D2189" s="186" t="s">
        <v>537</v>
      </c>
      <c r="E2189" s="196"/>
      <c r="F2189" s="186" t="s">
        <v>559</v>
      </c>
      <c r="G2189" s="186" t="s">
        <v>539</v>
      </c>
      <c r="H2189" s="186" t="s">
        <v>501</v>
      </c>
      <c r="I2189" s="186" t="s">
        <v>540</v>
      </c>
      <c r="J2189" s="152" t="str">
        <f t="shared" si="1"/>
        <v>2024/09</v>
      </c>
    </row>
    <row r="2190">
      <c r="A2190" s="195">
        <v>1.7261856E9</v>
      </c>
      <c r="B2190" s="186">
        <v>1.726272E9</v>
      </c>
      <c r="C2190" s="186">
        <v>0.095672</v>
      </c>
      <c r="D2190" s="186" t="s">
        <v>537</v>
      </c>
      <c r="E2190" s="196"/>
      <c r="F2190" s="186" t="s">
        <v>560</v>
      </c>
      <c r="G2190" s="186" t="s">
        <v>539</v>
      </c>
      <c r="H2190" s="186" t="s">
        <v>492</v>
      </c>
      <c r="I2190" s="186" t="s">
        <v>540</v>
      </c>
      <c r="J2190" s="152" t="str">
        <f t="shared" si="1"/>
        <v>2024/09</v>
      </c>
    </row>
    <row r="2191">
      <c r="A2191" s="195">
        <v>1.7261856E9</v>
      </c>
      <c r="B2191" s="186">
        <v>1.726272E9</v>
      </c>
      <c r="C2191" s="186">
        <v>0.012911</v>
      </c>
      <c r="D2191" s="186" t="s">
        <v>537</v>
      </c>
      <c r="E2191" s="196"/>
      <c r="F2191" s="186" t="s">
        <v>561</v>
      </c>
      <c r="G2191" s="186" t="s">
        <v>539</v>
      </c>
      <c r="H2191" s="186" t="s">
        <v>493</v>
      </c>
      <c r="I2191" s="186" t="s">
        <v>540</v>
      </c>
      <c r="J2191" s="152" t="str">
        <f t="shared" si="1"/>
        <v>2024/09</v>
      </c>
    </row>
    <row r="2192">
      <c r="A2192" s="195">
        <v>1.726272E9</v>
      </c>
      <c r="B2192" s="186">
        <v>1.7263584E9</v>
      </c>
      <c r="C2192" s="186">
        <v>1.0935628</v>
      </c>
      <c r="D2192" s="186" t="s">
        <v>537</v>
      </c>
      <c r="E2192" s="196"/>
      <c r="F2192" s="186" t="s">
        <v>542</v>
      </c>
      <c r="G2192" s="186" t="s">
        <v>539</v>
      </c>
      <c r="H2192" s="186" t="s">
        <v>487</v>
      </c>
      <c r="I2192" s="186" t="s">
        <v>540</v>
      </c>
      <c r="J2192" s="152" t="str">
        <f t="shared" si="1"/>
        <v>2024/09</v>
      </c>
    </row>
    <row r="2193">
      <c r="A2193" s="195">
        <v>1.726272E9</v>
      </c>
      <c r="B2193" s="186">
        <v>1.7263584E9</v>
      </c>
      <c r="C2193" s="186">
        <v>0.64751455</v>
      </c>
      <c r="D2193" s="186" t="s">
        <v>537</v>
      </c>
      <c r="E2193" s="196"/>
      <c r="F2193" s="186" t="s">
        <v>538</v>
      </c>
      <c r="G2193" s="186" t="s">
        <v>539</v>
      </c>
      <c r="H2193" s="186" t="s">
        <v>499</v>
      </c>
      <c r="I2193" s="186" t="s">
        <v>540</v>
      </c>
      <c r="J2193" s="152" t="str">
        <f t="shared" si="1"/>
        <v>2024/09</v>
      </c>
    </row>
    <row r="2194">
      <c r="A2194" s="195">
        <v>1.726272E9</v>
      </c>
      <c r="B2194" s="186">
        <v>1.7263584E9</v>
      </c>
      <c r="C2194" s="186">
        <v>7.075E-4</v>
      </c>
      <c r="D2194" s="186" t="s">
        <v>537</v>
      </c>
      <c r="E2194" s="196"/>
      <c r="F2194" s="186" t="s">
        <v>541</v>
      </c>
      <c r="G2194" s="186" t="s">
        <v>539</v>
      </c>
      <c r="H2194" s="186" t="s">
        <v>489</v>
      </c>
      <c r="I2194" s="186" t="s">
        <v>540</v>
      </c>
      <c r="J2194" s="152" t="str">
        <f t="shared" si="1"/>
        <v>2024/09</v>
      </c>
    </row>
    <row r="2195">
      <c r="A2195" s="195">
        <v>1.726272E9</v>
      </c>
      <c r="B2195" s="186">
        <v>1.7263584E9</v>
      </c>
      <c r="C2195" s="186">
        <v>5.185441</v>
      </c>
      <c r="D2195" s="186" t="s">
        <v>537</v>
      </c>
      <c r="E2195" s="196"/>
      <c r="F2195" s="186" t="s">
        <v>548</v>
      </c>
      <c r="G2195" s="186" t="s">
        <v>539</v>
      </c>
      <c r="H2195" s="186" t="s">
        <v>488</v>
      </c>
      <c r="I2195" s="186" t="s">
        <v>540</v>
      </c>
      <c r="J2195" s="152" t="str">
        <f t="shared" si="1"/>
        <v>2024/09</v>
      </c>
    </row>
    <row r="2196">
      <c r="A2196" s="195">
        <v>1.726272E9</v>
      </c>
      <c r="B2196" s="186">
        <v>1.7263584E9</v>
      </c>
      <c r="C2196" s="186">
        <v>0.00425</v>
      </c>
      <c r="D2196" s="186" t="s">
        <v>537</v>
      </c>
      <c r="E2196" s="196"/>
      <c r="F2196" s="186" t="s">
        <v>545</v>
      </c>
      <c r="G2196" s="186" t="s">
        <v>539</v>
      </c>
      <c r="H2196" s="186" t="s">
        <v>491</v>
      </c>
      <c r="I2196" s="186" t="s">
        <v>540</v>
      </c>
      <c r="J2196" s="152" t="str">
        <f t="shared" si="1"/>
        <v>2024/09</v>
      </c>
    </row>
    <row r="2197">
      <c r="A2197" s="195">
        <v>1.726272E9</v>
      </c>
      <c r="B2197" s="186">
        <v>1.7263584E9</v>
      </c>
      <c r="C2197" s="186">
        <v>0.00287799</v>
      </c>
      <c r="D2197" s="186" t="s">
        <v>537</v>
      </c>
      <c r="E2197" s="196"/>
      <c r="F2197" s="186" t="s">
        <v>544</v>
      </c>
      <c r="G2197" s="186" t="s">
        <v>539</v>
      </c>
      <c r="H2197" s="186" t="s">
        <v>498</v>
      </c>
      <c r="I2197" s="186" t="s">
        <v>540</v>
      </c>
      <c r="J2197" s="152" t="str">
        <f t="shared" si="1"/>
        <v>2024/09</v>
      </c>
    </row>
    <row r="2198">
      <c r="A2198" s="195">
        <v>1.726272E9</v>
      </c>
      <c r="B2198" s="186">
        <v>1.7263584E9</v>
      </c>
      <c r="C2198" s="186">
        <v>0.1571001</v>
      </c>
      <c r="D2198" s="186" t="s">
        <v>537</v>
      </c>
      <c r="E2198" s="196"/>
      <c r="F2198" s="186" t="s">
        <v>559</v>
      </c>
      <c r="G2198" s="186" t="s">
        <v>539</v>
      </c>
      <c r="H2198" s="186" t="s">
        <v>501</v>
      </c>
      <c r="I2198" s="186" t="s">
        <v>540</v>
      </c>
      <c r="J2198" s="152" t="str">
        <f t="shared" si="1"/>
        <v>2024/09</v>
      </c>
    </row>
    <row r="2199">
      <c r="A2199" s="195">
        <v>1.726272E9</v>
      </c>
      <c r="B2199" s="186">
        <v>1.7263584E9</v>
      </c>
      <c r="C2199" s="186">
        <v>3.3921263</v>
      </c>
      <c r="D2199" s="186" t="s">
        <v>537</v>
      </c>
      <c r="E2199" s="196"/>
      <c r="F2199" s="186" t="s">
        <v>543</v>
      </c>
      <c r="G2199" s="186" t="s">
        <v>539</v>
      </c>
      <c r="H2199" s="186" t="s">
        <v>486</v>
      </c>
      <c r="I2199" s="186" t="s">
        <v>540</v>
      </c>
      <c r="J2199" s="152" t="str">
        <f t="shared" si="1"/>
        <v>2024/09</v>
      </c>
    </row>
    <row r="2200">
      <c r="A2200" s="195">
        <v>1.726272E9</v>
      </c>
      <c r="B2200" s="186">
        <v>1.7263584E9</v>
      </c>
      <c r="C2200" s="186">
        <v>0.031814</v>
      </c>
      <c r="D2200" s="186" t="s">
        <v>537</v>
      </c>
      <c r="E2200" s="196"/>
      <c r="F2200" s="186" t="s">
        <v>560</v>
      </c>
      <c r="G2200" s="186" t="s">
        <v>539</v>
      </c>
      <c r="H2200" s="186" t="s">
        <v>492</v>
      </c>
      <c r="I2200" s="186" t="s">
        <v>540</v>
      </c>
      <c r="J2200" s="152" t="str">
        <f t="shared" si="1"/>
        <v>2024/09</v>
      </c>
    </row>
    <row r="2201">
      <c r="A2201" s="195">
        <v>1.7263584E9</v>
      </c>
      <c r="B2201" s="186">
        <v>1.7264448E9</v>
      </c>
      <c r="C2201" s="186">
        <v>2.44516035</v>
      </c>
      <c r="D2201" s="186" t="s">
        <v>537</v>
      </c>
      <c r="E2201" s="196"/>
      <c r="F2201" s="186" t="s">
        <v>542</v>
      </c>
      <c r="G2201" s="186" t="s">
        <v>539</v>
      </c>
      <c r="H2201" s="186" t="s">
        <v>487</v>
      </c>
      <c r="I2201" s="186" t="s">
        <v>540</v>
      </c>
      <c r="J2201" s="152" t="str">
        <f t="shared" si="1"/>
        <v>2024/09</v>
      </c>
    </row>
    <row r="2202">
      <c r="A2202" s="195">
        <v>1.7263584E9</v>
      </c>
      <c r="B2202" s="186">
        <v>1.7264448E9</v>
      </c>
      <c r="C2202" s="186">
        <v>0.62229561</v>
      </c>
      <c r="D2202" s="186" t="s">
        <v>537</v>
      </c>
      <c r="E2202" s="196"/>
      <c r="F2202" s="186" t="s">
        <v>538</v>
      </c>
      <c r="G2202" s="186" t="s">
        <v>539</v>
      </c>
      <c r="H2202" s="186" t="s">
        <v>499</v>
      </c>
      <c r="I2202" s="186" t="s">
        <v>540</v>
      </c>
      <c r="J2202" s="152" t="str">
        <f t="shared" si="1"/>
        <v>2024/09</v>
      </c>
    </row>
    <row r="2203">
      <c r="A2203" s="195">
        <v>1.7263584E9</v>
      </c>
      <c r="B2203" s="186">
        <v>1.7264448E9</v>
      </c>
      <c r="C2203" s="186">
        <v>4.1036933</v>
      </c>
      <c r="D2203" s="186" t="s">
        <v>537</v>
      </c>
      <c r="E2203" s="196"/>
      <c r="F2203" s="186" t="s">
        <v>543</v>
      </c>
      <c r="G2203" s="186" t="s">
        <v>539</v>
      </c>
      <c r="H2203" s="186" t="s">
        <v>486</v>
      </c>
      <c r="I2203" s="186" t="s">
        <v>540</v>
      </c>
      <c r="J2203" s="152" t="str">
        <f t="shared" si="1"/>
        <v>2024/09</v>
      </c>
    </row>
    <row r="2204">
      <c r="A2204" s="195">
        <v>1.7263584E9</v>
      </c>
      <c r="B2204" s="186">
        <v>1.7264448E9</v>
      </c>
      <c r="C2204" s="186">
        <v>0.00599319</v>
      </c>
      <c r="D2204" s="186" t="s">
        <v>537</v>
      </c>
      <c r="E2204" s="196"/>
      <c r="F2204" s="186" t="s">
        <v>544</v>
      </c>
      <c r="G2204" s="186" t="s">
        <v>539</v>
      </c>
      <c r="H2204" s="186" t="s">
        <v>498</v>
      </c>
      <c r="I2204" s="186" t="s">
        <v>540</v>
      </c>
      <c r="J2204" s="152" t="str">
        <f t="shared" si="1"/>
        <v>2024/09</v>
      </c>
    </row>
    <row r="2205">
      <c r="A2205" s="195">
        <v>1.7263584E9</v>
      </c>
      <c r="B2205" s="186">
        <v>1.7264448E9</v>
      </c>
      <c r="C2205" s="186">
        <v>0.0279561</v>
      </c>
      <c r="D2205" s="186" t="s">
        <v>537</v>
      </c>
      <c r="E2205" s="196"/>
      <c r="F2205" s="186" t="s">
        <v>559</v>
      </c>
      <c r="G2205" s="186" t="s">
        <v>539</v>
      </c>
      <c r="H2205" s="186" t="s">
        <v>501</v>
      </c>
      <c r="I2205" s="186" t="s">
        <v>540</v>
      </c>
      <c r="J2205" s="152" t="str">
        <f t="shared" si="1"/>
        <v>2024/09</v>
      </c>
    </row>
    <row r="2206">
      <c r="A2206" s="195">
        <v>1.7264448E9</v>
      </c>
      <c r="B2206" s="186">
        <v>1.7265312E9</v>
      </c>
      <c r="C2206" s="186">
        <v>2.5535511</v>
      </c>
      <c r="D2206" s="186" t="s">
        <v>537</v>
      </c>
      <c r="E2206" s="196"/>
      <c r="F2206" s="186" t="s">
        <v>542</v>
      </c>
      <c r="G2206" s="186" t="s">
        <v>539</v>
      </c>
      <c r="H2206" s="186" t="s">
        <v>487</v>
      </c>
      <c r="I2206" s="186" t="s">
        <v>540</v>
      </c>
      <c r="J2206" s="152" t="str">
        <f t="shared" si="1"/>
        <v>2024/09</v>
      </c>
    </row>
    <row r="2207">
      <c r="A2207" s="195">
        <v>1.7264448E9</v>
      </c>
      <c r="B2207" s="186">
        <v>1.7265312E9</v>
      </c>
      <c r="C2207" s="186">
        <v>12.50811532</v>
      </c>
      <c r="D2207" s="186" t="s">
        <v>537</v>
      </c>
      <c r="E2207" s="196"/>
      <c r="F2207" s="186" t="s">
        <v>538</v>
      </c>
      <c r="G2207" s="186" t="s">
        <v>539</v>
      </c>
      <c r="H2207" s="186" t="s">
        <v>499</v>
      </c>
      <c r="I2207" s="186" t="s">
        <v>540</v>
      </c>
      <c r="J2207" s="152" t="str">
        <f t="shared" si="1"/>
        <v>2024/09</v>
      </c>
    </row>
    <row r="2208">
      <c r="A2208" s="195">
        <v>1.7264448E9</v>
      </c>
      <c r="B2208" s="186">
        <v>1.7265312E9</v>
      </c>
      <c r="C2208" s="186">
        <v>3.81235992</v>
      </c>
      <c r="D2208" s="186" t="s">
        <v>537</v>
      </c>
      <c r="E2208" s="196"/>
      <c r="F2208" s="186" t="s">
        <v>541</v>
      </c>
      <c r="G2208" s="186" t="s">
        <v>539</v>
      </c>
      <c r="H2208" s="186" t="s">
        <v>489</v>
      </c>
      <c r="I2208" s="186" t="s">
        <v>540</v>
      </c>
      <c r="J2208" s="152" t="str">
        <f t="shared" si="1"/>
        <v>2024/09</v>
      </c>
    </row>
    <row r="2209">
      <c r="A2209" s="195">
        <v>1.7264448E9</v>
      </c>
      <c r="B2209" s="186">
        <v>1.7265312E9</v>
      </c>
      <c r="C2209" s="186">
        <v>28.3694868</v>
      </c>
      <c r="D2209" s="186" t="s">
        <v>537</v>
      </c>
      <c r="E2209" s="196"/>
      <c r="F2209" s="186" t="s">
        <v>548</v>
      </c>
      <c r="G2209" s="186" t="s">
        <v>539</v>
      </c>
      <c r="H2209" s="186" t="s">
        <v>488</v>
      </c>
      <c r="I2209" s="186" t="s">
        <v>540</v>
      </c>
      <c r="J2209" s="152" t="str">
        <f t="shared" si="1"/>
        <v>2024/09</v>
      </c>
    </row>
    <row r="2210">
      <c r="A2210" s="195">
        <v>1.7264448E9</v>
      </c>
      <c r="B2210" s="186">
        <v>1.7265312E9</v>
      </c>
      <c r="C2210" s="186">
        <v>0.22740085</v>
      </c>
      <c r="D2210" s="186" t="s">
        <v>537</v>
      </c>
      <c r="E2210" s="196"/>
      <c r="F2210" s="186" t="s">
        <v>559</v>
      </c>
      <c r="G2210" s="186" t="s">
        <v>539</v>
      </c>
      <c r="H2210" s="186" t="s">
        <v>501</v>
      </c>
      <c r="I2210" s="186" t="s">
        <v>540</v>
      </c>
      <c r="J2210" s="152" t="str">
        <f t="shared" si="1"/>
        <v>2024/09</v>
      </c>
    </row>
    <row r="2211">
      <c r="A2211" s="195">
        <v>1.7264448E9</v>
      </c>
      <c r="B2211" s="186">
        <v>1.7265312E9</v>
      </c>
      <c r="C2211" s="186">
        <v>0.58088</v>
      </c>
      <c r="D2211" s="186" t="s">
        <v>537</v>
      </c>
      <c r="E2211" s="196"/>
      <c r="F2211" s="186" t="s">
        <v>545</v>
      </c>
      <c r="G2211" s="186" t="s">
        <v>539</v>
      </c>
      <c r="H2211" s="186" t="s">
        <v>491</v>
      </c>
      <c r="I2211" s="186" t="s">
        <v>540</v>
      </c>
      <c r="J2211" s="152" t="str">
        <f t="shared" si="1"/>
        <v>2024/09</v>
      </c>
    </row>
    <row r="2212">
      <c r="A2212" s="195">
        <v>1.7264448E9</v>
      </c>
      <c r="B2212" s="186">
        <v>1.7265312E9</v>
      </c>
      <c r="C2212" s="186">
        <v>7.972462</v>
      </c>
      <c r="D2212" s="186" t="s">
        <v>537</v>
      </c>
      <c r="E2212" s="196"/>
      <c r="F2212" s="186" t="s">
        <v>543</v>
      </c>
      <c r="G2212" s="186" t="s">
        <v>539</v>
      </c>
      <c r="H2212" s="186" t="s">
        <v>486</v>
      </c>
      <c r="I2212" s="186" t="s">
        <v>540</v>
      </c>
      <c r="J2212" s="152" t="str">
        <f t="shared" si="1"/>
        <v>2024/09</v>
      </c>
    </row>
    <row r="2213">
      <c r="A2213" s="195">
        <v>1.7264448E9</v>
      </c>
      <c r="B2213" s="186">
        <v>1.7265312E9</v>
      </c>
      <c r="C2213" s="186">
        <v>1.36901964</v>
      </c>
      <c r="D2213" s="186" t="s">
        <v>537</v>
      </c>
      <c r="E2213" s="196"/>
      <c r="F2213" s="186" t="s">
        <v>544</v>
      </c>
      <c r="G2213" s="186" t="s">
        <v>539</v>
      </c>
      <c r="H2213" s="186" t="s">
        <v>498</v>
      </c>
      <c r="I2213" s="186" t="s">
        <v>540</v>
      </c>
      <c r="J2213" s="152" t="str">
        <f t="shared" si="1"/>
        <v>2024/09</v>
      </c>
    </row>
    <row r="2214">
      <c r="A2214" s="195">
        <v>1.7264448E9</v>
      </c>
      <c r="B2214" s="186">
        <v>1.7265312E9</v>
      </c>
      <c r="C2214" s="186">
        <v>0.047727</v>
      </c>
      <c r="D2214" s="186" t="s">
        <v>537</v>
      </c>
      <c r="E2214" s="196"/>
      <c r="F2214" s="186" t="s">
        <v>560</v>
      </c>
      <c r="G2214" s="186" t="s">
        <v>539</v>
      </c>
      <c r="H2214" s="186" t="s">
        <v>492</v>
      </c>
      <c r="I2214" s="186" t="s">
        <v>540</v>
      </c>
      <c r="J2214" s="152" t="str">
        <f t="shared" si="1"/>
        <v>2024/09</v>
      </c>
    </row>
    <row r="2215">
      <c r="A2215" s="195">
        <v>1.7264448E9</v>
      </c>
      <c r="B2215" s="186">
        <v>1.7265312E9</v>
      </c>
      <c r="C2215" s="186">
        <v>0.028227</v>
      </c>
      <c r="D2215" s="186" t="s">
        <v>537</v>
      </c>
      <c r="E2215" s="196"/>
      <c r="F2215" s="186" t="s">
        <v>561</v>
      </c>
      <c r="G2215" s="186" t="s">
        <v>539</v>
      </c>
      <c r="H2215" s="186" t="s">
        <v>493</v>
      </c>
      <c r="I2215" s="186" t="s">
        <v>540</v>
      </c>
      <c r="J2215" s="152" t="str">
        <f t="shared" si="1"/>
        <v>2024/09</v>
      </c>
    </row>
    <row r="2216">
      <c r="A2216" s="195">
        <v>1.7265312E9</v>
      </c>
      <c r="B2216" s="186">
        <v>1.7266176E9</v>
      </c>
      <c r="C2216" s="186">
        <v>5.2876711</v>
      </c>
      <c r="D2216" s="186" t="s">
        <v>537</v>
      </c>
      <c r="E2216" s="196"/>
      <c r="F2216" s="186" t="s">
        <v>542</v>
      </c>
      <c r="G2216" s="186" t="s">
        <v>539</v>
      </c>
      <c r="H2216" s="186" t="s">
        <v>487</v>
      </c>
      <c r="I2216" s="186" t="s">
        <v>540</v>
      </c>
      <c r="J2216" s="152" t="str">
        <f t="shared" si="1"/>
        <v>2024/09</v>
      </c>
    </row>
    <row r="2217">
      <c r="A2217" s="195">
        <v>1.7265312E9</v>
      </c>
      <c r="B2217" s="186">
        <v>1.7266176E9</v>
      </c>
      <c r="C2217" s="186">
        <v>4.15578041</v>
      </c>
      <c r="D2217" s="186" t="s">
        <v>537</v>
      </c>
      <c r="E2217" s="196"/>
      <c r="F2217" s="186" t="s">
        <v>538</v>
      </c>
      <c r="G2217" s="186" t="s">
        <v>539</v>
      </c>
      <c r="H2217" s="186" t="s">
        <v>499</v>
      </c>
      <c r="I2217" s="186" t="s">
        <v>540</v>
      </c>
      <c r="J2217" s="152" t="str">
        <f t="shared" si="1"/>
        <v>2024/09</v>
      </c>
    </row>
    <row r="2218">
      <c r="A2218" s="195">
        <v>1.7265312E9</v>
      </c>
      <c r="B2218" s="186">
        <v>1.7266176E9</v>
      </c>
      <c r="C2218" s="186">
        <v>1.11805485</v>
      </c>
      <c r="D2218" s="186" t="s">
        <v>537</v>
      </c>
      <c r="E2218" s="196"/>
      <c r="F2218" s="186" t="s">
        <v>541</v>
      </c>
      <c r="G2218" s="186" t="s">
        <v>539</v>
      </c>
      <c r="H2218" s="186" t="s">
        <v>489</v>
      </c>
      <c r="I2218" s="186" t="s">
        <v>540</v>
      </c>
      <c r="J2218" s="152" t="str">
        <f t="shared" si="1"/>
        <v>2024/09</v>
      </c>
    </row>
    <row r="2219">
      <c r="A2219" s="195">
        <v>1.7265312E9</v>
      </c>
      <c r="B2219" s="186">
        <v>1.7266176E9</v>
      </c>
      <c r="C2219" s="186">
        <v>1.13050625</v>
      </c>
      <c r="D2219" s="186" t="s">
        <v>537</v>
      </c>
      <c r="E2219" s="196"/>
      <c r="F2219" s="186" t="s">
        <v>548</v>
      </c>
      <c r="G2219" s="186" t="s">
        <v>539</v>
      </c>
      <c r="H2219" s="186" t="s">
        <v>488</v>
      </c>
      <c r="I2219" s="186" t="s">
        <v>540</v>
      </c>
      <c r="J2219" s="152" t="str">
        <f t="shared" si="1"/>
        <v>2024/09</v>
      </c>
    </row>
    <row r="2220">
      <c r="A2220" s="195">
        <v>1.7265312E9</v>
      </c>
      <c r="B2220" s="186">
        <v>1.7266176E9</v>
      </c>
      <c r="C2220" s="186">
        <v>0.15544</v>
      </c>
      <c r="D2220" s="186" t="s">
        <v>537</v>
      </c>
      <c r="E2220" s="196"/>
      <c r="F2220" s="186" t="s">
        <v>563</v>
      </c>
      <c r="G2220" s="186" t="s">
        <v>539</v>
      </c>
      <c r="H2220" s="186" t="s">
        <v>490</v>
      </c>
      <c r="I2220" s="186" t="s">
        <v>540</v>
      </c>
      <c r="J2220" s="152" t="str">
        <f t="shared" si="1"/>
        <v>2024/09</v>
      </c>
    </row>
    <row r="2221">
      <c r="A2221" s="195">
        <v>1.7265312E9</v>
      </c>
      <c r="B2221" s="186">
        <v>1.7266176E9</v>
      </c>
      <c r="C2221" s="186">
        <v>6.539856</v>
      </c>
      <c r="D2221" s="186" t="s">
        <v>537</v>
      </c>
      <c r="E2221" s="196"/>
      <c r="F2221" s="186" t="s">
        <v>545</v>
      </c>
      <c r="G2221" s="186" t="s">
        <v>539</v>
      </c>
      <c r="H2221" s="186" t="s">
        <v>491</v>
      </c>
      <c r="I2221" s="186" t="s">
        <v>540</v>
      </c>
      <c r="J2221" s="152" t="str">
        <f t="shared" si="1"/>
        <v>2024/09</v>
      </c>
    </row>
    <row r="2222">
      <c r="A2222" s="195">
        <v>1.7265312E9</v>
      </c>
      <c r="B2222" s="186">
        <v>1.7266176E9</v>
      </c>
      <c r="C2222" s="186">
        <v>12.70753695</v>
      </c>
      <c r="D2222" s="186" t="s">
        <v>537</v>
      </c>
      <c r="E2222" s="196"/>
      <c r="F2222" s="186" t="s">
        <v>543</v>
      </c>
      <c r="G2222" s="186" t="s">
        <v>539</v>
      </c>
      <c r="H2222" s="186" t="s">
        <v>486</v>
      </c>
      <c r="I2222" s="186" t="s">
        <v>540</v>
      </c>
      <c r="J2222" s="152" t="str">
        <f t="shared" si="1"/>
        <v>2024/09</v>
      </c>
    </row>
    <row r="2223">
      <c r="A2223" s="195">
        <v>1.7265312E9</v>
      </c>
      <c r="B2223" s="186">
        <v>1.7266176E9</v>
      </c>
      <c r="C2223" s="186">
        <v>0.70879908</v>
      </c>
      <c r="D2223" s="186" t="s">
        <v>537</v>
      </c>
      <c r="E2223" s="196"/>
      <c r="F2223" s="186" t="s">
        <v>544</v>
      </c>
      <c r="G2223" s="186" t="s">
        <v>539</v>
      </c>
      <c r="H2223" s="186" t="s">
        <v>498</v>
      </c>
      <c r="I2223" s="186" t="s">
        <v>540</v>
      </c>
      <c r="J2223" s="152" t="str">
        <f t="shared" si="1"/>
        <v>2024/09</v>
      </c>
    </row>
    <row r="2224">
      <c r="A2224" s="195">
        <v>1.7265312E9</v>
      </c>
      <c r="B2224" s="186">
        <v>1.7266176E9</v>
      </c>
      <c r="C2224" s="186">
        <v>0.2513739</v>
      </c>
      <c r="D2224" s="186" t="s">
        <v>537</v>
      </c>
      <c r="E2224" s="196"/>
      <c r="F2224" s="186" t="s">
        <v>559</v>
      </c>
      <c r="G2224" s="186" t="s">
        <v>539</v>
      </c>
      <c r="H2224" s="186" t="s">
        <v>501</v>
      </c>
      <c r="I2224" s="186" t="s">
        <v>540</v>
      </c>
      <c r="J2224" s="152" t="str">
        <f t="shared" si="1"/>
        <v>2024/09</v>
      </c>
    </row>
    <row r="2225">
      <c r="A2225" s="195">
        <v>1.7265312E9</v>
      </c>
      <c r="B2225" s="186">
        <v>1.7266176E9</v>
      </c>
      <c r="C2225" s="186">
        <v>0.014864</v>
      </c>
      <c r="D2225" s="186" t="s">
        <v>537</v>
      </c>
      <c r="E2225" s="196"/>
      <c r="F2225" s="186" t="s">
        <v>560</v>
      </c>
      <c r="G2225" s="186" t="s">
        <v>539</v>
      </c>
      <c r="H2225" s="186" t="s">
        <v>492</v>
      </c>
      <c r="I2225" s="186" t="s">
        <v>540</v>
      </c>
      <c r="J2225" s="152" t="str">
        <f t="shared" si="1"/>
        <v>2024/09</v>
      </c>
    </row>
    <row r="2226">
      <c r="A2226" s="195">
        <v>1.7265312E9</v>
      </c>
      <c r="B2226" s="186">
        <v>1.7266176E9</v>
      </c>
      <c r="C2226" s="186">
        <v>0.026393</v>
      </c>
      <c r="D2226" s="186" t="s">
        <v>537</v>
      </c>
      <c r="E2226" s="196"/>
      <c r="F2226" s="186" t="s">
        <v>561</v>
      </c>
      <c r="G2226" s="186" t="s">
        <v>539</v>
      </c>
      <c r="H2226" s="186" t="s">
        <v>493</v>
      </c>
      <c r="I2226" s="186" t="s">
        <v>540</v>
      </c>
      <c r="J2226" s="152" t="str">
        <f t="shared" si="1"/>
        <v>2024/09</v>
      </c>
    </row>
    <row r="2227">
      <c r="A2227" s="195">
        <v>1.7266176E9</v>
      </c>
      <c r="B2227" s="186">
        <v>1.726704E9</v>
      </c>
      <c r="C2227" s="186">
        <v>2.14651625</v>
      </c>
      <c r="D2227" s="186" t="s">
        <v>537</v>
      </c>
      <c r="E2227" s="196"/>
      <c r="F2227" s="186" t="s">
        <v>542</v>
      </c>
      <c r="G2227" s="186" t="s">
        <v>539</v>
      </c>
      <c r="H2227" s="186" t="s">
        <v>487</v>
      </c>
      <c r="I2227" s="186" t="s">
        <v>540</v>
      </c>
      <c r="J2227" s="152" t="str">
        <f t="shared" si="1"/>
        <v>2024/09</v>
      </c>
    </row>
    <row r="2228">
      <c r="A2228" s="195">
        <v>1.7266176E9</v>
      </c>
      <c r="B2228" s="186">
        <v>1.726704E9</v>
      </c>
      <c r="C2228" s="186">
        <v>94.83417255</v>
      </c>
      <c r="D2228" s="186" t="s">
        <v>537</v>
      </c>
      <c r="E2228" s="196"/>
      <c r="F2228" s="186" t="s">
        <v>538</v>
      </c>
      <c r="G2228" s="186" t="s">
        <v>539</v>
      </c>
      <c r="H2228" s="186" t="s">
        <v>499</v>
      </c>
      <c r="I2228" s="186" t="s">
        <v>540</v>
      </c>
      <c r="J2228" s="152" t="str">
        <f t="shared" si="1"/>
        <v>2024/09</v>
      </c>
    </row>
    <row r="2229">
      <c r="A2229" s="195">
        <v>1.7266176E9</v>
      </c>
      <c r="B2229" s="186">
        <v>1.726704E9</v>
      </c>
      <c r="C2229" s="186">
        <v>3.76945624</v>
      </c>
      <c r="D2229" s="186" t="s">
        <v>537</v>
      </c>
      <c r="E2229" s="196"/>
      <c r="F2229" s="186" t="s">
        <v>541</v>
      </c>
      <c r="G2229" s="186" t="s">
        <v>539</v>
      </c>
      <c r="H2229" s="186" t="s">
        <v>489</v>
      </c>
      <c r="I2229" s="186" t="s">
        <v>540</v>
      </c>
      <c r="J2229" s="152" t="str">
        <f t="shared" si="1"/>
        <v>2024/09</v>
      </c>
    </row>
    <row r="2230">
      <c r="A2230" s="195">
        <v>1.7266176E9</v>
      </c>
      <c r="B2230" s="186">
        <v>1.726704E9</v>
      </c>
      <c r="C2230" s="186">
        <v>1.85312959</v>
      </c>
      <c r="D2230" s="186" t="s">
        <v>537</v>
      </c>
      <c r="E2230" s="196"/>
      <c r="F2230" s="186" t="s">
        <v>548</v>
      </c>
      <c r="G2230" s="186" t="s">
        <v>539</v>
      </c>
      <c r="H2230" s="186" t="s">
        <v>488</v>
      </c>
      <c r="I2230" s="186" t="s">
        <v>540</v>
      </c>
      <c r="J2230" s="152" t="str">
        <f t="shared" si="1"/>
        <v>2024/09</v>
      </c>
    </row>
    <row r="2231">
      <c r="A2231" s="195">
        <v>1.7266176E9</v>
      </c>
      <c r="B2231" s="186">
        <v>1.726704E9</v>
      </c>
      <c r="C2231" s="186">
        <v>0.344455</v>
      </c>
      <c r="D2231" s="186" t="s">
        <v>537</v>
      </c>
      <c r="E2231" s="196"/>
      <c r="F2231" s="186" t="s">
        <v>545</v>
      </c>
      <c r="G2231" s="186" t="s">
        <v>539</v>
      </c>
      <c r="H2231" s="186" t="s">
        <v>491</v>
      </c>
      <c r="I2231" s="186" t="s">
        <v>540</v>
      </c>
      <c r="J2231" s="152" t="str">
        <f t="shared" si="1"/>
        <v>2024/09</v>
      </c>
    </row>
    <row r="2232">
      <c r="A2232" s="195">
        <v>1.7266176E9</v>
      </c>
      <c r="B2232" s="186">
        <v>1.726704E9</v>
      </c>
      <c r="C2232" s="186">
        <v>5.04105890000002</v>
      </c>
      <c r="D2232" s="186" t="s">
        <v>537</v>
      </c>
      <c r="E2232" s="196"/>
      <c r="F2232" s="186" t="s">
        <v>543</v>
      </c>
      <c r="G2232" s="186" t="s">
        <v>539</v>
      </c>
      <c r="H2232" s="186" t="s">
        <v>486</v>
      </c>
      <c r="I2232" s="186" t="s">
        <v>540</v>
      </c>
      <c r="J2232" s="152" t="str">
        <f t="shared" si="1"/>
        <v>2024/09</v>
      </c>
    </row>
    <row r="2233">
      <c r="A2233" s="195">
        <v>1.7266176E9</v>
      </c>
      <c r="B2233" s="186">
        <v>1.726704E9</v>
      </c>
      <c r="C2233" s="186">
        <v>2.28972512</v>
      </c>
      <c r="D2233" s="186" t="s">
        <v>537</v>
      </c>
      <c r="E2233" s="196"/>
      <c r="F2233" s="186" t="s">
        <v>544</v>
      </c>
      <c r="G2233" s="186" t="s">
        <v>539</v>
      </c>
      <c r="H2233" s="186" t="s">
        <v>498</v>
      </c>
      <c r="I2233" s="186" t="s">
        <v>540</v>
      </c>
      <c r="J2233" s="152" t="str">
        <f t="shared" si="1"/>
        <v>2024/09</v>
      </c>
    </row>
    <row r="2234">
      <c r="A2234" s="195">
        <v>1.7266176E9</v>
      </c>
      <c r="B2234" s="186">
        <v>1.726704E9</v>
      </c>
      <c r="C2234" s="186">
        <v>0.6657282</v>
      </c>
      <c r="D2234" s="186" t="s">
        <v>537</v>
      </c>
      <c r="E2234" s="196"/>
      <c r="F2234" s="186" t="s">
        <v>559</v>
      </c>
      <c r="G2234" s="186" t="s">
        <v>539</v>
      </c>
      <c r="H2234" s="186" t="s">
        <v>501</v>
      </c>
      <c r="I2234" s="186" t="s">
        <v>540</v>
      </c>
      <c r="J2234" s="152" t="str">
        <f t="shared" si="1"/>
        <v>2024/09</v>
      </c>
    </row>
    <row r="2235">
      <c r="A2235" s="195">
        <v>1.7266176E9</v>
      </c>
      <c r="B2235" s="186">
        <v>1.726704E9</v>
      </c>
      <c r="C2235" s="186">
        <v>0.009353</v>
      </c>
      <c r="D2235" s="186" t="s">
        <v>537</v>
      </c>
      <c r="E2235" s="196"/>
      <c r="F2235" s="186" t="s">
        <v>561</v>
      </c>
      <c r="G2235" s="186" t="s">
        <v>539</v>
      </c>
      <c r="H2235" s="186" t="s">
        <v>493</v>
      </c>
      <c r="I2235" s="186" t="s">
        <v>540</v>
      </c>
      <c r="J2235" s="152" t="str">
        <f t="shared" si="1"/>
        <v>2024/09</v>
      </c>
    </row>
    <row r="2236">
      <c r="A2236" s="195">
        <v>1.726704E9</v>
      </c>
      <c r="B2236" s="186">
        <v>1.7267904E9</v>
      </c>
      <c r="C2236" s="186">
        <v>8.99606925</v>
      </c>
      <c r="D2236" s="186" t="s">
        <v>537</v>
      </c>
      <c r="E2236" s="196"/>
      <c r="F2236" s="186" t="s">
        <v>542</v>
      </c>
      <c r="G2236" s="186" t="s">
        <v>539</v>
      </c>
      <c r="H2236" s="186" t="s">
        <v>487</v>
      </c>
      <c r="I2236" s="186" t="s">
        <v>540</v>
      </c>
      <c r="J2236" s="152" t="str">
        <f t="shared" si="1"/>
        <v>2024/09</v>
      </c>
    </row>
    <row r="2237">
      <c r="A2237" s="195">
        <v>1.726704E9</v>
      </c>
      <c r="B2237" s="186">
        <v>1.7267904E9</v>
      </c>
      <c r="C2237" s="186">
        <v>6.63496632</v>
      </c>
      <c r="D2237" s="186" t="s">
        <v>537</v>
      </c>
      <c r="E2237" s="196"/>
      <c r="F2237" s="186" t="s">
        <v>538</v>
      </c>
      <c r="G2237" s="186" t="s">
        <v>539</v>
      </c>
      <c r="H2237" s="186" t="s">
        <v>499</v>
      </c>
      <c r="I2237" s="186" t="s">
        <v>540</v>
      </c>
      <c r="J2237" s="152" t="str">
        <f t="shared" si="1"/>
        <v>2024/09</v>
      </c>
    </row>
    <row r="2238">
      <c r="A2238" s="195">
        <v>1.726704E9</v>
      </c>
      <c r="B2238" s="186">
        <v>1.7267904E9</v>
      </c>
      <c r="C2238" s="186">
        <v>0.70410566</v>
      </c>
      <c r="D2238" s="186" t="s">
        <v>537</v>
      </c>
      <c r="E2238" s="196"/>
      <c r="F2238" s="186" t="s">
        <v>541</v>
      </c>
      <c r="G2238" s="186" t="s">
        <v>539</v>
      </c>
      <c r="H2238" s="186" t="s">
        <v>489</v>
      </c>
      <c r="I2238" s="186" t="s">
        <v>540</v>
      </c>
      <c r="J2238" s="152" t="str">
        <f t="shared" si="1"/>
        <v>2024/09</v>
      </c>
    </row>
    <row r="2239">
      <c r="A2239" s="195">
        <v>1.726704E9</v>
      </c>
      <c r="B2239" s="186">
        <v>1.7267904E9</v>
      </c>
      <c r="C2239" s="186">
        <v>0.88130895</v>
      </c>
      <c r="D2239" s="186" t="s">
        <v>537</v>
      </c>
      <c r="E2239" s="196"/>
      <c r="F2239" s="186" t="s">
        <v>548</v>
      </c>
      <c r="G2239" s="186" t="s">
        <v>539</v>
      </c>
      <c r="H2239" s="186" t="s">
        <v>488</v>
      </c>
      <c r="I2239" s="186" t="s">
        <v>540</v>
      </c>
      <c r="J2239" s="152" t="str">
        <f t="shared" si="1"/>
        <v>2024/09</v>
      </c>
    </row>
    <row r="2240">
      <c r="A2240" s="195">
        <v>1.726704E9</v>
      </c>
      <c r="B2240" s="186">
        <v>1.7267904E9</v>
      </c>
      <c r="C2240" s="186">
        <v>2.14296262</v>
      </c>
      <c r="D2240" s="186" t="s">
        <v>537</v>
      </c>
      <c r="E2240" s="196"/>
      <c r="F2240" s="186" t="s">
        <v>544</v>
      </c>
      <c r="G2240" s="186" t="s">
        <v>539</v>
      </c>
      <c r="H2240" s="186" t="s">
        <v>498</v>
      </c>
      <c r="I2240" s="186" t="s">
        <v>540</v>
      </c>
      <c r="J2240" s="152" t="str">
        <f t="shared" si="1"/>
        <v>2024/09</v>
      </c>
    </row>
    <row r="2241">
      <c r="A2241" s="195">
        <v>1.726704E9</v>
      </c>
      <c r="B2241" s="186">
        <v>1.7267904E9</v>
      </c>
      <c r="C2241" s="186">
        <v>78.43289145</v>
      </c>
      <c r="D2241" s="186" t="s">
        <v>537</v>
      </c>
      <c r="E2241" s="196"/>
      <c r="F2241" s="186" t="s">
        <v>545</v>
      </c>
      <c r="G2241" s="186" t="s">
        <v>539</v>
      </c>
      <c r="H2241" s="186" t="s">
        <v>491</v>
      </c>
      <c r="I2241" s="186" t="s">
        <v>540</v>
      </c>
      <c r="J2241" s="152" t="str">
        <f t="shared" si="1"/>
        <v>2024/09</v>
      </c>
    </row>
    <row r="2242">
      <c r="A2242" s="195">
        <v>1.726704E9</v>
      </c>
      <c r="B2242" s="186">
        <v>1.7267904E9</v>
      </c>
      <c r="C2242" s="186">
        <v>5.7152473</v>
      </c>
      <c r="D2242" s="186" t="s">
        <v>537</v>
      </c>
      <c r="E2242" s="196"/>
      <c r="F2242" s="186" t="s">
        <v>543</v>
      </c>
      <c r="G2242" s="186" t="s">
        <v>539</v>
      </c>
      <c r="H2242" s="186" t="s">
        <v>486</v>
      </c>
      <c r="I2242" s="186" t="s">
        <v>540</v>
      </c>
      <c r="J2242" s="152" t="str">
        <f t="shared" si="1"/>
        <v>2024/09</v>
      </c>
    </row>
    <row r="2243">
      <c r="A2243" s="195">
        <v>1.726704E9</v>
      </c>
      <c r="B2243" s="186">
        <v>1.7267904E9</v>
      </c>
      <c r="C2243" s="186">
        <v>0.1025502</v>
      </c>
      <c r="D2243" s="186" t="s">
        <v>537</v>
      </c>
      <c r="E2243" s="196"/>
      <c r="F2243" s="186" t="s">
        <v>559</v>
      </c>
      <c r="G2243" s="186" t="s">
        <v>539</v>
      </c>
      <c r="H2243" s="186" t="s">
        <v>501</v>
      </c>
      <c r="I2243" s="186" t="s">
        <v>540</v>
      </c>
      <c r="J2243" s="152" t="str">
        <f t="shared" si="1"/>
        <v>2024/09</v>
      </c>
    </row>
    <row r="2244">
      <c r="A2244" s="195">
        <v>1.726704E9</v>
      </c>
      <c r="B2244" s="186">
        <v>1.7267904E9</v>
      </c>
      <c r="C2244" s="186">
        <v>0.051713</v>
      </c>
      <c r="D2244" s="186" t="s">
        <v>537</v>
      </c>
      <c r="E2244" s="196"/>
      <c r="F2244" s="186" t="s">
        <v>560</v>
      </c>
      <c r="G2244" s="186" t="s">
        <v>539</v>
      </c>
      <c r="H2244" s="186" t="s">
        <v>492</v>
      </c>
      <c r="I2244" s="186" t="s">
        <v>540</v>
      </c>
      <c r="J2244" s="152" t="str">
        <f t="shared" si="1"/>
        <v>2024/09</v>
      </c>
    </row>
    <row r="2245">
      <c r="A2245" s="195">
        <v>1.7267904E9</v>
      </c>
      <c r="B2245" s="186">
        <v>1.7268768E9</v>
      </c>
      <c r="C2245" s="186">
        <v>3.69782515</v>
      </c>
      <c r="D2245" s="186" t="s">
        <v>537</v>
      </c>
      <c r="E2245" s="196"/>
      <c r="F2245" s="186" t="s">
        <v>542</v>
      </c>
      <c r="G2245" s="186" t="s">
        <v>539</v>
      </c>
      <c r="H2245" s="186" t="s">
        <v>487</v>
      </c>
      <c r="I2245" s="186" t="s">
        <v>540</v>
      </c>
      <c r="J2245" s="152" t="str">
        <f t="shared" si="1"/>
        <v>2024/09</v>
      </c>
    </row>
    <row r="2246">
      <c r="A2246" s="195">
        <v>1.7267904E9</v>
      </c>
      <c r="B2246" s="186">
        <v>1.7268768E9</v>
      </c>
      <c r="C2246" s="186">
        <v>6.59359608</v>
      </c>
      <c r="D2246" s="186" t="s">
        <v>537</v>
      </c>
      <c r="E2246" s="196"/>
      <c r="F2246" s="186" t="s">
        <v>538</v>
      </c>
      <c r="G2246" s="186" t="s">
        <v>539</v>
      </c>
      <c r="H2246" s="186" t="s">
        <v>499</v>
      </c>
      <c r="I2246" s="186" t="s">
        <v>540</v>
      </c>
      <c r="J2246" s="152" t="str">
        <f t="shared" si="1"/>
        <v>2024/09</v>
      </c>
    </row>
    <row r="2247">
      <c r="A2247" s="195">
        <v>1.7267904E9</v>
      </c>
      <c r="B2247" s="186">
        <v>1.7268768E9</v>
      </c>
      <c r="C2247" s="186">
        <v>2.58719156</v>
      </c>
      <c r="D2247" s="186" t="s">
        <v>537</v>
      </c>
      <c r="E2247" s="196"/>
      <c r="F2247" s="186" t="s">
        <v>541</v>
      </c>
      <c r="G2247" s="186" t="s">
        <v>539</v>
      </c>
      <c r="H2247" s="186" t="s">
        <v>489</v>
      </c>
      <c r="I2247" s="186" t="s">
        <v>540</v>
      </c>
      <c r="J2247" s="152" t="str">
        <f t="shared" si="1"/>
        <v>2024/09</v>
      </c>
    </row>
    <row r="2248">
      <c r="A2248" s="195">
        <v>1.7267904E9</v>
      </c>
      <c r="B2248" s="186">
        <v>1.7268768E9</v>
      </c>
      <c r="C2248" s="186">
        <v>4.21175147</v>
      </c>
      <c r="D2248" s="186" t="s">
        <v>537</v>
      </c>
      <c r="E2248" s="196"/>
      <c r="F2248" s="186" t="s">
        <v>548</v>
      </c>
      <c r="G2248" s="186" t="s">
        <v>539</v>
      </c>
      <c r="H2248" s="186" t="s">
        <v>488</v>
      </c>
      <c r="I2248" s="186" t="s">
        <v>540</v>
      </c>
      <c r="J2248" s="152" t="str">
        <f t="shared" si="1"/>
        <v>2024/09</v>
      </c>
    </row>
    <row r="2249">
      <c r="A2249" s="195">
        <v>1.7267904E9</v>
      </c>
      <c r="B2249" s="186">
        <v>1.7268768E9</v>
      </c>
      <c r="C2249" s="186">
        <v>1.25362128</v>
      </c>
      <c r="D2249" s="186" t="s">
        <v>537</v>
      </c>
      <c r="E2249" s="196"/>
      <c r="F2249" s="186" t="s">
        <v>544</v>
      </c>
      <c r="G2249" s="186" t="s">
        <v>539</v>
      </c>
      <c r="H2249" s="186" t="s">
        <v>498</v>
      </c>
      <c r="I2249" s="186" t="s">
        <v>540</v>
      </c>
      <c r="J2249" s="152" t="str">
        <f t="shared" si="1"/>
        <v>2024/09</v>
      </c>
    </row>
    <row r="2250">
      <c r="A2250" s="195">
        <v>1.7267904E9</v>
      </c>
      <c r="B2250" s="186">
        <v>1.7268768E9</v>
      </c>
      <c r="C2250" s="186">
        <v>3.111101</v>
      </c>
      <c r="D2250" s="186" t="s">
        <v>537</v>
      </c>
      <c r="E2250" s="196"/>
      <c r="F2250" s="186" t="s">
        <v>545</v>
      </c>
      <c r="G2250" s="186" t="s">
        <v>539</v>
      </c>
      <c r="H2250" s="186" t="s">
        <v>491</v>
      </c>
      <c r="I2250" s="186" t="s">
        <v>540</v>
      </c>
      <c r="J2250" s="152" t="str">
        <f t="shared" si="1"/>
        <v>2024/09</v>
      </c>
    </row>
    <row r="2251">
      <c r="A2251" s="195">
        <v>1.7267904E9</v>
      </c>
      <c r="B2251" s="186">
        <v>1.7268768E9</v>
      </c>
      <c r="C2251" s="186">
        <v>6.9060747</v>
      </c>
      <c r="D2251" s="186" t="s">
        <v>537</v>
      </c>
      <c r="E2251" s="196"/>
      <c r="F2251" s="186" t="s">
        <v>543</v>
      </c>
      <c r="G2251" s="186" t="s">
        <v>539</v>
      </c>
      <c r="H2251" s="186" t="s">
        <v>486</v>
      </c>
      <c r="I2251" s="186" t="s">
        <v>540</v>
      </c>
      <c r="J2251" s="152" t="str">
        <f t="shared" si="1"/>
        <v>2024/09</v>
      </c>
    </row>
    <row r="2252">
      <c r="A2252" s="195">
        <v>1.7267904E9</v>
      </c>
      <c r="B2252" s="186">
        <v>1.7268768E9</v>
      </c>
      <c r="C2252" s="186">
        <v>0.0242073</v>
      </c>
      <c r="D2252" s="186" t="s">
        <v>537</v>
      </c>
      <c r="E2252" s="196"/>
      <c r="F2252" s="186" t="s">
        <v>559</v>
      </c>
      <c r="G2252" s="186" t="s">
        <v>539</v>
      </c>
      <c r="H2252" s="186" t="s">
        <v>501</v>
      </c>
      <c r="I2252" s="186" t="s">
        <v>540</v>
      </c>
      <c r="J2252" s="152" t="str">
        <f t="shared" si="1"/>
        <v>2024/09</v>
      </c>
    </row>
    <row r="2253">
      <c r="A2253" s="195">
        <v>1.7267904E9</v>
      </c>
      <c r="B2253" s="186">
        <v>1.7268768E9</v>
      </c>
      <c r="C2253" s="186">
        <v>0.764885</v>
      </c>
      <c r="D2253" s="186" t="s">
        <v>537</v>
      </c>
      <c r="E2253" s="196"/>
      <c r="F2253" s="186" t="s">
        <v>560</v>
      </c>
      <c r="G2253" s="186" t="s">
        <v>539</v>
      </c>
      <c r="H2253" s="186" t="s">
        <v>492</v>
      </c>
      <c r="I2253" s="186" t="s">
        <v>540</v>
      </c>
      <c r="J2253" s="152" t="str">
        <f t="shared" si="1"/>
        <v>2024/09</v>
      </c>
    </row>
    <row r="2254">
      <c r="A2254" s="195">
        <v>1.7267904E9</v>
      </c>
      <c r="B2254" s="186">
        <v>1.7268768E9</v>
      </c>
      <c r="C2254" s="186">
        <v>0.010941</v>
      </c>
      <c r="D2254" s="186" t="s">
        <v>537</v>
      </c>
      <c r="E2254" s="196"/>
      <c r="F2254" s="186" t="s">
        <v>561</v>
      </c>
      <c r="G2254" s="186" t="s">
        <v>539</v>
      </c>
      <c r="H2254" s="186" t="s">
        <v>493</v>
      </c>
      <c r="I2254" s="186" t="s">
        <v>540</v>
      </c>
      <c r="J2254" s="152" t="str">
        <f t="shared" si="1"/>
        <v>2024/09</v>
      </c>
    </row>
    <row r="2255">
      <c r="A2255" s="195">
        <v>1.7268768E9</v>
      </c>
      <c r="B2255" s="186">
        <v>1.7269632E9</v>
      </c>
      <c r="C2255" s="186">
        <v>1.55593395</v>
      </c>
      <c r="D2255" s="186" t="s">
        <v>537</v>
      </c>
      <c r="E2255" s="196"/>
      <c r="F2255" s="186" t="s">
        <v>542</v>
      </c>
      <c r="G2255" s="186" t="s">
        <v>539</v>
      </c>
      <c r="H2255" s="186" t="s">
        <v>487</v>
      </c>
      <c r="I2255" s="186" t="s">
        <v>540</v>
      </c>
      <c r="J2255" s="152" t="str">
        <f t="shared" si="1"/>
        <v>2024/09</v>
      </c>
    </row>
    <row r="2256">
      <c r="A2256" s="195">
        <v>1.7268768E9</v>
      </c>
      <c r="B2256" s="186">
        <v>1.7269632E9</v>
      </c>
      <c r="C2256" s="186">
        <v>0.82775304</v>
      </c>
      <c r="D2256" s="186" t="s">
        <v>537</v>
      </c>
      <c r="E2256" s="196"/>
      <c r="F2256" s="186" t="s">
        <v>538</v>
      </c>
      <c r="G2256" s="186" t="s">
        <v>539</v>
      </c>
      <c r="H2256" s="186" t="s">
        <v>499</v>
      </c>
      <c r="I2256" s="186" t="s">
        <v>540</v>
      </c>
      <c r="J2256" s="152" t="str">
        <f t="shared" si="1"/>
        <v>2024/09</v>
      </c>
    </row>
    <row r="2257">
      <c r="A2257" s="195">
        <v>1.7268768E9</v>
      </c>
      <c r="B2257" s="186">
        <v>1.7269632E9</v>
      </c>
      <c r="C2257" s="186">
        <v>0.170255</v>
      </c>
      <c r="D2257" s="186" t="s">
        <v>537</v>
      </c>
      <c r="E2257" s="196"/>
      <c r="F2257" s="186" t="s">
        <v>545</v>
      </c>
      <c r="G2257" s="186" t="s">
        <v>539</v>
      </c>
      <c r="H2257" s="186" t="s">
        <v>491</v>
      </c>
      <c r="I2257" s="186" t="s">
        <v>540</v>
      </c>
      <c r="J2257" s="152" t="str">
        <f t="shared" si="1"/>
        <v>2024/09</v>
      </c>
    </row>
    <row r="2258">
      <c r="A2258" s="195">
        <v>1.7268768E9</v>
      </c>
      <c r="B2258" s="186">
        <v>1.7269632E9</v>
      </c>
      <c r="C2258" s="186">
        <v>3.577974</v>
      </c>
      <c r="D2258" s="186" t="s">
        <v>537</v>
      </c>
      <c r="E2258" s="196"/>
      <c r="F2258" s="186" t="s">
        <v>543</v>
      </c>
      <c r="G2258" s="186" t="s">
        <v>539</v>
      </c>
      <c r="H2258" s="186" t="s">
        <v>486</v>
      </c>
      <c r="I2258" s="186" t="s">
        <v>540</v>
      </c>
      <c r="J2258" s="152" t="str">
        <f t="shared" si="1"/>
        <v>2024/09</v>
      </c>
    </row>
    <row r="2259">
      <c r="A2259" s="195">
        <v>1.7268768E9</v>
      </c>
      <c r="B2259" s="186">
        <v>1.7269632E9</v>
      </c>
      <c r="C2259" s="186">
        <v>0.00587536</v>
      </c>
      <c r="D2259" s="186" t="s">
        <v>537</v>
      </c>
      <c r="E2259" s="196"/>
      <c r="F2259" s="186" t="s">
        <v>544</v>
      </c>
      <c r="G2259" s="186" t="s">
        <v>539</v>
      </c>
      <c r="H2259" s="186" t="s">
        <v>498</v>
      </c>
      <c r="I2259" s="186" t="s">
        <v>540</v>
      </c>
      <c r="J2259" s="152" t="str">
        <f t="shared" si="1"/>
        <v>2024/09</v>
      </c>
    </row>
    <row r="2260">
      <c r="A2260" s="195">
        <v>1.7268768E9</v>
      </c>
      <c r="B2260" s="186">
        <v>1.7269632E9</v>
      </c>
      <c r="C2260" s="186">
        <v>0.1354056</v>
      </c>
      <c r="D2260" s="186" t="s">
        <v>537</v>
      </c>
      <c r="E2260" s="196"/>
      <c r="F2260" s="186" t="s">
        <v>559</v>
      </c>
      <c r="G2260" s="186" t="s">
        <v>539</v>
      </c>
      <c r="H2260" s="186" t="s">
        <v>501</v>
      </c>
      <c r="I2260" s="186" t="s">
        <v>540</v>
      </c>
      <c r="J2260" s="152" t="str">
        <f t="shared" si="1"/>
        <v>2024/09</v>
      </c>
    </row>
    <row r="2261">
      <c r="A2261" s="195">
        <v>1.7268768E9</v>
      </c>
      <c r="B2261" s="186">
        <v>1.7269632E9</v>
      </c>
      <c r="C2261" s="190">
        <v>2.106E-5</v>
      </c>
      <c r="D2261" s="186" t="s">
        <v>537</v>
      </c>
      <c r="E2261" s="196"/>
      <c r="F2261" s="186" t="s">
        <v>541</v>
      </c>
      <c r="G2261" s="186" t="s">
        <v>539</v>
      </c>
      <c r="H2261" s="186" t="s">
        <v>489</v>
      </c>
      <c r="I2261" s="186" t="s">
        <v>540</v>
      </c>
      <c r="J2261" s="152" t="str">
        <f t="shared" si="1"/>
        <v>2024/09</v>
      </c>
    </row>
    <row r="2262">
      <c r="A2262" s="195">
        <v>1.7269632E9</v>
      </c>
      <c r="B2262" s="186">
        <v>1.7270496E9</v>
      </c>
      <c r="C2262" s="186">
        <v>1.53998365</v>
      </c>
      <c r="D2262" s="186" t="s">
        <v>537</v>
      </c>
      <c r="E2262" s="196"/>
      <c r="F2262" s="186" t="s">
        <v>542</v>
      </c>
      <c r="G2262" s="186" t="s">
        <v>539</v>
      </c>
      <c r="H2262" s="186" t="s">
        <v>487</v>
      </c>
      <c r="I2262" s="186" t="s">
        <v>540</v>
      </c>
      <c r="J2262" s="152" t="str">
        <f t="shared" si="1"/>
        <v>2024/09</v>
      </c>
    </row>
    <row r="2263">
      <c r="A2263" s="195">
        <v>1.7269632E9</v>
      </c>
      <c r="B2263" s="186">
        <v>1.7270496E9</v>
      </c>
      <c r="C2263" s="186">
        <v>2.29430865</v>
      </c>
      <c r="D2263" s="186" t="s">
        <v>537</v>
      </c>
      <c r="E2263" s="196"/>
      <c r="F2263" s="186" t="s">
        <v>538</v>
      </c>
      <c r="G2263" s="186" t="s">
        <v>539</v>
      </c>
      <c r="H2263" s="186" t="s">
        <v>499</v>
      </c>
      <c r="I2263" s="186" t="s">
        <v>540</v>
      </c>
      <c r="J2263" s="152" t="str">
        <f t="shared" si="1"/>
        <v>2024/09</v>
      </c>
    </row>
    <row r="2264">
      <c r="A2264" s="195">
        <v>1.7269632E9</v>
      </c>
      <c r="B2264" s="186">
        <v>1.7270496E9</v>
      </c>
      <c r="C2264" s="186">
        <v>32.90709765</v>
      </c>
      <c r="D2264" s="186" t="s">
        <v>537</v>
      </c>
      <c r="E2264" s="196"/>
      <c r="F2264" s="186" t="s">
        <v>545</v>
      </c>
      <c r="G2264" s="186" t="s">
        <v>539</v>
      </c>
      <c r="H2264" s="186" t="s">
        <v>491</v>
      </c>
      <c r="I2264" s="186" t="s">
        <v>540</v>
      </c>
      <c r="J2264" s="152" t="str">
        <f t="shared" si="1"/>
        <v>2024/09</v>
      </c>
    </row>
    <row r="2265">
      <c r="A2265" s="195">
        <v>1.7269632E9</v>
      </c>
      <c r="B2265" s="186">
        <v>1.7270496E9</v>
      </c>
      <c r="C2265" s="186">
        <v>3.7514089</v>
      </c>
      <c r="D2265" s="186" t="s">
        <v>537</v>
      </c>
      <c r="E2265" s="196"/>
      <c r="F2265" s="186" t="s">
        <v>543</v>
      </c>
      <c r="G2265" s="186" t="s">
        <v>539</v>
      </c>
      <c r="H2265" s="186" t="s">
        <v>486</v>
      </c>
      <c r="I2265" s="186" t="s">
        <v>540</v>
      </c>
      <c r="J2265" s="152" t="str">
        <f t="shared" si="1"/>
        <v>2024/09</v>
      </c>
    </row>
    <row r="2266">
      <c r="A2266" s="195">
        <v>1.7269632E9</v>
      </c>
      <c r="B2266" s="186">
        <v>1.7270496E9</v>
      </c>
      <c r="C2266" s="186">
        <v>0.20238135</v>
      </c>
      <c r="D2266" s="186" t="s">
        <v>537</v>
      </c>
      <c r="E2266" s="196"/>
      <c r="F2266" s="186" t="s">
        <v>559</v>
      </c>
      <c r="G2266" s="186" t="s">
        <v>539</v>
      </c>
      <c r="H2266" s="186" t="s">
        <v>501</v>
      </c>
      <c r="I2266" s="186" t="s">
        <v>540</v>
      </c>
      <c r="J2266" s="152" t="str">
        <f t="shared" si="1"/>
        <v>2024/09</v>
      </c>
    </row>
    <row r="2267">
      <c r="A2267" s="195">
        <v>1.7269632E9</v>
      </c>
      <c r="B2267" s="186">
        <v>1.7270496E9</v>
      </c>
      <c r="C2267" s="190">
        <v>7.761E-5</v>
      </c>
      <c r="D2267" s="186" t="s">
        <v>537</v>
      </c>
      <c r="E2267" s="196"/>
      <c r="F2267" s="186" t="s">
        <v>541</v>
      </c>
      <c r="G2267" s="186" t="s">
        <v>539</v>
      </c>
      <c r="H2267" s="186" t="s">
        <v>489</v>
      </c>
      <c r="I2267" s="186" t="s">
        <v>540</v>
      </c>
      <c r="J2267" s="152" t="str">
        <f t="shared" si="1"/>
        <v>2024/09</v>
      </c>
    </row>
    <row r="2268">
      <c r="A2268" s="195">
        <v>1.7270496E9</v>
      </c>
      <c r="B2268" s="186">
        <v>1.727136E9</v>
      </c>
      <c r="C2268" s="186">
        <v>18.716849</v>
      </c>
      <c r="D2268" s="186" t="s">
        <v>537</v>
      </c>
      <c r="E2268" s="196"/>
      <c r="F2268" s="186" t="s">
        <v>542</v>
      </c>
      <c r="G2268" s="186" t="s">
        <v>539</v>
      </c>
      <c r="H2268" s="186" t="s">
        <v>487</v>
      </c>
      <c r="I2268" s="186" t="s">
        <v>540</v>
      </c>
      <c r="J2268" s="152" t="str">
        <f t="shared" si="1"/>
        <v>2024/09</v>
      </c>
    </row>
    <row r="2269">
      <c r="A2269" s="195">
        <v>1.7270496E9</v>
      </c>
      <c r="B2269" s="186">
        <v>1.727136E9</v>
      </c>
      <c r="C2269" s="186">
        <v>20.61954883</v>
      </c>
      <c r="D2269" s="186" t="s">
        <v>537</v>
      </c>
      <c r="E2269" s="196"/>
      <c r="F2269" s="186" t="s">
        <v>538</v>
      </c>
      <c r="G2269" s="186" t="s">
        <v>539</v>
      </c>
      <c r="H2269" s="186" t="s">
        <v>499</v>
      </c>
      <c r="I2269" s="186" t="s">
        <v>540</v>
      </c>
      <c r="J2269" s="152" t="str">
        <f t="shared" si="1"/>
        <v>2024/09</v>
      </c>
    </row>
    <row r="2270">
      <c r="A2270" s="195">
        <v>1.7270496E9</v>
      </c>
      <c r="B2270" s="186">
        <v>1.727136E9</v>
      </c>
      <c r="C2270" s="186">
        <v>6.56041313</v>
      </c>
      <c r="D2270" s="186" t="s">
        <v>537</v>
      </c>
      <c r="E2270" s="196"/>
      <c r="F2270" s="186" t="s">
        <v>541</v>
      </c>
      <c r="G2270" s="186" t="s">
        <v>539</v>
      </c>
      <c r="H2270" s="186" t="s">
        <v>489</v>
      </c>
      <c r="I2270" s="186" t="s">
        <v>540</v>
      </c>
      <c r="J2270" s="152" t="str">
        <f t="shared" si="1"/>
        <v>2024/09</v>
      </c>
    </row>
    <row r="2271">
      <c r="A2271" s="195">
        <v>1.7270496E9</v>
      </c>
      <c r="B2271" s="186">
        <v>1.727136E9</v>
      </c>
      <c r="C2271" s="186">
        <v>6.4394215</v>
      </c>
      <c r="D2271" s="186" t="s">
        <v>537</v>
      </c>
      <c r="E2271" s="196"/>
      <c r="F2271" s="186" t="s">
        <v>548</v>
      </c>
      <c r="G2271" s="186" t="s">
        <v>539</v>
      </c>
      <c r="H2271" s="186" t="s">
        <v>488</v>
      </c>
      <c r="I2271" s="186" t="s">
        <v>540</v>
      </c>
      <c r="J2271" s="152" t="str">
        <f t="shared" si="1"/>
        <v>2024/09</v>
      </c>
    </row>
    <row r="2272">
      <c r="A2272" s="195">
        <v>1.7270496E9</v>
      </c>
      <c r="B2272" s="186">
        <v>1.727136E9</v>
      </c>
      <c r="C2272" s="186">
        <v>0.63404423</v>
      </c>
      <c r="D2272" s="186" t="s">
        <v>537</v>
      </c>
      <c r="E2272" s="196"/>
      <c r="F2272" s="186" t="s">
        <v>544</v>
      </c>
      <c r="G2272" s="186" t="s">
        <v>539</v>
      </c>
      <c r="H2272" s="186" t="s">
        <v>498</v>
      </c>
      <c r="I2272" s="186" t="s">
        <v>540</v>
      </c>
      <c r="J2272" s="152" t="str">
        <f t="shared" si="1"/>
        <v>2024/09</v>
      </c>
    </row>
    <row r="2273">
      <c r="A2273" s="195">
        <v>1.7270496E9</v>
      </c>
      <c r="B2273" s="186">
        <v>1.727136E9</v>
      </c>
      <c r="C2273" s="186">
        <v>1.7303128</v>
      </c>
      <c r="D2273" s="186" t="s">
        <v>537</v>
      </c>
      <c r="E2273" s="196"/>
      <c r="F2273" s="186" t="s">
        <v>559</v>
      </c>
      <c r="G2273" s="186" t="s">
        <v>539</v>
      </c>
      <c r="H2273" s="186" t="s">
        <v>501</v>
      </c>
      <c r="I2273" s="186" t="s">
        <v>540</v>
      </c>
      <c r="J2273" s="152" t="str">
        <f t="shared" si="1"/>
        <v>2024/09</v>
      </c>
    </row>
    <row r="2274">
      <c r="A2274" s="195">
        <v>1.7270496E9</v>
      </c>
      <c r="B2274" s="186">
        <v>1.727136E9</v>
      </c>
      <c r="C2274" s="186">
        <v>0.6913598</v>
      </c>
      <c r="D2274" s="186" t="s">
        <v>537</v>
      </c>
      <c r="E2274" s="196"/>
      <c r="F2274" s="186" t="s">
        <v>545</v>
      </c>
      <c r="G2274" s="186" t="s">
        <v>539</v>
      </c>
      <c r="H2274" s="186" t="s">
        <v>491</v>
      </c>
      <c r="I2274" s="186" t="s">
        <v>540</v>
      </c>
      <c r="J2274" s="152" t="str">
        <f t="shared" si="1"/>
        <v>2024/09</v>
      </c>
    </row>
    <row r="2275">
      <c r="A2275" s="195">
        <v>1.7270496E9</v>
      </c>
      <c r="B2275" s="186">
        <v>1.727136E9</v>
      </c>
      <c r="C2275" s="186">
        <v>5.17056975</v>
      </c>
      <c r="D2275" s="186" t="s">
        <v>537</v>
      </c>
      <c r="E2275" s="196"/>
      <c r="F2275" s="186" t="s">
        <v>543</v>
      </c>
      <c r="G2275" s="186" t="s">
        <v>539</v>
      </c>
      <c r="H2275" s="186" t="s">
        <v>486</v>
      </c>
      <c r="I2275" s="186" t="s">
        <v>540</v>
      </c>
      <c r="J2275" s="152" t="str">
        <f t="shared" si="1"/>
        <v>2024/09</v>
      </c>
    </row>
    <row r="2276">
      <c r="A2276" s="195">
        <v>1.7270496E9</v>
      </c>
      <c r="B2276" s="186">
        <v>1.727136E9</v>
      </c>
      <c r="C2276" s="186">
        <v>1.144234</v>
      </c>
      <c r="D2276" s="186" t="s">
        <v>537</v>
      </c>
      <c r="E2276" s="196"/>
      <c r="F2276" s="186" t="s">
        <v>560</v>
      </c>
      <c r="G2276" s="186" t="s">
        <v>539</v>
      </c>
      <c r="H2276" s="186" t="s">
        <v>492</v>
      </c>
      <c r="I2276" s="186" t="s">
        <v>540</v>
      </c>
      <c r="J2276" s="152" t="str">
        <f t="shared" si="1"/>
        <v>2024/09</v>
      </c>
    </row>
    <row r="2277">
      <c r="A2277" s="195">
        <v>1.727136E9</v>
      </c>
      <c r="B2277" s="186">
        <v>1.7272224E9</v>
      </c>
      <c r="C2277" s="186">
        <v>5.8181909</v>
      </c>
      <c r="D2277" s="186" t="s">
        <v>537</v>
      </c>
      <c r="E2277" s="196"/>
      <c r="F2277" s="186" t="s">
        <v>542</v>
      </c>
      <c r="G2277" s="186" t="s">
        <v>539</v>
      </c>
      <c r="H2277" s="186" t="s">
        <v>487</v>
      </c>
      <c r="I2277" s="186" t="s">
        <v>540</v>
      </c>
      <c r="J2277" s="152" t="str">
        <f t="shared" si="1"/>
        <v>2024/09</v>
      </c>
    </row>
    <row r="2278">
      <c r="A2278" s="195">
        <v>1.727136E9</v>
      </c>
      <c r="B2278" s="186">
        <v>1.7272224E9</v>
      </c>
      <c r="C2278" s="186">
        <v>9.45745134</v>
      </c>
      <c r="D2278" s="186" t="s">
        <v>537</v>
      </c>
      <c r="E2278" s="196"/>
      <c r="F2278" s="186" t="s">
        <v>538</v>
      </c>
      <c r="G2278" s="186" t="s">
        <v>539</v>
      </c>
      <c r="H2278" s="186" t="s">
        <v>499</v>
      </c>
      <c r="I2278" s="186" t="s">
        <v>540</v>
      </c>
      <c r="J2278" s="152" t="str">
        <f t="shared" si="1"/>
        <v>2024/09</v>
      </c>
    </row>
    <row r="2279">
      <c r="A2279" s="195">
        <v>1.727136E9</v>
      </c>
      <c r="B2279" s="186">
        <v>1.7272224E9</v>
      </c>
      <c r="C2279" s="186">
        <v>3.10420114</v>
      </c>
      <c r="D2279" s="186" t="s">
        <v>537</v>
      </c>
      <c r="E2279" s="196"/>
      <c r="F2279" s="186" t="s">
        <v>541</v>
      </c>
      <c r="G2279" s="186" t="s">
        <v>539</v>
      </c>
      <c r="H2279" s="186" t="s">
        <v>489</v>
      </c>
      <c r="I2279" s="186" t="s">
        <v>540</v>
      </c>
      <c r="J2279" s="152" t="str">
        <f t="shared" si="1"/>
        <v>2024/09</v>
      </c>
    </row>
    <row r="2280">
      <c r="A2280" s="195">
        <v>1.727136E9</v>
      </c>
      <c r="B2280" s="186">
        <v>1.7272224E9</v>
      </c>
      <c r="C2280" s="186">
        <v>0.98903085</v>
      </c>
      <c r="D2280" s="186" t="s">
        <v>537</v>
      </c>
      <c r="E2280" s="196"/>
      <c r="F2280" s="186" t="s">
        <v>544</v>
      </c>
      <c r="G2280" s="186" t="s">
        <v>539</v>
      </c>
      <c r="H2280" s="186" t="s">
        <v>498</v>
      </c>
      <c r="I2280" s="186" t="s">
        <v>540</v>
      </c>
      <c r="J2280" s="152" t="str">
        <f t="shared" si="1"/>
        <v>2024/09</v>
      </c>
    </row>
    <row r="2281">
      <c r="A2281" s="195">
        <v>1.727136E9</v>
      </c>
      <c r="B2281" s="186">
        <v>1.7272224E9</v>
      </c>
      <c r="C2281" s="186">
        <v>0.0255</v>
      </c>
      <c r="D2281" s="186" t="s">
        <v>537</v>
      </c>
      <c r="E2281" s="196"/>
      <c r="F2281" s="186" t="s">
        <v>563</v>
      </c>
      <c r="G2281" s="186" t="s">
        <v>539</v>
      </c>
      <c r="H2281" s="186" t="s">
        <v>490</v>
      </c>
      <c r="I2281" s="186" t="s">
        <v>540</v>
      </c>
      <c r="J2281" s="152" t="str">
        <f t="shared" si="1"/>
        <v>2024/09</v>
      </c>
    </row>
    <row r="2282">
      <c r="A2282" s="195">
        <v>1.727136E9</v>
      </c>
      <c r="B2282" s="186">
        <v>1.7272224E9</v>
      </c>
      <c r="C2282" s="186">
        <v>2.66966595</v>
      </c>
      <c r="D2282" s="186" t="s">
        <v>537</v>
      </c>
      <c r="E2282" s="196"/>
      <c r="F2282" s="186" t="s">
        <v>559</v>
      </c>
      <c r="G2282" s="186" t="s">
        <v>539</v>
      </c>
      <c r="H2282" s="186" t="s">
        <v>501</v>
      </c>
      <c r="I2282" s="186" t="s">
        <v>540</v>
      </c>
      <c r="J2282" s="152" t="str">
        <f t="shared" si="1"/>
        <v>2024/09</v>
      </c>
    </row>
    <row r="2283">
      <c r="A2283" s="195">
        <v>1.727136E9</v>
      </c>
      <c r="B2283" s="186">
        <v>1.7272224E9</v>
      </c>
      <c r="C2283" s="186">
        <v>0.90866315</v>
      </c>
      <c r="D2283" s="186" t="s">
        <v>537</v>
      </c>
      <c r="E2283" s="196"/>
      <c r="F2283" s="186" t="s">
        <v>545</v>
      </c>
      <c r="G2283" s="186" t="s">
        <v>539</v>
      </c>
      <c r="H2283" s="186" t="s">
        <v>491</v>
      </c>
      <c r="I2283" s="186" t="s">
        <v>540</v>
      </c>
      <c r="J2283" s="152" t="str">
        <f t="shared" si="1"/>
        <v>2024/09</v>
      </c>
    </row>
    <row r="2284">
      <c r="A2284" s="195">
        <v>1.727136E9</v>
      </c>
      <c r="B2284" s="186">
        <v>1.7272224E9</v>
      </c>
      <c r="C2284" s="186">
        <v>8.68089605</v>
      </c>
      <c r="D2284" s="186" t="s">
        <v>537</v>
      </c>
      <c r="E2284" s="196"/>
      <c r="F2284" s="186" t="s">
        <v>543</v>
      </c>
      <c r="G2284" s="186" t="s">
        <v>539</v>
      </c>
      <c r="H2284" s="186" t="s">
        <v>486</v>
      </c>
      <c r="I2284" s="186" t="s">
        <v>540</v>
      </c>
      <c r="J2284" s="152" t="str">
        <f t="shared" si="1"/>
        <v>2024/09</v>
      </c>
    </row>
    <row r="2285">
      <c r="A2285" s="195">
        <v>1.727136E9</v>
      </c>
      <c r="B2285" s="186">
        <v>1.7272224E9</v>
      </c>
      <c r="C2285" s="186">
        <v>0.0213265</v>
      </c>
      <c r="D2285" s="186" t="s">
        <v>537</v>
      </c>
      <c r="E2285" s="196"/>
      <c r="F2285" s="186" t="s">
        <v>548</v>
      </c>
      <c r="G2285" s="186" t="s">
        <v>539</v>
      </c>
      <c r="H2285" s="186" t="s">
        <v>488</v>
      </c>
      <c r="I2285" s="186" t="s">
        <v>540</v>
      </c>
      <c r="J2285" s="152" t="str">
        <f t="shared" si="1"/>
        <v>2024/09</v>
      </c>
    </row>
    <row r="2286">
      <c r="A2286" s="195">
        <v>1.727136E9</v>
      </c>
      <c r="B2286" s="186">
        <v>1.7272224E9</v>
      </c>
      <c r="C2286" s="186">
        <v>0.030168</v>
      </c>
      <c r="D2286" s="186" t="s">
        <v>537</v>
      </c>
      <c r="E2286" s="196"/>
      <c r="F2286" s="186" t="s">
        <v>560</v>
      </c>
      <c r="G2286" s="186" t="s">
        <v>539</v>
      </c>
      <c r="H2286" s="186" t="s">
        <v>492</v>
      </c>
      <c r="I2286" s="186" t="s">
        <v>540</v>
      </c>
      <c r="J2286" s="152" t="str">
        <f t="shared" si="1"/>
        <v>2024/09</v>
      </c>
    </row>
    <row r="2287">
      <c r="A2287" s="195">
        <v>1.7272224E9</v>
      </c>
      <c r="B2287" s="186">
        <v>1.7273088E9</v>
      </c>
      <c r="C2287" s="186">
        <v>4.5571556</v>
      </c>
      <c r="D2287" s="186" t="s">
        <v>537</v>
      </c>
      <c r="E2287" s="196"/>
      <c r="F2287" s="186" t="s">
        <v>542</v>
      </c>
      <c r="G2287" s="186" t="s">
        <v>539</v>
      </c>
      <c r="H2287" s="186" t="s">
        <v>487</v>
      </c>
      <c r="I2287" s="186" t="s">
        <v>540</v>
      </c>
      <c r="J2287" s="152" t="str">
        <f t="shared" si="1"/>
        <v>2024/09</v>
      </c>
    </row>
    <row r="2288">
      <c r="A2288" s="195">
        <v>1.7272224E9</v>
      </c>
      <c r="B2288" s="186">
        <v>1.7273088E9</v>
      </c>
      <c r="C2288" s="186">
        <v>75.28713014</v>
      </c>
      <c r="D2288" s="186" t="s">
        <v>537</v>
      </c>
      <c r="E2288" s="196"/>
      <c r="F2288" s="186" t="s">
        <v>538</v>
      </c>
      <c r="G2288" s="186" t="s">
        <v>539</v>
      </c>
      <c r="H2288" s="186" t="s">
        <v>499</v>
      </c>
      <c r="I2288" s="186" t="s">
        <v>540</v>
      </c>
      <c r="J2288" s="152" t="str">
        <f t="shared" si="1"/>
        <v>2024/09</v>
      </c>
    </row>
    <row r="2289">
      <c r="A2289" s="195">
        <v>1.7272224E9</v>
      </c>
      <c r="B2289" s="186">
        <v>1.7273088E9</v>
      </c>
      <c r="C2289" s="186">
        <v>2.94611788</v>
      </c>
      <c r="D2289" s="186" t="s">
        <v>537</v>
      </c>
      <c r="E2289" s="196"/>
      <c r="F2289" s="186" t="s">
        <v>541</v>
      </c>
      <c r="G2289" s="186" t="s">
        <v>539</v>
      </c>
      <c r="H2289" s="186" t="s">
        <v>489</v>
      </c>
      <c r="I2289" s="186" t="s">
        <v>540</v>
      </c>
      <c r="J2289" s="152" t="str">
        <f t="shared" si="1"/>
        <v>2024/09</v>
      </c>
    </row>
    <row r="2290">
      <c r="A2290" s="195">
        <v>1.7272224E9</v>
      </c>
      <c r="B2290" s="186">
        <v>1.7273088E9</v>
      </c>
      <c r="C2290" s="186">
        <v>0.009285</v>
      </c>
      <c r="D2290" s="186" t="s">
        <v>537</v>
      </c>
      <c r="E2290" s="196"/>
      <c r="F2290" s="186" t="s">
        <v>563</v>
      </c>
      <c r="G2290" s="186" t="s">
        <v>539</v>
      </c>
      <c r="H2290" s="186" t="s">
        <v>490</v>
      </c>
      <c r="I2290" s="186" t="s">
        <v>540</v>
      </c>
      <c r="J2290" s="152" t="str">
        <f t="shared" si="1"/>
        <v>2024/09</v>
      </c>
    </row>
    <row r="2291">
      <c r="A2291" s="195">
        <v>1.7272224E9</v>
      </c>
      <c r="B2291" s="186">
        <v>1.7273088E9</v>
      </c>
      <c r="C2291" s="186">
        <v>1.78736915</v>
      </c>
      <c r="D2291" s="186" t="s">
        <v>537</v>
      </c>
      <c r="E2291" s="196"/>
      <c r="F2291" s="186" t="s">
        <v>545</v>
      </c>
      <c r="G2291" s="186" t="s">
        <v>539</v>
      </c>
      <c r="H2291" s="186" t="s">
        <v>491</v>
      </c>
      <c r="I2291" s="186" t="s">
        <v>540</v>
      </c>
      <c r="J2291" s="152" t="str">
        <f t="shared" si="1"/>
        <v>2024/09</v>
      </c>
    </row>
    <row r="2292">
      <c r="A2292" s="195">
        <v>1.7272224E9</v>
      </c>
      <c r="B2292" s="186">
        <v>1.7273088E9</v>
      </c>
      <c r="C2292" s="186">
        <v>6.39427734999999</v>
      </c>
      <c r="D2292" s="186" t="s">
        <v>537</v>
      </c>
      <c r="E2292" s="196"/>
      <c r="F2292" s="186" t="s">
        <v>543</v>
      </c>
      <c r="G2292" s="186" t="s">
        <v>539</v>
      </c>
      <c r="H2292" s="186" t="s">
        <v>486</v>
      </c>
      <c r="I2292" s="186" t="s">
        <v>540</v>
      </c>
      <c r="J2292" s="152" t="str">
        <f t="shared" si="1"/>
        <v>2024/09</v>
      </c>
    </row>
    <row r="2293">
      <c r="A2293" s="195">
        <v>1.7272224E9</v>
      </c>
      <c r="B2293" s="186">
        <v>1.7273088E9</v>
      </c>
      <c r="C2293" s="186">
        <v>0.44910967</v>
      </c>
      <c r="D2293" s="186" t="s">
        <v>537</v>
      </c>
      <c r="E2293" s="196"/>
      <c r="F2293" s="186" t="s">
        <v>544</v>
      </c>
      <c r="G2293" s="186" t="s">
        <v>539</v>
      </c>
      <c r="H2293" s="186" t="s">
        <v>498</v>
      </c>
      <c r="I2293" s="186" t="s">
        <v>540</v>
      </c>
      <c r="J2293" s="152" t="str">
        <f t="shared" si="1"/>
        <v>2024/09</v>
      </c>
    </row>
    <row r="2294">
      <c r="A2294" s="195">
        <v>1.7272224E9</v>
      </c>
      <c r="B2294" s="186">
        <v>1.7273088E9</v>
      </c>
      <c r="C2294" s="186">
        <v>2.53625055</v>
      </c>
      <c r="D2294" s="186" t="s">
        <v>537</v>
      </c>
      <c r="E2294" s="196"/>
      <c r="F2294" s="186" t="s">
        <v>559</v>
      </c>
      <c r="G2294" s="186" t="s">
        <v>539</v>
      </c>
      <c r="H2294" s="186" t="s">
        <v>501</v>
      </c>
      <c r="I2294" s="186" t="s">
        <v>540</v>
      </c>
      <c r="J2294" s="152" t="str">
        <f t="shared" si="1"/>
        <v>2024/09</v>
      </c>
    </row>
    <row r="2295">
      <c r="A2295" s="195">
        <v>1.7272224E9</v>
      </c>
      <c r="B2295" s="186">
        <v>1.7273088E9</v>
      </c>
      <c r="C2295" s="186">
        <v>0.07332652</v>
      </c>
      <c r="D2295" s="186" t="s">
        <v>537</v>
      </c>
      <c r="E2295" s="196"/>
      <c r="F2295" s="186" t="s">
        <v>548</v>
      </c>
      <c r="G2295" s="186" t="s">
        <v>539</v>
      </c>
      <c r="H2295" s="186" t="s">
        <v>488</v>
      </c>
      <c r="I2295" s="186" t="s">
        <v>540</v>
      </c>
      <c r="J2295" s="152" t="str">
        <f t="shared" si="1"/>
        <v>2024/09</v>
      </c>
    </row>
    <row r="2296">
      <c r="A2296" s="195">
        <v>1.7273088E9</v>
      </c>
      <c r="B2296" s="186">
        <v>1.7273952E9</v>
      </c>
      <c r="C2296" s="186">
        <v>5.7879826</v>
      </c>
      <c r="D2296" s="186" t="s">
        <v>537</v>
      </c>
      <c r="E2296" s="196"/>
      <c r="F2296" s="186" t="s">
        <v>542</v>
      </c>
      <c r="G2296" s="186" t="s">
        <v>539</v>
      </c>
      <c r="H2296" s="186" t="s">
        <v>487</v>
      </c>
      <c r="I2296" s="186" t="s">
        <v>540</v>
      </c>
      <c r="J2296" s="152" t="str">
        <f t="shared" si="1"/>
        <v>2024/09</v>
      </c>
    </row>
    <row r="2297">
      <c r="A2297" s="195">
        <v>1.7273088E9</v>
      </c>
      <c r="B2297" s="186">
        <v>1.7273952E9</v>
      </c>
      <c r="C2297" s="186">
        <v>12.43081676</v>
      </c>
      <c r="D2297" s="186" t="s">
        <v>537</v>
      </c>
      <c r="E2297" s="196"/>
      <c r="F2297" s="186" t="s">
        <v>538</v>
      </c>
      <c r="G2297" s="186" t="s">
        <v>539</v>
      </c>
      <c r="H2297" s="186" t="s">
        <v>499</v>
      </c>
      <c r="I2297" s="186" t="s">
        <v>540</v>
      </c>
      <c r="J2297" s="152" t="str">
        <f t="shared" si="1"/>
        <v>2024/09</v>
      </c>
    </row>
    <row r="2298">
      <c r="A2298" s="195">
        <v>1.7273088E9</v>
      </c>
      <c r="B2298" s="186">
        <v>1.7273952E9</v>
      </c>
      <c r="C2298" s="186">
        <v>1.175454</v>
      </c>
      <c r="D2298" s="186" t="s">
        <v>537</v>
      </c>
      <c r="E2298" s="196"/>
      <c r="F2298" s="186" t="s">
        <v>541</v>
      </c>
      <c r="G2298" s="186" t="s">
        <v>539</v>
      </c>
      <c r="H2298" s="186" t="s">
        <v>489</v>
      </c>
      <c r="I2298" s="186" t="s">
        <v>540</v>
      </c>
      <c r="J2298" s="152" t="str">
        <f t="shared" si="1"/>
        <v>2024/09</v>
      </c>
    </row>
    <row r="2299">
      <c r="A2299" s="195">
        <v>1.7273088E9</v>
      </c>
      <c r="B2299" s="186">
        <v>1.7273952E9</v>
      </c>
      <c r="C2299" s="186">
        <v>0.19255764</v>
      </c>
      <c r="D2299" s="186" t="s">
        <v>537</v>
      </c>
      <c r="E2299" s="196"/>
      <c r="F2299" s="186" t="s">
        <v>548</v>
      </c>
      <c r="G2299" s="186" t="s">
        <v>539</v>
      </c>
      <c r="H2299" s="186" t="s">
        <v>488</v>
      </c>
      <c r="I2299" s="186" t="s">
        <v>540</v>
      </c>
      <c r="J2299" s="152" t="str">
        <f t="shared" si="1"/>
        <v>2024/09</v>
      </c>
    </row>
    <row r="2300">
      <c r="A2300" s="195">
        <v>1.7273088E9</v>
      </c>
      <c r="B2300" s="186">
        <v>1.7273952E9</v>
      </c>
      <c r="C2300" s="186">
        <v>1.5684501</v>
      </c>
      <c r="D2300" s="186" t="s">
        <v>537</v>
      </c>
      <c r="E2300" s="196"/>
      <c r="F2300" s="186" t="s">
        <v>559</v>
      </c>
      <c r="G2300" s="186" t="s">
        <v>539</v>
      </c>
      <c r="H2300" s="186" t="s">
        <v>501</v>
      </c>
      <c r="I2300" s="186" t="s">
        <v>540</v>
      </c>
      <c r="J2300" s="152" t="str">
        <f t="shared" si="1"/>
        <v>2024/09</v>
      </c>
    </row>
    <row r="2301">
      <c r="A2301" s="195">
        <v>1.7273088E9</v>
      </c>
      <c r="B2301" s="186">
        <v>1.7273952E9</v>
      </c>
      <c r="C2301" s="186">
        <v>11.8157335</v>
      </c>
      <c r="D2301" s="186" t="s">
        <v>537</v>
      </c>
      <c r="E2301" s="196"/>
      <c r="F2301" s="186" t="s">
        <v>545</v>
      </c>
      <c r="G2301" s="186" t="s">
        <v>539</v>
      </c>
      <c r="H2301" s="186" t="s">
        <v>491</v>
      </c>
      <c r="I2301" s="186" t="s">
        <v>540</v>
      </c>
      <c r="J2301" s="152" t="str">
        <f t="shared" si="1"/>
        <v>2024/09</v>
      </c>
    </row>
    <row r="2302">
      <c r="A2302" s="195">
        <v>1.7273088E9</v>
      </c>
      <c r="B2302" s="186">
        <v>1.7273952E9</v>
      </c>
      <c r="C2302" s="186">
        <v>5.3669315</v>
      </c>
      <c r="D2302" s="186" t="s">
        <v>537</v>
      </c>
      <c r="E2302" s="196"/>
      <c r="F2302" s="186" t="s">
        <v>543</v>
      </c>
      <c r="G2302" s="186" t="s">
        <v>539</v>
      </c>
      <c r="H2302" s="186" t="s">
        <v>486</v>
      </c>
      <c r="I2302" s="186" t="s">
        <v>540</v>
      </c>
      <c r="J2302" s="152" t="str">
        <f t="shared" si="1"/>
        <v>2024/09</v>
      </c>
    </row>
    <row r="2303">
      <c r="A2303" s="195">
        <v>1.7273088E9</v>
      </c>
      <c r="B2303" s="186">
        <v>1.7273952E9</v>
      </c>
      <c r="C2303" s="186">
        <v>0.96792614</v>
      </c>
      <c r="D2303" s="186" t="s">
        <v>537</v>
      </c>
      <c r="E2303" s="196"/>
      <c r="F2303" s="186" t="s">
        <v>544</v>
      </c>
      <c r="G2303" s="186" t="s">
        <v>539</v>
      </c>
      <c r="H2303" s="186" t="s">
        <v>498</v>
      </c>
      <c r="I2303" s="186" t="s">
        <v>540</v>
      </c>
      <c r="J2303" s="152" t="str">
        <f t="shared" si="1"/>
        <v>2024/09</v>
      </c>
    </row>
    <row r="2304">
      <c r="A2304" s="195">
        <v>1.7273088E9</v>
      </c>
      <c r="B2304" s="186">
        <v>1.7273952E9</v>
      </c>
      <c r="C2304" s="186">
        <v>0.012358</v>
      </c>
      <c r="D2304" s="186" t="s">
        <v>537</v>
      </c>
      <c r="E2304" s="196"/>
      <c r="F2304" s="186" t="s">
        <v>560</v>
      </c>
      <c r="G2304" s="186" t="s">
        <v>539</v>
      </c>
      <c r="H2304" s="186" t="s">
        <v>492</v>
      </c>
      <c r="I2304" s="186" t="s">
        <v>540</v>
      </c>
      <c r="J2304" s="152" t="str">
        <f t="shared" si="1"/>
        <v>2024/09</v>
      </c>
    </row>
    <row r="2305">
      <c r="A2305" s="195">
        <v>1.7273088E9</v>
      </c>
      <c r="B2305" s="186">
        <v>1.7273952E9</v>
      </c>
      <c r="C2305" s="186">
        <v>0.006744</v>
      </c>
      <c r="D2305" s="186" t="s">
        <v>537</v>
      </c>
      <c r="E2305" s="196"/>
      <c r="F2305" s="186" t="s">
        <v>561</v>
      </c>
      <c r="G2305" s="186" t="s">
        <v>539</v>
      </c>
      <c r="H2305" s="186" t="s">
        <v>493</v>
      </c>
      <c r="I2305" s="186" t="s">
        <v>540</v>
      </c>
      <c r="J2305" s="152" t="str">
        <f t="shared" si="1"/>
        <v>2024/09</v>
      </c>
    </row>
    <row r="2306">
      <c r="A2306" s="195">
        <v>1.7273952E9</v>
      </c>
      <c r="B2306" s="186">
        <v>1.7274816E9</v>
      </c>
      <c r="C2306" s="186">
        <v>19.9277397</v>
      </c>
      <c r="D2306" s="186" t="s">
        <v>537</v>
      </c>
      <c r="E2306" s="196"/>
      <c r="F2306" s="186" t="s">
        <v>542</v>
      </c>
      <c r="G2306" s="186" t="s">
        <v>539</v>
      </c>
      <c r="H2306" s="186" t="s">
        <v>487</v>
      </c>
      <c r="I2306" s="186" t="s">
        <v>540</v>
      </c>
      <c r="J2306" s="152" t="str">
        <f t="shared" si="1"/>
        <v>2024/09</v>
      </c>
    </row>
    <row r="2307">
      <c r="A2307" s="195">
        <v>1.7273952E9</v>
      </c>
      <c r="B2307" s="186">
        <v>1.7274816E9</v>
      </c>
      <c r="C2307" s="186">
        <v>29.67928282</v>
      </c>
      <c r="D2307" s="186" t="s">
        <v>537</v>
      </c>
      <c r="E2307" s="196"/>
      <c r="F2307" s="186" t="s">
        <v>538</v>
      </c>
      <c r="G2307" s="186" t="s">
        <v>539</v>
      </c>
      <c r="H2307" s="186" t="s">
        <v>499</v>
      </c>
      <c r="I2307" s="186" t="s">
        <v>540</v>
      </c>
      <c r="J2307" s="152" t="str">
        <f t="shared" si="1"/>
        <v>2024/09</v>
      </c>
    </row>
    <row r="2308">
      <c r="A2308" s="195">
        <v>1.7273952E9</v>
      </c>
      <c r="B2308" s="186">
        <v>1.7274816E9</v>
      </c>
      <c r="C2308" s="186">
        <v>2.3153663</v>
      </c>
      <c r="D2308" s="186" t="s">
        <v>537</v>
      </c>
      <c r="E2308" s="196"/>
      <c r="F2308" s="186" t="s">
        <v>541</v>
      </c>
      <c r="G2308" s="186" t="s">
        <v>539</v>
      </c>
      <c r="H2308" s="186" t="s">
        <v>489</v>
      </c>
      <c r="I2308" s="186" t="s">
        <v>540</v>
      </c>
      <c r="J2308" s="152" t="str">
        <f t="shared" si="1"/>
        <v>2024/09</v>
      </c>
    </row>
    <row r="2309">
      <c r="A2309" s="195">
        <v>1.7273952E9</v>
      </c>
      <c r="B2309" s="186">
        <v>1.7274816E9</v>
      </c>
      <c r="C2309" s="186">
        <v>3.5204651</v>
      </c>
      <c r="D2309" s="186" t="s">
        <v>537</v>
      </c>
      <c r="E2309" s="196"/>
      <c r="F2309" s="186" t="s">
        <v>564</v>
      </c>
      <c r="G2309" s="186" t="s">
        <v>539</v>
      </c>
      <c r="H2309" s="186" t="s">
        <v>504</v>
      </c>
      <c r="I2309" s="186" t="s">
        <v>540</v>
      </c>
      <c r="J2309" s="152" t="str">
        <f t="shared" si="1"/>
        <v>2024/09</v>
      </c>
    </row>
    <row r="2310">
      <c r="A2310" s="195">
        <v>1.7273952E9</v>
      </c>
      <c r="B2310" s="186">
        <v>1.7274816E9</v>
      </c>
      <c r="C2310" s="186">
        <v>5.37751691</v>
      </c>
      <c r="D2310" s="186" t="s">
        <v>537</v>
      </c>
      <c r="E2310" s="196"/>
      <c r="F2310" s="186" t="s">
        <v>544</v>
      </c>
      <c r="G2310" s="186" t="s">
        <v>539</v>
      </c>
      <c r="H2310" s="186" t="s">
        <v>498</v>
      </c>
      <c r="I2310" s="186" t="s">
        <v>540</v>
      </c>
      <c r="J2310" s="152" t="str">
        <f t="shared" si="1"/>
        <v>2024/09</v>
      </c>
    </row>
    <row r="2311">
      <c r="A2311" s="195">
        <v>1.7273952E9</v>
      </c>
      <c r="B2311" s="186">
        <v>1.7274816E9</v>
      </c>
      <c r="C2311" s="186">
        <v>0.4198975</v>
      </c>
      <c r="D2311" s="186" t="s">
        <v>537</v>
      </c>
      <c r="E2311" s="196"/>
      <c r="F2311" s="186" t="s">
        <v>545</v>
      </c>
      <c r="G2311" s="186" t="s">
        <v>539</v>
      </c>
      <c r="H2311" s="186" t="s">
        <v>491</v>
      </c>
      <c r="I2311" s="186" t="s">
        <v>540</v>
      </c>
      <c r="J2311" s="152" t="str">
        <f t="shared" si="1"/>
        <v>2024/09</v>
      </c>
    </row>
    <row r="2312">
      <c r="A2312" s="195">
        <v>1.7273952E9</v>
      </c>
      <c r="B2312" s="186">
        <v>1.7274816E9</v>
      </c>
      <c r="C2312" s="186">
        <v>5.20878505</v>
      </c>
      <c r="D2312" s="186" t="s">
        <v>537</v>
      </c>
      <c r="E2312" s="196"/>
      <c r="F2312" s="186" t="s">
        <v>543</v>
      </c>
      <c r="G2312" s="186" t="s">
        <v>539</v>
      </c>
      <c r="H2312" s="186" t="s">
        <v>486</v>
      </c>
      <c r="I2312" s="186" t="s">
        <v>540</v>
      </c>
      <c r="J2312" s="152" t="str">
        <f t="shared" si="1"/>
        <v>2024/09</v>
      </c>
    </row>
    <row r="2313">
      <c r="A2313" s="195">
        <v>1.7273952E9</v>
      </c>
      <c r="B2313" s="186">
        <v>1.7274816E9</v>
      </c>
      <c r="C2313" s="186">
        <v>0.01007987</v>
      </c>
      <c r="D2313" s="186" t="s">
        <v>537</v>
      </c>
      <c r="E2313" s="196"/>
      <c r="F2313" s="186" t="s">
        <v>548</v>
      </c>
      <c r="G2313" s="186" t="s">
        <v>539</v>
      </c>
      <c r="H2313" s="186" t="s">
        <v>488</v>
      </c>
      <c r="I2313" s="186" t="s">
        <v>540</v>
      </c>
      <c r="J2313" s="152" t="str">
        <f t="shared" si="1"/>
        <v>2024/09</v>
      </c>
    </row>
    <row r="2314">
      <c r="A2314" s="195">
        <v>1.7273952E9</v>
      </c>
      <c r="B2314" s="186">
        <v>1.7274816E9</v>
      </c>
      <c r="C2314" s="186">
        <v>0.73145985</v>
      </c>
      <c r="D2314" s="186" t="s">
        <v>537</v>
      </c>
      <c r="E2314" s="196"/>
      <c r="F2314" s="186" t="s">
        <v>559</v>
      </c>
      <c r="G2314" s="186" t="s">
        <v>539</v>
      </c>
      <c r="H2314" s="186" t="s">
        <v>501</v>
      </c>
      <c r="I2314" s="186" t="s">
        <v>540</v>
      </c>
      <c r="J2314" s="152" t="str">
        <f t="shared" si="1"/>
        <v>2024/09</v>
      </c>
    </row>
    <row r="2315">
      <c r="A2315" s="195">
        <v>1.7273952E9</v>
      </c>
      <c r="B2315" s="186">
        <v>1.7274816E9</v>
      </c>
      <c r="C2315" s="186">
        <v>0.042237</v>
      </c>
      <c r="D2315" s="186" t="s">
        <v>537</v>
      </c>
      <c r="E2315" s="196"/>
      <c r="F2315" s="186" t="s">
        <v>561</v>
      </c>
      <c r="G2315" s="186" t="s">
        <v>539</v>
      </c>
      <c r="H2315" s="186" t="s">
        <v>493</v>
      </c>
      <c r="I2315" s="186" t="s">
        <v>540</v>
      </c>
      <c r="J2315" s="152" t="str">
        <f t="shared" si="1"/>
        <v>2024/09</v>
      </c>
    </row>
    <row r="2316">
      <c r="A2316" s="195">
        <v>1.7274816E9</v>
      </c>
      <c r="B2316" s="186">
        <v>1.727568E9</v>
      </c>
      <c r="C2316" s="186">
        <v>1.90515735</v>
      </c>
      <c r="D2316" s="186" t="s">
        <v>537</v>
      </c>
      <c r="E2316" s="196"/>
      <c r="F2316" s="186" t="s">
        <v>542</v>
      </c>
      <c r="G2316" s="186" t="s">
        <v>539</v>
      </c>
      <c r="H2316" s="186" t="s">
        <v>487</v>
      </c>
      <c r="I2316" s="186" t="s">
        <v>540</v>
      </c>
      <c r="J2316" s="152" t="str">
        <f t="shared" si="1"/>
        <v>2024/09</v>
      </c>
    </row>
    <row r="2317">
      <c r="A2317" s="195">
        <v>1.7274816E9</v>
      </c>
      <c r="B2317" s="186">
        <v>1.727568E9</v>
      </c>
      <c r="C2317" s="186">
        <v>2.96505507</v>
      </c>
      <c r="D2317" s="186" t="s">
        <v>537</v>
      </c>
      <c r="E2317" s="196"/>
      <c r="F2317" s="186" t="s">
        <v>538</v>
      </c>
      <c r="G2317" s="186" t="s">
        <v>539</v>
      </c>
      <c r="H2317" s="186" t="s">
        <v>499</v>
      </c>
      <c r="I2317" s="186" t="s">
        <v>540</v>
      </c>
      <c r="J2317" s="152" t="str">
        <f t="shared" si="1"/>
        <v>2024/09</v>
      </c>
    </row>
    <row r="2318">
      <c r="A2318" s="195">
        <v>1.7274816E9</v>
      </c>
      <c r="B2318" s="186">
        <v>1.727568E9</v>
      </c>
      <c r="C2318" s="186">
        <v>3.9998148</v>
      </c>
      <c r="D2318" s="186" t="s">
        <v>537</v>
      </c>
      <c r="E2318" s="196"/>
      <c r="F2318" s="186" t="s">
        <v>543</v>
      </c>
      <c r="G2318" s="186" t="s">
        <v>539</v>
      </c>
      <c r="H2318" s="186" t="s">
        <v>502</v>
      </c>
      <c r="I2318" s="186" t="s">
        <v>540</v>
      </c>
      <c r="J2318" s="152" t="str">
        <f t="shared" si="1"/>
        <v>2024/09</v>
      </c>
    </row>
    <row r="2319">
      <c r="A2319" s="195">
        <v>1.7274816E9</v>
      </c>
      <c r="B2319" s="186">
        <v>1.727568E9</v>
      </c>
      <c r="C2319" s="186">
        <v>0.1201664</v>
      </c>
      <c r="D2319" s="186" t="s">
        <v>537</v>
      </c>
      <c r="E2319" s="196"/>
      <c r="F2319" s="186" t="s">
        <v>545</v>
      </c>
      <c r="G2319" s="186" t="s">
        <v>539</v>
      </c>
      <c r="H2319" s="186" t="s">
        <v>491</v>
      </c>
      <c r="I2319" s="186" t="s">
        <v>540</v>
      </c>
      <c r="J2319" s="152" t="str">
        <f t="shared" si="1"/>
        <v>2024/09</v>
      </c>
    </row>
    <row r="2320">
      <c r="A2320" s="195">
        <v>1.7274816E9</v>
      </c>
      <c r="B2320" s="186">
        <v>1.727568E9</v>
      </c>
      <c r="C2320" s="186">
        <v>0.02984413</v>
      </c>
      <c r="D2320" s="186" t="s">
        <v>537</v>
      </c>
      <c r="E2320" s="196"/>
      <c r="F2320" s="186" t="s">
        <v>544</v>
      </c>
      <c r="G2320" s="186" t="s">
        <v>539</v>
      </c>
      <c r="H2320" s="186" t="s">
        <v>498</v>
      </c>
      <c r="I2320" s="186" t="s">
        <v>540</v>
      </c>
      <c r="J2320" s="152" t="str">
        <f t="shared" si="1"/>
        <v>2024/09</v>
      </c>
    </row>
    <row r="2321">
      <c r="A2321" s="195">
        <v>1.7274816E9</v>
      </c>
      <c r="B2321" s="186">
        <v>1.727568E9</v>
      </c>
      <c r="C2321" s="186">
        <v>0.1460124</v>
      </c>
      <c r="D2321" s="186" t="s">
        <v>537</v>
      </c>
      <c r="E2321" s="196"/>
      <c r="F2321" s="186" t="s">
        <v>559</v>
      </c>
      <c r="G2321" s="186" t="s">
        <v>539</v>
      </c>
      <c r="H2321" s="186" t="s">
        <v>501</v>
      </c>
      <c r="I2321" s="186" t="s">
        <v>540</v>
      </c>
      <c r="J2321" s="152" t="str">
        <f t="shared" si="1"/>
        <v>2024/09</v>
      </c>
    </row>
    <row r="2322">
      <c r="A2322" s="195">
        <v>1.727568E9</v>
      </c>
      <c r="B2322" s="186">
        <v>1.7276544E9</v>
      </c>
      <c r="C2322" s="186">
        <v>3.0814464</v>
      </c>
      <c r="D2322" s="186" t="s">
        <v>537</v>
      </c>
      <c r="E2322" s="196"/>
      <c r="F2322" s="186" t="s">
        <v>542</v>
      </c>
      <c r="G2322" s="186" t="s">
        <v>539</v>
      </c>
      <c r="H2322" s="186" t="s">
        <v>487</v>
      </c>
      <c r="I2322" s="186" t="s">
        <v>540</v>
      </c>
      <c r="J2322" s="152" t="str">
        <f t="shared" si="1"/>
        <v>2024/09</v>
      </c>
    </row>
    <row r="2323">
      <c r="A2323" s="195">
        <v>1.727568E9</v>
      </c>
      <c r="B2323" s="186">
        <v>1.7276544E9</v>
      </c>
      <c r="C2323" s="186">
        <v>4.72255885</v>
      </c>
      <c r="D2323" s="186" t="s">
        <v>537</v>
      </c>
      <c r="E2323" s="196"/>
      <c r="F2323" s="186" t="s">
        <v>538</v>
      </c>
      <c r="G2323" s="186" t="s">
        <v>539</v>
      </c>
      <c r="H2323" s="186" t="s">
        <v>499</v>
      </c>
      <c r="I2323" s="186" t="s">
        <v>540</v>
      </c>
      <c r="J2323" s="152" t="str">
        <f t="shared" si="1"/>
        <v>2024/09</v>
      </c>
    </row>
    <row r="2324">
      <c r="A2324" s="195">
        <v>1.727568E9</v>
      </c>
      <c r="B2324" s="186">
        <v>1.7276544E9</v>
      </c>
      <c r="C2324" s="186">
        <v>0.01759683</v>
      </c>
      <c r="D2324" s="186" t="s">
        <v>537</v>
      </c>
      <c r="E2324" s="196"/>
      <c r="F2324" s="186" t="s">
        <v>541</v>
      </c>
      <c r="G2324" s="186" t="s">
        <v>539</v>
      </c>
      <c r="H2324" s="186" t="s">
        <v>489</v>
      </c>
      <c r="I2324" s="186" t="s">
        <v>540</v>
      </c>
      <c r="J2324" s="152" t="str">
        <f t="shared" si="1"/>
        <v>2024/09</v>
      </c>
    </row>
    <row r="2325">
      <c r="A2325" s="195">
        <v>1.727568E9</v>
      </c>
      <c r="B2325" s="186">
        <v>1.7276544E9</v>
      </c>
      <c r="C2325" s="186">
        <v>3.8127354</v>
      </c>
      <c r="D2325" s="186" t="s">
        <v>537</v>
      </c>
      <c r="E2325" s="196"/>
      <c r="F2325" s="186" t="s">
        <v>543</v>
      </c>
      <c r="G2325" s="186" t="s">
        <v>539</v>
      </c>
      <c r="H2325" s="186" t="s">
        <v>502</v>
      </c>
      <c r="I2325" s="186" t="s">
        <v>540</v>
      </c>
      <c r="J2325" s="152" t="str">
        <f t="shared" si="1"/>
        <v>2024/09</v>
      </c>
    </row>
    <row r="2326">
      <c r="A2326" s="195">
        <v>1.727568E9</v>
      </c>
      <c r="B2326" s="186">
        <v>1.7276544E9</v>
      </c>
      <c r="C2326" s="186">
        <v>0.05642215</v>
      </c>
      <c r="D2326" s="186" t="s">
        <v>537</v>
      </c>
      <c r="E2326" s="196"/>
      <c r="F2326" s="186" t="s">
        <v>544</v>
      </c>
      <c r="G2326" s="186" t="s">
        <v>539</v>
      </c>
      <c r="H2326" s="186" t="s">
        <v>498</v>
      </c>
      <c r="I2326" s="186" t="s">
        <v>540</v>
      </c>
      <c r="J2326" s="152" t="str">
        <f t="shared" si="1"/>
        <v>2024/09</v>
      </c>
    </row>
    <row r="2327">
      <c r="A2327" s="195">
        <v>1.727568E9</v>
      </c>
      <c r="B2327" s="186">
        <v>1.7276544E9</v>
      </c>
      <c r="C2327" s="186">
        <v>0.00490035</v>
      </c>
      <c r="D2327" s="186" t="s">
        <v>537</v>
      </c>
      <c r="E2327" s="196"/>
      <c r="F2327" s="186" t="s">
        <v>559</v>
      </c>
      <c r="G2327" s="186" t="s">
        <v>539</v>
      </c>
      <c r="H2327" s="186" t="s">
        <v>501</v>
      </c>
      <c r="I2327" s="186" t="s">
        <v>540</v>
      </c>
      <c r="J2327" s="152" t="str">
        <f t="shared" si="1"/>
        <v>2024/09</v>
      </c>
    </row>
    <row r="2328">
      <c r="A2328" s="195">
        <v>1.7276544E9</v>
      </c>
      <c r="B2328" s="186">
        <v>1.7277408E9</v>
      </c>
      <c r="C2328" s="186">
        <v>15.56608335</v>
      </c>
      <c r="D2328" s="186" t="s">
        <v>537</v>
      </c>
      <c r="E2328" s="196"/>
      <c r="F2328" s="186" t="s">
        <v>542</v>
      </c>
      <c r="G2328" s="186" t="s">
        <v>539</v>
      </c>
      <c r="H2328" s="186" t="s">
        <v>487</v>
      </c>
      <c r="I2328" s="186" t="s">
        <v>540</v>
      </c>
      <c r="J2328" s="152" t="str">
        <f t="shared" si="1"/>
        <v>2024/10</v>
      </c>
    </row>
    <row r="2329">
      <c r="A2329" s="195">
        <v>1.7276544E9</v>
      </c>
      <c r="B2329" s="186">
        <v>1.7277408E9</v>
      </c>
      <c r="C2329" s="186">
        <v>2.79447546</v>
      </c>
      <c r="D2329" s="186" t="s">
        <v>537</v>
      </c>
      <c r="E2329" s="196"/>
      <c r="F2329" s="186" t="s">
        <v>538</v>
      </c>
      <c r="G2329" s="186" t="s">
        <v>539</v>
      </c>
      <c r="H2329" s="186" t="s">
        <v>499</v>
      </c>
      <c r="I2329" s="186" t="s">
        <v>540</v>
      </c>
      <c r="J2329" s="152" t="str">
        <f t="shared" si="1"/>
        <v>2024/10</v>
      </c>
    </row>
    <row r="2330">
      <c r="A2330" s="195">
        <v>1.7276544E9</v>
      </c>
      <c r="B2330" s="186">
        <v>1.7277408E9</v>
      </c>
      <c r="C2330" s="186">
        <v>0.89559532</v>
      </c>
      <c r="D2330" s="186" t="s">
        <v>537</v>
      </c>
      <c r="E2330" s="196"/>
      <c r="F2330" s="186" t="s">
        <v>541</v>
      </c>
      <c r="G2330" s="186" t="s">
        <v>539</v>
      </c>
      <c r="H2330" s="186" t="s">
        <v>489</v>
      </c>
      <c r="I2330" s="186" t="s">
        <v>540</v>
      </c>
      <c r="J2330" s="152" t="str">
        <f t="shared" si="1"/>
        <v>2024/10</v>
      </c>
    </row>
    <row r="2331">
      <c r="A2331" s="195">
        <v>1.7276544E9</v>
      </c>
      <c r="B2331" s="186">
        <v>1.7277408E9</v>
      </c>
      <c r="C2331" s="186">
        <v>4.36643535</v>
      </c>
      <c r="D2331" s="186" t="s">
        <v>537</v>
      </c>
      <c r="E2331" s="196"/>
      <c r="F2331" s="186" t="s">
        <v>543</v>
      </c>
      <c r="G2331" s="186" t="s">
        <v>539</v>
      </c>
      <c r="H2331" s="186" t="s">
        <v>502</v>
      </c>
      <c r="I2331" s="186" t="s">
        <v>540</v>
      </c>
      <c r="J2331" s="152" t="str">
        <f t="shared" si="1"/>
        <v>2024/10</v>
      </c>
    </row>
    <row r="2332">
      <c r="A2332" s="195">
        <v>1.7276544E9</v>
      </c>
      <c r="B2332" s="186">
        <v>1.7277408E9</v>
      </c>
      <c r="C2332" s="186">
        <v>1.31110701</v>
      </c>
      <c r="D2332" s="186" t="s">
        <v>537</v>
      </c>
      <c r="E2332" s="196"/>
      <c r="F2332" s="186" t="s">
        <v>548</v>
      </c>
      <c r="G2332" s="186" t="s">
        <v>539</v>
      </c>
      <c r="H2332" s="186" t="s">
        <v>488</v>
      </c>
      <c r="I2332" s="186" t="s">
        <v>540</v>
      </c>
      <c r="J2332" s="152" t="str">
        <f t="shared" si="1"/>
        <v>2024/10</v>
      </c>
    </row>
    <row r="2333">
      <c r="A2333" s="195">
        <v>1.7276544E9</v>
      </c>
      <c r="B2333" s="186">
        <v>1.7277408E9</v>
      </c>
      <c r="C2333" s="186">
        <v>1.15134105</v>
      </c>
      <c r="D2333" s="186" t="s">
        <v>537</v>
      </c>
      <c r="E2333" s="196"/>
      <c r="F2333" s="186" t="s">
        <v>545</v>
      </c>
      <c r="G2333" s="186" t="s">
        <v>539</v>
      </c>
      <c r="H2333" s="186" t="s">
        <v>491</v>
      </c>
      <c r="I2333" s="186" t="s">
        <v>540</v>
      </c>
      <c r="J2333" s="152" t="str">
        <f t="shared" si="1"/>
        <v>2024/10</v>
      </c>
    </row>
    <row r="2334">
      <c r="A2334" s="195">
        <v>1.7276544E9</v>
      </c>
      <c r="B2334" s="186">
        <v>1.7277408E9</v>
      </c>
      <c r="C2334" s="186">
        <v>1.35726789</v>
      </c>
      <c r="D2334" s="186" t="s">
        <v>537</v>
      </c>
      <c r="E2334" s="196"/>
      <c r="F2334" s="186" t="s">
        <v>544</v>
      </c>
      <c r="G2334" s="186" t="s">
        <v>539</v>
      </c>
      <c r="H2334" s="186" t="s">
        <v>498</v>
      </c>
      <c r="I2334" s="186" t="s">
        <v>540</v>
      </c>
      <c r="J2334" s="152" t="str">
        <f t="shared" si="1"/>
        <v>2024/10</v>
      </c>
    </row>
    <row r="2335">
      <c r="A2335" s="195">
        <v>1.7276544E9</v>
      </c>
      <c r="B2335" s="186">
        <v>1.7277408E9</v>
      </c>
      <c r="C2335" s="186">
        <v>0.0712218</v>
      </c>
      <c r="D2335" s="186" t="s">
        <v>537</v>
      </c>
      <c r="E2335" s="196"/>
      <c r="F2335" s="186" t="s">
        <v>559</v>
      </c>
      <c r="G2335" s="186" t="s">
        <v>539</v>
      </c>
      <c r="H2335" s="186" t="s">
        <v>501</v>
      </c>
      <c r="I2335" s="186" t="s">
        <v>540</v>
      </c>
      <c r="J2335" s="152" t="str">
        <f t="shared" si="1"/>
        <v>2024/10</v>
      </c>
    </row>
    <row r="2336">
      <c r="A2336" s="195">
        <v>1.7276544E9</v>
      </c>
      <c r="B2336" s="186">
        <v>1.7277408E9</v>
      </c>
      <c r="C2336" s="186">
        <v>0.160583</v>
      </c>
      <c r="D2336" s="186" t="s">
        <v>537</v>
      </c>
      <c r="E2336" s="196"/>
      <c r="F2336" s="186" t="s">
        <v>560</v>
      </c>
      <c r="G2336" s="186" t="s">
        <v>539</v>
      </c>
      <c r="H2336" s="186" t="s">
        <v>492</v>
      </c>
      <c r="I2336" s="186" t="s">
        <v>540</v>
      </c>
      <c r="J2336" s="152" t="str">
        <f t="shared" si="1"/>
        <v>2024/10</v>
      </c>
    </row>
    <row r="2337">
      <c r="A2337" s="195">
        <v>1.7276544E9</v>
      </c>
      <c r="B2337" s="186">
        <v>1.7277408E9</v>
      </c>
      <c r="C2337" s="186">
        <v>0.015504</v>
      </c>
      <c r="D2337" s="186" t="s">
        <v>537</v>
      </c>
      <c r="E2337" s="196"/>
      <c r="F2337" s="186" t="s">
        <v>561</v>
      </c>
      <c r="G2337" s="186" t="s">
        <v>539</v>
      </c>
      <c r="H2337" s="186" t="s">
        <v>493</v>
      </c>
      <c r="I2337" s="186" t="s">
        <v>540</v>
      </c>
      <c r="J2337" s="152" t="str">
        <f t="shared" si="1"/>
        <v>2024/10</v>
      </c>
    </row>
    <row r="2338">
      <c r="A2338" s="195">
        <v>1.7277408E9</v>
      </c>
      <c r="B2338" s="186">
        <v>1.7278272E9</v>
      </c>
      <c r="C2338" s="186">
        <v>6.45784225</v>
      </c>
      <c r="D2338" s="186" t="s">
        <v>537</v>
      </c>
      <c r="E2338" s="196"/>
      <c r="F2338" s="186" t="s">
        <v>542</v>
      </c>
      <c r="G2338" s="186" t="s">
        <v>539</v>
      </c>
      <c r="H2338" s="186" t="s">
        <v>487</v>
      </c>
      <c r="I2338" s="186" t="s">
        <v>540</v>
      </c>
      <c r="J2338" s="152" t="str">
        <f t="shared" si="1"/>
        <v>2024/10</v>
      </c>
    </row>
    <row r="2339">
      <c r="A2339" s="195">
        <v>1.7277408E9</v>
      </c>
      <c r="B2339" s="186">
        <v>1.7278272E9</v>
      </c>
      <c r="C2339" s="186">
        <v>4.22774475</v>
      </c>
      <c r="D2339" s="186" t="s">
        <v>537</v>
      </c>
      <c r="E2339" s="196"/>
      <c r="F2339" s="186" t="s">
        <v>538</v>
      </c>
      <c r="G2339" s="186" t="s">
        <v>539</v>
      </c>
      <c r="H2339" s="186" t="s">
        <v>499</v>
      </c>
      <c r="I2339" s="186" t="s">
        <v>540</v>
      </c>
      <c r="J2339" s="152" t="str">
        <f t="shared" si="1"/>
        <v>2024/10</v>
      </c>
    </row>
    <row r="2340">
      <c r="A2340" s="195">
        <v>1.7277408E9</v>
      </c>
      <c r="B2340" s="186">
        <v>1.7278272E9</v>
      </c>
      <c r="C2340" s="186">
        <v>67.7360722</v>
      </c>
      <c r="D2340" s="186" t="s">
        <v>537</v>
      </c>
      <c r="E2340" s="196"/>
      <c r="F2340" s="186" t="s">
        <v>543</v>
      </c>
      <c r="G2340" s="186" t="s">
        <v>539</v>
      </c>
      <c r="H2340" s="186" t="s">
        <v>502</v>
      </c>
      <c r="I2340" s="186" t="s">
        <v>540</v>
      </c>
      <c r="J2340" s="152" t="str">
        <f t="shared" si="1"/>
        <v>2024/10</v>
      </c>
    </row>
    <row r="2341">
      <c r="A2341" s="195">
        <v>1.7277408E9</v>
      </c>
      <c r="B2341" s="186">
        <v>1.7278272E9</v>
      </c>
      <c r="C2341" s="186">
        <v>1.719005</v>
      </c>
      <c r="D2341" s="186" t="s">
        <v>537</v>
      </c>
      <c r="E2341" s="196"/>
      <c r="F2341" s="186" t="s">
        <v>548</v>
      </c>
      <c r="G2341" s="186" t="s">
        <v>539</v>
      </c>
      <c r="H2341" s="186" t="s">
        <v>488</v>
      </c>
      <c r="I2341" s="186" t="s">
        <v>540</v>
      </c>
      <c r="J2341" s="152" t="str">
        <f t="shared" si="1"/>
        <v>2024/10</v>
      </c>
    </row>
    <row r="2342">
      <c r="A2342" s="195">
        <v>1.7277408E9</v>
      </c>
      <c r="B2342" s="186">
        <v>1.7278272E9</v>
      </c>
      <c r="C2342" s="186">
        <v>1.48598073</v>
      </c>
      <c r="D2342" s="186" t="s">
        <v>537</v>
      </c>
      <c r="E2342" s="196"/>
      <c r="F2342" s="186" t="s">
        <v>541</v>
      </c>
      <c r="G2342" s="186" t="s">
        <v>539</v>
      </c>
      <c r="H2342" s="186" t="s">
        <v>489</v>
      </c>
      <c r="I2342" s="186" t="s">
        <v>540</v>
      </c>
      <c r="J2342" s="152" t="str">
        <f t="shared" si="1"/>
        <v>2024/10</v>
      </c>
    </row>
    <row r="2343">
      <c r="A2343" s="195">
        <v>1.7277408E9</v>
      </c>
      <c r="B2343" s="186">
        <v>1.7278272E9</v>
      </c>
      <c r="C2343" s="186">
        <v>4.75457345</v>
      </c>
      <c r="D2343" s="186" t="s">
        <v>537</v>
      </c>
      <c r="E2343" s="196"/>
      <c r="F2343" s="186" t="s">
        <v>545</v>
      </c>
      <c r="G2343" s="186" t="s">
        <v>539</v>
      </c>
      <c r="H2343" s="186" t="s">
        <v>491</v>
      </c>
      <c r="I2343" s="186" t="s">
        <v>540</v>
      </c>
      <c r="J2343" s="152" t="str">
        <f t="shared" si="1"/>
        <v>2024/10</v>
      </c>
    </row>
    <row r="2344">
      <c r="A2344" s="195">
        <v>1.7277408E9</v>
      </c>
      <c r="B2344" s="186">
        <v>1.7278272E9</v>
      </c>
      <c r="C2344" s="186">
        <v>1.77109932</v>
      </c>
      <c r="D2344" s="186" t="s">
        <v>537</v>
      </c>
      <c r="E2344" s="196"/>
      <c r="F2344" s="186" t="s">
        <v>544</v>
      </c>
      <c r="G2344" s="186" t="s">
        <v>539</v>
      </c>
      <c r="H2344" s="186" t="s">
        <v>498</v>
      </c>
      <c r="I2344" s="186" t="s">
        <v>540</v>
      </c>
      <c r="J2344" s="152" t="str">
        <f t="shared" si="1"/>
        <v>2024/10</v>
      </c>
    </row>
    <row r="2345">
      <c r="A2345" s="195">
        <v>1.7277408E9</v>
      </c>
      <c r="B2345" s="186">
        <v>1.7278272E9</v>
      </c>
      <c r="C2345" s="186">
        <v>0.58026945</v>
      </c>
      <c r="D2345" s="186" t="s">
        <v>537</v>
      </c>
      <c r="E2345" s="196"/>
      <c r="F2345" s="186" t="s">
        <v>559</v>
      </c>
      <c r="G2345" s="186" t="s">
        <v>539</v>
      </c>
      <c r="H2345" s="186" t="s">
        <v>501</v>
      </c>
      <c r="I2345" s="186" t="s">
        <v>540</v>
      </c>
      <c r="J2345" s="152" t="str">
        <f t="shared" si="1"/>
        <v>2024/10</v>
      </c>
    </row>
    <row r="2346">
      <c r="A2346" s="195">
        <v>1.7277408E9</v>
      </c>
      <c r="B2346" s="186">
        <v>1.7278272E9</v>
      </c>
      <c r="C2346" s="186">
        <v>1.165325</v>
      </c>
      <c r="D2346" s="186" t="s">
        <v>537</v>
      </c>
      <c r="E2346" s="196"/>
      <c r="F2346" s="186" t="s">
        <v>560</v>
      </c>
      <c r="G2346" s="186" t="s">
        <v>539</v>
      </c>
      <c r="H2346" s="186" t="s">
        <v>492</v>
      </c>
      <c r="I2346" s="186" t="s">
        <v>540</v>
      </c>
      <c r="J2346" s="152" t="str">
        <f t="shared" si="1"/>
        <v>2024/10</v>
      </c>
    </row>
    <row r="2347">
      <c r="A2347" s="195">
        <v>1.7277408E9</v>
      </c>
      <c r="B2347" s="186">
        <v>1.7278272E9</v>
      </c>
      <c r="C2347" s="186">
        <v>0.002686</v>
      </c>
      <c r="D2347" s="186" t="s">
        <v>537</v>
      </c>
      <c r="E2347" s="196"/>
      <c r="F2347" s="186" t="s">
        <v>561</v>
      </c>
      <c r="G2347" s="186" t="s">
        <v>539</v>
      </c>
      <c r="H2347" s="186" t="s">
        <v>493</v>
      </c>
      <c r="I2347" s="186" t="s">
        <v>540</v>
      </c>
      <c r="J2347" s="152" t="str">
        <f t="shared" si="1"/>
        <v>2024/10</v>
      </c>
    </row>
    <row r="2348">
      <c r="A2348" s="195">
        <v>1.7224704E9</v>
      </c>
      <c r="B2348" s="186">
        <v>1.7225568E9</v>
      </c>
      <c r="C2348" s="186">
        <v>11.282043</v>
      </c>
      <c r="D2348" s="186" t="s">
        <v>537</v>
      </c>
      <c r="E2348" s="196"/>
      <c r="F2348" s="186" t="s">
        <v>538</v>
      </c>
      <c r="G2348" s="186" t="s">
        <v>539</v>
      </c>
      <c r="H2348" s="186" t="s">
        <v>499</v>
      </c>
      <c r="I2348" s="186" t="s">
        <v>540</v>
      </c>
      <c r="J2348" s="152" t="str">
        <f t="shared" si="1"/>
        <v>2024/08</v>
      </c>
    </row>
    <row r="2349">
      <c r="A2349" s="195">
        <v>1.7224704E9</v>
      </c>
      <c r="B2349" s="186">
        <v>1.7225568E9</v>
      </c>
      <c r="C2349" s="186">
        <v>30.11854165</v>
      </c>
      <c r="D2349" s="186" t="s">
        <v>537</v>
      </c>
      <c r="E2349" s="196"/>
      <c r="F2349" s="186" t="s">
        <v>548</v>
      </c>
      <c r="G2349" s="186" t="s">
        <v>539</v>
      </c>
      <c r="H2349" s="186" t="s">
        <v>488</v>
      </c>
      <c r="I2349" s="186" t="s">
        <v>540</v>
      </c>
      <c r="J2349" s="152" t="str">
        <f t="shared" si="1"/>
        <v>2024/08</v>
      </c>
    </row>
    <row r="2350">
      <c r="A2350" s="195">
        <v>1.7224704E9</v>
      </c>
      <c r="B2350" s="186">
        <v>1.7225568E9</v>
      </c>
      <c r="C2350" s="186">
        <v>24.27079434</v>
      </c>
      <c r="D2350" s="186" t="s">
        <v>537</v>
      </c>
      <c r="E2350" s="196"/>
      <c r="F2350" s="186" t="s">
        <v>541</v>
      </c>
      <c r="G2350" s="186" t="s">
        <v>539</v>
      </c>
      <c r="H2350" s="186" t="s">
        <v>489</v>
      </c>
      <c r="I2350" s="186" t="s">
        <v>540</v>
      </c>
      <c r="J2350" s="152" t="str">
        <f t="shared" si="1"/>
        <v>2024/08</v>
      </c>
    </row>
    <row r="2351">
      <c r="A2351" s="195">
        <v>1.7224704E9</v>
      </c>
      <c r="B2351" s="186">
        <v>1.7225568E9</v>
      </c>
      <c r="C2351" s="186">
        <v>2.16936</v>
      </c>
      <c r="D2351" s="186" t="s">
        <v>537</v>
      </c>
      <c r="E2351" s="196"/>
      <c r="F2351" s="186" t="s">
        <v>542</v>
      </c>
      <c r="G2351" s="186" t="s">
        <v>539</v>
      </c>
      <c r="H2351" s="186" t="s">
        <v>487</v>
      </c>
      <c r="I2351" s="186" t="s">
        <v>540</v>
      </c>
      <c r="J2351" s="152" t="str">
        <f t="shared" si="1"/>
        <v>2024/08</v>
      </c>
    </row>
    <row r="2352">
      <c r="A2352" s="195">
        <v>1.7224704E9</v>
      </c>
      <c r="B2352" s="186">
        <v>1.7225568E9</v>
      </c>
      <c r="C2352" s="186">
        <v>0.14191</v>
      </c>
      <c r="D2352" s="186" t="s">
        <v>537</v>
      </c>
      <c r="E2352" s="196"/>
      <c r="F2352" s="186" t="s">
        <v>565</v>
      </c>
      <c r="G2352" s="186" t="s">
        <v>539</v>
      </c>
      <c r="H2352" s="186" t="s">
        <v>500</v>
      </c>
      <c r="I2352" s="186" t="s">
        <v>540</v>
      </c>
      <c r="J2352" s="152" t="str">
        <f t="shared" si="1"/>
        <v>2024/08</v>
      </c>
    </row>
    <row r="2353">
      <c r="A2353" s="195">
        <v>1.7224704E9</v>
      </c>
      <c r="B2353" s="186">
        <v>1.7225568E9</v>
      </c>
      <c r="C2353" s="186">
        <v>0.29526</v>
      </c>
      <c r="D2353" s="186" t="s">
        <v>537</v>
      </c>
      <c r="E2353" s="196"/>
      <c r="F2353" s="186" t="s">
        <v>545</v>
      </c>
      <c r="G2353" s="186" t="s">
        <v>539</v>
      </c>
      <c r="H2353" s="186" t="s">
        <v>491</v>
      </c>
      <c r="I2353" s="186" t="s">
        <v>540</v>
      </c>
      <c r="J2353" s="152" t="str">
        <f t="shared" si="1"/>
        <v>2024/08</v>
      </c>
    </row>
    <row r="2354">
      <c r="A2354" s="195">
        <v>1.7224704E9</v>
      </c>
      <c r="B2354" s="186">
        <v>1.7225568E9</v>
      </c>
      <c r="C2354" s="186">
        <v>5.79511094999999</v>
      </c>
      <c r="D2354" s="186" t="s">
        <v>537</v>
      </c>
      <c r="E2354" s="196"/>
      <c r="F2354" s="186" t="s">
        <v>543</v>
      </c>
      <c r="G2354" s="186" t="s">
        <v>539</v>
      </c>
      <c r="H2354" s="186" t="s">
        <v>486</v>
      </c>
      <c r="I2354" s="186" t="s">
        <v>540</v>
      </c>
      <c r="J2354" s="152" t="str">
        <f t="shared" si="1"/>
        <v>2024/08</v>
      </c>
    </row>
    <row r="2355">
      <c r="A2355" s="195">
        <v>1.7224704E9</v>
      </c>
      <c r="B2355" s="186">
        <v>1.7225568E9</v>
      </c>
      <c r="C2355" s="186">
        <v>0.04813489</v>
      </c>
      <c r="D2355" s="186" t="s">
        <v>537</v>
      </c>
      <c r="E2355" s="196"/>
      <c r="F2355" s="186" t="s">
        <v>544</v>
      </c>
      <c r="G2355" s="186" t="s">
        <v>539</v>
      </c>
      <c r="H2355" s="186" t="s">
        <v>498</v>
      </c>
      <c r="I2355" s="186" t="s">
        <v>540</v>
      </c>
      <c r="J2355" s="152" t="str">
        <f t="shared" si="1"/>
        <v>2024/08</v>
      </c>
    </row>
    <row r="2356">
      <c r="A2356" s="195">
        <v>1.7224704E9</v>
      </c>
      <c r="B2356" s="186">
        <v>1.7225568E9</v>
      </c>
      <c r="C2356" s="186">
        <v>0.05376</v>
      </c>
      <c r="D2356" s="186" t="s">
        <v>537</v>
      </c>
      <c r="E2356" s="196"/>
      <c r="F2356" s="186" t="s">
        <v>561</v>
      </c>
      <c r="G2356" s="186" t="s">
        <v>539</v>
      </c>
      <c r="H2356" s="186" t="s">
        <v>493</v>
      </c>
      <c r="I2356" s="186" t="s">
        <v>540</v>
      </c>
      <c r="J2356" s="152" t="str">
        <f t="shared" si="1"/>
        <v>2024/08</v>
      </c>
    </row>
    <row r="2357">
      <c r="A2357" s="195">
        <v>1.7225568E9</v>
      </c>
      <c r="B2357" s="186">
        <v>1.7226432E9</v>
      </c>
      <c r="C2357" s="186">
        <v>7.85475676</v>
      </c>
      <c r="D2357" s="186" t="s">
        <v>537</v>
      </c>
      <c r="E2357" s="196"/>
      <c r="F2357" s="186" t="s">
        <v>538</v>
      </c>
      <c r="G2357" s="186" t="s">
        <v>539</v>
      </c>
      <c r="H2357" s="186" t="s">
        <v>499</v>
      </c>
      <c r="I2357" s="186" t="s">
        <v>540</v>
      </c>
      <c r="J2357" s="152" t="str">
        <f t="shared" si="1"/>
        <v>2024/08</v>
      </c>
    </row>
    <row r="2358">
      <c r="A2358" s="195">
        <v>1.7225568E9</v>
      </c>
      <c r="B2358" s="186">
        <v>1.7226432E9</v>
      </c>
      <c r="C2358" s="186">
        <v>4.011675</v>
      </c>
      <c r="D2358" s="186" t="s">
        <v>537</v>
      </c>
      <c r="E2358" s="196"/>
      <c r="F2358" s="186" t="s">
        <v>548</v>
      </c>
      <c r="G2358" s="186" t="s">
        <v>539</v>
      </c>
      <c r="H2358" s="186" t="s">
        <v>488</v>
      </c>
      <c r="I2358" s="186" t="s">
        <v>540</v>
      </c>
      <c r="J2358" s="152" t="str">
        <f t="shared" si="1"/>
        <v>2024/08</v>
      </c>
    </row>
    <row r="2359">
      <c r="A2359" s="195">
        <v>1.7225568E9</v>
      </c>
      <c r="B2359" s="186">
        <v>1.7226432E9</v>
      </c>
      <c r="C2359" s="186">
        <v>35.00587929</v>
      </c>
      <c r="D2359" s="186" t="s">
        <v>537</v>
      </c>
      <c r="E2359" s="196"/>
      <c r="F2359" s="186" t="s">
        <v>541</v>
      </c>
      <c r="G2359" s="186" t="s">
        <v>539</v>
      </c>
      <c r="H2359" s="186" t="s">
        <v>489</v>
      </c>
      <c r="I2359" s="186" t="s">
        <v>540</v>
      </c>
      <c r="J2359" s="152" t="str">
        <f t="shared" si="1"/>
        <v>2024/08</v>
      </c>
    </row>
    <row r="2360">
      <c r="A2360" s="195">
        <v>1.7225568E9</v>
      </c>
      <c r="B2360" s="186">
        <v>1.7226432E9</v>
      </c>
      <c r="C2360" s="186">
        <v>0.13391</v>
      </c>
      <c r="D2360" s="186" t="s">
        <v>537</v>
      </c>
      <c r="E2360" s="196"/>
      <c r="F2360" s="186" t="s">
        <v>542</v>
      </c>
      <c r="G2360" s="186" t="s">
        <v>539</v>
      </c>
      <c r="H2360" s="186" t="s">
        <v>487</v>
      </c>
      <c r="I2360" s="186" t="s">
        <v>540</v>
      </c>
      <c r="J2360" s="152" t="str">
        <f t="shared" si="1"/>
        <v>2024/08</v>
      </c>
    </row>
    <row r="2361">
      <c r="A2361" s="195">
        <v>1.7225568E9</v>
      </c>
      <c r="B2361" s="186">
        <v>1.7226432E9</v>
      </c>
      <c r="C2361" s="186">
        <v>1.89287965</v>
      </c>
      <c r="D2361" s="186" t="s">
        <v>537</v>
      </c>
      <c r="E2361" s="196"/>
      <c r="F2361" s="186" t="s">
        <v>565</v>
      </c>
      <c r="G2361" s="186" t="s">
        <v>539</v>
      </c>
      <c r="H2361" s="186" t="s">
        <v>500</v>
      </c>
      <c r="I2361" s="186" t="s">
        <v>540</v>
      </c>
      <c r="J2361" s="152" t="str">
        <f t="shared" si="1"/>
        <v>2024/08</v>
      </c>
    </row>
    <row r="2362">
      <c r="A2362" s="195">
        <v>1.7225568E9</v>
      </c>
      <c r="B2362" s="186">
        <v>1.7226432E9</v>
      </c>
      <c r="C2362" s="186">
        <v>0.30071355</v>
      </c>
      <c r="D2362" s="186" t="s">
        <v>537</v>
      </c>
      <c r="E2362" s="196"/>
      <c r="F2362" s="186" t="s">
        <v>545</v>
      </c>
      <c r="G2362" s="186" t="s">
        <v>539</v>
      </c>
      <c r="H2362" s="186" t="s">
        <v>491</v>
      </c>
      <c r="I2362" s="186" t="s">
        <v>540</v>
      </c>
      <c r="J2362" s="152" t="str">
        <f t="shared" si="1"/>
        <v>2024/08</v>
      </c>
    </row>
    <row r="2363">
      <c r="A2363" s="195">
        <v>1.7225568E9</v>
      </c>
      <c r="B2363" s="186">
        <v>1.7226432E9</v>
      </c>
      <c r="C2363" s="186">
        <v>6.0425732</v>
      </c>
      <c r="D2363" s="186" t="s">
        <v>537</v>
      </c>
      <c r="E2363" s="196"/>
      <c r="F2363" s="186" t="s">
        <v>543</v>
      </c>
      <c r="G2363" s="186" t="s">
        <v>539</v>
      </c>
      <c r="H2363" s="186" t="s">
        <v>486</v>
      </c>
      <c r="I2363" s="186" t="s">
        <v>540</v>
      </c>
      <c r="J2363" s="152" t="str">
        <f t="shared" si="1"/>
        <v>2024/08</v>
      </c>
    </row>
    <row r="2364">
      <c r="A2364" s="195">
        <v>1.7225568E9</v>
      </c>
      <c r="B2364" s="186">
        <v>1.7226432E9</v>
      </c>
      <c r="C2364" s="186">
        <v>0.03194001</v>
      </c>
      <c r="D2364" s="186" t="s">
        <v>537</v>
      </c>
      <c r="E2364" s="196"/>
      <c r="F2364" s="186" t="s">
        <v>544</v>
      </c>
      <c r="G2364" s="186" t="s">
        <v>539</v>
      </c>
      <c r="H2364" s="186" t="s">
        <v>498</v>
      </c>
      <c r="I2364" s="186" t="s">
        <v>540</v>
      </c>
      <c r="J2364" s="152" t="str">
        <f t="shared" si="1"/>
        <v>2024/08</v>
      </c>
    </row>
    <row r="2365">
      <c r="A2365" s="195">
        <v>1.7225568E9</v>
      </c>
      <c r="B2365" s="186">
        <v>1.7226432E9</v>
      </c>
      <c r="C2365" s="186">
        <v>0.01187</v>
      </c>
      <c r="D2365" s="186" t="s">
        <v>537</v>
      </c>
      <c r="E2365" s="196"/>
      <c r="F2365" s="186" t="s">
        <v>560</v>
      </c>
      <c r="G2365" s="186" t="s">
        <v>539</v>
      </c>
      <c r="H2365" s="186" t="s">
        <v>492</v>
      </c>
      <c r="I2365" s="186" t="s">
        <v>540</v>
      </c>
      <c r="J2365" s="152" t="str">
        <f t="shared" si="1"/>
        <v>2024/08</v>
      </c>
    </row>
    <row r="2366">
      <c r="A2366" s="195">
        <v>1.7225568E9</v>
      </c>
      <c r="B2366" s="186">
        <v>1.7226432E9</v>
      </c>
      <c r="C2366" s="186">
        <v>0.011555</v>
      </c>
      <c r="D2366" s="186" t="s">
        <v>537</v>
      </c>
      <c r="E2366" s="196"/>
      <c r="F2366" s="186" t="s">
        <v>561</v>
      </c>
      <c r="G2366" s="186" t="s">
        <v>539</v>
      </c>
      <c r="H2366" s="186" t="s">
        <v>493</v>
      </c>
      <c r="I2366" s="186" t="s">
        <v>540</v>
      </c>
      <c r="J2366" s="152" t="str">
        <f t="shared" si="1"/>
        <v>2024/08</v>
      </c>
    </row>
    <row r="2367">
      <c r="A2367" s="195">
        <v>1.7226432E9</v>
      </c>
      <c r="B2367" s="186">
        <v>1.7227296E9</v>
      </c>
      <c r="C2367" s="186">
        <v>2.44915281</v>
      </c>
      <c r="D2367" s="186" t="s">
        <v>537</v>
      </c>
      <c r="E2367" s="196"/>
      <c r="F2367" s="186" t="s">
        <v>538</v>
      </c>
      <c r="G2367" s="186" t="s">
        <v>539</v>
      </c>
      <c r="H2367" s="186" t="s">
        <v>499</v>
      </c>
      <c r="I2367" s="186" t="s">
        <v>540</v>
      </c>
      <c r="J2367" s="152" t="str">
        <f t="shared" si="1"/>
        <v>2024/08</v>
      </c>
    </row>
    <row r="2368">
      <c r="A2368" s="195">
        <v>1.7226432E9</v>
      </c>
      <c r="B2368" s="186">
        <v>1.7227296E9</v>
      </c>
      <c r="C2368" s="186">
        <v>5.75024</v>
      </c>
      <c r="D2368" s="186" t="s">
        <v>537</v>
      </c>
      <c r="E2368" s="196"/>
      <c r="F2368" s="186" t="s">
        <v>548</v>
      </c>
      <c r="G2368" s="186" t="s">
        <v>539</v>
      </c>
      <c r="H2368" s="186" t="s">
        <v>488</v>
      </c>
      <c r="I2368" s="186" t="s">
        <v>540</v>
      </c>
      <c r="J2368" s="152" t="str">
        <f t="shared" si="1"/>
        <v>2024/08</v>
      </c>
    </row>
    <row r="2369">
      <c r="A2369" s="195">
        <v>1.7226432E9</v>
      </c>
      <c r="B2369" s="186">
        <v>1.7227296E9</v>
      </c>
      <c r="C2369" s="186">
        <v>0.95983749</v>
      </c>
      <c r="D2369" s="186" t="s">
        <v>537</v>
      </c>
      <c r="E2369" s="196"/>
      <c r="F2369" s="186" t="s">
        <v>541</v>
      </c>
      <c r="G2369" s="186" t="s">
        <v>539</v>
      </c>
      <c r="H2369" s="186" t="s">
        <v>489</v>
      </c>
      <c r="I2369" s="186" t="s">
        <v>540</v>
      </c>
      <c r="J2369" s="152" t="str">
        <f t="shared" si="1"/>
        <v>2024/08</v>
      </c>
    </row>
    <row r="2370">
      <c r="A2370" s="195">
        <v>1.7226432E9</v>
      </c>
      <c r="B2370" s="186">
        <v>1.7227296E9</v>
      </c>
      <c r="C2370" s="186">
        <v>0.14595</v>
      </c>
      <c r="D2370" s="186" t="s">
        <v>537</v>
      </c>
      <c r="E2370" s="196"/>
      <c r="F2370" s="186" t="s">
        <v>542</v>
      </c>
      <c r="G2370" s="186" t="s">
        <v>539</v>
      </c>
      <c r="H2370" s="186" t="s">
        <v>487</v>
      </c>
      <c r="I2370" s="186" t="s">
        <v>540</v>
      </c>
      <c r="J2370" s="152" t="str">
        <f t="shared" si="1"/>
        <v>2024/08</v>
      </c>
    </row>
    <row r="2371">
      <c r="A2371" s="195">
        <v>1.7226432E9</v>
      </c>
      <c r="B2371" s="186">
        <v>1.7227296E9</v>
      </c>
      <c r="C2371" s="186">
        <v>0.085585</v>
      </c>
      <c r="D2371" s="186" t="s">
        <v>537</v>
      </c>
      <c r="E2371" s="196"/>
      <c r="F2371" s="186" t="s">
        <v>563</v>
      </c>
      <c r="G2371" s="186" t="s">
        <v>539</v>
      </c>
      <c r="H2371" s="186" t="s">
        <v>490</v>
      </c>
      <c r="I2371" s="186" t="s">
        <v>540</v>
      </c>
      <c r="J2371" s="152" t="str">
        <f t="shared" si="1"/>
        <v>2024/08</v>
      </c>
    </row>
    <row r="2372">
      <c r="A2372" s="195">
        <v>1.7226432E9</v>
      </c>
      <c r="B2372" s="186">
        <v>1.7227296E9</v>
      </c>
      <c r="C2372" s="186">
        <v>0.098425</v>
      </c>
      <c r="D2372" s="186" t="s">
        <v>537</v>
      </c>
      <c r="E2372" s="196"/>
      <c r="F2372" s="186" t="s">
        <v>545</v>
      </c>
      <c r="G2372" s="186" t="s">
        <v>539</v>
      </c>
      <c r="H2372" s="186" t="s">
        <v>491</v>
      </c>
      <c r="I2372" s="186" t="s">
        <v>540</v>
      </c>
      <c r="J2372" s="152" t="str">
        <f t="shared" si="1"/>
        <v>2024/08</v>
      </c>
    </row>
    <row r="2373">
      <c r="A2373" s="195">
        <v>1.7226432E9</v>
      </c>
      <c r="B2373" s="186">
        <v>1.7227296E9</v>
      </c>
      <c r="C2373" s="186">
        <v>4.54388155</v>
      </c>
      <c r="D2373" s="186" t="s">
        <v>537</v>
      </c>
      <c r="E2373" s="196"/>
      <c r="F2373" s="186" t="s">
        <v>543</v>
      </c>
      <c r="G2373" s="186" t="s">
        <v>539</v>
      </c>
      <c r="H2373" s="186" t="s">
        <v>486</v>
      </c>
      <c r="I2373" s="186" t="s">
        <v>540</v>
      </c>
      <c r="J2373" s="152" t="str">
        <f t="shared" si="1"/>
        <v>2024/08</v>
      </c>
    </row>
    <row r="2374">
      <c r="A2374" s="195">
        <v>1.7226432E9</v>
      </c>
      <c r="B2374" s="186">
        <v>1.7227296E9</v>
      </c>
      <c r="C2374" s="186">
        <v>0.02211913</v>
      </c>
      <c r="D2374" s="186" t="s">
        <v>537</v>
      </c>
      <c r="E2374" s="196"/>
      <c r="F2374" s="186" t="s">
        <v>544</v>
      </c>
      <c r="G2374" s="186" t="s">
        <v>539</v>
      </c>
      <c r="H2374" s="186" t="s">
        <v>498</v>
      </c>
      <c r="I2374" s="186" t="s">
        <v>540</v>
      </c>
      <c r="J2374" s="152" t="str">
        <f t="shared" si="1"/>
        <v>2024/08</v>
      </c>
    </row>
    <row r="2375">
      <c r="A2375" s="195">
        <v>1.7227296E9</v>
      </c>
      <c r="B2375" s="186">
        <v>1.722816E9</v>
      </c>
      <c r="C2375" s="186">
        <v>0.66655267</v>
      </c>
      <c r="D2375" s="186" t="s">
        <v>537</v>
      </c>
      <c r="E2375" s="196"/>
      <c r="F2375" s="186" t="s">
        <v>538</v>
      </c>
      <c r="G2375" s="186" t="s">
        <v>539</v>
      </c>
      <c r="H2375" s="186" t="s">
        <v>499</v>
      </c>
      <c r="I2375" s="186" t="s">
        <v>540</v>
      </c>
      <c r="J2375" s="152" t="str">
        <f t="shared" si="1"/>
        <v>2024/08</v>
      </c>
    </row>
    <row r="2376">
      <c r="A2376" s="195">
        <v>1.7227296E9</v>
      </c>
      <c r="B2376" s="186">
        <v>1.722816E9</v>
      </c>
      <c r="C2376" s="186">
        <v>0.663815</v>
      </c>
      <c r="D2376" s="186" t="s">
        <v>537</v>
      </c>
      <c r="E2376" s="196"/>
      <c r="F2376" s="186" t="s">
        <v>548</v>
      </c>
      <c r="G2376" s="186" t="s">
        <v>539</v>
      </c>
      <c r="H2376" s="186" t="s">
        <v>488</v>
      </c>
      <c r="I2376" s="186" t="s">
        <v>540</v>
      </c>
      <c r="J2376" s="152" t="str">
        <f t="shared" si="1"/>
        <v>2024/08</v>
      </c>
    </row>
    <row r="2377">
      <c r="A2377" s="195">
        <v>1.7227296E9</v>
      </c>
      <c r="B2377" s="186">
        <v>1.722816E9</v>
      </c>
      <c r="C2377" s="186">
        <v>8.15658203</v>
      </c>
      <c r="D2377" s="186" t="s">
        <v>537</v>
      </c>
      <c r="E2377" s="196"/>
      <c r="F2377" s="186" t="s">
        <v>541</v>
      </c>
      <c r="G2377" s="186" t="s">
        <v>539</v>
      </c>
      <c r="H2377" s="186" t="s">
        <v>489</v>
      </c>
      <c r="I2377" s="186" t="s">
        <v>540</v>
      </c>
      <c r="J2377" s="152" t="str">
        <f t="shared" si="1"/>
        <v>2024/08</v>
      </c>
    </row>
    <row r="2378">
      <c r="A2378" s="195">
        <v>1.7227296E9</v>
      </c>
      <c r="B2378" s="186">
        <v>1.722816E9</v>
      </c>
      <c r="C2378" s="186">
        <v>0.0545</v>
      </c>
      <c r="D2378" s="186" t="s">
        <v>537</v>
      </c>
      <c r="E2378" s="196"/>
      <c r="F2378" s="186" t="s">
        <v>563</v>
      </c>
      <c r="G2378" s="186" t="s">
        <v>539</v>
      </c>
      <c r="H2378" s="186" t="s">
        <v>490</v>
      </c>
      <c r="I2378" s="186" t="s">
        <v>540</v>
      </c>
      <c r="J2378" s="152" t="str">
        <f t="shared" si="1"/>
        <v>2024/08</v>
      </c>
    </row>
    <row r="2379">
      <c r="A2379" s="195">
        <v>1.7227296E9</v>
      </c>
      <c r="B2379" s="186">
        <v>1.722816E9</v>
      </c>
      <c r="C2379" s="186">
        <v>0.10456885</v>
      </c>
      <c r="D2379" s="186" t="s">
        <v>537</v>
      </c>
      <c r="E2379" s="196"/>
      <c r="F2379" s="186" t="s">
        <v>545</v>
      </c>
      <c r="G2379" s="186" t="s">
        <v>539</v>
      </c>
      <c r="H2379" s="186" t="s">
        <v>491</v>
      </c>
      <c r="I2379" s="186" t="s">
        <v>540</v>
      </c>
      <c r="J2379" s="152" t="str">
        <f t="shared" si="1"/>
        <v>2024/08</v>
      </c>
    </row>
    <row r="2380">
      <c r="A2380" s="195">
        <v>1.7227296E9</v>
      </c>
      <c r="B2380" s="186">
        <v>1.722816E9</v>
      </c>
      <c r="C2380" s="186">
        <v>4.0113039</v>
      </c>
      <c r="D2380" s="186" t="s">
        <v>537</v>
      </c>
      <c r="E2380" s="196"/>
      <c r="F2380" s="186" t="s">
        <v>543</v>
      </c>
      <c r="G2380" s="186" t="s">
        <v>539</v>
      </c>
      <c r="H2380" s="186" t="s">
        <v>486</v>
      </c>
      <c r="I2380" s="186" t="s">
        <v>540</v>
      </c>
      <c r="J2380" s="152" t="str">
        <f t="shared" si="1"/>
        <v>2024/08</v>
      </c>
    </row>
    <row r="2381">
      <c r="A2381" s="195">
        <v>1.7227296E9</v>
      </c>
      <c r="B2381" s="186">
        <v>1.722816E9</v>
      </c>
      <c r="C2381" s="186">
        <v>0.00375662</v>
      </c>
      <c r="D2381" s="186" t="s">
        <v>537</v>
      </c>
      <c r="E2381" s="196"/>
      <c r="F2381" s="186" t="s">
        <v>544</v>
      </c>
      <c r="G2381" s="186" t="s">
        <v>539</v>
      </c>
      <c r="H2381" s="186" t="s">
        <v>498</v>
      </c>
      <c r="I2381" s="186" t="s">
        <v>540</v>
      </c>
      <c r="J2381" s="152" t="str">
        <f t="shared" si="1"/>
        <v>2024/08</v>
      </c>
    </row>
    <row r="2382">
      <c r="A2382" s="195">
        <v>1.722816E9</v>
      </c>
      <c r="B2382" s="186">
        <v>1.7229024E9</v>
      </c>
      <c r="C2382" s="186">
        <v>27.90298052</v>
      </c>
      <c r="D2382" s="186" t="s">
        <v>537</v>
      </c>
      <c r="E2382" s="196"/>
      <c r="F2382" s="186" t="s">
        <v>538</v>
      </c>
      <c r="G2382" s="186" t="s">
        <v>539</v>
      </c>
      <c r="H2382" s="186" t="s">
        <v>499</v>
      </c>
      <c r="I2382" s="186" t="s">
        <v>540</v>
      </c>
      <c r="J2382" s="152" t="str">
        <f t="shared" si="1"/>
        <v>2024/08</v>
      </c>
    </row>
    <row r="2383">
      <c r="A2383" s="195">
        <v>1.722816E9</v>
      </c>
      <c r="B2383" s="186">
        <v>1.7229024E9</v>
      </c>
      <c r="C2383" s="186">
        <v>28.40611</v>
      </c>
      <c r="D2383" s="186" t="s">
        <v>537</v>
      </c>
      <c r="E2383" s="196"/>
      <c r="F2383" s="186" t="s">
        <v>548</v>
      </c>
      <c r="G2383" s="186" t="s">
        <v>539</v>
      </c>
      <c r="H2383" s="186" t="s">
        <v>488</v>
      </c>
      <c r="I2383" s="186" t="s">
        <v>540</v>
      </c>
      <c r="J2383" s="152" t="str">
        <f t="shared" si="1"/>
        <v>2024/08</v>
      </c>
    </row>
    <row r="2384">
      <c r="A2384" s="195">
        <v>1.722816E9</v>
      </c>
      <c r="B2384" s="186">
        <v>1.7229024E9</v>
      </c>
      <c r="C2384" s="186">
        <v>20.42195846</v>
      </c>
      <c r="D2384" s="186" t="s">
        <v>537</v>
      </c>
      <c r="E2384" s="196"/>
      <c r="F2384" s="186" t="s">
        <v>541</v>
      </c>
      <c r="G2384" s="186" t="s">
        <v>539</v>
      </c>
      <c r="H2384" s="186" t="s">
        <v>489</v>
      </c>
      <c r="I2384" s="186" t="s">
        <v>540</v>
      </c>
      <c r="J2384" s="152" t="str">
        <f t="shared" si="1"/>
        <v>2024/08</v>
      </c>
    </row>
    <row r="2385">
      <c r="A2385" s="195">
        <v>1.722816E9</v>
      </c>
      <c r="B2385" s="186">
        <v>1.7229024E9</v>
      </c>
      <c r="C2385" s="186">
        <v>0.04115</v>
      </c>
      <c r="D2385" s="186" t="s">
        <v>537</v>
      </c>
      <c r="E2385" s="196"/>
      <c r="F2385" s="186" t="s">
        <v>542</v>
      </c>
      <c r="G2385" s="186" t="s">
        <v>539</v>
      </c>
      <c r="H2385" s="186" t="s">
        <v>487</v>
      </c>
      <c r="I2385" s="186" t="s">
        <v>540</v>
      </c>
      <c r="J2385" s="152" t="str">
        <f t="shared" si="1"/>
        <v>2024/08</v>
      </c>
    </row>
    <row r="2386">
      <c r="A2386" s="195">
        <v>1.722816E9</v>
      </c>
      <c r="B2386" s="186">
        <v>1.7229024E9</v>
      </c>
      <c r="C2386" s="186">
        <v>1.2988787</v>
      </c>
      <c r="D2386" s="186" t="s">
        <v>537</v>
      </c>
      <c r="E2386" s="196"/>
      <c r="F2386" s="186" t="s">
        <v>565</v>
      </c>
      <c r="G2386" s="186" t="s">
        <v>539</v>
      </c>
      <c r="H2386" s="186" t="s">
        <v>500</v>
      </c>
      <c r="I2386" s="186" t="s">
        <v>540</v>
      </c>
      <c r="J2386" s="152" t="str">
        <f t="shared" si="1"/>
        <v>2024/08</v>
      </c>
    </row>
    <row r="2387">
      <c r="A2387" s="195">
        <v>1.722816E9</v>
      </c>
      <c r="B2387" s="186">
        <v>1.7229024E9</v>
      </c>
      <c r="C2387" s="186">
        <v>0.03368285</v>
      </c>
      <c r="D2387" s="186" t="s">
        <v>537</v>
      </c>
      <c r="E2387" s="196"/>
      <c r="F2387" s="186" t="s">
        <v>544</v>
      </c>
      <c r="G2387" s="186" t="s">
        <v>539</v>
      </c>
      <c r="H2387" s="186" t="s">
        <v>498</v>
      </c>
      <c r="I2387" s="186" t="s">
        <v>540</v>
      </c>
      <c r="J2387" s="152" t="str">
        <f t="shared" si="1"/>
        <v>2024/08</v>
      </c>
    </row>
    <row r="2388">
      <c r="A2388" s="195">
        <v>1.722816E9</v>
      </c>
      <c r="B2388" s="186">
        <v>1.7229024E9</v>
      </c>
      <c r="C2388" s="186">
        <v>0.1422</v>
      </c>
      <c r="D2388" s="186" t="s">
        <v>537</v>
      </c>
      <c r="E2388" s="196"/>
      <c r="F2388" s="186" t="s">
        <v>563</v>
      </c>
      <c r="G2388" s="186" t="s">
        <v>539</v>
      </c>
      <c r="H2388" s="186" t="s">
        <v>490</v>
      </c>
      <c r="I2388" s="186" t="s">
        <v>540</v>
      </c>
      <c r="J2388" s="152" t="str">
        <f t="shared" si="1"/>
        <v>2024/08</v>
      </c>
    </row>
    <row r="2389">
      <c r="A2389" s="195">
        <v>1.722816E9</v>
      </c>
      <c r="B2389" s="186">
        <v>1.7229024E9</v>
      </c>
      <c r="C2389" s="186">
        <v>0.00595695</v>
      </c>
      <c r="D2389" s="186" t="s">
        <v>537</v>
      </c>
      <c r="E2389" s="196"/>
      <c r="F2389" s="186" t="s">
        <v>545</v>
      </c>
      <c r="G2389" s="186" t="s">
        <v>539</v>
      </c>
      <c r="H2389" s="186" t="s">
        <v>491</v>
      </c>
      <c r="I2389" s="186" t="s">
        <v>540</v>
      </c>
      <c r="J2389" s="152" t="str">
        <f t="shared" si="1"/>
        <v>2024/08</v>
      </c>
    </row>
    <row r="2390">
      <c r="A2390" s="195">
        <v>1.722816E9</v>
      </c>
      <c r="B2390" s="186">
        <v>1.7229024E9</v>
      </c>
      <c r="C2390" s="186">
        <v>15.3139345</v>
      </c>
      <c r="D2390" s="186" t="s">
        <v>537</v>
      </c>
      <c r="E2390" s="196"/>
      <c r="F2390" s="186" t="s">
        <v>543</v>
      </c>
      <c r="G2390" s="186" t="s">
        <v>539</v>
      </c>
      <c r="H2390" s="186" t="s">
        <v>486</v>
      </c>
      <c r="I2390" s="186" t="s">
        <v>540</v>
      </c>
      <c r="J2390" s="152" t="str">
        <f t="shared" si="1"/>
        <v>2024/08</v>
      </c>
    </row>
    <row r="2391">
      <c r="A2391" s="195">
        <v>1.722816E9</v>
      </c>
      <c r="B2391" s="186">
        <v>1.7229024E9</v>
      </c>
      <c r="C2391" s="186">
        <v>0.136236</v>
      </c>
      <c r="D2391" s="186" t="s">
        <v>537</v>
      </c>
      <c r="E2391" s="196"/>
      <c r="F2391" s="186" t="s">
        <v>560</v>
      </c>
      <c r="G2391" s="186" t="s">
        <v>539</v>
      </c>
      <c r="H2391" s="186" t="s">
        <v>492</v>
      </c>
      <c r="I2391" s="186" t="s">
        <v>540</v>
      </c>
      <c r="J2391" s="152" t="str">
        <f t="shared" si="1"/>
        <v>2024/08</v>
      </c>
    </row>
    <row r="2392">
      <c r="A2392" s="195">
        <v>1.722816E9</v>
      </c>
      <c r="B2392" s="186">
        <v>1.7229024E9</v>
      </c>
      <c r="C2392" s="186">
        <v>0.005847</v>
      </c>
      <c r="D2392" s="186" t="s">
        <v>537</v>
      </c>
      <c r="E2392" s="196"/>
      <c r="F2392" s="186" t="s">
        <v>561</v>
      </c>
      <c r="G2392" s="186" t="s">
        <v>539</v>
      </c>
      <c r="H2392" s="186" t="s">
        <v>493</v>
      </c>
      <c r="I2392" s="186" t="s">
        <v>540</v>
      </c>
      <c r="J2392" s="152" t="str">
        <f t="shared" si="1"/>
        <v>2024/08</v>
      </c>
    </row>
    <row r="2393">
      <c r="A2393" s="195">
        <v>1.7229024E9</v>
      </c>
      <c r="B2393" s="186">
        <v>1.7229888E9</v>
      </c>
      <c r="C2393" s="186">
        <v>10.22077051</v>
      </c>
      <c r="D2393" s="186" t="s">
        <v>537</v>
      </c>
      <c r="E2393" s="196"/>
      <c r="F2393" s="186" t="s">
        <v>538</v>
      </c>
      <c r="G2393" s="186" t="s">
        <v>539</v>
      </c>
      <c r="H2393" s="186" t="s">
        <v>499</v>
      </c>
      <c r="I2393" s="186" t="s">
        <v>540</v>
      </c>
      <c r="J2393" s="152" t="str">
        <f t="shared" si="1"/>
        <v>2024/08</v>
      </c>
    </row>
    <row r="2394">
      <c r="A2394" s="195">
        <v>1.7229024E9</v>
      </c>
      <c r="B2394" s="186">
        <v>1.7229888E9</v>
      </c>
      <c r="C2394" s="186">
        <v>12.77679605</v>
      </c>
      <c r="D2394" s="186" t="s">
        <v>537</v>
      </c>
      <c r="E2394" s="196"/>
      <c r="F2394" s="186" t="s">
        <v>548</v>
      </c>
      <c r="G2394" s="186" t="s">
        <v>539</v>
      </c>
      <c r="H2394" s="186" t="s">
        <v>488</v>
      </c>
      <c r="I2394" s="186" t="s">
        <v>540</v>
      </c>
      <c r="J2394" s="152" t="str">
        <f t="shared" si="1"/>
        <v>2024/08</v>
      </c>
    </row>
    <row r="2395">
      <c r="A2395" s="195">
        <v>1.7229024E9</v>
      </c>
      <c r="B2395" s="186">
        <v>1.7229888E9</v>
      </c>
      <c r="C2395" s="186">
        <v>18.20543546</v>
      </c>
      <c r="D2395" s="186" t="s">
        <v>537</v>
      </c>
      <c r="E2395" s="196"/>
      <c r="F2395" s="186" t="s">
        <v>541</v>
      </c>
      <c r="G2395" s="186" t="s">
        <v>539</v>
      </c>
      <c r="H2395" s="186" t="s">
        <v>489</v>
      </c>
      <c r="I2395" s="186" t="s">
        <v>540</v>
      </c>
      <c r="J2395" s="152" t="str">
        <f t="shared" si="1"/>
        <v>2024/08</v>
      </c>
    </row>
    <row r="2396">
      <c r="A2396" s="195">
        <v>1.7229024E9</v>
      </c>
      <c r="B2396" s="186">
        <v>1.7229888E9</v>
      </c>
      <c r="C2396" s="186">
        <v>0.04575</v>
      </c>
      <c r="D2396" s="186" t="s">
        <v>537</v>
      </c>
      <c r="E2396" s="196"/>
      <c r="F2396" s="186" t="s">
        <v>563</v>
      </c>
      <c r="G2396" s="186" t="s">
        <v>539</v>
      </c>
      <c r="H2396" s="186" t="s">
        <v>490</v>
      </c>
      <c r="I2396" s="186" t="s">
        <v>540</v>
      </c>
      <c r="J2396" s="152" t="str">
        <f t="shared" si="1"/>
        <v>2024/08</v>
      </c>
    </row>
    <row r="2397">
      <c r="A2397" s="195">
        <v>1.7229024E9</v>
      </c>
      <c r="B2397" s="186">
        <v>1.7229888E9</v>
      </c>
      <c r="C2397" s="186">
        <v>0.5527153</v>
      </c>
      <c r="D2397" s="186" t="s">
        <v>537</v>
      </c>
      <c r="E2397" s="196"/>
      <c r="F2397" s="186" t="s">
        <v>545</v>
      </c>
      <c r="G2397" s="186" t="s">
        <v>539</v>
      </c>
      <c r="H2397" s="186" t="s">
        <v>491</v>
      </c>
      <c r="I2397" s="186" t="s">
        <v>540</v>
      </c>
      <c r="J2397" s="152" t="str">
        <f t="shared" si="1"/>
        <v>2024/08</v>
      </c>
    </row>
    <row r="2398">
      <c r="A2398" s="195">
        <v>1.7229024E9</v>
      </c>
      <c r="B2398" s="186">
        <v>1.7229888E9</v>
      </c>
      <c r="C2398" s="186">
        <v>24.2728154</v>
      </c>
      <c r="D2398" s="186" t="s">
        <v>537</v>
      </c>
      <c r="E2398" s="196"/>
      <c r="F2398" s="186" t="s">
        <v>543</v>
      </c>
      <c r="G2398" s="186" t="s">
        <v>539</v>
      </c>
      <c r="H2398" s="186" t="s">
        <v>486</v>
      </c>
      <c r="I2398" s="186" t="s">
        <v>540</v>
      </c>
      <c r="J2398" s="152" t="str">
        <f t="shared" si="1"/>
        <v>2024/08</v>
      </c>
    </row>
    <row r="2399">
      <c r="A2399" s="195">
        <v>1.7229024E9</v>
      </c>
      <c r="B2399" s="186">
        <v>1.7229888E9</v>
      </c>
      <c r="C2399" s="186">
        <v>0.05399619</v>
      </c>
      <c r="D2399" s="186" t="s">
        <v>537</v>
      </c>
      <c r="E2399" s="196"/>
      <c r="F2399" s="186" t="s">
        <v>544</v>
      </c>
      <c r="G2399" s="186" t="s">
        <v>539</v>
      </c>
      <c r="H2399" s="186" t="s">
        <v>498</v>
      </c>
      <c r="I2399" s="186" t="s">
        <v>540</v>
      </c>
      <c r="J2399" s="152" t="str">
        <f t="shared" si="1"/>
        <v>2024/08</v>
      </c>
    </row>
    <row r="2400">
      <c r="A2400" s="195">
        <v>1.7229024E9</v>
      </c>
      <c r="B2400" s="186">
        <v>1.7229888E9</v>
      </c>
      <c r="C2400" s="186">
        <v>0.06692</v>
      </c>
      <c r="D2400" s="186" t="s">
        <v>537</v>
      </c>
      <c r="E2400" s="196"/>
      <c r="F2400" s="186" t="s">
        <v>560</v>
      </c>
      <c r="G2400" s="186" t="s">
        <v>539</v>
      </c>
      <c r="H2400" s="186" t="s">
        <v>492</v>
      </c>
      <c r="I2400" s="186" t="s">
        <v>540</v>
      </c>
      <c r="J2400" s="152" t="str">
        <f t="shared" si="1"/>
        <v>2024/08</v>
      </c>
    </row>
    <row r="2401">
      <c r="A2401" s="195">
        <v>1.7229024E9</v>
      </c>
      <c r="B2401" s="186">
        <v>1.7229888E9</v>
      </c>
      <c r="C2401" s="186">
        <v>0.032608</v>
      </c>
      <c r="D2401" s="186" t="s">
        <v>537</v>
      </c>
      <c r="E2401" s="196"/>
      <c r="F2401" s="186" t="s">
        <v>561</v>
      </c>
      <c r="G2401" s="186" t="s">
        <v>539</v>
      </c>
      <c r="H2401" s="186" t="s">
        <v>493</v>
      </c>
      <c r="I2401" s="186" t="s">
        <v>540</v>
      </c>
      <c r="J2401" s="152" t="str">
        <f t="shared" si="1"/>
        <v>2024/08</v>
      </c>
    </row>
    <row r="2402">
      <c r="A2402" s="195">
        <v>1.7229888E9</v>
      </c>
      <c r="B2402" s="186">
        <v>1.7230752E9</v>
      </c>
      <c r="C2402" s="186">
        <v>36.43334145</v>
      </c>
      <c r="D2402" s="186" t="s">
        <v>537</v>
      </c>
      <c r="E2402" s="196"/>
      <c r="F2402" s="186" t="s">
        <v>538</v>
      </c>
      <c r="G2402" s="186" t="s">
        <v>539</v>
      </c>
      <c r="H2402" s="186" t="s">
        <v>499</v>
      </c>
      <c r="I2402" s="186" t="s">
        <v>540</v>
      </c>
      <c r="J2402" s="152" t="str">
        <f t="shared" si="1"/>
        <v>2024/08</v>
      </c>
    </row>
    <row r="2403">
      <c r="A2403" s="195">
        <v>1.7229888E9</v>
      </c>
      <c r="B2403" s="186">
        <v>1.7230752E9</v>
      </c>
      <c r="C2403" s="186">
        <v>20.78956005</v>
      </c>
      <c r="D2403" s="186" t="s">
        <v>537</v>
      </c>
      <c r="E2403" s="196"/>
      <c r="F2403" s="186" t="s">
        <v>548</v>
      </c>
      <c r="G2403" s="186" t="s">
        <v>539</v>
      </c>
      <c r="H2403" s="186" t="s">
        <v>488</v>
      </c>
      <c r="I2403" s="186" t="s">
        <v>540</v>
      </c>
      <c r="J2403" s="152" t="str">
        <f t="shared" si="1"/>
        <v>2024/08</v>
      </c>
    </row>
    <row r="2404">
      <c r="A2404" s="195">
        <v>1.7229888E9</v>
      </c>
      <c r="B2404" s="186">
        <v>1.7230752E9</v>
      </c>
      <c r="C2404" s="186">
        <v>18.40779055</v>
      </c>
      <c r="D2404" s="186" t="s">
        <v>537</v>
      </c>
      <c r="E2404" s="196"/>
      <c r="F2404" s="186" t="s">
        <v>541</v>
      </c>
      <c r="G2404" s="186" t="s">
        <v>539</v>
      </c>
      <c r="H2404" s="186" t="s">
        <v>489</v>
      </c>
      <c r="I2404" s="186" t="s">
        <v>540</v>
      </c>
      <c r="J2404" s="152" t="str">
        <f t="shared" si="1"/>
        <v>2024/08</v>
      </c>
    </row>
    <row r="2405">
      <c r="A2405" s="195">
        <v>1.7229888E9</v>
      </c>
      <c r="B2405" s="186">
        <v>1.7230752E9</v>
      </c>
      <c r="C2405" s="186">
        <v>1.761605</v>
      </c>
      <c r="D2405" s="186" t="s">
        <v>537</v>
      </c>
      <c r="E2405" s="196"/>
      <c r="F2405" s="186" t="s">
        <v>565</v>
      </c>
      <c r="G2405" s="186" t="s">
        <v>539</v>
      </c>
      <c r="H2405" s="186" t="s">
        <v>500</v>
      </c>
      <c r="I2405" s="186" t="s">
        <v>540</v>
      </c>
      <c r="J2405" s="152" t="str">
        <f t="shared" si="1"/>
        <v>2024/08</v>
      </c>
    </row>
    <row r="2406">
      <c r="A2406" s="195">
        <v>1.7229888E9</v>
      </c>
      <c r="B2406" s="186">
        <v>1.7230752E9</v>
      </c>
      <c r="C2406" s="186">
        <v>0.02085</v>
      </c>
      <c r="D2406" s="186" t="s">
        <v>537</v>
      </c>
      <c r="E2406" s="196"/>
      <c r="F2406" s="186" t="s">
        <v>563</v>
      </c>
      <c r="G2406" s="186" t="s">
        <v>539</v>
      </c>
      <c r="H2406" s="186" t="s">
        <v>490</v>
      </c>
      <c r="I2406" s="186" t="s">
        <v>540</v>
      </c>
      <c r="J2406" s="152" t="str">
        <f t="shared" si="1"/>
        <v>2024/08</v>
      </c>
    </row>
    <row r="2407">
      <c r="A2407" s="195">
        <v>1.7229888E9</v>
      </c>
      <c r="B2407" s="186">
        <v>1.7230752E9</v>
      </c>
      <c r="C2407" s="186">
        <v>1.78812</v>
      </c>
      <c r="D2407" s="186" t="s">
        <v>537</v>
      </c>
      <c r="E2407" s="196"/>
      <c r="F2407" s="186" t="s">
        <v>545</v>
      </c>
      <c r="G2407" s="186" t="s">
        <v>539</v>
      </c>
      <c r="H2407" s="186" t="s">
        <v>491</v>
      </c>
      <c r="I2407" s="186" t="s">
        <v>540</v>
      </c>
      <c r="J2407" s="152" t="str">
        <f t="shared" si="1"/>
        <v>2024/08</v>
      </c>
    </row>
    <row r="2408">
      <c r="A2408" s="195">
        <v>1.7229888E9</v>
      </c>
      <c r="B2408" s="186">
        <v>1.7230752E9</v>
      </c>
      <c r="C2408" s="186">
        <v>52.1739574</v>
      </c>
      <c r="D2408" s="186" t="s">
        <v>537</v>
      </c>
      <c r="E2408" s="196"/>
      <c r="F2408" s="186" t="s">
        <v>543</v>
      </c>
      <c r="G2408" s="186" t="s">
        <v>539</v>
      </c>
      <c r="H2408" s="186" t="s">
        <v>486</v>
      </c>
      <c r="I2408" s="186" t="s">
        <v>540</v>
      </c>
      <c r="J2408" s="152" t="str">
        <f t="shared" si="1"/>
        <v>2024/08</v>
      </c>
    </row>
    <row r="2409">
      <c r="A2409" s="195">
        <v>1.7229888E9</v>
      </c>
      <c r="B2409" s="186">
        <v>1.7230752E9</v>
      </c>
      <c r="C2409" s="186">
        <v>0.10844779</v>
      </c>
      <c r="D2409" s="186" t="s">
        <v>537</v>
      </c>
      <c r="E2409" s="196"/>
      <c r="F2409" s="186" t="s">
        <v>544</v>
      </c>
      <c r="G2409" s="186" t="s">
        <v>539</v>
      </c>
      <c r="H2409" s="186" t="s">
        <v>498</v>
      </c>
      <c r="I2409" s="186" t="s">
        <v>540</v>
      </c>
      <c r="J2409" s="152" t="str">
        <f t="shared" si="1"/>
        <v>2024/08</v>
      </c>
    </row>
    <row r="2410">
      <c r="A2410" s="195">
        <v>1.7229888E9</v>
      </c>
      <c r="B2410" s="186">
        <v>1.7230752E9</v>
      </c>
      <c r="C2410" s="186">
        <v>0.020097</v>
      </c>
      <c r="D2410" s="186" t="s">
        <v>537</v>
      </c>
      <c r="E2410" s="196"/>
      <c r="F2410" s="186" t="s">
        <v>561</v>
      </c>
      <c r="G2410" s="186" t="s">
        <v>539</v>
      </c>
      <c r="H2410" s="186" t="s">
        <v>493</v>
      </c>
      <c r="I2410" s="186" t="s">
        <v>540</v>
      </c>
      <c r="J2410" s="152" t="str">
        <f t="shared" si="1"/>
        <v>2024/08</v>
      </c>
    </row>
    <row r="2411">
      <c r="A2411" s="195">
        <v>1.7230752E9</v>
      </c>
      <c r="B2411" s="186">
        <v>1.7231616E9</v>
      </c>
      <c r="C2411" s="186">
        <v>14.91592267</v>
      </c>
      <c r="D2411" s="186" t="s">
        <v>537</v>
      </c>
      <c r="E2411" s="196"/>
      <c r="F2411" s="186" t="s">
        <v>538</v>
      </c>
      <c r="G2411" s="186" t="s">
        <v>539</v>
      </c>
      <c r="H2411" s="186" t="s">
        <v>499</v>
      </c>
      <c r="I2411" s="186" t="s">
        <v>540</v>
      </c>
      <c r="J2411" s="152" t="str">
        <f t="shared" si="1"/>
        <v>2024/08</v>
      </c>
    </row>
    <row r="2412">
      <c r="A2412" s="195">
        <v>1.7230752E9</v>
      </c>
      <c r="B2412" s="186">
        <v>1.7231616E9</v>
      </c>
      <c r="C2412" s="186">
        <v>2.17333</v>
      </c>
      <c r="D2412" s="186" t="s">
        <v>537</v>
      </c>
      <c r="E2412" s="196"/>
      <c r="F2412" s="186" t="s">
        <v>548</v>
      </c>
      <c r="G2412" s="186" t="s">
        <v>539</v>
      </c>
      <c r="H2412" s="186" t="s">
        <v>488</v>
      </c>
      <c r="I2412" s="186" t="s">
        <v>540</v>
      </c>
      <c r="J2412" s="152" t="str">
        <f t="shared" si="1"/>
        <v>2024/08</v>
      </c>
    </row>
    <row r="2413">
      <c r="A2413" s="195">
        <v>1.7230752E9</v>
      </c>
      <c r="B2413" s="186">
        <v>1.7231616E9</v>
      </c>
      <c r="C2413" s="186">
        <v>11.86862722</v>
      </c>
      <c r="D2413" s="186" t="s">
        <v>537</v>
      </c>
      <c r="E2413" s="196"/>
      <c r="F2413" s="186" t="s">
        <v>541</v>
      </c>
      <c r="G2413" s="186" t="s">
        <v>539</v>
      </c>
      <c r="H2413" s="186" t="s">
        <v>489</v>
      </c>
      <c r="I2413" s="186" t="s">
        <v>540</v>
      </c>
      <c r="J2413" s="152" t="str">
        <f t="shared" si="1"/>
        <v>2024/08</v>
      </c>
    </row>
    <row r="2414">
      <c r="A2414" s="195">
        <v>1.7230752E9</v>
      </c>
      <c r="B2414" s="186">
        <v>1.7231616E9</v>
      </c>
      <c r="C2414" s="186">
        <v>0.220865</v>
      </c>
      <c r="D2414" s="186" t="s">
        <v>537</v>
      </c>
      <c r="E2414" s="196"/>
      <c r="F2414" s="186" t="s">
        <v>542</v>
      </c>
      <c r="G2414" s="186" t="s">
        <v>539</v>
      </c>
      <c r="H2414" s="186" t="s">
        <v>487</v>
      </c>
      <c r="I2414" s="186" t="s">
        <v>540</v>
      </c>
      <c r="J2414" s="152" t="str">
        <f t="shared" si="1"/>
        <v>2024/08</v>
      </c>
    </row>
    <row r="2415">
      <c r="A2415" s="195">
        <v>1.7230752E9</v>
      </c>
      <c r="B2415" s="186">
        <v>1.7231616E9</v>
      </c>
      <c r="C2415" s="186">
        <v>0.35309</v>
      </c>
      <c r="D2415" s="186" t="s">
        <v>537</v>
      </c>
      <c r="E2415" s="196"/>
      <c r="F2415" s="186" t="s">
        <v>545</v>
      </c>
      <c r="G2415" s="186" t="s">
        <v>539</v>
      </c>
      <c r="H2415" s="186" t="s">
        <v>491</v>
      </c>
      <c r="I2415" s="186" t="s">
        <v>540</v>
      </c>
      <c r="J2415" s="152" t="str">
        <f t="shared" si="1"/>
        <v>2024/08</v>
      </c>
    </row>
    <row r="2416">
      <c r="A2416" s="195">
        <v>1.7230752E9</v>
      </c>
      <c r="B2416" s="186">
        <v>1.7231616E9</v>
      </c>
      <c r="C2416" s="186">
        <v>7.67010385</v>
      </c>
      <c r="D2416" s="186" t="s">
        <v>537</v>
      </c>
      <c r="E2416" s="196"/>
      <c r="F2416" s="186" t="s">
        <v>543</v>
      </c>
      <c r="G2416" s="186" t="s">
        <v>539</v>
      </c>
      <c r="H2416" s="186" t="s">
        <v>486</v>
      </c>
      <c r="I2416" s="186" t="s">
        <v>540</v>
      </c>
      <c r="J2416" s="152" t="str">
        <f t="shared" si="1"/>
        <v>2024/08</v>
      </c>
    </row>
    <row r="2417">
      <c r="A2417" s="195">
        <v>1.7230752E9</v>
      </c>
      <c r="B2417" s="186">
        <v>1.7231616E9</v>
      </c>
      <c r="C2417" s="186">
        <v>0.14592788</v>
      </c>
      <c r="D2417" s="186" t="s">
        <v>537</v>
      </c>
      <c r="E2417" s="196"/>
      <c r="F2417" s="186" t="s">
        <v>544</v>
      </c>
      <c r="G2417" s="186" t="s">
        <v>539</v>
      </c>
      <c r="H2417" s="186" t="s">
        <v>498</v>
      </c>
      <c r="I2417" s="186" t="s">
        <v>540</v>
      </c>
      <c r="J2417" s="152" t="str">
        <f t="shared" si="1"/>
        <v>2024/08</v>
      </c>
    </row>
    <row r="2418">
      <c r="A2418" s="195">
        <v>1.7230752E9</v>
      </c>
      <c r="B2418" s="186">
        <v>1.7231616E9</v>
      </c>
      <c r="C2418" s="186">
        <v>0.035295</v>
      </c>
      <c r="D2418" s="186" t="s">
        <v>537</v>
      </c>
      <c r="E2418" s="196"/>
      <c r="F2418" s="186" t="s">
        <v>560</v>
      </c>
      <c r="G2418" s="186" t="s">
        <v>539</v>
      </c>
      <c r="H2418" s="186" t="s">
        <v>492</v>
      </c>
      <c r="I2418" s="186" t="s">
        <v>540</v>
      </c>
      <c r="J2418" s="152" t="str">
        <f t="shared" si="1"/>
        <v>2024/08</v>
      </c>
    </row>
    <row r="2419">
      <c r="A2419" s="195">
        <v>1.7230752E9</v>
      </c>
      <c r="B2419" s="186">
        <v>1.7231616E9</v>
      </c>
      <c r="C2419" s="186">
        <v>0.05783</v>
      </c>
      <c r="D2419" s="186" t="s">
        <v>537</v>
      </c>
      <c r="E2419" s="196"/>
      <c r="F2419" s="186" t="s">
        <v>561</v>
      </c>
      <c r="G2419" s="186" t="s">
        <v>539</v>
      </c>
      <c r="H2419" s="186" t="s">
        <v>493</v>
      </c>
      <c r="I2419" s="186" t="s">
        <v>540</v>
      </c>
      <c r="J2419" s="152" t="str">
        <f t="shared" si="1"/>
        <v>2024/08</v>
      </c>
    </row>
    <row r="2420">
      <c r="A2420" s="195">
        <v>1.7231616E9</v>
      </c>
      <c r="B2420" s="186">
        <v>1.723248E9</v>
      </c>
      <c r="C2420" s="186">
        <v>7.18616434</v>
      </c>
      <c r="D2420" s="186" t="s">
        <v>537</v>
      </c>
      <c r="E2420" s="196"/>
      <c r="F2420" s="186" t="s">
        <v>538</v>
      </c>
      <c r="G2420" s="186" t="s">
        <v>539</v>
      </c>
      <c r="H2420" s="186" t="s">
        <v>499</v>
      </c>
      <c r="I2420" s="186" t="s">
        <v>540</v>
      </c>
      <c r="J2420" s="152" t="str">
        <f t="shared" si="1"/>
        <v>2024/08</v>
      </c>
    </row>
    <row r="2421">
      <c r="A2421" s="195">
        <v>1.7231616E9</v>
      </c>
      <c r="B2421" s="186">
        <v>1.723248E9</v>
      </c>
      <c r="C2421" s="186">
        <v>0.01826</v>
      </c>
      <c r="D2421" s="186" t="s">
        <v>537</v>
      </c>
      <c r="E2421" s="196"/>
      <c r="F2421" s="186" t="s">
        <v>548</v>
      </c>
      <c r="G2421" s="186" t="s">
        <v>539</v>
      </c>
      <c r="H2421" s="186" t="s">
        <v>488</v>
      </c>
      <c r="I2421" s="186" t="s">
        <v>540</v>
      </c>
      <c r="J2421" s="152" t="str">
        <f t="shared" si="1"/>
        <v>2024/08</v>
      </c>
    </row>
    <row r="2422">
      <c r="A2422" s="195">
        <v>1.7231616E9</v>
      </c>
      <c r="B2422" s="186">
        <v>1.723248E9</v>
      </c>
      <c r="C2422" s="186">
        <v>5.63525652</v>
      </c>
      <c r="D2422" s="186" t="s">
        <v>537</v>
      </c>
      <c r="E2422" s="196"/>
      <c r="F2422" s="186" t="s">
        <v>541</v>
      </c>
      <c r="G2422" s="186" t="s">
        <v>539</v>
      </c>
      <c r="H2422" s="186" t="s">
        <v>489</v>
      </c>
      <c r="I2422" s="186" t="s">
        <v>540</v>
      </c>
      <c r="J2422" s="152" t="str">
        <f t="shared" si="1"/>
        <v>2024/08</v>
      </c>
    </row>
    <row r="2423">
      <c r="A2423" s="195">
        <v>1.7231616E9</v>
      </c>
      <c r="B2423" s="186">
        <v>1.723248E9</v>
      </c>
      <c r="C2423" s="186">
        <v>0.0816</v>
      </c>
      <c r="D2423" s="186" t="s">
        <v>537</v>
      </c>
      <c r="E2423" s="196"/>
      <c r="F2423" s="186" t="s">
        <v>542</v>
      </c>
      <c r="G2423" s="186" t="s">
        <v>539</v>
      </c>
      <c r="H2423" s="186" t="s">
        <v>487</v>
      </c>
      <c r="I2423" s="186" t="s">
        <v>540</v>
      </c>
      <c r="J2423" s="152" t="str">
        <f t="shared" si="1"/>
        <v>2024/08</v>
      </c>
    </row>
    <row r="2424">
      <c r="A2424" s="195">
        <v>1.7231616E9</v>
      </c>
      <c r="B2424" s="186">
        <v>1.723248E9</v>
      </c>
      <c r="C2424" s="186">
        <v>0.00464</v>
      </c>
      <c r="D2424" s="186" t="s">
        <v>537</v>
      </c>
      <c r="E2424" s="196"/>
      <c r="F2424" s="186" t="s">
        <v>545</v>
      </c>
      <c r="G2424" s="186" t="s">
        <v>539</v>
      </c>
      <c r="H2424" s="186" t="s">
        <v>491</v>
      </c>
      <c r="I2424" s="186" t="s">
        <v>540</v>
      </c>
      <c r="J2424" s="152" t="str">
        <f t="shared" si="1"/>
        <v>2024/08</v>
      </c>
    </row>
    <row r="2425">
      <c r="A2425" s="195">
        <v>1.7231616E9</v>
      </c>
      <c r="B2425" s="186">
        <v>1.723248E9</v>
      </c>
      <c r="C2425" s="186">
        <v>11.08264585</v>
      </c>
      <c r="D2425" s="186" t="s">
        <v>537</v>
      </c>
      <c r="E2425" s="196"/>
      <c r="F2425" s="186" t="s">
        <v>543</v>
      </c>
      <c r="G2425" s="186" t="s">
        <v>539</v>
      </c>
      <c r="H2425" s="186" t="s">
        <v>486</v>
      </c>
      <c r="I2425" s="186" t="s">
        <v>540</v>
      </c>
      <c r="J2425" s="152" t="str">
        <f t="shared" si="1"/>
        <v>2024/08</v>
      </c>
    </row>
    <row r="2426">
      <c r="A2426" s="195">
        <v>1.7231616E9</v>
      </c>
      <c r="B2426" s="186">
        <v>1.723248E9</v>
      </c>
      <c r="C2426" s="186">
        <v>0.09261442</v>
      </c>
      <c r="D2426" s="186" t="s">
        <v>537</v>
      </c>
      <c r="E2426" s="196"/>
      <c r="F2426" s="186" t="s">
        <v>544</v>
      </c>
      <c r="G2426" s="186" t="s">
        <v>539</v>
      </c>
      <c r="H2426" s="186" t="s">
        <v>498</v>
      </c>
      <c r="I2426" s="186" t="s">
        <v>540</v>
      </c>
      <c r="J2426" s="152" t="str">
        <f t="shared" si="1"/>
        <v>2024/08</v>
      </c>
    </row>
    <row r="2427">
      <c r="A2427" s="195">
        <v>1.7231616E9</v>
      </c>
      <c r="B2427" s="186">
        <v>1.723248E9</v>
      </c>
      <c r="C2427" s="186">
        <v>0.002538</v>
      </c>
      <c r="D2427" s="186" t="s">
        <v>537</v>
      </c>
      <c r="E2427" s="196"/>
      <c r="F2427" s="186" t="s">
        <v>561</v>
      </c>
      <c r="G2427" s="186" t="s">
        <v>539</v>
      </c>
      <c r="H2427" s="186" t="s">
        <v>493</v>
      </c>
      <c r="I2427" s="186" t="s">
        <v>540</v>
      </c>
      <c r="J2427" s="152" t="str">
        <f t="shared" si="1"/>
        <v>2024/08</v>
      </c>
    </row>
    <row r="2428">
      <c r="A2428" s="195">
        <v>1.723248E9</v>
      </c>
      <c r="B2428" s="186">
        <v>1.7233344E9</v>
      </c>
      <c r="C2428" s="186">
        <v>0.57918667</v>
      </c>
      <c r="D2428" s="186" t="s">
        <v>537</v>
      </c>
      <c r="E2428" s="196"/>
      <c r="F2428" s="186" t="s">
        <v>538</v>
      </c>
      <c r="G2428" s="186" t="s">
        <v>539</v>
      </c>
      <c r="H2428" s="186" t="s">
        <v>499</v>
      </c>
      <c r="I2428" s="186" t="s">
        <v>540</v>
      </c>
      <c r="J2428" s="152" t="str">
        <f t="shared" si="1"/>
        <v>2024/08</v>
      </c>
    </row>
    <row r="2429">
      <c r="A2429" s="195">
        <v>1.723248E9</v>
      </c>
      <c r="B2429" s="186">
        <v>1.7233344E9</v>
      </c>
      <c r="C2429" s="186">
        <v>4.1639206</v>
      </c>
      <c r="D2429" s="186" t="s">
        <v>537</v>
      </c>
      <c r="E2429" s="196"/>
      <c r="F2429" s="186" t="s">
        <v>543</v>
      </c>
      <c r="G2429" s="186" t="s">
        <v>539</v>
      </c>
      <c r="H2429" s="186" t="s">
        <v>486</v>
      </c>
      <c r="I2429" s="186" t="s">
        <v>540</v>
      </c>
      <c r="J2429" s="152" t="str">
        <f t="shared" si="1"/>
        <v>2024/08</v>
      </c>
    </row>
    <row r="2430">
      <c r="A2430" s="195">
        <v>1.723248E9</v>
      </c>
      <c r="B2430" s="186">
        <v>1.7233344E9</v>
      </c>
      <c r="C2430" s="186">
        <v>0.00597099</v>
      </c>
      <c r="D2430" s="186" t="s">
        <v>537</v>
      </c>
      <c r="E2430" s="196"/>
      <c r="F2430" s="186" t="s">
        <v>544</v>
      </c>
      <c r="G2430" s="186" t="s">
        <v>539</v>
      </c>
      <c r="H2430" s="186" t="s">
        <v>498</v>
      </c>
      <c r="I2430" s="186" t="s">
        <v>540</v>
      </c>
      <c r="J2430" s="152" t="str">
        <f t="shared" si="1"/>
        <v>2024/08</v>
      </c>
    </row>
    <row r="2431">
      <c r="A2431" s="195">
        <v>1.723248E9</v>
      </c>
      <c r="B2431" s="186">
        <v>1.7233344E9</v>
      </c>
      <c r="C2431" s="190">
        <v>7.02E-6</v>
      </c>
      <c r="D2431" s="186" t="s">
        <v>537</v>
      </c>
      <c r="E2431" s="196"/>
      <c r="F2431" s="186" t="s">
        <v>541</v>
      </c>
      <c r="G2431" s="186" t="s">
        <v>539</v>
      </c>
      <c r="H2431" s="186" t="s">
        <v>489</v>
      </c>
      <c r="I2431" s="186" t="s">
        <v>540</v>
      </c>
      <c r="J2431" s="152" t="str">
        <f t="shared" si="1"/>
        <v>2024/08</v>
      </c>
    </row>
    <row r="2432">
      <c r="A2432" s="195">
        <v>1.7233344E9</v>
      </c>
      <c r="B2432" s="186">
        <v>1.7234208E9</v>
      </c>
      <c r="C2432" s="186">
        <v>0.63874362</v>
      </c>
      <c r="D2432" s="186" t="s">
        <v>537</v>
      </c>
      <c r="E2432" s="196"/>
      <c r="F2432" s="186" t="s">
        <v>538</v>
      </c>
      <c r="G2432" s="186" t="s">
        <v>539</v>
      </c>
      <c r="H2432" s="186" t="s">
        <v>499</v>
      </c>
      <c r="I2432" s="186" t="s">
        <v>540</v>
      </c>
      <c r="J2432" s="152" t="str">
        <f t="shared" si="1"/>
        <v>2024/08</v>
      </c>
    </row>
    <row r="2433">
      <c r="A2433" s="195">
        <v>1.7233344E9</v>
      </c>
      <c r="B2433" s="186">
        <v>1.7234208E9</v>
      </c>
      <c r="C2433" s="186">
        <v>0.06010007</v>
      </c>
      <c r="D2433" s="186" t="s">
        <v>537</v>
      </c>
      <c r="E2433" s="196"/>
      <c r="F2433" s="186" t="s">
        <v>541</v>
      </c>
      <c r="G2433" s="186" t="s">
        <v>539</v>
      </c>
      <c r="H2433" s="186" t="s">
        <v>489</v>
      </c>
      <c r="I2433" s="186" t="s">
        <v>540</v>
      </c>
      <c r="J2433" s="152" t="str">
        <f t="shared" si="1"/>
        <v>2024/08</v>
      </c>
    </row>
    <row r="2434">
      <c r="A2434" s="195">
        <v>1.7233344E9</v>
      </c>
      <c r="B2434" s="186">
        <v>1.7234208E9</v>
      </c>
      <c r="C2434" s="186">
        <v>7.5981582</v>
      </c>
      <c r="D2434" s="186" t="s">
        <v>537</v>
      </c>
      <c r="E2434" s="196"/>
      <c r="F2434" s="186" t="s">
        <v>543</v>
      </c>
      <c r="G2434" s="186" t="s">
        <v>539</v>
      </c>
      <c r="H2434" s="186" t="s">
        <v>486</v>
      </c>
      <c r="I2434" s="186" t="s">
        <v>540</v>
      </c>
      <c r="J2434" s="152" t="str">
        <f t="shared" si="1"/>
        <v>2024/08</v>
      </c>
    </row>
    <row r="2435">
      <c r="A2435" s="195">
        <v>1.7233344E9</v>
      </c>
      <c r="B2435" s="186">
        <v>1.7234208E9</v>
      </c>
      <c r="C2435" s="186">
        <v>0.00141302</v>
      </c>
      <c r="D2435" s="186" t="s">
        <v>537</v>
      </c>
      <c r="E2435" s="196"/>
      <c r="F2435" s="186" t="s">
        <v>544</v>
      </c>
      <c r="G2435" s="186" t="s">
        <v>539</v>
      </c>
      <c r="H2435" s="186" t="s">
        <v>498</v>
      </c>
      <c r="I2435" s="186" t="s">
        <v>540</v>
      </c>
      <c r="J2435" s="152" t="str">
        <f t="shared" si="1"/>
        <v>2024/08</v>
      </c>
    </row>
    <row r="2436">
      <c r="A2436" s="195">
        <v>1.7234208E9</v>
      </c>
      <c r="B2436" s="186">
        <v>1.7235072E9</v>
      </c>
      <c r="C2436" s="186">
        <v>0.66514181</v>
      </c>
      <c r="D2436" s="186" t="s">
        <v>537</v>
      </c>
      <c r="E2436" s="196"/>
      <c r="F2436" s="186" t="s">
        <v>538</v>
      </c>
      <c r="G2436" s="186" t="s">
        <v>539</v>
      </c>
      <c r="H2436" s="186" t="s">
        <v>499</v>
      </c>
      <c r="I2436" s="186" t="s">
        <v>540</v>
      </c>
      <c r="J2436" s="152" t="str">
        <f t="shared" si="1"/>
        <v>2024/08</v>
      </c>
    </row>
    <row r="2437">
      <c r="A2437" s="195">
        <v>1.7234208E9</v>
      </c>
      <c r="B2437" s="186">
        <v>1.7235072E9</v>
      </c>
      <c r="C2437" s="186">
        <v>4.244695</v>
      </c>
      <c r="D2437" s="186" t="s">
        <v>537</v>
      </c>
      <c r="E2437" s="196"/>
      <c r="F2437" s="186" t="s">
        <v>541</v>
      </c>
      <c r="G2437" s="186" t="s">
        <v>539</v>
      </c>
      <c r="H2437" s="186" t="s">
        <v>489</v>
      </c>
      <c r="I2437" s="186" t="s">
        <v>540</v>
      </c>
      <c r="J2437" s="152" t="str">
        <f t="shared" si="1"/>
        <v>2024/08</v>
      </c>
    </row>
    <row r="2438">
      <c r="A2438" s="195">
        <v>1.7234208E9</v>
      </c>
      <c r="B2438" s="186">
        <v>1.7235072E9</v>
      </c>
      <c r="C2438" s="186">
        <v>0.07972</v>
      </c>
      <c r="D2438" s="186" t="s">
        <v>537</v>
      </c>
      <c r="E2438" s="196"/>
      <c r="F2438" s="186" t="s">
        <v>561</v>
      </c>
      <c r="G2438" s="186" t="s">
        <v>539</v>
      </c>
      <c r="H2438" s="186" t="s">
        <v>493</v>
      </c>
      <c r="I2438" s="186" t="s">
        <v>540</v>
      </c>
      <c r="J2438" s="152" t="str">
        <f t="shared" si="1"/>
        <v>2024/08</v>
      </c>
    </row>
    <row r="2439">
      <c r="A2439" s="195">
        <v>1.7234208E9</v>
      </c>
      <c r="B2439" s="186">
        <v>1.7235072E9</v>
      </c>
      <c r="C2439" s="186">
        <v>0.03132</v>
      </c>
      <c r="D2439" s="186" t="s">
        <v>537</v>
      </c>
      <c r="E2439" s="196"/>
      <c r="F2439" s="186" t="s">
        <v>545</v>
      </c>
      <c r="G2439" s="186" t="s">
        <v>539</v>
      </c>
      <c r="H2439" s="186" t="s">
        <v>491</v>
      </c>
      <c r="I2439" s="186" t="s">
        <v>540</v>
      </c>
      <c r="J2439" s="152" t="str">
        <f t="shared" si="1"/>
        <v>2024/08</v>
      </c>
    </row>
    <row r="2440">
      <c r="A2440" s="195">
        <v>1.7234208E9</v>
      </c>
      <c r="B2440" s="186">
        <v>1.7235072E9</v>
      </c>
      <c r="C2440" s="186">
        <v>27.20956035</v>
      </c>
      <c r="D2440" s="186" t="s">
        <v>537</v>
      </c>
      <c r="E2440" s="196"/>
      <c r="F2440" s="186" t="s">
        <v>543</v>
      </c>
      <c r="G2440" s="186" t="s">
        <v>539</v>
      </c>
      <c r="H2440" s="186" t="s">
        <v>486</v>
      </c>
      <c r="I2440" s="186" t="s">
        <v>540</v>
      </c>
      <c r="J2440" s="152" t="str">
        <f t="shared" si="1"/>
        <v>2024/08</v>
      </c>
    </row>
    <row r="2441">
      <c r="A2441" s="195">
        <v>1.7234208E9</v>
      </c>
      <c r="B2441" s="186">
        <v>1.7235072E9</v>
      </c>
      <c r="C2441" s="186">
        <v>0.00515441</v>
      </c>
      <c r="D2441" s="186" t="s">
        <v>537</v>
      </c>
      <c r="E2441" s="196"/>
      <c r="F2441" s="186" t="s">
        <v>544</v>
      </c>
      <c r="G2441" s="186" t="s">
        <v>539</v>
      </c>
      <c r="H2441" s="186" t="s">
        <v>498</v>
      </c>
      <c r="I2441" s="186" t="s">
        <v>540</v>
      </c>
      <c r="J2441" s="152" t="str">
        <f t="shared" si="1"/>
        <v>2024/08</v>
      </c>
    </row>
    <row r="2442">
      <c r="A2442" s="195">
        <v>1.7235072E9</v>
      </c>
      <c r="B2442" s="186">
        <v>1.7235936E9</v>
      </c>
      <c r="C2442" s="186">
        <v>62.94333637</v>
      </c>
      <c r="D2442" s="186" t="s">
        <v>537</v>
      </c>
      <c r="E2442" s="196"/>
      <c r="F2442" s="186" t="s">
        <v>538</v>
      </c>
      <c r="G2442" s="186" t="s">
        <v>539</v>
      </c>
      <c r="H2442" s="186" t="s">
        <v>499</v>
      </c>
      <c r="I2442" s="186" t="s">
        <v>540</v>
      </c>
      <c r="J2442" s="152" t="str">
        <f t="shared" si="1"/>
        <v>2024/08</v>
      </c>
    </row>
    <row r="2443">
      <c r="A2443" s="195">
        <v>1.7235072E9</v>
      </c>
      <c r="B2443" s="186">
        <v>1.7235936E9</v>
      </c>
      <c r="C2443" s="186">
        <v>7.35330081</v>
      </c>
      <c r="D2443" s="186" t="s">
        <v>537</v>
      </c>
      <c r="E2443" s="196"/>
      <c r="F2443" s="186" t="s">
        <v>541</v>
      </c>
      <c r="G2443" s="186" t="s">
        <v>539</v>
      </c>
      <c r="H2443" s="186" t="s">
        <v>489</v>
      </c>
      <c r="I2443" s="186" t="s">
        <v>540</v>
      </c>
      <c r="J2443" s="152" t="str">
        <f t="shared" si="1"/>
        <v>2024/08</v>
      </c>
    </row>
    <row r="2444">
      <c r="A2444" s="195">
        <v>1.7235072E9</v>
      </c>
      <c r="B2444" s="186">
        <v>1.7235936E9</v>
      </c>
      <c r="C2444" s="186">
        <v>0.86542</v>
      </c>
      <c r="D2444" s="186" t="s">
        <v>537</v>
      </c>
      <c r="E2444" s="196"/>
      <c r="F2444" s="186" t="s">
        <v>542</v>
      </c>
      <c r="G2444" s="186" t="s">
        <v>539</v>
      </c>
      <c r="H2444" s="186" t="s">
        <v>487</v>
      </c>
      <c r="I2444" s="186" t="s">
        <v>540</v>
      </c>
      <c r="J2444" s="152" t="str">
        <f t="shared" si="1"/>
        <v>2024/08</v>
      </c>
    </row>
    <row r="2445">
      <c r="A2445" s="195">
        <v>1.7235072E9</v>
      </c>
      <c r="B2445" s="186">
        <v>1.7235936E9</v>
      </c>
      <c r="C2445" s="186">
        <v>0.606635</v>
      </c>
      <c r="D2445" s="186" t="s">
        <v>537</v>
      </c>
      <c r="E2445" s="196"/>
      <c r="F2445" s="186" t="s">
        <v>566</v>
      </c>
      <c r="G2445" s="186" t="s">
        <v>539</v>
      </c>
      <c r="H2445" s="186" t="s">
        <v>495</v>
      </c>
      <c r="I2445" s="186" t="s">
        <v>540</v>
      </c>
      <c r="J2445" s="152" t="str">
        <f t="shared" si="1"/>
        <v>2024/08</v>
      </c>
    </row>
    <row r="2446">
      <c r="A2446" s="195">
        <v>1.7235072E9</v>
      </c>
      <c r="B2446" s="186">
        <v>1.7235936E9</v>
      </c>
      <c r="C2446" s="186">
        <v>0.1061</v>
      </c>
      <c r="D2446" s="186" t="s">
        <v>537</v>
      </c>
      <c r="E2446" s="196"/>
      <c r="F2446" s="186" t="s">
        <v>545</v>
      </c>
      <c r="G2446" s="186" t="s">
        <v>539</v>
      </c>
      <c r="H2446" s="186" t="s">
        <v>491</v>
      </c>
      <c r="I2446" s="186" t="s">
        <v>540</v>
      </c>
      <c r="J2446" s="152" t="str">
        <f t="shared" si="1"/>
        <v>2024/08</v>
      </c>
    </row>
    <row r="2447">
      <c r="A2447" s="195">
        <v>1.7235072E9</v>
      </c>
      <c r="B2447" s="186">
        <v>1.7235936E9</v>
      </c>
      <c r="C2447" s="186">
        <v>43.34720235</v>
      </c>
      <c r="D2447" s="186" t="s">
        <v>537</v>
      </c>
      <c r="E2447" s="196"/>
      <c r="F2447" s="186" t="s">
        <v>543</v>
      </c>
      <c r="G2447" s="186" t="s">
        <v>539</v>
      </c>
      <c r="H2447" s="186" t="s">
        <v>486</v>
      </c>
      <c r="I2447" s="186" t="s">
        <v>540</v>
      </c>
      <c r="J2447" s="152" t="str">
        <f t="shared" si="1"/>
        <v>2024/08</v>
      </c>
    </row>
    <row r="2448">
      <c r="A2448" s="195">
        <v>1.7235072E9</v>
      </c>
      <c r="B2448" s="186">
        <v>1.7235936E9</v>
      </c>
      <c r="C2448" s="186">
        <v>0.07711005</v>
      </c>
      <c r="D2448" s="186" t="s">
        <v>537</v>
      </c>
      <c r="E2448" s="196"/>
      <c r="F2448" s="186" t="s">
        <v>544</v>
      </c>
      <c r="G2448" s="186" t="s">
        <v>539</v>
      </c>
      <c r="H2448" s="186" t="s">
        <v>498</v>
      </c>
      <c r="I2448" s="186" t="s">
        <v>540</v>
      </c>
      <c r="J2448" s="152" t="str">
        <f t="shared" si="1"/>
        <v>2024/08</v>
      </c>
    </row>
    <row r="2449">
      <c r="A2449" s="195">
        <v>1.7235072E9</v>
      </c>
      <c r="B2449" s="186">
        <v>1.7235936E9</v>
      </c>
      <c r="C2449" s="186">
        <v>2.650686</v>
      </c>
      <c r="D2449" s="186" t="s">
        <v>537</v>
      </c>
      <c r="E2449" s="196"/>
      <c r="F2449" s="186" t="s">
        <v>560</v>
      </c>
      <c r="G2449" s="186" t="s">
        <v>539</v>
      </c>
      <c r="H2449" s="186" t="s">
        <v>492</v>
      </c>
      <c r="I2449" s="186" t="s">
        <v>540</v>
      </c>
      <c r="J2449" s="152" t="str">
        <f t="shared" si="1"/>
        <v>2024/08</v>
      </c>
    </row>
    <row r="2450">
      <c r="A2450" s="195">
        <v>1.7235072E9</v>
      </c>
      <c r="B2450" s="186">
        <v>1.7235936E9</v>
      </c>
      <c r="C2450" s="186">
        <v>0.007682</v>
      </c>
      <c r="D2450" s="186" t="s">
        <v>537</v>
      </c>
      <c r="E2450" s="196"/>
      <c r="F2450" s="186" t="s">
        <v>561</v>
      </c>
      <c r="G2450" s="186" t="s">
        <v>539</v>
      </c>
      <c r="H2450" s="186" t="s">
        <v>493</v>
      </c>
      <c r="I2450" s="186" t="s">
        <v>540</v>
      </c>
      <c r="J2450" s="152" t="str">
        <f t="shared" si="1"/>
        <v>2024/08</v>
      </c>
    </row>
    <row r="2451">
      <c r="A2451" s="195">
        <v>1.7235936E9</v>
      </c>
      <c r="B2451" s="186">
        <v>1.72368E9</v>
      </c>
      <c r="C2451" s="186">
        <v>38.15859273</v>
      </c>
      <c r="D2451" s="186" t="s">
        <v>537</v>
      </c>
      <c r="E2451" s="196"/>
      <c r="F2451" s="186" t="s">
        <v>538</v>
      </c>
      <c r="G2451" s="186" t="s">
        <v>539</v>
      </c>
      <c r="H2451" s="186" t="s">
        <v>499</v>
      </c>
      <c r="I2451" s="186" t="s">
        <v>540</v>
      </c>
      <c r="J2451" s="152" t="str">
        <f t="shared" si="1"/>
        <v>2024/08</v>
      </c>
    </row>
    <row r="2452">
      <c r="A2452" s="195">
        <v>1.7235936E9</v>
      </c>
      <c r="B2452" s="186">
        <v>1.72368E9</v>
      </c>
      <c r="C2452" s="186">
        <v>10.21997973</v>
      </c>
      <c r="D2452" s="186" t="s">
        <v>537</v>
      </c>
      <c r="E2452" s="196"/>
      <c r="F2452" s="186" t="s">
        <v>541</v>
      </c>
      <c r="G2452" s="186" t="s">
        <v>539</v>
      </c>
      <c r="H2452" s="186" t="s">
        <v>489</v>
      </c>
      <c r="I2452" s="186" t="s">
        <v>540</v>
      </c>
      <c r="J2452" s="152" t="str">
        <f t="shared" si="1"/>
        <v>2024/08</v>
      </c>
    </row>
    <row r="2453">
      <c r="A2453" s="195">
        <v>1.7235936E9</v>
      </c>
      <c r="B2453" s="186">
        <v>1.72368E9</v>
      </c>
      <c r="C2453" s="186">
        <v>0.14888</v>
      </c>
      <c r="D2453" s="186" t="s">
        <v>537</v>
      </c>
      <c r="E2453" s="196"/>
      <c r="F2453" s="186" t="s">
        <v>566</v>
      </c>
      <c r="G2453" s="186" t="s">
        <v>539</v>
      </c>
      <c r="H2453" s="186" t="s">
        <v>495</v>
      </c>
      <c r="I2453" s="186" t="s">
        <v>540</v>
      </c>
      <c r="J2453" s="152" t="str">
        <f t="shared" si="1"/>
        <v>2024/08</v>
      </c>
    </row>
    <row r="2454">
      <c r="A2454" s="195">
        <v>1.7235936E9</v>
      </c>
      <c r="B2454" s="186">
        <v>1.72368E9</v>
      </c>
      <c r="C2454" s="186">
        <v>0.112536</v>
      </c>
      <c r="D2454" s="186" t="s">
        <v>537</v>
      </c>
      <c r="E2454" s="196"/>
      <c r="F2454" s="186" t="s">
        <v>561</v>
      </c>
      <c r="G2454" s="186" t="s">
        <v>539</v>
      </c>
      <c r="H2454" s="186" t="s">
        <v>493</v>
      </c>
      <c r="I2454" s="186" t="s">
        <v>540</v>
      </c>
      <c r="J2454" s="152" t="str">
        <f t="shared" si="1"/>
        <v>2024/08</v>
      </c>
    </row>
    <row r="2455">
      <c r="A2455" s="195">
        <v>1.7235936E9</v>
      </c>
      <c r="B2455" s="186">
        <v>1.72368E9</v>
      </c>
      <c r="C2455" s="186">
        <v>0.03111</v>
      </c>
      <c r="D2455" s="186" t="s">
        <v>537</v>
      </c>
      <c r="E2455" s="196"/>
      <c r="F2455" s="186" t="s">
        <v>563</v>
      </c>
      <c r="G2455" s="186" t="s">
        <v>539</v>
      </c>
      <c r="H2455" s="186" t="s">
        <v>490</v>
      </c>
      <c r="I2455" s="186" t="s">
        <v>540</v>
      </c>
      <c r="J2455" s="152" t="str">
        <f t="shared" si="1"/>
        <v>2024/08</v>
      </c>
    </row>
    <row r="2456">
      <c r="A2456" s="195">
        <v>1.7235936E9</v>
      </c>
      <c r="B2456" s="186">
        <v>1.72368E9</v>
      </c>
      <c r="C2456" s="186">
        <v>0.7967561</v>
      </c>
      <c r="D2456" s="186" t="s">
        <v>537</v>
      </c>
      <c r="E2456" s="196"/>
      <c r="F2456" s="186" t="s">
        <v>545</v>
      </c>
      <c r="G2456" s="186" t="s">
        <v>539</v>
      </c>
      <c r="H2456" s="186" t="s">
        <v>491</v>
      </c>
      <c r="I2456" s="186" t="s">
        <v>540</v>
      </c>
      <c r="J2456" s="152" t="str">
        <f t="shared" si="1"/>
        <v>2024/08</v>
      </c>
    </row>
    <row r="2457">
      <c r="A2457" s="195">
        <v>1.7235936E9</v>
      </c>
      <c r="B2457" s="186">
        <v>1.72368E9</v>
      </c>
      <c r="C2457" s="186">
        <v>29.9878012</v>
      </c>
      <c r="D2457" s="186" t="s">
        <v>537</v>
      </c>
      <c r="E2457" s="196"/>
      <c r="F2457" s="186" t="s">
        <v>543</v>
      </c>
      <c r="G2457" s="186" t="s">
        <v>539</v>
      </c>
      <c r="H2457" s="186" t="s">
        <v>486</v>
      </c>
      <c r="I2457" s="186" t="s">
        <v>540</v>
      </c>
      <c r="J2457" s="152" t="str">
        <f t="shared" si="1"/>
        <v>2024/08</v>
      </c>
    </row>
    <row r="2458">
      <c r="A2458" s="195">
        <v>1.7235936E9</v>
      </c>
      <c r="B2458" s="186">
        <v>1.72368E9</v>
      </c>
      <c r="C2458" s="186">
        <v>0.11825062</v>
      </c>
      <c r="D2458" s="186" t="s">
        <v>537</v>
      </c>
      <c r="E2458" s="196"/>
      <c r="F2458" s="186" t="s">
        <v>544</v>
      </c>
      <c r="G2458" s="186" t="s">
        <v>539</v>
      </c>
      <c r="H2458" s="186" t="s">
        <v>498</v>
      </c>
      <c r="I2458" s="186" t="s">
        <v>540</v>
      </c>
      <c r="J2458" s="152" t="str">
        <f t="shared" si="1"/>
        <v>2024/08</v>
      </c>
    </row>
    <row r="2459">
      <c r="A2459" s="195">
        <v>1.7235936E9</v>
      </c>
      <c r="B2459" s="186">
        <v>1.72368E9</v>
      </c>
      <c r="C2459" s="186">
        <v>0.950428</v>
      </c>
      <c r="D2459" s="186" t="s">
        <v>537</v>
      </c>
      <c r="E2459" s="196"/>
      <c r="F2459" s="186" t="s">
        <v>560</v>
      </c>
      <c r="G2459" s="186" t="s">
        <v>539</v>
      </c>
      <c r="H2459" s="186" t="s">
        <v>492</v>
      </c>
      <c r="I2459" s="186" t="s">
        <v>540</v>
      </c>
      <c r="J2459" s="152" t="str">
        <f t="shared" si="1"/>
        <v>2024/08</v>
      </c>
    </row>
    <row r="2460">
      <c r="A2460" s="195">
        <v>1.72368E9</v>
      </c>
      <c r="B2460" s="186">
        <v>1.7237664E9</v>
      </c>
      <c r="C2460" s="186">
        <v>20.13226624</v>
      </c>
      <c r="D2460" s="186" t="s">
        <v>537</v>
      </c>
      <c r="E2460" s="196"/>
      <c r="F2460" s="186" t="s">
        <v>538</v>
      </c>
      <c r="G2460" s="186" t="s">
        <v>539</v>
      </c>
      <c r="H2460" s="186" t="s">
        <v>499</v>
      </c>
      <c r="I2460" s="186" t="s">
        <v>540</v>
      </c>
      <c r="J2460" s="152" t="str">
        <f t="shared" si="1"/>
        <v>2024/08</v>
      </c>
    </row>
    <row r="2461">
      <c r="A2461" s="195">
        <v>1.72368E9</v>
      </c>
      <c r="B2461" s="186">
        <v>1.7237664E9</v>
      </c>
      <c r="C2461" s="186">
        <v>16.00495707</v>
      </c>
      <c r="D2461" s="186" t="s">
        <v>537</v>
      </c>
      <c r="E2461" s="196"/>
      <c r="F2461" s="186" t="s">
        <v>541</v>
      </c>
      <c r="G2461" s="186" t="s">
        <v>539</v>
      </c>
      <c r="H2461" s="186" t="s">
        <v>489</v>
      </c>
      <c r="I2461" s="186" t="s">
        <v>540</v>
      </c>
      <c r="J2461" s="152" t="str">
        <f t="shared" si="1"/>
        <v>2024/08</v>
      </c>
    </row>
    <row r="2462">
      <c r="A2462" s="195">
        <v>1.72368E9</v>
      </c>
      <c r="B2462" s="186">
        <v>1.7237664E9</v>
      </c>
      <c r="C2462" s="186">
        <v>0.2249</v>
      </c>
      <c r="D2462" s="186" t="s">
        <v>537</v>
      </c>
      <c r="E2462" s="196"/>
      <c r="F2462" s="186" t="s">
        <v>545</v>
      </c>
      <c r="G2462" s="186" t="s">
        <v>539</v>
      </c>
      <c r="H2462" s="186" t="s">
        <v>491</v>
      </c>
      <c r="I2462" s="186" t="s">
        <v>540</v>
      </c>
      <c r="J2462" s="152" t="str">
        <f t="shared" si="1"/>
        <v>2024/08</v>
      </c>
    </row>
    <row r="2463">
      <c r="A2463" s="195">
        <v>1.72368E9</v>
      </c>
      <c r="B2463" s="186">
        <v>1.7237664E9</v>
      </c>
      <c r="C2463" s="186">
        <v>32.8872401</v>
      </c>
      <c r="D2463" s="186" t="s">
        <v>537</v>
      </c>
      <c r="E2463" s="196"/>
      <c r="F2463" s="186" t="s">
        <v>543</v>
      </c>
      <c r="G2463" s="186" t="s">
        <v>539</v>
      </c>
      <c r="H2463" s="186" t="s">
        <v>486</v>
      </c>
      <c r="I2463" s="186" t="s">
        <v>540</v>
      </c>
      <c r="J2463" s="152" t="str">
        <f t="shared" si="1"/>
        <v>2024/08</v>
      </c>
    </row>
    <row r="2464">
      <c r="A2464" s="195">
        <v>1.72368E9</v>
      </c>
      <c r="B2464" s="186">
        <v>1.7237664E9</v>
      </c>
      <c r="C2464" s="186">
        <v>0.12332668</v>
      </c>
      <c r="D2464" s="186" t="s">
        <v>537</v>
      </c>
      <c r="E2464" s="196"/>
      <c r="F2464" s="186" t="s">
        <v>544</v>
      </c>
      <c r="G2464" s="186" t="s">
        <v>539</v>
      </c>
      <c r="H2464" s="186" t="s">
        <v>498</v>
      </c>
      <c r="I2464" s="186" t="s">
        <v>540</v>
      </c>
      <c r="J2464" s="152" t="str">
        <f t="shared" si="1"/>
        <v>2024/08</v>
      </c>
    </row>
    <row r="2465">
      <c r="A2465" s="195">
        <v>1.72368E9</v>
      </c>
      <c r="B2465" s="186">
        <v>1.7237664E9</v>
      </c>
      <c r="C2465" s="186">
        <v>2.561405</v>
      </c>
      <c r="D2465" s="186" t="s">
        <v>537</v>
      </c>
      <c r="E2465" s="196"/>
      <c r="F2465" s="186" t="s">
        <v>560</v>
      </c>
      <c r="G2465" s="186" t="s">
        <v>539</v>
      </c>
      <c r="H2465" s="186" t="s">
        <v>492</v>
      </c>
      <c r="I2465" s="186" t="s">
        <v>540</v>
      </c>
      <c r="J2465" s="152" t="str">
        <f t="shared" si="1"/>
        <v>2024/08</v>
      </c>
    </row>
    <row r="2466">
      <c r="A2466" s="195">
        <v>1.72368E9</v>
      </c>
      <c r="B2466" s="186">
        <v>1.7237664E9</v>
      </c>
      <c r="C2466" s="186">
        <v>0.037335</v>
      </c>
      <c r="D2466" s="186" t="s">
        <v>537</v>
      </c>
      <c r="E2466" s="196"/>
      <c r="F2466" s="186" t="s">
        <v>561</v>
      </c>
      <c r="G2466" s="186" t="s">
        <v>539</v>
      </c>
      <c r="H2466" s="186" t="s">
        <v>493</v>
      </c>
      <c r="I2466" s="186" t="s">
        <v>540</v>
      </c>
      <c r="J2466" s="152" t="str">
        <f t="shared" si="1"/>
        <v>2024/08</v>
      </c>
    </row>
    <row r="2467">
      <c r="A2467" s="195">
        <v>1.7237664E9</v>
      </c>
      <c r="B2467" s="186">
        <v>1.7238528E9</v>
      </c>
      <c r="C2467" s="186">
        <v>12.43820752</v>
      </c>
      <c r="D2467" s="186" t="s">
        <v>537</v>
      </c>
      <c r="E2467" s="196"/>
      <c r="F2467" s="186" t="s">
        <v>538</v>
      </c>
      <c r="G2467" s="186" t="s">
        <v>539</v>
      </c>
      <c r="H2467" s="186" t="s">
        <v>499</v>
      </c>
      <c r="I2467" s="186" t="s">
        <v>540</v>
      </c>
      <c r="J2467" s="152" t="str">
        <f t="shared" si="1"/>
        <v>2024/08</v>
      </c>
    </row>
    <row r="2468">
      <c r="A2468" s="195">
        <v>1.7237664E9</v>
      </c>
      <c r="B2468" s="186">
        <v>1.7238528E9</v>
      </c>
      <c r="C2468" s="186">
        <v>11.39745312</v>
      </c>
      <c r="D2468" s="186" t="s">
        <v>537</v>
      </c>
      <c r="E2468" s="196"/>
      <c r="F2468" s="186" t="s">
        <v>541</v>
      </c>
      <c r="G2468" s="186" t="s">
        <v>539</v>
      </c>
      <c r="H2468" s="186" t="s">
        <v>489</v>
      </c>
      <c r="I2468" s="186" t="s">
        <v>540</v>
      </c>
      <c r="J2468" s="152" t="str">
        <f t="shared" si="1"/>
        <v>2024/08</v>
      </c>
    </row>
    <row r="2469">
      <c r="A2469" s="195">
        <v>1.7237664E9</v>
      </c>
      <c r="B2469" s="186">
        <v>1.7238528E9</v>
      </c>
      <c r="C2469" s="186">
        <v>0.688725</v>
      </c>
      <c r="D2469" s="186" t="s">
        <v>537</v>
      </c>
      <c r="E2469" s="196"/>
      <c r="F2469" s="186" t="s">
        <v>545</v>
      </c>
      <c r="G2469" s="186" t="s">
        <v>539</v>
      </c>
      <c r="H2469" s="186" t="s">
        <v>491</v>
      </c>
      <c r="I2469" s="186" t="s">
        <v>540</v>
      </c>
      <c r="J2469" s="152" t="str">
        <f t="shared" si="1"/>
        <v>2024/08</v>
      </c>
    </row>
    <row r="2470">
      <c r="A2470" s="195">
        <v>1.7237664E9</v>
      </c>
      <c r="B2470" s="186">
        <v>1.7238528E9</v>
      </c>
      <c r="C2470" s="186">
        <v>7.85721335</v>
      </c>
      <c r="D2470" s="186" t="s">
        <v>537</v>
      </c>
      <c r="E2470" s="196"/>
      <c r="F2470" s="186" t="s">
        <v>543</v>
      </c>
      <c r="G2470" s="186" t="s">
        <v>539</v>
      </c>
      <c r="H2470" s="186" t="s">
        <v>486</v>
      </c>
      <c r="I2470" s="186" t="s">
        <v>540</v>
      </c>
      <c r="J2470" s="152" t="str">
        <f t="shared" si="1"/>
        <v>2024/08</v>
      </c>
    </row>
    <row r="2471">
      <c r="A2471" s="195">
        <v>1.7237664E9</v>
      </c>
      <c r="B2471" s="186">
        <v>1.7238528E9</v>
      </c>
      <c r="C2471" s="186">
        <v>0.00924735</v>
      </c>
      <c r="D2471" s="186" t="s">
        <v>537</v>
      </c>
      <c r="E2471" s="196"/>
      <c r="F2471" s="186" t="s">
        <v>548</v>
      </c>
      <c r="G2471" s="186" t="s">
        <v>539</v>
      </c>
      <c r="H2471" s="186" t="s">
        <v>488</v>
      </c>
      <c r="I2471" s="186" t="s">
        <v>540</v>
      </c>
      <c r="J2471" s="152" t="str">
        <f t="shared" si="1"/>
        <v>2024/08</v>
      </c>
    </row>
    <row r="2472">
      <c r="A2472" s="195">
        <v>1.7237664E9</v>
      </c>
      <c r="B2472" s="186">
        <v>1.7238528E9</v>
      </c>
      <c r="C2472" s="186">
        <v>0.07785613</v>
      </c>
      <c r="D2472" s="186" t="s">
        <v>537</v>
      </c>
      <c r="E2472" s="196"/>
      <c r="F2472" s="186" t="s">
        <v>544</v>
      </c>
      <c r="G2472" s="186" t="s">
        <v>539</v>
      </c>
      <c r="H2472" s="186" t="s">
        <v>498</v>
      </c>
      <c r="I2472" s="186" t="s">
        <v>540</v>
      </c>
      <c r="J2472" s="152" t="str">
        <f t="shared" si="1"/>
        <v>2024/08</v>
      </c>
    </row>
    <row r="2473">
      <c r="A2473" s="195">
        <v>1.7237664E9</v>
      </c>
      <c r="B2473" s="186">
        <v>1.7238528E9</v>
      </c>
      <c r="C2473" s="186">
        <v>1.595231</v>
      </c>
      <c r="D2473" s="186" t="s">
        <v>537</v>
      </c>
      <c r="E2473" s="196"/>
      <c r="F2473" s="186" t="s">
        <v>560</v>
      </c>
      <c r="G2473" s="186" t="s">
        <v>539</v>
      </c>
      <c r="H2473" s="186" t="s">
        <v>492</v>
      </c>
      <c r="I2473" s="186" t="s">
        <v>540</v>
      </c>
      <c r="J2473" s="152" t="str">
        <f t="shared" si="1"/>
        <v>2024/08</v>
      </c>
    </row>
    <row r="2474">
      <c r="A2474" s="195">
        <v>1.7238528E9</v>
      </c>
      <c r="B2474" s="186">
        <v>1.7239392E9</v>
      </c>
      <c r="C2474" s="186">
        <v>8.3440265</v>
      </c>
      <c r="D2474" s="186" t="s">
        <v>537</v>
      </c>
      <c r="E2474" s="196"/>
      <c r="F2474" s="186" t="s">
        <v>538</v>
      </c>
      <c r="G2474" s="186" t="s">
        <v>539</v>
      </c>
      <c r="H2474" s="186" t="s">
        <v>499</v>
      </c>
      <c r="I2474" s="186" t="s">
        <v>540</v>
      </c>
      <c r="J2474" s="152" t="str">
        <f t="shared" si="1"/>
        <v>2024/08</v>
      </c>
    </row>
    <row r="2475">
      <c r="A2475" s="195">
        <v>1.7238528E9</v>
      </c>
      <c r="B2475" s="186">
        <v>1.7239392E9</v>
      </c>
      <c r="C2475" s="186">
        <v>4.84971741</v>
      </c>
      <c r="D2475" s="186" t="s">
        <v>537</v>
      </c>
      <c r="E2475" s="196"/>
      <c r="F2475" s="186" t="s">
        <v>541</v>
      </c>
      <c r="G2475" s="186" t="s">
        <v>539</v>
      </c>
      <c r="H2475" s="186" t="s">
        <v>489</v>
      </c>
      <c r="I2475" s="186" t="s">
        <v>540</v>
      </c>
      <c r="J2475" s="152" t="str">
        <f t="shared" si="1"/>
        <v>2024/08</v>
      </c>
    </row>
    <row r="2476">
      <c r="A2476" s="195">
        <v>1.7238528E9</v>
      </c>
      <c r="B2476" s="186">
        <v>1.7239392E9</v>
      </c>
      <c r="C2476" s="186">
        <v>10.11319745</v>
      </c>
      <c r="D2476" s="186" t="s">
        <v>537</v>
      </c>
      <c r="E2476" s="196"/>
      <c r="F2476" s="186" t="s">
        <v>543</v>
      </c>
      <c r="G2476" s="186" t="s">
        <v>539</v>
      </c>
      <c r="H2476" s="186" t="s">
        <v>486</v>
      </c>
      <c r="I2476" s="186" t="s">
        <v>540</v>
      </c>
      <c r="J2476" s="152" t="str">
        <f t="shared" si="1"/>
        <v>2024/08</v>
      </c>
    </row>
    <row r="2477">
      <c r="A2477" s="195">
        <v>1.7238528E9</v>
      </c>
      <c r="B2477" s="186">
        <v>1.7239392E9</v>
      </c>
      <c r="C2477" s="186">
        <v>0.0130824</v>
      </c>
      <c r="D2477" s="186" t="s">
        <v>537</v>
      </c>
      <c r="E2477" s="196"/>
      <c r="F2477" s="186" t="s">
        <v>548</v>
      </c>
      <c r="G2477" s="186" t="s">
        <v>539</v>
      </c>
      <c r="H2477" s="186" t="s">
        <v>488</v>
      </c>
      <c r="I2477" s="186" t="s">
        <v>540</v>
      </c>
      <c r="J2477" s="152" t="str">
        <f t="shared" si="1"/>
        <v>2024/08</v>
      </c>
    </row>
    <row r="2478">
      <c r="A2478" s="195">
        <v>1.7238528E9</v>
      </c>
      <c r="B2478" s="186">
        <v>1.7239392E9</v>
      </c>
      <c r="C2478" s="186">
        <v>0.01468964</v>
      </c>
      <c r="D2478" s="186" t="s">
        <v>537</v>
      </c>
      <c r="E2478" s="196"/>
      <c r="F2478" s="186" t="s">
        <v>544</v>
      </c>
      <c r="G2478" s="186" t="s">
        <v>539</v>
      </c>
      <c r="H2478" s="186" t="s">
        <v>498</v>
      </c>
      <c r="I2478" s="186" t="s">
        <v>540</v>
      </c>
      <c r="J2478" s="152" t="str">
        <f t="shared" si="1"/>
        <v>2024/08</v>
      </c>
    </row>
    <row r="2479">
      <c r="A2479" s="195">
        <v>1.7239392E9</v>
      </c>
      <c r="B2479" s="186">
        <v>1.7240256E9</v>
      </c>
      <c r="C2479" s="186">
        <v>10.87916202</v>
      </c>
      <c r="D2479" s="186" t="s">
        <v>537</v>
      </c>
      <c r="E2479" s="196"/>
      <c r="F2479" s="186" t="s">
        <v>538</v>
      </c>
      <c r="G2479" s="186" t="s">
        <v>539</v>
      </c>
      <c r="H2479" s="186" t="s">
        <v>499</v>
      </c>
      <c r="I2479" s="186" t="s">
        <v>540</v>
      </c>
      <c r="J2479" s="152" t="str">
        <f t="shared" si="1"/>
        <v>2024/08</v>
      </c>
    </row>
    <row r="2480">
      <c r="A2480" s="195">
        <v>1.7239392E9</v>
      </c>
      <c r="B2480" s="186">
        <v>1.7240256E9</v>
      </c>
      <c r="C2480" s="186">
        <v>0.76648748</v>
      </c>
      <c r="D2480" s="186" t="s">
        <v>537</v>
      </c>
      <c r="E2480" s="196"/>
      <c r="F2480" s="186" t="s">
        <v>541</v>
      </c>
      <c r="G2480" s="186" t="s">
        <v>539</v>
      </c>
      <c r="H2480" s="186" t="s">
        <v>489</v>
      </c>
      <c r="I2480" s="186" t="s">
        <v>540</v>
      </c>
      <c r="J2480" s="152" t="str">
        <f t="shared" si="1"/>
        <v>2024/08</v>
      </c>
    </row>
    <row r="2481">
      <c r="A2481" s="195">
        <v>1.7239392E9</v>
      </c>
      <c r="B2481" s="186">
        <v>1.7240256E9</v>
      </c>
      <c r="C2481" s="186">
        <v>12.41934875</v>
      </c>
      <c r="D2481" s="186" t="s">
        <v>537</v>
      </c>
      <c r="E2481" s="196"/>
      <c r="F2481" s="186" t="s">
        <v>543</v>
      </c>
      <c r="G2481" s="186" t="s">
        <v>539</v>
      </c>
      <c r="H2481" s="186" t="s">
        <v>486</v>
      </c>
      <c r="I2481" s="186" t="s">
        <v>540</v>
      </c>
      <c r="J2481" s="152" t="str">
        <f t="shared" si="1"/>
        <v>2024/08</v>
      </c>
    </row>
    <row r="2482">
      <c r="A2482" s="195">
        <v>1.7239392E9</v>
      </c>
      <c r="B2482" s="186">
        <v>1.7240256E9</v>
      </c>
      <c r="C2482" s="186">
        <v>0.00308906</v>
      </c>
      <c r="D2482" s="186" t="s">
        <v>537</v>
      </c>
      <c r="E2482" s="196"/>
      <c r="F2482" s="186" t="s">
        <v>544</v>
      </c>
      <c r="G2482" s="186" t="s">
        <v>539</v>
      </c>
      <c r="H2482" s="186" t="s">
        <v>498</v>
      </c>
      <c r="I2482" s="186" t="s">
        <v>540</v>
      </c>
      <c r="J2482" s="152" t="str">
        <f t="shared" si="1"/>
        <v>2024/08</v>
      </c>
    </row>
    <row r="2483">
      <c r="A2483" s="195">
        <v>1.7239392E9</v>
      </c>
      <c r="B2483" s="186">
        <v>1.7240256E9</v>
      </c>
      <c r="C2483" s="186">
        <v>0.003702</v>
      </c>
      <c r="D2483" s="186" t="s">
        <v>537</v>
      </c>
      <c r="E2483" s="196"/>
      <c r="F2483" s="186" t="s">
        <v>561</v>
      </c>
      <c r="G2483" s="186" t="s">
        <v>539</v>
      </c>
      <c r="H2483" s="186" t="s">
        <v>493</v>
      </c>
      <c r="I2483" s="186" t="s">
        <v>540</v>
      </c>
      <c r="J2483" s="152" t="str">
        <f t="shared" si="1"/>
        <v>2024/08</v>
      </c>
    </row>
    <row r="2484">
      <c r="A2484" s="195">
        <v>1.7240256E9</v>
      </c>
      <c r="B2484" s="186">
        <v>1.724112E9</v>
      </c>
      <c r="C2484" s="186">
        <v>13.70530876</v>
      </c>
      <c r="D2484" s="186" t="s">
        <v>537</v>
      </c>
      <c r="E2484" s="196"/>
      <c r="F2484" s="186" t="s">
        <v>538</v>
      </c>
      <c r="G2484" s="186" t="s">
        <v>539</v>
      </c>
      <c r="H2484" s="186" t="s">
        <v>499</v>
      </c>
      <c r="I2484" s="186" t="s">
        <v>540</v>
      </c>
      <c r="J2484" s="152" t="str">
        <f t="shared" si="1"/>
        <v>2024/08</v>
      </c>
    </row>
    <row r="2485">
      <c r="A2485" s="195">
        <v>1.7240256E9</v>
      </c>
      <c r="B2485" s="186">
        <v>1.724112E9</v>
      </c>
      <c r="C2485" s="186">
        <v>0.6329906</v>
      </c>
      <c r="D2485" s="186" t="s">
        <v>537</v>
      </c>
      <c r="E2485" s="196"/>
      <c r="F2485" s="186" t="s">
        <v>548</v>
      </c>
      <c r="G2485" s="186" t="s">
        <v>539</v>
      </c>
      <c r="H2485" s="186" t="s">
        <v>488</v>
      </c>
      <c r="I2485" s="186" t="s">
        <v>540</v>
      </c>
      <c r="J2485" s="152" t="str">
        <f t="shared" si="1"/>
        <v>2024/08</v>
      </c>
    </row>
    <row r="2486">
      <c r="A2486" s="195">
        <v>1.7240256E9</v>
      </c>
      <c r="B2486" s="186">
        <v>1.724112E9</v>
      </c>
      <c r="C2486" s="186">
        <v>4.28395545</v>
      </c>
      <c r="D2486" s="186" t="s">
        <v>537</v>
      </c>
      <c r="E2486" s="196"/>
      <c r="F2486" s="186" t="s">
        <v>541</v>
      </c>
      <c r="G2486" s="186" t="s">
        <v>539</v>
      </c>
      <c r="H2486" s="186" t="s">
        <v>489</v>
      </c>
      <c r="I2486" s="186" t="s">
        <v>540</v>
      </c>
      <c r="J2486" s="152" t="str">
        <f t="shared" si="1"/>
        <v>2024/08</v>
      </c>
    </row>
    <row r="2487">
      <c r="A2487" s="195">
        <v>1.7240256E9</v>
      </c>
      <c r="B2487" s="186">
        <v>1.724112E9</v>
      </c>
      <c r="C2487" s="186">
        <v>0.020415</v>
      </c>
      <c r="D2487" s="186" t="s">
        <v>537</v>
      </c>
      <c r="E2487" s="196"/>
      <c r="F2487" s="186" t="s">
        <v>563</v>
      </c>
      <c r="G2487" s="186" t="s">
        <v>539</v>
      </c>
      <c r="H2487" s="186" t="s">
        <v>490</v>
      </c>
      <c r="I2487" s="186" t="s">
        <v>540</v>
      </c>
      <c r="J2487" s="152" t="str">
        <f t="shared" si="1"/>
        <v>2024/08</v>
      </c>
    </row>
    <row r="2488">
      <c r="A2488" s="195">
        <v>1.7240256E9</v>
      </c>
      <c r="B2488" s="186">
        <v>1.724112E9</v>
      </c>
      <c r="C2488" s="186">
        <v>0.883205</v>
      </c>
      <c r="D2488" s="186" t="s">
        <v>537</v>
      </c>
      <c r="E2488" s="196"/>
      <c r="F2488" s="186" t="s">
        <v>545</v>
      </c>
      <c r="G2488" s="186" t="s">
        <v>539</v>
      </c>
      <c r="H2488" s="186" t="s">
        <v>491</v>
      </c>
      <c r="I2488" s="186" t="s">
        <v>540</v>
      </c>
      <c r="J2488" s="152" t="str">
        <f t="shared" si="1"/>
        <v>2024/08</v>
      </c>
    </row>
    <row r="2489">
      <c r="A2489" s="195">
        <v>1.7240256E9</v>
      </c>
      <c r="B2489" s="186">
        <v>1.724112E9</v>
      </c>
      <c r="C2489" s="186">
        <v>12.88466675</v>
      </c>
      <c r="D2489" s="186" t="s">
        <v>537</v>
      </c>
      <c r="E2489" s="196"/>
      <c r="F2489" s="186" t="s">
        <v>543</v>
      </c>
      <c r="G2489" s="186" t="s">
        <v>539</v>
      </c>
      <c r="H2489" s="186" t="s">
        <v>486</v>
      </c>
      <c r="I2489" s="186" t="s">
        <v>540</v>
      </c>
      <c r="J2489" s="152" t="str">
        <f t="shared" si="1"/>
        <v>2024/08</v>
      </c>
    </row>
    <row r="2490">
      <c r="A2490" s="195">
        <v>1.7240256E9</v>
      </c>
      <c r="B2490" s="186">
        <v>1.724112E9</v>
      </c>
      <c r="C2490" s="186">
        <v>0.0785694</v>
      </c>
      <c r="D2490" s="186" t="s">
        <v>537</v>
      </c>
      <c r="E2490" s="196"/>
      <c r="F2490" s="186" t="s">
        <v>544</v>
      </c>
      <c r="G2490" s="186" t="s">
        <v>539</v>
      </c>
      <c r="H2490" s="186" t="s">
        <v>498</v>
      </c>
      <c r="I2490" s="186" t="s">
        <v>540</v>
      </c>
      <c r="J2490" s="152" t="str">
        <f t="shared" si="1"/>
        <v>2024/08</v>
      </c>
    </row>
    <row r="2491">
      <c r="A2491" s="195">
        <v>1.724112E9</v>
      </c>
      <c r="B2491" s="186">
        <v>1.7241984E9</v>
      </c>
      <c r="C2491" s="186">
        <v>21.79909934</v>
      </c>
      <c r="D2491" s="186" t="s">
        <v>537</v>
      </c>
      <c r="E2491" s="196"/>
      <c r="F2491" s="186" t="s">
        <v>538</v>
      </c>
      <c r="G2491" s="186" t="s">
        <v>539</v>
      </c>
      <c r="H2491" s="186" t="s">
        <v>499</v>
      </c>
      <c r="I2491" s="186" t="s">
        <v>540</v>
      </c>
      <c r="J2491" s="152" t="str">
        <f t="shared" si="1"/>
        <v>2024/08</v>
      </c>
    </row>
    <row r="2492">
      <c r="A2492" s="195">
        <v>1.724112E9</v>
      </c>
      <c r="B2492" s="186">
        <v>1.7241984E9</v>
      </c>
      <c r="C2492" s="186">
        <v>0.154095</v>
      </c>
      <c r="D2492" s="186" t="s">
        <v>537</v>
      </c>
      <c r="E2492" s="196"/>
      <c r="F2492" s="186" t="s">
        <v>548</v>
      </c>
      <c r="G2492" s="186" t="s">
        <v>539</v>
      </c>
      <c r="H2492" s="186" t="s">
        <v>488</v>
      </c>
      <c r="I2492" s="186" t="s">
        <v>540</v>
      </c>
      <c r="J2492" s="152" t="str">
        <f t="shared" si="1"/>
        <v>2024/08</v>
      </c>
    </row>
    <row r="2493">
      <c r="A2493" s="195">
        <v>1.724112E9</v>
      </c>
      <c r="B2493" s="186">
        <v>1.7241984E9</v>
      </c>
      <c r="C2493" s="186">
        <v>8.58477991</v>
      </c>
      <c r="D2493" s="186" t="s">
        <v>537</v>
      </c>
      <c r="E2493" s="196"/>
      <c r="F2493" s="186" t="s">
        <v>541</v>
      </c>
      <c r="G2493" s="186" t="s">
        <v>539</v>
      </c>
      <c r="H2493" s="186" t="s">
        <v>489</v>
      </c>
      <c r="I2493" s="186" t="s">
        <v>540</v>
      </c>
      <c r="J2493" s="152" t="str">
        <f t="shared" si="1"/>
        <v>2024/08</v>
      </c>
    </row>
    <row r="2494">
      <c r="A2494" s="195">
        <v>1.724112E9</v>
      </c>
      <c r="B2494" s="186">
        <v>1.7241984E9</v>
      </c>
      <c r="C2494" s="186">
        <v>0.55712</v>
      </c>
      <c r="D2494" s="186" t="s">
        <v>537</v>
      </c>
      <c r="E2494" s="196"/>
      <c r="F2494" s="186" t="s">
        <v>545</v>
      </c>
      <c r="G2494" s="186" t="s">
        <v>539</v>
      </c>
      <c r="H2494" s="186" t="s">
        <v>491</v>
      </c>
      <c r="I2494" s="186" t="s">
        <v>540</v>
      </c>
      <c r="J2494" s="152" t="str">
        <f t="shared" si="1"/>
        <v>2024/08</v>
      </c>
    </row>
    <row r="2495">
      <c r="A2495" s="195">
        <v>1.724112E9</v>
      </c>
      <c r="B2495" s="186">
        <v>1.7241984E9</v>
      </c>
      <c r="C2495" s="186">
        <v>16.0629084</v>
      </c>
      <c r="D2495" s="186" t="s">
        <v>537</v>
      </c>
      <c r="E2495" s="196"/>
      <c r="F2495" s="186" t="s">
        <v>543</v>
      </c>
      <c r="G2495" s="186" t="s">
        <v>539</v>
      </c>
      <c r="H2495" s="186" t="s">
        <v>486</v>
      </c>
      <c r="I2495" s="186" t="s">
        <v>540</v>
      </c>
      <c r="J2495" s="152" t="str">
        <f t="shared" si="1"/>
        <v>2024/08</v>
      </c>
    </row>
    <row r="2496">
      <c r="A2496" s="195">
        <v>1.724112E9</v>
      </c>
      <c r="B2496" s="186">
        <v>1.7241984E9</v>
      </c>
      <c r="C2496" s="186">
        <v>0.36207626</v>
      </c>
      <c r="D2496" s="186" t="s">
        <v>537</v>
      </c>
      <c r="E2496" s="196"/>
      <c r="F2496" s="186" t="s">
        <v>544</v>
      </c>
      <c r="G2496" s="186" t="s">
        <v>539</v>
      </c>
      <c r="H2496" s="186" t="s">
        <v>498</v>
      </c>
      <c r="I2496" s="186" t="s">
        <v>540</v>
      </c>
      <c r="J2496" s="152" t="str">
        <f t="shared" si="1"/>
        <v>2024/08</v>
      </c>
    </row>
    <row r="2497">
      <c r="A2497" s="195">
        <v>1.724112E9</v>
      </c>
      <c r="B2497" s="186">
        <v>1.7241984E9</v>
      </c>
      <c r="C2497" s="186">
        <v>0.073012</v>
      </c>
      <c r="D2497" s="186" t="s">
        <v>537</v>
      </c>
      <c r="E2497" s="196"/>
      <c r="F2497" s="186" t="s">
        <v>560</v>
      </c>
      <c r="G2497" s="186" t="s">
        <v>539</v>
      </c>
      <c r="H2497" s="186" t="s">
        <v>492</v>
      </c>
      <c r="I2497" s="186" t="s">
        <v>540</v>
      </c>
      <c r="J2497" s="152" t="str">
        <f t="shared" si="1"/>
        <v>2024/08</v>
      </c>
    </row>
    <row r="2498">
      <c r="A2498" s="195">
        <v>1.7241984E9</v>
      </c>
      <c r="B2498" s="186">
        <v>1.7242848E9</v>
      </c>
      <c r="C2498" s="186">
        <v>13.21519644</v>
      </c>
      <c r="D2498" s="186" t="s">
        <v>537</v>
      </c>
      <c r="E2498" s="196"/>
      <c r="F2498" s="186" t="s">
        <v>538</v>
      </c>
      <c r="G2498" s="186" t="s">
        <v>539</v>
      </c>
      <c r="H2498" s="186" t="s">
        <v>499</v>
      </c>
      <c r="I2498" s="186" t="s">
        <v>540</v>
      </c>
      <c r="J2498" s="152" t="str">
        <f t="shared" si="1"/>
        <v>2024/08</v>
      </c>
    </row>
    <row r="2499">
      <c r="A2499" s="195">
        <v>1.7241984E9</v>
      </c>
      <c r="B2499" s="186">
        <v>1.7242848E9</v>
      </c>
      <c r="C2499" s="186">
        <v>0.0041898</v>
      </c>
      <c r="D2499" s="186" t="s">
        <v>537</v>
      </c>
      <c r="E2499" s="196"/>
      <c r="F2499" s="186" t="s">
        <v>548</v>
      </c>
      <c r="G2499" s="186" t="s">
        <v>539</v>
      </c>
      <c r="H2499" s="186" t="s">
        <v>488</v>
      </c>
      <c r="I2499" s="186" t="s">
        <v>540</v>
      </c>
      <c r="J2499" s="152" t="str">
        <f t="shared" si="1"/>
        <v>2024/08</v>
      </c>
    </row>
    <row r="2500">
      <c r="A2500" s="195">
        <v>1.7241984E9</v>
      </c>
      <c r="B2500" s="186">
        <v>1.7242848E9</v>
      </c>
      <c r="C2500" s="186">
        <v>13.82592439</v>
      </c>
      <c r="D2500" s="186" t="s">
        <v>537</v>
      </c>
      <c r="E2500" s="196"/>
      <c r="F2500" s="186" t="s">
        <v>541</v>
      </c>
      <c r="G2500" s="186" t="s">
        <v>539</v>
      </c>
      <c r="H2500" s="186" t="s">
        <v>489</v>
      </c>
      <c r="I2500" s="186" t="s">
        <v>540</v>
      </c>
      <c r="J2500" s="152" t="str">
        <f t="shared" si="1"/>
        <v>2024/08</v>
      </c>
    </row>
    <row r="2501">
      <c r="A2501" s="195">
        <v>1.7241984E9</v>
      </c>
      <c r="B2501" s="186">
        <v>1.7242848E9</v>
      </c>
      <c r="C2501" s="186">
        <v>0.75721</v>
      </c>
      <c r="D2501" s="186" t="s">
        <v>537</v>
      </c>
      <c r="E2501" s="196"/>
      <c r="F2501" s="186" t="s">
        <v>545</v>
      </c>
      <c r="G2501" s="186" t="s">
        <v>539</v>
      </c>
      <c r="H2501" s="186" t="s">
        <v>491</v>
      </c>
      <c r="I2501" s="186" t="s">
        <v>540</v>
      </c>
      <c r="J2501" s="152" t="str">
        <f t="shared" si="1"/>
        <v>2024/08</v>
      </c>
    </row>
    <row r="2502">
      <c r="A2502" s="195">
        <v>1.7241984E9</v>
      </c>
      <c r="B2502" s="186">
        <v>1.7242848E9</v>
      </c>
      <c r="C2502" s="186">
        <v>23.4676267</v>
      </c>
      <c r="D2502" s="186" t="s">
        <v>537</v>
      </c>
      <c r="E2502" s="196"/>
      <c r="F2502" s="186" t="s">
        <v>543</v>
      </c>
      <c r="G2502" s="186" t="s">
        <v>539</v>
      </c>
      <c r="H2502" s="186" t="s">
        <v>486</v>
      </c>
      <c r="I2502" s="186" t="s">
        <v>540</v>
      </c>
      <c r="J2502" s="152" t="str">
        <f t="shared" si="1"/>
        <v>2024/08</v>
      </c>
    </row>
    <row r="2503">
      <c r="A2503" s="195">
        <v>1.7241984E9</v>
      </c>
      <c r="B2503" s="186">
        <v>1.7242848E9</v>
      </c>
      <c r="C2503" s="186">
        <v>0.1102662</v>
      </c>
      <c r="D2503" s="186" t="s">
        <v>537</v>
      </c>
      <c r="E2503" s="196"/>
      <c r="F2503" s="186" t="s">
        <v>544</v>
      </c>
      <c r="G2503" s="186" t="s">
        <v>539</v>
      </c>
      <c r="H2503" s="186" t="s">
        <v>498</v>
      </c>
      <c r="I2503" s="186" t="s">
        <v>540</v>
      </c>
      <c r="J2503" s="152" t="str">
        <f t="shared" si="1"/>
        <v>2024/08</v>
      </c>
    </row>
    <row r="2504">
      <c r="A2504" s="195">
        <v>1.7242848E9</v>
      </c>
      <c r="B2504" s="186">
        <v>1.7243712E9</v>
      </c>
      <c r="C2504" s="186">
        <v>23.749427</v>
      </c>
      <c r="D2504" s="186" t="s">
        <v>537</v>
      </c>
      <c r="E2504" s="196"/>
      <c r="F2504" s="186" t="s">
        <v>538</v>
      </c>
      <c r="G2504" s="186" t="s">
        <v>539</v>
      </c>
      <c r="H2504" s="186" t="s">
        <v>499</v>
      </c>
      <c r="I2504" s="186" t="s">
        <v>540</v>
      </c>
      <c r="J2504" s="152" t="str">
        <f t="shared" si="1"/>
        <v>2024/08</v>
      </c>
    </row>
    <row r="2505">
      <c r="A2505" s="195">
        <v>1.7242848E9</v>
      </c>
      <c r="B2505" s="186">
        <v>1.7243712E9</v>
      </c>
      <c r="C2505" s="186">
        <v>2.0340621</v>
      </c>
      <c r="D2505" s="186" t="s">
        <v>537</v>
      </c>
      <c r="E2505" s="196"/>
      <c r="F2505" s="186" t="s">
        <v>548</v>
      </c>
      <c r="G2505" s="186" t="s">
        <v>539</v>
      </c>
      <c r="H2505" s="186" t="s">
        <v>488</v>
      </c>
      <c r="I2505" s="186" t="s">
        <v>540</v>
      </c>
      <c r="J2505" s="152" t="str">
        <f t="shared" si="1"/>
        <v>2024/08</v>
      </c>
    </row>
    <row r="2506">
      <c r="A2506" s="195">
        <v>1.7242848E9</v>
      </c>
      <c r="B2506" s="186">
        <v>1.7243712E9</v>
      </c>
      <c r="C2506" s="186">
        <v>10.81956822</v>
      </c>
      <c r="D2506" s="186" t="s">
        <v>537</v>
      </c>
      <c r="E2506" s="196"/>
      <c r="F2506" s="186" t="s">
        <v>541</v>
      </c>
      <c r="G2506" s="186" t="s">
        <v>539</v>
      </c>
      <c r="H2506" s="186" t="s">
        <v>489</v>
      </c>
      <c r="I2506" s="186" t="s">
        <v>540</v>
      </c>
      <c r="J2506" s="152" t="str">
        <f t="shared" si="1"/>
        <v>2024/08</v>
      </c>
    </row>
    <row r="2507">
      <c r="A2507" s="195">
        <v>1.7242848E9</v>
      </c>
      <c r="B2507" s="186">
        <v>1.7243712E9</v>
      </c>
      <c r="C2507" s="186">
        <v>1.58621</v>
      </c>
      <c r="D2507" s="186" t="s">
        <v>537</v>
      </c>
      <c r="E2507" s="196"/>
      <c r="F2507" s="186" t="s">
        <v>545</v>
      </c>
      <c r="G2507" s="186" t="s">
        <v>539</v>
      </c>
      <c r="H2507" s="186" t="s">
        <v>491</v>
      </c>
      <c r="I2507" s="186" t="s">
        <v>540</v>
      </c>
      <c r="J2507" s="152" t="str">
        <f t="shared" si="1"/>
        <v>2024/08</v>
      </c>
    </row>
    <row r="2508">
      <c r="A2508" s="195">
        <v>1.7242848E9</v>
      </c>
      <c r="B2508" s="186">
        <v>1.7243712E9</v>
      </c>
      <c r="C2508" s="186">
        <v>21.5384446</v>
      </c>
      <c r="D2508" s="186" t="s">
        <v>537</v>
      </c>
      <c r="E2508" s="196"/>
      <c r="F2508" s="186" t="s">
        <v>543</v>
      </c>
      <c r="G2508" s="186" t="s">
        <v>539</v>
      </c>
      <c r="H2508" s="186" t="s">
        <v>486</v>
      </c>
      <c r="I2508" s="186" t="s">
        <v>540</v>
      </c>
      <c r="J2508" s="152" t="str">
        <f t="shared" si="1"/>
        <v>2024/08</v>
      </c>
    </row>
    <row r="2509">
      <c r="A2509" s="195">
        <v>1.7242848E9</v>
      </c>
      <c r="B2509" s="186">
        <v>1.7243712E9</v>
      </c>
      <c r="C2509" s="186">
        <v>0.24377438</v>
      </c>
      <c r="D2509" s="186" t="s">
        <v>537</v>
      </c>
      <c r="E2509" s="196"/>
      <c r="F2509" s="186" t="s">
        <v>544</v>
      </c>
      <c r="G2509" s="186" t="s">
        <v>539</v>
      </c>
      <c r="H2509" s="186" t="s">
        <v>498</v>
      </c>
      <c r="I2509" s="186" t="s">
        <v>540</v>
      </c>
      <c r="J2509" s="152" t="str">
        <f t="shared" si="1"/>
        <v>2024/08</v>
      </c>
    </row>
    <row r="2510">
      <c r="A2510" s="195">
        <v>1.7242848E9</v>
      </c>
      <c r="B2510" s="186">
        <v>1.7243712E9</v>
      </c>
      <c r="C2510" s="186">
        <v>0.0158</v>
      </c>
      <c r="D2510" s="186" t="s">
        <v>537</v>
      </c>
      <c r="E2510" s="196"/>
      <c r="F2510" s="186" t="s">
        <v>561</v>
      </c>
      <c r="G2510" s="186" t="s">
        <v>539</v>
      </c>
      <c r="H2510" s="186" t="s">
        <v>493</v>
      </c>
      <c r="I2510" s="186" t="s">
        <v>540</v>
      </c>
      <c r="J2510" s="152" t="str">
        <f t="shared" si="1"/>
        <v>2024/08</v>
      </c>
    </row>
    <row r="2511">
      <c r="A2511" s="195">
        <v>1.7243712E9</v>
      </c>
      <c r="B2511" s="186">
        <v>1.7244576E9</v>
      </c>
      <c r="C2511" s="186">
        <v>13.47218691</v>
      </c>
      <c r="D2511" s="186" t="s">
        <v>537</v>
      </c>
      <c r="E2511" s="196"/>
      <c r="F2511" s="186" t="s">
        <v>538</v>
      </c>
      <c r="G2511" s="186" t="s">
        <v>539</v>
      </c>
      <c r="H2511" s="186" t="s">
        <v>499</v>
      </c>
      <c r="I2511" s="186" t="s">
        <v>540</v>
      </c>
      <c r="J2511" s="152" t="str">
        <f t="shared" si="1"/>
        <v>2024/08</v>
      </c>
    </row>
    <row r="2512">
      <c r="A2512" s="195">
        <v>1.7243712E9</v>
      </c>
      <c r="B2512" s="186">
        <v>1.7244576E9</v>
      </c>
      <c r="C2512" s="186">
        <v>9.08319413</v>
      </c>
      <c r="D2512" s="186" t="s">
        <v>537</v>
      </c>
      <c r="E2512" s="196"/>
      <c r="F2512" s="186" t="s">
        <v>541</v>
      </c>
      <c r="G2512" s="186" t="s">
        <v>539</v>
      </c>
      <c r="H2512" s="186" t="s">
        <v>489</v>
      </c>
      <c r="I2512" s="186" t="s">
        <v>540</v>
      </c>
      <c r="J2512" s="152" t="str">
        <f t="shared" si="1"/>
        <v>2024/08</v>
      </c>
    </row>
    <row r="2513">
      <c r="A2513" s="195">
        <v>1.7243712E9</v>
      </c>
      <c r="B2513" s="186">
        <v>1.7244576E9</v>
      </c>
      <c r="C2513" s="186">
        <v>0.08947</v>
      </c>
      <c r="D2513" s="186" t="s">
        <v>537</v>
      </c>
      <c r="E2513" s="196"/>
      <c r="F2513" s="186" t="s">
        <v>545</v>
      </c>
      <c r="G2513" s="186" t="s">
        <v>539</v>
      </c>
      <c r="H2513" s="186" t="s">
        <v>491</v>
      </c>
      <c r="I2513" s="186" t="s">
        <v>540</v>
      </c>
      <c r="J2513" s="152" t="str">
        <f t="shared" si="1"/>
        <v>2024/08</v>
      </c>
    </row>
    <row r="2514">
      <c r="A2514" s="195">
        <v>1.7243712E9</v>
      </c>
      <c r="B2514" s="186">
        <v>1.7244576E9</v>
      </c>
      <c r="C2514" s="186">
        <v>33.5461395</v>
      </c>
      <c r="D2514" s="186" t="s">
        <v>537</v>
      </c>
      <c r="E2514" s="196"/>
      <c r="F2514" s="186" t="s">
        <v>543</v>
      </c>
      <c r="G2514" s="186" t="s">
        <v>539</v>
      </c>
      <c r="H2514" s="186" t="s">
        <v>486</v>
      </c>
      <c r="I2514" s="186" t="s">
        <v>540</v>
      </c>
      <c r="J2514" s="152" t="str">
        <f t="shared" si="1"/>
        <v>2024/08</v>
      </c>
    </row>
    <row r="2515">
      <c r="A2515" s="195">
        <v>1.7243712E9</v>
      </c>
      <c r="B2515" s="186">
        <v>1.7244576E9</v>
      </c>
      <c r="C2515" s="186">
        <v>0.3000364</v>
      </c>
      <c r="D2515" s="186" t="s">
        <v>537</v>
      </c>
      <c r="E2515" s="196"/>
      <c r="F2515" s="186" t="s">
        <v>544</v>
      </c>
      <c r="G2515" s="186" t="s">
        <v>539</v>
      </c>
      <c r="H2515" s="186" t="s">
        <v>498</v>
      </c>
      <c r="I2515" s="186" t="s">
        <v>540</v>
      </c>
      <c r="J2515" s="152" t="str">
        <f t="shared" si="1"/>
        <v>2024/08</v>
      </c>
    </row>
    <row r="2516">
      <c r="A2516" s="195">
        <v>1.7243712E9</v>
      </c>
      <c r="B2516" s="186">
        <v>1.7244576E9</v>
      </c>
      <c r="C2516" s="186">
        <v>0.010414</v>
      </c>
      <c r="D2516" s="186" t="s">
        <v>537</v>
      </c>
      <c r="E2516" s="196"/>
      <c r="F2516" s="186" t="s">
        <v>561</v>
      </c>
      <c r="G2516" s="186" t="s">
        <v>539</v>
      </c>
      <c r="H2516" s="186" t="s">
        <v>493</v>
      </c>
      <c r="I2516" s="186" t="s">
        <v>540</v>
      </c>
      <c r="J2516" s="152" t="str">
        <f t="shared" si="1"/>
        <v>2024/08</v>
      </c>
    </row>
    <row r="2517">
      <c r="A2517" s="195">
        <v>1.7244576E9</v>
      </c>
      <c r="B2517" s="186">
        <v>1.724544E9</v>
      </c>
      <c r="C2517" s="186">
        <v>28.93180372</v>
      </c>
      <c r="D2517" s="186" t="s">
        <v>537</v>
      </c>
      <c r="E2517" s="196"/>
      <c r="F2517" s="186" t="s">
        <v>538</v>
      </c>
      <c r="G2517" s="186" t="s">
        <v>539</v>
      </c>
      <c r="H2517" s="186" t="s">
        <v>499</v>
      </c>
      <c r="I2517" s="186" t="s">
        <v>540</v>
      </c>
      <c r="J2517" s="152" t="str">
        <f t="shared" si="1"/>
        <v>2024/08</v>
      </c>
    </row>
    <row r="2518">
      <c r="A2518" s="195">
        <v>1.7244576E9</v>
      </c>
      <c r="B2518" s="186">
        <v>1.724544E9</v>
      </c>
      <c r="C2518" s="186">
        <v>0.00279</v>
      </c>
      <c r="D2518" s="186" t="s">
        <v>537</v>
      </c>
      <c r="E2518" s="196"/>
      <c r="F2518" s="186" t="s">
        <v>548</v>
      </c>
      <c r="G2518" s="186" t="s">
        <v>539</v>
      </c>
      <c r="H2518" s="186" t="s">
        <v>488</v>
      </c>
      <c r="I2518" s="186" t="s">
        <v>540</v>
      </c>
      <c r="J2518" s="152" t="str">
        <f t="shared" si="1"/>
        <v>2024/08</v>
      </c>
    </row>
    <row r="2519">
      <c r="A2519" s="195">
        <v>1.7244576E9</v>
      </c>
      <c r="B2519" s="186">
        <v>1.724544E9</v>
      </c>
      <c r="C2519" s="186">
        <v>7.86726187</v>
      </c>
      <c r="D2519" s="186" t="s">
        <v>537</v>
      </c>
      <c r="E2519" s="196"/>
      <c r="F2519" s="186" t="s">
        <v>541</v>
      </c>
      <c r="G2519" s="186" t="s">
        <v>539</v>
      </c>
      <c r="H2519" s="186" t="s">
        <v>489</v>
      </c>
      <c r="I2519" s="186" t="s">
        <v>540</v>
      </c>
      <c r="J2519" s="152" t="str">
        <f t="shared" si="1"/>
        <v>2024/08</v>
      </c>
    </row>
    <row r="2520">
      <c r="A2520" s="195">
        <v>1.7244576E9</v>
      </c>
      <c r="B2520" s="186">
        <v>1.724544E9</v>
      </c>
      <c r="C2520" s="186">
        <v>0.019745</v>
      </c>
      <c r="D2520" s="186" t="s">
        <v>537</v>
      </c>
      <c r="E2520" s="196"/>
      <c r="F2520" s="186" t="s">
        <v>563</v>
      </c>
      <c r="G2520" s="186" t="s">
        <v>539</v>
      </c>
      <c r="H2520" s="186" t="s">
        <v>490</v>
      </c>
      <c r="I2520" s="186" t="s">
        <v>540</v>
      </c>
      <c r="J2520" s="152" t="str">
        <f t="shared" si="1"/>
        <v>2024/08</v>
      </c>
    </row>
    <row r="2521">
      <c r="A2521" s="195">
        <v>1.7244576E9</v>
      </c>
      <c r="B2521" s="186">
        <v>1.724544E9</v>
      </c>
      <c r="C2521" s="186">
        <v>27.9234641</v>
      </c>
      <c r="D2521" s="186" t="s">
        <v>537</v>
      </c>
      <c r="E2521" s="196"/>
      <c r="F2521" s="186" t="s">
        <v>543</v>
      </c>
      <c r="G2521" s="186" t="s">
        <v>539</v>
      </c>
      <c r="H2521" s="186" t="s">
        <v>486</v>
      </c>
      <c r="I2521" s="186" t="s">
        <v>540</v>
      </c>
      <c r="J2521" s="152" t="str">
        <f t="shared" si="1"/>
        <v>2024/08</v>
      </c>
    </row>
    <row r="2522">
      <c r="A2522" s="195">
        <v>1.7244576E9</v>
      </c>
      <c r="B2522" s="186">
        <v>1.724544E9</v>
      </c>
      <c r="C2522" s="186">
        <v>0.00223423</v>
      </c>
      <c r="D2522" s="186" t="s">
        <v>537</v>
      </c>
      <c r="E2522" s="196"/>
      <c r="F2522" s="186" t="s">
        <v>544</v>
      </c>
      <c r="G2522" s="186" t="s">
        <v>539</v>
      </c>
      <c r="H2522" s="186" t="s">
        <v>498</v>
      </c>
      <c r="I2522" s="186" t="s">
        <v>540</v>
      </c>
      <c r="J2522" s="152" t="str">
        <f t="shared" si="1"/>
        <v>2024/08</v>
      </c>
    </row>
    <row r="2523">
      <c r="A2523" s="195">
        <v>1.724544E9</v>
      </c>
      <c r="B2523" s="186">
        <v>1.7246304E9</v>
      </c>
      <c r="C2523" s="186">
        <v>4.09350986</v>
      </c>
      <c r="D2523" s="186" t="s">
        <v>537</v>
      </c>
      <c r="E2523" s="196"/>
      <c r="F2523" s="186" t="s">
        <v>538</v>
      </c>
      <c r="G2523" s="186" t="s">
        <v>539</v>
      </c>
      <c r="H2523" s="186" t="s">
        <v>499</v>
      </c>
      <c r="I2523" s="186" t="s">
        <v>540</v>
      </c>
      <c r="J2523" s="152" t="str">
        <f t="shared" si="1"/>
        <v>2024/08</v>
      </c>
    </row>
    <row r="2524">
      <c r="A2524" s="195">
        <v>1.724544E9</v>
      </c>
      <c r="B2524" s="186">
        <v>1.7246304E9</v>
      </c>
      <c r="C2524" s="186">
        <v>0.52762371</v>
      </c>
      <c r="D2524" s="186" t="s">
        <v>537</v>
      </c>
      <c r="E2524" s="196"/>
      <c r="F2524" s="186" t="s">
        <v>541</v>
      </c>
      <c r="G2524" s="186" t="s">
        <v>539</v>
      </c>
      <c r="H2524" s="186" t="s">
        <v>489</v>
      </c>
      <c r="I2524" s="186" t="s">
        <v>540</v>
      </c>
      <c r="J2524" s="152" t="str">
        <f t="shared" si="1"/>
        <v>2024/08</v>
      </c>
    </row>
    <row r="2525">
      <c r="A2525" s="195">
        <v>1.724544E9</v>
      </c>
      <c r="B2525" s="186">
        <v>1.7246304E9</v>
      </c>
      <c r="C2525" s="186">
        <v>0.03794</v>
      </c>
      <c r="D2525" s="186" t="s">
        <v>537</v>
      </c>
      <c r="E2525" s="196"/>
      <c r="F2525" s="186" t="s">
        <v>563</v>
      </c>
      <c r="G2525" s="186" t="s">
        <v>539</v>
      </c>
      <c r="H2525" s="186" t="s">
        <v>490</v>
      </c>
      <c r="I2525" s="186" t="s">
        <v>540</v>
      </c>
      <c r="J2525" s="152" t="str">
        <f t="shared" si="1"/>
        <v>2024/08</v>
      </c>
    </row>
    <row r="2526">
      <c r="A2526" s="195">
        <v>1.724544E9</v>
      </c>
      <c r="B2526" s="186">
        <v>1.7246304E9</v>
      </c>
      <c r="C2526" s="186">
        <v>0.11201</v>
      </c>
      <c r="D2526" s="186" t="s">
        <v>537</v>
      </c>
      <c r="E2526" s="196"/>
      <c r="F2526" s="186" t="s">
        <v>545</v>
      </c>
      <c r="G2526" s="186" t="s">
        <v>539</v>
      </c>
      <c r="H2526" s="186" t="s">
        <v>491</v>
      </c>
      <c r="I2526" s="186" t="s">
        <v>540</v>
      </c>
      <c r="J2526" s="152" t="str">
        <f t="shared" si="1"/>
        <v>2024/08</v>
      </c>
    </row>
    <row r="2527">
      <c r="A2527" s="195">
        <v>1.724544E9</v>
      </c>
      <c r="B2527" s="186">
        <v>1.7246304E9</v>
      </c>
      <c r="C2527" s="186">
        <v>15.2832245</v>
      </c>
      <c r="D2527" s="186" t="s">
        <v>537</v>
      </c>
      <c r="E2527" s="196"/>
      <c r="F2527" s="186" t="s">
        <v>543</v>
      </c>
      <c r="G2527" s="186" t="s">
        <v>539</v>
      </c>
      <c r="H2527" s="186" t="s">
        <v>486</v>
      </c>
      <c r="I2527" s="186" t="s">
        <v>540</v>
      </c>
      <c r="J2527" s="152" t="str">
        <f t="shared" si="1"/>
        <v>2024/08</v>
      </c>
    </row>
    <row r="2528">
      <c r="A2528" s="195">
        <v>1.724544E9</v>
      </c>
      <c r="B2528" s="186">
        <v>1.7246304E9</v>
      </c>
      <c r="C2528" s="186">
        <v>4.6934E-4</v>
      </c>
      <c r="D2528" s="186" t="s">
        <v>537</v>
      </c>
      <c r="E2528" s="196"/>
      <c r="F2528" s="186" t="s">
        <v>544</v>
      </c>
      <c r="G2528" s="186" t="s">
        <v>539</v>
      </c>
      <c r="H2528" s="186" t="s">
        <v>498</v>
      </c>
      <c r="I2528" s="186" t="s">
        <v>540</v>
      </c>
      <c r="J2528" s="152" t="str">
        <f t="shared" si="1"/>
        <v>2024/08</v>
      </c>
    </row>
    <row r="2529">
      <c r="A2529" s="195">
        <v>1.7246304E9</v>
      </c>
      <c r="B2529" s="186">
        <v>1.7247168E9</v>
      </c>
      <c r="C2529" s="186">
        <v>39.85805742</v>
      </c>
      <c r="D2529" s="186" t="s">
        <v>537</v>
      </c>
      <c r="E2529" s="196"/>
      <c r="F2529" s="186" t="s">
        <v>538</v>
      </c>
      <c r="G2529" s="186" t="s">
        <v>539</v>
      </c>
      <c r="H2529" s="186" t="s">
        <v>499</v>
      </c>
      <c r="I2529" s="186" t="s">
        <v>540</v>
      </c>
      <c r="J2529" s="152" t="str">
        <f t="shared" si="1"/>
        <v>2024/08</v>
      </c>
    </row>
    <row r="2530">
      <c r="A2530" s="195">
        <v>1.7246304E9</v>
      </c>
      <c r="B2530" s="186">
        <v>1.7247168E9</v>
      </c>
      <c r="C2530" s="186">
        <v>0.24750875</v>
      </c>
      <c r="D2530" s="186" t="s">
        <v>537</v>
      </c>
      <c r="E2530" s="196"/>
      <c r="F2530" s="186" t="s">
        <v>548</v>
      </c>
      <c r="G2530" s="186" t="s">
        <v>539</v>
      </c>
      <c r="H2530" s="186" t="s">
        <v>488</v>
      </c>
      <c r="I2530" s="186" t="s">
        <v>540</v>
      </c>
      <c r="J2530" s="152" t="str">
        <f t="shared" si="1"/>
        <v>2024/08</v>
      </c>
    </row>
    <row r="2531">
      <c r="A2531" s="195">
        <v>1.7246304E9</v>
      </c>
      <c r="B2531" s="186">
        <v>1.7247168E9</v>
      </c>
      <c r="C2531" s="186">
        <v>14.82549115</v>
      </c>
      <c r="D2531" s="186" t="s">
        <v>537</v>
      </c>
      <c r="E2531" s="196"/>
      <c r="F2531" s="186" t="s">
        <v>541</v>
      </c>
      <c r="G2531" s="186" t="s">
        <v>539</v>
      </c>
      <c r="H2531" s="186" t="s">
        <v>489</v>
      </c>
      <c r="I2531" s="186" t="s">
        <v>540</v>
      </c>
      <c r="J2531" s="152" t="str">
        <f t="shared" si="1"/>
        <v>2024/08</v>
      </c>
    </row>
    <row r="2532">
      <c r="A2532" s="195">
        <v>1.7246304E9</v>
      </c>
      <c r="B2532" s="186">
        <v>1.7247168E9</v>
      </c>
      <c r="C2532" s="186">
        <v>0.04272</v>
      </c>
      <c r="D2532" s="186" t="s">
        <v>537</v>
      </c>
      <c r="E2532" s="196"/>
      <c r="F2532" s="186" t="s">
        <v>542</v>
      </c>
      <c r="G2532" s="186" t="s">
        <v>539</v>
      </c>
      <c r="H2532" s="186" t="s">
        <v>487</v>
      </c>
      <c r="I2532" s="186" t="s">
        <v>540</v>
      </c>
      <c r="J2532" s="152" t="str">
        <f t="shared" si="1"/>
        <v>2024/08</v>
      </c>
    </row>
    <row r="2533">
      <c r="A2533" s="195">
        <v>1.7246304E9</v>
      </c>
      <c r="B2533" s="186">
        <v>1.7247168E9</v>
      </c>
      <c r="C2533" s="186">
        <v>1.22431</v>
      </c>
      <c r="D2533" s="186" t="s">
        <v>537</v>
      </c>
      <c r="E2533" s="196"/>
      <c r="F2533" s="186" t="s">
        <v>545</v>
      </c>
      <c r="G2533" s="186" t="s">
        <v>539</v>
      </c>
      <c r="H2533" s="186" t="s">
        <v>491</v>
      </c>
      <c r="I2533" s="186" t="s">
        <v>540</v>
      </c>
      <c r="J2533" s="152" t="str">
        <f t="shared" si="1"/>
        <v>2024/08</v>
      </c>
    </row>
    <row r="2534">
      <c r="A2534" s="195">
        <v>1.7246304E9</v>
      </c>
      <c r="B2534" s="186">
        <v>1.7247168E9</v>
      </c>
      <c r="C2534" s="186">
        <v>11.59069305</v>
      </c>
      <c r="D2534" s="186" t="s">
        <v>537</v>
      </c>
      <c r="E2534" s="196"/>
      <c r="F2534" s="186" t="s">
        <v>543</v>
      </c>
      <c r="G2534" s="186" t="s">
        <v>539</v>
      </c>
      <c r="H2534" s="186" t="s">
        <v>486</v>
      </c>
      <c r="I2534" s="186" t="s">
        <v>540</v>
      </c>
      <c r="J2534" s="152" t="str">
        <f t="shared" si="1"/>
        <v>2024/08</v>
      </c>
    </row>
    <row r="2535">
      <c r="A2535" s="195">
        <v>1.7246304E9</v>
      </c>
      <c r="B2535" s="186">
        <v>1.7247168E9</v>
      </c>
      <c r="C2535" s="186">
        <v>0.47200061</v>
      </c>
      <c r="D2535" s="186" t="s">
        <v>537</v>
      </c>
      <c r="E2535" s="196"/>
      <c r="F2535" s="186" t="s">
        <v>544</v>
      </c>
      <c r="G2535" s="186" t="s">
        <v>539</v>
      </c>
      <c r="H2535" s="186" t="s">
        <v>498</v>
      </c>
      <c r="I2535" s="186" t="s">
        <v>540</v>
      </c>
      <c r="J2535" s="152" t="str">
        <f t="shared" si="1"/>
        <v>2024/08</v>
      </c>
    </row>
    <row r="2536">
      <c r="A2536" s="195">
        <v>1.7247168E9</v>
      </c>
      <c r="B2536" s="186">
        <v>1.7248032E9</v>
      </c>
      <c r="C2536" s="186">
        <v>44.18426882</v>
      </c>
      <c r="D2536" s="186" t="s">
        <v>537</v>
      </c>
      <c r="E2536" s="196"/>
      <c r="F2536" s="186" t="s">
        <v>538</v>
      </c>
      <c r="G2536" s="186" t="s">
        <v>539</v>
      </c>
      <c r="H2536" s="186" t="s">
        <v>499</v>
      </c>
      <c r="I2536" s="186" t="s">
        <v>540</v>
      </c>
      <c r="J2536" s="152" t="str">
        <f t="shared" si="1"/>
        <v>2024/08</v>
      </c>
    </row>
    <row r="2537">
      <c r="A2537" s="195">
        <v>1.7247168E9</v>
      </c>
      <c r="B2537" s="186">
        <v>1.7248032E9</v>
      </c>
      <c r="C2537" s="186">
        <v>18.53302156</v>
      </c>
      <c r="D2537" s="186" t="s">
        <v>537</v>
      </c>
      <c r="E2537" s="196"/>
      <c r="F2537" s="186" t="s">
        <v>541</v>
      </c>
      <c r="G2537" s="186" t="s">
        <v>539</v>
      </c>
      <c r="H2537" s="186" t="s">
        <v>489</v>
      </c>
      <c r="I2537" s="186" t="s">
        <v>540</v>
      </c>
      <c r="J2537" s="152" t="str">
        <f t="shared" si="1"/>
        <v>2024/08</v>
      </c>
    </row>
    <row r="2538">
      <c r="A2538" s="195">
        <v>1.7247168E9</v>
      </c>
      <c r="B2538" s="186">
        <v>1.7248032E9</v>
      </c>
      <c r="C2538" s="186">
        <v>0.1129092</v>
      </c>
      <c r="D2538" s="186" t="s">
        <v>537</v>
      </c>
      <c r="E2538" s="196"/>
      <c r="F2538" s="186" t="s">
        <v>545</v>
      </c>
      <c r="G2538" s="186" t="s">
        <v>539</v>
      </c>
      <c r="H2538" s="186" t="s">
        <v>491</v>
      </c>
      <c r="I2538" s="186" t="s">
        <v>540</v>
      </c>
      <c r="J2538" s="152" t="str">
        <f t="shared" si="1"/>
        <v>2024/08</v>
      </c>
    </row>
    <row r="2539">
      <c r="A2539" s="195">
        <v>1.7247168E9</v>
      </c>
      <c r="B2539" s="186">
        <v>1.7248032E9</v>
      </c>
      <c r="C2539" s="186">
        <v>107.2420005</v>
      </c>
      <c r="D2539" s="186" t="s">
        <v>537</v>
      </c>
      <c r="E2539" s="196"/>
      <c r="F2539" s="186" t="s">
        <v>543</v>
      </c>
      <c r="G2539" s="186" t="s">
        <v>539</v>
      </c>
      <c r="H2539" s="186" t="s">
        <v>486</v>
      </c>
      <c r="I2539" s="186" t="s">
        <v>540</v>
      </c>
      <c r="J2539" s="152" t="str">
        <f t="shared" si="1"/>
        <v>2024/08</v>
      </c>
    </row>
    <row r="2540">
      <c r="A2540" s="195">
        <v>1.7247168E9</v>
      </c>
      <c r="B2540" s="186">
        <v>1.7248032E9</v>
      </c>
      <c r="C2540" s="186">
        <v>0.64164424</v>
      </c>
      <c r="D2540" s="186" t="s">
        <v>537</v>
      </c>
      <c r="E2540" s="196"/>
      <c r="F2540" s="186" t="s">
        <v>544</v>
      </c>
      <c r="G2540" s="186" t="s">
        <v>539</v>
      </c>
      <c r="H2540" s="186" t="s">
        <v>498</v>
      </c>
      <c r="I2540" s="186" t="s">
        <v>540</v>
      </c>
      <c r="J2540" s="152" t="str">
        <f t="shared" si="1"/>
        <v>2024/08</v>
      </c>
    </row>
    <row r="2541">
      <c r="A2541" s="195">
        <v>1.7247168E9</v>
      </c>
      <c r="B2541" s="186">
        <v>1.7248032E9</v>
      </c>
      <c r="C2541" s="186">
        <v>0.010061</v>
      </c>
      <c r="D2541" s="186" t="s">
        <v>537</v>
      </c>
      <c r="E2541" s="196"/>
      <c r="F2541" s="186" t="s">
        <v>561</v>
      </c>
      <c r="G2541" s="186" t="s">
        <v>539</v>
      </c>
      <c r="H2541" s="186" t="s">
        <v>493</v>
      </c>
      <c r="I2541" s="186" t="s">
        <v>540</v>
      </c>
      <c r="J2541" s="152" t="str">
        <f t="shared" si="1"/>
        <v>2024/08</v>
      </c>
    </row>
    <row r="2542">
      <c r="A2542" s="195">
        <v>1.7248032E9</v>
      </c>
      <c r="B2542" s="186">
        <v>1.7248896E9</v>
      </c>
      <c r="C2542" s="186">
        <v>187.29601542</v>
      </c>
      <c r="D2542" s="186" t="s">
        <v>537</v>
      </c>
      <c r="E2542" s="196"/>
      <c r="F2542" s="186" t="s">
        <v>538</v>
      </c>
      <c r="G2542" s="186" t="s">
        <v>539</v>
      </c>
      <c r="H2542" s="186" t="s">
        <v>499</v>
      </c>
      <c r="I2542" s="186" t="s">
        <v>540</v>
      </c>
      <c r="J2542" s="152" t="str">
        <f t="shared" si="1"/>
        <v>2024/08</v>
      </c>
    </row>
    <row r="2543">
      <c r="A2543" s="195">
        <v>1.7248032E9</v>
      </c>
      <c r="B2543" s="186">
        <v>1.7248896E9</v>
      </c>
      <c r="C2543" s="186">
        <v>13.49884918</v>
      </c>
      <c r="D2543" s="186" t="s">
        <v>537</v>
      </c>
      <c r="E2543" s="196"/>
      <c r="F2543" s="186" t="s">
        <v>541</v>
      </c>
      <c r="G2543" s="186" t="s">
        <v>539</v>
      </c>
      <c r="H2543" s="186" t="s">
        <v>489</v>
      </c>
      <c r="I2543" s="186" t="s">
        <v>540</v>
      </c>
      <c r="J2543" s="152" t="str">
        <f t="shared" si="1"/>
        <v>2024/08</v>
      </c>
    </row>
    <row r="2544">
      <c r="A2544" s="195">
        <v>1.7248032E9</v>
      </c>
      <c r="B2544" s="186">
        <v>1.7248896E9</v>
      </c>
      <c r="C2544" s="186">
        <v>0.076955</v>
      </c>
      <c r="D2544" s="186" t="s">
        <v>537</v>
      </c>
      <c r="E2544" s="196"/>
      <c r="F2544" s="186" t="s">
        <v>545</v>
      </c>
      <c r="G2544" s="186" t="s">
        <v>539</v>
      </c>
      <c r="H2544" s="186" t="s">
        <v>491</v>
      </c>
      <c r="I2544" s="186" t="s">
        <v>540</v>
      </c>
      <c r="J2544" s="152" t="str">
        <f t="shared" si="1"/>
        <v>2024/08</v>
      </c>
    </row>
    <row r="2545">
      <c r="A2545" s="195">
        <v>1.7248032E9</v>
      </c>
      <c r="B2545" s="186">
        <v>1.7248896E9</v>
      </c>
      <c r="C2545" s="186">
        <v>68.4433999</v>
      </c>
      <c r="D2545" s="186" t="s">
        <v>537</v>
      </c>
      <c r="E2545" s="196"/>
      <c r="F2545" s="186" t="s">
        <v>543</v>
      </c>
      <c r="G2545" s="186" t="s">
        <v>539</v>
      </c>
      <c r="H2545" s="186" t="s">
        <v>486</v>
      </c>
      <c r="I2545" s="186" t="s">
        <v>540</v>
      </c>
      <c r="J2545" s="152" t="str">
        <f t="shared" si="1"/>
        <v>2024/08</v>
      </c>
    </row>
    <row r="2546">
      <c r="A2546" s="195">
        <v>1.7248032E9</v>
      </c>
      <c r="B2546" s="186">
        <v>1.7248896E9</v>
      </c>
      <c r="C2546" s="186">
        <v>0.52630634</v>
      </c>
      <c r="D2546" s="186" t="s">
        <v>537</v>
      </c>
      <c r="E2546" s="196"/>
      <c r="F2546" s="186" t="s">
        <v>544</v>
      </c>
      <c r="G2546" s="186" t="s">
        <v>539</v>
      </c>
      <c r="H2546" s="186" t="s">
        <v>498</v>
      </c>
      <c r="I2546" s="186" t="s">
        <v>540</v>
      </c>
      <c r="J2546" s="152" t="str">
        <f t="shared" si="1"/>
        <v>2024/08</v>
      </c>
    </row>
    <row r="2547">
      <c r="A2547" s="195">
        <v>1.7248896E9</v>
      </c>
      <c r="B2547" s="186">
        <v>1.724976E9</v>
      </c>
      <c r="C2547" s="186">
        <v>34.56639233</v>
      </c>
      <c r="D2547" s="186" t="s">
        <v>537</v>
      </c>
      <c r="E2547" s="196"/>
      <c r="F2547" s="186" t="s">
        <v>538</v>
      </c>
      <c r="G2547" s="186" t="s">
        <v>539</v>
      </c>
      <c r="H2547" s="186" t="s">
        <v>499</v>
      </c>
      <c r="I2547" s="186" t="s">
        <v>540</v>
      </c>
      <c r="J2547" s="152" t="str">
        <f t="shared" si="1"/>
        <v>2024/08</v>
      </c>
    </row>
    <row r="2548">
      <c r="A2548" s="195">
        <v>1.7248896E9</v>
      </c>
      <c r="B2548" s="186">
        <v>1.724976E9</v>
      </c>
      <c r="C2548" s="186">
        <v>0.34015835</v>
      </c>
      <c r="D2548" s="186" t="s">
        <v>537</v>
      </c>
      <c r="E2548" s="196"/>
      <c r="F2548" s="186" t="s">
        <v>548</v>
      </c>
      <c r="G2548" s="186" t="s">
        <v>539</v>
      </c>
      <c r="H2548" s="186" t="s">
        <v>488</v>
      </c>
      <c r="I2548" s="186" t="s">
        <v>540</v>
      </c>
      <c r="J2548" s="152" t="str">
        <f t="shared" si="1"/>
        <v>2024/08</v>
      </c>
    </row>
    <row r="2549">
      <c r="A2549" s="195">
        <v>1.7248896E9</v>
      </c>
      <c r="B2549" s="186">
        <v>1.724976E9</v>
      </c>
      <c r="C2549" s="186">
        <v>9.878923</v>
      </c>
      <c r="D2549" s="186" t="s">
        <v>537</v>
      </c>
      <c r="E2549" s="196"/>
      <c r="F2549" s="186" t="s">
        <v>541</v>
      </c>
      <c r="G2549" s="186" t="s">
        <v>539</v>
      </c>
      <c r="H2549" s="186" t="s">
        <v>489</v>
      </c>
      <c r="I2549" s="186" t="s">
        <v>540</v>
      </c>
      <c r="J2549" s="152" t="str">
        <f t="shared" si="1"/>
        <v>2024/08</v>
      </c>
    </row>
    <row r="2550">
      <c r="A2550" s="195">
        <v>1.7248896E9</v>
      </c>
      <c r="B2550" s="186">
        <v>1.724976E9</v>
      </c>
      <c r="C2550" s="186">
        <v>0.26571</v>
      </c>
      <c r="D2550" s="186" t="s">
        <v>537</v>
      </c>
      <c r="E2550" s="196"/>
      <c r="F2550" s="186" t="s">
        <v>542</v>
      </c>
      <c r="G2550" s="186" t="s">
        <v>539</v>
      </c>
      <c r="H2550" s="186" t="s">
        <v>487</v>
      </c>
      <c r="I2550" s="186" t="s">
        <v>540</v>
      </c>
      <c r="J2550" s="152" t="str">
        <f t="shared" si="1"/>
        <v>2024/08</v>
      </c>
    </row>
    <row r="2551">
      <c r="A2551" s="195">
        <v>1.7248896E9</v>
      </c>
      <c r="B2551" s="186">
        <v>1.724976E9</v>
      </c>
      <c r="C2551" s="186">
        <v>0.232645</v>
      </c>
      <c r="D2551" s="186" t="s">
        <v>537</v>
      </c>
      <c r="E2551" s="196"/>
      <c r="F2551" s="186" t="s">
        <v>545</v>
      </c>
      <c r="G2551" s="186" t="s">
        <v>539</v>
      </c>
      <c r="H2551" s="186" t="s">
        <v>491</v>
      </c>
      <c r="I2551" s="186" t="s">
        <v>540</v>
      </c>
      <c r="J2551" s="152" t="str">
        <f t="shared" si="1"/>
        <v>2024/08</v>
      </c>
    </row>
    <row r="2552">
      <c r="A2552" s="195">
        <v>1.7248896E9</v>
      </c>
      <c r="B2552" s="186">
        <v>1.724976E9</v>
      </c>
      <c r="C2552" s="186">
        <v>68.7691797</v>
      </c>
      <c r="D2552" s="186" t="s">
        <v>537</v>
      </c>
      <c r="E2552" s="196"/>
      <c r="F2552" s="186" t="s">
        <v>543</v>
      </c>
      <c r="G2552" s="186" t="s">
        <v>539</v>
      </c>
      <c r="H2552" s="186" t="s">
        <v>486</v>
      </c>
      <c r="I2552" s="186" t="s">
        <v>540</v>
      </c>
      <c r="J2552" s="152" t="str">
        <f t="shared" si="1"/>
        <v>2024/08</v>
      </c>
    </row>
    <row r="2553">
      <c r="A2553" s="195">
        <v>1.7248896E9</v>
      </c>
      <c r="B2553" s="186">
        <v>1.724976E9</v>
      </c>
      <c r="C2553" s="186">
        <v>0.81653393</v>
      </c>
      <c r="D2553" s="186" t="s">
        <v>537</v>
      </c>
      <c r="E2553" s="196"/>
      <c r="F2553" s="186" t="s">
        <v>544</v>
      </c>
      <c r="G2553" s="186" t="s">
        <v>539</v>
      </c>
      <c r="H2553" s="186" t="s">
        <v>498</v>
      </c>
      <c r="I2553" s="186" t="s">
        <v>540</v>
      </c>
      <c r="J2553" s="152" t="str">
        <f t="shared" si="1"/>
        <v>2024/08</v>
      </c>
    </row>
    <row r="2554">
      <c r="A2554" s="195">
        <v>1.724976E9</v>
      </c>
      <c r="B2554" s="186">
        <v>1.7250624E9</v>
      </c>
      <c r="C2554" s="186">
        <v>47.80037204</v>
      </c>
      <c r="D2554" s="186" t="s">
        <v>537</v>
      </c>
      <c r="E2554" s="196"/>
      <c r="F2554" s="186" t="s">
        <v>538</v>
      </c>
      <c r="G2554" s="186" t="s">
        <v>539</v>
      </c>
      <c r="H2554" s="186" t="s">
        <v>499</v>
      </c>
      <c r="I2554" s="186" t="s">
        <v>540</v>
      </c>
      <c r="J2554" s="152" t="str">
        <f t="shared" si="1"/>
        <v>2024/08</v>
      </c>
    </row>
    <row r="2555">
      <c r="A2555" s="195">
        <v>1.724976E9</v>
      </c>
      <c r="B2555" s="186">
        <v>1.7250624E9</v>
      </c>
      <c r="C2555" s="186">
        <v>6.8396011</v>
      </c>
      <c r="D2555" s="186" t="s">
        <v>537</v>
      </c>
      <c r="E2555" s="196"/>
      <c r="F2555" s="186" t="s">
        <v>548</v>
      </c>
      <c r="G2555" s="186" t="s">
        <v>539</v>
      </c>
      <c r="H2555" s="186" t="s">
        <v>488</v>
      </c>
      <c r="I2555" s="186" t="s">
        <v>540</v>
      </c>
      <c r="J2555" s="152" t="str">
        <f t="shared" si="1"/>
        <v>2024/08</v>
      </c>
    </row>
    <row r="2556">
      <c r="A2556" s="195">
        <v>1.724976E9</v>
      </c>
      <c r="B2556" s="186">
        <v>1.7250624E9</v>
      </c>
      <c r="C2556" s="186">
        <v>10.14961895</v>
      </c>
      <c r="D2556" s="186" t="s">
        <v>537</v>
      </c>
      <c r="E2556" s="196"/>
      <c r="F2556" s="186" t="s">
        <v>541</v>
      </c>
      <c r="G2556" s="186" t="s">
        <v>539</v>
      </c>
      <c r="H2556" s="186" t="s">
        <v>489</v>
      </c>
      <c r="I2556" s="186" t="s">
        <v>540</v>
      </c>
      <c r="J2556" s="152" t="str">
        <f t="shared" si="1"/>
        <v>2024/08</v>
      </c>
    </row>
    <row r="2557">
      <c r="A2557" s="195">
        <v>1.724976E9</v>
      </c>
      <c r="B2557" s="186">
        <v>1.7250624E9</v>
      </c>
      <c r="C2557" s="186">
        <v>0.090045</v>
      </c>
      <c r="D2557" s="186" t="s">
        <v>537</v>
      </c>
      <c r="E2557" s="196"/>
      <c r="F2557" s="186" t="s">
        <v>545</v>
      </c>
      <c r="G2557" s="186" t="s">
        <v>539</v>
      </c>
      <c r="H2557" s="186" t="s">
        <v>491</v>
      </c>
      <c r="I2557" s="186" t="s">
        <v>540</v>
      </c>
      <c r="J2557" s="152" t="str">
        <f t="shared" si="1"/>
        <v>2024/08</v>
      </c>
    </row>
    <row r="2558">
      <c r="A2558" s="195">
        <v>1.724976E9</v>
      </c>
      <c r="B2558" s="186">
        <v>1.7250624E9</v>
      </c>
      <c r="C2558" s="186">
        <v>89.3148162</v>
      </c>
      <c r="D2558" s="186" t="s">
        <v>537</v>
      </c>
      <c r="E2558" s="196"/>
      <c r="F2558" s="186" t="s">
        <v>543</v>
      </c>
      <c r="G2558" s="186" t="s">
        <v>539</v>
      </c>
      <c r="H2558" s="186" t="s">
        <v>486</v>
      </c>
      <c r="I2558" s="186" t="s">
        <v>540</v>
      </c>
      <c r="J2558" s="152" t="str">
        <f t="shared" si="1"/>
        <v>2024/08</v>
      </c>
    </row>
    <row r="2559">
      <c r="A2559" s="195">
        <v>1.724976E9</v>
      </c>
      <c r="B2559" s="186">
        <v>1.7250624E9</v>
      </c>
      <c r="C2559" s="186">
        <v>0.43298615</v>
      </c>
      <c r="D2559" s="186" t="s">
        <v>537</v>
      </c>
      <c r="E2559" s="196"/>
      <c r="F2559" s="186" t="s">
        <v>544</v>
      </c>
      <c r="G2559" s="186" t="s">
        <v>539</v>
      </c>
      <c r="H2559" s="186" t="s">
        <v>498</v>
      </c>
      <c r="I2559" s="186" t="s">
        <v>540</v>
      </c>
      <c r="J2559" s="152" t="str">
        <f t="shared" si="1"/>
        <v>2024/08</v>
      </c>
    </row>
    <row r="2560">
      <c r="A2560" s="195">
        <v>1.724976E9</v>
      </c>
      <c r="B2560" s="186">
        <v>1.7250624E9</v>
      </c>
      <c r="C2560" s="186">
        <v>3.975E-4</v>
      </c>
      <c r="D2560" s="186" t="s">
        <v>537</v>
      </c>
      <c r="E2560" s="196"/>
      <c r="F2560" s="186" t="s">
        <v>559</v>
      </c>
      <c r="G2560" s="186" t="s">
        <v>539</v>
      </c>
      <c r="H2560" s="186" t="s">
        <v>501</v>
      </c>
      <c r="I2560" s="186" t="s">
        <v>540</v>
      </c>
      <c r="J2560" s="152" t="str">
        <f t="shared" si="1"/>
        <v>2024/08</v>
      </c>
    </row>
    <row r="2561">
      <c r="A2561" s="195">
        <v>1.724976E9</v>
      </c>
      <c r="B2561" s="186">
        <v>1.7250624E9</v>
      </c>
      <c r="C2561" s="186">
        <v>0.010161</v>
      </c>
      <c r="D2561" s="186" t="s">
        <v>537</v>
      </c>
      <c r="E2561" s="196"/>
      <c r="F2561" s="186" t="s">
        <v>560</v>
      </c>
      <c r="G2561" s="186" t="s">
        <v>539</v>
      </c>
      <c r="H2561" s="186" t="s">
        <v>492</v>
      </c>
      <c r="I2561" s="186" t="s">
        <v>540</v>
      </c>
      <c r="J2561" s="152" t="str">
        <f t="shared" si="1"/>
        <v>2024/08</v>
      </c>
    </row>
    <row r="2562">
      <c r="A2562" s="195">
        <v>1.7250624E9</v>
      </c>
      <c r="B2562" s="186">
        <v>1.7251488E9</v>
      </c>
      <c r="C2562" s="186">
        <v>1.7942931</v>
      </c>
      <c r="D2562" s="186" t="s">
        <v>537</v>
      </c>
      <c r="E2562" s="196"/>
      <c r="F2562" s="186" t="s">
        <v>538</v>
      </c>
      <c r="G2562" s="186" t="s">
        <v>539</v>
      </c>
      <c r="H2562" s="186" t="s">
        <v>499</v>
      </c>
      <c r="I2562" s="186" t="s">
        <v>540</v>
      </c>
      <c r="J2562" s="152" t="str">
        <f t="shared" si="1"/>
        <v>2024/09</v>
      </c>
    </row>
    <row r="2563">
      <c r="A2563" s="195">
        <v>1.7250624E9</v>
      </c>
      <c r="B2563" s="186">
        <v>1.7251488E9</v>
      </c>
      <c r="C2563" s="186">
        <v>7.81082</v>
      </c>
      <c r="D2563" s="186" t="s">
        <v>537</v>
      </c>
      <c r="E2563" s="196"/>
      <c r="F2563" s="186" t="s">
        <v>548</v>
      </c>
      <c r="G2563" s="186" t="s">
        <v>539</v>
      </c>
      <c r="H2563" s="186" t="s">
        <v>488</v>
      </c>
      <c r="I2563" s="186" t="s">
        <v>540</v>
      </c>
      <c r="J2563" s="152" t="str">
        <f t="shared" si="1"/>
        <v>2024/09</v>
      </c>
    </row>
    <row r="2564">
      <c r="A2564" s="195">
        <v>1.7250624E9</v>
      </c>
      <c r="B2564" s="186">
        <v>1.7251488E9</v>
      </c>
      <c r="C2564" s="186">
        <v>0.085865</v>
      </c>
      <c r="D2564" s="186" t="s">
        <v>537</v>
      </c>
      <c r="E2564" s="196"/>
      <c r="F2564" s="186" t="s">
        <v>563</v>
      </c>
      <c r="G2564" s="186" t="s">
        <v>539</v>
      </c>
      <c r="H2564" s="186" t="s">
        <v>490</v>
      </c>
      <c r="I2564" s="186" t="s">
        <v>540</v>
      </c>
      <c r="J2564" s="152" t="str">
        <f t="shared" si="1"/>
        <v>2024/09</v>
      </c>
    </row>
    <row r="2565">
      <c r="A2565" s="195">
        <v>1.7250624E9</v>
      </c>
      <c r="B2565" s="186">
        <v>1.7251488E9</v>
      </c>
      <c r="C2565" s="186">
        <v>7.07517555</v>
      </c>
      <c r="D2565" s="186" t="s">
        <v>537</v>
      </c>
      <c r="E2565" s="196"/>
      <c r="F2565" s="186" t="s">
        <v>543</v>
      </c>
      <c r="G2565" s="186" t="s">
        <v>539</v>
      </c>
      <c r="H2565" s="186" t="s">
        <v>486</v>
      </c>
      <c r="I2565" s="186" t="s">
        <v>540</v>
      </c>
      <c r="J2565" s="152" t="str">
        <f t="shared" si="1"/>
        <v>2024/09</v>
      </c>
    </row>
    <row r="2566">
      <c r="A2566" s="195">
        <v>1.7250624E9</v>
      </c>
      <c r="B2566" s="186">
        <v>1.7251488E9</v>
      </c>
      <c r="C2566" s="186">
        <v>5.2005E-4</v>
      </c>
      <c r="D2566" s="186" t="s">
        <v>537</v>
      </c>
      <c r="E2566" s="196"/>
      <c r="F2566" s="186" t="s">
        <v>544</v>
      </c>
      <c r="G2566" s="186" t="s">
        <v>539</v>
      </c>
      <c r="H2566" s="186" t="s">
        <v>498</v>
      </c>
      <c r="I2566" s="186" t="s">
        <v>540</v>
      </c>
      <c r="J2566" s="152" t="str">
        <f t="shared" si="1"/>
        <v>2024/09</v>
      </c>
    </row>
    <row r="2567">
      <c r="A2567" s="195">
        <v>1.7250624E9</v>
      </c>
      <c r="B2567" s="186">
        <v>1.7251488E9</v>
      </c>
      <c r="C2567" s="190">
        <v>7.293E-5</v>
      </c>
      <c r="D2567" s="186" t="s">
        <v>537</v>
      </c>
      <c r="E2567" s="196"/>
      <c r="F2567" s="186" t="s">
        <v>541</v>
      </c>
      <c r="G2567" s="186" t="s">
        <v>539</v>
      </c>
      <c r="H2567" s="186" t="s">
        <v>489</v>
      </c>
      <c r="I2567" s="186" t="s">
        <v>540</v>
      </c>
      <c r="J2567" s="152" t="str">
        <f t="shared" si="1"/>
        <v>2024/09</v>
      </c>
    </row>
    <row r="2568">
      <c r="A2568" s="195">
        <v>1.719792E9</v>
      </c>
      <c r="B2568" s="186">
        <v>1.7198784E9</v>
      </c>
      <c r="C2568" s="186">
        <v>0.37068</v>
      </c>
      <c r="D2568" s="186" t="s">
        <v>537</v>
      </c>
      <c r="E2568" s="196"/>
      <c r="F2568" s="186" t="s">
        <v>542</v>
      </c>
      <c r="G2568" s="186" t="s">
        <v>539</v>
      </c>
      <c r="H2568" s="186" t="s">
        <v>487</v>
      </c>
      <c r="I2568" s="186" t="s">
        <v>540</v>
      </c>
      <c r="J2568" s="152" t="str">
        <f t="shared" si="1"/>
        <v>2024/07</v>
      </c>
    </row>
    <row r="2569">
      <c r="A2569" s="195">
        <v>1.719792E9</v>
      </c>
      <c r="B2569" s="186">
        <v>1.7198784E9</v>
      </c>
      <c r="C2569" s="186">
        <v>12.37357222</v>
      </c>
      <c r="D2569" s="186" t="s">
        <v>537</v>
      </c>
      <c r="E2569" s="196"/>
      <c r="F2569" s="186" t="s">
        <v>548</v>
      </c>
      <c r="G2569" s="186" t="s">
        <v>539</v>
      </c>
      <c r="H2569" s="186" t="s">
        <v>488</v>
      </c>
      <c r="I2569" s="186" t="s">
        <v>540</v>
      </c>
      <c r="J2569" s="152" t="str">
        <f t="shared" si="1"/>
        <v>2024/07</v>
      </c>
    </row>
    <row r="2570">
      <c r="A2570" s="195">
        <v>1.719792E9</v>
      </c>
      <c r="B2570" s="186">
        <v>1.7198784E9</v>
      </c>
      <c r="C2570" s="186">
        <v>8.27073783</v>
      </c>
      <c r="D2570" s="186" t="s">
        <v>537</v>
      </c>
      <c r="E2570" s="196"/>
      <c r="F2570" s="186" t="s">
        <v>541</v>
      </c>
      <c r="G2570" s="186" t="s">
        <v>539</v>
      </c>
      <c r="H2570" s="186" t="s">
        <v>489</v>
      </c>
      <c r="I2570" s="186" t="s">
        <v>540</v>
      </c>
      <c r="J2570" s="152" t="str">
        <f t="shared" si="1"/>
        <v>2024/07</v>
      </c>
    </row>
    <row r="2571">
      <c r="A2571" s="195">
        <v>1.719792E9</v>
      </c>
      <c r="B2571" s="186">
        <v>1.7198784E9</v>
      </c>
      <c r="C2571" s="186">
        <v>1.67182</v>
      </c>
      <c r="D2571" s="186" t="s">
        <v>537</v>
      </c>
      <c r="E2571" s="196"/>
      <c r="F2571" s="186" t="s">
        <v>563</v>
      </c>
      <c r="G2571" s="186" t="s">
        <v>539</v>
      </c>
      <c r="H2571" s="186" t="s">
        <v>490</v>
      </c>
      <c r="I2571" s="186" t="s">
        <v>540</v>
      </c>
      <c r="J2571" s="152" t="str">
        <f t="shared" si="1"/>
        <v>2024/07</v>
      </c>
    </row>
    <row r="2572">
      <c r="A2572" s="195">
        <v>1.719792E9</v>
      </c>
      <c r="B2572" s="186">
        <v>1.7198784E9</v>
      </c>
      <c r="C2572" s="186">
        <v>0.617875</v>
      </c>
      <c r="D2572" s="186" t="s">
        <v>537</v>
      </c>
      <c r="E2572" s="196"/>
      <c r="F2572" s="186" t="s">
        <v>545</v>
      </c>
      <c r="G2572" s="186" t="s">
        <v>539</v>
      </c>
      <c r="H2572" s="186" t="s">
        <v>491</v>
      </c>
      <c r="I2572" s="186" t="s">
        <v>540</v>
      </c>
      <c r="J2572" s="152" t="str">
        <f t="shared" si="1"/>
        <v>2024/07</v>
      </c>
    </row>
    <row r="2573">
      <c r="A2573" s="195">
        <v>1.719792E9</v>
      </c>
      <c r="B2573" s="186">
        <v>1.7198784E9</v>
      </c>
      <c r="C2573" s="186">
        <v>10.5506633</v>
      </c>
      <c r="D2573" s="186" t="s">
        <v>537</v>
      </c>
      <c r="E2573" s="196"/>
      <c r="F2573" s="186" t="s">
        <v>543</v>
      </c>
      <c r="G2573" s="186" t="s">
        <v>539</v>
      </c>
      <c r="H2573" s="186" t="s">
        <v>486</v>
      </c>
      <c r="I2573" s="186" t="s">
        <v>540</v>
      </c>
      <c r="J2573" s="152" t="str">
        <f t="shared" si="1"/>
        <v>2024/07</v>
      </c>
    </row>
    <row r="2574">
      <c r="A2574" s="195">
        <v>1.719792E9</v>
      </c>
      <c r="B2574" s="186">
        <v>1.7198784E9</v>
      </c>
      <c r="C2574" s="186">
        <v>0.048914</v>
      </c>
      <c r="D2574" s="186" t="s">
        <v>537</v>
      </c>
      <c r="E2574" s="196"/>
      <c r="F2574" s="186" t="s">
        <v>560</v>
      </c>
      <c r="G2574" s="186" t="s">
        <v>539</v>
      </c>
      <c r="H2574" s="186" t="s">
        <v>492</v>
      </c>
      <c r="I2574" s="186" t="s">
        <v>540</v>
      </c>
      <c r="J2574" s="152" t="str">
        <f t="shared" si="1"/>
        <v>2024/07</v>
      </c>
    </row>
    <row r="2575">
      <c r="A2575" s="195">
        <v>1.719792E9</v>
      </c>
      <c r="B2575" s="186">
        <v>1.7198784E9</v>
      </c>
      <c r="C2575" s="186">
        <v>0.067379</v>
      </c>
      <c r="D2575" s="186" t="s">
        <v>537</v>
      </c>
      <c r="E2575" s="196"/>
      <c r="F2575" s="186" t="s">
        <v>561</v>
      </c>
      <c r="G2575" s="186" t="s">
        <v>539</v>
      </c>
      <c r="H2575" s="186" t="s">
        <v>493</v>
      </c>
      <c r="I2575" s="186" t="s">
        <v>540</v>
      </c>
      <c r="J2575" s="152" t="str">
        <f t="shared" si="1"/>
        <v>2024/07</v>
      </c>
    </row>
    <row r="2576">
      <c r="A2576" s="195">
        <v>1.7198784E9</v>
      </c>
      <c r="B2576" s="186">
        <v>1.7199648E9</v>
      </c>
      <c r="C2576" s="186">
        <v>0.383685</v>
      </c>
      <c r="D2576" s="186" t="s">
        <v>537</v>
      </c>
      <c r="E2576" s="196"/>
      <c r="F2576" s="186" t="s">
        <v>542</v>
      </c>
      <c r="G2576" s="186" t="s">
        <v>539</v>
      </c>
      <c r="H2576" s="186" t="s">
        <v>487</v>
      </c>
      <c r="I2576" s="186" t="s">
        <v>540</v>
      </c>
      <c r="J2576" s="152" t="str">
        <f t="shared" si="1"/>
        <v>2024/07</v>
      </c>
    </row>
    <row r="2577">
      <c r="A2577" s="195">
        <v>1.7198784E9</v>
      </c>
      <c r="B2577" s="186">
        <v>1.7199648E9</v>
      </c>
      <c r="C2577" s="186">
        <v>0.110433</v>
      </c>
      <c r="D2577" s="186" t="s">
        <v>537</v>
      </c>
      <c r="E2577" s="196"/>
      <c r="F2577" s="186" t="s">
        <v>560</v>
      </c>
      <c r="G2577" s="186" t="s">
        <v>539</v>
      </c>
      <c r="H2577" s="186" t="s">
        <v>492</v>
      </c>
      <c r="I2577" s="186" t="s">
        <v>540</v>
      </c>
      <c r="J2577" s="152" t="str">
        <f t="shared" si="1"/>
        <v>2024/07</v>
      </c>
    </row>
    <row r="2578">
      <c r="A2578" s="195">
        <v>1.7198784E9</v>
      </c>
      <c r="B2578" s="186">
        <v>1.7199648E9</v>
      </c>
      <c r="C2578" s="186">
        <v>0.1999968</v>
      </c>
      <c r="D2578" s="186" t="s">
        <v>537</v>
      </c>
      <c r="E2578" s="196"/>
      <c r="F2578" s="186" t="s">
        <v>548</v>
      </c>
      <c r="G2578" s="186" t="s">
        <v>539</v>
      </c>
      <c r="H2578" s="186" t="s">
        <v>488</v>
      </c>
      <c r="I2578" s="186" t="s">
        <v>540</v>
      </c>
      <c r="J2578" s="152" t="str">
        <f t="shared" si="1"/>
        <v>2024/07</v>
      </c>
    </row>
    <row r="2579">
      <c r="A2579" s="195">
        <v>1.7198784E9</v>
      </c>
      <c r="B2579" s="186">
        <v>1.7199648E9</v>
      </c>
      <c r="C2579" s="186">
        <v>13.80844883</v>
      </c>
      <c r="D2579" s="186" t="s">
        <v>537</v>
      </c>
      <c r="E2579" s="196"/>
      <c r="F2579" s="186" t="s">
        <v>541</v>
      </c>
      <c r="G2579" s="186" t="s">
        <v>539</v>
      </c>
      <c r="H2579" s="186" t="s">
        <v>489</v>
      </c>
      <c r="I2579" s="186" t="s">
        <v>540</v>
      </c>
      <c r="J2579" s="152" t="str">
        <f t="shared" si="1"/>
        <v>2024/07</v>
      </c>
    </row>
    <row r="2580">
      <c r="A2580" s="195">
        <v>1.7198784E9</v>
      </c>
      <c r="B2580" s="186">
        <v>1.7199648E9</v>
      </c>
      <c r="C2580" s="186">
        <v>0.15544</v>
      </c>
      <c r="D2580" s="186" t="s">
        <v>537</v>
      </c>
      <c r="E2580" s="196"/>
      <c r="F2580" s="186" t="s">
        <v>545</v>
      </c>
      <c r="G2580" s="186" t="s">
        <v>539</v>
      </c>
      <c r="H2580" s="186" t="s">
        <v>491</v>
      </c>
      <c r="I2580" s="186" t="s">
        <v>540</v>
      </c>
      <c r="J2580" s="152" t="str">
        <f t="shared" si="1"/>
        <v>2024/07</v>
      </c>
    </row>
    <row r="2581">
      <c r="A2581" s="195">
        <v>1.7198784E9</v>
      </c>
      <c r="B2581" s="186">
        <v>1.7199648E9</v>
      </c>
      <c r="C2581" s="190">
        <v>12.5204666</v>
      </c>
      <c r="D2581" s="186" t="s">
        <v>537</v>
      </c>
      <c r="E2581" s="196"/>
      <c r="F2581" s="186" t="s">
        <v>543</v>
      </c>
      <c r="G2581" s="186" t="s">
        <v>539</v>
      </c>
      <c r="H2581" s="186" t="s">
        <v>486</v>
      </c>
      <c r="I2581" s="186" t="s">
        <v>540</v>
      </c>
      <c r="J2581" s="152" t="str">
        <f t="shared" si="1"/>
        <v>2024/07</v>
      </c>
    </row>
    <row r="2582">
      <c r="A2582" s="195">
        <v>1.7199648E9</v>
      </c>
      <c r="B2582" s="186">
        <v>1.7200512E9</v>
      </c>
      <c r="C2582" s="186">
        <v>0.01634</v>
      </c>
      <c r="D2582" s="186" t="s">
        <v>537</v>
      </c>
      <c r="E2582" s="196"/>
      <c r="F2582" s="186" t="s">
        <v>542</v>
      </c>
      <c r="G2582" s="186" t="s">
        <v>539</v>
      </c>
      <c r="H2582" s="186" t="s">
        <v>487</v>
      </c>
      <c r="I2582" s="186" t="s">
        <v>540</v>
      </c>
      <c r="J2582" s="152" t="str">
        <f t="shared" si="1"/>
        <v>2024/07</v>
      </c>
    </row>
    <row r="2583">
      <c r="A2583" s="195">
        <v>1.7199648E9</v>
      </c>
      <c r="B2583" s="186">
        <v>1.7200512E9</v>
      </c>
      <c r="C2583" s="186">
        <v>0.060775</v>
      </c>
      <c r="D2583" s="186" t="s">
        <v>537</v>
      </c>
      <c r="E2583" s="196"/>
      <c r="F2583" s="186" t="s">
        <v>560</v>
      </c>
      <c r="G2583" s="186" t="s">
        <v>539</v>
      </c>
      <c r="H2583" s="186" t="s">
        <v>492</v>
      </c>
      <c r="I2583" s="186" t="s">
        <v>540</v>
      </c>
      <c r="J2583" s="152" t="str">
        <f t="shared" si="1"/>
        <v>2024/07</v>
      </c>
    </row>
    <row r="2584">
      <c r="A2584" s="195">
        <v>1.7199648E9</v>
      </c>
      <c r="B2584" s="186">
        <v>1.7200512E9</v>
      </c>
      <c r="C2584" s="186">
        <v>6.22650291</v>
      </c>
      <c r="D2584" s="186" t="s">
        <v>537</v>
      </c>
      <c r="E2584" s="196"/>
      <c r="F2584" s="186" t="s">
        <v>541</v>
      </c>
      <c r="G2584" s="186" t="s">
        <v>539</v>
      </c>
      <c r="H2584" s="186" t="s">
        <v>489</v>
      </c>
      <c r="I2584" s="186" t="s">
        <v>540</v>
      </c>
      <c r="J2584" s="152" t="str">
        <f t="shared" si="1"/>
        <v>2024/07</v>
      </c>
    </row>
    <row r="2585">
      <c r="A2585" s="195">
        <v>1.7199648E9</v>
      </c>
      <c r="B2585" s="186">
        <v>1.7200512E9</v>
      </c>
      <c r="C2585" s="186">
        <v>0.067985</v>
      </c>
      <c r="D2585" s="186" t="s">
        <v>537</v>
      </c>
      <c r="E2585" s="196"/>
      <c r="F2585" s="186" t="s">
        <v>563</v>
      </c>
      <c r="G2585" s="186" t="s">
        <v>539</v>
      </c>
      <c r="H2585" s="186" t="s">
        <v>490</v>
      </c>
      <c r="I2585" s="186" t="s">
        <v>540</v>
      </c>
      <c r="J2585" s="152" t="str">
        <f t="shared" si="1"/>
        <v>2024/07</v>
      </c>
    </row>
    <row r="2586">
      <c r="A2586" s="195">
        <v>1.7199648E9</v>
      </c>
      <c r="B2586" s="186">
        <v>1.7200512E9</v>
      </c>
      <c r="C2586" s="186">
        <v>1.057751</v>
      </c>
      <c r="D2586" s="186" t="s">
        <v>537</v>
      </c>
      <c r="E2586" s="196"/>
      <c r="F2586" s="186" t="s">
        <v>545</v>
      </c>
      <c r="G2586" s="186" t="s">
        <v>539</v>
      </c>
      <c r="H2586" s="186" t="s">
        <v>491</v>
      </c>
      <c r="I2586" s="186" t="s">
        <v>540</v>
      </c>
      <c r="J2586" s="152" t="str">
        <f t="shared" si="1"/>
        <v>2024/07</v>
      </c>
    </row>
    <row r="2587">
      <c r="A2587" s="195">
        <v>1.7199648E9</v>
      </c>
      <c r="B2587" s="186">
        <v>1.7200512E9</v>
      </c>
      <c r="C2587" s="186">
        <v>4.0741818</v>
      </c>
      <c r="D2587" s="186" t="s">
        <v>537</v>
      </c>
      <c r="E2587" s="196"/>
      <c r="F2587" s="186" t="s">
        <v>543</v>
      </c>
      <c r="G2587" s="186" t="s">
        <v>539</v>
      </c>
      <c r="H2587" s="186" t="s">
        <v>486</v>
      </c>
      <c r="I2587" s="186" t="s">
        <v>540</v>
      </c>
      <c r="J2587" s="152" t="str">
        <f t="shared" si="1"/>
        <v>2024/07</v>
      </c>
    </row>
    <row r="2588">
      <c r="A2588" s="195">
        <v>1.7199648E9</v>
      </c>
      <c r="B2588" s="186">
        <v>1.7200512E9</v>
      </c>
      <c r="C2588" s="186">
        <v>0.018788</v>
      </c>
      <c r="D2588" s="186" t="s">
        <v>537</v>
      </c>
      <c r="E2588" s="196"/>
      <c r="F2588" s="186" t="s">
        <v>548</v>
      </c>
      <c r="G2588" s="186" t="s">
        <v>539</v>
      </c>
      <c r="H2588" s="186" t="s">
        <v>488</v>
      </c>
      <c r="I2588" s="186" t="s">
        <v>540</v>
      </c>
      <c r="J2588" s="152" t="str">
        <f t="shared" si="1"/>
        <v>2024/07</v>
      </c>
    </row>
    <row r="2589">
      <c r="A2589" s="195">
        <v>1.7199648E9</v>
      </c>
      <c r="B2589" s="186">
        <v>1.7200512E9</v>
      </c>
      <c r="C2589" s="186">
        <v>0.002136</v>
      </c>
      <c r="D2589" s="186" t="s">
        <v>537</v>
      </c>
      <c r="E2589" s="196"/>
      <c r="F2589" s="186" t="s">
        <v>561</v>
      </c>
      <c r="G2589" s="186" t="s">
        <v>539</v>
      </c>
      <c r="H2589" s="186" t="s">
        <v>493</v>
      </c>
      <c r="I2589" s="186" t="s">
        <v>540</v>
      </c>
      <c r="J2589" s="152" t="str">
        <f t="shared" si="1"/>
        <v>2024/07</v>
      </c>
    </row>
    <row r="2590">
      <c r="A2590" s="195">
        <v>1.7200512E9</v>
      </c>
      <c r="B2590" s="186">
        <v>1.7201376E9</v>
      </c>
      <c r="C2590" s="186">
        <v>5.595056</v>
      </c>
      <c r="D2590" s="186" t="s">
        <v>537</v>
      </c>
      <c r="E2590" s="196"/>
      <c r="F2590" s="186" t="s">
        <v>560</v>
      </c>
      <c r="G2590" s="186" t="s">
        <v>539</v>
      </c>
      <c r="H2590" s="186" t="s">
        <v>492</v>
      </c>
      <c r="I2590" s="186" t="s">
        <v>540</v>
      </c>
      <c r="J2590" s="152" t="str">
        <f t="shared" si="1"/>
        <v>2024/07</v>
      </c>
    </row>
    <row r="2591">
      <c r="A2591" s="195">
        <v>1.7200512E9</v>
      </c>
      <c r="B2591" s="186">
        <v>1.7201376E9</v>
      </c>
      <c r="C2591" s="186">
        <v>4.25302092</v>
      </c>
      <c r="D2591" s="186" t="s">
        <v>537</v>
      </c>
      <c r="E2591" s="196"/>
      <c r="F2591" s="186" t="s">
        <v>541</v>
      </c>
      <c r="G2591" s="186" t="s">
        <v>539</v>
      </c>
      <c r="H2591" s="186" t="s">
        <v>489</v>
      </c>
      <c r="I2591" s="186" t="s">
        <v>540</v>
      </c>
      <c r="J2591" s="152" t="str">
        <f t="shared" si="1"/>
        <v>2024/07</v>
      </c>
    </row>
    <row r="2592">
      <c r="A2592" s="195">
        <v>1.7200512E9</v>
      </c>
      <c r="B2592" s="186">
        <v>1.7201376E9</v>
      </c>
      <c r="C2592" s="186">
        <v>2.1957</v>
      </c>
      <c r="D2592" s="186" t="s">
        <v>537</v>
      </c>
      <c r="E2592" s="196"/>
      <c r="F2592" s="186" t="s">
        <v>545</v>
      </c>
      <c r="G2592" s="186" t="s">
        <v>539</v>
      </c>
      <c r="H2592" s="186" t="s">
        <v>491</v>
      </c>
      <c r="I2592" s="186" t="s">
        <v>540</v>
      </c>
      <c r="J2592" s="152" t="str">
        <f t="shared" si="1"/>
        <v>2024/07</v>
      </c>
    </row>
    <row r="2593">
      <c r="A2593" s="195">
        <v>1.7200512E9</v>
      </c>
      <c r="B2593" s="186">
        <v>1.7201376E9</v>
      </c>
      <c r="C2593" s="186">
        <v>11.6899436</v>
      </c>
      <c r="D2593" s="186" t="s">
        <v>537</v>
      </c>
      <c r="E2593" s="196"/>
      <c r="F2593" s="186" t="s">
        <v>543</v>
      </c>
      <c r="G2593" s="186" t="s">
        <v>539</v>
      </c>
      <c r="H2593" s="186" t="s">
        <v>486</v>
      </c>
      <c r="I2593" s="186" t="s">
        <v>540</v>
      </c>
      <c r="J2593" s="152" t="str">
        <f t="shared" si="1"/>
        <v>2024/07</v>
      </c>
    </row>
    <row r="2594">
      <c r="A2594" s="195">
        <v>1.7200512E9</v>
      </c>
      <c r="B2594" s="186">
        <v>1.7201376E9</v>
      </c>
      <c r="C2594" s="186">
        <v>0.005542</v>
      </c>
      <c r="D2594" s="186" t="s">
        <v>537</v>
      </c>
      <c r="E2594" s="196"/>
      <c r="F2594" s="186" t="s">
        <v>548</v>
      </c>
      <c r="G2594" s="186" t="s">
        <v>539</v>
      </c>
      <c r="H2594" s="186" t="s">
        <v>488</v>
      </c>
      <c r="I2594" s="186" t="s">
        <v>540</v>
      </c>
      <c r="J2594" s="152" t="str">
        <f t="shared" si="1"/>
        <v>2024/07</v>
      </c>
    </row>
    <row r="2595">
      <c r="A2595" s="195">
        <v>1.7200512E9</v>
      </c>
      <c r="B2595" s="186">
        <v>1.7201376E9</v>
      </c>
      <c r="C2595" s="186">
        <v>0.012812</v>
      </c>
      <c r="D2595" s="186" t="s">
        <v>537</v>
      </c>
      <c r="E2595" s="196"/>
      <c r="F2595" s="186" t="s">
        <v>561</v>
      </c>
      <c r="G2595" s="186" t="s">
        <v>539</v>
      </c>
      <c r="H2595" s="186" t="s">
        <v>493</v>
      </c>
      <c r="I2595" s="186" t="s">
        <v>540</v>
      </c>
      <c r="J2595" s="152" t="str">
        <f t="shared" si="1"/>
        <v>2024/07</v>
      </c>
    </row>
    <row r="2596">
      <c r="A2596" s="195">
        <v>1.7201376E9</v>
      </c>
      <c r="B2596" s="186">
        <v>1.720224E9</v>
      </c>
      <c r="C2596" s="186">
        <v>0.04424</v>
      </c>
      <c r="D2596" s="186" t="s">
        <v>537</v>
      </c>
      <c r="E2596" s="196"/>
      <c r="F2596" s="186" t="s">
        <v>567</v>
      </c>
      <c r="G2596" s="186" t="s">
        <v>539</v>
      </c>
      <c r="H2596" s="186" t="s">
        <v>494</v>
      </c>
      <c r="I2596" s="186" t="s">
        <v>540</v>
      </c>
      <c r="J2596" s="152" t="str">
        <f t="shared" si="1"/>
        <v>2024/07</v>
      </c>
    </row>
    <row r="2597">
      <c r="A2597" s="195">
        <v>1.7201376E9</v>
      </c>
      <c r="B2597" s="186">
        <v>1.720224E9</v>
      </c>
      <c r="C2597" s="186">
        <v>4.281184</v>
      </c>
      <c r="D2597" s="186" t="s">
        <v>537</v>
      </c>
      <c r="E2597" s="196"/>
      <c r="F2597" s="186" t="s">
        <v>560</v>
      </c>
      <c r="G2597" s="186" t="s">
        <v>539</v>
      </c>
      <c r="H2597" s="186" t="s">
        <v>492</v>
      </c>
      <c r="I2597" s="186" t="s">
        <v>540</v>
      </c>
      <c r="J2597" s="152" t="str">
        <f t="shared" si="1"/>
        <v>2024/07</v>
      </c>
    </row>
    <row r="2598">
      <c r="A2598" s="195">
        <v>1.7201376E9</v>
      </c>
      <c r="B2598" s="186">
        <v>1.720224E9</v>
      </c>
      <c r="C2598" s="186">
        <v>0.012555</v>
      </c>
      <c r="D2598" s="186" t="s">
        <v>537</v>
      </c>
      <c r="E2598" s="196"/>
      <c r="F2598" s="186" t="s">
        <v>566</v>
      </c>
      <c r="G2598" s="186" t="s">
        <v>539</v>
      </c>
      <c r="H2598" s="186" t="s">
        <v>495</v>
      </c>
      <c r="I2598" s="186" t="s">
        <v>540</v>
      </c>
      <c r="J2598" s="152" t="str">
        <f t="shared" si="1"/>
        <v>2024/07</v>
      </c>
    </row>
    <row r="2599">
      <c r="A2599" s="195">
        <v>1.7201376E9</v>
      </c>
      <c r="B2599" s="186">
        <v>1.720224E9</v>
      </c>
      <c r="C2599" s="186">
        <v>15.09041695</v>
      </c>
      <c r="D2599" s="186" t="s">
        <v>537</v>
      </c>
      <c r="E2599" s="196"/>
      <c r="F2599" s="186" t="s">
        <v>541</v>
      </c>
      <c r="G2599" s="186" t="s">
        <v>539</v>
      </c>
      <c r="H2599" s="186" t="s">
        <v>489</v>
      </c>
      <c r="I2599" s="186" t="s">
        <v>540</v>
      </c>
      <c r="J2599" s="152" t="str">
        <f t="shared" si="1"/>
        <v>2024/07</v>
      </c>
    </row>
    <row r="2600">
      <c r="A2600" s="195">
        <v>1.7201376E9</v>
      </c>
      <c r="B2600" s="186">
        <v>1.720224E9</v>
      </c>
      <c r="C2600" s="186">
        <v>0.09553</v>
      </c>
      <c r="D2600" s="186" t="s">
        <v>537</v>
      </c>
      <c r="E2600" s="196"/>
      <c r="F2600" s="186" t="s">
        <v>563</v>
      </c>
      <c r="G2600" s="186" t="s">
        <v>539</v>
      </c>
      <c r="H2600" s="186" t="s">
        <v>490</v>
      </c>
      <c r="I2600" s="186" t="s">
        <v>540</v>
      </c>
      <c r="J2600" s="152" t="str">
        <f t="shared" si="1"/>
        <v>2024/07</v>
      </c>
    </row>
    <row r="2601">
      <c r="A2601" s="195">
        <v>1.7201376E9</v>
      </c>
      <c r="B2601" s="186">
        <v>1.720224E9</v>
      </c>
      <c r="C2601" s="186">
        <v>0.3472</v>
      </c>
      <c r="D2601" s="186" t="s">
        <v>537</v>
      </c>
      <c r="E2601" s="196"/>
      <c r="F2601" s="186" t="s">
        <v>545</v>
      </c>
      <c r="G2601" s="186" t="s">
        <v>539</v>
      </c>
      <c r="H2601" s="186" t="s">
        <v>491</v>
      </c>
      <c r="I2601" s="186" t="s">
        <v>540</v>
      </c>
      <c r="J2601" s="152" t="str">
        <f t="shared" si="1"/>
        <v>2024/07</v>
      </c>
    </row>
    <row r="2602">
      <c r="A2602" s="195">
        <v>1.7201376E9</v>
      </c>
      <c r="B2602" s="186">
        <v>1.720224E9</v>
      </c>
      <c r="C2602" s="186">
        <v>7.3311937</v>
      </c>
      <c r="D2602" s="186" t="s">
        <v>537</v>
      </c>
      <c r="E2602" s="196"/>
      <c r="F2602" s="186" t="s">
        <v>543</v>
      </c>
      <c r="G2602" s="186" t="s">
        <v>539</v>
      </c>
      <c r="H2602" s="186" t="s">
        <v>486</v>
      </c>
      <c r="I2602" s="186" t="s">
        <v>540</v>
      </c>
      <c r="J2602" s="152" t="str">
        <f t="shared" si="1"/>
        <v>2024/07</v>
      </c>
    </row>
    <row r="2603">
      <c r="A2603" s="195">
        <v>1.7201376E9</v>
      </c>
      <c r="B2603" s="186">
        <v>1.720224E9</v>
      </c>
      <c r="C2603" s="186">
        <v>0.00514</v>
      </c>
      <c r="D2603" s="186" t="s">
        <v>537</v>
      </c>
      <c r="E2603" s="196"/>
      <c r="F2603" s="186" t="s">
        <v>548</v>
      </c>
      <c r="G2603" s="186" t="s">
        <v>539</v>
      </c>
      <c r="H2603" s="186" t="s">
        <v>488</v>
      </c>
      <c r="I2603" s="186" t="s">
        <v>540</v>
      </c>
      <c r="J2603" s="152" t="str">
        <f t="shared" si="1"/>
        <v>2024/07</v>
      </c>
    </row>
    <row r="2604">
      <c r="A2604" s="195">
        <v>1.7201376E9</v>
      </c>
      <c r="B2604" s="186">
        <v>1.720224E9</v>
      </c>
      <c r="C2604" s="186">
        <v>0.012514</v>
      </c>
      <c r="D2604" s="186" t="s">
        <v>537</v>
      </c>
      <c r="E2604" s="196"/>
      <c r="F2604" s="186" t="s">
        <v>561</v>
      </c>
      <c r="G2604" s="186" t="s">
        <v>539</v>
      </c>
      <c r="H2604" s="186" t="s">
        <v>493</v>
      </c>
      <c r="I2604" s="186" t="s">
        <v>540</v>
      </c>
      <c r="J2604" s="152" t="str">
        <f t="shared" si="1"/>
        <v>2024/07</v>
      </c>
    </row>
    <row r="2605">
      <c r="A2605" s="195">
        <v>1.720224E9</v>
      </c>
      <c r="B2605" s="186">
        <v>1.7203104E9</v>
      </c>
      <c r="C2605" s="186">
        <v>0.38289</v>
      </c>
      <c r="D2605" s="186" t="s">
        <v>537</v>
      </c>
      <c r="E2605" s="196"/>
      <c r="F2605" s="186" t="s">
        <v>541</v>
      </c>
      <c r="G2605" s="186" t="s">
        <v>539</v>
      </c>
      <c r="H2605" s="186" t="s">
        <v>489</v>
      </c>
      <c r="I2605" s="186" t="s">
        <v>540</v>
      </c>
      <c r="J2605" s="152" t="str">
        <f t="shared" si="1"/>
        <v>2024/07</v>
      </c>
    </row>
    <row r="2606">
      <c r="A2606" s="195">
        <v>1.720224E9</v>
      </c>
      <c r="B2606" s="186">
        <v>1.7203104E9</v>
      </c>
      <c r="C2606" s="186">
        <v>0.1687</v>
      </c>
      <c r="D2606" s="186" t="s">
        <v>537</v>
      </c>
      <c r="E2606" s="196"/>
      <c r="F2606" s="186" t="s">
        <v>563</v>
      </c>
      <c r="G2606" s="186" t="s">
        <v>539</v>
      </c>
      <c r="H2606" s="186" t="s">
        <v>490</v>
      </c>
      <c r="I2606" s="186" t="s">
        <v>540</v>
      </c>
      <c r="J2606" s="152" t="str">
        <f t="shared" si="1"/>
        <v>2024/07</v>
      </c>
    </row>
    <row r="2607">
      <c r="A2607" s="195">
        <v>1.720224E9</v>
      </c>
      <c r="B2607" s="186">
        <v>1.7203104E9</v>
      </c>
      <c r="C2607" s="186">
        <v>0.3645194</v>
      </c>
      <c r="D2607" s="186" t="s">
        <v>537</v>
      </c>
      <c r="E2607" s="196"/>
      <c r="F2607" s="186" t="s">
        <v>543</v>
      </c>
      <c r="G2607" s="186" t="s">
        <v>539</v>
      </c>
      <c r="H2607" s="186" t="s">
        <v>486</v>
      </c>
      <c r="I2607" s="186" t="s">
        <v>540</v>
      </c>
      <c r="J2607" s="152" t="str">
        <f t="shared" si="1"/>
        <v>2024/07</v>
      </c>
    </row>
    <row r="2608">
      <c r="A2608" s="195">
        <v>1.7203104E9</v>
      </c>
      <c r="B2608" s="186">
        <v>1.7203968E9</v>
      </c>
      <c r="C2608" s="186">
        <v>0.293585</v>
      </c>
      <c r="D2608" s="186" t="s">
        <v>537</v>
      </c>
      <c r="E2608" s="196"/>
      <c r="F2608" s="186" t="s">
        <v>542</v>
      </c>
      <c r="G2608" s="186" t="s">
        <v>539</v>
      </c>
      <c r="H2608" s="186" t="s">
        <v>487</v>
      </c>
      <c r="I2608" s="186" t="s">
        <v>540</v>
      </c>
      <c r="J2608" s="152" t="str">
        <f t="shared" si="1"/>
        <v>2024/07</v>
      </c>
    </row>
    <row r="2609">
      <c r="A2609" s="195">
        <v>1.7203104E9</v>
      </c>
      <c r="B2609" s="186">
        <v>1.7203968E9</v>
      </c>
      <c r="C2609" s="186">
        <v>0.50655</v>
      </c>
      <c r="D2609" s="186" t="s">
        <v>537</v>
      </c>
      <c r="E2609" s="196"/>
      <c r="F2609" s="186" t="s">
        <v>545</v>
      </c>
      <c r="G2609" s="186" t="s">
        <v>539</v>
      </c>
      <c r="H2609" s="186" t="s">
        <v>491</v>
      </c>
      <c r="I2609" s="186" t="s">
        <v>540</v>
      </c>
      <c r="J2609" s="152" t="str">
        <f t="shared" si="1"/>
        <v>2024/07</v>
      </c>
    </row>
    <row r="2610">
      <c r="A2610" s="195">
        <v>1.7203104E9</v>
      </c>
      <c r="B2610" s="186">
        <v>1.7203968E9</v>
      </c>
      <c r="C2610" s="186">
        <v>0.0568665000000001</v>
      </c>
      <c r="D2610" s="186" t="s">
        <v>537</v>
      </c>
      <c r="E2610" s="196"/>
      <c r="F2610" s="186" t="s">
        <v>543</v>
      </c>
      <c r="G2610" s="186" t="s">
        <v>539</v>
      </c>
      <c r="H2610" s="186" t="s">
        <v>486</v>
      </c>
      <c r="I2610" s="186" t="s">
        <v>540</v>
      </c>
      <c r="J2610" s="152" t="str">
        <f t="shared" si="1"/>
        <v>2024/07</v>
      </c>
    </row>
    <row r="2611">
      <c r="A2611" s="195">
        <v>1.7203104E9</v>
      </c>
      <c r="B2611" s="186">
        <v>1.7203968E9</v>
      </c>
      <c r="C2611" s="186">
        <v>0.066136</v>
      </c>
      <c r="D2611" s="186" t="s">
        <v>537</v>
      </c>
      <c r="E2611" s="196"/>
      <c r="F2611" s="186" t="s">
        <v>560</v>
      </c>
      <c r="G2611" s="186" t="s">
        <v>539</v>
      </c>
      <c r="H2611" s="186" t="s">
        <v>492</v>
      </c>
      <c r="I2611" s="186" t="s">
        <v>540</v>
      </c>
      <c r="J2611" s="152" t="str">
        <f t="shared" si="1"/>
        <v>2024/07</v>
      </c>
    </row>
    <row r="2612">
      <c r="A2612" s="195">
        <v>1.7203968E9</v>
      </c>
      <c r="B2612" s="186">
        <v>1.7204832E9</v>
      </c>
      <c r="C2612" s="186">
        <v>0.027705</v>
      </c>
      <c r="D2612" s="186" t="s">
        <v>537</v>
      </c>
      <c r="E2612" s="196"/>
      <c r="F2612" s="186" t="s">
        <v>566</v>
      </c>
      <c r="G2612" s="186" t="s">
        <v>539</v>
      </c>
      <c r="H2612" s="186" t="s">
        <v>495</v>
      </c>
      <c r="I2612" s="186" t="s">
        <v>540</v>
      </c>
      <c r="J2612" s="152" t="str">
        <f t="shared" si="1"/>
        <v>2024/07</v>
      </c>
    </row>
    <row r="2613">
      <c r="A2613" s="195">
        <v>1.7203968E9</v>
      </c>
      <c r="B2613" s="186">
        <v>1.7204832E9</v>
      </c>
      <c r="C2613" s="186">
        <v>1.026827</v>
      </c>
      <c r="D2613" s="186" t="s">
        <v>537</v>
      </c>
      <c r="E2613" s="196"/>
      <c r="F2613" s="186" t="s">
        <v>548</v>
      </c>
      <c r="G2613" s="186" t="s">
        <v>539</v>
      </c>
      <c r="H2613" s="186" t="s">
        <v>488</v>
      </c>
      <c r="I2613" s="186" t="s">
        <v>540</v>
      </c>
      <c r="J2613" s="152" t="str">
        <f t="shared" si="1"/>
        <v>2024/07</v>
      </c>
    </row>
    <row r="2614">
      <c r="A2614" s="195">
        <v>1.7203968E9</v>
      </c>
      <c r="B2614" s="186">
        <v>1.7204832E9</v>
      </c>
      <c r="C2614" s="186">
        <v>275.92992021</v>
      </c>
      <c r="D2614" s="186" t="s">
        <v>537</v>
      </c>
      <c r="E2614" s="196"/>
      <c r="F2614" s="186" t="s">
        <v>541</v>
      </c>
      <c r="G2614" s="186" t="s">
        <v>539</v>
      </c>
      <c r="H2614" s="186" t="s">
        <v>489</v>
      </c>
      <c r="I2614" s="186" t="s">
        <v>540</v>
      </c>
      <c r="J2614" s="152" t="str">
        <f t="shared" si="1"/>
        <v>2024/07</v>
      </c>
    </row>
    <row r="2615">
      <c r="A2615" s="195">
        <v>1.7203968E9</v>
      </c>
      <c r="B2615" s="186">
        <v>1.7204832E9</v>
      </c>
      <c r="C2615" s="186">
        <v>1.02245</v>
      </c>
      <c r="D2615" s="186" t="s">
        <v>537</v>
      </c>
      <c r="E2615" s="196"/>
      <c r="F2615" s="186" t="s">
        <v>563</v>
      </c>
      <c r="G2615" s="186" t="s">
        <v>539</v>
      </c>
      <c r="H2615" s="186" t="s">
        <v>490</v>
      </c>
      <c r="I2615" s="186" t="s">
        <v>540</v>
      </c>
      <c r="J2615" s="152" t="str">
        <f t="shared" si="1"/>
        <v>2024/07</v>
      </c>
    </row>
    <row r="2616">
      <c r="A2616" s="195">
        <v>1.7203968E9</v>
      </c>
      <c r="B2616" s="186">
        <v>1.7204832E9</v>
      </c>
      <c r="C2616" s="186">
        <v>1.107683</v>
      </c>
      <c r="D2616" s="186" t="s">
        <v>537</v>
      </c>
      <c r="E2616" s="196"/>
      <c r="F2616" s="186" t="s">
        <v>545</v>
      </c>
      <c r="G2616" s="186" t="s">
        <v>539</v>
      </c>
      <c r="H2616" s="186" t="s">
        <v>491</v>
      </c>
      <c r="I2616" s="186" t="s">
        <v>540</v>
      </c>
      <c r="J2616" s="152" t="str">
        <f t="shared" si="1"/>
        <v>2024/07</v>
      </c>
    </row>
    <row r="2617">
      <c r="A2617" s="195">
        <v>1.7203968E9</v>
      </c>
      <c r="B2617" s="186">
        <v>1.7204832E9</v>
      </c>
      <c r="C2617" s="186">
        <v>10.4313577</v>
      </c>
      <c r="D2617" s="186" t="s">
        <v>537</v>
      </c>
      <c r="E2617" s="196"/>
      <c r="F2617" s="186" t="s">
        <v>543</v>
      </c>
      <c r="G2617" s="186" t="s">
        <v>539</v>
      </c>
      <c r="H2617" s="186" t="s">
        <v>486</v>
      </c>
      <c r="I2617" s="186" t="s">
        <v>540</v>
      </c>
      <c r="J2617" s="152" t="str">
        <f t="shared" si="1"/>
        <v>2024/07</v>
      </c>
    </row>
    <row r="2618">
      <c r="A2618" s="195">
        <v>1.7203968E9</v>
      </c>
      <c r="B2618" s="186">
        <v>1.7204832E9</v>
      </c>
      <c r="C2618" s="186">
        <v>8.392163</v>
      </c>
      <c r="D2618" s="186" t="s">
        <v>537</v>
      </c>
      <c r="E2618" s="196"/>
      <c r="F2618" s="186" t="s">
        <v>560</v>
      </c>
      <c r="G2618" s="186" t="s">
        <v>539</v>
      </c>
      <c r="H2618" s="186" t="s">
        <v>492</v>
      </c>
      <c r="I2618" s="186" t="s">
        <v>540</v>
      </c>
      <c r="J2618" s="152" t="str">
        <f t="shared" si="1"/>
        <v>2024/07</v>
      </c>
    </row>
    <row r="2619">
      <c r="A2619" s="195">
        <v>1.7203968E9</v>
      </c>
      <c r="B2619" s="186">
        <v>1.7204832E9</v>
      </c>
      <c r="C2619" s="186">
        <v>0.003642</v>
      </c>
      <c r="D2619" s="186" t="s">
        <v>537</v>
      </c>
      <c r="E2619" s="196"/>
      <c r="F2619" s="186" t="s">
        <v>561</v>
      </c>
      <c r="G2619" s="186" t="s">
        <v>539</v>
      </c>
      <c r="H2619" s="186" t="s">
        <v>493</v>
      </c>
      <c r="I2619" s="186" t="s">
        <v>540</v>
      </c>
      <c r="J2619" s="152" t="str">
        <f t="shared" si="1"/>
        <v>2024/07</v>
      </c>
    </row>
    <row r="2620">
      <c r="A2620" s="195">
        <v>1.7204832E9</v>
      </c>
      <c r="B2620" s="186">
        <v>1.7205696E9</v>
      </c>
      <c r="C2620" s="186">
        <v>0.030645</v>
      </c>
      <c r="D2620" s="186" t="s">
        <v>537</v>
      </c>
      <c r="E2620" s="196"/>
      <c r="F2620" s="186" t="s">
        <v>542</v>
      </c>
      <c r="G2620" s="186" t="s">
        <v>539</v>
      </c>
      <c r="H2620" s="186" t="s">
        <v>487</v>
      </c>
      <c r="I2620" s="186" t="s">
        <v>540</v>
      </c>
      <c r="J2620" s="152" t="str">
        <f t="shared" si="1"/>
        <v>2024/07</v>
      </c>
    </row>
    <row r="2621">
      <c r="A2621" s="195">
        <v>1.7204832E9</v>
      </c>
      <c r="B2621" s="186">
        <v>1.7205696E9</v>
      </c>
      <c r="C2621" s="186">
        <v>1.1988105</v>
      </c>
      <c r="D2621" s="186" t="s">
        <v>537</v>
      </c>
      <c r="E2621" s="196"/>
      <c r="F2621" s="186" t="s">
        <v>548</v>
      </c>
      <c r="G2621" s="186" t="s">
        <v>539</v>
      </c>
      <c r="H2621" s="186" t="s">
        <v>488</v>
      </c>
      <c r="I2621" s="186" t="s">
        <v>540</v>
      </c>
      <c r="J2621" s="152" t="str">
        <f t="shared" si="1"/>
        <v>2024/07</v>
      </c>
    </row>
    <row r="2622">
      <c r="A2622" s="195">
        <v>1.7204832E9</v>
      </c>
      <c r="B2622" s="186">
        <v>1.7205696E9</v>
      </c>
      <c r="C2622" s="186">
        <v>15.39390796</v>
      </c>
      <c r="D2622" s="186" t="s">
        <v>537</v>
      </c>
      <c r="E2622" s="196"/>
      <c r="F2622" s="186" t="s">
        <v>541</v>
      </c>
      <c r="G2622" s="186" t="s">
        <v>539</v>
      </c>
      <c r="H2622" s="186" t="s">
        <v>489</v>
      </c>
      <c r="I2622" s="186" t="s">
        <v>540</v>
      </c>
      <c r="J2622" s="152" t="str">
        <f t="shared" si="1"/>
        <v>2024/07</v>
      </c>
    </row>
    <row r="2623">
      <c r="A2623" s="195">
        <v>1.7204832E9</v>
      </c>
      <c r="B2623" s="186">
        <v>1.7205696E9</v>
      </c>
      <c r="C2623" s="186">
        <v>0.08424</v>
      </c>
      <c r="D2623" s="186" t="s">
        <v>537</v>
      </c>
      <c r="E2623" s="196"/>
      <c r="F2623" s="186" t="s">
        <v>561</v>
      </c>
      <c r="G2623" s="186" t="s">
        <v>539</v>
      </c>
      <c r="H2623" s="186" t="s">
        <v>493</v>
      </c>
      <c r="I2623" s="186" t="s">
        <v>540</v>
      </c>
      <c r="J2623" s="152" t="str">
        <f t="shared" si="1"/>
        <v>2024/07</v>
      </c>
    </row>
    <row r="2624">
      <c r="A2624" s="195">
        <v>1.7204832E9</v>
      </c>
      <c r="B2624" s="186">
        <v>1.7205696E9</v>
      </c>
      <c r="C2624" s="186">
        <v>2.468895</v>
      </c>
      <c r="D2624" s="186" t="s">
        <v>537</v>
      </c>
      <c r="E2624" s="196"/>
      <c r="F2624" s="186" t="s">
        <v>563</v>
      </c>
      <c r="G2624" s="186" t="s">
        <v>539</v>
      </c>
      <c r="H2624" s="186" t="s">
        <v>490</v>
      </c>
      <c r="I2624" s="186" t="s">
        <v>540</v>
      </c>
      <c r="J2624" s="152" t="str">
        <f t="shared" si="1"/>
        <v>2024/07</v>
      </c>
    </row>
    <row r="2625">
      <c r="A2625" s="195">
        <v>1.7204832E9</v>
      </c>
      <c r="B2625" s="186">
        <v>1.7205696E9</v>
      </c>
      <c r="C2625" s="186">
        <v>3.257954</v>
      </c>
      <c r="D2625" s="186" t="s">
        <v>537</v>
      </c>
      <c r="E2625" s="196"/>
      <c r="F2625" s="186" t="s">
        <v>545</v>
      </c>
      <c r="G2625" s="186" t="s">
        <v>539</v>
      </c>
      <c r="H2625" s="186" t="s">
        <v>491</v>
      </c>
      <c r="I2625" s="186" t="s">
        <v>540</v>
      </c>
      <c r="J2625" s="152" t="str">
        <f t="shared" si="1"/>
        <v>2024/07</v>
      </c>
    </row>
    <row r="2626">
      <c r="A2626" s="195">
        <v>1.7204832E9</v>
      </c>
      <c r="B2626" s="186">
        <v>1.7205696E9</v>
      </c>
      <c r="C2626" s="186">
        <v>5.8019363</v>
      </c>
      <c r="D2626" s="186" t="s">
        <v>537</v>
      </c>
      <c r="E2626" s="196"/>
      <c r="F2626" s="186" t="s">
        <v>543</v>
      </c>
      <c r="G2626" s="186" t="s">
        <v>539</v>
      </c>
      <c r="H2626" s="186" t="s">
        <v>486</v>
      </c>
      <c r="I2626" s="186" t="s">
        <v>540</v>
      </c>
      <c r="J2626" s="152" t="str">
        <f t="shared" si="1"/>
        <v>2024/07</v>
      </c>
    </row>
    <row r="2627">
      <c r="A2627" s="195">
        <v>1.7204832E9</v>
      </c>
      <c r="B2627" s="186">
        <v>1.7205696E9</v>
      </c>
      <c r="C2627" s="186">
        <v>0.206694</v>
      </c>
      <c r="D2627" s="186" t="s">
        <v>537</v>
      </c>
      <c r="E2627" s="196"/>
      <c r="F2627" s="186" t="s">
        <v>560</v>
      </c>
      <c r="G2627" s="186" t="s">
        <v>539</v>
      </c>
      <c r="H2627" s="186" t="s">
        <v>492</v>
      </c>
      <c r="I2627" s="186" t="s">
        <v>540</v>
      </c>
      <c r="J2627" s="152" t="str">
        <f t="shared" si="1"/>
        <v>2024/07</v>
      </c>
    </row>
    <row r="2628">
      <c r="A2628" s="195">
        <v>1.7205696E9</v>
      </c>
      <c r="B2628" s="186">
        <v>1.720656E9</v>
      </c>
      <c r="C2628" s="186">
        <v>0.00407</v>
      </c>
      <c r="D2628" s="186" t="s">
        <v>537</v>
      </c>
      <c r="E2628" s="196"/>
      <c r="F2628" s="186" t="s">
        <v>542</v>
      </c>
      <c r="G2628" s="186" t="s">
        <v>539</v>
      </c>
      <c r="H2628" s="186" t="s">
        <v>487</v>
      </c>
      <c r="I2628" s="186" t="s">
        <v>540</v>
      </c>
      <c r="J2628" s="152" t="str">
        <f t="shared" si="1"/>
        <v>2024/07</v>
      </c>
    </row>
    <row r="2629">
      <c r="A2629" s="195">
        <v>1.7205696E9</v>
      </c>
      <c r="B2629" s="186">
        <v>1.720656E9</v>
      </c>
      <c r="C2629" s="186">
        <v>0.365387</v>
      </c>
      <c r="D2629" s="186" t="s">
        <v>537</v>
      </c>
      <c r="E2629" s="196"/>
      <c r="F2629" s="186" t="s">
        <v>548</v>
      </c>
      <c r="G2629" s="186" t="s">
        <v>539</v>
      </c>
      <c r="H2629" s="186" t="s">
        <v>488</v>
      </c>
      <c r="I2629" s="186" t="s">
        <v>540</v>
      </c>
      <c r="J2629" s="152" t="str">
        <f t="shared" si="1"/>
        <v>2024/07</v>
      </c>
    </row>
    <row r="2630">
      <c r="A2630" s="195">
        <v>1.7205696E9</v>
      </c>
      <c r="B2630" s="186">
        <v>1.720656E9</v>
      </c>
      <c r="C2630" s="186">
        <v>8.21418455</v>
      </c>
      <c r="D2630" s="186" t="s">
        <v>537</v>
      </c>
      <c r="E2630" s="196"/>
      <c r="F2630" s="186" t="s">
        <v>541</v>
      </c>
      <c r="G2630" s="186" t="s">
        <v>539</v>
      </c>
      <c r="H2630" s="186" t="s">
        <v>489</v>
      </c>
      <c r="I2630" s="186" t="s">
        <v>540</v>
      </c>
      <c r="J2630" s="152" t="str">
        <f t="shared" si="1"/>
        <v>2024/07</v>
      </c>
    </row>
    <row r="2631">
      <c r="A2631" s="195">
        <v>1.7205696E9</v>
      </c>
      <c r="B2631" s="186">
        <v>1.720656E9</v>
      </c>
      <c r="C2631" s="186">
        <v>0.869045</v>
      </c>
      <c r="D2631" s="186" t="s">
        <v>537</v>
      </c>
      <c r="E2631" s="196"/>
      <c r="F2631" s="186" t="s">
        <v>545</v>
      </c>
      <c r="G2631" s="186" t="s">
        <v>539</v>
      </c>
      <c r="H2631" s="186" t="s">
        <v>491</v>
      </c>
      <c r="I2631" s="186" t="s">
        <v>540</v>
      </c>
      <c r="J2631" s="152" t="str">
        <f t="shared" si="1"/>
        <v>2024/07</v>
      </c>
    </row>
    <row r="2632">
      <c r="A2632" s="195">
        <v>1.7205696E9</v>
      </c>
      <c r="B2632" s="186">
        <v>1.720656E9</v>
      </c>
      <c r="C2632" s="186">
        <v>8.4975401</v>
      </c>
      <c r="D2632" s="186" t="s">
        <v>537</v>
      </c>
      <c r="E2632" s="196"/>
      <c r="F2632" s="186" t="s">
        <v>543</v>
      </c>
      <c r="G2632" s="186" t="s">
        <v>539</v>
      </c>
      <c r="H2632" s="186" t="s">
        <v>486</v>
      </c>
      <c r="I2632" s="186" t="s">
        <v>540</v>
      </c>
      <c r="J2632" s="152" t="str">
        <f t="shared" si="1"/>
        <v>2024/07</v>
      </c>
    </row>
    <row r="2633">
      <c r="A2633" s="195">
        <v>1.7205696E9</v>
      </c>
      <c r="B2633" s="186">
        <v>1.720656E9</v>
      </c>
      <c r="C2633" s="186">
        <v>0.015574</v>
      </c>
      <c r="D2633" s="186" t="s">
        <v>537</v>
      </c>
      <c r="E2633" s="196"/>
      <c r="F2633" s="186" t="s">
        <v>560</v>
      </c>
      <c r="G2633" s="186" t="s">
        <v>539</v>
      </c>
      <c r="H2633" s="186" t="s">
        <v>492</v>
      </c>
      <c r="I2633" s="186" t="s">
        <v>540</v>
      </c>
      <c r="J2633" s="152" t="str">
        <f t="shared" si="1"/>
        <v>2024/07</v>
      </c>
    </row>
    <row r="2634">
      <c r="A2634" s="195">
        <v>1.7205696E9</v>
      </c>
      <c r="B2634" s="186">
        <v>1.720656E9</v>
      </c>
      <c r="C2634" s="186">
        <v>0.023565</v>
      </c>
      <c r="D2634" s="186" t="s">
        <v>537</v>
      </c>
      <c r="E2634" s="196"/>
      <c r="F2634" s="186" t="s">
        <v>561</v>
      </c>
      <c r="G2634" s="186" t="s">
        <v>539</v>
      </c>
      <c r="H2634" s="186" t="s">
        <v>493</v>
      </c>
      <c r="I2634" s="186" t="s">
        <v>540</v>
      </c>
      <c r="J2634" s="152" t="str">
        <f t="shared" si="1"/>
        <v>2024/07</v>
      </c>
    </row>
    <row r="2635">
      <c r="A2635" s="195">
        <v>1.720656E9</v>
      </c>
      <c r="B2635" s="186">
        <v>1.7207424E9</v>
      </c>
      <c r="C2635" s="186">
        <v>0.075495</v>
      </c>
      <c r="D2635" s="186" t="s">
        <v>537</v>
      </c>
      <c r="E2635" s="196"/>
      <c r="F2635" s="186" t="s">
        <v>560</v>
      </c>
      <c r="G2635" s="186" t="s">
        <v>539</v>
      </c>
      <c r="H2635" s="186" t="s">
        <v>492</v>
      </c>
      <c r="I2635" s="186" t="s">
        <v>540</v>
      </c>
      <c r="J2635" s="152" t="str">
        <f t="shared" si="1"/>
        <v>2024/07</v>
      </c>
    </row>
    <row r="2636">
      <c r="A2636" s="195">
        <v>1.720656E9</v>
      </c>
      <c r="B2636" s="186">
        <v>1.7207424E9</v>
      </c>
      <c r="C2636" s="186">
        <v>3.153994</v>
      </c>
      <c r="D2636" s="186" t="s">
        <v>537</v>
      </c>
      <c r="E2636" s="196"/>
      <c r="F2636" s="186" t="s">
        <v>548</v>
      </c>
      <c r="G2636" s="186" t="s">
        <v>539</v>
      </c>
      <c r="H2636" s="186" t="s">
        <v>488</v>
      </c>
      <c r="I2636" s="186" t="s">
        <v>540</v>
      </c>
      <c r="J2636" s="152" t="str">
        <f t="shared" si="1"/>
        <v>2024/07</v>
      </c>
    </row>
    <row r="2637">
      <c r="A2637" s="195">
        <v>1.720656E9</v>
      </c>
      <c r="B2637" s="186">
        <v>1.7207424E9</v>
      </c>
      <c r="C2637" s="186">
        <v>17.76450666</v>
      </c>
      <c r="D2637" s="186" t="s">
        <v>537</v>
      </c>
      <c r="E2637" s="196"/>
      <c r="F2637" s="186" t="s">
        <v>541</v>
      </c>
      <c r="G2637" s="186" t="s">
        <v>539</v>
      </c>
      <c r="H2637" s="186" t="s">
        <v>489</v>
      </c>
      <c r="I2637" s="186" t="s">
        <v>540</v>
      </c>
      <c r="J2637" s="152" t="str">
        <f t="shared" si="1"/>
        <v>2024/07</v>
      </c>
    </row>
    <row r="2638">
      <c r="A2638" s="195">
        <v>1.720656E9</v>
      </c>
      <c r="B2638" s="186">
        <v>1.7207424E9</v>
      </c>
      <c r="C2638" s="186">
        <v>0.084324</v>
      </c>
      <c r="D2638" s="186" t="s">
        <v>537</v>
      </c>
      <c r="E2638" s="196"/>
      <c r="F2638" s="186" t="s">
        <v>561</v>
      </c>
      <c r="G2638" s="186" t="s">
        <v>539</v>
      </c>
      <c r="H2638" s="186" t="s">
        <v>493</v>
      </c>
      <c r="I2638" s="186" t="s">
        <v>540</v>
      </c>
      <c r="J2638" s="152" t="str">
        <f t="shared" si="1"/>
        <v>2024/07</v>
      </c>
    </row>
    <row r="2639">
      <c r="A2639" s="195">
        <v>1.720656E9</v>
      </c>
      <c r="B2639" s="186">
        <v>1.7207424E9</v>
      </c>
      <c r="C2639" s="186">
        <v>0.12475</v>
      </c>
      <c r="D2639" s="186" t="s">
        <v>537</v>
      </c>
      <c r="E2639" s="196"/>
      <c r="F2639" s="186" t="s">
        <v>563</v>
      </c>
      <c r="G2639" s="186" t="s">
        <v>539</v>
      </c>
      <c r="H2639" s="186" t="s">
        <v>490</v>
      </c>
      <c r="I2639" s="186" t="s">
        <v>540</v>
      </c>
      <c r="J2639" s="152" t="str">
        <f t="shared" si="1"/>
        <v>2024/07</v>
      </c>
    </row>
    <row r="2640">
      <c r="A2640" s="195">
        <v>1.720656E9</v>
      </c>
      <c r="B2640" s="186">
        <v>1.7207424E9</v>
      </c>
      <c r="C2640" s="186">
        <v>3.825469</v>
      </c>
      <c r="D2640" s="186" t="s">
        <v>537</v>
      </c>
      <c r="E2640" s="196"/>
      <c r="F2640" s="186" t="s">
        <v>545</v>
      </c>
      <c r="G2640" s="186" t="s">
        <v>539</v>
      </c>
      <c r="H2640" s="186" t="s">
        <v>491</v>
      </c>
      <c r="I2640" s="186" t="s">
        <v>540</v>
      </c>
      <c r="J2640" s="152" t="str">
        <f t="shared" si="1"/>
        <v>2024/07</v>
      </c>
    </row>
    <row r="2641">
      <c r="A2641" s="195">
        <v>1.720656E9</v>
      </c>
      <c r="B2641" s="186">
        <v>1.7207424E9</v>
      </c>
      <c r="C2641" s="186">
        <v>3.8826344</v>
      </c>
      <c r="D2641" s="186" t="s">
        <v>537</v>
      </c>
      <c r="E2641" s="196"/>
      <c r="F2641" s="186" t="s">
        <v>543</v>
      </c>
      <c r="G2641" s="186" t="s">
        <v>539</v>
      </c>
      <c r="H2641" s="186" t="s">
        <v>486</v>
      </c>
      <c r="I2641" s="186" t="s">
        <v>540</v>
      </c>
      <c r="J2641" s="152" t="str">
        <f t="shared" si="1"/>
        <v>2024/07</v>
      </c>
    </row>
    <row r="2642">
      <c r="A2642" s="195">
        <v>1.7207424E9</v>
      </c>
      <c r="B2642" s="186">
        <v>1.7208288E9</v>
      </c>
      <c r="C2642" s="186">
        <v>3.072145</v>
      </c>
      <c r="D2642" s="186" t="s">
        <v>537</v>
      </c>
      <c r="E2642" s="196"/>
      <c r="F2642" s="186" t="s">
        <v>548</v>
      </c>
      <c r="G2642" s="186" t="s">
        <v>539</v>
      </c>
      <c r="H2642" s="186" t="s">
        <v>488</v>
      </c>
      <c r="I2642" s="186" t="s">
        <v>540</v>
      </c>
      <c r="J2642" s="152" t="str">
        <f t="shared" si="1"/>
        <v>2024/07</v>
      </c>
    </row>
    <row r="2643">
      <c r="A2643" s="195">
        <v>1.7207424E9</v>
      </c>
      <c r="B2643" s="186">
        <v>1.7208288E9</v>
      </c>
      <c r="C2643" s="186">
        <v>5.33354</v>
      </c>
      <c r="D2643" s="186" t="s">
        <v>537</v>
      </c>
      <c r="E2643" s="196"/>
      <c r="F2643" s="186" t="s">
        <v>541</v>
      </c>
      <c r="G2643" s="186" t="s">
        <v>539</v>
      </c>
      <c r="H2643" s="186" t="s">
        <v>489</v>
      </c>
      <c r="I2643" s="186" t="s">
        <v>540</v>
      </c>
      <c r="J2643" s="152" t="str">
        <f t="shared" si="1"/>
        <v>2024/07</v>
      </c>
    </row>
    <row r="2644">
      <c r="A2644" s="195">
        <v>1.7207424E9</v>
      </c>
      <c r="B2644" s="186">
        <v>1.7208288E9</v>
      </c>
      <c r="C2644" s="186">
        <v>0.05537</v>
      </c>
      <c r="D2644" s="186" t="s">
        <v>537</v>
      </c>
      <c r="E2644" s="196"/>
      <c r="F2644" s="186" t="s">
        <v>563</v>
      </c>
      <c r="G2644" s="186" t="s">
        <v>539</v>
      </c>
      <c r="H2644" s="186" t="s">
        <v>490</v>
      </c>
      <c r="I2644" s="186" t="s">
        <v>540</v>
      </c>
      <c r="J2644" s="152" t="str">
        <f t="shared" si="1"/>
        <v>2024/07</v>
      </c>
    </row>
    <row r="2645">
      <c r="A2645" s="195">
        <v>1.7207424E9</v>
      </c>
      <c r="B2645" s="186">
        <v>1.7208288E9</v>
      </c>
      <c r="C2645" s="186">
        <v>1.410425</v>
      </c>
      <c r="D2645" s="186" t="s">
        <v>537</v>
      </c>
      <c r="E2645" s="196"/>
      <c r="F2645" s="186" t="s">
        <v>545</v>
      </c>
      <c r="G2645" s="186" t="s">
        <v>539</v>
      </c>
      <c r="H2645" s="186" t="s">
        <v>491</v>
      </c>
      <c r="I2645" s="186" t="s">
        <v>540</v>
      </c>
      <c r="J2645" s="152" t="str">
        <f t="shared" si="1"/>
        <v>2024/07</v>
      </c>
    </row>
    <row r="2646">
      <c r="A2646" s="195">
        <v>1.7207424E9</v>
      </c>
      <c r="B2646" s="186">
        <v>1.7208288E9</v>
      </c>
      <c r="C2646" s="186">
        <v>7.3873677</v>
      </c>
      <c r="D2646" s="186" t="s">
        <v>537</v>
      </c>
      <c r="E2646" s="196"/>
      <c r="F2646" s="186" t="s">
        <v>543</v>
      </c>
      <c r="G2646" s="186" t="s">
        <v>539</v>
      </c>
      <c r="H2646" s="186" t="s">
        <v>486</v>
      </c>
      <c r="I2646" s="186" t="s">
        <v>540</v>
      </c>
      <c r="J2646" s="152" t="str">
        <f t="shared" si="1"/>
        <v>2024/07</v>
      </c>
    </row>
    <row r="2647">
      <c r="A2647" s="195">
        <v>1.7207424E9</v>
      </c>
      <c r="B2647" s="186">
        <v>1.7208288E9</v>
      </c>
      <c r="C2647" s="186">
        <v>0.013376</v>
      </c>
      <c r="D2647" s="186" t="s">
        <v>537</v>
      </c>
      <c r="E2647" s="196"/>
      <c r="F2647" s="186" t="s">
        <v>560</v>
      </c>
      <c r="G2647" s="186" t="s">
        <v>539</v>
      </c>
      <c r="H2647" s="186" t="s">
        <v>492</v>
      </c>
      <c r="I2647" s="186" t="s">
        <v>540</v>
      </c>
      <c r="J2647" s="152" t="str">
        <f t="shared" si="1"/>
        <v>2024/07</v>
      </c>
    </row>
    <row r="2648">
      <c r="A2648" s="195">
        <v>1.7207424E9</v>
      </c>
      <c r="B2648" s="186">
        <v>1.7208288E9</v>
      </c>
      <c r="C2648" s="186">
        <v>0.002504</v>
      </c>
      <c r="D2648" s="186" t="s">
        <v>537</v>
      </c>
      <c r="E2648" s="196"/>
      <c r="F2648" s="186" t="s">
        <v>561</v>
      </c>
      <c r="G2648" s="186" t="s">
        <v>539</v>
      </c>
      <c r="H2648" s="186" t="s">
        <v>493</v>
      </c>
      <c r="I2648" s="186" t="s">
        <v>540</v>
      </c>
      <c r="J2648" s="152" t="str">
        <f t="shared" si="1"/>
        <v>2024/07</v>
      </c>
    </row>
    <row r="2649">
      <c r="A2649" s="195">
        <v>1.7208288E9</v>
      </c>
      <c r="B2649" s="186">
        <v>1.7209152E9</v>
      </c>
      <c r="C2649" s="186">
        <v>0.084565</v>
      </c>
      <c r="D2649" s="186" t="s">
        <v>537</v>
      </c>
      <c r="E2649" s="196"/>
      <c r="F2649" s="186" t="s">
        <v>563</v>
      </c>
      <c r="G2649" s="186" t="s">
        <v>539</v>
      </c>
      <c r="H2649" s="186" t="s">
        <v>490</v>
      </c>
      <c r="I2649" s="186" t="s">
        <v>540</v>
      </c>
      <c r="J2649" s="152" t="str">
        <f t="shared" si="1"/>
        <v>2024/07</v>
      </c>
    </row>
    <row r="2650">
      <c r="A2650" s="195">
        <v>1.7208288E9</v>
      </c>
      <c r="B2650" s="186">
        <v>1.7209152E9</v>
      </c>
      <c r="C2650" s="186">
        <v>2.0666898</v>
      </c>
      <c r="D2650" s="186" t="s">
        <v>537</v>
      </c>
      <c r="E2650" s="196"/>
      <c r="F2650" s="186" t="s">
        <v>543</v>
      </c>
      <c r="G2650" s="186" t="s">
        <v>539</v>
      </c>
      <c r="H2650" s="186" t="s">
        <v>486</v>
      </c>
      <c r="I2650" s="186" t="s">
        <v>540</v>
      </c>
      <c r="J2650" s="152" t="str">
        <f t="shared" si="1"/>
        <v>2024/07</v>
      </c>
    </row>
    <row r="2651">
      <c r="A2651" s="195">
        <v>1.7208288E9</v>
      </c>
      <c r="B2651" s="186">
        <v>1.7209152E9</v>
      </c>
      <c r="C2651" s="186">
        <v>0.70359</v>
      </c>
      <c r="D2651" s="186" t="s">
        <v>537</v>
      </c>
      <c r="E2651" s="196"/>
      <c r="F2651" s="186" t="s">
        <v>553</v>
      </c>
      <c r="G2651" s="186" t="s">
        <v>539</v>
      </c>
      <c r="H2651" s="186" t="s">
        <v>496</v>
      </c>
      <c r="I2651" s="186" t="s">
        <v>540</v>
      </c>
      <c r="J2651" s="152" t="str">
        <f t="shared" si="1"/>
        <v>2024/07</v>
      </c>
    </row>
    <row r="2652">
      <c r="A2652" s="195">
        <v>1.7208288E9</v>
      </c>
      <c r="B2652" s="186">
        <v>1.7209152E9</v>
      </c>
      <c r="C2652" s="186">
        <v>3.4113575</v>
      </c>
      <c r="D2652" s="186" t="s">
        <v>537</v>
      </c>
      <c r="E2652" s="196"/>
      <c r="F2652" s="186" t="s">
        <v>550</v>
      </c>
      <c r="G2652" s="186" t="s">
        <v>539</v>
      </c>
      <c r="H2652" s="186" t="s">
        <v>497</v>
      </c>
      <c r="I2652" s="186" t="s">
        <v>540</v>
      </c>
      <c r="J2652" s="152" t="str">
        <f t="shared" si="1"/>
        <v>2024/07</v>
      </c>
    </row>
    <row r="2653">
      <c r="A2653" s="195">
        <v>1.7209152E9</v>
      </c>
      <c r="B2653" s="186">
        <v>1.7210016E9</v>
      </c>
      <c r="C2653" s="186">
        <v>0.0733106</v>
      </c>
      <c r="D2653" s="186" t="s">
        <v>537</v>
      </c>
      <c r="E2653" s="196"/>
      <c r="F2653" s="186" t="s">
        <v>543</v>
      </c>
      <c r="G2653" s="186" t="s">
        <v>539</v>
      </c>
      <c r="H2653" s="186" t="s">
        <v>486</v>
      </c>
      <c r="I2653" s="186" t="s">
        <v>540</v>
      </c>
      <c r="J2653" s="152" t="str">
        <f t="shared" si="1"/>
        <v>2024/07</v>
      </c>
    </row>
    <row r="2654">
      <c r="A2654" s="195">
        <v>1.7209152E9</v>
      </c>
      <c r="B2654" s="186">
        <v>1.7210016E9</v>
      </c>
      <c r="C2654" s="186">
        <v>1.22181</v>
      </c>
      <c r="D2654" s="186" t="s">
        <v>537</v>
      </c>
      <c r="E2654" s="196"/>
      <c r="F2654" s="186" t="s">
        <v>553</v>
      </c>
      <c r="G2654" s="186" t="s">
        <v>539</v>
      </c>
      <c r="H2654" s="186" t="s">
        <v>496</v>
      </c>
      <c r="I2654" s="186" t="s">
        <v>540</v>
      </c>
      <c r="J2654" s="152" t="str">
        <f t="shared" si="1"/>
        <v>2024/07</v>
      </c>
    </row>
    <row r="2655">
      <c r="A2655" s="195">
        <v>1.7209152E9</v>
      </c>
      <c r="B2655" s="186">
        <v>1.7210016E9</v>
      </c>
      <c r="C2655" s="186">
        <v>6.409397</v>
      </c>
      <c r="D2655" s="186" t="s">
        <v>537</v>
      </c>
      <c r="E2655" s="196"/>
      <c r="F2655" s="186" t="s">
        <v>550</v>
      </c>
      <c r="G2655" s="186" t="s">
        <v>539</v>
      </c>
      <c r="H2655" s="186" t="s">
        <v>497</v>
      </c>
      <c r="I2655" s="186" t="s">
        <v>540</v>
      </c>
      <c r="J2655" s="152" t="str">
        <f t="shared" si="1"/>
        <v>2024/07</v>
      </c>
    </row>
    <row r="2656">
      <c r="A2656" s="195">
        <v>1.7210016E9</v>
      </c>
      <c r="B2656" s="186">
        <v>1.721088E9</v>
      </c>
      <c r="C2656" s="186">
        <v>3.9161875</v>
      </c>
      <c r="D2656" s="186" t="s">
        <v>537</v>
      </c>
      <c r="E2656" s="196"/>
      <c r="F2656" s="186" t="s">
        <v>548</v>
      </c>
      <c r="G2656" s="186" t="s">
        <v>539</v>
      </c>
      <c r="H2656" s="186" t="s">
        <v>488</v>
      </c>
      <c r="I2656" s="186" t="s">
        <v>540</v>
      </c>
      <c r="J2656" s="152" t="str">
        <f t="shared" si="1"/>
        <v>2024/07</v>
      </c>
    </row>
    <row r="2657">
      <c r="A2657" s="195">
        <v>1.7210016E9</v>
      </c>
      <c r="B2657" s="186">
        <v>1.721088E9</v>
      </c>
      <c r="C2657" s="186">
        <v>1.42462676</v>
      </c>
      <c r="D2657" s="186" t="s">
        <v>537</v>
      </c>
      <c r="E2657" s="196"/>
      <c r="F2657" s="186" t="s">
        <v>541</v>
      </c>
      <c r="G2657" s="186" t="s">
        <v>539</v>
      </c>
      <c r="H2657" s="186" t="s">
        <v>489</v>
      </c>
      <c r="I2657" s="186" t="s">
        <v>540</v>
      </c>
      <c r="J2657" s="152" t="str">
        <f t="shared" si="1"/>
        <v>2024/07</v>
      </c>
    </row>
    <row r="2658">
      <c r="A2658" s="195">
        <v>1.7210016E9</v>
      </c>
      <c r="B2658" s="186">
        <v>1.721088E9</v>
      </c>
      <c r="C2658" s="186">
        <v>1.85252</v>
      </c>
      <c r="D2658" s="186" t="s">
        <v>537</v>
      </c>
      <c r="E2658" s="196"/>
      <c r="F2658" s="186" t="s">
        <v>545</v>
      </c>
      <c r="G2658" s="186" t="s">
        <v>539</v>
      </c>
      <c r="H2658" s="186" t="s">
        <v>491</v>
      </c>
      <c r="I2658" s="186" t="s">
        <v>540</v>
      </c>
      <c r="J2658" s="152" t="str">
        <f t="shared" si="1"/>
        <v>2024/07</v>
      </c>
    </row>
    <row r="2659">
      <c r="A2659" s="195">
        <v>1.7210016E9</v>
      </c>
      <c r="B2659" s="186">
        <v>1.721088E9</v>
      </c>
      <c r="C2659" s="186">
        <v>6.0866587</v>
      </c>
      <c r="D2659" s="186" t="s">
        <v>537</v>
      </c>
      <c r="E2659" s="196"/>
      <c r="F2659" s="186" t="s">
        <v>543</v>
      </c>
      <c r="G2659" s="186" t="s">
        <v>539</v>
      </c>
      <c r="H2659" s="186" t="s">
        <v>486</v>
      </c>
      <c r="I2659" s="186" t="s">
        <v>540</v>
      </c>
      <c r="J2659" s="152" t="str">
        <f t="shared" si="1"/>
        <v>2024/07</v>
      </c>
    </row>
    <row r="2660">
      <c r="A2660" s="195">
        <v>1.7210016E9</v>
      </c>
      <c r="B2660" s="186">
        <v>1.721088E9</v>
      </c>
      <c r="C2660" s="186">
        <v>1.048685</v>
      </c>
      <c r="D2660" s="186" t="s">
        <v>537</v>
      </c>
      <c r="E2660" s="196"/>
      <c r="F2660" s="186" t="s">
        <v>553</v>
      </c>
      <c r="G2660" s="186" t="s">
        <v>539</v>
      </c>
      <c r="H2660" s="186" t="s">
        <v>496</v>
      </c>
      <c r="I2660" s="186" t="s">
        <v>540</v>
      </c>
      <c r="J2660" s="152" t="str">
        <f t="shared" si="1"/>
        <v>2024/07</v>
      </c>
    </row>
    <row r="2661">
      <c r="A2661" s="195">
        <v>1.7210016E9</v>
      </c>
      <c r="B2661" s="186">
        <v>1.721088E9</v>
      </c>
      <c r="C2661" s="186">
        <v>5.35191</v>
      </c>
      <c r="D2661" s="186" t="s">
        <v>537</v>
      </c>
      <c r="E2661" s="196"/>
      <c r="F2661" s="186" t="s">
        <v>550</v>
      </c>
      <c r="G2661" s="186" t="s">
        <v>539</v>
      </c>
      <c r="H2661" s="186" t="s">
        <v>497</v>
      </c>
      <c r="I2661" s="186" t="s">
        <v>540</v>
      </c>
      <c r="J2661" s="152" t="str">
        <f t="shared" si="1"/>
        <v>2024/07</v>
      </c>
    </row>
    <row r="2662">
      <c r="A2662" s="195">
        <v>1.7210016E9</v>
      </c>
      <c r="B2662" s="186">
        <v>1.721088E9</v>
      </c>
      <c r="C2662" s="186">
        <v>0.013459</v>
      </c>
      <c r="D2662" s="186" t="s">
        <v>537</v>
      </c>
      <c r="E2662" s="196"/>
      <c r="F2662" s="186" t="s">
        <v>561</v>
      </c>
      <c r="G2662" s="186" t="s">
        <v>539</v>
      </c>
      <c r="H2662" s="186" t="s">
        <v>493</v>
      </c>
      <c r="I2662" s="186" t="s">
        <v>540</v>
      </c>
      <c r="J2662" s="152" t="str">
        <f t="shared" si="1"/>
        <v>2024/07</v>
      </c>
    </row>
    <row r="2663">
      <c r="A2663" s="195">
        <v>1.721088E9</v>
      </c>
      <c r="B2663" s="186">
        <v>1.7211744E9</v>
      </c>
      <c r="C2663" s="186">
        <v>8.0721895</v>
      </c>
      <c r="D2663" s="186" t="s">
        <v>537</v>
      </c>
      <c r="E2663" s="196"/>
      <c r="F2663" s="186" t="s">
        <v>548</v>
      </c>
      <c r="G2663" s="186" t="s">
        <v>539</v>
      </c>
      <c r="H2663" s="186" t="s">
        <v>488</v>
      </c>
      <c r="I2663" s="186" t="s">
        <v>540</v>
      </c>
      <c r="J2663" s="152" t="str">
        <f t="shared" si="1"/>
        <v>2024/07</v>
      </c>
    </row>
    <row r="2664">
      <c r="A2664" s="195">
        <v>1.721088E9</v>
      </c>
      <c r="B2664" s="186">
        <v>1.7211744E9</v>
      </c>
      <c r="C2664" s="186">
        <v>4.29043619</v>
      </c>
      <c r="D2664" s="186" t="s">
        <v>537</v>
      </c>
      <c r="E2664" s="196"/>
      <c r="F2664" s="186" t="s">
        <v>541</v>
      </c>
      <c r="G2664" s="186" t="s">
        <v>539</v>
      </c>
      <c r="H2664" s="186" t="s">
        <v>489</v>
      </c>
      <c r="I2664" s="186" t="s">
        <v>540</v>
      </c>
      <c r="J2664" s="152" t="str">
        <f t="shared" si="1"/>
        <v>2024/07</v>
      </c>
    </row>
    <row r="2665">
      <c r="A2665" s="195">
        <v>1.721088E9</v>
      </c>
      <c r="B2665" s="186">
        <v>1.7211744E9</v>
      </c>
      <c r="C2665" s="186">
        <v>9.78249</v>
      </c>
      <c r="D2665" s="186" t="s">
        <v>537</v>
      </c>
      <c r="E2665" s="196"/>
      <c r="F2665" s="186" t="s">
        <v>545</v>
      </c>
      <c r="G2665" s="186" t="s">
        <v>539</v>
      </c>
      <c r="H2665" s="186" t="s">
        <v>491</v>
      </c>
      <c r="I2665" s="186" t="s">
        <v>540</v>
      </c>
      <c r="J2665" s="152" t="str">
        <f t="shared" si="1"/>
        <v>2024/07</v>
      </c>
    </row>
    <row r="2666">
      <c r="A2666" s="195">
        <v>1.721088E9</v>
      </c>
      <c r="B2666" s="186">
        <v>1.7211744E9</v>
      </c>
      <c r="C2666" s="186">
        <v>20.4326812</v>
      </c>
      <c r="D2666" s="186" t="s">
        <v>537</v>
      </c>
      <c r="E2666" s="196"/>
      <c r="F2666" s="186" t="s">
        <v>543</v>
      </c>
      <c r="G2666" s="186" t="s">
        <v>539</v>
      </c>
      <c r="H2666" s="186" t="s">
        <v>486</v>
      </c>
      <c r="I2666" s="186" t="s">
        <v>540</v>
      </c>
      <c r="J2666" s="152" t="str">
        <f t="shared" si="1"/>
        <v>2024/07</v>
      </c>
    </row>
    <row r="2667">
      <c r="A2667" s="195">
        <v>1.721088E9</v>
      </c>
      <c r="B2667" s="186">
        <v>1.7211744E9</v>
      </c>
      <c r="C2667" s="186">
        <v>6.384232</v>
      </c>
      <c r="D2667" s="186" t="s">
        <v>537</v>
      </c>
      <c r="E2667" s="196"/>
      <c r="F2667" s="186" t="s">
        <v>550</v>
      </c>
      <c r="G2667" s="186" t="s">
        <v>539</v>
      </c>
      <c r="H2667" s="186" t="s">
        <v>497</v>
      </c>
      <c r="I2667" s="186" t="s">
        <v>540</v>
      </c>
      <c r="J2667" s="152" t="str">
        <f t="shared" si="1"/>
        <v>2024/07</v>
      </c>
    </row>
    <row r="2668">
      <c r="A2668" s="195">
        <v>1.721088E9</v>
      </c>
      <c r="B2668" s="186">
        <v>1.7211744E9</v>
      </c>
      <c r="C2668" s="186">
        <v>0.345474</v>
      </c>
      <c r="D2668" s="186" t="s">
        <v>537</v>
      </c>
      <c r="E2668" s="196"/>
      <c r="F2668" s="186" t="s">
        <v>560</v>
      </c>
      <c r="G2668" s="186" t="s">
        <v>539</v>
      </c>
      <c r="H2668" s="186" t="s">
        <v>492</v>
      </c>
      <c r="I2668" s="186" t="s">
        <v>540</v>
      </c>
      <c r="J2668" s="152" t="str">
        <f t="shared" si="1"/>
        <v>2024/07</v>
      </c>
    </row>
    <row r="2669">
      <c r="A2669" s="195">
        <v>1.721088E9</v>
      </c>
      <c r="B2669" s="186">
        <v>1.7211744E9</v>
      </c>
      <c r="C2669" s="186">
        <v>0.008399</v>
      </c>
      <c r="D2669" s="186" t="s">
        <v>537</v>
      </c>
      <c r="E2669" s="196"/>
      <c r="F2669" s="186" t="s">
        <v>561</v>
      </c>
      <c r="G2669" s="186" t="s">
        <v>539</v>
      </c>
      <c r="H2669" s="186" t="s">
        <v>493</v>
      </c>
      <c r="I2669" s="186" t="s">
        <v>540</v>
      </c>
      <c r="J2669" s="152" t="str">
        <f t="shared" si="1"/>
        <v>2024/07</v>
      </c>
    </row>
    <row r="2670">
      <c r="A2670" s="195">
        <v>1.7211744E9</v>
      </c>
      <c r="B2670" s="186">
        <v>1.7212608E9</v>
      </c>
      <c r="C2670" s="186">
        <v>1.69270424</v>
      </c>
      <c r="D2670" s="186" t="s">
        <v>537</v>
      </c>
      <c r="E2670" s="196"/>
      <c r="F2670" s="186" t="s">
        <v>548</v>
      </c>
      <c r="G2670" s="186" t="s">
        <v>539</v>
      </c>
      <c r="H2670" s="186" t="s">
        <v>488</v>
      </c>
      <c r="I2670" s="186" t="s">
        <v>540</v>
      </c>
      <c r="J2670" s="152" t="str">
        <f t="shared" si="1"/>
        <v>2024/07</v>
      </c>
    </row>
    <row r="2671">
      <c r="A2671" s="195">
        <v>1.7211744E9</v>
      </c>
      <c r="B2671" s="186">
        <v>1.7212608E9</v>
      </c>
      <c r="C2671" s="186">
        <v>62.95461446</v>
      </c>
      <c r="D2671" s="186" t="s">
        <v>537</v>
      </c>
      <c r="E2671" s="196"/>
      <c r="F2671" s="186" t="s">
        <v>541</v>
      </c>
      <c r="G2671" s="186" t="s">
        <v>539</v>
      </c>
      <c r="H2671" s="186" t="s">
        <v>489</v>
      </c>
      <c r="I2671" s="186" t="s">
        <v>540</v>
      </c>
      <c r="J2671" s="152" t="str">
        <f t="shared" si="1"/>
        <v>2024/07</v>
      </c>
    </row>
    <row r="2672">
      <c r="A2672" s="195">
        <v>1.7211744E9</v>
      </c>
      <c r="B2672" s="186">
        <v>1.7212608E9</v>
      </c>
      <c r="C2672" s="186">
        <v>31.017129</v>
      </c>
      <c r="D2672" s="186" t="s">
        <v>537</v>
      </c>
      <c r="E2672" s="196"/>
      <c r="F2672" s="186" t="s">
        <v>545</v>
      </c>
      <c r="G2672" s="186" t="s">
        <v>539</v>
      </c>
      <c r="H2672" s="186" t="s">
        <v>491</v>
      </c>
      <c r="I2672" s="186" t="s">
        <v>540</v>
      </c>
      <c r="J2672" s="152" t="str">
        <f t="shared" si="1"/>
        <v>2024/07</v>
      </c>
    </row>
    <row r="2673">
      <c r="A2673" s="195">
        <v>1.7211744E9</v>
      </c>
      <c r="B2673" s="186">
        <v>1.7212608E9</v>
      </c>
      <c r="C2673" s="186">
        <v>7.37685519999999</v>
      </c>
      <c r="D2673" s="186" t="s">
        <v>537</v>
      </c>
      <c r="E2673" s="196"/>
      <c r="F2673" s="186" t="s">
        <v>543</v>
      </c>
      <c r="G2673" s="186" t="s">
        <v>539</v>
      </c>
      <c r="H2673" s="186" t="s">
        <v>486</v>
      </c>
      <c r="I2673" s="186" t="s">
        <v>540</v>
      </c>
      <c r="J2673" s="152" t="str">
        <f t="shared" si="1"/>
        <v>2024/07</v>
      </c>
    </row>
    <row r="2674">
      <c r="A2674" s="195">
        <v>1.7211744E9</v>
      </c>
      <c r="B2674" s="186">
        <v>1.7212608E9</v>
      </c>
      <c r="C2674" s="186">
        <v>6.952049</v>
      </c>
      <c r="D2674" s="186" t="s">
        <v>537</v>
      </c>
      <c r="E2674" s="196"/>
      <c r="F2674" s="186" t="s">
        <v>550</v>
      </c>
      <c r="G2674" s="186" t="s">
        <v>539</v>
      </c>
      <c r="H2674" s="186" t="s">
        <v>497</v>
      </c>
      <c r="I2674" s="186" t="s">
        <v>540</v>
      </c>
      <c r="J2674" s="152" t="str">
        <f t="shared" si="1"/>
        <v>2024/07</v>
      </c>
    </row>
    <row r="2675">
      <c r="A2675" s="195">
        <v>1.7211744E9</v>
      </c>
      <c r="B2675" s="186">
        <v>1.7212608E9</v>
      </c>
      <c r="C2675" s="186">
        <v>0.719424</v>
      </c>
      <c r="D2675" s="186" t="s">
        <v>537</v>
      </c>
      <c r="E2675" s="196"/>
      <c r="F2675" s="186" t="s">
        <v>560</v>
      </c>
      <c r="G2675" s="186" t="s">
        <v>539</v>
      </c>
      <c r="H2675" s="186" t="s">
        <v>492</v>
      </c>
      <c r="I2675" s="186" t="s">
        <v>540</v>
      </c>
      <c r="J2675" s="152" t="str">
        <f t="shared" si="1"/>
        <v>2024/07</v>
      </c>
    </row>
    <row r="2676">
      <c r="A2676" s="195">
        <v>1.7211744E9</v>
      </c>
      <c r="B2676" s="186">
        <v>1.7212608E9</v>
      </c>
      <c r="C2676" s="186">
        <v>0.044807</v>
      </c>
      <c r="D2676" s="186" t="s">
        <v>537</v>
      </c>
      <c r="E2676" s="196"/>
      <c r="F2676" s="186" t="s">
        <v>561</v>
      </c>
      <c r="G2676" s="186" t="s">
        <v>539</v>
      </c>
      <c r="H2676" s="186" t="s">
        <v>493</v>
      </c>
      <c r="I2676" s="186" t="s">
        <v>540</v>
      </c>
      <c r="J2676" s="152" t="str">
        <f t="shared" si="1"/>
        <v>2024/07</v>
      </c>
    </row>
    <row r="2677">
      <c r="A2677" s="195">
        <v>1.7212608E9</v>
      </c>
      <c r="B2677" s="186">
        <v>1.7213472E9</v>
      </c>
      <c r="C2677" s="186">
        <v>17.66943192</v>
      </c>
      <c r="D2677" s="186" t="s">
        <v>537</v>
      </c>
      <c r="E2677" s="196"/>
      <c r="F2677" s="186" t="s">
        <v>548</v>
      </c>
      <c r="G2677" s="186" t="s">
        <v>539</v>
      </c>
      <c r="H2677" s="186" t="s">
        <v>488</v>
      </c>
      <c r="I2677" s="186" t="s">
        <v>540</v>
      </c>
      <c r="J2677" s="152" t="str">
        <f t="shared" si="1"/>
        <v>2024/07</v>
      </c>
    </row>
    <row r="2678">
      <c r="A2678" s="195">
        <v>1.7212608E9</v>
      </c>
      <c r="B2678" s="186">
        <v>1.7213472E9</v>
      </c>
      <c r="C2678" s="186">
        <v>45.10375839</v>
      </c>
      <c r="D2678" s="186" t="s">
        <v>537</v>
      </c>
      <c r="E2678" s="196"/>
      <c r="F2678" s="186" t="s">
        <v>541</v>
      </c>
      <c r="G2678" s="186" t="s">
        <v>539</v>
      </c>
      <c r="H2678" s="186" t="s">
        <v>489</v>
      </c>
      <c r="I2678" s="186" t="s">
        <v>540</v>
      </c>
      <c r="J2678" s="152" t="str">
        <f t="shared" si="1"/>
        <v>2024/07</v>
      </c>
    </row>
    <row r="2679">
      <c r="A2679" s="195">
        <v>1.7212608E9</v>
      </c>
      <c r="B2679" s="186">
        <v>1.7213472E9</v>
      </c>
      <c r="C2679" s="186">
        <v>11.44879</v>
      </c>
      <c r="D2679" s="186" t="s">
        <v>537</v>
      </c>
      <c r="E2679" s="196"/>
      <c r="F2679" s="186" t="s">
        <v>545</v>
      </c>
      <c r="G2679" s="186" t="s">
        <v>539</v>
      </c>
      <c r="H2679" s="186" t="s">
        <v>491</v>
      </c>
      <c r="I2679" s="186" t="s">
        <v>540</v>
      </c>
      <c r="J2679" s="152" t="str">
        <f t="shared" si="1"/>
        <v>2024/07</v>
      </c>
    </row>
    <row r="2680">
      <c r="A2680" s="195">
        <v>1.7212608E9</v>
      </c>
      <c r="B2680" s="186">
        <v>1.7213472E9</v>
      </c>
      <c r="C2680" s="186">
        <v>5.0638141</v>
      </c>
      <c r="D2680" s="186" t="s">
        <v>537</v>
      </c>
      <c r="E2680" s="196"/>
      <c r="F2680" s="186" t="s">
        <v>543</v>
      </c>
      <c r="G2680" s="186" t="s">
        <v>539</v>
      </c>
      <c r="H2680" s="186" t="s">
        <v>486</v>
      </c>
      <c r="I2680" s="186" t="s">
        <v>540</v>
      </c>
      <c r="J2680" s="152" t="str">
        <f t="shared" si="1"/>
        <v>2024/07</v>
      </c>
    </row>
    <row r="2681">
      <c r="A2681" s="195">
        <v>1.7212608E9</v>
      </c>
      <c r="B2681" s="186">
        <v>1.7213472E9</v>
      </c>
      <c r="C2681" s="186">
        <v>6.152665</v>
      </c>
      <c r="D2681" s="186" t="s">
        <v>537</v>
      </c>
      <c r="E2681" s="196"/>
      <c r="F2681" s="186" t="s">
        <v>550</v>
      </c>
      <c r="G2681" s="186" t="s">
        <v>539</v>
      </c>
      <c r="H2681" s="186" t="s">
        <v>497</v>
      </c>
      <c r="I2681" s="186" t="s">
        <v>540</v>
      </c>
      <c r="J2681" s="152" t="str">
        <f t="shared" si="1"/>
        <v>2024/07</v>
      </c>
    </row>
    <row r="2682">
      <c r="A2682" s="195">
        <v>1.7212608E9</v>
      </c>
      <c r="B2682" s="186">
        <v>1.7213472E9</v>
      </c>
      <c r="C2682" s="186">
        <v>0.839062</v>
      </c>
      <c r="D2682" s="186" t="s">
        <v>537</v>
      </c>
      <c r="E2682" s="196"/>
      <c r="F2682" s="186" t="s">
        <v>560</v>
      </c>
      <c r="G2682" s="186" t="s">
        <v>539</v>
      </c>
      <c r="H2682" s="186" t="s">
        <v>492</v>
      </c>
      <c r="I2682" s="186" t="s">
        <v>540</v>
      </c>
      <c r="J2682" s="152" t="str">
        <f t="shared" si="1"/>
        <v>2024/07</v>
      </c>
    </row>
    <row r="2683">
      <c r="A2683" s="195">
        <v>1.7212608E9</v>
      </c>
      <c r="B2683" s="186">
        <v>1.7213472E9</v>
      </c>
      <c r="C2683" s="186">
        <v>0.142364</v>
      </c>
      <c r="D2683" s="186" t="s">
        <v>537</v>
      </c>
      <c r="E2683" s="196"/>
      <c r="F2683" s="186" t="s">
        <v>561</v>
      </c>
      <c r="G2683" s="186" t="s">
        <v>539</v>
      </c>
      <c r="H2683" s="186" t="s">
        <v>493</v>
      </c>
      <c r="I2683" s="186" t="s">
        <v>540</v>
      </c>
      <c r="J2683" s="152" t="str">
        <f t="shared" si="1"/>
        <v>2024/07</v>
      </c>
    </row>
    <row r="2684">
      <c r="A2684" s="195">
        <v>1.7213472E9</v>
      </c>
      <c r="B2684" s="186">
        <v>1.7214336E9</v>
      </c>
      <c r="C2684" s="186">
        <v>5.2971753</v>
      </c>
      <c r="D2684" s="186" t="s">
        <v>537</v>
      </c>
      <c r="E2684" s="196"/>
      <c r="F2684" s="186" t="s">
        <v>548</v>
      </c>
      <c r="G2684" s="186" t="s">
        <v>539</v>
      </c>
      <c r="H2684" s="186" t="s">
        <v>488</v>
      </c>
      <c r="I2684" s="186" t="s">
        <v>540</v>
      </c>
      <c r="J2684" s="152" t="str">
        <f t="shared" si="1"/>
        <v>2024/07</v>
      </c>
    </row>
    <row r="2685">
      <c r="A2685" s="195">
        <v>1.7213472E9</v>
      </c>
      <c r="B2685" s="186">
        <v>1.7214336E9</v>
      </c>
      <c r="C2685" s="186">
        <v>31.03922425</v>
      </c>
      <c r="D2685" s="186" t="s">
        <v>537</v>
      </c>
      <c r="E2685" s="196"/>
      <c r="F2685" s="186" t="s">
        <v>541</v>
      </c>
      <c r="G2685" s="186" t="s">
        <v>539</v>
      </c>
      <c r="H2685" s="186" t="s">
        <v>489</v>
      </c>
      <c r="I2685" s="186" t="s">
        <v>540</v>
      </c>
      <c r="J2685" s="152" t="str">
        <f t="shared" si="1"/>
        <v>2024/07</v>
      </c>
    </row>
    <row r="2686">
      <c r="A2686" s="195">
        <v>1.7213472E9</v>
      </c>
      <c r="B2686" s="186">
        <v>1.7214336E9</v>
      </c>
      <c r="C2686" s="186">
        <v>0.425705</v>
      </c>
      <c r="D2686" s="186" t="s">
        <v>537</v>
      </c>
      <c r="E2686" s="196"/>
      <c r="F2686" s="186" t="s">
        <v>563</v>
      </c>
      <c r="G2686" s="186" t="s">
        <v>539</v>
      </c>
      <c r="H2686" s="186" t="s">
        <v>490</v>
      </c>
      <c r="I2686" s="186" t="s">
        <v>540</v>
      </c>
      <c r="J2686" s="152" t="str">
        <f t="shared" si="1"/>
        <v>2024/07</v>
      </c>
    </row>
    <row r="2687">
      <c r="A2687" s="195">
        <v>1.7213472E9</v>
      </c>
      <c r="B2687" s="186">
        <v>1.7214336E9</v>
      </c>
      <c r="C2687" s="186">
        <v>0.59298635</v>
      </c>
      <c r="D2687" s="186" t="s">
        <v>537</v>
      </c>
      <c r="E2687" s="196"/>
      <c r="F2687" s="186" t="s">
        <v>545</v>
      </c>
      <c r="G2687" s="186" t="s">
        <v>539</v>
      </c>
      <c r="H2687" s="186" t="s">
        <v>491</v>
      </c>
      <c r="I2687" s="186" t="s">
        <v>540</v>
      </c>
      <c r="J2687" s="152" t="str">
        <f t="shared" si="1"/>
        <v>2024/07</v>
      </c>
    </row>
    <row r="2688">
      <c r="A2688" s="195">
        <v>1.7213472E9</v>
      </c>
      <c r="B2688" s="186">
        <v>1.7214336E9</v>
      </c>
      <c r="C2688" s="186">
        <v>1.3325429</v>
      </c>
      <c r="D2688" s="186" t="s">
        <v>537</v>
      </c>
      <c r="E2688" s="196"/>
      <c r="F2688" s="186" t="s">
        <v>543</v>
      </c>
      <c r="G2688" s="186" t="s">
        <v>539</v>
      </c>
      <c r="H2688" s="186" t="s">
        <v>486</v>
      </c>
      <c r="I2688" s="186" t="s">
        <v>540</v>
      </c>
      <c r="J2688" s="152" t="str">
        <f t="shared" si="1"/>
        <v>2024/07</v>
      </c>
    </row>
    <row r="2689">
      <c r="A2689" s="195">
        <v>1.7213472E9</v>
      </c>
      <c r="B2689" s="186">
        <v>1.7214336E9</v>
      </c>
      <c r="C2689" s="186">
        <v>7.961951</v>
      </c>
      <c r="D2689" s="186" t="s">
        <v>537</v>
      </c>
      <c r="E2689" s="196"/>
      <c r="F2689" s="186" t="s">
        <v>550</v>
      </c>
      <c r="G2689" s="186" t="s">
        <v>539</v>
      </c>
      <c r="H2689" s="186" t="s">
        <v>497</v>
      </c>
      <c r="I2689" s="186" t="s">
        <v>540</v>
      </c>
      <c r="J2689" s="152" t="str">
        <f t="shared" si="1"/>
        <v>2024/07</v>
      </c>
    </row>
    <row r="2690">
      <c r="A2690" s="195">
        <v>1.7213472E9</v>
      </c>
      <c r="B2690" s="186">
        <v>1.7214336E9</v>
      </c>
      <c r="C2690" s="186">
        <v>0.059203</v>
      </c>
      <c r="D2690" s="186" t="s">
        <v>537</v>
      </c>
      <c r="E2690" s="196"/>
      <c r="F2690" s="186" t="s">
        <v>560</v>
      </c>
      <c r="G2690" s="186" t="s">
        <v>539</v>
      </c>
      <c r="H2690" s="186" t="s">
        <v>492</v>
      </c>
      <c r="I2690" s="186" t="s">
        <v>540</v>
      </c>
      <c r="J2690" s="152" t="str">
        <f t="shared" si="1"/>
        <v>2024/07</v>
      </c>
    </row>
    <row r="2691">
      <c r="A2691" s="195">
        <v>1.7213472E9</v>
      </c>
      <c r="B2691" s="186">
        <v>1.7214336E9</v>
      </c>
      <c r="C2691" s="186">
        <v>0.142836</v>
      </c>
      <c r="D2691" s="186" t="s">
        <v>537</v>
      </c>
      <c r="E2691" s="196"/>
      <c r="F2691" s="186" t="s">
        <v>561</v>
      </c>
      <c r="G2691" s="186" t="s">
        <v>539</v>
      </c>
      <c r="H2691" s="186" t="s">
        <v>493</v>
      </c>
      <c r="I2691" s="186" t="s">
        <v>540</v>
      </c>
      <c r="J2691" s="152" t="str">
        <f t="shared" si="1"/>
        <v>2024/07</v>
      </c>
    </row>
    <row r="2692">
      <c r="A2692" s="195">
        <v>1.7214336E9</v>
      </c>
      <c r="B2692" s="186">
        <v>1.72152E9</v>
      </c>
      <c r="C2692" s="186">
        <v>0.07514535</v>
      </c>
      <c r="D2692" s="186" t="s">
        <v>537</v>
      </c>
      <c r="E2692" s="196"/>
      <c r="F2692" s="186" t="s">
        <v>548</v>
      </c>
      <c r="G2692" s="186" t="s">
        <v>539</v>
      </c>
      <c r="H2692" s="186" t="s">
        <v>488</v>
      </c>
      <c r="I2692" s="186" t="s">
        <v>540</v>
      </c>
      <c r="J2692" s="152" t="str">
        <f t="shared" si="1"/>
        <v>2024/07</v>
      </c>
    </row>
    <row r="2693">
      <c r="A2693" s="195">
        <v>1.7214336E9</v>
      </c>
      <c r="B2693" s="186">
        <v>1.72152E9</v>
      </c>
      <c r="C2693" s="186">
        <v>18.88363013</v>
      </c>
      <c r="D2693" s="186" t="s">
        <v>537</v>
      </c>
      <c r="E2693" s="196"/>
      <c r="F2693" s="186" t="s">
        <v>541</v>
      </c>
      <c r="G2693" s="186" t="s">
        <v>539</v>
      </c>
      <c r="H2693" s="186" t="s">
        <v>489</v>
      </c>
      <c r="I2693" s="186" t="s">
        <v>540</v>
      </c>
      <c r="J2693" s="152" t="str">
        <f t="shared" si="1"/>
        <v>2024/07</v>
      </c>
    </row>
    <row r="2694">
      <c r="A2694" s="195">
        <v>1.7214336E9</v>
      </c>
      <c r="B2694" s="186">
        <v>1.72152E9</v>
      </c>
      <c r="C2694" s="186">
        <v>3.422185</v>
      </c>
      <c r="D2694" s="186" t="s">
        <v>537</v>
      </c>
      <c r="E2694" s="196"/>
      <c r="F2694" s="186" t="s">
        <v>563</v>
      </c>
      <c r="G2694" s="186" t="s">
        <v>539</v>
      </c>
      <c r="H2694" s="186" t="s">
        <v>490</v>
      </c>
      <c r="I2694" s="186" t="s">
        <v>540</v>
      </c>
      <c r="J2694" s="152" t="str">
        <f t="shared" si="1"/>
        <v>2024/07</v>
      </c>
    </row>
    <row r="2695">
      <c r="A2695" s="195">
        <v>1.7214336E9</v>
      </c>
      <c r="B2695" s="186">
        <v>1.72152E9</v>
      </c>
      <c r="C2695" s="186">
        <v>0.02374</v>
      </c>
      <c r="D2695" s="186" t="s">
        <v>537</v>
      </c>
      <c r="E2695" s="196"/>
      <c r="F2695" s="186" t="s">
        <v>545</v>
      </c>
      <c r="G2695" s="186" t="s">
        <v>539</v>
      </c>
      <c r="H2695" s="186" t="s">
        <v>491</v>
      </c>
      <c r="I2695" s="186" t="s">
        <v>540</v>
      </c>
      <c r="J2695" s="152" t="str">
        <f t="shared" si="1"/>
        <v>2024/07</v>
      </c>
    </row>
    <row r="2696">
      <c r="A2696" s="195">
        <v>1.7214336E9</v>
      </c>
      <c r="B2696" s="186">
        <v>1.72152E9</v>
      </c>
      <c r="C2696" s="186">
        <v>0.239694499999999</v>
      </c>
      <c r="D2696" s="186" t="s">
        <v>537</v>
      </c>
      <c r="E2696" s="196"/>
      <c r="F2696" s="186" t="s">
        <v>543</v>
      </c>
      <c r="G2696" s="186" t="s">
        <v>539</v>
      </c>
      <c r="H2696" s="186" t="s">
        <v>486</v>
      </c>
      <c r="I2696" s="186" t="s">
        <v>540</v>
      </c>
      <c r="J2696" s="152" t="str">
        <f t="shared" si="1"/>
        <v>2024/07</v>
      </c>
    </row>
    <row r="2697">
      <c r="A2697" s="195">
        <v>1.7214336E9</v>
      </c>
      <c r="B2697" s="186">
        <v>1.72152E9</v>
      </c>
      <c r="C2697" s="186">
        <v>0.1099647</v>
      </c>
      <c r="D2697" s="186" t="s">
        <v>537</v>
      </c>
      <c r="E2697" s="196"/>
      <c r="F2697" s="186" t="s">
        <v>544</v>
      </c>
      <c r="G2697" s="186" t="s">
        <v>539</v>
      </c>
      <c r="H2697" s="186" t="s">
        <v>498</v>
      </c>
      <c r="I2697" s="186" t="s">
        <v>540</v>
      </c>
      <c r="J2697" s="152" t="str">
        <f t="shared" si="1"/>
        <v>2024/07</v>
      </c>
    </row>
    <row r="2698">
      <c r="A2698" s="195">
        <v>1.7214336E9</v>
      </c>
      <c r="B2698" s="186">
        <v>1.72152E9</v>
      </c>
      <c r="C2698" s="186">
        <v>6.464852</v>
      </c>
      <c r="D2698" s="186" t="s">
        <v>537</v>
      </c>
      <c r="E2698" s="196"/>
      <c r="F2698" s="186" t="s">
        <v>550</v>
      </c>
      <c r="G2698" s="186" t="s">
        <v>539</v>
      </c>
      <c r="H2698" s="186" t="s">
        <v>497</v>
      </c>
      <c r="I2698" s="186" t="s">
        <v>540</v>
      </c>
      <c r="J2698" s="152" t="str">
        <f t="shared" si="1"/>
        <v>2024/07</v>
      </c>
    </row>
    <row r="2699">
      <c r="A2699" s="195">
        <v>1.72152E9</v>
      </c>
      <c r="B2699" s="186">
        <v>1.7216064E9</v>
      </c>
      <c r="C2699" s="186">
        <v>8.99769665</v>
      </c>
      <c r="D2699" s="186" t="s">
        <v>537</v>
      </c>
      <c r="E2699" s="196"/>
      <c r="F2699" s="186" t="s">
        <v>541</v>
      </c>
      <c r="G2699" s="186" t="s">
        <v>539</v>
      </c>
      <c r="H2699" s="186" t="s">
        <v>489</v>
      </c>
      <c r="I2699" s="186" t="s">
        <v>540</v>
      </c>
      <c r="J2699" s="152" t="str">
        <f t="shared" si="1"/>
        <v>2024/07</v>
      </c>
    </row>
    <row r="2700">
      <c r="A2700" s="195">
        <v>1.72152E9</v>
      </c>
      <c r="B2700" s="186">
        <v>1.7216064E9</v>
      </c>
      <c r="C2700" s="186">
        <v>1.24988</v>
      </c>
      <c r="D2700" s="186" t="s">
        <v>537</v>
      </c>
      <c r="E2700" s="196"/>
      <c r="F2700" s="186" t="s">
        <v>563</v>
      </c>
      <c r="G2700" s="186" t="s">
        <v>539</v>
      </c>
      <c r="H2700" s="186" t="s">
        <v>490</v>
      </c>
      <c r="I2700" s="186" t="s">
        <v>540</v>
      </c>
      <c r="J2700" s="152" t="str">
        <f t="shared" si="1"/>
        <v>2024/07</v>
      </c>
    </row>
    <row r="2701">
      <c r="A2701" s="195">
        <v>1.72152E9</v>
      </c>
      <c r="B2701" s="186">
        <v>1.7216064E9</v>
      </c>
      <c r="C2701" s="186">
        <v>1.37395775</v>
      </c>
      <c r="D2701" s="186" t="s">
        <v>537</v>
      </c>
      <c r="E2701" s="196"/>
      <c r="F2701" s="186" t="s">
        <v>543</v>
      </c>
      <c r="G2701" s="186" t="s">
        <v>539</v>
      </c>
      <c r="H2701" s="186" t="s">
        <v>486</v>
      </c>
      <c r="I2701" s="186" t="s">
        <v>540</v>
      </c>
      <c r="J2701" s="152" t="str">
        <f t="shared" si="1"/>
        <v>2024/07</v>
      </c>
    </row>
    <row r="2702">
      <c r="A2702" s="195">
        <v>1.72152E9</v>
      </c>
      <c r="B2702" s="186">
        <v>1.7216064E9</v>
      </c>
      <c r="C2702" s="186">
        <v>7.688375</v>
      </c>
      <c r="D2702" s="186" t="s">
        <v>537</v>
      </c>
      <c r="E2702" s="196"/>
      <c r="F2702" s="186" t="s">
        <v>550</v>
      </c>
      <c r="G2702" s="186" t="s">
        <v>539</v>
      </c>
      <c r="H2702" s="186" t="s">
        <v>497</v>
      </c>
      <c r="I2702" s="186" t="s">
        <v>540</v>
      </c>
      <c r="J2702" s="152" t="str">
        <f t="shared" si="1"/>
        <v>2024/07</v>
      </c>
    </row>
    <row r="2703">
      <c r="A2703" s="195">
        <v>1.72152E9</v>
      </c>
      <c r="B2703" s="186">
        <v>1.7216064E9</v>
      </c>
      <c r="C2703" s="186">
        <v>0.064118</v>
      </c>
      <c r="D2703" s="186" t="s">
        <v>537</v>
      </c>
      <c r="E2703" s="196"/>
      <c r="F2703" s="186" t="s">
        <v>561</v>
      </c>
      <c r="G2703" s="186" t="s">
        <v>539</v>
      </c>
      <c r="H2703" s="186" t="s">
        <v>493</v>
      </c>
      <c r="I2703" s="186" t="s">
        <v>540</v>
      </c>
      <c r="J2703" s="152" t="str">
        <f t="shared" si="1"/>
        <v>2024/07</v>
      </c>
    </row>
    <row r="2704">
      <c r="A2704" s="195">
        <v>1.7216064E9</v>
      </c>
      <c r="B2704" s="186">
        <v>1.7216928E9</v>
      </c>
      <c r="C2704" s="186">
        <v>34.78846919</v>
      </c>
      <c r="D2704" s="186" t="s">
        <v>537</v>
      </c>
      <c r="E2704" s="196"/>
      <c r="F2704" s="186" t="s">
        <v>541</v>
      </c>
      <c r="G2704" s="186" t="s">
        <v>539</v>
      </c>
      <c r="H2704" s="186" t="s">
        <v>489</v>
      </c>
      <c r="I2704" s="186" t="s">
        <v>540</v>
      </c>
      <c r="J2704" s="152" t="str">
        <f t="shared" si="1"/>
        <v>2024/07</v>
      </c>
    </row>
    <row r="2705">
      <c r="A2705" s="195">
        <v>1.7216064E9</v>
      </c>
      <c r="B2705" s="186">
        <v>1.7216928E9</v>
      </c>
      <c r="C2705" s="186">
        <v>0.31000185</v>
      </c>
      <c r="D2705" s="186" t="s">
        <v>537</v>
      </c>
      <c r="E2705" s="196"/>
      <c r="F2705" s="186" t="s">
        <v>545</v>
      </c>
      <c r="G2705" s="186" t="s">
        <v>539</v>
      </c>
      <c r="H2705" s="186" t="s">
        <v>491</v>
      </c>
      <c r="I2705" s="186" t="s">
        <v>540</v>
      </c>
      <c r="J2705" s="152" t="str">
        <f t="shared" si="1"/>
        <v>2024/07</v>
      </c>
    </row>
    <row r="2706">
      <c r="A2706" s="195">
        <v>1.7216064E9</v>
      </c>
      <c r="B2706" s="186">
        <v>1.7216928E9</v>
      </c>
      <c r="C2706" s="186">
        <v>2.57399435</v>
      </c>
      <c r="D2706" s="186" t="s">
        <v>537</v>
      </c>
      <c r="E2706" s="196"/>
      <c r="F2706" s="186" t="s">
        <v>543</v>
      </c>
      <c r="G2706" s="186" t="s">
        <v>539</v>
      </c>
      <c r="H2706" s="186" t="s">
        <v>486</v>
      </c>
      <c r="I2706" s="186" t="s">
        <v>540</v>
      </c>
      <c r="J2706" s="152" t="str">
        <f t="shared" si="1"/>
        <v>2024/07</v>
      </c>
    </row>
    <row r="2707">
      <c r="A2707" s="195">
        <v>1.7216064E9</v>
      </c>
      <c r="B2707" s="186">
        <v>1.7216928E9</v>
      </c>
      <c r="C2707" s="186">
        <v>0.14450948</v>
      </c>
      <c r="D2707" s="186" t="s">
        <v>537</v>
      </c>
      <c r="E2707" s="196"/>
      <c r="F2707" s="186" t="s">
        <v>544</v>
      </c>
      <c r="G2707" s="186" t="s">
        <v>539</v>
      </c>
      <c r="H2707" s="186" t="s">
        <v>498</v>
      </c>
      <c r="I2707" s="186" t="s">
        <v>540</v>
      </c>
      <c r="J2707" s="152" t="str">
        <f t="shared" si="1"/>
        <v>2024/07</v>
      </c>
    </row>
    <row r="2708">
      <c r="A2708" s="195">
        <v>1.7216064E9</v>
      </c>
      <c r="B2708" s="186">
        <v>1.7216928E9</v>
      </c>
      <c r="C2708" s="186">
        <v>7.015896</v>
      </c>
      <c r="D2708" s="186" t="s">
        <v>537</v>
      </c>
      <c r="E2708" s="196"/>
      <c r="F2708" s="186" t="s">
        <v>550</v>
      </c>
      <c r="G2708" s="186" t="s">
        <v>539</v>
      </c>
      <c r="H2708" s="186" t="s">
        <v>497</v>
      </c>
      <c r="I2708" s="186" t="s">
        <v>540</v>
      </c>
      <c r="J2708" s="152" t="str">
        <f t="shared" si="1"/>
        <v>2024/07</v>
      </c>
    </row>
    <row r="2709">
      <c r="A2709" s="195">
        <v>1.7216928E9</v>
      </c>
      <c r="B2709" s="186">
        <v>1.7217792E9</v>
      </c>
      <c r="C2709" s="186">
        <v>7.0735193</v>
      </c>
      <c r="D2709" s="186" t="s">
        <v>537</v>
      </c>
      <c r="E2709" s="196"/>
      <c r="F2709" s="186" t="s">
        <v>548</v>
      </c>
      <c r="G2709" s="186" t="s">
        <v>539</v>
      </c>
      <c r="H2709" s="186" t="s">
        <v>488</v>
      </c>
      <c r="I2709" s="186" t="s">
        <v>540</v>
      </c>
      <c r="J2709" s="152" t="str">
        <f t="shared" si="1"/>
        <v>2024/07</v>
      </c>
    </row>
    <row r="2710">
      <c r="A2710" s="195">
        <v>1.7216928E9</v>
      </c>
      <c r="B2710" s="186">
        <v>1.7217792E9</v>
      </c>
      <c r="C2710" s="186">
        <v>38.24419885</v>
      </c>
      <c r="D2710" s="186" t="s">
        <v>537</v>
      </c>
      <c r="E2710" s="196"/>
      <c r="F2710" s="186" t="s">
        <v>541</v>
      </c>
      <c r="G2710" s="186" t="s">
        <v>539</v>
      </c>
      <c r="H2710" s="186" t="s">
        <v>489</v>
      </c>
      <c r="I2710" s="186" t="s">
        <v>540</v>
      </c>
      <c r="J2710" s="152" t="str">
        <f t="shared" si="1"/>
        <v>2024/07</v>
      </c>
    </row>
    <row r="2711">
      <c r="A2711" s="195">
        <v>1.7216928E9</v>
      </c>
      <c r="B2711" s="186">
        <v>1.7217792E9</v>
      </c>
      <c r="C2711" s="186">
        <v>0.13003</v>
      </c>
      <c r="D2711" s="186" t="s">
        <v>537</v>
      </c>
      <c r="E2711" s="196"/>
      <c r="F2711" s="186" t="s">
        <v>561</v>
      </c>
      <c r="G2711" s="186" t="s">
        <v>539</v>
      </c>
      <c r="H2711" s="186" t="s">
        <v>493</v>
      </c>
      <c r="I2711" s="186" t="s">
        <v>540</v>
      </c>
      <c r="J2711" s="152" t="str">
        <f t="shared" si="1"/>
        <v>2024/07</v>
      </c>
    </row>
    <row r="2712">
      <c r="A2712" s="195">
        <v>1.7216928E9</v>
      </c>
      <c r="B2712" s="186">
        <v>1.7217792E9</v>
      </c>
      <c r="C2712" s="186">
        <v>0.29387915</v>
      </c>
      <c r="D2712" s="186" t="s">
        <v>537</v>
      </c>
      <c r="E2712" s="196"/>
      <c r="F2712" s="186" t="s">
        <v>544</v>
      </c>
      <c r="G2712" s="186" t="s">
        <v>539</v>
      </c>
      <c r="H2712" s="186" t="s">
        <v>498</v>
      </c>
      <c r="I2712" s="186" t="s">
        <v>540</v>
      </c>
      <c r="J2712" s="152" t="str">
        <f t="shared" si="1"/>
        <v>2024/07</v>
      </c>
    </row>
    <row r="2713">
      <c r="A2713" s="195">
        <v>1.7216928E9</v>
      </c>
      <c r="B2713" s="186">
        <v>1.7217792E9</v>
      </c>
      <c r="C2713" s="186">
        <v>0.359045</v>
      </c>
      <c r="D2713" s="186" t="s">
        <v>537</v>
      </c>
      <c r="E2713" s="196"/>
      <c r="F2713" s="186" t="s">
        <v>563</v>
      </c>
      <c r="G2713" s="186" t="s">
        <v>539</v>
      </c>
      <c r="H2713" s="186" t="s">
        <v>490</v>
      </c>
      <c r="I2713" s="186" t="s">
        <v>540</v>
      </c>
      <c r="J2713" s="152" t="str">
        <f t="shared" si="1"/>
        <v>2024/07</v>
      </c>
    </row>
    <row r="2714">
      <c r="A2714" s="195">
        <v>1.7216928E9</v>
      </c>
      <c r="B2714" s="186">
        <v>1.7217792E9</v>
      </c>
      <c r="C2714" s="186">
        <v>2.77734985</v>
      </c>
      <c r="D2714" s="186" t="s">
        <v>537</v>
      </c>
      <c r="E2714" s="196"/>
      <c r="F2714" s="186" t="s">
        <v>545</v>
      </c>
      <c r="G2714" s="186" t="s">
        <v>539</v>
      </c>
      <c r="H2714" s="186" t="s">
        <v>491</v>
      </c>
      <c r="I2714" s="186" t="s">
        <v>540</v>
      </c>
      <c r="J2714" s="152" t="str">
        <f t="shared" si="1"/>
        <v>2024/07</v>
      </c>
    </row>
    <row r="2715">
      <c r="A2715" s="195">
        <v>1.7216928E9</v>
      </c>
      <c r="B2715" s="186">
        <v>1.7217792E9</v>
      </c>
      <c r="C2715" s="186">
        <v>3.0865709</v>
      </c>
      <c r="D2715" s="186" t="s">
        <v>537</v>
      </c>
      <c r="E2715" s="196"/>
      <c r="F2715" s="186" t="s">
        <v>543</v>
      </c>
      <c r="G2715" s="186" t="s">
        <v>539</v>
      </c>
      <c r="H2715" s="186" t="s">
        <v>486</v>
      </c>
      <c r="I2715" s="186" t="s">
        <v>540</v>
      </c>
      <c r="J2715" s="152" t="str">
        <f t="shared" si="1"/>
        <v>2024/07</v>
      </c>
    </row>
    <row r="2716">
      <c r="A2716" s="195">
        <v>1.7216928E9</v>
      </c>
      <c r="B2716" s="186">
        <v>1.7217792E9</v>
      </c>
      <c r="C2716" s="186">
        <v>7.132768</v>
      </c>
      <c r="D2716" s="186" t="s">
        <v>537</v>
      </c>
      <c r="E2716" s="196"/>
      <c r="F2716" s="186" t="s">
        <v>550</v>
      </c>
      <c r="G2716" s="186" t="s">
        <v>539</v>
      </c>
      <c r="H2716" s="186" t="s">
        <v>497</v>
      </c>
      <c r="I2716" s="186" t="s">
        <v>540</v>
      </c>
      <c r="J2716" s="152" t="str">
        <f t="shared" si="1"/>
        <v>2024/07</v>
      </c>
    </row>
    <row r="2717">
      <c r="A2717" s="195">
        <v>1.7216928E9</v>
      </c>
      <c r="B2717" s="186">
        <v>1.7217792E9</v>
      </c>
      <c r="C2717" s="186">
        <v>2.056143</v>
      </c>
      <c r="D2717" s="186" t="s">
        <v>537</v>
      </c>
      <c r="E2717" s="196"/>
      <c r="F2717" s="186" t="s">
        <v>560</v>
      </c>
      <c r="G2717" s="186" t="s">
        <v>539</v>
      </c>
      <c r="H2717" s="186" t="s">
        <v>492</v>
      </c>
      <c r="I2717" s="186" t="s">
        <v>540</v>
      </c>
      <c r="J2717" s="152" t="str">
        <f t="shared" si="1"/>
        <v>2024/07</v>
      </c>
    </row>
    <row r="2718">
      <c r="A2718" s="195">
        <v>1.7217792E9</v>
      </c>
      <c r="B2718" s="186">
        <v>1.7218656E9</v>
      </c>
      <c r="C2718" s="186">
        <v>11.8597902</v>
      </c>
      <c r="D2718" s="186" t="s">
        <v>537</v>
      </c>
      <c r="E2718" s="196"/>
      <c r="F2718" s="186" t="s">
        <v>548</v>
      </c>
      <c r="G2718" s="186" t="s">
        <v>539</v>
      </c>
      <c r="H2718" s="186" t="s">
        <v>488</v>
      </c>
      <c r="I2718" s="186" t="s">
        <v>540</v>
      </c>
      <c r="J2718" s="152" t="str">
        <f t="shared" si="1"/>
        <v>2024/07</v>
      </c>
    </row>
    <row r="2719">
      <c r="A2719" s="195">
        <v>1.7217792E9</v>
      </c>
      <c r="B2719" s="186">
        <v>1.7218656E9</v>
      </c>
      <c r="C2719" s="186">
        <v>15.39110131</v>
      </c>
      <c r="D2719" s="186" t="s">
        <v>537</v>
      </c>
      <c r="E2719" s="196"/>
      <c r="F2719" s="186" t="s">
        <v>541</v>
      </c>
      <c r="G2719" s="186" t="s">
        <v>539</v>
      </c>
      <c r="H2719" s="186" t="s">
        <v>489</v>
      </c>
      <c r="I2719" s="186" t="s">
        <v>540</v>
      </c>
      <c r="J2719" s="152" t="str">
        <f t="shared" si="1"/>
        <v>2024/07</v>
      </c>
    </row>
    <row r="2720">
      <c r="A2720" s="195">
        <v>1.7217792E9</v>
      </c>
      <c r="B2720" s="186">
        <v>1.7218656E9</v>
      </c>
      <c r="C2720" s="186">
        <v>0.039275</v>
      </c>
      <c r="D2720" s="186" t="s">
        <v>537</v>
      </c>
      <c r="E2720" s="196"/>
      <c r="F2720" s="186" t="s">
        <v>563</v>
      </c>
      <c r="G2720" s="186" t="s">
        <v>539</v>
      </c>
      <c r="H2720" s="186" t="s">
        <v>490</v>
      </c>
      <c r="I2720" s="186" t="s">
        <v>540</v>
      </c>
      <c r="J2720" s="152" t="str">
        <f t="shared" si="1"/>
        <v>2024/07</v>
      </c>
    </row>
    <row r="2721">
      <c r="A2721" s="195">
        <v>1.7217792E9</v>
      </c>
      <c r="B2721" s="186">
        <v>1.7218656E9</v>
      </c>
      <c r="C2721" s="186">
        <v>1.687245</v>
      </c>
      <c r="D2721" s="186" t="s">
        <v>537</v>
      </c>
      <c r="E2721" s="196"/>
      <c r="F2721" s="186" t="s">
        <v>545</v>
      </c>
      <c r="G2721" s="186" t="s">
        <v>539</v>
      </c>
      <c r="H2721" s="186" t="s">
        <v>491</v>
      </c>
      <c r="I2721" s="186" t="s">
        <v>540</v>
      </c>
      <c r="J2721" s="152" t="str">
        <f t="shared" si="1"/>
        <v>2024/07</v>
      </c>
    </row>
    <row r="2722">
      <c r="A2722" s="195">
        <v>1.7217792E9</v>
      </c>
      <c r="B2722" s="186">
        <v>1.7218656E9</v>
      </c>
      <c r="C2722" s="190">
        <v>11.53859585</v>
      </c>
      <c r="D2722" s="186" t="s">
        <v>537</v>
      </c>
      <c r="E2722" s="196"/>
      <c r="F2722" s="186" t="s">
        <v>543</v>
      </c>
      <c r="G2722" s="186" t="s">
        <v>539</v>
      </c>
      <c r="H2722" s="186" t="s">
        <v>486</v>
      </c>
      <c r="I2722" s="186" t="s">
        <v>540</v>
      </c>
      <c r="J2722" s="152" t="str">
        <f t="shared" si="1"/>
        <v>2024/07</v>
      </c>
    </row>
    <row r="2723">
      <c r="A2723" s="195">
        <v>1.7217792E9</v>
      </c>
      <c r="B2723" s="186">
        <v>1.7218656E9</v>
      </c>
      <c r="C2723" s="186">
        <v>0.15378787</v>
      </c>
      <c r="D2723" s="186" t="s">
        <v>537</v>
      </c>
      <c r="E2723" s="196"/>
      <c r="F2723" s="186" t="s">
        <v>544</v>
      </c>
      <c r="G2723" s="186" t="s">
        <v>539</v>
      </c>
      <c r="H2723" s="186" t="s">
        <v>498</v>
      </c>
      <c r="I2723" s="186" t="s">
        <v>540</v>
      </c>
      <c r="J2723" s="152" t="str">
        <f t="shared" si="1"/>
        <v>2024/07</v>
      </c>
    </row>
    <row r="2724">
      <c r="A2724" s="195">
        <v>1.7217792E9</v>
      </c>
      <c r="B2724" s="186">
        <v>1.7218656E9</v>
      </c>
      <c r="C2724" s="186">
        <v>6.821684</v>
      </c>
      <c r="D2724" s="186" t="s">
        <v>537</v>
      </c>
      <c r="E2724" s="196"/>
      <c r="F2724" s="186" t="s">
        <v>550</v>
      </c>
      <c r="G2724" s="186" t="s">
        <v>539</v>
      </c>
      <c r="H2724" s="186" t="s">
        <v>497</v>
      </c>
      <c r="I2724" s="186" t="s">
        <v>540</v>
      </c>
      <c r="J2724" s="152" t="str">
        <f t="shared" si="1"/>
        <v>2024/07</v>
      </c>
    </row>
    <row r="2725">
      <c r="A2725" s="195">
        <v>1.7217792E9</v>
      </c>
      <c r="B2725" s="186">
        <v>1.7218656E9</v>
      </c>
      <c r="C2725" s="186">
        <v>2.063994</v>
      </c>
      <c r="D2725" s="186" t="s">
        <v>537</v>
      </c>
      <c r="E2725" s="196"/>
      <c r="F2725" s="186" t="s">
        <v>560</v>
      </c>
      <c r="G2725" s="186" t="s">
        <v>539</v>
      </c>
      <c r="H2725" s="186" t="s">
        <v>492</v>
      </c>
      <c r="I2725" s="186" t="s">
        <v>540</v>
      </c>
      <c r="J2725" s="152" t="str">
        <f t="shared" si="1"/>
        <v>2024/07</v>
      </c>
    </row>
    <row r="2726">
      <c r="A2726" s="195">
        <v>1.7218656E9</v>
      </c>
      <c r="B2726" s="186">
        <v>1.721952E9</v>
      </c>
      <c r="C2726" s="186">
        <v>13.7687</v>
      </c>
      <c r="D2726" s="186" t="s">
        <v>537</v>
      </c>
      <c r="E2726" s="196"/>
      <c r="F2726" s="186" t="s">
        <v>548</v>
      </c>
      <c r="G2726" s="186" t="s">
        <v>539</v>
      </c>
      <c r="H2726" s="186" t="s">
        <v>488</v>
      </c>
      <c r="I2726" s="186" t="s">
        <v>540</v>
      </c>
      <c r="J2726" s="152" t="str">
        <f t="shared" si="1"/>
        <v>2024/07</v>
      </c>
    </row>
    <row r="2727">
      <c r="A2727" s="195">
        <v>1.7218656E9</v>
      </c>
      <c r="B2727" s="186">
        <v>1.721952E9</v>
      </c>
      <c r="C2727" s="186">
        <v>6.95809145</v>
      </c>
      <c r="D2727" s="186" t="s">
        <v>537</v>
      </c>
      <c r="E2727" s="196"/>
      <c r="F2727" s="186" t="s">
        <v>541</v>
      </c>
      <c r="G2727" s="186" t="s">
        <v>539</v>
      </c>
      <c r="H2727" s="186" t="s">
        <v>489</v>
      </c>
      <c r="I2727" s="186" t="s">
        <v>540</v>
      </c>
      <c r="J2727" s="152" t="str">
        <f t="shared" si="1"/>
        <v>2024/07</v>
      </c>
    </row>
    <row r="2728">
      <c r="A2728" s="195">
        <v>1.7218656E9</v>
      </c>
      <c r="B2728" s="186">
        <v>1.721952E9</v>
      </c>
      <c r="C2728" s="186">
        <v>0.063124</v>
      </c>
      <c r="D2728" s="186" t="s">
        <v>537</v>
      </c>
      <c r="E2728" s="196"/>
      <c r="F2728" s="186" t="s">
        <v>561</v>
      </c>
      <c r="G2728" s="186" t="s">
        <v>539</v>
      </c>
      <c r="H2728" s="186" t="s">
        <v>493</v>
      </c>
      <c r="I2728" s="186" t="s">
        <v>540</v>
      </c>
      <c r="J2728" s="152" t="str">
        <f t="shared" si="1"/>
        <v>2024/07</v>
      </c>
    </row>
    <row r="2729">
      <c r="A2729" s="195">
        <v>1.7218656E9</v>
      </c>
      <c r="B2729" s="186">
        <v>1.721952E9</v>
      </c>
      <c r="C2729" s="186">
        <v>0.15385</v>
      </c>
      <c r="D2729" s="186" t="s">
        <v>537</v>
      </c>
      <c r="E2729" s="196"/>
      <c r="F2729" s="186" t="s">
        <v>563</v>
      </c>
      <c r="G2729" s="186" t="s">
        <v>539</v>
      </c>
      <c r="H2729" s="186" t="s">
        <v>490</v>
      </c>
      <c r="I2729" s="186" t="s">
        <v>540</v>
      </c>
      <c r="J2729" s="152" t="str">
        <f t="shared" si="1"/>
        <v>2024/07</v>
      </c>
    </row>
    <row r="2730">
      <c r="A2730" s="195">
        <v>1.7218656E9</v>
      </c>
      <c r="B2730" s="186">
        <v>1.721952E9</v>
      </c>
      <c r="C2730" s="186">
        <v>0.18573</v>
      </c>
      <c r="D2730" s="186" t="s">
        <v>537</v>
      </c>
      <c r="E2730" s="196"/>
      <c r="F2730" s="186" t="s">
        <v>545</v>
      </c>
      <c r="G2730" s="186" t="s">
        <v>539</v>
      </c>
      <c r="H2730" s="186" t="s">
        <v>491</v>
      </c>
      <c r="I2730" s="186" t="s">
        <v>540</v>
      </c>
      <c r="J2730" s="152" t="str">
        <f t="shared" si="1"/>
        <v>2024/07</v>
      </c>
    </row>
    <row r="2731">
      <c r="A2731" s="195">
        <v>1.7218656E9</v>
      </c>
      <c r="B2731" s="186">
        <v>1.721952E9</v>
      </c>
      <c r="C2731" s="186">
        <v>21.60031735</v>
      </c>
      <c r="D2731" s="186" t="s">
        <v>537</v>
      </c>
      <c r="E2731" s="196"/>
      <c r="F2731" s="186" t="s">
        <v>543</v>
      </c>
      <c r="G2731" s="186" t="s">
        <v>539</v>
      </c>
      <c r="H2731" s="186" t="s">
        <v>486</v>
      </c>
      <c r="I2731" s="186" t="s">
        <v>540</v>
      </c>
      <c r="J2731" s="152" t="str">
        <f t="shared" si="1"/>
        <v>2024/07</v>
      </c>
    </row>
    <row r="2732">
      <c r="A2732" s="195">
        <v>1.7218656E9</v>
      </c>
      <c r="B2732" s="186">
        <v>1.721952E9</v>
      </c>
      <c r="C2732" s="186">
        <v>0.11313567</v>
      </c>
      <c r="D2732" s="186" t="s">
        <v>537</v>
      </c>
      <c r="E2732" s="196"/>
      <c r="F2732" s="186" t="s">
        <v>544</v>
      </c>
      <c r="G2732" s="186" t="s">
        <v>539</v>
      </c>
      <c r="H2732" s="186" t="s">
        <v>498</v>
      </c>
      <c r="I2732" s="186" t="s">
        <v>540</v>
      </c>
      <c r="J2732" s="152" t="str">
        <f t="shared" si="1"/>
        <v>2024/07</v>
      </c>
    </row>
    <row r="2733">
      <c r="A2733" s="195">
        <v>1.7218656E9</v>
      </c>
      <c r="B2733" s="186">
        <v>1.721952E9</v>
      </c>
      <c r="C2733" s="186">
        <v>2.032406</v>
      </c>
      <c r="D2733" s="186" t="s">
        <v>537</v>
      </c>
      <c r="E2733" s="196"/>
      <c r="F2733" s="186" t="s">
        <v>560</v>
      </c>
      <c r="G2733" s="186" t="s">
        <v>539</v>
      </c>
      <c r="H2733" s="186" t="s">
        <v>492</v>
      </c>
      <c r="I2733" s="186" t="s">
        <v>540</v>
      </c>
      <c r="J2733" s="152" t="str">
        <f t="shared" si="1"/>
        <v>2024/07</v>
      </c>
    </row>
    <row r="2734">
      <c r="A2734" s="195">
        <v>1.721952E9</v>
      </c>
      <c r="B2734" s="186">
        <v>1.7220384E9</v>
      </c>
      <c r="C2734" s="186">
        <v>0.09981</v>
      </c>
      <c r="D2734" s="186" t="s">
        <v>537</v>
      </c>
      <c r="E2734" s="196"/>
      <c r="F2734" s="186" t="s">
        <v>542</v>
      </c>
      <c r="G2734" s="186" t="s">
        <v>539</v>
      </c>
      <c r="H2734" s="186" t="s">
        <v>487</v>
      </c>
      <c r="I2734" s="186" t="s">
        <v>540</v>
      </c>
      <c r="J2734" s="152" t="str">
        <f t="shared" si="1"/>
        <v>2024/07</v>
      </c>
    </row>
    <row r="2735">
      <c r="A2735" s="195">
        <v>1.721952E9</v>
      </c>
      <c r="B2735" s="186">
        <v>1.7220384E9</v>
      </c>
      <c r="C2735" s="186">
        <v>1.8114295</v>
      </c>
      <c r="D2735" s="186" t="s">
        <v>537</v>
      </c>
      <c r="E2735" s="196"/>
      <c r="F2735" s="186" t="s">
        <v>548</v>
      </c>
      <c r="G2735" s="186" t="s">
        <v>539</v>
      </c>
      <c r="H2735" s="186" t="s">
        <v>488</v>
      </c>
      <c r="I2735" s="186" t="s">
        <v>540</v>
      </c>
      <c r="J2735" s="152" t="str">
        <f t="shared" si="1"/>
        <v>2024/07</v>
      </c>
    </row>
    <row r="2736">
      <c r="A2736" s="195">
        <v>1.721952E9</v>
      </c>
      <c r="B2736" s="186">
        <v>1.7220384E9</v>
      </c>
      <c r="C2736" s="186">
        <v>24.58132587</v>
      </c>
      <c r="D2736" s="186" t="s">
        <v>537</v>
      </c>
      <c r="E2736" s="196"/>
      <c r="F2736" s="186" t="s">
        <v>541</v>
      </c>
      <c r="G2736" s="186" t="s">
        <v>539</v>
      </c>
      <c r="H2736" s="186" t="s">
        <v>489</v>
      </c>
      <c r="I2736" s="186" t="s">
        <v>540</v>
      </c>
      <c r="J2736" s="152" t="str">
        <f t="shared" si="1"/>
        <v>2024/07</v>
      </c>
    </row>
    <row r="2737">
      <c r="A2737" s="195">
        <v>1.721952E9</v>
      </c>
      <c r="B2737" s="186">
        <v>1.7220384E9</v>
      </c>
      <c r="C2737" s="186">
        <v>0.074055</v>
      </c>
      <c r="D2737" s="186" t="s">
        <v>537</v>
      </c>
      <c r="E2737" s="196"/>
      <c r="F2737" s="186" t="s">
        <v>563</v>
      </c>
      <c r="G2737" s="186" t="s">
        <v>539</v>
      </c>
      <c r="H2737" s="186" t="s">
        <v>490</v>
      </c>
      <c r="I2737" s="186" t="s">
        <v>540</v>
      </c>
      <c r="J2737" s="152" t="str">
        <f t="shared" si="1"/>
        <v>2024/07</v>
      </c>
    </row>
    <row r="2738">
      <c r="A2738" s="195">
        <v>1.721952E9</v>
      </c>
      <c r="B2738" s="186">
        <v>1.7220384E9</v>
      </c>
      <c r="C2738" s="186">
        <v>0.0528514</v>
      </c>
      <c r="D2738" s="186" t="s">
        <v>537</v>
      </c>
      <c r="E2738" s="196"/>
      <c r="F2738" s="186" t="s">
        <v>545</v>
      </c>
      <c r="G2738" s="186" t="s">
        <v>539</v>
      </c>
      <c r="H2738" s="186" t="s">
        <v>491</v>
      </c>
      <c r="I2738" s="186" t="s">
        <v>540</v>
      </c>
      <c r="J2738" s="152" t="str">
        <f t="shared" si="1"/>
        <v>2024/07</v>
      </c>
    </row>
    <row r="2739">
      <c r="A2739" s="195">
        <v>1.721952E9</v>
      </c>
      <c r="B2739" s="186">
        <v>1.7220384E9</v>
      </c>
      <c r="C2739" s="186">
        <v>7.8935243</v>
      </c>
      <c r="D2739" s="186" t="s">
        <v>537</v>
      </c>
      <c r="E2739" s="196"/>
      <c r="F2739" s="186" t="s">
        <v>543</v>
      </c>
      <c r="G2739" s="186" t="s">
        <v>539</v>
      </c>
      <c r="H2739" s="186" t="s">
        <v>486</v>
      </c>
      <c r="I2739" s="186" t="s">
        <v>540</v>
      </c>
      <c r="J2739" s="152" t="str">
        <f t="shared" si="1"/>
        <v>2024/07</v>
      </c>
    </row>
    <row r="2740">
      <c r="A2740" s="195">
        <v>1.721952E9</v>
      </c>
      <c r="B2740" s="186">
        <v>1.7220384E9</v>
      </c>
      <c r="C2740" s="186">
        <v>0.21916674</v>
      </c>
      <c r="D2740" s="186" t="s">
        <v>537</v>
      </c>
      <c r="E2740" s="196"/>
      <c r="F2740" s="186" t="s">
        <v>544</v>
      </c>
      <c r="G2740" s="186" t="s">
        <v>539</v>
      </c>
      <c r="H2740" s="186" t="s">
        <v>498</v>
      </c>
      <c r="I2740" s="186" t="s">
        <v>540</v>
      </c>
      <c r="J2740" s="152" t="str">
        <f t="shared" si="1"/>
        <v>2024/07</v>
      </c>
    </row>
    <row r="2741">
      <c r="A2741" s="195">
        <v>1.721952E9</v>
      </c>
      <c r="B2741" s="186">
        <v>1.7220384E9</v>
      </c>
      <c r="C2741" s="186">
        <v>2.695838</v>
      </c>
      <c r="D2741" s="186" t="s">
        <v>537</v>
      </c>
      <c r="E2741" s="196"/>
      <c r="F2741" s="186" t="s">
        <v>560</v>
      </c>
      <c r="G2741" s="186" t="s">
        <v>539</v>
      </c>
      <c r="H2741" s="186" t="s">
        <v>492</v>
      </c>
      <c r="I2741" s="186" t="s">
        <v>540</v>
      </c>
      <c r="J2741" s="152" t="str">
        <f t="shared" si="1"/>
        <v>2024/07</v>
      </c>
    </row>
    <row r="2742">
      <c r="A2742" s="195">
        <v>1.721952E9</v>
      </c>
      <c r="B2742" s="186">
        <v>1.7220384E9</v>
      </c>
      <c r="C2742" s="190">
        <v>0.062567</v>
      </c>
      <c r="D2742" s="186" t="s">
        <v>537</v>
      </c>
      <c r="E2742" s="196"/>
      <c r="F2742" s="186" t="s">
        <v>561</v>
      </c>
      <c r="G2742" s="186" t="s">
        <v>539</v>
      </c>
      <c r="H2742" s="186" t="s">
        <v>493</v>
      </c>
      <c r="I2742" s="186" t="s">
        <v>540</v>
      </c>
      <c r="J2742" s="152" t="str">
        <f t="shared" si="1"/>
        <v>2024/07</v>
      </c>
    </row>
    <row r="2743">
      <c r="A2743" s="195">
        <v>1.7220384E9</v>
      </c>
      <c r="B2743" s="186">
        <v>1.7221248E9</v>
      </c>
      <c r="C2743" s="186">
        <v>0.07917425</v>
      </c>
      <c r="D2743" s="186" t="s">
        <v>537</v>
      </c>
      <c r="E2743" s="196"/>
      <c r="F2743" s="186" t="s">
        <v>548</v>
      </c>
      <c r="G2743" s="186" t="s">
        <v>539</v>
      </c>
      <c r="H2743" s="186" t="s">
        <v>488</v>
      </c>
      <c r="I2743" s="186" t="s">
        <v>540</v>
      </c>
      <c r="J2743" s="152" t="str">
        <f t="shared" si="1"/>
        <v>2024/07</v>
      </c>
    </row>
    <row r="2744">
      <c r="A2744" s="195">
        <v>1.7220384E9</v>
      </c>
      <c r="B2744" s="186">
        <v>1.7221248E9</v>
      </c>
      <c r="C2744" s="186">
        <v>14.79726647</v>
      </c>
      <c r="D2744" s="186" t="s">
        <v>537</v>
      </c>
      <c r="E2744" s="196"/>
      <c r="F2744" s="186" t="s">
        <v>541</v>
      </c>
      <c r="G2744" s="186" t="s">
        <v>539</v>
      </c>
      <c r="H2744" s="186" t="s">
        <v>489</v>
      </c>
      <c r="I2744" s="186" t="s">
        <v>540</v>
      </c>
      <c r="J2744" s="152" t="str">
        <f t="shared" si="1"/>
        <v>2024/07</v>
      </c>
    </row>
    <row r="2745">
      <c r="A2745" s="195">
        <v>1.7220384E9</v>
      </c>
      <c r="B2745" s="186">
        <v>1.7221248E9</v>
      </c>
      <c r="C2745" s="186">
        <v>0.0488</v>
      </c>
      <c r="D2745" s="186" t="s">
        <v>537</v>
      </c>
      <c r="E2745" s="196"/>
      <c r="F2745" s="186" t="s">
        <v>545</v>
      </c>
      <c r="G2745" s="186" t="s">
        <v>539</v>
      </c>
      <c r="H2745" s="186" t="s">
        <v>491</v>
      </c>
      <c r="I2745" s="186" t="s">
        <v>540</v>
      </c>
      <c r="J2745" s="152" t="str">
        <f t="shared" si="1"/>
        <v>2024/07</v>
      </c>
    </row>
    <row r="2746">
      <c r="A2746" s="195">
        <v>1.7220384E9</v>
      </c>
      <c r="B2746" s="186">
        <v>1.7221248E9</v>
      </c>
      <c r="C2746" s="186">
        <v>4.9075544</v>
      </c>
      <c r="D2746" s="186" t="s">
        <v>537</v>
      </c>
      <c r="E2746" s="196"/>
      <c r="F2746" s="186" t="s">
        <v>543</v>
      </c>
      <c r="G2746" s="186" t="s">
        <v>539</v>
      </c>
      <c r="H2746" s="186" t="s">
        <v>486</v>
      </c>
      <c r="I2746" s="186" t="s">
        <v>540</v>
      </c>
      <c r="J2746" s="152" t="str">
        <f t="shared" si="1"/>
        <v>2024/07</v>
      </c>
    </row>
    <row r="2747">
      <c r="A2747" s="195">
        <v>1.7220384E9</v>
      </c>
      <c r="B2747" s="186">
        <v>1.7221248E9</v>
      </c>
      <c r="C2747" s="186">
        <v>0.02887549</v>
      </c>
      <c r="D2747" s="186" t="s">
        <v>537</v>
      </c>
      <c r="E2747" s="196"/>
      <c r="F2747" s="186" t="s">
        <v>544</v>
      </c>
      <c r="G2747" s="186" t="s">
        <v>539</v>
      </c>
      <c r="H2747" s="186" t="s">
        <v>498</v>
      </c>
      <c r="I2747" s="186" t="s">
        <v>540</v>
      </c>
      <c r="J2747" s="152" t="str">
        <f t="shared" si="1"/>
        <v>2024/07</v>
      </c>
    </row>
    <row r="2748">
      <c r="A2748" s="195">
        <v>1.7221248E9</v>
      </c>
      <c r="B2748" s="186">
        <v>1.7222112E9</v>
      </c>
      <c r="C2748" s="186">
        <v>5.27951223</v>
      </c>
      <c r="D2748" s="186" t="s">
        <v>537</v>
      </c>
      <c r="E2748" s="196"/>
      <c r="F2748" s="186" t="s">
        <v>541</v>
      </c>
      <c r="G2748" s="186" t="s">
        <v>539</v>
      </c>
      <c r="H2748" s="186" t="s">
        <v>489</v>
      </c>
      <c r="I2748" s="186" t="s">
        <v>540</v>
      </c>
      <c r="J2748" s="152" t="str">
        <f t="shared" si="1"/>
        <v>2024/07</v>
      </c>
    </row>
    <row r="2749">
      <c r="A2749" s="195">
        <v>1.7221248E9</v>
      </c>
      <c r="B2749" s="186">
        <v>1.7222112E9</v>
      </c>
      <c r="C2749" s="186">
        <v>0.371115</v>
      </c>
      <c r="D2749" s="186" t="s">
        <v>537</v>
      </c>
      <c r="E2749" s="196"/>
      <c r="F2749" s="186" t="s">
        <v>563</v>
      </c>
      <c r="G2749" s="186" t="s">
        <v>539</v>
      </c>
      <c r="H2749" s="186" t="s">
        <v>490</v>
      </c>
      <c r="I2749" s="186" t="s">
        <v>540</v>
      </c>
      <c r="J2749" s="152" t="str">
        <f t="shared" si="1"/>
        <v>2024/07</v>
      </c>
    </row>
    <row r="2750">
      <c r="A2750" s="195">
        <v>1.7221248E9</v>
      </c>
      <c r="B2750" s="186">
        <v>1.7222112E9</v>
      </c>
      <c r="C2750" s="190">
        <v>4.47357425</v>
      </c>
      <c r="D2750" s="186" t="s">
        <v>537</v>
      </c>
      <c r="E2750" s="196"/>
      <c r="F2750" s="186" t="s">
        <v>543</v>
      </c>
      <c r="G2750" s="186" t="s">
        <v>539</v>
      </c>
      <c r="H2750" s="186" t="s">
        <v>486</v>
      </c>
      <c r="I2750" s="186" t="s">
        <v>540</v>
      </c>
      <c r="J2750" s="152" t="str">
        <f t="shared" si="1"/>
        <v>2024/07</v>
      </c>
    </row>
    <row r="2751">
      <c r="A2751" s="195">
        <v>1.7222112E9</v>
      </c>
      <c r="B2751" s="186">
        <v>1.7222976E9</v>
      </c>
      <c r="C2751" s="186">
        <v>0.166635</v>
      </c>
      <c r="D2751" s="186" t="s">
        <v>537</v>
      </c>
      <c r="E2751" s="196"/>
      <c r="F2751" s="186" t="s">
        <v>542</v>
      </c>
      <c r="G2751" s="186" t="s">
        <v>539</v>
      </c>
      <c r="H2751" s="186" t="s">
        <v>487</v>
      </c>
      <c r="I2751" s="186" t="s">
        <v>540</v>
      </c>
      <c r="J2751" s="152" t="str">
        <f t="shared" si="1"/>
        <v>2024/07</v>
      </c>
    </row>
    <row r="2752">
      <c r="A2752" s="195">
        <v>1.7222112E9</v>
      </c>
      <c r="B2752" s="186">
        <v>1.7222976E9</v>
      </c>
      <c r="C2752" s="186">
        <v>4.85716082</v>
      </c>
      <c r="D2752" s="186" t="s">
        <v>537</v>
      </c>
      <c r="E2752" s="196"/>
      <c r="F2752" s="186" t="s">
        <v>541</v>
      </c>
      <c r="G2752" s="186" t="s">
        <v>539</v>
      </c>
      <c r="H2752" s="186" t="s">
        <v>489</v>
      </c>
      <c r="I2752" s="186" t="s">
        <v>540</v>
      </c>
      <c r="J2752" s="152" t="str">
        <f t="shared" si="1"/>
        <v>2024/07</v>
      </c>
    </row>
    <row r="2753">
      <c r="A2753" s="195">
        <v>1.7222112E9</v>
      </c>
      <c r="B2753" s="186">
        <v>1.7222976E9</v>
      </c>
      <c r="C2753" s="186">
        <v>0.17822</v>
      </c>
      <c r="D2753" s="186" t="s">
        <v>537</v>
      </c>
      <c r="E2753" s="196"/>
      <c r="F2753" s="186" t="s">
        <v>561</v>
      </c>
      <c r="G2753" s="186" t="s">
        <v>539</v>
      </c>
      <c r="H2753" s="186" t="s">
        <v>493</v>
      </c>
      <c r="I2753" s="186" t="s">
        <v>540</v>
      </c>
      <c r="J2753" s="152" t="str">
        <f t="shared" si="1"/>
        <v>2024/07</v>
      </c>
    </row>
    <row r="2754">
      <c r="A2754" s="195">
        <v>1.7222112E9</v>
      </c>
      <c r="B2754" s="186">
        <v>1.7222976E9</v>
      </c>
      <c r="C2754" s="186">
        <v>0.0181</v>
      </c>
      <c r="D2754" s="186" t="s">
        <v>537</v>
      </c>
      <c r="E2754" s="196"/>
      <c r="F2754" s="186" t="s">
        <v>563</v>
      </c>
      <c r="G2754" s="186" t="s">
        <v>539</v>
      </c>
      <c r="H2754" s="186" t="s">
        <v>490</v>
      </c>
      <c r="I2754" s="186" t="s">
        <v>540</v>
      </c>
      <c r="J2754" s="152" t="str">
        <f t="shared" si="1"/>
        <v>2024/07</v>
      </c>
    </row>
    <row r="2755">
      <c r="A2755" s="195">
        <v>1.7222112E9</v>
      </c>
      <c r="B2755" s="186">
        <v>1.7222976E9</v>
      </c>
      <c r="C2755" s="186">
        <v>31.0735478</v>
      </c>
      <c r="D2755" s="186" t="s">
        <v>537</v>
      </c>
      <c r="E2755" s="196"/>
      <c r="F2755" s="186" t="s">
        <v>543</v>
      </c>
      <c r="G2755" s="186" t="s">
        <v>539</v>
      </c>
      <c r="H2755" s="186" t="s">
        <v>486</v>
      </c>
      <c r="I2755" s="186" t="s">
        <v>540</v>
      </c>
      <c r="J2755" s="152" t="str">
        <f t="shared" si="1"/>
        <v>2024/07</v>
      </c>
    </row>
    <row r="2756">
      <c r="A2756" s="195">
        <v>1.7222112E9</v>
      </c>
      <c r="B2756" s="186">
        <v>1.7222976E9</v>
      </c>
      <c r="C2756" s="186">
        <v>0.09857123</v>
      </c>
      <c r="D2756" s="186" t="s">
        <v>537</v>
      </c>
      <c r="E2756" s="196"/>
      <c r="F2756" s="186" t="s">
        <v>544</v>
      </c>
      <c r="G2756" s="186" t="s">
        <v>539</v>
      </c>
      <c r="H2756" s="186" t="s">
        <v>498</v>
      </c>
      <c r="I2756" s="186" t="s">
        <v>540</v>
      </c>
      <c r="J2756" s="152" t="str">
        <f t="shared" si="1"/>
        <v>2024/07</v>
      </c>
    </row>
    <row r="2757">
      <c r="A2757" s="195">
        <v>1.7222976E9</v>
      </c>
      <c r="B2757" s="186">
        <v>1.722384E9</v>
      </c>
      <c r="C2757" s="186">
        <v>22.54124599</v>
      </c>
      <c r="D2757" s="186" t="s">
        <v>537</v>
      </c>
      <c r="E2757" s="196"/>
      <c r="F2757" s="186" t="s">
        <v>541</v>
      </c>
      <c r="G2757" s="186" t="s">
        <v>539</v>
      </c>
      <c r="H2757" s="186" t="s">
        <v>489</v>
      </c>
      <c r="I2757" s="186" t="s">
        <v>540</v>
      </c>
      <c r="J2757" s="152" t="str">
        <f t="shared" si="1"/>
        <v>2024/07</v>
      </c>
    </row>
    <row r="2758">
      <c r="A2758" s="195">
        <v>1.7222976E9</v>
      </c>
      <c r="B2758" s="186">
        <v>1.722384E9</v>
      </c>
      <c r="C2758" s="186">
        <v>0.24415845</v>
      </c>
      <c r="D2758" s="186" t="s">
        <v>537</v>
      </c>
      <c r="E2758" s="196"/>
      <c r="F2758" s="186" t="s">
        <v>544</v>
      </c>
      <c r="G2758" s="186" t="s">
        <v>539</v>
      </c>
      <c r="H2758" s="186" t="s">
        <v>498</v>
      </c>
      <c r="I2758" s="186" t="s">
        <v>540</v>
      </c>
      <c r="J2758" s="152" t="str">
        <f t="shared" si="1"/>
        <v>2024/07</v>
      </c>
    </row>
    <row r="2759">
      <c r="A2759" s="195">
        <v>1.7222976E9</v>
      </c>
      <c r="B2759" s="186">
        <v>1.722384E9</v>
      </c>
      <c r="C2759" s="190">
        <v>0.485665</v>
      </c>
      <c r="D2759" s="186" t="s">
        <v>537</v>
      </c>
      <c r="E2759" s="196"/>
      <c r="F2759" s="186" t="s">
        <v>563</v>
      </c>
      <c r="G2759" s="186" t="s">
        <v>539</v>
      </c>
      <c r="H2759" s="186" t="s">
        <v>490</v>
      </c>
      <c r="I2759" s="186" t="s">
        <v>540</v>
      </c>
      <c r="J2759" s="152" t="str">
        <f t="shared" si="1"/>
        <v>2024/07</v>
      </c>
    </row>
    <row r="2760">
      <c r="A2760" s="195">
        <v>1.7222976E9</v>
      </c>
      <c r="B2760" s="186">
        <v>1.722384E9</v>
      </c>
      <c r="C2760" s="186">
        <v>0.0451994</v>
      </c>
      <c r="D2760" s="186" t="s">
        <v>537</v>
      </c>
      <c r="E2760" s="196"/>
      <c r="F2760" s="186" t="s">
        <v>545</v>
      </c>
      <c r="G2760" s="186" t="s">
        <v>539</v>
      </c>
      <c r="H2760" s="186" t="s">
        <v>491</v>
      </c>
      <c r="I2760" s="186" t="s">
        <v>540</v>
      </c>
      <c r="J2760" s="152" t="str">
        <f t="shared" si="1"/>
        <v>2024/07</v>
      </c>
    </row>
    <row r="2761">
      <c r="A2761" s="195">
        <v>1.7222976E9</v>
      </c>
      <c r="B2761" s="186">
        <v>1.722384E9</v>
      </c>
      <c r="C2761" s="186">
        <v>22.3713356</v>
      </c>
      <c r="D2761" s="186" t="s">
        <v>537</v>
      </c>
      <c r="E2761" s="196"/>
      <c r="F2761" s="186" t="s">
        <v>543</v>
      </c>
      <c r="G2761" s="186" t="s">
        <v>539</v>
      </c>
      <c r="H2761" s="186" t="s">
        <v>486</v>
      </c>
      <c r="I2761" s="186" t="s">
        <v>540</v>
      </c>
      <c r="J2761" s="152" t="str">
        <f t="shared" si="1"/>
        <v>2024/07</v>
      </c>
    </row>
    <row r="2762">
      <c r="A2762" s="195">
        <v>1.7222976E9</v>
      </c>
      <c r="B2762" s="186">
        <v>1.722384E9</v>
      </c>
      <c r="C2762" s="186">
        <v>1.314E-4</v>
      </c>
      <c r="D2762" s="186" t="s">
        <v>537</v>
      </c>
      <c r="E2762" s="196"/>
      <c r="F2762" s="186" t="s">
        <v>548</v>
      </c>
      <c r="G2762" s="186" t="s">
        <v>539</v>
      </c>
      <c r="H2762" s="186" t="s">
        <v>488</v>
      </c>
      <c r="I2762" s="186" t="s">
        <v>540</v>
      </c>
      <c r="J2762" s="152" t="str">
        <f t="shared" si="1"/>
        <v>2024/07</v>
      </c>
    </row>
    <row r="2763">
      <c r="A2763" s="195">
        <v>1.7222976E9</v>
      </c>
      <c r="B2763" s="186">
        <v>1.722384E9</v>
      </c>
      <c r="C2763" s="186">
        <v>0.487526</v>
      </c>
      <c r="D2763" s="186" t="s">
        <v>537</v>
      </c>
      <c r="E2763" s="196"/>
      <c r="F2763" s="186" t="s">
        <v>560</v>
      </c>
      <c r="G2763" s="186" t="s">
        <v>539</v>
      </c>
      <c r="H2763" s="186" t="s">
        <v>492</v>
      </c>
      <c r="I2763" s="186" t="s">
        <v>540</v>
      </c>
      <c r="J2763" s="152" t="str">
        <f t="shared" si="1"/>
        <v>2024/07</v>
      </c>
    </row>
    <row r="2764">
      <c r="A2764" s="195">
        <v>1.722384E9</v>
      </c>
      <c r="B2764" s="186">
        <v>1.7224704E9</v>
      </c>
      <c r="C2764" s="186">
        <v>0.96327</v>
      </c>
      <c r="D2764" s="186" t="s">
        <v>537</v>
      </c>
      <c r="E2764" s="196"/>
      <c r="F2764" s="186" t="s">
        <v>542</v>
      </c>
      <c r="G2764" s="186" t="s">
        <v>539</v>
      </c>
      <c r="H2764" s="186" t="s">
        <v>487</v>
      </c>
      <c r="I2764" s="186" t="s">
        <v>540</v>
      </c>
      <c r="J2764" s="152" t="str">
        <f t="shared" si="1"/>
        <v>2024/08</v>
      </c>
    </row>
    <row r="2765">
      <c r="A2765" s="195">
        <v>1.722384E9</v>
      </c>
      <c r="B2765" s="186">
        <v>1.7224704E9</v>
      </c>
      <c r="C2765" s="186">
        <v>1.34117135</v>
      </c>
      <c r="D2765" s="186" t="s">
        <v>537</v>
      </c>
      <c r="E2765" s="196"/>
      <c r="F2765" s="186" t="s">
        <v>538</v>
      </c>
      <c r="G2765" s="186" t="s">
        <v>539</v>
      </c>
      <c r="H2765" s="186" t="s">
        <v>499</v>
      </c>
      <c r="I2765" s="186" t="s">
        <v>540</v>
      </c>
      <c r="J2765" s="152" t="str">
        <f t="shared" si="1"/>
        <v>2024/08</v>
      </c>
    </row>
    <row r="2766">
      <c r="A2766" s="195">
        <v>1.722384E9</v>
      </c>
      <c r="B2766" s="186">
        <v>1.7224704E9</v>
      </c>
      <c r="C2766" s="186">
        <v>0.143565</v>
      </c>
      <c r="D2766" s="186" t="s">
        <v>537</v>
      </c>
      <c r="E2766" s="196"/>
      <c r="F2766" s="186" t="s">
        <v>565</v>
      </c>
      <c r="G2766" s="186" t="s">
        <v>539</v>
      </c>
      <c r="H2766" s="186" t="s">
        <v>500</v>
      </c>
      <c r="I2766" s="186" t="s">
        <v>540</v>
      </c>
      <c r="J2766" s="152" t="str">
        <f t="shared" si="1"/>
        <v>2024/08</v>
      </c>
    </row>
    <row r="2767">
      <c r="A2767" s="195">
        <v>1.722384E9</v>
      </c>
      <c r="B2767" s="186">
        <v>1.7224704E9</v>
      </c>
      <c r="C2767" s="186">
        <v>0.7580107</v>
      </c>
      <c r="D2767" s="186" t="s">
        <v>537</v>
      </c>
      <c r="E2767" s="196"/>
      <c r="F2767" s="186" t="s">
        <v>548</v>
      </c>
      <c r="G2767" s="186" t="s">
        <v>539</v>
      </c>
      <c r="H2767" s="186" t="s">
        <v>488</v>
      </c>
      <c r="I2767" s="186" t="s">
        <v>540</v>
      </c>
      <c r="J2767" s="152" t="str">
        <f t="shared" si="1"/>
        <v>2024/08</v>
      </c>
    </row>
    <row r="2768">
      <c r="A2768" s="195">
        <v>1.722384E9</v>
      </c>
      <c r="B2768" s="186">
        <v>1.7224704E9</v>
      </c>
      <c r="C2768" s="186">
        <v>61.78080365</v>
      </c>
      <c r="D2768" s="186" t="s">
        <v>537</v>
      </c>
      <c r="E2768" s="196"/>
      <c r="F2768" s="186" t="s">
        <v>541</v>
      </c>
      <c r="G2768" s="186" t="s">
        <v>539</v>
      </c>
      <c r="H2768" s="186" t="s">
        <v>489</v>
      </c>
      <c r="I2768" s="186" t="s">
        <v>540</v>
      </c>
      <c r="J2768" s="152" t="str">
        <f t="shared" si="1"/>
        <v>2024/08</v>
      </c>
    </row>
    <row r="2769">
      <c r="A2769" s="195">
        <v>1.722384E9</v>
      </c>
      <c r="B2769" s="186">
        <v>1.7224704E9</v>
      </c>
      <c r="C2769" s="190">
        <v>9.61010415</v>
      </c>
      <c r="D2769" s="186" t="s">
        <v>537</v>
      </c>
      <c r="E2769" s="196"/>
      <c r="F2769" s="186" t="s">
        <v>543</v>
      </c>
      <c r="G2769" s="186" t="s">
        <v>539</v>
      </c>
      <c r="H2769" s="186" t="s">
        <v>486</v>
      </c>
      <c r="I2769" s="186" t="s">
        <v>540</v>
      </c>
      <c r="J2769" s="152" t="str">
        <f t="shared" si="1"/>
        <v>2024/08</v>
      </c>
    </row>
    <row r="2770">
      <c r="A2770" s="195">
        <v>1.722384E9</v>
      </c>
      <c r="B2770" s="186">
        <v>1.7224704E9</v>
      </c>
      <c r="C2770" s="186">
        <v>0.19058195</v>
      </c>
      <c r="D2770" s="186" t="s">
        <v>537</v>
      </c>
      <c r="E2770" s="196"/>
      <c r="F2770" s="186" t="s">
        <v>544</v>
      </c>
      <c r="G2770" s="186" t="s">
        <v>539</v>
      </c>
      <c r="H2770" s="186" t="s">
        <v>498</v>
      </c>
      <c r="I2770" s="186" t="s">
        <v>540</v>
      </c>
      <c r="J2770" s="152" t="str">
        <f t="shared" si="1"/>
        <v>2024/08</v>
      </c>
    </row>
    <row r="2771">
      <c r="A2771" s="195">
        <v>1.722384E9</v>
      </c>
      <c r="B2771" s="186">
        <v>1.7224704E9</v>
      </c>
      <c r="C2771" s="186">
        <v>0.0050613</v>
      </c>
      <c r="D2771" s="186" t="s">
        <v>537</v>
      </c>
      <c r="E2771" s="196"/>
      <c r="F2771" s="186" t="s">
        <v>545</v>
      </c>
      <c r="G2771" s="186" t="s">
        <v>539</v>
      </c>
      <c r="H2771" s="186" t="s">
        <v>491</v>
      </c>
      <c r="I2771" s="186" t="s">
        <v>540</v>
      </c>
      <c r="J2771" s="152" t="str">
        <f t="shared" si="1"/>
        <v>2024/08</v>
      </c>
    </row>
    <row r="2772">
      <c r="A2772" s="195">
        <v>1.722384E9</v>
      </c>
      <c r="B2772" s="186">
        <v>1.7224704E9</v>
      </c>
      <c r="C2772" s="186">
        <v>0.101102</v>
      </c>
      <c r="D2772" s="186" t="s">
        <v>537</v>
      </c>
      <c r="E2772" s="196"/>
      <c r="F2772" s="186" t="s">
        <v>560</v>
      </c>
      <c r="G2772" s="186" t="s">
        <v>539</v>
      </c>
      <c r="H2772" s="186" t="s">
        <v>492</v>
      </c>
      <c r="I2772" s="186" t="s">
        <v>540</v>
      </c>
      <c r="J2772" s="152" t="str">
        <f t="shared" si="1"/>
        <v>2024/08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>
      <c r="O3" s="134"/>
    </row>
    <row r="4">
      <c r="O4" s="134"/>
    </row>
    <row r="5"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</row>
    <row r="6"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</row>
    <row r="7">
      <c r="B7" s="134"/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</row>
    <row r="8"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4"/>
    </row>
    <row r="9">
      <c r="B9" s="134"/>
      <c r="C9" s="134"/>
      <c r="D9" s="134"/>
      <c r="E9" s="134"/>
      <c r="F9" s="134"/>
      <c r="G9" s="134"/>
      <c r="H9" s="134"/>
      <c r="I9" s="134"/>
      <c r="J9" s="134"/>
      <c r="K9" s="134"/>
      <c r="L9" s="134"/>
      <c r="M9" s="134"/>
      <c r="N9" s="134"/>
      <c r="O9" s="134"/>
    </row>
    <row r="10">
      <c r="B10" s="134"/>
      <c r="C10" s="134"/>
      <c r="D10" s="134"/>
      <c r="E10" s="134"/>
      <c r="F10" s="134"/>
      <c r="G10" s="134"/>
      <c r="H10" s="134"/>
      <c r="I10" s="134"/>
      <c r="J10" s="134"/>
      <c r="K10" s="134"/>
      <c r="L10" s="134"/>
      <c r="M10" s="134"/>
      <c r="N10" s="134"/>
      <c r="O10" s="134"/>
    </row>
    <row r="11">
      <c r="B11" s="134"/>
      <c r="C11" s="134"/>
      <c r="D11" s="134"/>
      <c r="E11" s="134"/>
      <c r="F11" s="134"/>
      <c r="G11" s="134"/>
      <c r="H11" s="134"/>
      <c r="I11" s="134"/>
      <c r="J11" s="134"/>
      <c r="K11" s="134"/>
      <c r="L11" s="134"/>
      <c r="M11" s="134"/>
      <c r="N11" s="134"/>
      <c r="O11" s="134"/>
    </row>
    <row r="12">
      <c r="B12" s="134"/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</row>
    <row r="13"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</row>
    <row r="14"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</row>
    <row r="15">
      <c r="B15" s="134"/>
      <c r="C15" s="134"/>
      <c r="D15" s="134"/>
      <c r="E15" s="134"/>
      <c r="F15" s="134"/>
      <c r="G15" s="134"/>
      <c r="H15" s="134"/>
      <c r="I15" s="134"/>
      <c r="J15" s="134"/>
      <c r="K15" s="134"/>
      <c r="L15" s="134"/>
      <c r="M15" s="134"/>
      <c r="N15" s="134"/>
      <c r="O15" s="134"/>
    </row>
    <row r="16">
      <c r="B16" s="134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4"/>
      <c r="O16" s="134"/>
    </row>
    <row r="17">
      <c r="B17" s="134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</row>
    <row r="18">
      <c r="B18" s="134"/>
      <c r="C18" s="134"/>
      <c r="D18" s="134"/>
      <c r="E18" s="134"/>
      <c r="F18" s="134"/>
      <c r="G18" s="134"/>
      <c r="H18" s="134"/>
      <c r="I18" s="134"/>
      <c r="J18" s="134"/>
      <c r="K18" s="134"/>
      <c r="L18" s="134"/>
      <c r="M18" s="134"/>
      <c r="N18" s="134"/>
      <c r="O18" s="134"/>
    </row>
    <row r="19">
      <c r="B19" s="134"/>
      <c r="C19" s="134"/>
      <c r="D19" s="134"/>
      <c r="E19" s="134"/>
      <c r="F19" s="134"/>
      <c r="G19" s="134"/>
      <c r="H19" s="134"/>
      <c r="I19" s="134"/>
      <c r="J19" s="134"/>
      <c r="K19" s="134"/>
      <c r="L19" s="134"/>
      <c r="M19" s="134"/>
      <c r="N19" s="134"/>
      <c r="O19" s="134"/>
    </row>
    <row r="20">
      <c r="B20" s="134"/>
      <c r="C20" s="134"/>
      <c r="D20" s="134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</row>
    <row r="21">
      <c r="B21" s="134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</row>
    <row r="22">
      <c r="B22" s="134"/>
      <c r="C22" s="134"/>
      <c r="D22" s="134"/>
      <c r="E22" s="134"/>
      <c r="F22" s="134"/>
      <c r="G22" s="134"/>
      <c r="H22" s="134"/>
      <c r="I22" s="134"/>
      <c r="J22" s="134"/>
      <c r="K22" s="134"/>
      <c r="L22" s="134"/>
      <c r="M22" s="134"/>
      <c r="N22" s="134"/>
      <c r="O22" s="134"/>
    </row>
    <row r="23"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</row>
    <row r="24">
      <c r="B24" s="134"/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</row>
    <row r="25"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</row>
    <row r="26"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</row>
    <row r="27">
      <c r="B27" s="134"/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</row>
    <row r="28">
      <c r="B28" s="134"/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</row>
    <row r="29">
      <c r="B29" s="134"/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</row>
  </sheetData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>
      <c r="O3" s="134"/>
    </row>
    <row r="4">
      <c r="O4" s="134"/>
    </row>
    <row r="5">
      <c r="O5" s="134"/>
    </row>
    <row r="6">
      <c r="O6" s="134"/>
    </row>
    <row r="7">
      <c r="O7" s="134"/>
    </row>
    <row r="8">
      <c r="O8" s="134"/>
    </row>
    <row r="9">
      <c r="O9" s="134"/>
    </row>
    <row r="10">
      <c r="O10" s="134"/>
    </row>
    <row r="11">
      <c r="O11" s="134"/>
    </row>
    <row r="12">
      <c r="O12" s="134"/>
    </row>
    <row r="13">
      <c r="O13" s="134"/>
    </row>
    <row r="14">
      <c r="O14" s="134"/>
    </row>
    <row r="15">
      <c r="O15" s="134"/>
    </row>
    <row r="16">
      <c r="O16" s="134"/>
    </row>
    <row r="17">
      <c r="O17" s="134"/>
    </row>
    <row r="18">
      <c r="O18" s="134"/>
    </row>
    <row r="19">
      <c r="O19" s="134"/>
    </row>
    <row r="20">
      <c r="O20" s="134"/>
    </row>
    <row r="21">
      <c r="O21" s="134"/>
    </row>
    <row r="22">
      <c r="O22" s="134"/>
    </row>
    <row r="23">
      <c r="O23" s="134"/>
    </row>
    <row r="24">
      <c r="O24" s="134"/>
    </row>
    <row r="25">
      <c r="O25" s="134"/>
    </row>
    <row r="26">
      <c r="O26" s="134"/>
    </row>
    <row r="27">
      <c r="O27" s="134"/>
    </row>
    <row r="28">
      <c r="O28" s="134"/>
    </row>
    <row r="29">
      <c r="O29" s="134"/>
    </row>
    <row r="30"/>
  </sheetData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4.88"/>
    <col customWidth="1" min="2" max="3" width="12.13"/>
    <col customWidth="1" min="4" max="5" width="11.0"/>
    <col customWidth="1" min="6" max="6" width="12.0"/>
    <col customWidth="1" min="7" max="7" width="12.13"/>
    <col customWidth="1" min="8" max="8" width="12.0"/>
    <col customWidth="1" min="9" max="11" width="12.13"/>
    <col customWidth="1" min="12" max="12" width="11.0"/>
    <col customWidth="1" min="13" max="13" width="12.0"/>
  </cols>
  <sheetData>
    <row r="1">
      <c r="A1" s="135" t="s">
        <v>571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</row>
    <row r="2">
      <c r="A2" s="4"/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</row>
    <row r="3">
      <c r="A3" s="73" t="s">
        <v>328</v>
      </c>
      <c r="B3" s="20">
        <f>'AWS cost calculation'!C2</f>
        <v>45474</v>
      </c>
      <c r="C3" s="20">
        <f>'AWS cost calculation'!D2</f>
        <v>45505</v>
      </c>
      <c r="D3" s="20">
        <f>'AWS cost calculation'!E2</f>
        <v>45536</v>
      </c>
      <c r="E3" s="20">
        <f>'AWS cost calculation'!F2</f>
        <v>45566</v>
      </c>
      <c r="F3" s="20">
        <f>'AWS cost calculation'!G2</f>
        <v>45597</v>
      </c>
      <c r="G3" s="20">
        <f>'AWS cost calculation'!H2</f>
        <v>45627</v>
      </c>
      <c r="H3" s="20">
        <f>'AWS cost calculation'!I2</f>
        <v>45658</v>
      </c>
      <c r="I3" s="20">
        <f>'AWS cost calculation'!J2</f>
        <v>45689</v>
      </c>
      <c r="J3" s="20">
        <f>'AWS cost calculation'!K2</f>
        <v>45717</v>
      </c>
      <c r="K3" s="20">
        <f>'AWS cost calculation'!L2</f>
        <v>45748</v>
      </c>
      <c r="L3" s="20">
        <f>'AWS cost calculation'!M2</f>
        <v>45778</v>
      </c>
      <c r="M3" s="20">
        <f>'AWS cost calculation'!N2</f>
        <v>45809</v>
      </c>
    </row>
    <row r="4">
      <c r="A4" s="79" t="s">
        <v>27</v>
      </c>
      <c r="B4" s="80">
        <f>'OpenAI cost pivot (Production) '!B30</f>
        <v>1149.374322</v>
      </c>
      <c r="C4" s="80">
        <f>'OpenAI cost pivot (Production) '!C30</f>
        <v>1977.617702</v>
      </c>
      <c r="D4" s="80">
        <f>'OpenAI cost pivot (Production) '!D30</f>
        <v>1303.462211</v>
      </c>
      <c r="E4" s="80">
        <f>'OpenAI cost pivot (Production) '!E30</f>
        <v>992.4279697</v>
      </c>
      <c r="F4" s="80">
        <f>'OpenAI cost pivot (Production) '!F30</f>
        <v>675.3610584</v>
      </c>
      <c r="G4" s="80">
        <f>'OpenAI cost pivot (Production) '!G30</f>
        <v>961.7858781</v>
      </c>
      <c r="H4" s="80">
        <f>'OpenAI cost pivot (Production) '!H30</f>
        <v>1208.86521</v>
      </c>
      <c r="I4" s="80">
        <f>'OpenAI cost pivot (Production) '!I30</f>
        <v>4417.429777</v>
      </c>
      <c r="J4" s="80">
        <f>'OpenAI cost pivot (Production) '!J30</f>
        <v>3496.774141</v>
      </c>
      <c r="K4" s="80">
        <f>'OpenAI cost pivot (Production) '!K30</f>
        <v>3230.611651</v>
      </c>
      <c r="L4" s="80">
        <f>'OpenAI cost pivot (Production) '!L30</f>
        <v>1708.212813</v>
      </c>
      <c r="M4" s="80">
        <f>'OpenAI cost pivot (Production) '!M30 * ($M$10/$M$9)</f>
        <v>957.8615325</v>
      </c>
    </row>
    <row r="5">
      <c r="A5" s="79" t="s">
        <v>35</v>
      </c>
      <c r="B5" s="80">
        <f>'OpenAI cost pivot (R&amp;D) - New'!B4</f>
        <v>92.73578098</v>
      </c>
      <c r="C5" s="80">
        <f>'OpenAI cost pivot (R&amp;D) - New'!C4</f>
        <v>115.7440639</v>
      </c>
      <c r="D5" s="80">
        <f>'OpenAI cost pivot (R&amp;D) - New'!D4</f>
        <v>236.063044</v>
      </c>
      <c r="E5" s="80">
        <f>'OpenAI cost pivot (R&amp;D) - New'!E4</f>
        <v>1321.944572</v>
      </c>
      <c r="F5" s="80">
        <f>'OpenAI cost pivot (R&amp;D) - New'!F4</f>
        <v>440.5558928</v>
      </c>
      <c r="G5" s="80">
        <f>'OpenAI cost pivot (R&amp;D) - New'!G4</f>
        <v>341.633621</v>
      </c>
      <c r="H5" s="80">
        <f>'OpenAI cost pivot (R&amp;D) - New'!H4</f>
        <v>437.5321962</v>
      </c>
      <c r="I5" s="80">
        <f>'OpenAI cost pivot (R&amp;D) - New'!I4</f>
        <v>595.060977</v>
      </c>
      <c r="J5" s="80">
        <f>'OpenAI cost pivot (R&amp;D) - New'!J4</f>
        <v>834.6424426</v>
      </c>
      <c r="K5" s="80">
        <f>'OpenAI cost pivot (R&amp;D) - New'!K4</f>
        <v>686.7922329</v>
      </c>
      <c r="L5" s="80">
        <f>'OpenAI cost pivot (R&amp;D) - New'!L4</f>
        <v>157.029757</v>
      </c>
      <c r="M5" s="80">
        <f>'OpenAI cost pivot (R&amp;D) - New'!M4 * ($M$10/$M$9)</f>
        <v>113.4863769</v>
      </c>
    </row>
    <row r="6">
      <c r="A6" s="77" t="s">
        <v>329</v>
      </c>
      <c r="B6" s="78">
        <v>0.0</v>
      </c>
      <c r="C6" s="78">
        <v>0.0</v>
      </c>
      <c r="D6" s="78">
        <v>0.0</v>
      </c>
      <c r="E6" s="78">
        <v>0.0</v>
      </c>
      <c r="F6" s="78">
        <v>0.0</v>
      </c>
      <c r="G6" s="78">
        <v>0.0</v>
      </c>
      <c r="H6" s="78">
        <v>0.0</v>
      </c>
      <c r="I6" s="78">
        <v>0.0</v>
      </c>
      <c r="J6" s="78">
        <v>0.0</v>
      </c>
      <c r="K6" s="78">
        <v>0.0</v>
      </c>
      <c r="L6" s="78">
        <v>0.0</v>
      </c>
      <c r="M6" s="78">
        <v>0.0</v>
      </c>
    </row>
    <row r="7">
      <c r="A7" s="81" t="s">
        <v>330</v>
      </c>
      <c r="B7" s="82">
        <f t="shared" ref="B7:M7" si="1">SUM(B4:B5)-B6</f>
        <v>1242.110103</v>
      </c>
      <c r="C7" s="82">
        <f t="shared" si="1"/>
        <v>2093.361766</v>
      </c>
      <c r="D7" s="82">
        <f t="shared" si="1"/>
        <v>1539.525255</v>
      </c>
      <c r="E7" s="82">
        <f t="shared" si="1"/>
        <v>2314.372542</v>
      </c>
      <c r="F7" s="82">
        <f t="shared" si="1"/>
        <v>1115.916951</v>
      </c>
      <c r="G7" s="82">
        <f t="shared" si="1"/>
        <v>1303.419499</v>
      </c>
      <c r="H7" s="82">
        <f t="shared" si="1"/>
        <v>1646.397406</v>
      </c>
      <c r="I7" s="82">
        <f t="shared" si="1"/>
        <v>5012.490754</v>
      </c>
      <c r="J7" s="82">
        <f t="shared" si="1"/>
        <v>4331.416583</v>
      </c>
      <c r="K7" s="82">
        <f t="shared" si="1"/>
        <v>3917.403884</v>
      </c>
      <c r="L7" s="82">
        <f t="shared" si="1"/>
        <v>1865.24257</v>
      </c>
      <c r="M7" s="82">
        <f t="shared" si="1"/>
        <v>1071.347909</v>
      </c>
    </row>
    <row r="9">
      <c r="M9" s="152">
        <v>3.0</v>
      </c>
    </row>
    <row r="10">
      <c r="M10" s="152">
        <v>30.0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76" t="s">
        <v>572</v>
      </c>
    </row>
    <row r="2">
      <c r="A2" s="73" t="s">
        <v>328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</row>
    <row r="3">
      <c r="A3" s="77" t="s">
        <v>329</v>
      </c>
      <c r="B3" s="78">
        <v>0.0</v>
      </c>
      <c r="C3" s="78">
        <v>0.0</v>
      </c>
      <c r="D3" s="78">
        <v>0.0</v>
      </c>
      <c r="E3" s="78">
        <v>0.0</v>
      </c>
      <c r="F3" s="78">
        <v>0.0</v>
      </c>
      <c r="G3" s="78">
        <v>0.0</v>
      </c>
      <c r="H3" s="78">
        <v>0.0</v>
      </c>
      <c r="I3" s="78">
        <v>0.0</v>
      </c>
      <c r="J3" s="78">
        <v>0.0</v>
      </c>
      <c r="K3" s="78">
        <v>0.0</v>
      </c>
      <c r="L3" s="78">
        <v>0.0</v>
      </c>
      <c r="M3" s="78">
        <v>0.0</v>
      </c>
    </row>
    <row r="4">
      <c r="A4" s="79" t="s">
        <v>35</v>
      </c>
      <c r="B4" s="80"/>
      <c r="C4" s="80"/>
      <c r="D4" s="80"/>
      <c r="E4" s="80"/>
      <c r="F4" s="80">
        <v>0.133</v>
      </c>
      <c r="G4" s="80">
        <v>23.871</v>
      </c>
      <c r="H4" s="80">
        <v>176.784</v>
      </c>
      <c r="I4" s="80">
        <v>171.416</v>
      </c>
      <c r="J4" s="80">
        <v>687.531</v>
      </c>
      <c r="K4" s="80">
        <v>1465.602</v>
      </c>
      <c r="L4" s="80">
        <v>410.301</v>
      </c>
      <c r="M4" s="80">
        <v>48.052</v>
      </c>
    </row>
    <row r="5">
      <c r="A5" s="81" t="s">
        <v>330</v>
      </c>
      <c r="B5" s="82">
        <f t="shared" ref="B5:M5" si="1">SUM(B4)-B3</f>
        <v>0</v>
      </c>
      <c r="C5" s="82">
        <f t="shared" si="1"/>
        <v>0</v>
      </c>
      <c r="D5" s="82">
        <f t="shared" si="1"/>
        <v>0</v>
      </c>
      <c r="E5" s="82">
        <f t="shared" si="1"/>
        <v>0</v>
      </c>
      <c r="F5" s="82">
        <f t="shared" si="1"/>
        <v>0.133</v>
      </c>
      <c r="G5" s="82">
        <f t="shared" si="1"/>
        <v>23.871</v>
      </c>
      <c r="H5" s="82">
        <f t="shared" si="1"/>
        <v>176.784</v>
      </c>
      <c r="I5" s="82">
        <f t="shared" si="1"/>
        <v>171.416</v>
      </c>
      <c r="J5" s="82">
        <f t="shared" si="1"/>
        <v>687.531</v>
      </c>
      <c r="K5" s="82">
        <f t="shared" si="1"/>
        <v>1465.602</v>
      </c>
      <c r="L5" s="82">
        <f t="shared" si="1"/>
        <v>410.301</v>
      </c>
      <c r="M5" s="82">
        <f t="shared" si="1"/>
        <v>48.052</v>
      </c>
    </row>
  </sheetData>
  <mergeCells count="1">
    <mergeCell ref="B1:M1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13"/>
    <col customWidth="1" min="2" max="2" width="9.13"/>
    <col customWidth="1" min="3" max="4" width="8.5"/>
    <col customWidth="1" min="5" max="7" width="9.38"/>
    <col customWidth="1" min="8" max="13" width="8.5"/>
  </cols>
  <sheetData>
    <row r="1">
      <c r="A1" s="197" t="s">
        <v>573</v>
      </c>
      <c r="B1" s="198" t="s">
        <v>574</v>
      </c>
      <c r="C1" s="2"/>
      <c r="D1" s="2"/>
      <c r="E1" s="2"/>
      <c r="F1" s="2"/>
      <c r="G1" s="2"/>
      <c r="H1" s="2"/>
      <c r="I1" s="2"/>
      <c r="J1" s="2"/>
      <c r="K1" s="2"/>
      <c r="L1" s="2"/>
      <c r="M1" s="3"/>
    </row>
    <row r="2">
      <c r="A2" s="109"/>
      <c r="B2" s="199">
        <f>'AWS cost summary (Backup)'!C$2</f>
        <v>45474</v>
      </c>
      <c r="C2" s="199">
        <f>'AWS cost summary (Backup)'!D$2</f>
        <v>45505</v>
      </c>
      <c r="D2" s="199">
        <f>'AWS cost summary (Backup)'!E$2</f>
        <v>45536</v>
      </c>
      <c r="E2" s="199">
        <f>'AWS cost summary (Backup)'!F$2</f>
        <v>45566</v>
      </c>
      <c r="F2" s="199">
        <f>'AWS cost summary (Backup)'!G$2</f>
        <v>45597</v>
      </c>
      <c r="G2" s="199">
        <f>'AWS cost summary (Backup)'!H$2</f>
        <v>45627</v>
      </c>
      <c r="H2" s="199">
        <f>'AWS cost summary (Backup)'!I$2</f>
        <v>45658</v>
      </c>
      <c r="I2" s="199">
        <f>'AWS cost summary (Backup)'!J$2</f>
        <v>45689</v>
      </c>
      <c r="J2" s="199">
        <f>'AWS cost summary (Backup)'!K$2</f>
        <v>45717</v>
      </c>
      <c r="K2" s="199">
        <f>'AWS cost summary (Backup)'!L$2</f>
        <v>45748</v>
      </c>
      <c r="L2" s="199">
        <f>'AWS cost summary (Backup)'!M$2</f>
        <v>45778</v>
      </c>
      <c r="M2" s="199">
        <f>'AWS cost summary (Backup)'!N$2</f>
        <v>45809</v>
      </c>
    </row>
    <row r="3">
      <c r="A3" s="200" t="s">
        <v>575</v>
      </c>
      <c r="B3" s="201">
        <f>'AWS cost calculation'!C24</f>
        <v>36186.76687</v>
      </c>
      <c r="C3" s="201">
        <f>'AWS cost calculation'!D24</f>
        <v>35746.16569</v>
      </c>
      <c r="D3" s="201">
        <f>'AWS cost calculation'!E24</f>
        <v>35936.75206</v>
      </c>
      <c r="E3" s="201">
        <f>'AWS cost calculation'!F24</f>
        <v>34713.07903</v>
      </c>
      <c r="F3" s="201">
        <f>'AWS cost calculation'!G24</f>
        <v>29891.15038</v>
      </c>
      <c r="G3" s="201">
        <f>'AWS cost calculation'!H24</f>
        <v>30856.86741</v>
      </c>
      <c r="H3" s="201">
        <f>'AWS cost calculation'!I24</f>
        <v>30968.54658</v>
      </c>
      <c r="I3" s="201">
        <f>'AWS cost calculation'!J24</f>
        <v>27649.36218</v>
      </c>
      <c r="J3" s="201">
        <f>'AWS cost calculation'!K24</f>
        <v>29872.72102</v>
      </c>
      <c r="K3" s="201">
        <f>'AWS cost calculation'!L24</f>
        <v>32341.98206</v>
      </c>
      <c r="L3" s="201">
        <f>'AWS cost calculation'!M24</f>
        <v>34210.99515</v>
      </c>
      <c r="M3" s="201">
        <f>'AWS cost calculation'!N24</f>
        <v>31920.08451</v>
      </c>
    </row>
    <row r="4">
      <c r="A4" s="202" t="s">
        <v>576</v>
      </c>
      <c r="B4" s="203">
        <f>'GCP cost summary'!B5</f>
        <v>7828.59</v>
      </c>
      <c r="C4" s="203">
        <f>'GCP cost summary'!C5</f>
        <v>8656.85</v>
      </c>
      <c r="D4" s="203">
        <f>'GCP cost summary'!D5</f>
        <v>9685.62</v>
      </c>
      <c r="E4" s="203">
        <f>'GCP cost summary'!E5</f>
        <v>9181.17</v>
      </c>
      <c r="F4" s="203">
        <f>'GCP cost summary'!F5</f>
        <v>8844.8</v>
      </c>
      <c r="G4" s="203">
        <f>'GCP cost summary'!G5</f>
        <v>9158.91</v>
      </c>
      <c r="H4" s="203">
        <f>'GCP cost summary'!H5</f>
        <v>9366.29</v>
      </c>
      <c r="I4" s="203">
        <f>'GCP cost summary'!I5</f>
        <v>8517.27</v>
      </c>
      <c r="J4" s="203">
        <f>'GCP cost summary'!J5</f>
        <v>9539.55</v>
      </c>
      <c r="K4" s="203">
        <f>'GCP cost summary'!K5</f>
        <v>3934.96</v>
      </c>
      <c r="L4" s="203">
        <f>'GCP cost summary'!L5</f>
        <v>1396.39</v>
      </c>
      <c r="M4" s="203">
        <f>'GCP cost summary'!M5</f>
        <v>951.4</v>
      </c>
    </row>
    <row r="5">
      <c r="A5" s="202" t="s">
        <v>577</v>
      </c>
      <c r="B5" s="203">
        <v>1415.73</v>
      </c>
      <c r="C5" s="203">
        <v>1117.97</v>
      </c>
      <c r="D5" s="203">
        <v>1117.96</v>
      </c>
      <c r="E5" s="203">
        <v>1153.74</v>
      </c>
      <c r="F5" s="203">
        <v>1219.49</v>
      </c>
      <c r="G5" s="203">
        <v>1192.14</v>
      </c>
      <c r="H5" s="203">
        <v>1219.97</v>
      </c>
      <c r="I5" s="203">
        <v>1136.94</v>
      </c>
      <c r="J5" s="203">
        <v>1219.97</v>
      </c>
      <c r="K5" s="203">
        <v>1192.0</v>
      </c>
      <c r="L5" s="203">
        <v>1220.0</v>
      </c>
      <c r="M5" s="204">
        <f t="shared" ref="M5:M7" si="1">L5</f>
        <v>1220</v>
      </c>
    </row>
    <row r="6">
      <c r="A6" s="202" t="s">
        <v>578</v>
      </c>
      <c r="B6" s="205">
        <v>1810.0</v>
      </c>
      <c r="C6" s="205">
        <v>1810.0</v>
      </c>
      <c r="D6" s="205">
        <v>1810.0</v>
      </c>
      <c r="E6" s="205">
        <v>1810.0</v>
      </c>
      <c r="F6" s="205">
        <v>1810.0</v>
      </c>
      <c r="G6" s="205">
        <v>1810.0</v>
      </c>
      <c r="H6" s="205">
        <v>1810.0</v>
      </c>
      <c r="I6" s="205">
        <v>1587.33</v>
      </c>
      <c r="J6" s="205">
        <v>1375.33</v>
      </c>
      <c r="K6" s="205">
        <v>1003.22</v>
      </c>
      <c r="L6" s="205">
        <v>915.0</v>
      </c>
      <c r="M6" s="206">
        <f t="shared" si="1"/>
        <v>915</v>
      </c>
    </row>
    <row r="7">
      <c r="A7" s="202" t="s">
        <v>579</v>
      </c>
      <c r="B7" s="203">
        <v>1895.76</v>
      </c>
      <c r="C7" s="203">
        <v>1881.45</v>
      </c>
      <c r="D7" s="203">
        <v>1825.9</v>
      </c>
      <c r="E7" s="203">
        <v>1880.84</v>
      </c>
      <c r="F7" s="203">
        <v>1742.57</v>
      </c>
      <c r="G7" s="203">
        <v>1775.53</v>
      </c>
      <c r="H7" s="203">
        <v>1757.17</v>
      </c>
      <c r="I7" s="203">
        <v>1364.44</v>
      </c>
      <c r="J7" s="203">
        <v>1458.63</v>
      </c>
      <c r="K7" s="203">
        <v>1414.3</v>
      </c>
      <c r="L7" s="203">
        <v>1520.98</v>
      </c>
      <c r="M7" s="204">
        <f t="shared" si="1"/>
        <v>1520.98</v>
      </c>
    </row>
    <row r="8">
      <c r="A8" s="207" t="s">
        <v>580</v>
      </c>
      <c r="B8" s="208">
        <f t="shared" ref="B8:M8" si="2">SUM(B3:B7)</f>
        <v>49136.84687</v>
      </c>
      <c r="C8" s="208">
        <f t="shared" si="2"/>
        <v>49212.43569</v>
      </c>
      <c r="D8" s="208">
        <f t="shared" si="2"/>
        <v>50376.23206</v>
      </c>
      <c r="E8" s="208">
        <f t="shared" si="2"/>
        <v>48738.82903</v>
      </c>
      <c r="F8" s="208">
        <f t="shared" si="2"/>
        <v>43508.01038</v>
      </c>
      <c r="G8" s="208">
        <f t="shared" si="2"/>
        <v>44793.44741</v>
      </c>
      <c r="H8" s="208">
        <f t="shared" si="2"/>
        <v>45121.97658</v>
      </c>
      <c r="I8" s="208">
        <f t="shared" si="2"/>
        <v>40255.34218</v>
      </c>
      <c r="J8" s="208">
        <f t="shared" si="2"/>
        <v>43466.20102</v>
      </c>
      <c r="K8" s="208">
        <f t="shared" si="2"/>
        <v>39886.46206</v>
      </c>
      <c r="L8" s="208">
        <f t="shared" si="2"/>
        <v>39263.36515</v>
      </c>
      <c r="M8" s="209">
        <f t="shared" si="2"/>
        <v>36527.46451</v>
      </c>
    </row>
    <row r="9">
      <c r="A9" s="207" t="s">
        <v>581</v>
      </c>
      <c r="B9" s="208">
        <f>'AWS cost summary (Backup)'!C33</f>
        <v>85381.1277</v>
      </c>
      <c r="C9" s="208">
        <f>'AWS cost summary (Backup)'!D33</f>
        <v>85381.1277</v>
      </c>
      <c r="D9" s="208">
        <f>'AWS cost summary (Backup)'!E33</f>
        <v>80322.30417</v>
      </c>
      <c r="E9" s="208">
        <f>'AWS cost summary (Backup)'!F33</f>
        <v>76655.6375</v>
      </c>
      <c r="F9" s="208">
        <f>'AWS cost summary (Backup)'!G33</f>
        <v>76655.6375</v>
      </c>
      <c r="G9" s="208">
        <f>'AWS cost summary (Backup)'!H33</f>
        <v>76655.6375</v>
      </c>
      <c r="H9" s="208">
        <f>'AWS cost summary (Backup)'!I33</f>
        <v>78340.30417</v>
      </c>
      <c r="I9" s="208">
        <f>'AWS cost summary (Backup)'!J33</f>
        <v>65714.04417</v>
      </c>
      <c r="J9" s="208">
        <f>'AWS cost summary (Backup)'!K33</f>
        <v>65714.04417</v>
      </c>
      <c r="K9" s="208">
        <f>'AWS cost summary (Backup)'!L33</f>
        <v>65714.04417</v>
      </c>
      <c r="L9" s="208">
        <f>'AWS cost summary (Backup)'!M33</f>
        <v>65714.04417</v>
      </c>
      <c r="M9" s="209">
        <f>'AWS cost summary (Backup)'!N33</f>
        <v>65714.04417</v>
      </c>
    </row>
    <row r="10">
      <c r="A10" s="210" t="s">
        <v>582</v>
      </c>
      <c r="B10" s="211">
        <f t="shared" ref="B10:M10" si="3">B8/B9</f>
        <v>0.5755000923</v>
      </c>
      <c r="C10" s="211">
        <f t="shared" si="3"/>
        <v>0.576385403</v>
      </c>
      <c r="D10" s="211">
        <f t="shared" si="3"/>
        <v>0.6271761322</v>
      </c>
      <c r="E10" s="211">
        <f t="shared" si="3"/>
        <v>0.6358153245</v>
      </c>
      <c r="F10" s="211">
        <f t="shared" si="3"/>
        <v>0.5675774386</v>
      </c>
      <c r="G10" s="211">
        <f t="shared" si="3"/>
        <v>0.5843464209</v>
      </c>
      <c r="H10" s="211">
        <f t="shared" si="3"/>
        <v>0.5759739774</v>
      </c>
      <c r="I10" s="211">
        <f t="shared" si="3"/>
        <v>0.6125835458</v>
      </c>
      <c r="J10" s="211">
        <f t="shared" si="3"/>
        <v>0.6614446207</v>
      </c>
      <c r="K10" s="211">
        <f t="shared" si="3"/>
        <v>0.606970132</v>
      </c>
      <c r="L10" s="211">
        <f t="shared" si="3"/>
        <v>0.5974881876</v>
      </c>
      <c r="M10" s="212">
        <f t="shared" si="3"/>
        <v>0.5558547639</v>
      </c>
    </row>
    <row r="11">
      <c r="A11" s="200" t="s">
        <v>583</v>
      </c>
      <c r="B11" s="201">
        <f>'AWS cost calculation'!C25</f>
        <v>3617.048566</v>
      </c>
      <c r="C11" s="201">
        <f>'AWS cost calculation'!D25</f>
        <v>5771.485005</v>
      </c>
      <c r="D11" s="201">
        <f>'AWS cost calculation'!E25</f>
        <v>6367.702825</v>
      </c>
      <c r="E11" s="201">
        <f>'AWS cost calculation'!F25</f>
        <v>7677.447785</v>
      </c>
      <c r="F11" s="201">
        <f>'AWS cost calculation'!G25</f>
        <v>8292.792994</v>
      </c>
      <c r="G11" s="201">
        <f>'AWS cost calculation'!H25</f>
        <v>8284.301683</v>
      </c>
      <c r="H11" s="201">
        <f>'AWS cost calculation'!I25</f>
        <v>8320.495086</v>
      </c>
      <c r="I11" s="201">
        <f>'AWS cost calculation'!J25</f>
        <v>7298.728101</v>
      </c>
      <c r="J11" s="201">
        <f>'AWS cost calculation'!K25</f>
        <v>8617.097887</v>
      </c>
      <c r="K11" s="201">
        <f>'AWS cost calculation'!L25</f>
        <v>7954.672194</v>
      </c>
      <c r="L11" s="201">
        <f>'AWS cost calculation'!M25</f>
        <v>6870.115718</v>
      </c>
      <c r="M11" s="201">
        <f>'AWS cost calculation'!N25</f>
        <v>5788.103302</v>
      </c>
    </row>
    <row r="12">
      <c r="A12" s="202" t="s">
        <v>584</v>
      </c>
      <c r="B12" s="213">
        <f>'Azure cost summary'!B6</f>
        <v>2661.492735</v>
      </c>
      <c r="C12" s="213">
        <f>'Azure cost summary'!C6</f>
        <v>2374.974339</v>
      </c>
      <c r="D12" s="213">
        <f>'Azure cost summary'!D6</f>
        <v>2219.11538</v>
      </c>
      <c r="E12" s="213">
        <f>'Azure cost summary'!E6</f>
        <v>2550.433738</v>
      </c>
      <c r="F12" s="213">
        <f>'Azure cost summary'!F6</f>
        <v>3112.4101</v>
      </c>
      <c r="G12" s="213">
        <f>'Azure cost summary'!G6</f>
        <v>3431.397725</v>
      </c>
      <c r="H12" s="213">
        <f>'Azure cost summary'!H6</f>
        <v>3882.493027</v>
      </c>
      <c r="I12" s="213">
        <f>'Azure cost summary'!I6</f>
        <v>3780.149283</v>
      </c>
      <c r="J12" s="213">
        <f>'Azure cost summary'!J6</f>
        <v>4057.606413</v>
      </c>
      <c r="K12" s="213">
        <f>'Azure cost summary'!K6</f>
        <v>3235.537702</v>
      </c>
      <c r="L12" s="213">
        <f>'Azure cost summary'!L6</f>
        <v>3153.403157</v>
      </c>
      <c r="M12" s="213">
        <f>'Azure cost summary'!M6</f>
        <v>3167.136866</v>
      </c>
    </row>
    <row r="13">
      <c r="A13" s="202" t="s">
        <v>585</v>
      </c>
      <c r="B13" s="203">
        <v>103.0</v>
      </c>
      <c r="C13" s="203">
        <v>103.0</v>
      </c>
      <c r="D13" s="203">
        <v>103.0</v>
      </c>
      <c r="E13" s="203">
        <v>103.0</v>
      </c>
      <c r="F13" s="203">
        <v>103.0</v>
      </c>
      <c r="G13" s="203">
        <v>103.0</v>
      </c>
      <c r="H13" s="203">
        <v>103.0</v>
      </c>
      <c r="I13" s="203">
        <v>103.0</v>
      </c>
      <c r="J13" s="203">
        <v>103.0</v>
      </c>
      <c r="K13" s="203">
        <v>103.0</v>
      </c>
      <c r="L13" s="203">
        <v>103.0</v>
      </c>
      <c r="M13" s="204">
        <v>103.0</v>
      </c>
    </row>
    <row r="14">
      <c r="A14" s="207" t="s">
        <v>586</v>
      </c>
      <c r="B14" s="208">
        <f t="shared" ref="B14:M14" si="4">SUM(B11:B13)</f>
        <v>6381.541301</v>
      </c>
      <c r="C14" s="208">
        <f t="shared" si="4"/>
        <v>8249.459344</v>
      </c>
      <c r="D14" s="208">
        <f t="shared" si="4"/>
        <v>8689.818205</v>
      </c>
      <c r="E14" s="208">
        <f t="shared" si="4"/>
        <v>10330.88152</v>
      </c>
      <c r="F14" s="208">
        <f t="shared" si="4"/>
        <v>11508.20309</v>
      </c>
      <c r="G14" s="208">
        <f t="shared" si="4"/>
        <v>11818.69941</v>
      </c>
      <c r="H14" s="208">
        <f t="shared" si="4"/>
        <v>12305.98811</v>
      </c>
      <c r="I14" s="208">
        <f t="shared" si="4"/>
        <v>11181.87738</v>
      </c>
      <c r="J14" s="208">
        <f t="shared" si="4"/>
        <v>12777.7043</v>
      </c>
      <c r="K14" s="208">
        <f t="shared" si="4"/>
        <v>11293.2099</v>
      </c>
      <c r="L14" s="208">
        <f t="shared" si="4"/>
        <v>10126.51888</v>
      </c>
      <c r="M14" s="209">
        <f t="shared" si="4"/>
        <v>9058.240168</v>
      </c>
    </row>
    <row r="15">
      <c r="A15" s="207" t="s">
        <v>587</v>
      </c>
      <c r="B15" s="208">
        <f>'AWS cost summary (Backup)'!C34</f>
        <v>16564.21826</v>
      </c>
      <c r="C15" s="208">
        <f>'AWS cost summary (Backup)'!D34</f>
        <v>19739.97836</v>
      </c>
      <c r="D15" s="214">
        <f>'AWS cost summary (Backup)'!E34</f>
        <v>21928.09482</v>
      </c>
      <c r="E15" s="214">
        <f>'AWS cost summary (Backup)'!F34</f>
        <v>19738.19583</v>
      </c>
      <c r="F15" s="214">
        <f>'AWS cost summary (Backup)'!G34</f>
        <v>20402.33725</v>
      </c>
      <c r="G15" s="214">
        <f>'AWS cost summary (Backup)'!H34</f>
        <v>20443.12008</v>
      </c>
      <c r="H15" s="214">
        <f>'AWS cost summary (Backup)'!I34</f>
        <v>23637.24124</v>
      </c>
      <c r="I15" s="214">
        <f>'AWS cost summary (Backup)'!J34</f>
        <v>37606.93558</v>
      </c>
      <c r="J15" s="214">
        <f>'AWS cost summary (Backup)'!K34</f>
        <v>40320.44573</v>
      </c>
      <c r="K15" s="208">
        <f>'AWS cost summary (Backup)'!L34</f>
        <v>40320.44573</v>
      </c>
      <c r="L15" s="208">
        <f>'AWS cost summary (Backup)'!M34</f>
        <v>40320.44573</v>
      </c>
      <c r="M15" s="209">
        <f>'AWS cost summary (Backup)'!N34</f>
        <v>40320.44573</v>
      </c>
    </row>
    <row r="16">
      <c r="A16" s="210" t="s">
        <v>588</v>
      </c>
      <c r="B16" s="215">
        <v>0.0</v>
      </c>
      <c r="C16" s="211">
        <f t="shared" ref="C16:M16" si="5">C14/C15</f>
        <v>0.4179061999</v>
      </c>
      <c r="D16" s="211">
        <f t="shared" si="5"/>
        <v>0.3962869677</v>
      </c>
      <c r="E16" s="211">
        <f t="shared" si="5"/>
        <v>0.5233954314</v>
      </c>
      <c r="F16" s="211">
        <f t="shared" si="5"/>
        <v>0.5640629774</v>
      </c>
      <c r="G16" s="211">
        <f t="shared" si="5"/>
        <v>0.5781260084</v>
      </c>
      <c r="H16" s="211">
        <f t="shared" si="5"/>
        <v>0.5206186284</v>
      </c>
      <c r="I16" s="211">
        <f t="shared" si="5"/>
        <v>0.2973355104</v>
      </c>
      <c r="J16" s="211">
        <f t="shared" si="5"/>
        <v>0.3169038454</v>
      </c>
      <c r="K16" s="211">
        <f t="shared" si="5"/>
        <v>0.2800864349</v>
      </c>
      <c r="L16" s="211">
        <f t="shared" si="5"/>
        <v>0.2511509655</v>
      </c>
      <c r="M16" s="212">
        <f t="shared" si="5"/>
        <v>0.2246562508</v>
      </c>
    </row>
    <row r="17">
      <c r="A17" s="197" t="s">
        <v>573</v>
      </c>
      <c r="B17" s="198" t="s">
        <v>574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3"/>
    </row>
    <row r="18">
      <c r="A18" s="109"/>
      <c r="B18" s="199">
        <f>'AWS cost summary (Backup)'!C$2</f>
        <v>45474</v>
      </c>
      <c r="C18" s="199">
        <f>'AWS cost summary (Backup)'!D$2</f>
        <v>45505</v>
      </c>
      <c r="D18" s="199">
        <f>'AWS cost summary (Backup)'!E$2</f>
        <v>45536</v>
      </c>
      <c r="E18" s="199">
        <f>'AWS cost summary (Backup)'!F$2</f>
        <v>45566</v>
      </c>
      <c r="F18" s="199">
        <f>'AWS cost summary (Backup)'!G$2</f>
        <v>45597</v>
      </c>
      <c r="G18" s="199">
        <f>'AWS cost summary (Backup)'!H$2</f>
        <v>45627</v>
      </c>
      <c r="H18" s="199">
        <f>'AWS cost summary (Backup)'!I$2</f>
        <v>45658</v>
      </c>
      <c r="I18" s="199">
        <f>'AWS cost summary (Backup)'!J$2</f>
        <v>45689</v>
      </c>
      <c r="J18" s="199">
        <f>'AWS cost summary (Backup)'!K$2</f>
        <v>45717</v>
      </c>
      <c r="K18" s="199">
        <f>'AWS cost summary (Backup)'!L$2</f>
        <v>45748</v>
      </c>
      <c r="L18" s="199">
        <f>'AWS cost summary (Backup)'!M$2</f>
        <v>45778</v>
      </c>
      <c r="M18" s="199">
        <f>'AWS cost summary (Backup)'!N$2</f>
        <v>45809</v>
      </c>
    </row>
    <row r="19">
      <c r="A19" s="216" t="s">
        <v>589</v>
      </c>
      <c r="B19" s="217">
        <f>'AWS cost summary'!B40</f>
        <v>39622.47413</v>
      </c>
      <c r="C19" s="217">
        <f>'AWS cost summary'!C40</f>
        <v>39416.85352</v>
      </c>
      <c r="D19" s="217">
        <f>'AWS cost summary'!D40</f>
        <v>42204.97679</v>
      </c>
      <c r="E19" s="217">
        <f>'AWS cost summary'!E40</f>
        <v>37499.28703</v>
      </c>
      <c r="F19" s="217">
        <f>'AWS cost summary'!F40</f>
        <v>37100.28232</v>
      </c>
      <c r="G19" s="217">
        <f>'AWS cost summary'!G40</f>
        <v>37791.19557</v>
      </c>
      <c r="H19" s="217">
        <f>'AWS cost summary'!H40</f>
        <v>35199.62817</v>
      </c>
      <c r="I19" s="217">
        <f>'AWS cost summary'!I40</f>
        <v>37561.34302</v>
      </c>
      <c r="J19" s="217">
        <f>'AWS cost summary'!J40</f>
        <v>37351.64428</v>
      </c>
      <c r="K19" s="217">
        <f>'AWS cost summary'!K40</f>
        <v>39462.21583</v>
      </c>
      <c r="L19" s="217">
        <f>'AWS cost summary'!L40</f>
        <v>40254.03115</v>
      </c>
      <c r="M19" s="217">
        <f>'AWS cost summary'!M40</f>
        <v>37146.86562</v>
      </c>
    </row>
    <row r="20">
      <c r="A20" s="218" t="s">
        <v>590</v>
      </c>
      <c r="B20" s="219">
        <f>'Azure cost summary'!B32</f>
        <v>2790.813712</v>
      </c>
      <c r="C20" s="219">
        <f>'Azure cost summary'!C32</f>
        <v>2547.403818</v>
      </c>
      <c r="D20" s="219">
        <f>'Azure cost summary'!D32</f>
        <v>2376.454107</v>
      </c>
      <c r="E20" s="219">
        <f>'Azure cost summary'!E32</f>
        <v>2525.491966</v>
      </c>
      <c r="F20" s="219">
        <f>'Azure cost summary'!F32</f>
        <v>3129.959068</v>
      </c>
      <c r="G20" s="219">
        <f>'Azure cost summary'!G32</f>
        <v>2973.086602</v>
      </c>
      <c r="H20" s="219">
        <f>'Azure cost summary'!H32</f>
        <v>3869.801281</v>
      </c>
      <c r="I20" s="219">
        <f>'Azure cost summary'!I32</f>
        <v>3828.543516</v>
      </c>
      <c r="J20" s="219">
        <f>'Azure cost summary'!J32</f>
        <v>4044.72322</v>
      </c>
      <c r="K20" s="219">
        <f>'Azure cost summary'!K32</f>
        <v>3243.033481</v>
      </c>
      <c r="L20" s="219">
        <f>'Azure cost summary'!L32</f>
        <v>3152.941203</v>
      </c>
      <c r="M20" s="219">
        <f>'Azure cost summary'!M32</f>
        <v>3124.860906</v>
      </c>
    </row>
    <row r="21">
      <c r="A21" s="218" t="s">
        <v>591</v>
      </c>
      <c r="B21" s="219">
        <f>'GCP cost summary'!B35</f>
        <v>7857.300823</v>
      </c>
      <c r="C21" s="219">
        <f>'GCP cost summary'!C35</f>
        <v>8685.481198</v>
      </c>
      <c r="D21" s="219">
        <f>'GCP cost summary'!D35</f>
        <v>9713.528068</v>
      </c>
      <c r="E21" s="219">
        <f>'GCP cost summary'!E35</f>
        <v>9208.705211</v>
      </c>
      <c r="F21" s="219">
        <f>'GCP cost summary'!F35</f>
        <v>8878.297538</v>
      </c>
      <c r="G21" s="219">
        <f>'GCP cost summary'!G35</f>
        <v>9318.645302</v>
      </c>
      <c r="H21" s="219">
        <f>'GCP cost summary'!H35</f>
        <v>9542.686547</v>
      </c>
      <c r="I21" s="219">
        <f>'GCP cost summary'!I35</f>
        <v>8599.393745</v>
      </c>
      <c r="J21" s="219">
        <f>'GCP cost summary'!J35</f>
        <v>9636.663635</v>
      </c>
      <c r="K21" s="219">
        <f>'GCP cost summary'!K35</f>
        <v>4068.671789</v>
      </c>
      <c r="L21" s="219">
        <f>'GCP cost summary'!L35</f>
        <v>1480.772797</v>
      </c>
      <c r="M21" s="219">
        <f>'GCP cost summary'!M35</f>
        <v>954.0062496</v>
      </c>
    </row>
    <row r="22">
      <c r="A22" s="218" t="s">
        <v>592</v>
      </c>
      <c r="B22" s="219">
        <f t="shared" ref="B22:M22" si="6">SUM(B5:B7,B13)</f>
        <v>5224.49</v>
      </c>
      <c r="C22" s="219">
        <f t="shared" si="6"/>
        <v>4912.42</v>
      </c>
      <c r="D22" s="219">
        <f t="shared" si="6"/>
        <v>4856.86</v>
      </c>
      <c r="E22" s="219">
        <f t="shared" si="6"/>
        <v>4947.58</v>
      </c>
      <c r="F22" s="219">
        <f t="shared" si="6"/>
        <v>4875.06</v>
      </c>
      <c r="G22" s="219">
        <f t="shared" si="6"/>
        <v>4880.67</v>
      </c>
      <c r="H22" s="219">
        <f t="shared" si="6"/>
        <v>4890.14</v>
      </c>
      <c r="I22" s="219">
        <f t="shared" si="6"/>
        <v>4191.71</v>
      </c>
      <c r="J22" s="219">
        <f t="shared" si="6"/>
        <v>4156.93</v>
      </c>
      <c r="K22" s="219">
        <f t="shared" si="6"/>
        <v>3712.52</v>
      </c>
      <c r="L22" s="219">
        <f t="shared" si="6"/>
        <v>3758.98</v>
      </c>
      <c r="M22" s="219">
        <f t="shared" si="6"/>
        <v>3758.98</v>
      </c>
    </row>
    <row r="23">
      <c r="A23" s="220" t="s">
        <v>593</v>
      </c>
      <c r="B23" s="221">
        <f t="shared" ref="B23:M23" si="7">SUM(B19:B22)</f>
        <v>55495.07867</v>
      </c>
      <c r="C23" s="221">
        <f t="shared" si="7"/>
        <v>55562.15854</v>
      </c>
      <c r="D23" s="221">
        <f t="shared" si="7"/>
        <v>59151.81897</v>
      </c>
      <c r="E23" s="221">
        <f t="shared" si="7"/>
        <v>54181.0642</v>
      </c>
      <c r="F23" s="221">
        <f t="shared" si="7"/>
        <v>53983.59892</v>
      </c>
      <c r="G23" s="221">
        <f t="shared" si="7"/>
        <v>54963.59748</v>
      </c>
      <c r="H23" s="221">
        <f t="shared" si="7"/>
        <v>53502.256</v>
      </c>
      <c r="I23" s="221">
        <f t="shared" si="7"/>
        <v>54180.99028</v>
      </c>
      <c r="J23" s="221">
        <f t="shared" si="7"/>
        <v>55189.96114</v>
      </c>
      <c r="K23" s="221">
        <f t="shared" si="7"/>
        <v>50486.4411</v>
      </c>
      <c r="L23" s="221">
        <f t="shared" si="7"/>
        <v>48646.72515</v>
      </c>
      <c r="M23" s="221">
        <f t="shared" si="7"/>
        <v>44984.71277</v>
      </c>
    </row>
    <row r="24">
      <c r="A24" s="220" t="s">
        <v>594</v>
      </c>
      <c r="B24" s="221">
        <f t="shared" ref="B24:M24" si="8">SUM(B9,B15)</f>
        <v>101945.346</v>
      </c>
      <c r="C24" s="221">
        <f t="shared" si="8"/>
        <v>105121.1061</v>
      </c>
      <c r="D24" s="221">
        <f t="shared" si="8"/>
        <v>102250.399</v>
      </c>
      <c r="E24" s="221">
        <f t="shared" si="8"/>
        <v>96393.83333</v>
      </c>
      <c r="F24" s="221">
        <f t="shared" si="8"/>
        <v>97057.97475</v>
      </c>
      <c r="G24" s="221">
        <f t="shared" si="8"/>
        <v>97098.75758</v>
      </c>
      <c r="H24" s="221">
        <f t="shared" si="8"/>
        <v>101977.5454</v>
      </c>
      <c r="I24" s="221">
        <f t="shared" si="8"/>
        <v>103320.9797</v>
      </c>
      <c r="J24" s="221">
        <f t="shared" si="8"/>
        <v>106034.4899</v>
      </c>
      <c r="K24" s="221">
        <f t="shared" si="8"/>
        <v>106034.4899</v>
      </c>
      <c r="L24" s="221">
        <f t="shared" si="8"/>
        <v>106034.4899</v>
      </c>
      <c r="M24" s="221">
        <f t="shared" si="8"/>
        <v>106034.4899</v>
      </c>
    </row>
    <row r="25">
      <c r="A25" s="222" t="s">
        <v>595</v>
      </c>
      <c r="B25" s="223">
        <f t="shared" ref="B25:M25" si="9">B23/B24</f>
        <v>0.5443610804</v>
      </c>
      <c r="C25" s="223">
        <f t="shared" si="9"/>
        <v>0.5285537855</v>
      </c>
      <c r="D25" s="223">
        <f t="shared" si="9"/>
        <v>0.5784996396</v>
      </c>
      <c r="E25" s="223">
        <f t="shared" si="9"/>
        <v>0.5620801905</v>
      </c>
      <c r="F25" s="223">
        <f t="shared" si="9"/>
        <v>0.5561995195</v>
      </c>
      <c r="G25" s="223">
        <f t="shared" si="9"/>
        <v>0.5660587102</v>
      </c>
      <c r="H25" s="223">
        <f t="shared" si="9"/>
        <v>0.5246474191</v>
      </c>
      <c r="I25" s="223">
        <f t="shared" si="9"/>
        <v>0.5243948558</v>
      </c>
      <c r="J25" s="223">
        <f t="shared" si="9"/>
        <v>0.5204906553</v>
      </c>
      <c r="K25" s="223">
        <f t="shared" si="9"/>
        <v>0.476132258</v>
      </c>
      <c r="L25" s="223">
        <f t="shared" si="9"/>
        <v>0.4587820925</v>
      </c>
      <c r="M25" s="223">
        <f t="shared" si="9"/>
        <v>0.4242460431</v>
      </c>
    </row>
    <row r="27">
      <c r="M27" s="183"/>
    </row>
    <row r="28">
      <c r="A28" s="224" t="s">
        <v>596</v>
      </c>
      <c r="B28" s="225">
        <f>260000/34</f>
        <v>7647.058824</v>
      </c>
      <c r="C28" s="224" t="s">
        <v>597</v>
      </c>
      <c r="M28" s="183"/>
    </row>
    <row r="29">
      <c r="A29" s="152" t="s">
        <v>598</v>
      </c>
      <c r="B29" s="226">
        <f t="shared" ref="B29:M29" si="10">B25+$B28/B24</f>
        <v>0.6193724382</v>
      </c>
      <c r="C29" s="226">
        <f t="shared" si="10"/>
        <v>0.6012990134</v>
      </c>
      <c r="D29" s="226">
        <f t="shared" si="10"/>
        <v>0.6532872091</v>
      </c>
      <c r="E29" s="226">
        <f t="shared" si="10"/>
        <v>0.6414116016</v>
      </c>
      <c r="F29" s="226">
        <f t="shared" si="10"/>
        <v>0.6349880873</v>
      </c>
      <c r="G29" s="226">
        <f t="shared" si="10"/>
        <v>0.6448141857</v>
      </c>
      <c r="H29" s="226">
        <f t="shared" si="10"/>
        <v>0.599635092</v>
      </c>
      <c r="I29" s="226">
        <f t="shared" si="10"/>
        <v>0.5984074992</v>
      </c>
      <c r="J29" s="226">
        <f t="shared" si="10"/>
        <v>0.592609254</v>
      </c>
      <c r="K29" s="226">
        <f t="shared" si="10"/>
        <v>0.5482508566</v>
      </c>
      <c r="L29" s="226">
        <f t="shared" si="10"/>
        <v>0.5309006912</v>
      </c>
      <c r="M29" s="226">
        <f t="shared" si="10"/>
        <v>0.4963646418</v>
      </c>
    </row>
    <row r="30">
      <c r="A30" s="152" t="s">
        <v>599</v>
      </c>
      <c r="B30" s="226">
        <f t="shared" ref="B30:M30" si="11">1-B29</f>
        <v>0.3806275618</v>
      </c>
      <c r="C30" s="226">
        <f t="shared" si="11"/>
        <v>0.3987009866</v>
      </c>
      <c r="D30" s="226">
        <f t="shared" si="11"/>
        <v>0.3467127909</v>
      </c>
      <c r="E30" s="226">
        <f t="shared" si="11"/>
        <v>0.3585883984</v>
      </c>
      <c r="F30" s="226">
        <f t="shared" si="11"/>
        <v>0.3650119127</v>
      </c>
      <c r="G30" s="226">
        <f t="shared" si="11"/>
        <v>0.3551858143</v>
      </c>
      <c r="H30" s="226">
        <f t="shared" si="11"/>
        <v>0.400364908</v>
      </c>
      <c r="I30" s="226">
        <f t="shared" si="11"/>
        <v>0.4015925008</v>
      </c>
      <c r="J30" s="226">
        <f t="shared" si="11"/>
        <v>0.407390746</v>
      </c>
      <c r="K30" s="226">
        <f t="shared" si="11"/>
        <v>0.4517491434</v>
      </c>
      <c r="L30" s="226">
        <f t="shared" si="11"/>
        <v>0.4690993088</v>
      </c>
      <c r="M30" s="226">
        <f t="shared" si="11"/>
        <v>0.5036353582</v>
      </c>
    </row>
    <row r="31">
      <c r="M31" s="227"/>
    </row>
    <row r="32">
      <c r="M32" s="227"/>
    </row>
    <row r="33">
      <c r="M33" s="227"/>
    </row>
  </sheetData>
  <mergeCells count="4">
    <mergeCell ref="A1:A2"/>
    <mergeCell ref="B1:M1"/>
    <mergeCell ref="A17:A18"/>
    <mergeCell ref="B17:M1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38"/>
    <col customWidth="1" min="2" max="2" width="9.13"/>
    <col customWidth="1" min="3" max="13" width="9.38"/>
  </cols>
  <sheetData>
    <row r="1">
      <c r="A1" s="228" t="s">
        <v>573</v>
      </c>
      <c r="B1" s="229" t="s">
        <v>600</v>
      </c>
      <c r="C1" s="2"/>
      <c r="D1" s="2"/>
      <c r="E1" s="2"/>
      <c r="F1" s="2"/>
      <c r="G1" s="2"/>
      <c r="H1" s="2"/>
      <c r="I1" s="2"/>
      <c r="J1" s="2"/>
      <c r="K1" s="2"/>
      <c r="L1" s="2"/>
      <c r="M1" s="3"/>
    </row>
    <row r="2">
      <c r="A2" s="109"/>
      <c r="B2" s="230">
        <f>'AWS cost summary (Backup)'!C2</f>
        <v>45474</v>
      </c>
      <c r="C2" s="230">
        <f>'AWS cost summary (Backup)'!D2</f>
        <v>45505</v>
      </c>
      <c r="D2" s="230">
        <f>'AWS cost summary (Backup)'!E2</f>
        <v>45536</v>
      </c>
      <c r="E2" s="230">
        <f>'AWS cost summary (Backup)'!F2</f>
        <v>45566</v>
      </c>
      <c r="F2" s="230">
        <f>'AWS cost summary (Backup)'!G2</f>
        <v>45597</v>
      </c>
      <c r="G2" s="230">
        <f>'AWS cost summary (Backup)'!H2</f>
        <v>45627</v>
      </c>
      <c r="H2" s="230">
        <f>'AWS cost summary (Backup)'!I2</f>
        <v>45658</v>
      </c>
      <c r="I2" s="230">
        <f>'AWS cost summary (Backup)'!J2</f>
        <v>45689</v>
      </c>
      <c r="J2" s="230">
        <f>'AWS cost summary (Backup)'!K2</f>
        <v>45717</v>
      </c>
      <c r="K2" s="230">
        <f>'AWS cost summary (Backup)'!L2</f>
        <v>45748</v>
      </c>
      <c r="L2" s="230">
        <f>'AWS cost summary (Backup)'!M2</f>
        <v>45778</v>
      </c>
      <c r="M2" s="230">
        <f>'AWS cost summary (Backup)'!N2</f>
        <v>45809</v>
      </c>
    </row>
    <row r="3">
      <c r="A3" s="231" t="s">
        <v>601</v>
      </c>
      <c r="B3" s="232">
        <f>'AWS cost summary'!B41</f>
        <v>7694.841308</v>
      </c>
      <c r="C3" s="232">
        <f>'AWS cost summary'!C41</f>
        <v>8154.54539</v>
      </c>
      <c r="D3" s="232">
        <f>'AWS cost summary'!D41</f>
        <v>9854.209984</v>
      </c>
      <c r="E3" s="232">
        <f>'AWS cost summary'!E41</f>
        <v>10597.34393</v>
      </c>
      <c r="F3" s="232">
        <f>'AWS cost summary'!F41</f>
        <v>12774.47898</v>
      </c>
      <c r="G3" s="232">
        <f>'AWS cost summary'!G41</f>
        <v>11425.69124</v>
      </c>
      <c r="H3" s="232">
        <f>'AWS cost summary'!H41</f>
        <v>10547.47525</v>
      </c>
      <c r="I3" s="232">
        <f>'AWS cost summary'!I41</f>
        <v>11266.85741</v>
      </c>
      <c r="J3" s="232">
        <f>'AWS cost summary'!J41</f>
        <v>11084.25496</v>
      </c>
      <c r="K3" s="232">
        <f>'AWS cost summary'!K41</f>
        <v>11277.03933</v>
      </c>
      <c r="L3" s="232">
        <f>'AWS cost summary'!L41</f>
        <v>12041.12086</v>
      </c>
      <c r="M3" s="232">
        <f>'AWS cost summary'!M41</f>
        <v>11070.20312</v>
      </c>
    </row>
    <row r="4">
      <c r="A4" s="233" t="s">
        <v>602</v>
      </c>
      <c r="B4" s="234">
        <f>'Azure cost summary'!B33</f>
        <v>313.6625827</v>
      </c>
      <c r="C4" s="234">
        <f>'Azure cost summary'!C33</f>
        <v>664.4223796</v>
      </c>
      <c r="D4" s="234">
        <f>'Azure cost summary'!D33</f>
        <v>723.0462697</v>
      </c>
      <c r="E4" s="234">
        <f>'Azure cost summary'!E33</f>
        <v>847.6399496</v>
      </c>
      <c r="F4" s="234">
        <f>'Azure cost summary'!F33</f>
        <v>1053.419133</v>
      </c>
      <c r="G4" s="234">
        <f>'Azure cost summary'!G33</f>
        <v>1073.864424</v>
      </c>
      <c r="H4" s="234">
        <f>'Azure cost summary'!H33</f>
        <v>3812.185833</v>
      </c>
      <c r="I4" s="234">
        <f>'Azure cost summary'!I33</f>
        <v>6032.737003</v>
      </c>
      <c r="J4" s="234">
        <f>'Azure cost summary'!J33</f>
        <v>5577.771793</v>
      </c>
      <c r="K4" s="234">
        <f>'Azure cost summary'!K33</f>
        <v>2400.355333</v>
      </c>
      <c r="L4" s="234">
        <f>'Azure cost summary'!L33</f>
        <v>1733.619391</v>
      </c>
      <c r="M4" s="234">
        <f>'Azure cost summary'!M33</f>
        <v>1413.004072</v>
      </c>
    </row>
    <row r="5">
      <c r="A5" s="233" t="s">
        <v>603</v>
      </c>
      <c r="B5" s="234">
        <f>'GCP cost summary'!B36</f>
        <v>41.53175834</v>
      </c>
      <c r="C5" s="234">
        <f>'GCP cost summary'!C36</f>
        <v>70.13118348</v>
      </c>
      <c r="D5" s="234">
        <f>'GCP cost summary'!D36</f>
        <v>40.62672519</v>
      </c>
      <c r="E5" s="234">
        <f>'GCP cost summary'!E36</f>
        <v>36.81006683</v>
      </c>
      <c r="F5" s="234">
        <f>'GCP cost summary'!F36</f>
        <v>37.54164344</v>
      </c>
      <c r="G5" s="234">
        <f>'GCP cost summary'!G36</f>
        <v>37.1569244</v>
      </c>
      <c r="H5" s="234">
        <f>'GCP cost summary'!H36</f>
        <v>37.35042251</v>
      </c>
      <c r="I5" s="234">
        <f>'GCP cost summary'!I36</f>
        <v>26.75551371</v>
      </c>
      <c r="J5" s="234">
        <f>'GCP cost summary'!J36</f>
        <v>28.35575559</v>
      </c>
      <c r="K5" s="234">
        <f>'GCP cost summary'!K36</f>
        <v>23.85392944</v>
      </c>
      <c r="L5" s="234">
        <f>'GCP cost summary'!L36</f>
        <v>30.1480035</v>
      </c>
      <c r="M5" s="234">
        <f>'GCP cost summary'!M36</f>
        <v>10.12766778</v>
      </c>
    </row>
    <row r="6">
      <c r="A6" s="235" t="s">
        <v>604</v>
      </c>
      <c r="B6" s="236">
        <f t="shared" ref="B6:M6" si="1">SUM(B3:B5)</f>
        <v>8050.035649</v>
      </c>
      <c r="C6" s="236">
        <f t="shared" si="1"/>
        <v>8889.098953</v>
      </c>
      <c r="D6" s="236">
        <f t="shared" si="1"/>
        <v>10617.88298</v>
      </c>
      <c r="E6" s="236">
        <f t="shared" si="1"/>
        <v>11481.79395</v>
      </c>
      <c r="F6" s="236">
        <f t="shared" si="1"/>
        <v>13865.43976</v>
      </c>
      <c r="G6" s="236">
        <f t="shared" si="1"/>
        <v>12536.71259</v>
      </c>
      <c r="H6" s="236">
        <f t="shared" si="1"/>
        <v>14397.0115</v>
      </c>
      <c r="I6" s="236">
        <f t="shared" si="1"/>
        <v>17326.34993</v>
      </c>
      <c r="J6" s="236">
        <f t="shared" si="1"/>
        <v>16690.38251</v>
      </c>
      <c r="K6" s="236">
        <f t="shared" si="1"/>
        <v>13701.24859</v>
      </c>
      <c r="L6" s="236">
        <f t="shared" si="1"/>
        <v>13804.88825</v>
      </c>
      <c r="M6" s="236">
        <f t="shared" si="1"/>
        <v>12493.33486</v>
      </c>
    </row>
    <row r="7">
      <c r="A7" s="235" t="s">
        <v>605</v>
      </c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</row>
    <row r="8">
      <c r="A8" s="237" t="s">
        <v>606</v>
      </c>
      <c r="B8" s="238" t="str">
        <f t="shared" ref="B8:M8" si="2">B6/B7</f>
        <v>#DIV/0!</v>
      </c>
      <c r="C8" s="238" t="str">
        <f t="shared" si="2"/>
        <v>#DIV/0!</v>
      </c>
      <c r="D8" s="238" t="str">
        <f t="shared" si="2"/>
        <v>#DIV/0!</v>
      </c>
      <c r="E8" s="238" t="str">
        <f t="shared" si="2"/>
        <v>#DIV/0!</v>
      </c>
      <c r="F8" s="238" t="str">
        <f t="shared" si="2"/>
        <v>#DIV/0!</v>
      </c>
      <c r="G8" s="238" t="str">
        <f t="shared" si="2"/>
        <v>#DIV/0!</v>
      </c>
      <c r="H8" s="238" t="str">
        <f t="shared" si="2"/>
        <v>#DIV/0!</v>
      </c>
      <c r="I8" s="238" t="str">
        <f t="shared" si="2"/>
        <v>#DIV/0!</v>
      </c>
      <c r="J8" s="238" t="str">
        <f t="shared" si="2"/>
        <v>#DIV/0!</v>
      </c>
      <c r="K8" s="238" t="str">
        <f t="shared" si="2"/>
        <v>#DIV/0!</v>
      </c>
      <c r="L8" s="238" t="str">
        <f t="shared" si="2"/>
        <v>#DIV/0!</v>
      </c>
      <c r="M8" s="238" t="str">
        <f t="shared" si="2"/>
        <v>#DIV/0!</v>
      </c>
    </row>
    <row r="9">
      <c r="A9" s="239"/>
      <c r="B9" s="239"/>
      <c r="C9" s="239"/>
      <c r="D9" s="239"/>
      <c r="E9" s="239"/>
      <c r="F9" s="239"/>
      <c r="G9" s="239"/>
      <c r="H9" s="239"/>
      <c r="I9" s="239"/>
      <c r="J9" s="239"/>
      <c r="K9" s="239"/>
      <c r="L9" s="239"/>
      <c r="M9" s="239"/>
    </row>
    <row r="10">
      <c r="A10" s="239"/>
      <c r="B10" s="239"/>
      <c r="C10" s="239"/>
      <c r="D10" s="239"/>
      <c r="E10" s="239"/>
      <c r="F10" s="239"/>
      <c r="G10" s="239"/>
      <c r="H10" s="239"/>
      <c r="I10" s="239"/>
      <c r="J10" s="239"/>
      <c r="K10" s="239"/>
      <c r="L10" s="239"/>
      <c r="M10" s="239"/>
    </row>
    <row r="11">
      <c r="A11" s="239"/>
      <c r="B11" s="239"/>
      <c r="C11" s="239"/>
      <c r="D11" s="239"/>
      <c r="E11" s="239"/>
      <c r="F11" s="239"/>
      <c r="G11" s="239"/>
      <c r="H11" s="239"/>
      <c r="I11" s="239"/>
      <c r="J11" s="239"/>
      <c r="K11" s="239"/>
      <c r="L11" s="239"/>
      <c r="M11" s="239"/>
    </row>
    <row r="1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</row>
    <row r="13">
      <c r="A13" s="239"/>
      <c r="B13" s="239"/>
      <c r="C13" s="239"/>
      <c r="D13" s="239"/>
      <c r="E13" s="239"/>
      <c r="F13" s="239"/>
      <c r="G13" s="239"/>
      <c r="H13" s="239"/>
      <c r="I13" s="239"/>
      <c r="J13" s="239"/>
      <c r="K13" s="239"/>
      <c r="L13" s="239"/>
      <c r="M13" s="239"/>
    </row>
    <row r="14">
      <c r="A14" s="239"/>
      <c r="B14" s="239"/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39"/>
    </row>
    <row r="15">
      <c r="A15" s="239"/>
      <c r="B15" s="239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</row>
    <row r="16">
      <c r="A16" s="239"/>
      <c r="B16" s="239"/>
      <c r="C16" s="239"/>
      <c r="D16" s="239"/>
      <c r="E16" s="239"/>
      <c r="F16" s="239"/>
      <c r="G16" s="239"/>
      <c r="H16" s="239"/>
      <c r="I16" s="239"/>
      <c r="J16" s="239"/>
      <c r="K16" s="239"/>
      <c r="L16" s="239"/>
      <c r="M16" s="239"/>
    </row>
    <row r="17">
      <c r="A17" s="239"/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</row>
    <row r="18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</row>
    <row r="19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</row>
    <row r="20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</row>
    <row r="21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</row>
    <row r="2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</row>
    <row r="23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</row>
    <row r="24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</row>
    <row r="25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</row>
    <row r="26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</row>
    <row r="27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</row>
    <row r="28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</row>
    <row r="29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</row>
    <row r="30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</row>
    <row r="31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</row>
    <row r="3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</row>
    <row r="33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</row>
    <row r="34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</row>
    <row r="35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</row>
    <row r="36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</row>
    <row r="37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</row>
    <row r="38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</row>
    <row r="39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</row>
    <row r="40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</row>
    <row r="41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</row>
    <row r="4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</row>
    <row r="43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</row>
    <row r="44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</row>
    <row r="45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</row>
    <row r="46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</row>
    <row r="47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</row>
    <row r="48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</row>
    <row r="49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</row>
    <row r="50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</row>
    <row r="51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</row>
    <row r="5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</row>
    <row r="53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</row>
    <row r="54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</row>
    <row r="55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</row>
    <row r="56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</row>
    <row r="57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</row>
    <row r="58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</row>
    <row r="59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</row>
    <row r="60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</row>
    <row r="61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</row>
    <row r="6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</row>
    <row r="63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</row>
    <row r="64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</row>
    <row r="65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</row>
    <row r="66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</row>
    <row r="67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</row>
    <row r="68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</row>
    <row r="69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</row>
    <row r="70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</row>
    <row r="71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</row>
    <row r="7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</row>
    <row r="73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</row>
    <row r="74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</row>
    <row r="75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</row>
    <row r="76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</row>
    <row r="77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</row>
    <row r="78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</row>
    <row r="79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</row>
    <row r="80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</row>
    <row r="81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</row>
    <row r="8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</row>
    <row r="83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</row>
    <row r="84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</row>
    <row r="85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</row>
    <row r="86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</row>
    <row r="87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</row>
    <row r="88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</row>
    <row r="89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</row>
    <row r="90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</row>
    <row r="91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</row>
    <row r="9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</row>
    <row r="93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</row>
    <row r="94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</row>
    <row r="95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</row>
    <row r="96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</row>
    <row r="97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</row>
    <row r="98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</row>
    <row r="99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</row>
    <row r="100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</row>
    <row r="101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</row>
    <row r="10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</row>
    <row r="103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</row>
    <row r="104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</row>
    <row r="105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</row>
    <row r="106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</row>
    <row r="107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</row>
    <row r="108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</row>
    <row r="109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</row>
    <row r="110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</row>
    <row r="111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</row>
    <row r="11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</row>
    <row r="113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</row>
    <row r="114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</row>
    <row r="115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</row>
    <row r="116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</row>
    <row r="117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</row>
    <row r="118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</row>
    <row r="119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</row>
    <row r="120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</row>
    <row r="121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</row>
    <row r="12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</row>
    <row r="123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</row>
    <row r="124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</row>
    <row r="125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</row>
    <row r="126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</row>
    <row r="127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</row>
    <row r="128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</row>
    <row r="129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</row>
    <row r="130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</row>
    <row r="131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</row>
    <row r="13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</row>
    <row r="133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</row>
    <row r="134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</row>
    <row r="135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</row>
    <row r="136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</row>
    <row r="137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</row>
    <row r="138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</row>
    <row r="139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</row>
    <row r="140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</row>
    <row r="141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</row>
    <row r="14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</row>
    <row r="143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</row>
    <row r="144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</row>
    <row r="145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</row>
    <row r="146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</row>
    <row r="147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</row>
    <row r="148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</row>
    <row r="149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</row>
    <row r="150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</row>
    <row r="151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</row>
    <row r="15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</row>
    <row r="153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</row>
    <row r="154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</row>
    <row r="155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</row>
    <row r="156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</row>
    <row r="157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</row>
    <row r="158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</row>
    <row r="159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</row>
    <row r="160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</row>
    <row r="161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</row>
    <row r="16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</row>
    <row r="163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</row>
    <row r="164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</row>
    <row r="165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</row>
    <row r="166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</row>
    <row r="167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</row>
    <row r="168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</row>
    <row r="169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</row>
    <row r="170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</row>
    <row r="171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</row>
    <row r="17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</row>
    <row r="173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</row>
    <row r="174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</row>
    <row r="175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</row>
    <row r="176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</row>
    <row r="177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</row>
    <row r="178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</row>
    <row r="179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</row>
    <row r="180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</row>
    <row r="181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</row>
    <row r="18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</row>
    <row r="183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</row>
    <row r="184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</row>
    <row r="185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</row>
    <row r="186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</row>
    <row r="187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</row>
    <row r="188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</row>
    <row r="189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</row>
    <row r="190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</row>
    <row r="191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</row>
    <row r="19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</row>
    <row r="193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</row>
    <row r="194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</row>
    <row r="195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</row>
    <row r="196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</row>
    <row r="197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</row>
    <row r="198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</row>
    <row r="199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</row>
    <row r="200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</row>
    <row r="201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</row>
    <row r="20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</row>
    <row r="203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</row>
    <row r="204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</row>
    <row r="205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</row>
    <row r="206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</row>
    <row r="207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</row>
    <row r="208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</row>
    <row r="209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</row>
    <row r="210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</row>
    <row r="211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</row>
    <row r="21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  <c r="M212" s="239"/>
    </row>
    <row r="213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  <c r="M213" s="239"/>
    </row>
    <row r="214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  <c r="M214" s="239"/>
    </row>
    <row r="215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  <c r="M215" s="239"/>
    </row>
    <row r="216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  <c r="M216" s="239"/>
    </row>
    <row r="217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  <c r="M217" s="239"/>
    </row>
    <row r="218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  <c r="M218" s="239"/>
    </row>
    <row r="219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  <c r="M219" s="239"/>
    </row>
    <row r="220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  <c r="M220" s="239"/>
    </row>
    <row r="221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  <c r="M221" s="239"/>
    </row>
    <row r="22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  <c r="M222" s="239"/>
    </row>
    <row r="223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  <c r="M223" s="239"/>
    </row>
    <row r="224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  <c r="M224" s="239"/>
    </row>
    <row r="225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  <c r="M225" s="239"/>
    </row>
    <row r="226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  <c r="M226" s="239"/>
    </row>
    <row r="227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  <c r="M227" s="239"/>
    </row>
    <row r="228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  <c r="M228" s="239"/>
    </row>
    <row r="229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  <c r="M229" s="239"/>
    </row>
    <row r="230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  <c r="M230" s="239"/>
    </row>
    <row r="231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  <c r="M231" s="239"/>
    </row>
    <row r="23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  <c r="M232" s="239"/>
    </row>
    <row r="233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  <c r="M233" s="239"/>
    </row>
    <row r="234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  <c r="M234" s="239"/>
    </row>
    <row r="235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  <c r="M235" s="239"/>
    </row>
    <row r="236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  <c r="M236" s="239"/>
    </row>
    <row r="237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  <c r="M237" s="239"/>
    </row>
    <row r="238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  <c r="M238" s="239"/>
    </row>
    <row r="239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  <c r="M239" s="239"/>
    </row>
    <row r="240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  <c r="M240" s="239"/>
    </row>
    <row r="241">
      <c r="A241" s="239"/>
      <c r="B241" s="239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  <c r="M241" s="239"/>
    </row>
    <row r="242">
      <c r="A242" s="239"/>
      <c r="B242" s="239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  <c r="M242" s="239"/>
    </row>
    <row r="243">
      <c r="A243" s="239"/>
      <c r="B243" s="239"/>
      <c r="C243" s="239"/>
      <c r="D243" s="239"/>
      <c r="E243" s="239"/>
      <c r="F243" s="239"/>
      <c r="G243" s="239"/>
      <c r="H243" s="239"/>
      <c r="I243" s="239"/>
      <c r="J243" s="239"/>
      <c r="K243" s="239"/>
      <c r="L243" s="239"/>
      <c r="M243" s="239"/>
    </row>
    <row r="244">
      <c r="A244" s="239"/>
      <c r="B244" s="239"/>
      <c r="C244" s="239"/>
      <c r="D244" s="239"/>
      <c r="E244" s="239"/>
      <c r="F244" s="239"/>
      <c r="G244" s="239"/>
      <c r="H244" s="239"/>
      <c r="I244" s="239"/>
      <c r="J244" s="239"/>
      <c r="K244" s="239"/>
      <c r="L244" s="239"/>
      <c r="M244" s="239"/>
    </row>
    <row r="245">
      <c r="A245" s="239"/>
      <c r="B245" s="239"/>
      <c r="C245" s="239"/>
      <c r="D245" s="239"/>
      <c r="E245" s="239"/>
      <c r="F245" s="239"/>
      <c r="G245" s="239"/>
      <c r="H245" s="239"/>
      <c r="I245" s="239"/>
      <c r="J245" s="239"/>
      <c r="K245" s="239"/>
      <c r="L245" s="239"/>
      <c r="M245" s="239"/>
    </row>
    <row r="246">
      <c r="A246" s="239"/>
      <c r="B246" s="239"/>
      <c r="C246" s="239"/>
      <c r="D246" s="239"/>
      <c r="E246" s="239"/>
      <c r="F246" s="239"/>
      <c r="G246" s="239"/>
      <c r="H246" s="239"/>
      <c r="I246" s="239"/>
      <c r="J246" s="239"/>
      <c r="K246" s="239"/>
      <c r="L246" s="239"/>
      <c r="M246" s="239"/>
    </row>
    <row r="247">
      <c r="A247" s="239"/>
      <c r="B247" s="239"/>
      <c r="C247" s="239"/>
      <c r="D247" s="239"/>
      <c r="E247" s="239"/>
      <c r="F247" s="239"/>
      <c r="G247" s="239"/>
      <c r="H247" s="239"/>
      <c r="I247" s="239"/>
      <c r="J247" s="239"/>
      <c r="K247" s="239"/>
      <c r="L247" s="239"/>
      <c r="M247" s="239"/>
    </row>
    <row r="248">
      <c r="A248" s="239"/>
      <c r="B248" s="239"/>
      <c r="C248" s="239"/>
      <c r="D248" s="239"/>
      <c r="E248" s="239"/>
      <c r="F248" s="239"/>
      <c r="G248" s="239"/>
      <c r="H248" s="239"/>
      <c r="I248" s="239"/>
      <c r="J248" s="239"/>
      <c r="K248" s="239"/>
      <c r="L248" s="239"/>
      <c r="M248" s="239"/>
    </row>
    <row r="249">
      <c r="A249" s="239"/>
      <c r="B249" s="239"/>
      <c r="C249" s="239"/>
      <c r="D249" s="239"/>
      <c r="E249" s="239"/>
      <c r="F249" s="239"/>
      <c r="G249" s="239"/>
      <c r="H249" s="239"/>
      <c r="I249" s="239"/>
      <c r="J249" s="239"/>
      <c r="K249" s="239"/>
      <c r="L249" s="239"/>
      <c r="M249" s="239"/>
    </row>
    <row r="250">
      <c r="A250" s="239"/>
      <c r="B250" s="239"/>
      <c r="C250" s="239"/>
      <c r="D250" s="239"/>
      <c r="E250" s="239"/>
      <c r="F250" s="239"/>
      <c r="G250" s="239"/>
      <c r="H250" s="239"/>
      <c r="I250" s="239"/>
      <c r="J250" s="239"/>
      <c r="K250" s="239"/>
      <c r="L250" s="239"/>
      <c r="M250" s="239"/>
    </row>
    <row r="251">
      <c r="A251" s="239"/>
      <c r="B251" s="239"/>
      <c r="C251" s="239"/>
      <c r="D251" s="239"/>
      <c r="E251" s="239"/>
      <c r="F251" s="239"/>
      <c r="G251" s="239"/>
      <c r="H251" s="239"/>
      <c r="I251" s="239"/>
      <c r="J251" s="239"/>
      <c r="K251" s="239"/>
      <c r="L251" s="239"/>
      <c r="M251" s="239"/>
    </row>
    <row r="252">
      <c r="A252" s="239"/>
      <c r="B252" s="239"/>
      <c r="C252" s="239"/>
      <c r="D252" s="239"/>
      <c r="E252" s="239"/>
      <c r="F252" s="239"/>
      <c r="G252" s="239"/>
      <c r="H252" s="239"/>
      <c r="I252" s="239"/>
      <c r="J252" s="239"/>
      <c r="K252" s="239"/>
      <c r="L252" s="239"/>
      <c r="M252" s="239"/>
    </row>
    <row r="253">
      <c r="A253" s="239"/>
      <c r="B253" s="239"/>
      <c r="C253" s="239"/>
      <c r="D253" s="239"/>
      <c r="E253" s="239"/>
      <c r="F253" s="239"/>
      <c r="G253" s="239"/>
      <c r="H253" s="239"/>
      <c r="I253" s="239"/>
      <c r="J253" s="239"/>
      <c r="K253" s="239"/>
      <c r="L253" s="239"/>
      <c r="M253" s="239"/>
    </row>
    <row r="254">
      <c r="A254" s="239"/>
      <c r="B254" s="239"/>
      <c r="C254" s="239"/>
      <c r="D254" s="239"/>
      <c r="E254" s="239"/>
      <c r="F254" s="239"/>
      <c r="G254" s="239"/>
      <c r="H254" s="239"/>
      <c r="I254" s="239"/>
      <c r="J254" s="239"/>
      <c r="K254" s="239"/>
      <c r="L254" s="239"/>
      <c r="M254" s="239"/>
    </row>
    <row r="255">
      <c r="A255" s="239"/>
      <c r="B255" s="239"/>
      <c r="C255" s="239"/>
      <c r="D255" s="239"/>
      <c r="E255" s="239"/>
      <c r="F255" s="239"/>
      <c r="G255" s="239"/>
      <c r="H255" s="239"/>
      <c r="I255" s="239"/>
      <c r="J255" s="239"/>
      <c r="K255" s="239"/>
      <c r="L255" s="239"/>
      <c r="M255" s="239"/>
    </row>
    <row r="256">
      <c r="A256" s="239"/>
      <c r="B256" s="239"/>
      <c r="C256" s="239"/>
      <c r="D256" s="239"/>
      <c r="E256" s="239"/>
      <c r="F256" s="239"/>
      <c r="G256" s="239"/>
      <c r="H256" s="239"/>
      <c r="I256" s="239"/>
      <c r="J256" s="239"/>
      <c r="K256" s="239"/>
      <c r="L256" s="239"/>
      <c r="M256" s="239"/>
    </row>
    <row r="257">
      <c r="A257" s="239"/>
      <c r="B257" s="239"/>
      <c r="C257" s="239"/>
      <c r="D257" s="239"/>
      <c r="E257" s="239"/>
      <c r="F257" s="239"/>
      <c r="G257" s="239"/>
      <c r="H257" s="239"/>
      <c r="I257" s="239"/>
      <c r="J257" s="239"/>
      <c r="K257" s="239"/>
      <c r="L257" s="239"/>
      <c r="M257" s="239"/>
    </row>
    <row r="258">
      <c r="A258" s="239"/>
      <c r="B258" s="239"/>
      <c r="C258" s="239"/>
      <c r="D258" s="239"/>
      <c r="E258" s="239"/>
      <c r="F258" s="239"/>
      <c r="G258" s="239"/>
      <c r="H258" s="239"/>
      <c r="I258" s="239"/>
      <c r="J258" s="239"/>
      <c r="K258" s="239"/>
      <c r="L258" s="239"/>
      <c r="M258" s="239"/>
    </row>
    <row r="259">
      <c r="A259" s="239"/>
      <c r="B259" s="239"/>
      <c r="C259" s="239"/>
      <c r="D259" s="239"/>
      <c r="E259" s="239"/>
      <c r="F259" s="239"/>
      <c r="G259" s="239"/>
      <c r="H259" s="239"/>
      <c r="I259" s="239"/>
      <c r="J259" s="239"/>
      <c r="K259" s="239"/>
      <c r="L259" s="239"/>
      <c r="M259" s="239"/>
    </row>
    <row r="260">
      <c r="A260" s="239"/>
      <c r="B260" s="239"/>
      <c r="C260" s="239"/>
      <c r="D260" s="239"/>
      <c r="E260" s="239"/>
      <c r="F260" s="239"/>
      <c r="G260" s="239"/>
      <c r="H260" s="239"/>
      <c r="I260" s="239"/>
      <c r="J260" s="239"/>
      <c r="K260" s="239"/>
      <c r="L260" s="239"/>
      <c r="M260" s="239"/>
    </row>
    <row r="261">
      <c r="A261" s="239"/>
      <c r="B261" s="239"/>
      <c r="C261" s="239"/>
      <c r="D261" s="239"/>
      <c r="E261" s="239"/>
      <c r="F261" s="239"/>
      <c r="G261" s="239"/>
      <c r="H261" s="239"/>
      <c r="I261" s="239"/>
      <c r="J261" s="239"/>
      <c r="K261" s="239"/>
      <c r="L261" s="239"/>
      <c r="M261" s="239"/>
    </row>
    <row r="262">
      <c r="A262" s="239"/>
      <c r="B262" s="239"/>
      <c r="C262" s="239"/>
      <c r="D262" s="239"/>
      <c r="E262" s="239"/>
      <c r="F262" s="239"/>
      <c r="G262" s="239"/>
      <c r="H262" s="239"/>
      <c r="I262" s="239"/>
      <c r="J262" s="239"/>
      <c r="K262" s="239"/>
      <c r="L262" s="239"/>
      <c r="M262" s="239"/>
    </row>
    <row r="263">
      <c r="A263" s="239"/>
      <c r="B263" s="239"/>
      <c r="C263" s="239"/>
      <c r="D263" s="239"/>
      <c r="E263" s="239"/>
      <c r="F263" s="239"/>
      <c r="G263" s="239"/>
      <c r="H263" s="239"/>
      <c r="I263" s="239"/>
      <c r="J263" s="239"/>
      <c r="K263" s="239"/>
      <c r="L263" s="239"/>
      <c r="M263" s="239"/>
    </row>
    <row r="264">
      <c r="A264" s="239"/>
      <c r="B264" s="239"/>
      <c r="C264" s="239"/>
      <c r="D264" s="239"/>
      <c r="E264" s="239"/>
      <c r="F264" s="239"/>
      <c r="G264" s="239"/>
      <c r="H264" s="239"/>
      <c r="I264" s="239"/>
      <c r="J264" s="239"/>
      <c r="K264" s="239"/>
      <c r="L264" s="239"/>
      <c r="M264" s="239"/>
    </row>
    <row r="265">
      <c r="A265" s="239"/>
      <c r="B265" s="239"/>
      <c r="C265" s="239"/>
      <c r="D265" s="239"/>
      <c r="E265" s="239"/>
      <c r="F265" s="239"/>
      <c r="G265" s="239"/>
      <c r="H265" s="239"/>
      <c r="I265" s="239"/>
      <c r="J265" s="239"/>
      <c r="K265" s="239"/>
      <c r="L265" s="239"/>
      <c r="M265" s="239"/>
    </row>
    <row r="266">
      <c r="A266" s="239"/>
      <c r="B266" s="239"/>
      <c r="C266" s="239"/>
      <c r="D266" s="239"/>
      <c r="E266" s="239"/>
      <c r="F266" s="239"/>
      <c r="G266" s="239"/>
      <c r="H266" s="239"/>
      <c r="I266" s="239"/>
      <c r="J266" s="239"/>
      <c r="K266" s="239"/>
      <c r="L266" s="239"/>
      <c r="M266" s="239"/>
    </row>
    <row r="267">
      <c r="A267" s="239"/>
      <c r="B267" s="239"/>
      <c r="C267" s="239"/>
      <c r="D267" s="239"/>
      <c r="E267" s="239"/>
      <c r="F267" s="239"/>
      <c r="G267" s="239"/>
      <c r="H267" s="239"/>
      <c r="I267" s="239"/>
      <c r="J267" s="239"/>
      <c r="K267" s="239"/>
      <c r="L267" s="239"/>
      <c r="M267" s="239"/>
    </row>
    <row r="268">
      <c r="A268" s="239"/>
      <c r="B268" s="239"/>
      <c r="C268" s="239"/>
      <c r="D268" s="239"/>
      <c r="E268" s="239"/>
      <c r="F268" s="239"/>
      <c r="G268" s="239"/>
      <c r="H268" s="239"/>
      <c r="I268" s="239"/>
      <c r="J268" s="239"/>
      <c r="K268" s="239"/>
      <c r="L268" s="239"/>
      <c r="M268" s="239"/>
    </row>
    <row r="269">
      <c r="A269" s="239"/>
      <c r="B269" s="239"/>
      <c r="C269" s="239"/>
      <c r="D269" s="239"/>
      <c r="E269" s="239"/>
      <c r="F269" s="239"/>
      <c r="G269" s="239"/>
      <c r="H269" s="239"/>
      <c r="I269" s="239"/>
      <c r="J269" s="239"/>
      <c r="K269" s="239"/>
      <c r="L269" s="239"/>
      <c r="M269" s="239"/>
    </row>
    <row r="270">
      <c r="A270" s="239"/>
      <c r="B270" s="239"/>
      <c r="C270" s="239"/>
      <c r="D270" s="239"/>
      <c r="E270" s="239"/>
      <c r="F270" s="239"/>
      <c r="G270" s="239"/>
      <c r="H270" s="239"/>
      <c r="I270" s="239"/>
      <c r="J270" s="239"/>
      <c r="K270" s="239"/>
      <c r="L270" s="239"/>
      <c r="M270" s="239"/>
    </row>
    <row r="271">
      <c r="A271" s="239"/>
      <c r="B271" s="239"/>
      <c r="C271" s="239"/>
      <c r="D271" s="239"/>
      <c r="E271" s="239"/>
      <c r="F271" s="239"/>
      <c r="G271" s="239"/>
      <c r="H271" s="239"/>
      <c r="I271" s="239"/>
      <c r="J271" s="239"/>
      <c r="K271" s="239"/>
      <c r="L271" s="239"/>
      <c r="M271" s="239"/>
    </row>
    <row r="272">
      <c r="A272" s="239"/>
      <c r="B272" s="239"/>
      <c r="C272" s="239"/>
      <c r="D272" s="239"/>
      <c r="E272" s="239"/>
      <c r="F272" s="239"/>
      <c r="G272" s="239"/>
      <c r="H272" s="239"/>
      <c r="I272" s="239"/>
      <c r="J272" s="239"/>
      <c r="K272" s="239"/>
      <c r="L272" s="239"/>
      <c r="M272" s="239"/>
    </row>
    <row r="273">
      <c r="A273" s="239"/>
      <c r="B273" s="239"/>
      <c r="C273" s="239"/>
      <c r="D273" s="239"/>
      <c r="E273" s="239"/>
      <c r="F273" s="239"/>
      <c r="G273" s="239"/>
      <c r="H273" s="239"/>
      <c r="I273" s="239"/>
      <c r="J273" s="239"/>
      <c r="K273" s="239"/>
      <c r="L273" s="239"/>
      <c r="M273" s="239"/>
    </row>
    <row r="274">
      <c r="A274" s="239"/>
      <c r="B274" s="239"/>
      <c r="C274" s="239"/>
      <c r="D274" s="239"/>
      <c r="E274" s="239"/>
      <c r="F274" s="239"/>
      <c r="G274" s="239"/>
      <c r="H274" s="239"/>
      <c r="I274" s="239"/>
      <c r="J274" s="239"/>
      <c r="K274" s="239"/>
      <c r="L274" s="239"/>
      <c r="M274" s="239"/>
    </row>
    <row r="275">
      <c r="A275" s="239"/>
      <c r="B275" s="239"/>
      <c r="C275" s="239"/>
      <c r="D275" s="239"/>
      <c r="E275" s="239"/>
      <c r="F275" s="239"/>
      <c r="G275" s="239"/>
      <c r="H275" s="239"/>
      <c r="I275" s="239"/>
      <c r="J275" s="239"/>
      <c r="K275" s="239"/>
      <c r="L275" s="239"/>
      <c r="M275" s="239"/>
    </row>
    <row r="276">
      <c r="A276" s="239"/>
      <c r="B276" s="239"/>
      <c r="C276" s="239"/>
      <c r="D276" s="239"/>
      <c r="E276" s="239"/>
      <c r="F276" s="239"/>
      <c r="G276" s="239"/>
      <c r="H276" s="239"/>
      <c r="I276" s="239"/>
      <c r="J276" s="239"/>
      <c r="K276" s="239"/>
      <c r="L276" s="239"/>
      <c r="M276" s="239"/>
    </row>
    <row r="277">
      <c r="A277" s="239"/>
      <c r="B277" s="239"/>
      <c r="C277" s="239"/>
      <c r="D277" s="239"/>
      <c r="E277" s="239"/>
      <c r="F277" s="239"/>
      <c r="G277" s="239"/>
      <c r="H277" s="239"/>
      <c r="I277" s="239"/>
      <c r="J277" s="239"/>
      <c r="K277" s="239"/>
      <c r="L277" s="239"/>
      <c r="M277" s="239"/>
    </row>
    <row r="278">
      <c r="A278" s="239"/>
      <c r="B278" s="239"/>
      <c r="C278" s="239"/>
      <c r="D278" s="239"/>
      <c r="E278" s="239"/>
      <c r="F278" s="239"/>
      <c r="G278" s="239"/>
      <c r="H278" s="239"/>
      <c r="I278" s="239"/>
      <c r="J278" s="239"/>
      <c r="K278" s="239"/>
      <c r="L278" s="239"/>
      <c r="M278" s="239"/>
    </row>
    <row r="279">
      <c r="A279" s="239"/>
      <c r="B279" s="239"/>
      <c r="C279" s="239"/>
      <c r="D279" s="239"/>
      <c r="E279" s="239"/>
      <c r="F279" s="239"/>
      <c r="G279" s="239"/>
      <c r="H279" s="239"/>
      <c r="I279" s="239"/>
      <c r="J279" s="239"/>
      <c r="K279" s="239"/>
      <c r="L279" s="239"/>
      <c r="M279" s="239"/>
    </row>
    <row r="280">
      <c r="A280" s="239"/>
      <c r="B280" s="239"/>
      <c r="C280" s="239"/>
      <c r="D280" s="239"/>
      <c r="E280" s="239"/>
      <c r="F280" s="239"/>
      <c r="G280" s="239"/>
      <c r="H280" s="239"/>
      <c r="I280" s="239"/>
      <c r="J280" s="239"/>
      <c r="K280" s="239"/>
      <c r="L280" s="239"/>
      <c r="M280" s="239"/>
    </row>
    <row r="281">
      <c r="A281" s="239"/>
      <c r="B281" s="239"/>
      <c r="C281" s="239"/>
      <c r="D281" s="239"/>
      <c r="E281" s="239"/>
      <c r="F281" s="239"/>
      <c r="G281" s="239"/>
      <c r="H281" s="239"/>
      <c r="I281" s="239"/>
      <c r="J281" s="239"/>
      <c r="K281" s="239"/>
      <c r="L281" s="239"/>
      <c r="M281" s="239"/>
    </row>
    <row r="282">
      <c r="A282" s="239"/>
      <c r="B282" s="239"/>
      <c r="C282" s="239"/>
      <c r="D282" s="239"/>
      <c r="E282" s="239"/>
      <c r="F282" s="239"/>
      <c r="G282" s="239"/>
      <c r="H282" s="239"/>
      <c r="I282" s="239"/>
      <c r="J282" s="239"/>
      <c r="K282" s="239"/>
      <c r="L282" s="239"/>
      <c r="M282" s="239"/>
    </row>
    <row r="283">
      <c r="A283" s="239"/>
      <c r="B283" s="239"/>
      <c r="C283" s="239"/>
      <c r="D283" s="239"/>
      <c r="E283" s="239"/>
      <c r="F283" s="239"/>
      <c r="G283" s="239"/>
      <c r="H283" s="239"/>
      <c r="I283" s="239"/>
      <c r="J283" s="239"/>
      <c r="K283" s="239"/>
      <c r="L283" s="239"/>
      <c r="M283" s="239"/>
    </row>
    <row r="284">
      <c r="A284" s="239"/>
      <c r="B284" s="239"/>
      <c r="C284" s="239"/>
      <c r="D284" s="239"/>
      <c r="E284" s="239"/>
      <c r="F284" s="239"/>
      <c r="G284" s="239"/>
      <c r="H284" s="239"/>
      <c r="I284" s="239"/>
      <c r="J284" s="239"/>
      <c r="K284" s="239"/>
      <c r="L284" s="239"/>
      <c r="M284" s="239"/>
    </row>
    <row r="285">
      <c r="A285" s="239"/>
      <c r="B285" s="239"/>
      <c r="C285" s="239"/>
      <c r="D285" s="239"/>
      <c r="E285" s="239"/>
      <c r="F285" s="239"/>
      <c r="G285" s="239"/>
      <c r="H285" s="239"/>
      <c r="I285" s="239"/>
      <c r="J285" s="239"/>
      <c r="K285" s="239"/>
      <c r="L285" s="239"/>
      <c r="M285" s="239"/>
    </row>
    <row r="286">
      <c r="A286" s="239"/>
      <c r="B286" s="239"/>
      <c r="C286" s="239"/>
      <c r="D286" s="239"/>
      <c r="E286" s="239"/>
      <c r="F286" s="239"/>
      <c r="G286" s="239"/>
      <c r="H286" s="239"/>
      <c r="I286" s="239"/>
      <c r="J286" s="239"/>
      <c r="K286" s="239"/>
      <c r="L286" s="239"/>
      <c r="M286" s="239"/>
    </row>
    <row r="287">
      <c r="A287" s="239"/>
      <c r="B287" s="239"/>
      <c r="C287" s="239"/>
      <c r="D287" s="239"/>
      <c r="E287" s="239"/>
      <c r="F287" s="239"/>
      <c r="G287" s="239"/>
      <c r="H287" s="239"/>
      <c r="I287" s="239"/>
      <c r="J287" s="239"/>
      <c r="K287" s="239"/>
      <c r="L287" s="239"/>
      <c r="M287" s="239"/>
    </row>
    <row r="288">
      <c r="A288" s="239"/>
      <c r="B288" s="239"/>
      <c r="C288" s="239"/>
      <c r="D288" s="239"/>
      <c r="E288" s="239"/>
      <c r="F288" s="239"/>
      <c r="G288" s="239"/>
      <c r="H288" s="239"/>
      <c r="I288" s="239"/>
      <c r="J288" s="239"/>
      <c r="K288" s="239"/>
      <c r="L288" s="239"/>
      <c r="M288" s="239"/>
    </row>
    <row r="289">
      <c r="A289" s="239"/>
      <c r="B289" s="239"/>
      <c r="C289" s="239"/>
      <c r="D289" s="239"/>
      <c r="E289" s="239"/>
      <c r="F289" s="239"/>
      <c r="G289" s="239"/>
      <c r="H289" s="239"/>
      <c r="I289" s="239"/>
      <c r="J289" s="239"/>
      <c r="K289" s="239"/>
      <c r="L289" s="239"/>
      <c r="M289" s="239"/>
    </row>
    <row r="290">
      <c r="A290" s="239"/>
      <c r="B290" s="239"/>
      <c r="C290" s="239"/>
      <c r="D290" s="239"/>
      <c r="E290" s="239"/>
      <c r="F290" s="239"/>
      <c r="G290" s="239"/>
      <c r="H290" s="239"/>
      <c r="I290" s="239"/>
      <c r="J290" s="239"/>
      <c r="K290" s="239"/>
      <c r="L290" s="239"/>
      <c r="M290" s="239"/>
    </row>
    <row r="291">
      <c r="A291" s="239"/>
      <c r="B291" s="239"/>
      <c r="C291" s="239"/>
      <c r="D291" s="239"/>
      <c r="E291" s="239"/>
      <c r="F291" s="239"/>
      <c r="G291" s="239"/>
      <c r="H291" s="239"/>
      <c r="I291" s="239"/>
      <c r="J291" s="239"/>
      <c r="K291" s="239"/>
      <c r="L291" s="239"/>
      <c r="M291" s="239"/>
    </row>
    <row r="292">
      <c r="A292" s="239"/>
      <c r="B292" s="239"/>
      <c r="C292" s="239"/>
      <c r="D292" s="239"/>
      <c r="E292" s="239"/>
      <c r="F292" s="239"/>
      <c r="G292" s="239"/>
      <c r="H292" s="239"/>
      <c r="I292" s="239"/>
      <c r="J292" s="239"/>
      <c r="K292" s="239"/>
      <c r="L292" s="239"/>
      <c r="M292" s="239"/>
    </row>
    <row r="293">
      <c r="A293" s="239"/>
      <c r="B293" s="239"/>
      <c r="C293" s="239"/>
      <c r="D293" s="239"/>
      <c r="E293" s="239"/>
      <c r="F293" s="239"/>
      <c r="G293" s="239"/>
      <c r="H293" s="239"/>
      <c r="I293" s="239"/>
      <c r="J293" s="239"/>
      <c r="K293" s="239"/>
      <c r="L293" s="239"/>
      <c r="M293" s="239"/>
    </row>
    <row r="294">
      <c r="A294" s="239"/>
      <c r="B294" s="239"/>
      <c r="C294" s="239"/>
      <c r="D294" s="239"/>
      <c r="E294" s="239"/>
      <c r="F294" s="239"/>
      <c r="G294" s="239"/>
      <c r="H294" s="239"/>
      <c r="I294" s="239"/>
      <c r="J294" s="239"/>
      <c r="K294" s="239"/>
      <c r="L294" s="239"/>
      <c r="M294" s="239"/>
    </row>
    <row r="295">
      <c r="A295" s="239"/>
      <c r="B295" s="239"/>
      <c r="C295" s="239"/>
      <c r="D295" s="239"/>
      <c r="E295" s="239"/>
      <c r="F295" s="239"/>
      <c r="G295" s="239"/>
      <c r="H295" s="239"/>
      <c r="I295" s="239"/>
      <c r="J295" s="239"/>
      <c r="K295" s="239"/>
      <c r="L295" s="239"/>
      <c r="M295" s="239"/>
    </row>
    <row r="296">
      <c r="A296" s="239"/>
      <c r="B296" s="239"/>
      <c r="C296" s="239"/>
      <c r="D296" s="239"/>
      <c r="E296" s="239"/>
      <c r="F296" s="239"/>
      <c r="G296" s="239"/>
      <c r="H296" s="239"/>
      <c r="I296" s="239"/>
      <c r="J296" s="239"/>
      <c r="K296" s="239"/>
      <c r="L296" s="239"/>
      <c r="M296" s="239"/>
    </row>
    <row r="297">
      <c r="A297" s="239"/>
      <c r="B297" s="239"/>
      <c r="C297" s="239"/>
      <c r="D297" s="239"/>
      <c r="E297" s="239"/>
      <c r="F297" s="239"/>
      <c r="G297" s="239"/>
      <c r="H297" s="239"/>
      <c r="I297" s="239"/>
      <c r="J297" s="239"/>
      <c r="K297" s="239"/>
      <c r="L297" s="239"/>
      <c r="M297" s="239"/>
    </row>
    <row r="298">
      <c r="A298" s="239"/>
      <c r="B298" s="239"/>
      <c r="C298" s="239"/>
      <c r="D298" s="239"/>
      <c r="E298" s="239"/>
      <c r="F298" s="239"/>
      <c r="G298" s="239"/>
      <c r="H298" s="239"/>
      <c r="I298" s="239"/>
      <c r="J298" s="239"/>
      <c r="K298" s="239"/>
      <c r="L298" s="239"/>
      <c r="M298" s="239"/>
    </row>
    <row r="299">
      <c r="A299" s="239"/>
      <c r="B299" s="239"/>
      <c r="C299" s="239"/>
      <c r="D299" s="239"/>
      <c r="E299" s="239"/>
      <c r="F299" s="239"/>
      <c r="G299" s="239"/>
      <c r="H299" s="239"/>
      <c r="I299" s="239"/>
      <c r="J299" s="239"/>
      <c r="K299" s="239"/>
      <c r="L299" s="239"/>
      <c r="M299" s="239"/>
    </row>
    <row r="300">
      <c r="A300" s="239"/>
      <c r="B300" s="239"/>
      <c r="C300" s="239"/>
      <c r="D300" s="239"/>
      <c r="E300" s="239"/>
      <c r="F300" s="239"/>
      <c r="G300" s="239"/>
      <c r="H300" s="239"/>
      <c r="I300" s="239"/>
      <c r="J300" s="239"/>
      <c r="K300" s="239"/>
      <c r="L300" s="239"/>
      <c r="M300" s="239"/>
    </row>
    <row r="301">
      <c r="A301" s="239"/>
      <c r="B301" s="239"/>
      <c r="C301" s="239"/>
      <c r="D301" s="239"/>
      <c r="E301" s="239"/>
      <c r="F301" s="239"/>
      <c r="G301" s="239"/>
      <c r="H301" s="239"/>
      <c r="I301" s="239"/>
      <c r="J301" s="239"/>
      <c r="K301" s="239"/>
      <c r="L301" s="239"/>
      <c r="M301" s="239"/>
    </row>
    <row r="302">
      <c r="A302" s="239"/>
      <c r="B302" s="239"/>
      <c r="C302" s="239"/>
      <c r="D302" s="239"/>
      <c r="E302" s="239"/>
      <c r="F302" s="239"/>
      <c r="G302" s="239"/>
      <c r="H302" s="239"/>
      <c r="I302" s="239"/>
      <c r="J302" s="239"/>
      <c r="K302" s="239"/>
      <c r="L302" s="239"/>
      <c r="M302" s="239"/>
    </row>
    <row r="303">
      <c r="A303" s="239"/>
      <c r="B303" s="239"/>
      <c r="C303" s="239"/>
      <c r="D303" s="239"/>
      <c r="E303" s="239"/>
      <c r="F303" s="239"/>
      <c r="G303" s="239"/>
      <c r="H303" s="239"/>
      <c r="I303" s="239"/>
      <c r="J303" s="239"/>
      <c r="K303" s="239"/>
      <c r="L303" s="239"/>
      <c r="M303" s="239"/>
    </row>
    <row r="304">
      <c r="A304" s="239"/>
      <c r="B304" s="239"/>
      <c r="C304" s="239"/>
      <c r="D304" s="239"/>
      <c r="E304" s="239"/>
      <c r="F304" s="239"/>
      <c r="G304" s="239"/>
      <c r="H304" s="239"/>
      <c r="I304" s="239"/>
      <c r="J304" s="239"/>
      <c r="K304" s="239"/>
      <c r="L304" s="239"/>
      <c r="M304" s="239"/>
    </row>
    <row r="305">
      <c r="A305" s="239"/>
      <c r="B305" s="239"/>
      <c r="C305" s="239"/>
      <c r="D305" s="239"/>
      <c r="E305" s="239"/>
      <c r="F305" s="239"/>
      <c r="G305" s="239"/>
      <c r="H305" s="239"/>
      <c r="I305" s="239"/>
      <c r="J305" s="239"/>
      <c r="K305" s="239"/>
      <c r="L305" s="239"/>
      <c r="M305" s="239"/>
    </row>
    <row r="306">
      <c r="A306" s="239"/>
      <c r="B306" s="239"/>
      <c r="C306" s="239"/>
      <c r="D306" s="239"/>
      <c r="E306" s="239"/>
      <c r="F306" s="239"/>
      <c r="G306" s="239"/>
      <c r="H306" s="239"/>
      <c r="I306" s="239"/>
      <c r="J306" s="239"/>
      <c r="K306" s="239"/>
      <c r="L306" s="239"/>
      <c r="M306" s="239"/>
    </row>
    <row r="307">
      <c r="A307" s="239"/>
      <c r="B307" s="239"/>
      <c r="C307" s="239"/>
      <c r="D307" s="239"/>
      <c r="E307" s="239"/>
      <c r="F307" s="239"/>
      <c r="G307" s="239"/>
      <c r="H307" s="239"/>
      <c r="I307" s="239"/>
      <c r="J307" s="239"/>
      <c r="K307" s="239"/>
      <c r="L307" s="239"/>
      <c r="M307" s="239"/>
    </row>
    <row r="308">
      <c r="A308" s="239"/>
      <c r="B308" s="239"/>
      <c r="C308" s="239"/>
      <c r="D308" s="239"/>
      <c r="E308" s="239"/>
      <c r="F308" s="239"/>
      <c r="G308" s="239"/>
      <c r="H308" s="239"/>
      <c r="I308" s="239"/>
      <c r="J308" s="239"/>
      <c r="K308" s="239"/>
      <c r="L308" s="239"/>
      <c r="M308" s="239"/>
    </row>
    <row r="309">
      <c r="A309" s="239"/>
      <c r="B309" s="239"/>
      <c r="C309" s="239"/>
      <c r="D309" s="239"/>
      <c r="E309" s="239"/>
      <c r="F309" s="239"/>
      <c r="G309" s="239"/>
      <c r="H309" s="239"/>
      <c r="I309" s="239"/>
      <c r="J309" s="239"/>
      <c r="K309" s="239"/>
      <c r="L309" s="239"/>
      <c r="M309" s="239"/>
    </row>
    <row r="310">
      <c r="A310" s="239"/>
      <c r="B310" s="239"/>
      <c r="C310" s="239"/>
      <c r="D310" s="239"/>
      <c r="E310" s="239"/>
      <c r="F310" s="239"/>
      <c r="G310" s="239"/>
      <c r="H310" s="239"/>
      <c r="I310" s="239"/>
      <c r="J310" s="239"/>
      <c r="K310" s="239"/>
      <c r="L310" s="239"/>
      <c r="M310" s="239"/>
    </row>
    <row r="311">
      <c r="A311" s="239"/>
      <c r="B311" s="239"/>
      <c r="C311" s="239"/>
      <c r="D311" s="239"/>
      <c r="E311" s="239"/>
      <c r="F311" s="239"/>
      <c r="G311" s="239"/>
      <c r="H311" s="239"/>
      <c r="I311" s="239"/>
      <c r="J311" s="239"/>
      <c r="K311" s="239"/>
      <c r="L311" s="239"/>
      <c r="M311" s="239"/>
    </row>
    <row r="312">
      <c r="A312" s="239"/>
      <c r="B312" s="239"/>
      <c r="C312" s="239"/>
      <c r="D312" s="239"/>
      <c r="E312" s="239"/>
      <c r="F312" s="239"/>
      <c r="G312" s="239"/>
      <c r="H312" s="239"/>
      <c r="I312" s="239"/>
      <c r="J312" s="239"/>
      <c r="K312" s="239"/>
      <c r="L312" s="239"/>
      <c r="M312" s="239"/>
    </row>
    <row r="313">
      <c r="A313" s="239"/>
      <c r="B313" s="239"/>
      <c r="C313" s="239"/>
      <c r="D313" s="239"/>
      <c r="E313" s="239"/>
      <c r="F313" s="239"/>
      <c r="G313" s="239"/>
      <c r="H313" s="239"/>
      <c r="I313" s="239"/>
      <c r="J313" s="239"/>
      <c r="K313" s="239"/>
      <c r="L313" s="239"/>
      <c r="M313" s="239"/>
    </row>
    <row r="314">
      <c r="A314" s="239"/>
      <c r="B314" s="239"/>
      <c r="C314" s="239"/>
      <c r="D314" s="239"/>
      <c r="E314" s="239"/>
      <c r="F314" s="239"/>
      <c r="G314" s="239"/>
      <c r="H314" s="239"/>
      <c r="I314" s="239"/>
      <c r="J314" s="239"/>
      <c r="K314" s="239"/>
      <c r="L314" s="239"/>
      <c r="M314" s="239"/>
    </row>
    <row r="315">
      <c r="A315" s="239"/>
      <c r="B315" s="239"/>
      <c r="C315" s="239"/>
      <c r="D315" s="239"/>
      <c r="E315" s="239"/>
      <c r="F315" s="239"/>
      <c r="G315" s="239"/>
      <c r="H315" s="239"/>
      <c r="I315" s="239"/>
      <c r="J315" s="239"/>
      <c r="K315" s="239"/>
      <c r="L315" s="239"/>
      <c r="M315" s="239"/>
    </row>
    <row r="316">
      <c r="A316" s="239"/>
      <c r="B316" s="239"/>
      <c r="C316" s="239"/>
      <c r="D316" s="239"/>
      <c r="E316" s="239"/>
      <c r="F316" s="239"/>
      <c r="G316" s="239"/>
      <c r="H316" s="239"/>
      <c r="I316" s="239"/>
      <c r="J316" s="239"/>
      <c r="K316" s="239"/>
      <c r="L316" s="239"/>
      <c r="M316" s="239"/>
    </row>
    <row r="317">
      <c r="A317" s="239"/>
      <c r="B317" s="239"/>
      <c r="C317" s="239"/>
      <c r="D317" s="239"/>
      <c r="E317" s="239"/>
      <c r="F317" s="239"/>
      <c r="G317" s="239"/>
      <c r="H317" s="239"/>
      <c r="I317" s="239"/>
      <c r="J317" s="239"/>
      <c r="K317" s="239"/>
      <c r="L317" s="239"/>
      <c r="M317" s="239"/>
    </row>
    <row r="318">
      <c r="A318" s="239"/>
      <c r="B318" s="239"/>
      <c r="C318" s="239"/>
      <c r="D318" s="239"/>
      <c r="E318" s="239"/>
      <c r="F318" s="239"/>
      <c r="G318" s="239"/>
      <c r="H318" s="239"/>
      <c r="I318" s="239"/>
      <c r="J318" s="239"/>
      <c r="K318" s="239"/>
      <c r="L318" s="239"/>
      <c r="M318" s="239"/>
    </row>
    <row r="319">
      <c r="A319" s="239"/>
      <c r="B319" s="239"/>
      <c r="C319" s="239"/>
      <c r="D319" s="239"/>
      <c r="E319" s="239"/>
      <c r="F319" s="239"/>
      <c r="G319" s="239"/>
      <c r="H319" s="239"/>
      <c r="I319" s="239"/>
      <c r="J319" s="239"/>
      <c r="K319" s="239"/>
      <c r="L319" s="239"/>
      <c r="M319" s="239"/>
    </row>
    <row r="320">
      <c r="A320" s="239"/>
      <c r="B320" s="239"/>
      <c r="C320" s="239"/>
      <c r="D320" s="239"/>
      <c r="E320" s="239"/>
      <c r="F320" s="239"/>
      <c r="G320" s="239"/>
      <c r="H320" s="239"/>
      <c r="I320" s="239"/>
      <c r="J320" s="239"/>
      <c r="K320" s="239"/>
      <c r="L320" s="239"/>
      <c r="M320" s="239"/>
    </row>
    <row r="321">
      <c r="A321" s="239"/>
      <c r="B321" s="239"/>
      <c r="C321" s="239"/>
      <c r="D321" s="239"/>
      <c r="E321" s="239"/>
      <c r="F321" s="239"/>
      <c r="G321" s="239"/>
      <c r="H321" s="239"/>
      <c r="I321" s="239"/>
      <c r="J321" s="239"/>
      <c r="K321" s="239"/>
      <c r="L321" s="239"/>
      <c r="M321" s="239"/>
    </row>
    <row r="322">
      <c r="A322" s="239"/>
      <c r="B322" s="239"/>
      <c r="C322" s="239"/>
      <c r="D322" s="239"/>
      <c r="E322" s="239"/>
      <c r="F322" s="239"/>
      <c r="G322" s="239"/>
      <c r="H322" s="239"/>
      <c r="I322" s="239"/>
      <c r="J322" s="239"/>
      <c r="K322" s="239"/>
      <c r="L322" s="239"/>
      <c r="M322" s="239"/>
    </row>
    <row r="323">
      <c r="A323" s="239"/>
      <c r="B323" s="239"/>
      <c r="C323" s="239"/>
      <c r="D323" s="239"/>
      <c r="E323" s="239"/>
      <c r="F323" s="239"/>
      <c r="G323" s="239"/>
      <c r="H323" s="239"/>
      <c r="I323" s="239"/>
      <c r="J323" s="239"/>
      <c r="K323" s="239"/>
      <c r="L323" s="239"/>
      <c r="M323" s="239"/>
    </row>
    <row r="324">
      <c r="A324" s="239"/>
      <c r="B324" s="239"/>
      <c r="C324" s="239"/>
      <c r="D324" s="239"/>
      <c r="E324" s="239"/>
      <c r="F324" s="239"/>
      <c r="G324" s="239"/>
      <c r="H324" s="239"/>
      <c r="I324" s="239"/>
      <c r="J324" s="239"/>
      <c r="K324" s="239"/>
      <c r="L324" s="239"/>
      <c r="M324" s="239"/>
    </row>
    <row r="325">
      <c r="A325" s="239"/>
      <c r="B325" s="239"/>
      <c r="C325" s="239"/>
      <c r="D325" s="239"/>
      <c r="E325" s="239"/>
      <c r="F325" s="239"/>
      <c r="G325" s="239"/>
      <c r="H325" s="239"/>
      <c r="I325" s="239"/>
      <c r="J325" s="239"/>
      <c r="K325" s="239"/>
      <c r="L325" s="239"/>
      <c r="M325" s="239"/>
    </row>
    <row r="326">
      <c r="A326" s="239"/>
      <c r="B326" s="239"/>
      <c r="C326" s="239"/>
      <c r="D326" s="239"/>
      <c r="E326" s="239"/>
      <c r="F326" s="239"/>
      <c r="G326" s="239"/>
      <c r="H326" s="239"/>
      <c r="I326" s="239"/>
      <c r="J326" s="239"/>
      <c r="K326" s="239"/>
      <c r="L326" s="239"/>
      <c r="M326" s="239"/>
    </row>
    <row r="327">
      <c r="A327" s="239"/>
      <c r="B327" s="239"/>
      <c r="C327" s="239"/>
      <c r="D327" s="239"/>
      <c r="E327" s="239"/>
      <c r="F327" s="239"/>
      <c r="G327" s="239"/>
      <c r="H327" s="239"/>
      <c r="I327" s="239"/>
      <c r="J327" s="239"/>
      <c r="K327" s="239"/>
      <c r="L327" s="239"/>
      <c r="M327" s="239"/>
    </row>
    <row r="328">
      <c r="A328" s="239"/>
      <c r="B328" s="239"/>
      <c r="C328" s="239"/>
      <c r="D328" s="239"/>
      <c r="E328" s="239"/>
      <c r="F328" s="239"/>
      <c r="G328" s="239"/>
      <c r="H328" s="239"/>
      <c r="I328" s="239"/>
      <c r="J328" s="239"/>
      <c r="K328" s="239"/>
      <c r="L328" s="239"/>
      <c r="M328" s="239"/>
    </row>
    <row r="329">
      <c r="A329" s="239"/>
      <c r="B329" s="239"/>
      <c r="C329" s="239"/>
      <c r="D329" s="239"/>
      <c r="E329" s="239"/>
      <c r="F329" s="239"/>
      <c r="G329" s="239"/>
      <c r="H329" s="239"/>
      <c r="I329" s="239"/>
      <c r="J329" s="239"/>
      <c r="K329" s="239"/>
      <c r="L329" s="239"/>
      <c r="M329" s="239"/>
    </row>
    <row r="330">
      <c r="A330" s="239"/>
      <c r="B330" s="239"/>
      <c r="C330" s="239"/>
      <c r="D330" s="239"/>
      <c r="E330" s="239"/>
      <c r="F330" s="239"/>
      <c r="G330" s="239"/>
      <c r="H330" s="239"/>
      <c r="I330" s="239"/>
      <c r="J330" s="239"/>
      <c r="K330" s="239"/>
      <c r="L330" s="239"/>
      <c r="M330" s="239"/>
    </row>
    <row r="331">
      <c r="A331" s="239"/>
      <c r="B331" s="239"/>
      <c r="C331" s="239"/>
      <c r="D331" s="239"/>
      <c r="E331" s="239"/>
      <c r="F331" s="239"/>
      <c r="G331" s="239"/>
      <c r="H331" s="239"/>
      <c r="I331" s="239"/>
      <c r="J331" s="239"/>
      <c r="K331" s="239"/>
      <c r="L331" s="239"/>
      <c r="M331" s="239"/>
    </row>
    <row r="332">
      <c r="A332" s="239"/>
      <c r="B332" s="239"/>
      <c r="C332" s="239"/>
      <c r="D332" s="239"/>
      <c r="E332" s="239"/>
      <c r="F332" s="239"/>
      <c r="G332" s="239"/>
      <c r="H332" s="239"/>
      <c r="I332" s="239"/>
      <c r="J332" s="239"/>
      <c r="K332" s="239"/>
      <c r="L332" s="239"/>
      <c r="M332" s="239"/>
    </row>
    <row r="333">
      <c r="A333" s="239"/>
      <c r="B333" s="239"/>
      <c r="C333" s="239"/>
      <c r="D333" s="239"/>
      <c r="E333" s="239"/>
      <c r="F333" s="239"/>
      <c r="G333" s="239"/>
      <c r="H333" s="239"/>
      <c r="I333" s="239"/>
      <c r="J333" s="239"/>
      <c r="K333" s="239"/>
      <c r="L333" s="239"/>
      <c r="M333" s="239"/>
    </row>
    <row r="334">
      <c r="A334" s="239"/>
      <c r="B334" s="239"/>
      <c r="C334" s="239"/>
      <c r="D334" s="239"/>
      <c r="E334" s="239"/>
      <c r="F334" s="239"/>
      <c r="G334" s="239"/>
      <c r="H334" s="239"/>
      <c r="I334" s="239"/>
      <c r="J334" s="239"/>
      <c r="K334" s="239"/>
      <c r="L334" s="239"/>
      <c r="M334" s="239"/>
    </row>
    <row r="335">
      <c r="A335" s="239"/>
      <c r="B335" s="239"/>
      <c r="C335" s="239"/>
      <c r="D335" s="239"/>
      <c r="E335" s="239"/>
      <c r="F335" s="239"/>
      <c r="G335" s="239"/>
      <c r="H335" s="239"/>
      <c r="I335" s="239"/>
      <c r="J335" s="239"/>
      <c r="K335" s="239"/>
      <c r="L335" s="239"/>
      <c r="M335" s="239"/>
    </row>
    <row r="336">
      <c r="A336" s="239"/>
      <c r="B336" s="239"/>
      <c r="C336" s="239"/>
      <c r="D336" s="239"/>
      <c r="E336" s="239"/>
      <c r="F336" s="239"/>
      <c r="G336" s="239"/>
      <c r="H336" s="239"/>
      <c r="I336" s="239"/>
      <c r="J336" s="239"/>
      <c r="K336" s="239"/>
      <c r="L336" s="239"/>
      <c r="M336" s="239"/>
    </row>
    <row r="337">
      <c r="A337" s="239"/>
      <c r="B337" s="239"/>
      <c r="C337" s="239"/>
      <c r="D337" s="239"/>
      <c r="E337" s="239"/>
      <c r="F337" s="239"/>
      <c r="G337" s="239"/>
      <c r="H337" s="239"/>
      <c r="I337" s="239"/>
      <c r="J337" s="239"/>
      <c r="K337" s="239"/>
      <c r="L337" s="239"/>
      <c r="M337" s="239"/>
    </row>
    <row r="338">
      <c r="A338" s="239"/>
      <c r="B338" s="239"/>
      <c r="C338" s="239"/>
      <c r="D338" s="239"/>
      <c r="E338" s="239"/>
      <c r="F338" s="239"/>
      <c r="G338" s="239"/>
      <c r="H338" s="239"/>
      <c r="I338" s="239"/>
      <c r="J338" s="239"/>
      <c r="K338" s="239"/>
      <c r="L338" s="239"/>
      <c r="M338" s="239"/>
    </row>
    <row r="339">
      <c r="A339" s="239"/>
      <c r="B339" s="239"/>
      <c r="C339" s="239"/>
      <c r="D339" s="239"/>
      <c r="E339" s="239"/>
      <c r="F339" s="239"/>
      <c r="G339" s="239"/>
      <c r="H339" s="239"/>
      <c r="I339" s="239"/>
      <c r="J339" s="239"/>
      <c r="K339" s="239"/>
      <c r="L339" s="239"/>
      <c r="M339" s="239"/>
    </row>
    <row r="340">
      <c r="A340" s="239"/>
      <c r="B340" s="239"/>
      <c r="C340" s="239"/>
      <c r="D340" s="239"/>
      <c r="E340" s="239"/>
      <c r="F340" s="239"/>
      <c r="G340" s="239"/>
      <c r="H340" s="239"/>
      <c r="I340" s="239"/>
      <c r="J340" s="239"/>
      <c r="K340" s="239"/>
      <c r="L340" s="239"/>
      <c r="M340" s="239"/>
    </row>
    <row r="341">
      <c r="A341" s="239"/>
      <c r="B341" s="239"/>
      <c r="C341" s="239"/>
      <c r="D341" s="239"/>
      <c r="E341" s="239"/>
      <c r="F341" s="239"/>
      <c r="G341" s="239"/>
      <c r="H341" s="239"/>
      <c r="I341" s="239"/>
      <c r="J341" s="239"/>
      <c r="K341" s="239"/>
      <c r="L341" s="239"/>
      <c r="M341" s="239"/>
    </row>
    <row r="342">
      <c r="A342" s="239"/>
      <c r="B342" s="239"/>
      <c r="C342" s="239"/>
      <c r="D342" s="239"/>
      <c r="E342" s="239"/>
      <c r="F342" s="239"/>
      <c r="G342" s="239"/>
      <c r="H342" s="239"/>
      <c r="I342" s="239"/>
      <c r="J342" s="239"/>
      <c r="K342" s="239"/>
      <c r="L342" s="239"/>
      <c r="M342" s="239"/>
    </row>
    <row r="343">
      <c r="A343" s="239"/>
      <c r="B343" s="239"/>
      <c r="C343" s="239"/>
      <c r="D343" s="239"/>
      <c r="E343" s="239"/>
      <c r="F343" s="239"/>
      <c r="G343" s="239"/>
      <c r="H343" s="239"/>
      <c r="I343" s="239"/>
      <c r="J343" s="239"/>
      <c r="K343" s="239"/>
      <c r="L343" s="239"/>
      <c r="M343" s="239"/>
    </row>
    <row r="344">
      <c r="A344" s="239"/>
      <c r="B344" s="239"/>
      <c r="C344" s="239"/>
      <c r="D344" s="239"/>
      <c r="E344" s="239"/>
      <c r="F344" s="239"/>
      <c r="G344" s="239"/>
      <c r="H344" s="239"/>
      <c r="I344" s="239"/>
      <c r="J344" s="239"/>
      <c r="K344" s="239"/>
      <c r="L344" s="239"/>
      <c r="M344" s="239"/>
    </row>
    <row r="345">
      <c r="A345" s="239"/>
      <c r="B345" s="239"/>
      <c r="C345" s="239"/>
      <c r="D345" s="239"/>
      <c r="E345" s="239"/>
      <c r="F345" s="239"/>
      <c r="G345" s="239"/>
      <c r="H345" s="239"/>
      <c r="I345" s="239"/>
      <c r="J345" s="239"/>
      <c r="K345" s="239"/>
      <c r="L345" s="239"/>
      <c r="M345" s="239"/>
    </row>
    <row r="346">
      <c r="A346" s="239"/>
      <c r="B346" s="239"/>
      <c r="C346" s="239"/>
      <c r="D346" s="239"/>
      <c r="E346" s="239"/>
      <c r="F346" s="239"/>
      <c r="G346" s="239"/>
      <c r="H346" s="239"/>
      <c r="I346" s="239"/>
      <c r="J346" s="239"/>
      <c r="K346" s="239"/>
      <c r="L346" s="239"/>
      <c r="M346" s="239"/>
    </row>
    <row r="347">
      <c r="A347" s="239"/>
      <c r="B347" s="239"/>
      <c r="C347" s="239"/>
      <c r="D347" s="239"/>
      <c r="E347" s="239"/>
      <c r="F347" s="239"/>
      <c r="G347" s="239"/>
      <c r="H347" s="239"/>
      <c r="I347" s="239"/>
      <c r="J347" s="239"/>
      <c r="K347" s="239"/>
      <c r="L347" s="239"/>
      <c r="M347" s="239"/>
    </row>
    <row r="348">
      <c r="A348" s="239"/>
      <c r="B348" s="239"/>
      <c r="C348" s="239"/>
      <c r="D348" s="239"/>
      <c r="E348" s="239"/>
      <c r="F348" s="239"/>
      <c r="G348" s="239"/>
      <c r="H348" s="239"/>
      <c r="I348" s="239"/>
      <c r="J348" s="239"/>
      <c r="K348" s="239"/>
      <c r="L348" s="239"/>
      <c r="M348" s="239"/>
    </row>
    <row r="349">
      <c r="A349" s="239"/>
      <c r="B349" s="239"/>
      <c r="C349" s="239"/>
      <c r="D349" s="239"/>
      <c r="E349" s="239"/>
      <c r="F349" s="239"/>
      <c r="G349" s="239"/>
      <c r="H349" s="239"/>
      <c r="I349" s="239"/>
      <c r="J349" s="239"/>
      <c r="K349" s="239"/>
      <c r="L349" s="239"/>
      <c r="M349" s="239"/>
    </row>
    <row r="350">
      <c r="A350" s="239"/>
      <c r="B350" s="239"/>
      <c r="C350" s="239"/>
      <c r="D350" s="239"/>
      <c r="E350" s="239"/>
      <c r="F350" s="239"/>
      <c r="G350" s="239"/>
      <c r="H350" s="239"/>
      <c r="I350" s="239"/>
      <c r="J350" s="239"/>
      <c r="K350" s="239"/>
      <c r="L350" s="239"/>
      <c r="M350" s="239"/>
    </row>
    <row r="351">
      <c r="A351" s="239"/>
      <c r="B351" s="239"/>
      <c r="C351" s="239"/>
      <c r="D351" s="239"/>
      <c r="E351" s="239"/>
      <c r="F351" s="239"/>
      <c r="G351" s="239"/>
      <c r="H351" s="239"/>
      <c r="I351" s="239"/>
      <c r="J351" s="239"/>
      <c r="K351" s="239"/>
      <c r="L351" s="239"/>
      <c r="M351" s="239"/>
    </row>
    <row r="352">
      <c r="A352" s="239"/>
      <c r="B352" s="239"/>
      <c r="C352" s="239"/>
      <c r="D352" s="239"/>
      <c r="E352" s="239"/>
      <c r="F352" s="239"/>
      <c r="G352" s="239"/>
      <c r="H352" s="239"/>
      <c r="I352" s="239"/>
      <c r="J352" s="239"/>
      <c r="K352" s="239"/>
      <c r="L352" s="239"/>
      <c r="M352" s="239"/>
    </row>
    <row r="353">
      <c r="A353" s="239"/>
      <c r="B353" s="239"/>
      <c r="C353" s="239"/>
      <c r="D353" s="239"/>
      <c r="E353" s="239"/>
      <c r="F353" s="239"/>
      <c r="G353" s="239"/>
      <c r="H353" s="239"/>
      <c r="I353" s="239"/>
      <c r="J353" s="239"/>
      <c r="K353" s="239"/>
      <c r="L353" s="239"/>
      <c r="M353" s="239"/>
    </row>
    <row r="354">
      <c r="A354" s="239"/>
      <c r="B354" s="239"/>
      <c r="C354" s="239"/>
      <c r="D354" s="239"/>
      <c r="E354" s="239"/>
      <c r="F354" s="239"/>
      <c r="G354" s="239"/>
      <c r="H354" s="239"/>
      <c r="I354" s="239"/>
      <c r="J354" s="239"/>
      <c r="K354" s="239"/>
      <c r="L354" s="239"/>
      <c r="M354" s="239"/>
    </row>
    <row r="355">
      <c r="A355" s="239"/>
      <c r="B355" s="239"/>
      <c r="C355" s="239"/>
      <c r="D355" s="239"/>
      <c r="E355" s="239"/>
      <c r="F355" s="239"/>
      <c r="G355" s="239"/>
      <c r="H355" s="239"/>
      <c r="I355" s="239"/>
      <c r="J355" s="239"/>
      <c r="K355" s="239"/>
      <c r="L355" s="239"/>
      <c r="M355" s="239"/>
    </row>
    <row r="356">
      <c r="A356" s="239"/>
      <c r="B356" s="239"/>
      <c r="C356" s="239"/>
      <c r="D356" s="239"/>
      <c r="E356" s="239"/>
      <c r="F356" s="239"/>
      <c r="G356" s="239"/>
      <c r="H356" s="239"/>
      <c r="I356" s="239"/>
      <c r="J356" s="239"/>
      <c r="K356" s="239"/>
      <c r="L356" s="239"/>
      <c r="M356" s="239"/>
    </row>
    <row r="357">
      <c r="A357" s="239"/>
      <c r="B357" s="239"/>
      <c r="C357" s="239"/>
      <c r="D357" s="239"/>
      <c r="E357" s="239"/>
      <c r="F357" s="239"/>
      <c r="G357" s="239"/>
      <c r="H357" s="239"/>
      <c r="I357" s="239"/>
      <c r="J357" s="239"/>
      <c r="K357" s="239"/>
      <c r="L357" s="239"/>
      <c r="M357" s="239"/>
    </row>
    <row r="358">
      <c r="A358" s="239"/>
      <c r="B358" s="239"/>
      <c r="C358" s="239"/>
      <c r="D358" s="239"/>
      <c r="E358" s="239"/>
      <c r="F358" s="239"/>
      <c r="G358" s="239"/>
      <c r="H358" s="239"/>
      <c r="I358" s="239"/>
      <c r="J358" s="239"/>
      <c r="K358" s="239"/>
      <c r="L358" s="239"/>
      <c r="M358" s="239"/>
    </row>
    <row r="359">
      <c r="A359" s="239"/>
      <c r="B359" s="239"/>
      <c r="C359" s="239"/>
      <c r="D359" s="239"/>
      <c r="E359" s="239"/>
      <c r="F359" s="239"/>
      <c r="G359" s="239"/>
      <c r="H359" s="239"/>
      <c r="I359" s="239"/>
      <c r="J359" s="239"/>
      <c r="K359" s="239"/>
      <c r="L359" s="239"/>
      <c r="M359" s="239"/>
    </row>
    <row r="360">
      <c r="A360" s="239"/>
      <c r="B360" s="239"/>
      <c r="C360" s="239"/>
      <c r="D360" s="239"/>
      <c r="E360" s="239"/>
      <c r="F360" s="239"/>
      <c r="G360" s="239"/>
      <c r="H360" s="239"/>
      <c r="I360" s="239"/>
      <c r="J360" s="239"/>
      <c r="K360" s="239"/>
      <c r="L360" s="239"/>
      <c r="M360" s="239"/>
    </row>
    <row r="361">
      <c r="A361" s="239"/>
      <c r="B361" s="239"/>
      <c r="C361" s="239"/>
      <c r="D361" s="239"/>
      <c r="E361" s="239"/>
      <c r="F361" s="239"/>
      <c r="G361" s="239"/>
      <c r="H361" s="239"/>
      <c r="I361" s="239"/>
      <c r="J361" s="239"/>
      <c r="K361" s="239"/>
      <c r="L361" s="239"/>
      <c r="M361" s="239"/>
    </row>
    <row r="362">
      <c r="A362" s="239"/>
      <c r="B362" s="239"/>
      <c r="C362" s="239"/>
      <c r="D362" s="239"/>
      <c r="E362" s="239"/>
      <c r="F362" s="239"/>
      <c r="G362" s="239"/>
      <c r="H362" s="239"/>
      <c r="I362" s="239"/>
      <c r="J362" s="239"/>
      <c r="K362" s="239"/>
      <c r="L362" s="239"/>
      <c r="M362" s="239"/>
    </row>
    <row r="363">
      <c r="A363" s="239"/>
      <c r="B363" s="239"/>
      <c r="C363" s="239"/>
      <c r="D363" s="239"/>
      <c r="E363" s="239"/>
      <c r="F363" s="239"/>
      <c r="G363" s="239"/>
      <c r="H363" s="239"/>
      <c r="I363" s="239"/>
      <c r="J363" s="239"/>
      <c r="K363" s="239"/>
      <c r="L363" s="239"/>
      <c r="M363" s="239"/>
    </row>
    <row r="364">
      <c r="A364" s="239"/>
      <c r="B364" s="239"/>
      <c r="C364" s="239"/>
      <c r="D364" s="239"/>
      <c r="E364" s="239"/>
      <c r="F364" s="239"/>
      <c r="G364" s="239"/>
      <c r="H364" s="239"/>
      <c r="I364" s="239"/>
      <c r="J364" s="239"/>
      <c r="K364" s="239"/>
      <c r="L364" s="239"/>
      <c r="M364" s="239"/>
    </row>
    <row r="365">
      <c r="A365" s="239"/>
      <c r="B365" s="239"/>
      <c r="C365" s="239"/>
      <c r="D365" s="239"/>
      <c r="E365" s="239"/>
      <c r="F365" s="239"/>
      <c r="G365" s="239"/>
      <c r="H365" s="239"/>
      <c r="I365" s="239"/>
      <c r="J365" s="239"/>
      <c r="K365" s="239"/>
      <c r="L365" s="239"/>
      <c r="M365" s="239"/>
    </row>
    <row r="366">
      <c r="A366" s="239"/>
      <c r="B366" s="239"/>
      <c r="C366" s="239"/>
      <c r="D366" s="239"/>
      <c r="E366" s="239"/>
      <c r="F366" s="239"/>
      <c r="G366" s="239"/>
      <c r="H366" s="239"/>
      <c r="I366" s="239"/>
      <c r="J366" s="239"/>
      <c r="K366" s="239"/>
      <c r="L366" s="239"/>
      <c r="M366" s="239"/>
    </row>
    <row r="367">
      <c r="A367" s="239"/>
      <c r="B367" s="239"/>
      <c r="C367" s="239"/>
      <c r="D367" s="239"/>
      <c r="E367" s="239"/>
      <c r="F367" s="239"/>
      <c r="G367" s="239"/>
      <c r="H367" s="239"/>
      <c r="I367" s="239"/>
      <c r="J367" s="239"/>
      <c r="K367" s="239"/>
      <c r="L367" s="239"/>
      <c r="M367" s="239"/>
    </row>
    <row r="368">
      <c r="A368" s="239"/>
      <c r="B368" s="239"/>
      <c r="C368" s="239"/>
      <c r="D368" s="239"/>
      <c r="E368" s="239"/>
      <c r="F368" s="239"/>
      <c r="G368" s="239"/>
      <c r="H368" s="239"/>
      <c r="I368" s="239"/>
      <c r="J368" s="239"/>
      <c r="K368" s="239"/>
      <c r="L368" s="239"/>
      <c r="M368" s="239"/>
    </row>
    <row r="369">
      <c r="A369" s="239"/>
      <c r="B369" s="239"/>
      <c r="C369" s="239"/>
      <c r="D369" s="239"/>
      <c r="E369" s="239"/>
      <c r="F369" s="239"/>
      <c r="G369" s="239"/>
      <c r="H369" s="239"/>
      <c r="I369" s="239"/>
      <c r="J369" s="239"/>
      <c r="K369" s="239"/>
      <c r="L369" s="239"/>
      <c r="M369" s="239"/>
    </row>
    <row r="370">
      <c r="A370" s="239"/>
      <c r="B370" s="239"/>
      <c r="C370" s="239"/>
      <c r="D370" s="239"/>
      <c r="E370" s="239"/>
      <c r="F370" s="239"/>
      <c r="G370" s="239"/>
      <c r="H370" s="239"/>
      <c r="I370" s="239"/>
      <c r="J370" s="239"/>
      <c r="K370" s="239"/>
      <c r="L370" s="239"/>
      <c r="M370" s="239"/>
    </row>
    <row r="371">
      <c r="A371" s="239"/>
      <c r="B371" s="239"/>
      <c r="C371" s="239"/>
      <c r="D371" s="239"/>
      <c r="E371" s="239"/>
      <c r="F371" s="239"/>
      <c r="G371" s="239"/>
      <c r="H371" s="239"/>
      <c r="I371" s="239"/>
      <c r="J371" s="239"/>
      <c r="K371" s="239"/>
      <c r="L371" s="239"/>
      <c r="M371" s="239"/>
    </row>
    <row r="372">
      <c r="A372" s="239"/>
      <c r="B372" s="239"/>
      <c r="C372" s="239"/>
      <c r="D372" s="239"/>
      <c r="E372" s="239"/>
      <c r="F372" s="239"/>
      <c r="G372" s="239"/>
      <c r="H372" s="239"/>
      <c r="I372" s="239"/>
      <c r="J372" s="239"/>
      <c r="K372" s="239"/>
      <c r="L372" s="239"/>
      <c r="M372" s="239"/>
    </row>
    <row r="373">
      <c r="A373" s="239"/>
      <c r="B373" s="239"/>
      <c r="C373" s="239"/>
      <c r="D373" s="239"/>
      <c r="E373" s="239"/>
      <c r="F373" s="239"/>
      <c r="G373" s="239"/>
      <c r="H373" s="239"/>
      <c r="I373" s="239"/>
      <c r="J373" s="239"/>
      <c r="K373" s="239"/>
      <c r="L373" s="239"/>
      <c r="M373" s="239"/>
    </row>
    <row r="374">
      <c r="A374" s="239"/>
      <c r="B374" s="239"/>
      <c r="C374" s="239"/>
      <c r="D374" s="239"/>
      <c r="E374" s="239"/>
      <c r="F374" s="239"/>
      <c r="G374" s="239"/>
      <c r="H374" s="239"/>
      <c r="I374" s="239"/>
      <c r="J374" s="239"/>
      <c r="K374" s="239"/>
      <c r="L374" s="239"/>
      <c r="M374" s="239"/>
    </row>
    <row r="375">
      <c r="A375" s="239"/>
      <c r="B375" s="239"/>
      <c r="C375" s="239"/>
      <c r="D375" s="239"/>
      <c r="E375" s="239"/>
      <c r="F375" s="239"/>
      <c r="G375" s="239"/>
      <c r="H375" s="239"/>
      <c r="I375" s="239"/>
      <c r="J375" s="239"/>
      <c r="K375" s="239"/>
      <c r="L375" s="239"/>
      <c r="M375" s="239"/>
    </row>
    <row r="376">
      <c r="A376" s="239"/>
      <c r="B376" s="239"/>
      <c r="C376" s="239"/>
      <c r="D376" s="239"/>
      <c r="E376" s="239"/>
      <c r="F376" s="239"/>
      <c r="G376" s="239"/>
      <c r="H376" s="239"/>
      <c r="I376" s="239"/>
      <c r="J376" s="239"/>
      <c r="K376" s="239"/>
      <c r="L376" s="239"/>
      <c r="M376" s="239"/>
    </row>
    <row r="377">
      <c r="A377" s="239"/>
      <c r="B377" s="239"/>
      <c r="C377" s="239"/>
      <c r="D377" s="239"/>
      <c r="E377" s="239"/>
      <c r="F377" s="239"/>
      <c r="G377" s="239"/>
      <c r="H377" s="239"/>
      <c r="I377" s="239"/>
      <c r="J377" s="239"/>
      <c r="K377" s="239"/>
      <c r="L377" s="239"/>
      <c r="M377" s="239"/>
    </row>
    <row r="378">
      <c r="A378" s="239"/>
      <c r="B378" s="239"/>
      <c r="C378" s="239"/>
      <c r="D378" s="239"/>
      <c r="E378" s="239"/>
      <c r="F378" s="239"/>
      <c r="G378" s="239"/>
      <c r="H378" s="239"/>
      <c r="I378" s="239"/>
      <c r="J378" s="239"/>
      <c r="K378" s="239"/>
      <c r="L378" s="239"/>
      <c r="M378" s="239"/>
    </row>
    <row r="379">
      <c r="A379" s="239"/>
      <c r="B379" s="239"/>
      <c r="C379" s="239"/>
      <c r="D379" s="239"/>
      <c r="E379" s="239"/>
      <c r="F379" s="239"/>
      <c r="G379" s="239"/>
      <c r="H379" s="239"/>
      <c r="I379" s="239"/>
      <c r="J379" s="239"/>
      <c r="K379" s="239"/>
      <c r="L379" s="239"/>
      <c r="M379" s="239"/>
    </row>
    <row r="380">
      <c r="A380" s="239"/>
      <c r="B380" s="239"/>
      <c r="C380" s="239"/>
      <c r="D380" s="239"/>
      <c r="E380" s="239"/>
      <c r="F380" s="239"/>
      <c r="G380" s="239"/>
      <c r="H380" s="239"/>
      <c r="I380" s="239"/>
      <c r="J380" s="239"/>
      <c r="K380" s="239"/>
      <c r="L380" s="239"/>
      <c r="M380" s="239"/>
    </row>
    <row r="381">
      <c r="A381" s="239"/>
      <c r="B381" s="239"/>
      <c r="C381" s="239"/>
      <c r="D381" s="239"/>
      <c r="E381" s="239"/>
      <c r="F381" s="239"/>
      <c r="G381" s="239"/>
      <c r="H381" s="239"/>
      <c r="I381" s="239"/>
      <c r="J381" s="239"/>
      <c r="K381" s="239"/>
      <c r="L381" s="239"/>
      <c r="M381" s="239"/>
    </row>
    <row r="382">
      <c r="A382" s="239"/>
      <c r="B382" s="239"/>
      <c r="C382" s="239"/>
      <c r="D382" s="239"/>
      <c r="E382" s="239"/>
      <c r="F382" s="239"/>
      <c r="G382" s="239"/>
      <c r="H382" s="239"/>
      <c r="I382" s="239"/>
      <c r="J382" s="239"/>
      <c r="K382" s="239"/>
      <c r="L382" s="239"/>
      <c r="M382" s="239"/>
    </row>
    <row r="383">
      <c r="A383" s="239"/>
      <c r="B383" s="239"/>
      <c r="C383" s="239"/>
      <c r="D383" s="239"/>
      <c r="E383" s="239"/>
      <c r="F383" s="239"/>
      <c r="G383" s="239"/>
      <c r="H383" s="239"/>
      <c r="I383" s="239"/>
      <c r="J383" s="239"/>
      <c r="K383" s="239"/>
      <c r="L383" s="239"/>
      <c r="M383" s="239"/>
    </row>
    <row r="384">
      <c r="A384" s="239"/>
      <c r="B384" s="239"/>
      <c r="C384" s="239"/>
      <c r="D384" s="239"/>
      <c r="E384" s="239"/>
      <c r="F384" s="239"/>
      <c r="G384" s="239"/>
      <c r="H384" s="239"/>
      <c r="I384" s="239"/>
      <c r="J384" s="239"/>
      <c r="K384" s="239"/>
      <c r="L384" s="239"/>
      <c r="M384" s="239"/>
    </row>
    <row r="385">
      <c r="A385" s="239"/>
      <c r="B385" s="239"/>
      <c r="C385" s="239"/>
      <c r="D385" s="239"/>
      <c r="E385" s="239"/>
      <c r="F385" s="239"/>
      <c r="G385" s="239"/>
      <c r="H385" s="239"/>
      <c r="I385" s="239"/>
      <c r="J385" s="239"/>
      <c r="K385" s="239"/>
      <c r="L385" s="239"/>
      <c r="M385" s="239"/>
    </row>
    <row r="386">
      <c r="A386" s="239"/>
      <c r="B386" s="239"/>
      <c r="C386" s="239"/>
      <c r="D386" s="239"/>
      <c r="E386" s="239"/>
      <c r="F386" s="239"/>
      <c r="G386" s="239"/>
      <c r="H386" s="239"/>
      <c r="I386" s="239"/>
      <c r="J386" s="239"/>
      <c r="K386" s="239"/>
      <c r="L386" s="239"/>
      <c r="M386" s="239"/>
    </row>
    <row r="387">
      <c r="A387" s="239"/>
      <c r="B387" s="239"/>
      <c r="C387" s="239"/>
      <c r="D387" s="239"/>
      <c r="E387" s="239"/>
      <c r="F387" s="239"/>
      <c r="G387" s="239"/>
      <c r="H387" s="239"/>
      <c r="I387" s="239"/>
      <c r="J387" s="239"/>
      <c r="K387" s="239"/>
      <c r="L387" s="239"/>
      <c r="M387" s="239"/>
    </row>
    <row r="388">
      <c r="A388" s="239"/>
      <c r="B388" s="239"/>
      <c r="C388" s="239"/>
      <c r="D388" s="239"/>
      <c r="E388" s="239"/>
      <c r="F388" s="239"/>
      <c r="G388" s="239"/>
      <c r="H388" s="239"/>
      <c r="I388" s="239"/>
      <c r="J388" s="239"/>
      <c r="K388" s="239"/>
      <c r="L388" s="239"/>
      <c r="M388" s="239"/>
    </row>
    <row r="389">
      <c r="A389" s="239"/>
      <c r="B389" s="239"/>
      <c r="C389" s="239"/>
      <c r="D389" s="239"/>
      <c r="E389" s="239"/>
      <c r="F389" s="239"/>
      <c r="G389" s="239"/>
      <c r="H389" s="239"/>
      <c r="I389" s="239"/>
      <c r="J389" s="239"/>
      <c r="K389" s="239"/>
      <c r="L389" s="239"/>
      <c r="M389" s="239"/>
    </row>
    <row r="390">
      <c r="A390" s="239"/>
      <c r="B390" s="239"/>
      <c r="C390" s="239"/>
      <c r="D390" s="239"/>
      <c r="E390" s="239"/>
      <c r="F390" s="239"/>
      <c r="G390" s="239"/>
      <c r="H390" s="239"/>
      <c r="I390" s="239"/>
      <c r="J390" s="239"/>
      <c r="K390" s="239"/>
      <c r="L390" s="239"/>
      <c r="M390" s="239"/>
    </row>
    <row r="391">
      <c r="A391" s="239"/>
      <c r="B391" s="239"/>
      <c r="C391" s="239"/>
      <c r="D391" s="239"/>
      <c r="E391" s="239"/>
      <c r="F391" s="239"/>
      <c r="G391" s="239"/>
      <c r="H391" s="239"/>
      <c r="I391" s="239"/>
      <c r="J391" s="239"/>
      <c r="K391" s="239"/>
      <c r="L391" s="239"/>
      <c r="M391" s="239"/>
    </row>
    <row r="392">
      <c r="A392" s="239"/>
      <c r="B392" s="239"/>
      <c r="C392" s="239"/>
      <c r="D392" s="239"/>
      <c r="E392" s="239"/>
      <c r="F392" s="239"/>
      <c r="G392" s="239"/>
      <c r="H392" s="239"/>
      <c r="I392" s="239"/>
      <c r="J392" s="239"/>
      <c r="K392" s="239"/>
      <c r="L392" s="239"/>
      <c r="M392" s="239"/>
    </row>
    <row r="393">
      <c r="A393" s="239"/>
      <c r="B393" s="239"/>
      <c r="C393" s="239"/>
      <c r="D393" s="239"/>
      <c r="E393" s="239"/>
      <c r="F393" s="239"/>
      <c r="G393" s="239"/>
      <c r="H393" s="239"/>
      <c r="I393" s="239"/>
      <c r="J393" s="239"/>
      <c r="K393" s="239"/>
      <c r="L393" s="239"/>
      <c r="M393" s="239"/>
    </row>
    <row r="394">
      <c r="A394" s="239"/>
      <c r="B394" s="239"/>
      <c r="C394" s="239"/>
      <c r="D394" s="239"/>
      <c r="E394" s="239"/>
      <c r="F394" s="239"/>
      <c r="G394" s="239"/>
      <c r="H394" s="239"/>
      <c r="I394" s="239"/>
      <c r="J394" s="239"/>
      <c r="K394" s="239"/>
      <c r="L394" s="239"/>
      <c r="M394" s="239"/>
    </row>
    <row r="395">
      <c r="A395" s="239"/>
      <c r="B395" s="239"/>
      <c r="C395" s="239"/>
      <c r="D395" s="239"/>
      <c r="E395" s="239"/>
      <c r="F395" s="239"/>
      <c r="G395" s="239"/>
      <c r="H395" s="239"/>
      <c r="I395" s="239"/>
      <c r="J395" s="239"/>
      <c r="K395" s="239"/>
      <c r="L395" s="239"/>
      <c r="M395" s="239"/>
    </row>
    <row r="396">
      <c r="A396" s="239"/>
      <c r="B396" s="239"/>
      <c r="C396" s="239"/>
      <c r="D396" s="239"/>
      <c r="E396" s="239"/>
      <c r="F396" s="239"/>
      <c r="G396" s="239"/>
      <c r="H396" s="239"/>
      <c r="I396" s="239"/>
      <c r="J396" s="239"/>
      <c r="K396" s="239"/>
      <c r="L396" s="239"/>
      <c r="M396" s="239"/>
    </row>
    <row r="397">
      <c r="A397" s="239"/>
      <c r="B397" s="239"/>
      <c r="C397" s="239"/>
      <c r="D397" s="239"/>
      <c r="E397" s="239"/>
      <c r="F397" s="239"/>
      <c r="G397" s="239"/>
      <c r="H397" s="239"/>
      <c r="I397" s="239"/>
      <c r="J397" s="239"/>
      <c r="K397" s="239"/>
      <c r="L397" s="239"/>
      <c r="M397" s="239"/>
    </row>
    <row r="398">
      <c r="A398" s="239"/>
      <c r="B398" s="239"/>
      <c r="C398" s="239"/>
      <c r="D398" s="239"/>
      <c r="E398" s="239"/>
      <c r="F398" s="239"/>
      <c r="G398" s="239"/>
      <c r="H398" s="239"/>
      <c r="I398" s="239"/>
      <c r="J398" s="239"/>
      <c r="K398" s="239"/>
      <c r="L398" s="239"/>
      <c r="M398" s="239"/>
    </row>
    <row r="399">
      <c r="A399" s="239"/>
      <c r="B399" s="239"/>
      <c r="C399" s="239"/>
      <c r="D399" s="239"/>
      <c r="E399" s="239"/>
      <c r="F399" s="239"/>
      <c r="G399" s="239"/>
      <c r="H399" s="239"/>
      <c r="I399" s="239"/>
      <c r="J399" s="239"/>
      <c r="K399" s="239"/>
      <c r="L399" s="239"/>
      <c r="M399" s="239"/>
    </row>
    <row r="400">
      <c r="A400" s="239"/>
      <c r="B400" s="239"/>
      <c r="C400" s="239"/>
      <c r="D400" s="239"/>
      <c r="E400" s="239"/>
      <c r="F400" s="239"/>
      <c r="G400" s="239"/>
      <c r="H400" s="239"/>
      <c r="I400" s="239"/>
      <c r="J400" s="239"/>
      <c r="K400" s="239"/>
      <c r="L400" s="239"/>
      <c r="M400" s="239"/>
    </row>
    <row r="401">
      <c r="A401" s="239"/>
      <c r="B401" s="239"/>
      <c r="C401" s="239"/>
      <c r="D401" s="239"/>
      <c r="E401" s="239"/>
      <c r="F401" s="239"/>
      <c r="G401" s="239"/>
      <c r="H401" s="239"/>
      <c r="I401" s="239"/>
      <c r="J401" s="239"/>
      <c r="K401" s="239"/>
      <c r="L401" s="239"/>
      <c r="M401" s="239"/>
    </row>
    <row r="402">
      <c r="A402" s="239"/>
      <c r="B402" s="239"/>
      <c r="C402" s="239"/>
      <c r="D402" s="239"/>
      <c r="E402" s="239"/>
      <c r="F402" s="239"/>
      <c r="G402" s="239"/>
      <c r="H402" s="239"/>
      <c r="I402" s="239"/>
      <c r="J402" s="239"/>
      <c r="K402" s="239"/>
      <c r="L402" s="239"/>
      <c r="M402" s="239"/>
    </row>
    <row r="403">
      <c r="A403" s="239"/>
      <c r="B403" s="239"/>
      <c r="C403" s="239"/>
      <c r="D403" s="239"/>
      <c r="E403" s="239"/>
      <c r="F403" s="239"/>
      <c r="G403" s="239"/>
      <c r="H403" s="239"/>
      <c r="I403" s="239"/>
      <c r="J403" s="239"/>
      <c r="K403" s="239"/>
      <c r="L403" s="239"/>
      <c r="M403" s="239"/>
    </row>
    <row r="404">
      <c r="A404" s="239"/>
      <c r="B404" s="239"/>
      <c r="C404" s="239"/>
      <c r="D404" s="239"/>
      <c r="E404" s="239"/>
      <c r="F404" s="239"/>
      <c r="G404" s="239"/>
      <c r="H404" s="239"/>
      <c r="I404" s="239"/>
      <c r="J404" s="239"/>
      <c r="K404" s="239"/>
      <c r="L404" s="239"/>
      <c r="M404" s="239"/>
    </row>
    <row r="405">
      <c r="A405" s="239"/>
      <c r="B405" s="239"/>
      <c r="C405" s="239"/>
      <c r="D405" s="239"/>
      <c r="E405" s="239"/>
      <c r="F405" s="239"/>
      <c r="G405" s="239"/>
      <c r="H405" s="239"/>
      <c r="I405" s="239"/>
      <c r="J405" s="239"/>
      <c r="K405" s="239"/>
      <c r="L405" s="239"/>
      <c r="M405" s="239"/>
    </row>
    <row r="406">
      <c r="A406" s="239"/>
      <c r="B406" s="239"/>
      <c r="C406" s="239"/>
      <c r="D406" s="239"/>
      <c r="E406" s="239"/>
      <c r="F406" s="239"/>
      <c r="G406" s="239"/>
      <c r="H406" s="239"/>
      <c r="I406" s="239"/>
      <c r="J406" s="239"/>
      <c r="K406" s="239"/>
      <c r="L406" s="239"/>
      <c r="M406" s="239"/>
    </row>
    <row r="407">
      <c r="A407" s="239"/>
      <c r="B407" s="239"/>
      <c r="C407" s="239"/>
      <c r="D407" s="239"/>
      <c r="E407" s="239"/>
      <c r="F407" s="239"/>
      <c r="G407" s="239"/>
      <c r="H407" s="239"/>
      <c r="I407" s="239"/>
      <c r="J407" s="239"/>
      <c r="K407" s="239"/>
      <c r="L407" s="239"/>
      <c r="M407" s="239"/>
    </row>
    <row r="408">
      <c r="A408" s="239"/>
      <c r="B408" s="239"/>
      <c r="C408" s="239"/>
      <c r="D408" s="239"/>
      <c r="E408" s="239"/>
      <c r="F408" s="239"/>
      <c r="G408" s="239"/>
      <c r="H408" s="239"/>
      <c r="I408" s="239"/>
      <c r="J408" s="239"/>
      <c r="K408" s="239"/>
      <c r="L408" s="239"/>
      <c r="M408" s="239"/>
    </row>
    <row r="409">
      <c r="A409" s="239"/>
      <c r="B409" s="239"/>
      <c r="C409" s="239"/>
      <c r="D409" s="239"/>
      <c r="E409" s="239"/>
      <c r="F409" s="239"/>
      <c r="G409" s="239"/>
      <c r="H409" s="239"/>
      <c r="I409" s="239"/>
      <c r="J409" s="239"/>
      <c r="K409" s="239"/>
      <c r="L409" s="239"/>
      <c r="M409" s="239"/>
    </row>
    <row r="410">
      <c r="A410" s="239"/>
      <c r="B410" s="239"/>
      <c r="C410" s="239"/>
      <c r="D410" s="239"/>
      <c r="E410" s="239"/>
      <c r="F410" s="239"/>
      <c r="G410" s="239"/>
      <c r="H410" s="239"/>
      <c r="I410" s="239"/>
      <c r="J410" s="239"/>
      <c r="K410" s="239"/>
      <c r="L410" s="239"/>
      <c r="M410" s="239"/>
    </row>
    <row r="411">
      <c r="A411" s="239"/>
      <c r="B411" s="239"/>
      <c r="C411" s="239"/>
      <c r="D411" s="239"/>
      <c r="E411" s="239"/>
      <c r="F411" s="239"/>
      <c r="G411" s="239"/>
      <c r="H411" s="239"/>
      <c r="I411" s="239"/>
      <c r="J411" s="239"/>
      <c r="K411" s="239"/>
      <c r="L411" s="239"/>
      <c r="M411" s="239"/>
    </row>
    <row r="412">
      <c r="A412" s="239"/>
      <c r="B412" s="239"/>
      <c r="C412" s="239"/>
      <c r="D412" s="239"/>
      <c r="E412" s="239"/>
      <c r="F412" s="239"/>
      <c r="G412" s="239"/>
      <c r="H412" s="239"/>
      <c r="I412" s="239"/>
      <c r="J412" s="239"/>
      <c r="K412" s="239"/>
      <c r="L412" s="239"/>
      <c r="M412" s="239"/>
    </row>
    <row r="413">
      <c r="A413" s="239"/>
      <c r="B413" s="239"/>
      <c r="C413" s="239"/>
      <c r="D413" s="239"/>
      <c r="E413" s="239"/>
      <c r="F413" s="239"/>
      <c r="G413" s="239"/>
      <c r="H413" s="239"/>
      <c r="I413" s="239"/>
      <c r="J413" s="239"/>
      <c r="K413" s="239"/>
      <c r="L413" s="239"/>
      <c r="M413" s="239"/>
    </row>
    <row r="414">
      <c r="A414" s="239"/>
      <c r="B414" s="239"/>
      <c r="C414" s="239"/>
      <c r="D414" s="239"/>
      <c r="E414" s="239"/>
      <c r="F414" s="239"/>
      <c r="G414" s="239"/>
      <c r="H414" s="239"/>
      <c r="I414" s="239"/>
      <c r="J414" s="239"/>
      <c r="K414" s="239"/>
      <c r="L414" s="239"/>
      <c r="M414" s="239"/>
    </row>
    <row r="415">
      <c r="A415" s="239"/>
      <c r="B415" s="239"/>
      <c r="C415" s="239"/>
      <c r="D415" s="239"/>
      <c r="E415" s="239"/>
      <c r="F415" s="239"/>
      <c r="G415" s="239"/>
      <c r="H415" s="239"/>
      <c r="I415" s="239"/>
      <c r="J415" s="239"/>
      <c r="K415" s="239"/>
      <c r="L415" s="239"/>
      <c r="M415" s="239"/>
    </row>
    <row r="416">
      <c r="A416" s="239"/>
      <c r="B416" s="239"/>
      <c r="C416" s="239"/>
      <c r="D416" s="239"/>
      <c r="E416" s="239"/>
      <c r="F416" s="239"/>
      <c r="G416" s="239"/>
      <c r="H416" s="239"/>
      <c r="I416" s="239"/>
      <c r="J416" s="239"/>
      <c r="K416" s="239"/>
      <c r="L416" s="239"/>
      <c r="M416" s="239"/>
    </row>
    <row r="417">
      <c r="A417" s="239"/>
      <c r="B417" s="239"/>
      <c r="C417" s="239"/>
      <c r="D417" s="239"/>
      <c r="E417" s="239"/>
      <c r="F417" s="239"/>
      <c r="G417" s="239"/>
      <c r="H417" s="239"/>
      <c r="I417" s="239"/>
      <c r="J417" s="239"/>
      <c r="K417" s="239"/>
      <c r="L417" s="239"/>
      <c r="M417" s="239"/>
    </row>
    <row r="418">
      <c r="A418" s="239"/>
      <c r="B418" s="239"/>
      <c r="C418" s="239"/>
      <c r="D418" s="239"/>
      <c r="E418" s="239"/>
      <c r="F418" s="239"/>
      <c r="G418" s="239"/>
      <c r="H418" s="239"/>
      <c r="I418" s="239"/>
      <c r="J418" s="239"/>
      <c r="K418" s="239"/>
      <c r="L418" s="239"/>
      <c r="M418" s="239"/>
    </row>
    <row r="419">
      <c r="A419" s="239"/>
      <c r="B419" s="239"/>
      <c r="C419" s="239"/>
      <c r="D419" s="239"/>
      <c r="E419" s="239"/>
      <c r="F419" s="239"/>
      <c r="G419" s="239"/>
      <c r="H419" s="239"/>
      <c r="I419" s="239"/>
      <c r="J419" s="239"/>
      <c r="K419" s="239"/>
      <c r="L419" s="239"/>
      <c r="M419" s="239"/>
    </row>
    <row r="420">
      <c r="A420" s="239"/>
      <c r="B420" s="239"/>
      <c r="C420" s="239"/>
      <c r="D420" s="239"/>
      <c r="E420" s="239"/>
      <c r="F420" s="239"/>
      <c r="G420" s="239"/>
      <c r="H420" s="239"/>
      <c r="I420" s="239"/>
      <c r="J420" s="239"/>
      <c r="K420" s="239"/>
      <c r="L420" s="239"/>
      <c r="M420" s="239"/>
    </row>
    <row r="421">
      <c r="A421" s="239"/>
      <c r="B421" s="239"/>
      <c r="C421" s="239"/>
      <c r="D421" s="239"/>
      <c r="E421" s="239"/>
      <c r="F421" s="239"/>
      <c r="G421" s="239"/>
      <c r="H421" s="239"/>
      <c r="I421" s="239"/>
      <c r="J421" s="239"/>
      <c r="K421" s="239"/>
      <c r="L421" s="239"/>
      <c r="M421" s="239"/>
    </row>
    <row r="422">
      <c r="A422" s="239"/>
      <c r="B422" s="239"/>
      <c r="C422" s="239"/>
      <c r="D422" s="239"/>
      <c r="E422" s="239"/>
      <c r="F422" s="239"/>
      <c r="G422" s="239"/>
      <c r="H422" s="239"/>
      <c r="I422" s="239"/>
      <c r="J422" s="239"/>
      <c r="K422" s="239"/>
      <c r="L422" s="239"/>
      <c r="M422" s="239"/>
    </row>
    <row r="423">
      <c r="A423" s="239"/>
      <c r="B423" s="239"/>
      <c r="C423" s="239"/>
      <c r="D423" s="239"/>
      <c r="E423" s="239"/>
      <c r="F423" s="239"/>
      <c r="G423" s="239"/>
      <c r="H423" s="239"/>
      <c r="I423" s="239"/>
      <c r="J423" s="239"/>
      <c r="K423" s="239"/>
      <c r="L423" s="239"/>
      <c r="M423" s="239"/>
    </row>
    <row r="424">
      <c r="A424" s="239"/>
      <c r="B424" s="239"/>
      <c r="C424" s="239"/>
      <c r="D424" s="239"/>
      <c r="E424" s="239"/>
      <c r="F424" s="239"/>
      <c r="G424" s="239"/>
      <c r="H424" s="239"/>
      <c r="I424" s="239"/>
      <c r="J424" s="239"/>
      <c r="K424" s="239"/>
      <c r="L424" s="239"/>
      <c r="M424" s="239"/>
    </row>
    <row r="425">
      <c r="A425" s="239"/>
      <c r="B425" s="239"/>
      <c r="C425" s="239"/>
      <c r="D425" s="239"/>
      <c r="E425" s="239"/>
      <c r="F425" s="239"/>
      <c r="G425" s="239"/>
      <c r="H425" s="239"/>
      <c r="I425" s="239"/>
      <c r="J425" s="239"/>
      <c r="K425" s="239"/>
      <c r="L425" s="239"/>
      <c r="M425" s="239"/>
    </row>
    <row r="426">
      <c r="A426" s="239"/>
      <c r="B426" s="239"/>
      <c r="C426" s="239"/>
      <c r="D426" s="239"/>
      <c r="E426" s="239"/>
      <c r="F426" s="239"/>
      <c r="G426" s="239"/>
      <c r="H426" s="239"/>
      <c r="I426" s="239"/>
      <c r="J426" s="239"/>
      <c r="K426" s="239"/>
      <c r="L426" s="239"/>
      <c r="M426" s="239"/>
    </row>
    <row r="427">
      <c r="A427" s="239"/>
      <c r="B427" s="239"/>
      <c r="C427" s="239"/>
      <c r="D427" s="239"/>
      <c r="E427" s="239"/>
      <c r="F427" s="239"/>
      <c r="G427" s="239"/>
      <c r="H427" s="239"/>
      <c r="I427" s="239"/>
      <c r="J427" s="239"/>
      <c r="K427" s="239"/>
      <c r="L427" s="239"/>
      <c r="M427" s="239"/>
    </row>
    <row r="428">
      <c r="A428" s="239"/>
      <c r="B428" s="239"/>
      <c r="C428" s="239"/>
      <c r="D428" s="239"/>
      <c r="E428" s="239"/>
      <c r="F428" s="239"/>
      <c r="G428" s="239"/>
      <c r="H428" s="239"/>
      <c r="I428" s="239"/>
      <c r="J428" s="239"/>
      <c r="K428" s="239"/>
      <c r="L428" s="239"/>
      <c r="M428" s="239"/>
    </row>
    <row r="429">
      <c r="A429" s="239"/>
      <c r="B429" s="239"/>
      <c r="C429" s="239"/>
      <c r="D429" s="239"/>
      <c r="E429" s="239"/>
      <c r="F429" s="239"/>
      <c r="G429" s="239"/>
      <c r="H429" s="239"/>
      <c r="I429" s="239"/>
      <c r="J429" s="239"/>
      <c r="K429" s="239"/>
      <c r="L429" s="239"/>
      <c r="M429" s="239"/>
    </row>
    <row r="430">
      <c r="A430" s="239"/>
      <c r="B430" s="239"/>
      <c r="C430" s="239"/>
      <c r="D430" s="239"/>
      <c r="E430" s="239"/>
      <c r="F430" s="239"/>
      <c r="G430" s="239"/>
      <c r="H430" s="239"/>
      <c r="I430" s="239"/>
      <c r="J430" s="239"/>
      <c r="K430" s="239"/>
      <c r="L430" s="239"/>
      <c r="M430" s="239"/>
    </row>
    <row r="431">
      <c r="A431" s="239"/>
      <c r="B431" s="239"/>
      <c r="C431" s="239"/>
      <c r="D431" s="239"/>
      <c r="E431" s="239"/>
      <c r="F431" s="239"/>
      <c r="G431" s="239"/>
      <c r="H431" s="239"/>
      <c r="I431" s="239"/>
      <c r="J431" s="239"/>
      <c r="K431" s="239"/>
      <c r="L431" s="239"/>
      <c r="M431" s="239"/>
    </row>
    <row r="432">
      <c r="A432" s="239"/>
      <c r="B432" s="239"/>
      <c r="C432" s="239"/>
      <c r="D432" s="239"/>
      <c r="E432" s="239"/>
      <c r="F432" s="239"/>
      <c r="G432" s="239"/>
      <c r="H432" s="239"/>
      <c r="I432" s="239"/>
      <c r="J432" s="239"/>
      <c r="K432" s="239"/>
      <c r="L432" s="239"/>
      <c r="M432" s="239"/>
    </row>
    <row r="433">
      <c r="A433" s="239"/>
      <c r="B433" s="239"/>
      <c r="C433" s="239"/>
      <c r="D433" s="239"/>
      <c r="E433" s="239"/>
      <c r="F433" s="239"/>
      <c r="G433" s="239"/>
      <c r="H433" s="239"/>
      <c r="I433" s="239"/>
      <c r="J433" s="239"/>
      <c r="K433" s="239"/>
      <c r="L433" s="239"/>
      <c r="M433" s="239"/>
    </row>
    <row r="434">
      <c r="A434" s="239"/>
      <c r="B434" s="239"/>
      <c r="C434" s="239"/>
      <c r="D434" s="239"/>
      <c r="E434" s="239"/>
      <c r="F434" s="239"/>
      <c r="G434" s="239"/>
      <c r="H434" s="239"/>
      <c r="I434" s="239"/>
      <c r="J434" s="239"/>
      <c r="K434" s="239"/>
      <c r="L434" s="239"/>
      <c r="M434" s="239"/>
    </row>
    <row r="435">
      <c r="A435" s="239"/>
      <c r="B435" s="239"/>
      <c r="C435" s="239"/>
      <c r="D435" s="239"/>
      <c r="E435" s="239"/>
      <c r="F435" s="239"/>
      <c r="G435" s="239"/>
      <c r="H435" s="239"/>
      <c r="I435" s="239"/>
      <c r="J435" s="239"/>
      <c r="K435" s="239"/>
      <c r="L435" s="239"/>
      <c r="M435" s="239"/>
    </row>
    <row r="436">
      <c r="A436" s="239"/>
      <c r="B436" s="239"/>
      <c r="C436" s="239"/>
      <c r="D436" s="239"/>
      <c r="E436" s="239"/>
      <c r="F436" s="239"/>
      <c r="G436" s="239"/>
      <c r="H436" s="239"/>
      <c r="I436" s="239"/>
      <c r="J436" s="239"/>
      <c r="K436" s="239"/>
      <c r="L436" s="239"/>
      <c r="M436" s="239"/>
    </row>
    <row r="437">
      <c r="A437" s="239"/>
      <c r="B437" s="239"/>
      <c r="C437" s="239"/>
      <c r="D437" s="239"/>
      <c r="E437" s="239"/>
      <c r="F437" s="239"/>
      <c r="G437" s="239"/>
      <c r="H437" s="239"/>
      <c r="I437" s="239"/>
      <c r="J437" s="239"/>
      <c r="K437" s="239"/>
      <c r="L437" s="239"/>
      <c r="M437" s="239"/>
    </row>
    <row r="438">
      <c r="A438" s="239"/>
      <c r="B438" s="239"/>
      <c r="C438" s="239"/>
      <c r="D438" s="239"/>
      <c r="E438" s="239"/>
      <c r="F438" s="239"/>
      <c r="G438" s="239"/>
      <c r="H438" s="239"/>
      <c r="I438" s="239"/>
      <c r="J438" s="239"/>
      <c r="K438" s="239"/>
      <c r="L438" s="239"/>
      <c r="M438" s="239"/>
    </row>
    <row r="439">
      <c r="A439" s="239"/>
      <c r="B439" s="239"/>
      <c r="C439" s="239"/>
      <c r="D439" s="239"/>
      <c r="E439" s="239"/>
      <c r="F439" s="239"/>
      <c r="G439" s="239"/>
      <c r="H439" s="239"/>
      <c r="I439" s="239"/>
      <c r="J439" s="239"/>
      <c r="K439" s="239"/>
      <c r="L439" s="239"/>
      <c r="M439" s="239"/>
    </row>
    <row r="440">
      <c r="A440" s="239"/>
      <c r="B440" s="239"/>
      <c r="C440" s="239"/>
      <c r="D440" s="239"/>
      <c r="E440" s="239"/>
      <c r="F440" s="239"/>
      <c r="G440" s="239"/>
      <c r="H440" s="239"/>
      <c r="I440" s="239"/>
      <c r="J440" s="239"/>
      <c r="K440" s="239"/>
      <c r="L440" s="239"/>
      <c r="M440" s="239"/>
    </row>
    <row r="441">
      <c r="A441" s="239"/>
      <c r="B441" s="239"/>
      <c r="C441" s="239"/>
      <c r="D441" s="239"/>
      <c r="E441" s="239"/>
      <c r="F441" s="239"/>
      <c r="G441" s="239"/>
      <c r="H441" s="239"/>
      <c r="I441" s="239"/>
      <c r="J441" s="239"/>
      <c r="K441" s="239"/>
      <c r="L441" s="239"/>
      <c r="M441" s="239"/>
    </row>
    <row r="442">
      <c r="A442" s="239"/>
      <c r="B442" s="239"/>
      <c r="C442" s="239"/>
      <c r="D442" s="239"/>
      <c r="E442" s="239"/>
      <c r="F442" s="239"/>
      <c r="G442" s="239"/>
      <c r="H442" s="239"/>
      <c r="I442" s="239"/>
      <c r="J442" s="239"/>
      <c r="K442" s="239"/>
      <c r="L442" s="239"/>
      <c r="M442" s="239"/>
    </row>
    <row r="443">
      <c r="A443" s="239"/>
      <c r="B443" s="239"/>
      <c r="C443" s="239"/>
      <c r="D443" s="239"/>
      <c r="E443" s="239"/>
      <c r="F443" s="239"/>
      <c r="G443" s="239"/>
      <c r="H443" s="239"/>
      <c r="I443" s="239"/>
      <c r="J443" s="239"/>
      <c r="K443" s="239"/>
      <c r="L443" s="239"/>
      <c r="M443" s="239"/>
    </row>
    <row r="444">
      <c r="A444" s="239"/>
      <c r="B444" s="239"/>
      <c r="C444" s="239"/>
      <c r="D444" s="239"/>
      <c r="E444" s="239"/>
      <c r="F444" s="239"/>
      <c r="G444" s="239"/>
      <c r="H444" s="239"/>
      <c r="I444" s="239"/>
      <c r="J444" s="239"/>
      <c r="K444" s="239"/>
      <c r="L444" s="239"/>
      <c r="M444" s="239"/>
    </row>
    <row r="445">
      <c r="A445" s="239"/>
      <c r="B445" s="239"/>
      <c r="C445" s="239"/>
      <c r="D445" s="239"/>
      <c r="E445" s="239"/>
      <c r="F445" s="239"/>
      <c r="G445" s="239"/>
      <c r="H445" s="239"/>
      <c r="I445" s="239"/>
      <c r="J445" s="239"/>
      <c r="K445" s="239"/>
      <c r="L445" s="239"/>
      <c r="M445" s="239"/>
    </row>
    <row r="446">
      <c r="A446" s="239"/>
      <c r="B446" s="239"/>
      <c r="C446" s="239"/>
      <c r="D446" s="239"/>
      <c r="E446" s="239"/>
      <c r="F446" s="239"/>
      <c r="G446" s="239"/>
      <c r="H446" s="239"/>
      <c r="I446" s="239"/>
      <c r="J446" s="239"/>
      <c r="K446" s="239"/>
      <c r="L446" s="239"/>
      <c r="M446" s="239"/>
    </row>
    <row r="447">
      <c r="A447" s="239"/>
      <c r="B447" s="239"/>
      <c r="C447" s="239"/>
      <c r="D447" s="239"/>
      <c r="E447" s="239"/>
      <c r="F447" s="239"/>
      <c r="G447" s="239"/>
      <c r="H447" s="239"/>
      <c r="I447" s="239"/>
      <c r="J447" s="239"/>
      <c r="K447" s="239"/>
      <c r="L447" s="239"/>
      <c r="M447" s="239"/>
    </row>
    <row r="448">
      <c r="A448" s="239"/>
      <c r="B448" s="239"/>
      <c r="C448" s="239"/>
      <c r="D448" s="239"/>
      <c r="E448" s="239"/>
      <c r="F448" s="239"/>
      <c r="G448" s="239"/>
      <c r="H448" s="239"/>
      <c r="I448" s="239"/>
      <c r="J448" s="239"/>
      <c r="K448" s="239"/>
      <c r="L448" s="239"/>
      <c r="M448" s="239"/>
    </row>
    <row r="449">
      <c r="A449" s="239"/>
      <c r="B449" s="239"/>
      <c r="C449" s="239"/>
      <c r="D449" s="239"/>
      <c r="E449" s="239"/>
      <c r="F449" s="239"/>
      <c r="G449" s="239"/>
      <c r="H449" s="239"/>
      <c r="I449" s="239"/>
      <c r="J449" s="239"/>
      <c r="K449" s="239"/>
      <c r="L449" s="239"/>
      <c r="M449" s="239"/>
    </row>
    <row r="450">
      <c r="A450" s="239"/>
      <c r="B450" s="239"/>
      <c r="C450" s="239"/>
      <c r="D450" s="239"/>
      <c r="E450" s="239"/>
      <c r="F450" s="239"/>
      <c r="G450" s="239"/>
      <c r="H450" s="239"/>
      <c r="I450" s="239"/>
      <c r="J450" s="239"/>
      <c r="K450" s="239"/>
      <c r="L450" s="239"/>
      <c r="M450" s="239"/>
    </row>
    <row r="451">
      <c r="A451" s="239"/>
      <c r="B451" s="239"/>
      <c r="C451" s="239"/>
      <c r="D451" s="239"/>
      <c r="E451" s="239"/>
      <c r="F451" s="239"/>
      <c r="G451" s="239"/>
      <c r="H451" s="239"/>
      <c r="I451" s="239"/>
      <c r="J451" s="239"/>
      <c r="K451" s="239"/>
      <c r="L451" s="239"/>
      <c r="M451" s="239"/>
    </row>
    <row r="452">
      <c r="A452" s="239"/>
      <c r="B452" s="239"/>
      <c r="C452" s="239"/>
      <c r="D452" s="239"/>
      <c r="E452" s="239"/>
      <c r="F452" s="239"/>
      <c r="G452" s="239"/>
      <c r="H452" s="239"/>
      <c r="I452" s="239"/>
      <c r="J452" s="239"/>
      <c r="K452" s="239"/>
      <c r="L452" s="239"/>
      <c r="M452" s="239"/>
    </row>
    <row r="453">
      <c r="A453" s="239"/>
      <c r="B453" s="239"/>
      <c r="C453" s="239"/>
      <c r="D453" s="239"/>
      <c r="E453" s="239"/>
      <c r="F453" s="239"/>
      <c r="G453" s="239"/>
      <c r="H453" s="239"/>
      <c r="I453" s="239"/>
      <c r="J453" s="239"/>
      <c r="K453" s="239"/>
      <c r="L453" s="239"/>
      <c r="M453" s="239"/>
    </row>
    <row r="454">
      <c r="A454" s="239"/>
      <c r="B454" s="239"/>
      <c r="C454" s="239"/>
      <c r="D454" s="239"/>
      <c r="E454" s="239"/>
      <c r="F454" s="239"/>
      <c r="G454" s="239"/>
      <c r="H454" s="239"/>
      <c r="I454" s="239"/>
      <c r="J454" s="239"/>
      <c r="K454" s="239"/>
      <c r="L454" s="239"/>
      <c r="M454" s="239"/>
    </row>
    <row r="455">
      <c r="A455" s="239"/>
      <c r="B455" s="239"/>
      <c r="C455" s="239"/>
      <c r="D455" s="239"/>
      <c r="E455" s="239"/>
      <c r="F455" s="239"/>
      <c r="G455" s="239"/>
      <c r="H455" s="239"/>
      <c r="I455" s="239"/>
      <c r="J455" s="239"/>
      <c r="K455" s="239"/>
      <c r="L455" s="239"/>
      <c r="M455" s="239"/>
    </row>
    <row r="456">
      <c r="A456" s="239"/>
      <c r="B456" s="239"/>
      <c r="C456" s="239"/>
      <c r="D456" s="239"/>
      <c r="E456" s="239"/>
      <c r="F456" s="239"/>
      <c r="G456" s="239"/>
      <c r="H456" s="239"/>
      <c r="I456" s="239"/>
      <c r="J456" s="239"/>
      <c r="K456" s="239"/>
      <c r="L456" s="239"/>
      <c r="M456" s="239"/>
    </row>
    <row r="457">
      <c r="A457" s="239"/>
      <c r="B457" s="239"/>
      <c r="C457" s="239"/>
      <c r="D457" s="239"/>
      <c r="E457" s="239"/>
      <c r="F457" s="239"/>
      <c r="G457" s="239"/>
      <c r="H457" s="239"/>
      <c r="I457" s="239"/>
      <c r="J457" s="239"/>
      <c r="K457" s="239"/>
      <c r="L457" s="239"/>
      <c r="M457" s="239"/>
    </row>
    <row r="458">
      <c r="A458" s="239"/>
      <c r="B458" s="239"/>
      <c r="C458" s="239"/>
      <c r="D458" s="239"/>
      <c r="E458" s="239"/>
      <c r="F458" s="239"/>
      <c r="G458" s="239"/>
      <c r="H458" s="239"/>
      <c r="I458" s="239"/>
      <c r="J458" s="239"/>
      <c r="K458" s="239"/>
      <c r="L458" s="239"/>
      <c r="M458" s="239"/>
    </row>
    <row r="459">
      <c r="A459" s="239"/>
      <c r="B459" s="239"/>
      <c r="C459" s="239"/>
      <c r="D459" s="239"/>
      <c r="E459" s="239"/>
      <c r="F459" s="239"/>
      <c r="G459" s="239"/>
      <c r="H459" s="239"/>
      <c r="I459" s="239"/>
      <c r="J459" s="239"/>
      <c r="K459" s="239"/>
      <c r="L459" s="239"/>
      <c r="M459" s="239"/>
    </row>
    <row r="460">
      <c r="A460" s="239"/>
      <c r="B460" s="239"/>
      <c r="C460" s="239"/>
      <c r="D460" s="239"/>
      <c r="E460" s="239"/>
      <c r="F460" s="239"/>
      <c r="G460" s="239"/>
      <c r="H460" s="239"/>
      <c r="I460" s="239"/>
      <c r="J460" s="239"/>
      <c r="K460" s="239"/>
      <c r="L460" s="239"/>
      <c r="M460" s="239"/>
    </row>
    <row r="461">
      <c r="A461" s="239"/>
      <c r="B461" s="239"/>
      <c r="C461" s="239"/>
      <c r="D461" s="239"/>
      <c r="E461" s="239"/>
      <c r="F461" s="239"/>
      <c r="G461" s="239"/>
      <c r="H461" s="239"/>
      <c r="I461" s="239"/>
      <c r="J461" s="239"/>
      <c r="K461" s="239"/>
      <c r="L461" s="239"/>
      <c r="M461" s="239"/>
    </row>
    <row r="462">
      <c r="A462" s="239"/>
      <c r="B462" s="239"/>
      <c r="C462" s="239"/>
      <c r="D462" s="239"/>
      <c r="E462" s="239"/>
      <c r="F462" s="239"/>
      <c r="G462" s="239"/>
      <c r="H462" s="239"/>
      <c r="I462" s="239"/>
      <c r="J462" s="239"/>
      <c r="K462" s="239"/>
      <c r="L462" s="239"/>
      <c r="M462" s="239"/>
    </row>
    <row r="463">
      <c r="A463" s="239"/>
      <c r="B463" s="239"/>
      <c r="C463" s="239"/>
      <c r="D463" s="239"/>
      <c r="E463" s="239"/>
      <c r="F463" s="239"/>
      <c r="G463" s="239"/>
      <c r="H463" s="239"/>
      <c r="I463" s="239"/>
      <c r="J463" s="239"/>
      <c r="K463" s="239"/>
      <c r="L463" s="239"/>
      <c r="M463" s="239"/>
    </row>
    <row r="464">
      <c r="A464" s="239"/>
      <c r="B464" s="239"/>
      <c r="C464" s="239"/>
      <c r="D464" s="239"/>
      <c r="E464" s="239"/>
      <c r="F464" s="239"/>
      <c r="G464" s="239"/>
      <c r="H464" s="239"/>
      <c r="I464" s="239"/>
      <c r="J464" s="239"/>
      <c r="K464" s="239"/>
      <c r="L464" s="239"/>
      <c r="M464" s="239"/>
    </row>
    <row r="465">
      <c r="A465" s="239"/>
      <c r="B465" s="239"/>
      <c r="C465" s="239"/>
      <c r="D465" s="239"/>
      <c r="E465" s="239"/>
      <c r="F465" s="239"/>
      <c r="G465" s="239"/>
      <c r="H465" s="239"/>
      <c r="I465" s="239"/>
      <c r="J465" s="239"/>
      <c r="K465" s="239"/>
      <c r="L465" s="239"/>
      <c r="M465" s="239"/>
    </row>
    <row r="466">
      <c r="A466" s="239"/>
      <c r="B466" s="239"/>
      <c r="C466" s="239"/>
      <c r="D466" s="239"/>
      <c r="E466" s="239"/>
      <c r="F466" s="239"/>
      <c r="G466" s="239"/>
      <c r="H466" s="239"/>
      <c r="I466" s="239"/>
      <c r="J466" s="239"/>
      <c r="K466" s="239"/>
      <c r="L466" s="239"/>
      <c r="M466" s="239"/>
    </row>
    <row r="467">
      <c r="A467" s="239"/>
      <c r="B467" s="239"/>
      <c r="C467" s="239"/>
      <c r="D467" s="239"/>
      <c r="E467" s="239"/>
      <c r="F467" s="239"/>
      <c r="G467" s="239"/>
      <c r="H467" s="239"/>
      <c r="I467" s="239"/>
      <c r="J467" s="239"/>
      <c r="K467" s="239"/>
      <c r="L467" s="239"/>
      <c r="M467" s="239"/>
    </row>
    <row r="468">
      <c r="A468" s="239"/>
      <c r="B468" s="239"/>
      <c r="C468" s="239"/>
      <c r="D468" s="239"/>
      <c r="E468" s="239"/>
      <c r="F468" s="239"/>
      <c r="G468" s="239"/>
      <c r="H468" s="239"/>
      <c r="I468" s="239"/>
      <c r="J468" s="239"/>
      <c r="K468" s="239"/>
      <c r="L468" s="239"/>
      <c r="M468" s="239"/>
    </row>
    <row r="469">
      <c r="A469" s="239"/>
      <c r="B469" s="239"/>
      <c r="C469" s="239"/>
      <c r="D469" s="239"/>
      <c r="E469" s="239"/>
      <c r="F469" s="239"/>
      <c r="G469" s="239"/>
      <c r="H469" s="239"/>
      <c r="I469" s="239"/>
      <c r="J469" s="239"/>
      <c r="K469" s="239"/>
      <c r="L469" s="239"/>
      <c r="M469" s="239"/>
    </row>
    <row r="470">
      <c r="A470" s="239"/>
      <c r="B470" s="239"/>
      <c r="C470" s="239"/>
      <c r="D470" s="239"/>
      <c r="E470" s="239"/>
      <c r="F470" s="239"/>
      <c r="G470" s="239"/>
      <c r="H470" s="239"/>
      <c r="I470" s="239"/>
      <c r="J470" s="239"/>
      <c r="K470" s="239"/>
      <c r="L470" s="239"/>
      <c r="M470" s="239"/>
    </row>
    <row r="471">
      <c r="A471" s="239"/>
      <c r="B471" s="239"/>
      <c r="C471" s="239"/>
      <c r="D471" s="239"/>
      <c r="E471" s="239"/>
      <c r="F471" s="239"/>
      <c r="G471" s="239"/>
      <c r="H471" s="239"/>
      <c r="I471" s="239"/>
      <c r="J471" s="239"/>
      <c r="K471" s="239"/>
      <c r="L471" s="239"/>
      <c r="M471" s="239"/>
    </row>
    <row r="472">
      <c r="A472" s="239"/>
      <c r="B472" s="239"/>
      <c r="C472" s="239"/>
      <c r="D472" s="239"/>
      <c r="E472" s="239"/>
      <c r="F472" s="239"/>
      <c r="G472" s="239"/>
      <c r="H472" s="239"/>
      <c r="I472" s="239"/>
      <c r="J472" s="239"/>
      <c r="K472" s="239"/>
      <c r="L472" s="239"/>
      <c r="M472" s="239"/>
    </row>
    <row r="473">
      <c r="A473" s="239"/>
      <c r="B473" s="239"/>
      <c r="C473" s="239"/>
      <c r="D473" s="239"/>
      <c r="E473" s="239"/>
      <c r="F473" s="239"/>
      <c r="G473" s="239"/>
      <c r="H473" s="239"/>
      <c r="I473" s="239"/>
      <c r="J473" s="239"/>
      <c r="K473" s="239"/>
      <c r="L473" s="239"/>
      <c r="M473" s="239"/>
    </row>
    <row r="474">
      <c r="A474" s="239"/>
      <c r="B474" s="239"/>
      <c r="C474" s="239"/>
      <c r="D474" s="239"/>
      <c r="E474" s="239"/>
      <c r="F474" s="239"/>
      <c r="G474" s="239"/>
      <c r="H474" s="239"/>
      <c r="I474" s="239"/>
      <c r="J474" s="239"/>
      <c r="K474" s="239"/>
      <c r="L474" s="239"/>
      <c r="M474" s="239"/>
    </row>
    <row r="475">
      <c r="A475" s="239"/>
      <c r="B475" s="239"/>
      <c r="C475" s="239"/>
      <c r="D475" s="239"/>
      <c r="E475" s="239"/>
      <c r="F475" s="239"/>
      <c r="G475" s="239"/>
      <c r="H475" s="239"/>
      <c r="I475" s="239"/>
      <c r="J475" s="239"/>
      <c r="K475" s="239"/>
      <c r="L475" s="239"/>
      <c r="M475" s="239"/>
    </row>
    <row r="476">
      <c r="A476" s="239"/>
      <c r="B476" s="239"/>
      <c r="C476" s="239"/>
      <c r="D476" s="239"/>
      <c r="E476" s="239"/>
      <c r="F476" s="239"/>
      <c r="G476" s="239"/>
      <c r="H476" s="239"/>
      <c r="I476" s="239"/>
      <c r="J476" s="239"/>
      <c r="K476" s="239"/>
      <c r="L476" s="239"/>
      <c r="M476" s="239"/>
    </row>
    <row r="477">
      <c r="A477" s="239"/>
      <c r="B477" s="239"/>
      <c r="C477" s="239"/>
      <c r="D477" s="239"/>
      <c r="E477" s="239"/>
      <c r="F477" s="239"/>
      <c r="G477" s="239"/>
      <c r="H477" s="239"/>
      <c r="I477" s="239"/>
      <c r="J477" s="239"/>
      <c r="K477" s="239"/>
      <c r="L477" s="239"/>
      <c r="M477" s="239"/>
    </row>
    <row r="478">
      <c r="A478" s="239"/>
      <c r="B478" s="239"/>
      <c r="C478" s="239"/>
      <c r="D478" s="239"/>
      <c r="E478" s="239"/>
      <c r="F478" s="239"/>
      <c r="G478" s="239"/>
      <c r="H478" s="239"/>
      <c r="I478" s="239"/>
      <c r="J478" s="239"/>
      <c r="K478" s="239"/>
      <c r="L478" s="239"/>
      <c r="M478" s="239"/>
    </row>
    <row r="479">
      <c r="A479" s="239"/>
      <c r="B479" s="239"/>
      <c r="C479" s="239"/>
      <c r="D479" s="239"/>
      <c r="E479" s="239"/>
      <c r="F479" s="239"/>
      <c r="G479" s="239"/>
      <c r="H479" s="239"/>
      <c r="I479" s="239"/>
      <c r="J479" s="239"/>
      <c r="K479" s="239"/>
      <c r="L479" s="239"/>
      <c r="M479" s="239"/>
    </row>
    <row r="480">
      <c r="A480" s="239"/>
      <c r="B480" s="239"/>
      <c r="C480" s="239"/>
      <c r="D480" s="239"/>
      <c r="E480" s="239"/>
      <c r="F480" s="239"/>
      <c r="G480" s="239"/>
      <c r="H480" s="239"/>
      <c r="I480" s="239"/>
      <c r="J480" s="239"/>
      <c r="K480" s="239"/>
      <c r="L480" s="239"/>
      <c r="M480" s="239"/>
    </row>
    <row r="481">
      <c r="A481" s="239"/>
      <c r="B481" s="239"/>
      <c r="C481" s="239"/>
      <c r="D481" s="239"/>
      <c r="E481" s="239"/>
      <c r="F481" s="239"/>
      <c r="G481" s="239"/>
      <c r="H481" s="239"/>
      <c r="I481" s="239"/>
      <c r="J481" s="239"/>
      <c r="K481" s="239"/>
      <c r="L481" s="239"/>
      <c r="M481" s="239"/>
    </row>
    <row r="482">
      <c r="A482" s="239"/>
      <c r="B482" s="239"/>
      <c r="C482" s="239"/>
      <c r="D482" s="239"/>
      <c r="E482" s="239"/>
      <c r="F482" s="239"/>
      <c r="G482" s="239"/>
      <c r="H482" s="239"/>
      <c r="I482" s="239"/>
      <c r="J482" s="239"/>
      <c r="K482" s="239"/>
      <c r="L482" s="239"/>
      <c r="M482" s="239"/>
    </row>
    <row r="483">
      <c r="A483" s="239"/>
      <c r="B483" s="239"/>
      <c r="C483" s="239"/>
      <c r="D483" s="239"/>
      <c r="E483" s="239"/>
      <c r="F483" s="239"/>
      <c r="G483" s="239"/>
      <c r="H483" s="239"/>
      <c r="I483" s="239"/>
      <c r="J483" s="239"/>
      <c r="K483" s="239"/>
      <c r="L483" s="239"/>
      <c r="M483" s="239"/>
    </row>
    <row r="484">
      <c r="A484" s="239"/>
      <c r="B484" s="239"/>
      <c r="C484" s="239"/>
      <c r="D484" s="239"/>
      <c r="E484" s="239"/>
      <c r="F484" s="239"/>
      <c r="G484" s="239"/>
      <c r="H484" s="239"/>
      <c r="I484" s="239"/>
      <c r="J484" s="239"/>
      <c r="K484" s="239"/>
      <c r="L484" s="239"/>
      <c r="M484" s="239"/>
    </row>
    <row r="485">
      <c r="A485" s="239"/>
      <c r="B485" s="239"/>
      <c r="C485" s="239"/>
      <c r="D485" s="239"/>
      <c r="E485" s="239"/>
      <c r="F485" s="239"/>
      <c r="G485" s="239"/>
      <c r="H485" s="239"/>
      <c r="I485" s="239"/>
      <c r="J485" s="239"/>
      <c r="K485" s="239"/>
      <c r="L485" s="239"/>
      <c r="M485" s="239"/>
    </row>
    <row r="486">
      <c r="A486" s="239"/>
      <c r="B486" s="239"/>
      <c r="C486" s="239"/>
      <c r="D486" s="239"/>
      <c r="E486" s="239"/>
      <c r="F486" s="239"/>
      <c r="G486" s="239"/>
      <c r="H486" s="239"/>
      <c r="I486" s="239"/>
      <c r="J486" s="239"/>
      <c r="K486" s="239"/>
      <c r="L486" s="239"/>
      <c r="M486" s="239"/>
    </row>
    <row r="487">
      <c r="A487" s="239"/>
      <c r="B487" s="239"/>
      <c r="C487" s="239"/>
      <c r="D487" s="239"/>
      <c r="E487" s="239"/>
      <c r="F487" s="239"/>
      <c r="G487" s="239"/>
      <c r="H487" s="239"/>
      <c r="I487" s="239"/>
      <c r="J487" s="239"/>
      <c r="K487" s="239"/>
      <c r="L487" s="239"/>
      <c r="M487" s="239"/>
    </row>
    <row r="488">
      <c r="A488" s="239"/>
      <c r="B488" s="239"/>
      <c r="C488" s="239"/>
      <c r="D488" s="239"/>
      <c r="E488" s="239"/>
      <c r="F488" s="239"/>
      <c r="G488" s="239"/>
      <c r="H488" s="239"/>
      <c r="I488" s="239"/>
      <c r="J488" s="239"/>
      <c r="K488" s="239"/>
      <c r="L488" s="239"/>
      <c r="M488" s="239"/>
    </row>
    <row r="489">
      <c r="A489" s="239"/>
      <c r="B489" s="239"/>
      <c r="C489" s="239"/>
      <c r="D489" s="239"/>
      <c r="E489" s="239"/>
      <c r="F489" s="239"/>
      <c r="G489" s="239"/>
      <c r="H489" s="239"/>
      <c r="I489" s="239"/>
      <c r="J489" s="239"/>
      <c r="K489" s="239"/>
      <c r="L489" s="239"/>
      <c r="M489" s="239"/>
    </row>
    <row r="490">
      <c r="A490" s="239"/>
      <c r="B490" s="239"/>
      <c r="C490" s="239"/>
      <c r="D490" s="239"/>
      <c r="E490" s="239"/>
      <c r="F490" s="239"/>
      <c r="G490" s="239"/>
      <c r="H490" s="239"/>
      <c r="I490" s="239"/>
      <c r="J490" s="239"/>
      <c r="K490" s="239"/>
      <c r="L490" s="239"/>
      <c r="M490" s="239"/>
    </row>
    <row r="491">
      <c r="A491" s="239"/>
      <c r="B491" s="239"/>
      <c r="C491" s="239"/>
      <c r="D491" s="239"/>
      <c r="E491" s="239"/>
      <c r="F491" s="239"/>
      <c r="G491" s="239"/>
      <c r="H491" s="239"/>
      <c r="I491" s="239"/>
      <c r="J491" s="239"/>
      <c r="K491" s="239"/>
      <c r="L491" s="239"/>
      <c r="M491" s="239"/>
    </row>
    <row r="492">
      <c r="A492" s="239"/>
      <c r="B492" s="239"/>
      <c r="C492" s="239"/>
      <c r="D492" s="239"/>
      <c r="E492" s="239"/>
      <c r="F492" s="239"/>
      <c r="G492" s="239"/>
      <c r="H492" s="239"/>
      <c r="I492" s="239"/>
      <c r="J492" s="239"/>
      <c r="K492" s="239"/>
      <c r="L492" s="239"/>
      <c r="M492" s="239"/>
    </row>
    <row r="493">
      <c r="A493" s="239"/>
      <c r="B493" s="239"/>
      <c r="C493" s="239"/>
      <c r="D493" s="239"/>
      <c r="E493" s="239"/>
      <c r="F493" s="239"/>
      <c r="G493" s="239"/>
      <c r="H493" s="239"/>
      <c r="I493" s="239"/>
      <c r="J493" s="239"/>
      <c r="K493" s="239"/>
      <c r="L493" s="239"/>
      <c r="M493" s="239"/>
    </row>
    <row r="494">
      <c r="A494" s="239"/>
      <c r="B494" s="239"/>
      <c r="C494" s="239"/>
      <c r="D494" s="239"/>
      <c r="E494" s="239"/>
      <c r="F494" s="239"/>
      <c r="G494" s="239"/>
      <c r="H494" s="239"/>
      <c r="I494" s="239"/>
      <c r="J494" s="239"/>
      <c r="K494" s="239"/>
      <c r="L494" s="239"/>
      <c r="M494" s="239"/>
    </row>
    <row r="495">
      <c r="A495" s="239"/>
      <c r="B495" s="239"/>
      <c r="C495" s="239"/>
      <c r="D495" s="239"/>
      <c r="E495" s="239"/>
      <c r="F495" s="239"/>
      <c r="G495" s="239"/>
      <c r="H495" s="239"/>
      <c r="I495" s="239"/>
      <c r="J495" s="239"/>
      <c r="K495" s="239"/>
      <c r="L495" s="239"/>
      <c r="M495" s="239"/>
    </row>
    <row r="496">
      <c r="A496" s="239"/>
      <c r="B496" s="239"/>
      <c r="C496" s="239"/>
      <c r="D496" s="239"/>
      <c r="E496" s="239"/>
      <c r="F496" s="239"/>
      <c r="G496" s="239"/>
      <c r="H496" s="239"/>
      <c r="I496" s="239"/>
      <c r="J496" s="239"/>
      <c r="K496" s="239"/>
      <c r="L496" s="239"/>
      <c r="M496" s="239"/>
    </row>
    <row r="497">
      <c r="A497" s="239"/>
      <c r="B497" s="239"/>
      <c r="C497" s="239"/>
      <c r="D497" s="239"/>
      <c r="E497" s="239"/>
      <c r="F497" s="239"/>
      <c r="G497" s="239"/>
      <c r="H497" s="239"/>
      <c r="I497" s="239"/>
      <c r="J497" s="239"/>
      <c r="K497" s="239"/>
      <c r="L497" s="239"/>
      <c r="M497" s="239"/>
    </row>
    <row r="498">
      <c r="A498" s="239"/>
      <c r="B498" s="239"/>
      <c r="C498" s="239"/>
      <c r="D498" s="239"/>
      <c r="E498" s="239"/>
      <c r="F498" s="239"/>
      <c r="G498" s="239"/>
      <c r="H498" s="239"/>
      <c r="I498" s="239"/>
      <c r="J498" s="239"/>
      <c r="K498" s="239"/>
      <c r="L498" s="239"/>
      <c r="M498" s="239"/>
    </row>
    <row r="499">
      <c r="A499" s="239"/>
      <c r="B499" s="239"/>
      <c r="C499" s="239"/>
      <c r="D499" s="239"/>
      <c r="E499" s="239"/>
      <c r="F499" s="239"/>
      <c r="G499" s="239"/>
      <c r="H499" s="239"/>
      <c r="I499" s="239"/>
      <c r="J499" s="239"/>
      <c r="K499" s="239"/>
      <c r="L499" s="239"/>
      <c r="M499" s="239"/>
    </row>
    <row r="500">
      <c r="A500" s="239"/>
      <c r="B500" s="239"/>
      <c r="C500" s="239"/>
      <c r="D500" s="239"/>
      <c r="E500" s="239"/>
      <c r="F500" s="239"/>
      <c r="G500" s="239"/>
      <c r="H500" s="239"/>
      <c r="I500" s="239"/>
      <c r="J500" s="239"/>
      <c r="K500" s="239"/>
      <c r="L500" s="239"/>
      <c r="M500" s="239"/>
    </row>
    <row r="501">
      <c r="A501" s="239"/>
      <c r="B501" s="239"/>
      <c r="C501" s="239"/>
      <c r="D501" s="239"/>
      <c r="E501" s="239"/>
      <c r="F501" s="239"/>
      <c r="G501" s="239"/>
      <c r="H501" s="239"/>
      <c r="I501" s="239"/>
      <c r="J501" s="239"/>
      <c r="K501" s="239"/>
      <c r="L501" s="239"/>
      <c r="M501" s="239"/>
    </row>
    <row r="502">
      <c r="A502" s="239"/>
      <c r="B502" s="239"/>
      <c r="C502" s="239"/>
      <c r="D502" s="239"/>
      <c r="E502" s="239"/>
      <c r="F502" s="239"/>
      <c r="G502" s="239"/>
      <c r="H502" s="239"/>
      <c r="I502" s="239"/>
      <c r="J502" s="239"/>
      <c r="K502" s="239"/>
      <c r="L502" s="239"/>
      <c r="M502" s="239"/>
    </row>
    <row r="503">
      <c r="A503" s="239"/>
      <c r="B503" s="239"/>
      <c r="C503" s="239"/>
      <c r="D503" s="239"/>
      <c r="E503" s="239"/>
      <c r="F503" s="239"/>
      <c r="G503" s="239"/>
      <c r="H503" s="239"/>
      <c r="I503" s="239"/>
      <c r="J503" s="239"/>
      <c r="K503" s="239"/>
      <c r="L503" s="239"/>
      <c r="M503" s="239"/>
    </row>
    <row r="504">
      <c r="A504" s="239"/>
      <c r="B504" s="239"/>
      <c r="C504" s="239"/>
      <c r="D504" s="239"/>
      <c r="E504" s="239"/>
      <c r="F504" s="239"/>
      <c r="G504" s="239"/>
      <c r="H504" s="239"/>
      <c r="I504" s="239"/>
      <c r="J504" s="239"/>
      <c r="K504" s="239"/>
      <c r="L504" s="239"/>
      <c r="M504" s="239"/>
    </row>
    <row r="505">
      <c r="A505" s="239"/>
      <c r="B505" s="239"/>
      <c r="C505" s="239"/>
      <c r="D505" s="239"/>
      <c r="E505" s="239"/>
      <c r="F505" s="239"/>
      <c r="G505" s="239"/>
      <c r="H505" s="239"/>
      <c r="I505" s="239"/>
      <c r="J505" s="239"/>
      <c r="K505" s="239"/>
      <c r="L505" s="239"/>
      <c r="M505" s="239"/>
    </row>
    <row r="506">
      <c r="A506" s="239"/>
      <c r="B506" s="239"/>
      <c r="C506" s="239"/>
      <c r="D506" s="239"/>
      <c r="E506" s="239"/>
      <c r="F506" s="239"/>
      <c r="G506" s="239"/>
      <c r="H506" s="239"/>
      <c r="I506" s="239"/>
      <c r="J506" s="239"/>
      <c r="K506" s="239"/>
      <c r="L506" s="239"/>
      <c r="M506" s="239"/>
    </row>
    <row r="507">
      <c r="A507" s="239"/>
      <c r="B507" s="239"/>
      <c r="C507" s="239"/>
      <c r="D507" s="239"/>
      <c r="E507" s="239"/>
      <c r="F507" s="239"/>
      <c r="G507" s="239"/>
      <c r="H507" s="239"/>
      <c r="I507" s="239"/>
      <c r="J507" s="239"/>
      <c r="K507" s="239"/>
      <c r="L507" s="239"/>
      <c r="M507" s="239"/>
    </row>
    <row r="508">
      <c r="A508" s="239"/>
      <c r="B508" s="239"/>
      <c r="C508" s="239"/>
      <c r="D508" s="239"/>
      <c r="E508" s="239"/>
      <c r="F508" s="239"/>
      <c r="G508" s="239"/>
      <c r="H508" s="239"/>
      <c r="I508" s="239"/>
      <c r="J508" s="239"/>
      <c r="K508" s="239"/>
      <c r="L508" s="239"/>
      <c r="M508" s="239"/>
    </row>
    <row r="509">
      <c r="A509" s="239"/>
      <c r="B509" s="239"/>
      <c r="C509" s="239"/>
      <c r="D509" s="239"/>
      <c r="E509" s="239"/>
      <c r="F509" s="239"/>
      <c r="G509" s="239"/>
      <c r="H509" s="239"/>
      <c r="I509" s="239"/>
      <c r="J509" s="239"/>
      <c r="K509" s="239"/>
      <c r="L509" s="239"/>
      <c r="M509" s="239"/>
    </row>
    <row r="510">
      <c r="A510" s="239"/>
      <c r="B510" s="239"/>
      <c r="C510" s="239"/>
      <c r="D510" s="239"/>
      <c r="E510" s="239"/>
      <c r="F510" s="239"/>
      <c r="G510" s="239"/>
      <c r="H510" s="239"/>
      <c r="I510" s="239"/>
      <c r="J510" s="239"/>
      <c r="K510" s="239"/>
      <c r="L510" s="239"/>
      <c r="M510" s="239"/>
    </row>
    <row r="511">
      <c r="A511" s="239"/>
      <c r="B511" s="239"/>
      <c r="C511" s="239"/>
      <c r="D511" s="239"/>
      <c r="E511" s="239"/>
      <c r="F511" s="239"/>
      <c r="G511" s="239"/>
      <c r="H511" s="239"/>
      <c r="I511" s="239"/>
      <c r="J511" s="239"/>
      <c r="K511" s="239"/>
      <c r="L511" s="239"/>
      <c r="M511" s="239"/>
    </row>
    <row r="512">
      <c r="A512" s="239"/>
      <c r="B512" s="239"/>
      <c r="C512" s="239"/>
      <c r="D512" s="239"/>
      <c r="E512" s="239"/>
      <c r="F512" s="239"/>
      <c r="G512" s="239"/>
      <c r="H512" s="239"/>
      <c r="I512" s="239"/>
      <c r="J512" s="239"/>
      <c r="K512" s="239"/>
      <c r="L512" s="239"/>
      <c r="M512" s="239"/>
    </row>
    <row r="513">
      <c r="A513" s="239"/>
      <c r="B513" s="239"/>
      <c r="C513" s="239"/>
      <c r="D513" s="239"/>
      <c r="E513" s="239"/>
      <c r="F513" s="239"/>
      <c r="G513" s="239"/>
      <c r="H513" s="239"/>
      <c r="I513" s="239"/>
      <c r="J513" s="239"/>
      <c r="K513" s="239"/>
      <c r="L513" s="239"/>
      <c r="M513" s="239"/>
    </row>
    <row r="514">
      <c r="A514" s="239"/>
      <c r="B514" s="239"/>
      <c r="C514" s="239"/>
      <c r="D514" s="239"/>
      <c r="E514" s="239"/>
      <c r="F514" s="239"/>
      <c r="G514" s="239"/>
      <c r="H514" s="239"/>
      <c r="I514" s="239"/>
      <c r="J514" s="239"/>
      <c r="K514" s="239"/>
      <c r="L514" s="239"/>
      <c r="M514" s="239"/>
    </row>
    <row r="515">
      <c r="A515" s="239"/>
      <c r="B515" s="239"/>
      <c r="C515" s="239"/>
      <c r="D515" s="239"/>
      <c r="E515" s="239"/>
      <c r="F515" s="239"/>
      <c r="G515" s="239"/>
      <c r="H515" s="239"/>
      <c r="I515" s="239"/>
      <c r="J515" s="239"/>
      <c r="K515" s="239"/>
      <c r="L515" s="239"/>
      <c r="M515" s="239"/>
    </row>
    <row r="516">
      <c r="A516" s="239"/>
      <c r="B516" s="239"/>
      <c r="C516" s="239"/>
      <c r="D516" s="239"/>
      <c r="E516" s="239"/>
      <c r="F516" s="239"/>
      <c r="G516" s="239"/>
      <c r="H516" s="239"/>
      <c r="I516" s="239"/>
      <c r="J516" s="239"/>
      <c r="K516" s="239"/>
      <c r="L516" s="239"/>
      <c r="M516" s="239"/>
    </row>
    <row r="517">
      <c r="A517" s="239"/>
      <c r="B517" s="239"/>
      <c r="C517" s="239"/>
      <c r="D517" s="239"/>
      <c r="E517" s="239"/>
      <c r="F517" s="239"/>
      <c r="G517" s="239"/>
      <c r="H517" s="239"/>
      <c r="I517" s="239"/>
      <c r="J517" s="239"/>
      <c r="K517" s="239"/>
      <c r="L517" s="239"/>
      <c r="M517" s="239"/>
    </row>
    <row r="518">
      <c r="A518" s="239"/>
      <c r="B518" s="239"/>
      <c r="C518" s="239"/>
      <c r="D518" s="239"/>
      <c r="E518" s="239"/>
      <c r="F518" s="239"/>
      <c r="G518" s="239"/>
      <c r="H518" s="239"/>
      <c r="I518" s="239"/>
      <c r="J518" s="239"/>
      <c r="K518" s="239"/>
      <c r="L518" s="239"/>
      <c r="M518" s="239"/>
    </row>
    <row r="519">
      <c r="A519" s="239"/>
      <c r="B519" s="239"/>
      <c r="C519" s="239"/>
      <c r="D519" s="239"/>
      <c r="E519" s="239"/>
      <c r="F519" s="239"/>
      <c r="G519" s="239"/>
      <c r="H519" s="239"/>
      <c r="I519" s="239"/>
      <c r="J519" s="239"/>
      <c r="K519" s="239"/>
      <c r="L519" s="239"/>
      <c r="M519" s="239"/>
    </row>
    <row r="520">
      <c r="A520" s="239"/>
      <c r="B520" s="239"/>
      <c r="C520" s="239"/>
      <c r="D520" s="239"/>
      <c r="E520" s="239"/>
      <c r="F520" s="239"/>
      <c r="G520" s="239"/>
      <c r="H520" s="239"/>
      <c r="I520" s="239"/>
      <c r="J520" s="239"/>
      <c r="K520" s="239"/>
      <c r="L520" s="239"/>
      <c r="M520" s="239"/>
    </row>
    <row r="521">
      <c r="A521" s="239"/>
      <c r="B521" s="239"/>
      <c r="C521" s="239"/>
      <c r="D521" s="239"/>
      <c r="E521" s="239"/>
      <c r="F521" s="239"/>
      <c r="G521" s="239"/>
      <c r="H521" s="239"/>
      <c r="I521" s="239"/>
      <c r="J521" s="239"/>
      <c r="K521" s="239"/>
      <c r="L521" s="239"/>
      <c r="M521" s="239"/>
    </row>
    <row r="522">
      <c r="A522" s="239"/>
      <c r="B522" s="239"/>
      <c r="C522" s="239"/>
      <c r="D522" s="239"/>
      <c r="E522" s="239"/>
      <c r="F522" s="239"/>
      <c r="G522" s="239"/>
      <c r="H522" s="239"/>
      <c r="I522" s="239"/>
      <c r="J522" s="239"/>
      <c r="K522" s="239"/>
      <c r="L522" s="239"/>
      <c r="M522" s="239"/>
    </row>
    <row r="523">
      <c r="A523" s="239"/>
      <c r="B523" s="239"/>
      <c r="C523" s="239"/>
      <c r="D523" s="239"/>
      <c r="E523" s="239"/>
      <c r="F523" s="239"/>
      <c r="G523" s="239"/>
      <c r="H523" s="239"/>
      <c r="I523" s="239"/>
      <c r="J523" s="239"/>
      <c r="K523" s="239"/>
      <c r="L523" s="239"/>
      <c r="M523" s="239"/>
    </row>
    <row r="524">
      <c r="A524" s="239"/>
      <c r="B524" s="239"/>
      <c r="C524" s="239"/>
      <c r="D524" s="239"/>
      <c r="E524" s="239"/>
      <c r="F524" s="239"/>
      <c r="G524" s="239"/>
      <c r="H524" s="239"/>
      <c r="I524" s="239"/>
      <c r="J524" s="239"/>
      <c r="K524" s="239"/>
      <c r="L524" s="239"/>
      <c r="M524" s="239"/>
    </row>
    <row r="525">
      <c r="A525" s="239"/>
      <c r="B525" s="239"/>
      <c r="C525" s="239"/>
      <c r="D525" s="239"/>
      <c r="E525" s="239"/>
      <c r="F525" s="239"/>
      <c r="G525" s="239"/>
      <c r="H525" s="239"/>
      <c r="I525" s="239"/>
      <c r="J525" s="239"/>
      <c r="K525" s="239"/>
      <c r="L525" s="239"/>
      <c r="M525" s="239"/>
    </row>
    <row r="526">
      <c r="A526" s="239"/>
      <c r="B526" s="239"/>
      <c r="C526" s="239"/>
      <c r="D526" s="239"/>
      <c r="E526" s="239"/>
      <c r="F526" s="239"/>
      <c r="G526" s="239"/>
      <c r="H526" s="239"/>
      <c r="I526" s="239"/>
      <c r="J526" s="239"/>
      <c r="K526" s="239"/>
      <c r="L526" s="239"/>
      <c r="M526" s="239"/>
    </row>
    <row r="527">
      <c r="A527" s="239"/>
      <c r="B527" s="239"/>
      <c r="C527" s="239"/>
      <c r="D527" s="239"/>
      <c r="E527" s="239"/>
      <c r="F527" s="239"/>
      <c r="G527" s="239"/>
      <c r="H527" s="239"/>
      <c r="I527" s="239"/>
      <c r="J527" s="239"/>
      <c r="K527" s="239"/>
      <c r="L527" s="239"/>
      <c r="M527" s="239"/>
    </row>
    <row r="528">
      <c r="A528" s="239"/>
      <c r="B528" s="239"/>
      <c r="C528" s="239"/>
      <c r="D528" s="239"/>
      <c r="E528" s="239"/>
      <c r="F528" s="239"/>
      <c r="G528" s="239"/>
      <c r="H528" s="239"/>
      <c r="I528" s="239"/>
      <c r="J528" s="239"/>
      <c r="K528" s="239"/>
      <c r="L528" s="239"/>
      <c r="M528" s="239"/>
    </row>
    <row r="529">
      <c r="A529" s="239"/>
      <c r="B529" s="239"/>
      <c r="C529" s="239"/>
      <c r="D529" s="239"/>
      <c r="E529" s="239"/>
      <c r="F529" s="239"/>
      <c r="G529" s="239"/>
      <c r="H529" s="239"/>
      <c r="I529" s="239"/>
      <c r="J529" s="239"/>
      <c r="K529" s="239"/>
      <c r="L529" s="239"/>
      <c r="M529" s="239"/>
    </row>
    <row r="530">
      <c r="A530" s="239"/>
      <c r="B530" s="239"/>
      <c r="C530" s="239"/>
      <c r="D530" s="239"/>
      <c r="E530" s="239"/>
      <c r="F530" s="239"/>
      <c r="G530" s="239"/>
      <c r="H530" s="239"/>
      <c r="I530" s="239"/>
      <c r="J530" s="239"/>
      <c r="K530" s="239"/>
      <c r="L530" s="239"/>
      <c r="M530" s="239"/>
    </row>
    <row r="531">
      <c r="A531" s="239"/>
      <c r="B531" s="239"/>
      <c r="C531" s="239"/>
      <c r="D531" s="239"/>
      <c r="E531" s="239"/>
      <c r="F531" s="239"/>
      <c r="G531" s="239"/>
      <c r="H531" s="239"/>
      <c r="I531" s="239"/>
      <c r="J531" s="239"/>
      <c r="K531" s="239"/>
      <c r="L531" s="239"/>
      <c r="M531" s="239"/>
    </row>
    <row r="532">
      <c r="A532" s="239"/>
      <c r="B532" s="239"/>
      <c r="C532" s="239"/>
      <c r="D532" s="239"/>
      <c r="E532" s="239"/>
      <c r="F532" s="239"/>
      <c r="G532" s="239"/>
      <c r="H532" s="239"/>
      <c r="I532" s="239"/>
      <c r="J532" s="239"/>
      <c r="K532" s="239"/>
      <c r="L532" s="239"/>
      <c r="M532" s="239"/>
    </row>
    <row r="533">
      <c r="A533" s="239"/>
      <c r="B533" s="239"/>
      <c r="C533" s="239"/>
      <c r="D533" s="239"/>
      <c r="E533" s="239"/>
      <c r="F533" s="239"/>
      <c r="G533" s="239"/>
      <c r="H533" s="239"/>
      <c r="I533" s="239"/>
      <c r="J533" s="239"/>
      <c r="K533" s="239"/>
      <c r="L533" s="239"/>
      <c r="M533" s="239"/>
    </row>
    <row r="534">
      <c r="A534" s="239"/>
      <c r="B534" s="239"/>
      <c r="C534" s="239"/>
      <c r="D534" s="239"/>
      <c r="E534" s="239"/>
      <c r="F534" s="239"/>
      <c r="G534" s="239"/>
      <c r="H534" s="239"/>
      <c r="I534" s="239"/>
      <c r="J534" s="239"/>
      <c r="K534" s="239"/>
      <c r="L534" s="239"/>
      <c r="M534" s="239"/>
    </row>
    <row r="535">
      <c r="A535" s="239"/>
      <c r="B535" s="239"/>
      <c r="C535" s="239"/>
      <c r="D535" s="239"/>
      <c r="E535" s="239"/>
      <c r="F535" s="239"/>
      <c r="G535" s="239"/>
      <c r="H535" s="239"/>
      <c r="I535" s="239"/>
      <c r="J535" s="239"/>
      <c r="K535" s="239"/>
      <c r="L535" s="239"/>
      <c r="M535" s="239"/>
    </row>
    <row r="536">
      <c r="A536" s="239"/>
      <c r="B536" s="239"/>
      <c r="C536" s="239"/>
      <c r="D536" s="239"/>
      <c r="E536" s="239"/>
      <c r="F536" s="239"/>
      <c r="G536" s="239"/>
      <c r="H536" s="239"/>
      <c r="I536" s="239"/>
      <c r="J536" s="239"/>
      <c r="K536" s="239"/>
      <c r="L536" s="239"/>
      <c r="M536" s="239"/>
    </row>
    <row r="537">
      <c r="A537" s="239"/>
      <c r="B537" s="239"/>
      <c r="C537" s="239"/>
      <c r="D537" s="239"/>
      <c r="E537" s="239"/>
      <c r="F537" s="239"/>
      <c r="G537" s="239"/>
      <c r="H537" s="239"/>
      <c r="I537" s="239"/>
      <c r="J537" s="239"/>
      <c r="K537" s="239"/>
      <c r="L537" s="239"/>
      <c r="M537" s="239"/>
    </row>
    <row r="538">
      <c r="A538" s="239"/>
      <c r="B538" s="239"/>
      <c r="C538" s="239"/>
      <c r="D538" s="239"/>
      <c r="E538" s="239"/>
      <c r="F538" s="239"/>
      <c r="G538" s="239"/>
      <c r="H538" s="239"/>
      <c r="I538" s="239"/>
      <c r="J538" s="239"/>
      <c r="K538" s="239"/>
      <c r="L538" s="239"/>
      <c r="M538" s="239"/>
    </row>
    <row r="539">
      <c r="A539" s="239"/>
      <c r="B539" s="239"/>
      <c r="C539" s="239"/>
      <c r="D539" s="239"/>
      <c r="E539" s="239"/>
      <c r="F539" s="239"/>
      <c r="G539" s="239"/>
      <c r="H539" s="239"/>
      <c r="I539" s="239"/>
      <c r="J539" s="239"/>
      <c r="K539" s="239"/>
      <c r="L539" s="239"/>
      <c r="M539" s="239"/>
    </row>
    <row r="540">
      <c r="A540" s="239"/>
      <c r="B540" s="239"/>
      <c r="C540" s="239"/>
      <c r="D540" s="239"/>
      <c r="E540" s="239"/>
      <c r="F540" s="239"/>
      <c r="G540" s="239"/>
      <c r="H540" s="239"/>
      <c r="I540" s="239"/>
      <c r="J540" s="239"/>
      <c r="K540" s="239"/>
      <c r="L540" s="239"/>
      <c r="M540" s="239"/>
    </row>
    <row r="541">
      <c r="A541" s="239"/>
      <c r="B541" s="239"/>
      <c r="C541" s="239"/>
      <c r="D541" s="239"/>
      <c r="E541" s="239"/>
      <c r="F541" s="239"/>
      <c r="G541" s="239"/>
      <c r="H541" s="239"/>
      <c r="I541" s="239"/>
      <c r="J541" s="239"/>
      <c r="K541" s="239"/>
      <c r="L541" s="239"/>
      <c r="M541" s="239"/>
    </row>
    <row r="542">
      <c r="A542" s="239"/>
      <c r="B542" s="239"/>
      <c r="C542" s="239"/>
      <c r="D542" s="239"/>
      <c r="E542" s="239"/>
      <c r="F542" s="239"/>
      <c r="G542" s="239"/>
      <c r="H542" s="239"/>
      <c r="I542" s="239"/>
      <c r="J542" s="239"/>
      <c r="K542" s="239"/>
      <c r="L542" s="239"/>
      <c r="M542" s="239"/>
    </row>
    <row r="543">
      <c r="A543" s="239"/>
      <c r="B543" s="239"/>
      <c r="C543" s="239"/>
      <c r="D543" s="239"/>
      <c r="E543" s="239"/>
      <c r="F543" s="239"/>
      <c r="G543" s="239"/>
      <c r="H543" s="239"/>
      <c r="I543" s="239"/>
      <c r="J543" s="239"/>
      <c r="K543" s="239"/>
      <c r="L543" s="239"/>
      <c r="M543" s="239"/>
    </row>
    <row r="544">
      <c r="A544" s="239"/>
      <c r="B544" s="239"/>
      <c r="C544" s="239"/>
      <c r="D544" s="239"/>
      <c r="E544" s="239"/>
      <c r="F544" s="239"/>
      <c r="G544" s="239"/>
      <c r="H544" s="239"/>
      <c r="I544" s="239"/>
      <c r="J544" s="239"/>
      <c r="K544" s="239"/>
      <c r="L544" s="239"/>
      <c r="M544" s="239"/>
    </row>
    <row r="545">
      <c r="A545" s="239"/>
      <c r="B545" s="239"/>
      <c r="C545" s="239"/>
      <c r="D545" s="239"/>
      <c r="E545" s="239"/>
      <c r="F545" s="239"/>
      <c r="G545" s="239"/>
      <c r="H545" s="239"/>
      <c r="I545" s="239"/>
      <c r="J545" s="239"/>
      <c r="K545" s="239"/>
      <c r="L545" s="239"/>
      <c r="M545" s="239"/>
    </row>
    <row r="546">
      <c r="A546" s="239"/>
      <c r="B546" s="239"/>
      <c r="C546" s="239"/>
      <c r="D546" s="239"/>
      <c r="E546" s="239"/>
      <c r="F546" s="239"/>
      <c r="G546" s="239"/>
      <c r="H546" s="239"/>
      <c r="I546" s="239"/>
      <c r="J546" s="239"/>
      <c r="K546" s="239"/>
      <c r="L546" s="239"/>
      <c r="M546" s="239"/>
    </row>
    <row r="547">
      <c r="A547" s="239"/>
      <c r="B547" s="239"/>
      <c r="C547" s="239"/>
      <c r="D547" s="239"/>
      <c r="E547" s="239"/>
      <c r="F547" s="239"/>
      <c r="G547" s="239"/>
      <c r="H547" s="239"/>
      <c r="I547" s="239"/>
      <c r="J547" s="239"/>
      <c r="K547" s="239"/>
      <c r="L547" s="239"/>
      <c r="M547" s="239"/>
    </row>
    <row r="548">
      <c r="A548" s="239"/>
      <c r="B548" s="239"/>
      <c r="C548" s="239"/>
      <c r="D548" s="239"/>
      <c r="E548" s="239"/>
      <c r="F548" s="239"/>
      <c r="G548" s="239"/>
      <c r="H548" s="239"/>
      <c r="I548" s="239"/>
      <c r="J548" s="239"/>
      <c r="K548" s="239"/>
      <c r="L548" s="239"/>
      <c r="M548" s="239"/>
    </row>
    <row r="549">
      <c r="A549" s="239"/>
      <c r="B549" s="239"/>
      <c r="C549" s="239"/>
      <c r="D549" s="239"/>
      <c r="E549" s="239"/>
      <c r="F549" s="239"/>
      <c r="G549" s="239"/>
      <c r="H549" s="239"/>
      <c r="I549" s="239"/>
      <c r="J549" s="239"/>
      <c r="K549" s="239"/>
      <c r="L549" s="239"/>
      <c r="M549" s="239"/>
    </row>
    <row r="550">
      <c r="A550" s="239"/>
      <c r="B550" s="239"/>
      <c r="C550" s="239"/>
      <c r="D550" s="239"/>
      <c r="E550" s="239"/>
      <c r="F550" s="239"/>
      <c r="G550" s="239"/>
      <c r="H550" s="239"/>
      <c r="I550" s="239"/>
      <c r="J550" s="239"/>
      <c r="K550" s="239"/>
      <c r="L550" s="239"/>
      <c r="M550" s="239"/>
    </row>
    <row r="551">
      <c r="A551" s="239"/>
      <c r="B551" s="239"/>
      <c r="C551" s="239"/>
      <c r="D551" s="239"/>
      <c r="E551" s="239"/>
      <c r="F551" s="239"/>
      <c r="G551" s="239"/>
      <c r="H551" s="239"/>
      <c r="I551" s="239"/>
      <c r="J551" s="239"/>
      <c r="K551" s="239"/>
      <c r="L551" s="239"/>
      <c r="M551" s="239"/>
    </row>
    <row r="552">
      <c r="A552" s="239"/>
      <c r="B552" s="239"/>
      <c r="C552" s="239"/>
      <c r="D552" s="239"/>
      <c r="E552" s="239"/>
      <c r="F552" s="239"/>
      <c r="G552" s="239"/>
      <c r="H552" s="239"/>
      <c r="I552" s="239"/>
      <c r="J552" s="239"/>
      <c r="K552" s="239"/>
      <c r="L552" s="239"/>
      <c r="M552" s="239"/>
    </row>
    <row r="553">
      <c r="A553" s="239"/>
      <c r="B553" s="239"/>
      <c r="C553" s="239"/>
      <c r="D553" s="239"/>
      <c r="E553" s="239"/>
      <c r="F553" s="239"/>
      <c r="G553" s="239"/>
      <c r="H553" s="239"/>
      <c r="I553" s="239"/>
      <c r="J553" s="239"/>
      <c r="K553" s="239"/>
      <c r="L553" s="239"/>
      <c r="M553" s="239"/>
    </row>
    <row r="554">
      <c r="A554" s="239"/>
      <c r="B554" s="239"/>
      <c r="C554" s="239"/>
      <c r="D554" s="239"/>
      <c r="E554" s="239"/>
      <c r="F554" s="239"/>
      <c r="G554" s="239"/>
      <c r="H554" s="239"/>
      <c r="I554" s="239"/>
      <c r="J554" s="239"/>
      <c r="K554" s="239"/>
      <c r="L554" s="239"/>
      <c r="M554" s="239"/>
    </row>
    <row r="555">
      <c r="A555" s="239"/>
      <c r="B555" s="239"/>
      <c r="C555" s="239"/>
      <c r="D555" s="239"/>
      <c r="E555" s="239"/>
      <c r="F555" s="239"/>
      <c r="G555" s="239"/>
      <c r="H555" s="239"/>
      <c r="I555" s="239"/>
      <c r="J555" s="239"/>
      <c r="K555" s="239"/>
      <c r="L555" s="239"/>
      <c r="M555" s="239"/>
    </row>
    <row r="556">
      <c r="A556" s="239"/>
      <c r="B556" s="239"/>
      <c r="C556" s="239"/>
      <c r="D556" s="239"/>
      <c r="E556" s="239"/>
      <c r="F556" s="239"/>
      <c r="G556" s="239"/>
      <c r="H556" s="239"/>
      <c r="I556" s="239"/>
      <c r="J556" s="239"/>
      <c r="K556" s="239"/>
      <c r="L556" s="239"/>
      <c r="M556" s="239"/>
    </row>
    <row r="557">
      <c r="A557" s="239"/>
      <c r="B557" s="239"/>
      <c r="C557" s="239"/>
      <c r="D557" s="239"/>
      <c r="E557" s="239"/>
      <c r="F557" s="239"/>
      <c r="G557" s="239"/>
      <c r="H557" s="239"/>
      <c r="I557" s="239"/>
      <c r="J557" s="239"/>
      <c r="K557" s="239"/>
      <c r="L557" s="239"/>
      <c r="M557" s="239"/>
    </row>
    <row r="558">
      <c r="A558" s="239"/>
      <c r="B558" s="239"/>
      <c r="C558" s="239"/>
      <c r="D558" s="239"/>
      <c r="E558" s="239"/>
      <c r="F558" s="239"/>
      <c r="G558" s="239"/>
      <c r="H558" s="239"/>
      <c r="I558" s="239"/>
      <c r="J558" s="239"/>
      <c r="K558" s="239"/>
      <c r="L558" s="239"/>
      <c r="M558" s="239"/>
    </row>
    <row r="559">
      <c r="A559" s="239"/>
      <c r="B559" s="239"/>
      <c r="C559" s="239"/>
      <c r="D559" s="239"/>
      <c r="E559" s="239"/>
      <c r="F559" s="239"/>
      <c r="G559" s="239"/>
      <c r="H559" s="239"/>
      <c r="I559" s="239"/>
      <c r="J559" s="239"/>
      <c r="K559" s="239"/>
      <c r="L559" s="239"/>
      <c r="M559" s="239"/>
    </row>
    <row r="560">
      <c r="A560" s="239"/>
      <c r="B560" s="239"/>
      <c r="C560" s="239"/>
      <c r="D560" s="239"/>
      <c r="E560" s="239"/>
      <c r="F560" s="239"/>
      <c r="G560" s="239"/>
      <c r="H560" s="239"/>
      <c r="I560" s="239"/>
      <c r="J560" s="239"/>
      <c r="K560" s="239"/>
      <c r="L560" s="239"/>
      <c r="M560" s="239"/>
    </row>
    <row r="561">
      <c r="A561" s="239"/>
      <c r="B561" s="239"/>
      <c r="C561" s="239"/>
      <c r="D561" s="239"/>
      <c r="E561" s="239"/>
      <c r="F561" s="239"/>
      <c r="G561" s="239"/>
      <c r="H561" s="239"/>
      <c r="I561" s="239"/>
      <c r="J561" s="239"/>
      <c r="K561" s="239"/>
      <c r="L561" s="239"/>
      <c r="M561" s="239"/>
    </row>
    <row r="562">
      <c r="A562" s="239"/>
      <c r="B562" s="239"/>
      <c r="C562" s="239"/>
      <c r="D562" s="239"/>
      <c r="E562" s="239"/>
      <c r="F562" s="239"/>
      <c r="G562" s="239"/>
      <c r="H562" s="239"/>
      <c r="I562" s="239"/>
      <c r="J562" s="239"/>
      <c r="K562" s="239"/>
      <c r="L562" s="239"/>
      <c r="M562" s="239"/>
    </row>
    <row r="563">
      <c r="A563" s="239"/>
      <c r="B563" s="239"/>
      <c r="C563" s="239"/>
      <c r="D563" s="239"/>
      <c r="E563" s="239"/>
      <c r="F563" s="239"/>
      <c r="G563" s="239"/>
      <c r="H563" s="239"/>
      <c r="I563" s="239"/>
      <c r="J563" s="239"/>
      <c r="K563" s="239"/>
      <c r="L563" s="239"/>
      <c r="M563" s="239"/>
    </row>
    <row r="564">
      <c r="A564" s="239"/>
      <c r="B564" s="239"/>
      <c r="C564" s="239"/>
      <c r="D564" s="239"/>
      <c r="E564" s="239"/>
      <c r="F564" s="239"/>
      <c r="G564" s="239"/>
      <c r="H564" s="239"/>
      <c r="I564" s="239"/>
      <c r="J564" s="239"/>
      <c r="K564" s="239"/>
      <c r="L564" s="239"/>
      <c r="M564" s="239"/>
    </row>
    <row r="565">
      <c r="A565" s="239"/>
      <c r="B565" s="239"/>
      <c r="C565" s="239"/>
      <c r="D565" s="239"/>
      <c r="E565" s="239"/>
      <c r="F565" s="239"/>
      <c r="G565" s="239"/>
      <c r="H565" s="239"/>
      <c r="I565" s="239"/>
      <c r="J565" s="239"/>
      <c r="K565" s="239"/>
      <c r="L565" s="239"/>
      <c r="M565" s="239"/>
    </row>
    <row r="566">
      <c r="A566" s="239"/>
      <c r="B566" s="239"/>
      <c r="C566" s="239"/>
      <c r="D566" s="239"/>
      <c r="E566" s="239"/>
      <c r="F566" s="239"/>
      <c r="G566" s="239"/>
      <c r="H566" s="239"/>
      <c r="I566" s="239"/>
      <c r="J566" s="239"/>
      <c r="K566" s="239"/>
      <c r="L566" s="239"/>
      <c r="M566" s="239"/>
    </row>
    <row r="567">
      <c r="A567" s="239"/>
      <c r="B567" s="239"/>
      <c r="C567" s="239"/>
      <c r="D567" s="239"/>
      <c r="E567" s="239"/>
      <c r="F567" s="239"/>
      <c r="G567" s="239"/>
      <c r="H567" s="239"/>
      <c r="I567" s="239"/>
      <c r="J567" s="239"/>
      <c r="K567" s="239"/>
      <c r="L567" s="239"/>
      <c r="M567" s="239"/>
    </row>
    <row r="568">
      <c r="A568" s="239"/>
      <c r="B568" s="239"/>
      <c r="C568" s="239"/>
      <c r="D568" s="239"/>
      <c r="E568" s="239"/>
      <c r="F568" s="239"/>
      <c r="G568" s="239"/>
      <c r="H568" s="239"/>
      <c r="I568" s="239"/>
      <c r="J568" s="239"/>
      <c r="K568" s="239"/>
      <c r="L568" s="239"/>
      <c r="M568" s="239"/>
    </row>
    <row r="569">
      <c r="A569" s="239"/>
      <c r="B569" s="239"/>
      <c r="C569" s="239"/>
      <c r="D569" s="239"/>
      <c r="E569" s="239"/>
      <c r="F569" s="239"/>
      <c r="G569" s="239"/>
      <c r="H569" s="239"/>
      <c r="I569" s="239"/>
      <c r="J569" s="239"/>
      <c r="K569" s="239"/>
      <c r="L569" s="239"/>
      <c r="M569" s="239"/>
    </row>
    <row r="570">
      <c r="A570" s="239"/>
      <c r="B570" s="239"/>
      <c r="C570" s="239"/>
      <c r="D570" s="239"/>
      <c r="E570" s="239"/>
      <c r="F570" s="239"/>
      <c r="G570" s="239"/>
      <c r="H570" s="239"/>
      <c r="I570" s="239"/>
      <c r="J570" s="239"/>
      <c r="K570" s="239"/>
      <c r="L570" s="239"/>
      <c r="M570" s="239"/>
    </row>
    <row r="571">
      <c r="A571" s="239"/>
      <c r="B571" s="239"/>
      <c r="C571" s="239"/>
      <c r="D571" s="239"/>
      <c r="E571" s="239"/>
      <c r="F571" s="239"/>
      <c r="G571" s="239"/>
      <c r="H571" s="239"/>
      <c r="I571" s="239"/>
      <c r="J571" s="239"/>
      <c r="K571" s="239"/>
      <c r="L571" s="239"/>
      <c r="M571" s="239"/>
    </row>
    <row r="572">
      <c r="A572" s="239"/>
      <c r="B572" s="239"/>
      <c r="C572" s="239"/>
      <c r="D572" s="239"/>
      <c r="E572" s="239"/>
      <c r="F572" s="239"/>
      <c r="G572" s="239"/>
      <c r="H572" s="239"/>
      <c r="I572" s="239"/>
      <c r="J572" s="239"/>
      <c r="K572" s="239"/>
      <c r="L572" s="239"/>
      <c r="M572" s="239"/>
    </row>
    <row r="573">
      <c r="A573" s="239"/>
      <c r="B573" s="239"/>
      <c r="C573" s="239"/>
      <c r="D573" s="239"/>
      <c r="E573" s="239"/>
      <c r="F573" s="239"/>
      <c r="G573" s="239"/>
      <c r="H573" s="239"/>
      <c r="I573" s="239"/>
      <c r="J573" s="239"/>
      <c r="K573" s="239"/>
      <c r="L573" s="239"/>
      <c r="M573" s="239"/>
    </row>
    <row r="574">
      <c r="A574" s="239"/>
      <c r="B574" s="239"/>
      <c r="C574" s="239"/>
      <c r="D574" s="239"/>
      <c r="E574" s="239"/>
      <c r="F574" s="239"/>
      <c r="G574" s="239"/>
      <c r="H574" s="239"/>
      <c r="I574" s="239"/>
      <c r="J574" s="239"/>
      <c r="K574" s="239"/>
      <c r="L574" s="239"/>
      <c r="M574" s="239"/>
    </row>
    <row r="575">
      <c r="A575" s="239"/>
      <c r="B575" s="239"/>
      <c r="C575" s="239"/>
      <c r="D575" s="239"/>
      <c r="E575" s="239"/>
      <c r="F575" s="239"/>
      <c r="G575" s="239"/>
      <c r="H575" s="239"/>
      <c r="I575" s="239"/>
      <c r="J575" s="239"/>
      <c r="K575" s="239"/>
      <c r="L575" s="239"/>
      <c r="M575" s="239"/>
    </row>
    <row r="576">
      <c r="A576" s="239"/>
      <c r="B576" s="239"/>
      <c r="C576" s="239"/>
      <c r="D576" s="239"/>
      <c r="E576" s="239"/>
      <c r="F576" s="239"/>
      <c r="G576" s="239"/>
      <c r="H576" s="239"/>
      <c r="I576" s="239"/>
      <c r="J576" s="239"/>
      <c r="K576" s="239"/>
      <c r="L576" s="239"/>
      <c r="M576" s="239"/>
    </row>
    <row r="577">
      <c r="A577" s="239"/>
      <c r="B577" s="239"/>
      <c r="C577" s="239"/>
      <c r="D577" s="239"/>
      <c r="E577" s="239"/>
      <c r="F577" s="239"/>
      <c r="G577" s="239"/>
      <c r="H577" s="239"/>
      <c r="I577" s="239"/>
      <c r="J577" s="239"/>
      <c r="K577" s="239"/>
      <c r="L577" s="239"/>
      <c r="M577" s="239"/>
    </row>
    <row r="578">
      <c r="A578" s="239"/>
      <c r="B578" s="239"/>
      <c r="C578" s="239"/>
      <c r="D578" s="239"/>
      <c r="E578" s="239"/>
      <c r="F578" s="239"/>
      <c r="G578" s="239"/>
      <c r="H578" s="239"/>
      <c r="I578" s="239"/>
      <c r="J578" s="239"/>
      <c r="K578" s="239"/>
      <c r="L578" s="239"/>
      <c r="M578" s="239"/>
    </row>
    <row r="579">
      <c r="A579" s="239"/>
      <c r="B579" s="239"/>
      <c r="C579" s="239"/>
      <c r="D579" s="239"/>
      <c r="E579" s="239"/>
      <c r="F579" s="239"/>
      <c r="G579" s="239"/>
      <c r="H579" s="239"/>
      <c r="I579" s="239"/>
      <c r="J579" s="239"/>
      <c r="K579" s="239"/>
      <c r="L579" s="239"/>
      <c r="M579" s="239"/>
    </row>
    <row r="580">
      <c r="A580" s="239"/>
      <c r="B580" s="239"/>
      <c r="C580" s="239"/>
      <c r="D580" s="239"/>
      <c r="E580" s="239"/>
      <c r="F580" s="239"/>
      <c r="G580" s="239"/>
      <c r="H580" s="239"/>
      <c r="I580" s="239"/>
      <c r="J580" s="239"/>
      <c r="K580" s="239"/>
      <c r="L580" s="239"/>
      <c r="M580" s="239"/>
    </row>
    <row r="581">
      <c r="A581" s="239"/>
      <c r="B581" s="239"/>
      <c r="C581" s="239"/>
      <c r="D581" s="239"/>
      <c r="E581" s="239"/>
      <c r="F581" s="239"/>
      <c r="G581" s="239"/>
      <c r="H581" s="239"/>
      <c r="I581" s="239"/>
      <c r="J581" s="239"/>
      <c r="K581" s="239"/>
      <c r="L581" s="239"/>
      <c r="M581" s="239"/>
    </row>
    <row r="582">
      <c r="A582" s="239"/>
      <c r="B582" s="239"/>
      <c r="C582" s="239"/>
      <c r="D582" s="239"/>
      <c r="E582" s="239"/>
      <c r="F582" s="239"/>
      <c r="G582" s="239"/>
      <c r="H582" s="239"/>
      <c r="I582" s="239"/>
      <c r="J582" s="239"/>
      <c r="K582" s="239"/>
      <c r="L582" s="239"/>
      <c r="M582" s="239"/>
    </row>
    <row r="583">
      <c r="A583" s="239"/>
      <c r="B583" s="239"/>
      <c r="C583" s="239"/>
      <c r="D583" s="239"/>
      <c r="E583" s="239"/>
      <c r="F583" s="239"/>
      <c r="G583" s="239"/>
      <c r="H583" s="239"/>
      <c r="I583" s="239"/>
      <c r="J583" s="239"/>
      <c r="K583" s="239"/>
      <c r="L583" s="239"/>
      <c r="M583" s="239"/>
    </row>
    <row r="584">
      <c r="A584" s="239"/>
      <c r="B584" s="239"/>
      <c r="C584" s="239"/>
      <c r="D584" s="239"/>
      <c r="E584" s="239"/>
      <c r="F584" s="239"/>
      <c r="G584" s="239"/>
      <c r="H584" s="239"/>
      <c r="I584" s="239"/>
      <c r="J584" s="239"/>
      <c r="K584" s="239"/>
      <c r="L584" s="239"/>
      <c r="M584" s="239"/>
    </row>
    <row r="585">
      <c r="A585" s="239"/>
      <c r="B585" s="239"/>
      <c r="C585" s="239"/>
      <c r="D585" s="239"/>
      <c r="E585" s="239"/>
      <c r="F585" s="239"/>
      <c r="G585" s="239"/>
      <c r="H585" s="239"/>
      <c r="I585" s="239"/>
      <c r="J585" s="239"/>
      <c r="K585" s="239"/>
      <c r="L585" s="239"/>
      <c r="M585" s="239"/>
    </row>
    <row r="586">
      <c r="A586" s="239"/>
      <c r="B586" s="239"/>
      <c r="C586" s="239"/>
      <c r="D586" s="239"/>
      <c r="E586" s="239"/>
      <c r="F586" s="239"/>
      <c r="G586" s="239"/>
      <c r="H586" s="239"/>
      <c r="I586" s="239"/>
      <c r="J586" s="239"/>
      <c r="K586" s="239"/>
      <c r="L586" s="239"/>
      <c r="M586" s="239"/>
    </row>
    <row r="587">
      <c r="A587" s="239"/>
      <c r="B587" s="239"/>
      <c r="C587" s="239"/>
      <c r="D587" s="239"/>
      <c r="E587" s="239"/>
      <c r="F587" s="239"/>
      <c r="G587" s="239"/>
      <c r="H587" s="239"/>
      <c r="I587" s="239"/>
      <c r="J587" s="239"/>
      <c r="K587" s="239"/>
      <c r="L587" s="239"/>
      <c r="M587" s="239"/>
    </row>
    <row r="588">
      <c r="A588" s="239"/>
      <c r="B588" s="239"/>
      <c r="C588" s="239"/>
      <c r="D588" s="239"/>
      <c r="E588" s="239"/>
      <c r="F588" s="239"/>
      <c r="G588" s="239"/>
      <c r="H588" s="239"/>
      <c r="I588" s="239"/>
      <c r="J588" s="239"/>
      <c r="K588" s="239"/>
      <c r="L588" s="239"/>
      <c r="M588" s="239"/>
    </row>
    <row r="589">
      <c r="A589" s="239"/>
      <c r="B589" s="239"/>
      <c r="C589" s="239"/>
      <c r="D589" s="239"/>
      <c r="E589" s="239"/>
      <c r="F589" s="239"/>
      <c r="G589" s="239"/>
      <c r="H589" s="239"/>
      <c r="I589" s="239"/>
      <c r="J589" s="239"/>
      <c r="K589" s="239"/>
      <c r="L589" s="239"/>
      <c r="M589" s="239"/>
    </row>
    <row r="590">
      <c r="A590" s="239"/>
      <c r="B590" s="239"/>
      <c r="C590" s="239"/>
      <c r="D590" s="239"/>
      <c r="E590" s="239"/>
      <c r="F590" s="239"/>
      <c r="G590" s="239"/>
      <c r="H590" s="239"/>
      <c r="I590" s="239"/>
      <c r="J590" s="239"/>
      <c r="K590" s="239"/>
      <c r="L590" s="239"/>
      <c r="M590" s="239"/>
    </row>
    <row r="591">
      <c r="A591" s="239"/>
      <c r="B591" s="239"/>
      <c r="C591" s="239"/>
      <c r="D591" s="239"/>
      <c r="E591" s="239"/>
      <c r="F591" s="239"/>
      <c r="G591" s="239"/>
      <c r="H591" s="239"/>
      <c r="I591" s="239"/>
      <c r="J591" s="239"/>
      <c r="K591" s="239"/>
      <c r="L591" s="239"/>
      <c r="M591" s="239"/>
    </row>
    <row r="592">
      <c r="A592" s="239"/>
      <c r="B592" s="239"/>
      <c r="C592" s="239"/>
      <c r="D592" s="239"/>
      <c r="E592" s="239"/>
      <c r="F592" s="239"/>
      <c r="G592" s="239"/>
      <c r="H592" s="239"/>
      <c r="I592" s="239"/>
      <c r="J592" s="239"/>
      <c r="K592" s="239"/>
      <c r="L592" s="239"/>
      <c r="M592" s="239"/>
    </row>
    <row r="593">
      <c r="A593" s="239"/>
      <c r="B593" s="239"/>
      <c r="C593" s="239"/>
      <c r="D593" s="239"/>
      <c r="E593" s="239"/>
      <c r="F593" s="239"/>
      <c r="G593" s="239"/>
      <c r="H593" s="239"/>
      <c r="I593" s="239"/>
      <c r="J593" s="239"/>
      <c r="K593" s="239"/>
      <c r="L593" s="239"/>
      <c r="M593" s="239"/>
    </row>
    <row r="594">
      <c r="A594" s="239"/>
      <c r="B594" s="239"/>
      <c r="C594" s="239"/>
      <c r="D594" s="239"/>
      <c r="E594" s="239"/>
      <c r="F594" s="239"/>
      <c r="G594" s="239"/>
      <c r="H594" s="239"/>
      <c r="I594" s="239"/>
      <c r="J594" s="239"/>
      <c r="K594" s="239"/>
      <c r="L594" s="239"/>
      <c r="M594" s="239"/>
    </row>
    <row r="595">
      <c r="A595" s="239"/>
      <c r="B595" s="239"/>
      <c r="C595" s="239"/>
      <c r="D595" s="239"/>
      <c r="E595" s="239"/>
      <c r="F595" s="239"/>
      <c r="G595" s="239"/>
      <c r="H595" s="239"/>
      <c r="I595" s="239"/>
      <c r="J595" s="239"/>
      <c r="K595" s="239"/>
      <c r="L595" s="239"/>
      <c r="M595" s="239"/>
    </row>
    <row r="596">
      <c r="A596" s="239"/>
      <c r="B596" s="239"/>
      <c r="C596" s="239"/>
      <c r="D596" s="239"/>
      <c r="E596" s="239"/>
      <c r="F596" s="239"/>
      <c r="G596" s="239"/>
      <c r="H596" s="239"/>
      <c r="I596" s="239"/>
      <c r="J596" s="239"/>
      <c r="K596" s="239"/>
      <c r="L596" s="239"/>
      <c r="M596" s="239"/>
    </row>
    <row r="597">
      <c r="A597" s="239"/>
      <c r="B597" s="239"/>
      <c r="C597" s="239"/>
      <c r="D597" s="239"/>
      <c r="E597" s="239"/>
      <c r="F597" s="239"/>
      <c r="G597" s="239"/>
      <c r="H597" s="239"/>
      <c r="I597" s="239"/>
      <c r="J597" s="239"/>
      <c r="K597" s="239"/>
      <c r="L597" s="239"/>
      <c r="M597" s="239"/>
    </row>
    <row r="598">
      <c r="A598" s="239"/>
      <c r="B598" s="239"/>
      <c r="C598" s="239"/>
      <c r="D598" s="239"/>
      <c r="E598" s="239"/>
      <c r="F598" s="239"/>
      <c r="G598" s="239"/>
      <c r="H598" s="239"/>
      <c r="I598" s="239"/>
      <c r="J598" s="239"/>
      <c r="K598" s="239"/>
      <c r="L598" s="239"/>
      <c r="M598" s="239"/>
    </row>
    <row r="599">
      <c r="A599" s="239"/>
      <c r="B599" s="239"/>
      <c r="C599" s="239"/>
      <c r="D599" s="239"/>
      <c r="E599" s="239"/>
      <c r="F599" s="239"/>
      <c r="G599" s="239"/>
      <c r="H599" s="239"/>
      <c r="I599" s="239"/>
      <c r="J599" s="239"/>
      <c r="K599" s="239"/>
      <c r="L599" s="239"/>
      <c r="M599" s="239"/>
    </row>
    <row r="600">
      <c r="A600" s="239"/>
      <c r="B600" s="239"/>
      <c r="C600" s="239"/>
      <c r="D600" s="239"/>
      <c r="E600" s="239"/>
      <c r="F600" s="239"/>
      <c r="G600" s="239"/>
      <c r="H600" s="239"/>
      <c r="I600" s="239"/>
      <c r="J600" s="239"/>
      <c r="K600" s="239"/>
      <c r="L600" s="239"/>
      <c r="M600" s="239"/>
    </row>
    <row r="601">
      <c r="A601" s="239"/>
      <c r="B601" s="239"/>
      <c r="C601" s="239"/>
      <c r="D601" s="239"/>
      <c r="E601" s="239"/>
      <c r="F601" s="239"/>
      <c r="G601" s="239"/>
      <c r="H601" s="239"/>
      <c r="I601" s="239"/>
      <c r="J601" s="239"/>
      <c r="K601" s="239"/>
      <c r="L601" s="239"/>
      <c r="M601" s="239"/>
    </row>
    <row r="602">
      <c r="A602" s="239"/>
      <c r="B602" s="239"/>
      <c r="C602" s="239"/>
      <c r="D602" s="239"/>
      <c r="E602" s="239"/>
      <c r="F602" s="239"/>
      <c r="G602" s="239"/>
      <c r="H602" s="239"/>
      <c r="I602" s="239"/>
      <c r="J602" s="239"/>
      <c r="K602" s="239"/>
      <c r="L602" s="239"/>
      <c r="M602" s="239"/>
    </row>
    <row r="603">
      <c r="A603" s="239"/>
      <c r="B603" s="239"/>
      <c r="C603" s="239"/>
      <c r="D603" s="239"/>
      <c r="E603" s="239"/>
      <c r="F603" s="239"/>
      <c r="G603" s="239"/>
      <c r="H603" s="239"/>
      <c r="I603" s="239"/>
      <c r="J603" s="239"/>
      <c r="K603" s="239"/>
      <c r="L603" s="239"/>
      <c r="M603" s="239"/>
    </row>
    <row r="604">
      <c r="A604" s="239"/>
      <c r="B604" s="239"/>
      <c r="C604" s="239"/>
      <c r="D604" s="239"/>
      <c r="E604" s="239"/>
      <c r="F604" s="239"/>
      <c r="G604" s="239"/>
      <c r="H604" s="239"/>
      <c r="I604" s="239"/>
      <c r="J604" s="239"/>
      <c r="K604" s="239"/>
      <c r="L604" s="239"/>
      <c r="M604" s="239"/>
    </row>
    <row r="605">
      <c r="A605" s="239"/>
      <c r="B605" s="239"/>
      <c r="C605" s="239"/>
      <c r="D605" s="239"/>
      <c r="E605" s="239"/>
      <c r="F605" s="239"/>
      <c r="G605" s="239"/>
      <c r="H605" s="239"/>
      <c r="I605" s="239"/>
      <c r="J605" s="239"/>
      <c r="K605" s="239"/>
      <c r="L605" s="239"/>
      <c r="M605" s="239"/>
    </row>
    <row r="606">
      <c r="A606" s="239"/>
      <c r="B606" s="239"/>
      <c r="C606" s="239"/>
      <c r="D606" s="239"/>
      <c r="E606" s="239"/>
      <c r="F606" s="239"/>
      <c r="G606" s="239"/>
      <c r="H606" s="239"/>
      <c r="I606" s="239"/>
      <c r="J606" s="239"/>
      <c r="K606" s="239"/>
      <c r="L606" s="239"/>
      <c r="M606" s="239"/>
    </row>
    <row r="607">
      <c r="A607" s="239"/>
      <c r="B607" s="239"/>
      <c r="C607" s="239"/>
      <c r="D607" s="239"/>
      <c r="E607" s="239"/>
      <c r="F607" s="239"/>
      <c r="G607" s="239"/>
      <c r="H607" s="239"/>
      <c r="I607" s="239"/>
      <c r="J607" s="239"/>
      <c r="K607" s="239"/>
      <c r="L607" s="239"/>
      <c r="M607" s="239"/>
    </row>
    <row r="608">
      <c r="A608" s="239"/>
      <c r="B608" s="239"/>
      <c r="C608" s="239"/>
      <c r="D608" s="239"/>
      <c r="E608" s="239"/>
      <c r="F608" s="239"/>
      <c r="G608" s="239"/>
      <c r="H608" s="239"/>
      <c r="I608" s="239"/>
      <c r="J608" s="239"/>
      <c r="K608" s="239"/>
      <c r="L608" s="239"/>
      <c r="M608" s="239"/>
    </row>
    <row r="609">
      <c r="A609" s="239"/>
      <c r="B609" s="239"/>
      <c r="C609" s="239"/>
      <c r="D609" s="239"/>
      <c r="E609" s="239"/>
      <c r="F609" s="239"/>
      <c r="G609" s="239"/>
      <c r="H609" s="239"/>
      <c r="I609" s="239"/>
      <c r="J609" s="239"/>
      <c r="K609" s="239"/>
      <c r="L609" s="239"/>
      <c r="M609" s="239"/>
    </row>
    <row r="610">
      <c r="A610" s="239"/>
      <c r="B610" s="239"/>
      <c r="C610" s="239"/>
      <c r="D610" s="239"/>
      <c r="E610" s="239"/>
      <c r="F610" s="239"/>
      <c r="G610" s="239"/>
      <c r="H610" s="239"/>
      <c r="I610" s="239"/>
      <c r="J610" s="239"/>
      <c r="K610" s="239"/>
      <c r="L610" s="239"/>
      <c r="M610" s="239"/>
    </row>
    <row r="611">
      <c r="A611" s="239"/>
      <c r="B611" s="239"/>
      <c r="C611" s="239"/>
      <c r="D611" s="239"/>
      <c r="E611" s="239"/>
      <c r="F611" s="239"/>
      <c r="G611" s="239"/>
      <c r="H611" s="239"/>
      <c r="I611" s="239"/>
      <c r="J611" s="239"/>
      <c r="K611" s="239"/>
      <c r="L611" s="239"/>
      <c r="M611" s="239"/>
    </row>
    <row r="612">
      <c r="A612" s="239"/>
      <c r="B612" s="239"/>
      <c r="C612" s="239"/>
      <c r="D612" s="239"/>
      <c r="E612" s="239"/>
      <c r="F612" s="239"/>
      <c r="G612" s="239"/>
      <c r="H612" s="239"/>
      <c r="I612" s="239"/>
      <c r="J612" s="239"/>
      <c r="K612" s="239"/>
      <c r="L612" s="239"/>
      <c r="M612" s="239"/>
    </row>
    <row r="613">
      <c r="A613" s="239"/>
      <c r="B613" s="239"/>
      <c r="C613" s="239"/>
      <c r="D613" s="239"/>
      <c r="E613" s="239"/>
      <c r="F613" s="239"/>
      <c r="G613" s="239"/>
      <c r="H613" s="239"/>
      <c r="I613" s="239"/>
      <c r="J613" s="239"/>
      <c r="K613" s="239"/>
      <c r="L613" s="239"/>
      <c r="M613" s="239"/>
    </row>
    <row r="614">
      <c r="A614" s="239"/>
      <c r="B614" s="239"/>
      <c r="C614" s="239"/>
      <c r="D614" s="239"/>
      <c r="E614" s="239"/>
      <c r="F614" s="239"/>
      <c r="G614" s="239"/>
      <c r="H614" s="239"/>
      <c r="I614" s="239"/>
      <c r="J614" s="239"/>
      <c r="K614" s="239"/>
      <c r="L614" s="239"/>
      <c r="M614" s="239"/>
    </row>
    <row r="615">
      <c r="A615" s="239"/>
      <c r="B615" s="239"/>
      <c r="C615" s="239"/>
      <c r="D615" s="239"/>
      <c r="E615" s="239"/>
      <c r="F615" s="239"/>
      <c r="G615" s="239"/>
      <c r="H615" s="239"/>
      <c r="I615" s="239"/>
      <c r="J615" s="239"/>
      <c r="K615" s="239"/>
      <c r="L615" s="239"/>
      <c r="M615" s="239"/>
    </row>
    <row r="616">
      <c r="A616" s="239"/>
      <c r="B616" s="239"/>
      <c r="C616" s="239"/>
      <c r="D616" s="239"/>
      <c r="E616" s="239"/>
      <c r="F616" s="239"/>
      <c r="G616" s="239"/>
      <c r="H616" s="239"/>
      <c r="I616" s="239"/>
      <c r="J616" s="239"/>
      <c r="K616" s="239"/>
      <c r="L616" s="239"/>
      <c r="M616" s="239"/>
    </row>
    <row r="617">
      <c r="A617" s="239"/>
      <c r="B617" s="239"/>
      <c r="C617" s="239"/>
      <c r="D617" s="239"/>
      <c r="E617" s="239"/>
      <c r="F617" s="239"/>
      <c r="G617" s="239"/>
      <c r="H617" s="239"/>
      <c r="I617" s="239"/>
      <c r="J617" s="239"/>
      <c r="K617" s="239"/>
      <c r="L617" s="239"/>
      <c r="M617" s="239"/>
    </row>
    <row r="618">
      <c r="A618" s="239"/>
      <c r="B618" s="239"/>
      <c r="C618" s="239"/>
      <c r="D618" s="239"/>
      <c r="E618" s="239"/>
      <c r="F618" s="239"/>
      <c r="G618" s="239"/>
      <c r="H618" s="239"/>
      <c r="I618" s="239"/>
      <c r="J618" s="239"/>
      <c r="K618" s="239"/>
      <c r="L618" s="239"/>
      <c r="M618" s="239"/>
    </row>
    <row r="619">
      <c r="A619" s="239"/>
      <c r="B619" s="239"/>
      <c r="C619" s="239"/>
      <c r="D619" s="239"/>
      <c r="E619" s="239"/>
      <c r="F619" s="239"/>
      <c r="G619" s="239"/>
      <c r="H619" s="239"/>
      <c r="I619" s="239"/>
      <c r="J619" s="239"/>
      <c r="K619" s="239"/>
      <c r="L619" s="239"/>
      <c r="M619" s="239"/>
    </row>
    <row r="620">
      <c r="A620" s="239"/>
      <c r="B620" s="239"/>
      <c r="C620" s="239"/>
      <c r="D620" s="239"/>
      <c r="E620" s="239"/>
      <c r="F620" s="239"/>
      <c r="G620" s="239"/>
      <c r="H620" s="239"/>
      <c r="I620" s="239"/>
      <c r="J620" s="239"/>
      <c r="K620" s="239"/>
      <c r="L620" s="239"/>
      <c r="M620" s="239"/>
    </row>
    <row r="621">
      <c r="A621" s="239"/>
      <c r="B621" s="239"/>
      <c r="C621" s="239"/>
      <c r="D621" s="239"/>
      <c r="E621" s="239"/>
      <c r="F621" s="239"/>
      <c r="G621" s="239"/>
      <c r="H621" s="239"/>
      <c r="I621" s="239"/>
      <c r="J621" s="239"/>
      <c r="K621" s="239"/>
      <c r="L621" s="239"/>
      <c r="M621" s="239"/>
    </row>
    <row r="622">
      <c r="A622" s="239"/>
      <c r="B622" s="239"/>
      <c r="C622" s="239"/>
      <c r="D622" s="239"/>
      <c r="E622" s="239"/>
      <c r="F622" s="239"/>
      <c r="G622" s="239"/>
      <c r="H622" s="239"/>
      <c r="I622" s="239"/>
      <c r="J622" s="239"/>
      <c r="K622" s="239"/>
      <c r="L622" s="239"/>
      <c r="M622" s="239"/>
    </row>
    <row r="623">
      <c r="A623" s="239"/>
      <c r="B623" s="239"/>
      <c r="C623" s="239"/>
      <c r="D623" s="239"/>
      <c r="E623" s="239"/>
      <c r="F623" s="239"/>
      <c r="G623" s="239"/>
      <c r="H623" s="239"/>
      <c r="I623" s="239"/>
      <c r="J623" s="239"/>
      <c r="K623" s="239"/>
      <c r="L623" s="239"/>
      <c r="M623" s="239"/>
    </row>
    <row r="624">
      <c r="A624" s="239"/>
      <c r="B624" s="239"/>
      <c r="C624" s="239"/>
      <c r="D624" s="239"/>
      <c r="E624" s="239"/>
      <c r="F624" s="239"/>
      <c r="G624" s="239"/>
      <c r="H624" s="239"/>
      <c r="I624" s="239"/>
      <c r="J624" s="239"/>
      <c r="K624" s="239"/>
      <c r="L624" s="239"/>
      <c r="M624" s="239"/>
    </row>
    <row r="625">
      <c r="A625" s="239"/>
      <c r="B625" s="239"/>
      <c r="C625" s="239"/>
      <c r="D625" s="239"/>
      <c r="E625" s="239"/>
      <c r="F625" s="239"/>
      <c r="G625" s="239"/>
      <c r="H625" s="239"/>
      <c r="I625" s="239"/>
      <c r="J625" s="239"/>
      <c r="K625" s="239"/>
      <c r="L625" s="239"/>
      <c r="M625" s="239"/>
    </row>
    <row r="626">
      <c r="A626" s="239"/>
      <c r="B626" s="239"/>
      <c r="C626" s="239"/>
      <c r="D626" s="239"/>
      <c r="E626" s="239"/>
      <c r="F626" s="239"/>
      <c r="G626" s="239"/>
      <c r="H626" s="239"/>
      <c r="I626" s="239"/>
      <c r="J626" s="239"/>
      <c r="K626" s="239"/>
      <c r="L626" s="239"/>
      <c r="M626" s="239"/>
    </row>
    <row r="627">
      <c r="A627" s="239"/>
      <c r="B627" s="239"/>
      <c r="C627" s="239"/>
      <c r="D627" s="239"/>
      <c r="E627" s="239"/>
      <c r="F627" s="239"/>
      <c r="G627" s="239"/>
      <c r="H627" s="239"/>
      <c r="I627" s="239"/>
      <c r="J627" s="239"/>
      <c r="K627" s="239"/>
      <c r="L627" s="239"/>
      <c r="M627" s="239"/>
    </row>
    <row r="628">
      <c r="A628" s="239"/>
      <c r="B628" s="239"/>
      <c r="C628" s="239"/>
      <c r="D628" s="239"/>
      <c r="E628" s="239"/>
      <c r="F628" s="239"/>
      <c r="G628" s="239"/>
      <c r="H628" s="239"/>
      <c r="I628" s="239"/>
      <c r="J628" s="239"/>
      <c r="K628" s="239"/>
      <c r="L628" s="239"/>
      <c r="M628" s="239"/>
    </row>
    <row r="629">
      <c r="A629" s="239"/>
      <c r="B629" s="239"/>
      <c r="C629" s="239"/>
      <c r="D629" s="239"/>
      <c r="E629" s="239"/>
      <c r="F629" s="239"/>
      <c r="G629" s="239"/>
      <c r="H629" s="239"/>
      <c r="I629" s="239"/>
      <c r="J629" s="239"/>
      <c r="K629" s="239"/>
      <c r="L629" s="239"/>
      <c r="M629" s="239"/>
    </row>
    <row r="630">
      <c r="A630" s="239"/>
      <c r="B630" s="239"/>
      <c r="C630" s="239"/>
      <c r="D630" s="239"/>
      <c r="E630" s="239"/>
      <c r="F630" s="239"/>
      <c r="G630" s="239"/>
      <c r="H630" s="239"/>
      <c r="I630" s="239"/>
      <c r="J630" s="239"/>
      <c r="K630" s="239"/>
      <c r="L630" s="239"/>
      <c r="M630" s="239"/>
    </row>
    <row r="631">
      <c r="A631" s="239"/>
      <c r="B631" s="239"/>
      <c r="C631" s="239"/>
      <c r="D631" s="239"/>
      <c r="E631" s="239"/>
      <c r="F631" s="239"/>
      <c r="G631" s="239"/>
      <c r="H631" s="239"/>
      <c r="I631" s="239"/>
      <c r="J631" s="239"/>
      <c r="K631" s="239"/>
      <c r="L631" s="239"/>
      <c r="M631" s="239"/>
    </row>
    <row r="632">
      <c r="A632" s="239"/>
      <c r="B632" s="239"/>
      <c r="C632" s="239"/>
      <c r="D632" s="239"/>
      <c r="E632" s="239"/>
      <c r="F632" s="239"/>
      <c r="G632" s="239"/>
      <c r="H632" s="239"/>
      <c r="I632" s="239"/>
      <c r="J632" s="239"/>
      <c r="K632" s="239"/>
      <c r="L632" s="239"/>
      <c r="M632" s="239"/>
    </row>
    <row r="633">
      <c r="A633" s="239"/>
      <c r="B633" s="239"/>
      <c r="C633" s="239"/>
      <c r="D633" s="239"/>
      <c r="E633" s="239"/>
      <c r="F633" s="239"/>
      <c r="G633" s="239"/>
      <c r="H633" s="239"/>
      <c r="I633" s="239"/>
      <c r="J633" s="239"/>
      <c r="K633" s="239"/>
      <c r="L633" s="239"/>
      <c r="M633" s="239"/>
    </row>
    <row r="634">
      <c r="A634" s="239"/>
      <c r="B634" s="239"/>
      <c r="C634" s="239"/>
      <c r="D634" s="239"/>
      <c r="E634" s="239"/>
      <c r="F634" s="239"/>
      <c r="G634" s="239"/>
      <c r="H634" s="239"/>
      <c r="I634" s="239"/>
      <c r="J634" s="239"/>
      <c r="K634" s="239"/>
      <c r="L634" s="239"/>
      <c r="M634" s="239"/>
    </row>
    <row r="635">
      <c r="A635" s="239"/>
      <c r="B635" s="239"/>
      <c r="C635" s="239"/>
      <c r="D635" s="239"/>
      <c r="E635" s="239"/>
      <c r="F635" s="239"/>
      <c r="G635" s="239"/>
      <c r="H635" s="239"/>
      <c r="I635" s="239"/>
      <c r="J635" s="239"/>
      <c r="K635" s="239"/>
      <c r="L635" s="239"/>
      <c r="M635" s="239"/>
    </row>
    <row r="636">
      <c r="A636" s="239"/>
      <c r="B636" s="239"/>
      <c r="C636" s="239"/>
      <c r="D636" s="239"/>
      <c r="E636" s="239"/>
      <c r="F636" s="239"/>
      <c r="G636" s="239"/>
      <c r="H636" s="239"/>
      <c r="I636" s="239"/>
      <c r="J636" s="239"/>
      <c r="K636" s="239"/>
      <c r="L636" s="239"/>
      <c r="M636" s="239"/>
    </row>
    <row r="637">
      <c r="A637" s="239"/>
      <c r="B637" s="239"/>
      <c r="C637" s="239"/>
      <c r="D637" s="239"/>
      <c r="E637" s="239"/>
      <c r="F637" s="239"/>
      <c r="G637" s="239"/>
      <c r="H637" s="239"/>
      <c r="I637" s="239"/>
      <c r="J637" s="239"/>
      <c r="K637" s="239"/>
      <c r="L637" s="239"/>
      <c r="M637" s="239"/>
    </row>
    <row r="638">
      <c r="A638" s="239"/>
      <c r="B638" s="239"/>
      <c r="C638" s="239"/>
      <c r="D638" s="239"/>
      <c r="E638" s="239"/>
      <c r="F638" s="239"/>
      <c r="G638" s="239"/>
      <c r="H638" s="239"/>
      <c r="I638" s="239"/>
      <c r="J638" s="239"/>
      <c r="K638" s="239"/>
      <c r="L638" s="239"/>
      <c r="M638" s="239"/>
    </row>
    <row r="639">
      <c r="A639" s="239"/>
      <c r="B639" s="239"/>
      <c r="C639" s="239"/>
      <c r="D639" s="239"/>
      <c r="E639" s="239"/>
      <c r="F639" s="239"/>
      <c r="G639" s="239"/>
      <c r="H639" s="239"/>
      <c r="I639" s="239"/>
      <c r="J639" s="239"/>
      <c r="K639" s="239"/>
      <c r="L639" s="239"/>
      <c r="M639" s="239"/>
    </row>
    <row r="640">
      <c r="A640" s="239"/>
      <c r="B640" s="239"/>
      <c r="C640" s="239"/>
      <c r="D640" s="239"/>
      <c r="E640" s="239"/>
      <c r="F640" s="239"/>
      <c r="G640" s="239"/>
      <c r="H640" s="239"/>
      <c r="I640" s="239"/>
      <c r="J640" s="239"/>
      <c r="K640" s="239"/>
      <c r="L640" s="239"/>
      <c r="M640" s="239"/>
    </row>
    <row r="641">
      <c r="A641" s="239"/>
      <c r="B641" s="239"/>
      <c r="C641" s="239"/>
      <c r="D641" s="239"/>
      <c r="E641" s="239"/>
      <c r="F641" s="239"/>
      <c r="G641" s="239"/>
      <c r="H641" s="239"/>
      <c r="I641" s="239"/>
      <c r="J641" s="239"/>
      <c r="K641" s="239"/>
      <c r="L641" s="239"/>
      <c r="M641" s="239"/>
    </row>
    <row r="642">
      <c r="A642" s="239"/>
      <c r="B642" s="239"/>
      <c r="C642" s="239"/>
      <c r="D642" s="239"/>
      <c r="E642" s="239"/>
      <c r="F642" s="239"/>
      <c r="G642" s="239"/>
      <c r="H642" s="239"/>
      <c r="I642" s="239"/>
      <c r="J642" s="239"/>
      <c r="K642" s="239"/>
      <c r="L642" s="239"/>
      <c r="M642" s="239"/>
    </row>
    <row r="643">
      <c r="A643" s="239"/>
      <c r="B643" s="239"/>
      <c r="C643" s="239"/>
      <c r="D643" s="239"/>
      <c r="E643" s="239"/>
      <c r="F643" s="239"/>
      <c r="G643" s="239"/>
      <c r="H643" s="239"/>
      <c r="I643" s="239"/>
      <c r="J643" s="239"/>
      <c r="K643" s="239"/>
      <c r="L643" s="239"/>
      <c r="M643" s="239"/>
    </row>
    <row r="644">
      <c r="A644" s="239"/>
      <c r="B644" s="239"/>
      <c r="C644" s="239"/>
      <c r="D644" s="239"/>
      <c r="E644" s="239"/>
      <c r="F644" s="239"/>
      <c r="G644" s="239"/>
      <c r="H644" s="239"/>
      <c r="I644" s="239"/>
      <c r="J644" s="239"/>
      <c r="K644" s="239"/>
      <c r="L644" s="239"/>
      <c r="M644" s="239"/>
    </row>
    <row r="645">
      <c r="A645" s="239"/>
      <c r="B645" s="239"/>
      <c r="C645" s="239"/>
      <c r="D645" s="239"/>
      <c r="E645" s="239"/>
      <c r="F645" s="239"/>
      <c r="G645" s="239"/>
      <c r="H645" s="239"/>
      <c r="I645" s="239"/>
      <c r="J645" s="239"/>
      <c r="K645" s="239"/>
      <c r="L645" s="239"/>
      <c r="M645" s="239"/>
    </row>
    <row r="646">
      <c r="A646" s="239"/>
      <c r="B646" s="239"/>
      <c r="C646" s="239"/>
      <c r="D646" s="239"/>
      <c r="E646" s="239"/>
      <c r="F646" s="239"/>
      <c r="G646" s="239"/>
      <c r="H646" s="239"/>
      <c r="I646" s="239"/>
      <c r="J646" s="239"/>
      <c r="K646" s="239"/>
      <c r="L646" s="239"/>
      <c r="M646" s="239"/>
    </row>
    <row r="647">
      <c r="A647" s="239"/>
      <c r="B647" s="239"/>
      <c r="C647" s="239"/>
      <c r="D647" s="239"/>
      <c r="E647" s="239"/>
      <c r="F647" s="239"/>
      <c r="G647" s="239"/>
      <c r="H647" s="239"/>
      <c r="I647" s="239"/>
      <c r="J647" s="239"/>
      <c r="K647" s="239"/>
      <c r="L647" s="239"/>
      <c r="M647" s="239"/>
    </row>
    <row r="648">
      <c r="A648" s="239"/>
      <c r="B648" s="239"/>
      <c r="C648" s="239"/>
      <c r="D648" s="239"/>
      <c r="E648" s="239"/>
      <c r="F648" s="239"/>
      <c r="G648" s="239"/>
      <c r="H648" s="239"/>
      <c r="I648" s="239"/>
      <c r="J648" s="239"/>
      <c r="K648" s="239"/>
      <c r="L648" s="239"/>
      <c r="M648" s="239"/>
    </row>
    <row r="649">
      <c r="A649" s="239"/>
      <c r="B649" s="239"/>
      <c r="C649" s="239"/>
      <c r="D649" s="239"/>
      <c r="E649" s="239"/>
      <c r="F649" s="239"/>
      <c r="G649" s="239"/>
      <c r="H649" s="239"/>
      <c r="I649" s="239"/>
      <c r="J649" s="239"/>
      <c r="K649" s="239"/>
      <c r="L649" s="239"/>
      <c r="M649" s="239"/>
    </row>
    <row r="650">
      <c r="A650" s="239"/>
      <c r="B650" s="239"/>
      <c r="C650" s="239"/>
      <c r="D650" s="239"/>
      <c r="E650" s="239"/>
      <c r="F650" s="239"/>
      <c r="G650" s="239"/>
      <c r="H650" s="239"/>
      <c r="I650" s="239"/>
      <c r="J650" s="239"/>
      <c r="K650" s="239"/>
      <c r="L650" s="239"/>
      <c r="M650" s="239"/>
    </row>
    <row r="651">
      <c r="A651" s="239"/>
      <c r="B651" s="239"/>
      <c r="C651" s="239"/>
      <c r="D651" s="239"/>
      <c r="E651" s="239"/>
      <c r="F651" s="239"/>
      <c r="G651" s="239"/>
      <c r="H651" s="239"/>
      <c r="I651" s="239"/>
      <c r="J651" s="239"/>
      <c r="K651" s="239"/>
      <c r="L651" s="239"/>
      <c r="M651" s="239"/>
    </row>
    <row r="652">
      <c r="A652" s="239"/>
      <c r="B652" s="239"/>
      <c r="C652" s="239"/>
      <c r="D652" s="239"/>
      <c r="E652" s="239"/>
      <c r="F652" s="239"/>
      <c r="G652" s="239"/>
      <c r="H652" s="239"/>
      <c r="I652" s="239"/>
      <c r="J652" s="239"/>
      <c r="K652" s="239"/>
      <c r="L652" s="239"/>
      <c r="M652" s="239"/>
    </row>
    <row r="653">
      <c r="A653" s="239"/>
      <c r="B653" s="239"/>
      <c r="C653" s="239"/>
      <c r="D653" s="239"/>
      <c r="E653" s="239"/>
      <c r="F653" s="239"/>
      <c r="G653" s="239"/>
      <c r="H653" s="239"/>
      <c r="I653" s="239"/>
      <c r="J653" s="239"/>
      <c r="K653" s="239"/>
      <c r="L653" s="239"/>
      <c r="M653" s="239"/>
    </row>
    <row r="654">
      <c r="A654" s="239"/>
      <c r="B654" s="239"/>
      <c r="C654" s="239"/>
      <c r="D654" s="239"/>
      <c r="E654" s="239"/>
      <c r="F654" s="239"/>
      <c r="G654" s="239"/>
      <c r="H654" s="239"/>
      <c r="I654" s="239"/>
      <c r="J654" s="239"/>
      <c r="K654" s="239"/>
      <c r="L654" s="239"/>
      <c r="M654" s="239"/>
    </row>
    <row r="655">
      <c r="A655" s="239"/>
      <c r="B655" s="239"/>
      <c r="C655" s="239"/>
      <c r="D655" s="239"/>
      <c r="E655" s="239"/>
      <c r="F655" s="239"/>
      <c r="G655" s="239"/>
      <c r="H655" s="239"/>
      <c r="I655" s="239"/>
      <c r="J655" s="239"/>
      <c r="K655" s="239"/>
      <c r="L655" s="239"/>
      <c r="M655" s="239"/>
    </row>
    <row r="656">
      <c r="A656" s="239"/>
      <c r="B656" s="239"/>
      <c r="C656" s="239"/>
      <c r="D656" s="239"/>
      <c r="E656" s="239"/>
      <c r="F656" s="239"/>
      <c r="G656" s="239"/>
      <c r="H656" s="239"/>
      <c r="I656" s="239"/>
      <c r="J656" s="239"/>
      <c r="K656" s="239"/>
      <c r="L656" s="239"/>
      <c r="M656" s="239"/>
    </row>
    <row r="657">
      <c r="A657" s="239"/>
      <c r="B657" s="239"/>
      <c r="C657" s="239"/>
      <c r="D657" s="239"/>
      <c r="E657" s="239"/>
      <c r="F657" s="239"/>
      <c r="G657" s="239"/>
      <c r="H657" s="239"/>
      <c r="I657" s="239"/>
      <c r="J657" s="239"/>
      <c r="K657" s="239"/>
      <c r="L657" s="239"/>
      <c r="M657" s="239"/>
    </row>
    <row r="658">
      <c r="A658" s="239"/>
      <c r="B658" s="239"/>
      <c r="C658" s="239"/>
      <c r="D658" s="239"/>
      <c r="E658" s="239"/>
      <c r="F658" s="239"/>
      <c r="G658" s="239"/>
      <c r="H658" s="239"/>
      <c r="I658" s="239"/>
      <c r="J658" s="239"/>
      <c r="K658" s="239"/>
      <c r="L658" s="239"/>
      <c r="M658" s="239"/>
    </row>
    <row r="659">
      <c r="A659" s="239"/>
      <c r="B659" s="239"/>
      <c r="C659" s="239"/>
      <c r="D659" s="239"/>
      <c r="E659" s="239"/>
      <c r="F659" s="239"/>
      <c r="G659" s="239"/>
      <c r="H659" s="239"/>
      <c r="I659" s="239"/>
      <c r="J659" s="239"/>
      <c r="K659" s="239"/>
      <c r="L659" s="239"/>
      <c r="M659" s="239"/>
    </row>
    <row r="660">
      <c r="A660" s="239"/>
      <c r="B660" s="239"/>
      <c r="C660" s="239"/>
      <c r="D660" s="239"/>
      <c r="E660" s="239"/>
      <c r="F660" s="239"/>
      <c r="G660" s="239"/>
      <c r="H660" s="239"/>
      <c r="I660" s="239"/>
      <c r="J660" s="239"/>
      <c r="K660" s="239"/>
      <c r="L660" s="239"/>
      <c r="M660" s="239"/>
    </row>
    <row r="661">
      <c r="A661" s="239"/>
      <c r="B661" s="239"/>
      <c r="C661" s="239"/>
      <c r="D661" s="239"/>
      <c r="E661" s="239"/>
      <c r="F661" s="239"/>
      <c r="G661" s="239"/>
      <c r="H661" s="239"/>
      <c r="I661" s="239"/>
      <c r="J661" s="239"/>
      <c r="K661" s="239"/>
      <c r="L661" s="239"/>
      <c r="M661" s="239"/>
    </row>
    <row r="662">
      <c r="A662" s="239"/>
      <c r="B662" s="239"/>
      <c r="C662" s="239"/>
      <c r="D662" s="239"/>
      <c r="E662" s="239"/>
      <c r="F662" s="239"/>
      <c r="G662" s="239"/>
      <c r="H662" s="239"/>
      <c r="I662" s="239"/>
      <c r="J662" s="239"/>
      <c r="K662" s="239"/>
      <c r="L662" s="239"/>
      <c r="M662" s="239"/>
    </row>
    <row r="663">
      <c r="A663" s="239"/>
      <c r="B663" s="239"/>
      <c r="C663" s="239"/>
      <c r="D663" s="239"/>
      <c r="E663" s="239"/>
      <c r="F663" s="239"/>
      <c r="G663" s="239"/>
      <c r="H663" s="239"/>
      <c r="I663" s="239"/>
      <c r="J663" s="239"/>
      <c r="K663" s="239"/>
      <c r="L663" s="239"/>
      <c r="M663" s="239"/>
    </row>
    <row r="664">
      <c r="A664" s="239"/>
      <c r="B664" s="239"/>
      <c r="C664" s="239"/>
      <c r="D664" s="239"/>
      <c r="E664" s="239"/>
      <c r="F664" s="239"/>
      <c r="G664" s="239"/>
      <c r="H664" s="239"/>
      <c r="I664" s="239"/>
      <c r="J664" s="239"/>
      <c r="K664" s="239"/>
      <c r="L664" s="239"/>
      <c r="M664" s="239"/>
    </row>
    <row r="665">
      <c r="A665" s="239"/>
      <c r="B665" s="239"/>
      <c r="C665" s="239"/>
      <c r="D665" s="239"/>
      <c r="E665" s="239"/>
      <c r="F665" s="239"/>
      <c r="G665" s="239"/>
      <c r="H665" s="239"/>
      <c r="I665" s="239"/>
      <c r="J665" s="239"/>
      <c r="K665" s="239"/>
      <c r="L665" s="239"/>
      <c r="M665" s="239"/>
    </row>
    <row r="666">
      <c r="A666" s="239"/>
      <c r="B666" s="239"/>
      <c r="C666" s="239"/>
      <c r="D666" s="239"/>
      <c r="E666" s="239"/>
      <c r="F666" s="239"/>
      <c r="G666" s="239"/>
      <c r="H666" s="239"/>
      <c r="I666" s="239"/>
      <c r="J666" s="239"/>
      <c r="K666" s="239"/>
      <c r="L666" s="239"/>
      <c r="M666" s="239"/>
    </row>
    <row r="667">
      <c r="A667" s="239"/>
      <c r="B667" s="239"/>
      <c r="C667" s="239"/>
      <c r="D667" s="239"/>
      <c r="E667" s="239"/>
      <c r="F667" s="239"/>
      <c r="G667" s="239"/>
      <c r="H667" s="239"/>
      <c r="I667" s="239"/>
      <c r="J667" s="239"/>
      <c r="K667" s="239"/>
      <c r="L667" s="239"/>
      <c r="M667" s="239"/>
    </row>
    <row r="668">
      <c r="A668" s="239"/>
      <c r="B668" s="239"/>
      <c r="C668" s="239"/>
      <c r="D668" s="239"/>
      <c r="E668" s="239"/>
      <c r="F668" s="239"/>
      <c r="G668" s="239"/>
      <c r="H668" s="239"/>
      <c r="I668" s="239"/>
      <c r="J668" s="239"/>
      <c r="K668" s="239"/>
      <c r="L668" s="239"/>
      <c r="M668" s="239"/>
    </row>
    <row r="669">
      <c r="A669" s="239"/>
      <c r="B669" s="239"/>
      <c r="C669" s="239"/>
      <c r="D669" s="239"/>
      <c r="E669" s="239"/>
      <c r="F669" s="239"/>
      <c r="G669" s="239"/>
      <c r="H669" s="239"/>
      <c r="I669" s="239"/>
      <c r="J669" s="239"/>
      <c r="K669" s="239"/>
      <c r="L669" s="239"/>
      <c r="M669" s="239"/>
    </row>
    <row r="670">
      <c r="A670" s="239"/>
      <c r="B670" s="239"/>
      <c r="C670" s="239"/>
      <c r="D670" s="239"/>
      <c r="E670" s="239"/>
      <c r="F670" s="239"/>
      <c r="G670" s="239"/>
      <c r="H670" s="239"/>
      <c r="I670" s="239"/>
      <c r="J670" s="239"/>
      <c r="K670" s="239"/>
      <c r="L670" s="239"/>
      <c r="M670" s="239"/>
    </row>
    <row r="671">
      <c r="A671" s="239"/>
      <c r="B671" s="239"/>
      <c r="C671" s="239"/>
      <c r="D671" s="239"/>
      <c r="E671" s="239"/>
      <c r="F671" s="239"/>
      <c r="G671" s="239"/>
      <c r="H671" s="239"/>
      <c r="I671" s="239"/>
      <c r="J671" s="239"/>
      <c r="K671" s="239"/>
      <c r="L671" s="239"/>
      <c r="M671" s="239"/>
    </row>
    <row r="672">
      <c r="A672" s="239"/>
      <c r="B672" s="239"/>
      <c r="C672" s="239"/>
      <c r="D672" s="239"/>
      <c r="E672" s="239"/>
      <c r="F672" s="239"/>
      <c r="G672" s="239"/>
      <c r="H672" s="239"/>
      <c r="I672" s="239"/>
      <c r="J672" s="239"/>
      <c r="K672" s="239"/>
      <c r="L672" s="239"/>
      <c r="M672" s="239"/>
    </row>
    <row r="673">
      <c r="A673" s="239"/>
      <c r="B673" s="239"/>
      <c r="C673" s="239"/>
      <c r="D673" s="239"/>
      <c r="E673" s="239"/>
      <c r="F673" s="239"/>
      <c r="G673" s="239"/>
      <c r="H673" s="239"/>
      <c r="I673" s="239"/>
      <c r="J673" s="239"/>
      <c r="K673" s="239"/>
      <c r="L673" s="239"/>
      <c r="M673" s="239"/>
    </row>
    <row r="674">
      <c r="A674" s="239"/>
      <c r="B674" s="239"/>
      <c r="C674" s="239"/>
      <c r="D674" s="239"/>
      <c r="E674" s="239"/>
      <c r="F674" s="239"/>
      <c r="G674" s="239"/>
      <c r="H674" s="239"/>
      <c r="I674" s="239"/>
      <c r="J674" s="239"/>
      <c r="K674" s="239"/>
      <c r="L674" s="239"/>
      <c r="M674" s="239"/>
    </row>
    <row r="675">
      <c r="A675" s="239"/>
      <c r="B675" s="239"/>
      <c r="C675" s="239"/>
      <c r="D675" s="239"/>
      <c r="E675" s="239"/>
      <c r="F675" s="239"/>
      <c r="G675" s="239"/>
      <c r="H675" s="239"/>
      <c r="I675" s="239"/>
      <c r="J675" s="239"/>
      <c r="K675" s="239"/>
      <c r="L675" s="239"/>
      <c r="M675" s="239"/>
    </row>
    <row r="676">
      <c r="A676" s="239"/>
      <c r="B676" s="239"/>
      <c r="C676" s="239"/>
      <c r="D676" s="239"/>
      <c r="E676" s="239"/>
      <c r="F676" s="239"/>
      <c r="G676" s="239"/>
      <c r="H676" s="239"/>
      <c r="I676" s="239"/>
      <c r="J676" s="239"/>
      <c r="K676" s="239"/>
      <c r="L676" s="239"/>
      <c r="M676" s="239"/>
    </row>
    <row r="677">
      <c r="A677" s="239"/>
      <c r="B677" s="239"/>
      <c r="C677" s="239"/>
      <c r="D677" s="239"/>
      <c r="E677" s="239"/>
      <c r="F677" s="239"/>
      <c r="G677" s="239"/>
      <c r="H677" s="239"/>
      <c r="I677" s="239"/>
      <c r="J677" s="239"/>
      <c r="K677" s="239"/>
      <c r="L677" s="239"/>
      <c r="M677" s="239"/>
    </row>
    <row r="678">
      <c r="A678" s="239"/>
      <c r="B678" s="239"/>
      <c r="C678" s="239"/>
      <c r="D678" s="239"/>
      <c r="E678" s="239"/>
      <c r="F678" s="239"/>
      <c r="G678" s="239"/>
      <c r="H678" s="239"/>
      <c r="I678" s="239"/>
      <c r="J678" s="239"/>
      <c r="K678" s="239"/>
      <c r="L678" s="239"/>
      <c r="M678" s="239"/>
    </row>
    <row r="679">
      <c r="A679" s="239"/>
      <c r="B679" s="239"/>
      <c r="C679" s="239"/>
      <c r="D679" s="239"/>
      <c r="E679" s="239"/>
      <c r="F679" s="239"/>
      <c r="G679" s="239"/>
      <c r="H679" s="239"/>
      <c r="I679" s="239"/>
      <c r="J679" s="239"/>
      <c r="K679" s="239"/>
      <c r="L679" s="239"/>
      <c r="M679" s="239"/>
    </row>
    <row r="680">
      <c r="A680" s="239"/>
      <c r="B680" s="239"/>
      <c r="C680" s="239"/>
      <c r="D680" s="239"/>
      <c r="E680" s="239"/>
      <c r="F680" s="239"/>
      <c r="G680" s="239"/>
      <c r="H680" s="239"/>
      <c r="I680" s="239"/>
      <c r="J680" s="239"/>
      <c r="K680" s="239"/>
      <c r="L680" s="239"/>
      <c r="M680" s="239"/>
    </row>
    <row r="681">
      <c r="A681" s="239"/>
      <c r="B681" s="239"/>
      <c r="C681" s="239"/>
      <c r="D681" s="239"/>
      <c r="E681" s="239"/>
      <c r="F681" s="239"/>
      <c r="G681" s="239"/>
      <c r="H681" s="239"/>
      <c r="I681" s="239"/>
      <c r="J681" s="239"/>
      <c r="K681" s="239"/>
      <c r="L681" s="239"/>
      <c r="M681" s="239"/>
    </row>
    <row r="682">
      <c r="A682" s="239"/>
      <c r="B682" s="239"/>
      <c r="C682" s="239"/>
      <c r="D682" s="239"/>
      <c r="E682" s="239"/>
      <c r="F682" s="239"/>
      <c r="G682" s="239"/>
      <c r="H682" s="239"/>
      <c r="I682" s="239"/>
      <c r="J682" s="239"/>
      <c r="K682" s="239"/>
      <c r="L682" s="239"/>
      <c r="M682" s="239"/>
    </row>
    <row r="683">
      <c r="A683" s="239"/>
      <c r="B683" s="239"/>
      <c r="C683" s="239"/>
      <c r="D683" s="239"/>
      <c r="E683" s="239"/>
      <c r="F683" s="239"/>
      <c r="G683" s="239"/>
      <c r="H683" s="239"/>
      <c r="I683" s="239"/>
      <c r="J683" s="239"/>
      <c r="K683" s="239"/>
      <c r="L683" s="239"/>
      <c r="M683" s="239"/>
    </row>
    <row r="684">
      <c r="A684" s="239"/>
      <c r="B684" s="239"/>
      <c r="C684" s="239"/>
      <c r="D684" s="239"/>
      <c r="E684" s="239"/>
      <c r="F684" s="239"/>
      <c r="G684" s="239"/>
      <c r="H684" s="239"/>
      <c r="I684" s="239"/>
      <c r="J684" s="239"/>
      <c r="K684" s="239"/>
      <c r="L684" s="239"/>
      <c r="M684" s="239"/>
    </row>
    <row r="685">
      <c r="A685" s="239"/>
      <c r="B685" s="239"/>
      <c r="C685" s="239"/>
      <c r="D685" s="239"/>
      <c r="E685" s="239"/>
      <c r="F685" s="239"/>
      <c r="G685" s="239"/>
      <c r="H685" s="239"/>
      <c r="I685" s="239"/>
      <c r="J685" s="239"/>
      <c r="K685" s="239"/>
      <c r="L685" s="239"/>
      <c r="M685" s="239"/>
    </row>
    <row r="686">
      <c r="A686" s="239"/>
      <c r="B686" s="239"/>
      <c r="C686" s="239"/>
      <c r="D686" s="239"/>
      <c r="E686" s="239"/>
      <c r="F686" s="239"/>
      <c r="G686" s="239"/>
      <c r="H686" s="239"/>
      <c r="I686" s="239"/>
      <c r="J686" s="239"/>
      <c r="K686" s="239"/>
      <c r="L686" s="239"/>
      <c r="M686" s="239"/>
    </row>
    <row r="687">
      <c r="A687" s="239"/>
      <c r="B687" s="239"/>
      <c r="C687" s="239"/>
      <c r="D687" s="239"/>
      <c r="E687" s="239"/>
      <c r="F687" s="239"/>
      <c r="G687" s="239"/>
      <c r="H687" s="239"/>
      <c r="I687" s="239"/>
      <c r="J687" s="239"/>
      <c r="K687" s="239"/>
      <c r="L687" s="239"/>
      <c r="M687" s="239"/>
    </row>
    <row r="688">
      <c r="A688" s="239"/>
      <c r="B688" s="239"/>
      <c r="C688" s="239"/>
      <c r="D688" s="239"/>
      <c r="E688" s="239"/>
      <c r="F688" s="239"/>
      <c r="G688" s="239"/>
      <c r="H688" s="239"/>
      <c r="I688" s="239"/>
      <c r="J688" s="239"/>
      <c r="K688" s="239"/>
      <c r="L688" s="239"/>
      <c r="M688" s="239"/>
    </row>
    <row r="689">
      <c r="A689" s="239"/>
      <c r="B689" s="239"/>
      <c r="C689" s="239"/>
      <c r="D689" s="239"/>
      <c r="E689" s="239"/>
      <c r="F689" s="239"/>
      <c r="G689" s="239"/>
      <c r="H689" s="239"/>
      <c r="I689" s="239"/>
      <c r="J689" s="239"/>
      <c r="K689" s="239"/>
      <c r="L689" s="239"/>
      <c r="M689" s="239"/>
    </row>
    <row r="690">
      <c r="A690" s="239"/>
      <c r="B690" s="239"/>
      <c r="C690" s="239"/>
      <c r="D690" s="239"/>
      <c r="E690" s="239"/>
      <c r="F690" s="239"/>
      <c r="G690" s="239"/>
      <c r="H690" s="239"/>
      <c r="I690" s="239"/>
      <c r="J690" s="239"/>
      <c r="K690" s="239"/>
      <c r="L690" s="239"/>
      <c r="M690" s="239"/>
    </row>
    <row r="691">
      <c r="A691" s="239"/>
      <c r="B691" s="239"/>
      <c r="C691" s="239"/>
      <c r="D691" s="239"/>
      <c r="E691" s="239"/>
      <c r="F691" s="239"/>
      <c r="G691" s="239"/>
      <c r="H691" s="239"/>
      <c r="I691" s="239"/>
      <c r="J691" s="239"/>
      <c r="K691" s="239"/>
      <c r="L691" s="239"/>
      <c r="M691" s="239"/>
    </row>
    <row r="692">
      <c r="A692" s="239"/>
      <c r="B692" s="239"/>
      <c r="C692" s="239"/>
      <c r="D692" s="239"/>
      <c r="E692" s="239"/>
      <c r="F692" s="239"/>
      <c r="G692" s="239"/>
      <c r="H692" s="239"/>
      <c r="I692" s="239"/>
      <c r="J692" s="239"/>
      <c r="K692" s="239"/>
      <c r="L692" s="239"/>
      <c r="M692" s="239"/>
    </row>
    <row r="693">
      <c r="A693" s="239"/>
      <c r="B693" s="239"/>
      <c r="C693" s="239"/>
      <c r="D693" s="239"/>
      <c r="E693" s="239"/>
      <c r="F693" s="239"/>
      <c r="G693" s="239"/>
      <c r="H693" s="239"/>
      <c r="I693" s="239"/>
      <c r="J693" s="239"/>
      <c r="K693" s="239"/>
      <c r="L693" s="239"/>
      <c r="M693" s="239"/>
    </row>
    <row r="694">
      <c r="A694" s="239"/>
      <c r="B694" s="239"/>
      <c r="C694" s="239"/>
      <c r="D694" s="239"/>
      <c r="E694" s="239"/>
      <c r="F694" s="239"/>
      <c r="G694" s="239"/>
      <c r="H694" s="239"/>
      <c r="I694" s="239"/>
      <c r="J694" s="239"/>
      <c r="K694" s="239"/>
      <c r="L694" s="239"/>
      <c r="M694" s="239"/>
    </row>
    <row r="695">
      <c r="A695" s="239"/>
      <c r="B695" s="239"/>
      <c r="C695" s="239"/>
      <c r="D695" s="239"/>
      <c r="E695" s="239"/>
      <c r="F695" s="239"/>
      <c r="G695" s="239"/>
      <c r="H695" s="239"/>
      <c r="I695" s="239"/>
      <c r="J695" s="239"/>
      <c r="K695" s="239"/>
      <c r="L695" s="239"/>
      <c r="M695" s="239"/>
    </row>
    <row r="696">
      <c r="A696" s="239"/>
      <c r="B696" s="239"/>
      <c r="C696" s="239"/>
      <c r="D696" s="239"/>
      <c r="E696" s="239"/>
      <c r="F696" s="239"/>
      <c r="G696" s="239"/>
      <c r="H696" s="239"/>
      <c r="I696" s="239"/>
      <c r="J696" s="239"/>
      <c r="K696" s="239"/>
      <c r="L696" s="239"/>
      <c r="M696" s="239"/>
    </row>
    <row r="697">
      <c r="A697" s="239"/>
      <c r="B697" s="239"/>
      <c r="C697" s="239"/>
      <c r="D697" s="239"/>
      <c r="E697" s="239"/>
      <c r="F697" s="239"/>
      <c r="G697" s="239"/>
      <c r="H697" s="239"/>
      <c r="I697" s="239"/>
      <c r="J697" s="239"/>
      <c r="K697" s="239"/>
      <c r="L697" s="239"/>
      <c r="M697" s="239"/>
    </row>
    <row r="698">
      <c r="A698" s="239"/>
      <c r="B698" s="239"/>
      <c r="C698" s="239"/>
      <c r="D698" s="239"/>
      <c r="E698" s="239"/>
      <c r="F698" s="239"/>
      <c r="G698" s="239"/>
      <c r="H698" s="239"/>
      <c r="I698" s="239"/>
      <c r="J698" s="239"/>
      <c r="K698" s="239"/>
      <c r="L698" s="239"/>
      <c r="M698" s="239"/>
    </row>
    <row r="699">
      <c r="A699" s="239"/>
      <c r="B699" s="239"/>
      <c r="C699" s="239"/>
      <c r="D699" s="239"/>
      <c r="E699" s="239"/>
      <c r="F699" s="239"/>
      <c r="G699" s="239"/>
      <c r="H699" s="239"/>
      <c r="I699" s="239"/>
      <c r="J699" s="239"/>
      <c r="K699" s="239"/>
      <c r="L699" s="239"/>
      <c r="M699" s="239"/>
    </row>
    <row r="700">
      <c r="A700" s="239"/>
      <c r="B700" s="239"/>
      <c r="C700" s="239"/>
      <c r="D700" s="239"/>
      <c r="E700" s="239"/>
      <c r="F700" s="239"/>
      <c r="G700" s="239"/>
      <c r="H700" s="239"/>
      <c r="I700" s="239"/>
      <c r="J700" s="239"/>
      <c r="K700" s="239"/>
      <c r="L700" s="239"/>
      <c r="M700" s="239"/>
    </row>
    <row r="701">
      <c r="A701" s="239"/>
      <c r="B701" s="239"/>
      <c r="C701" s="239"/>
      <c r="D701" s="239"/>
      <c r="E701" s="239"/>
      <c r="F701" s="239"/>
      <c r="G701" s="239"/>
      <c r="H701" s="239"/>
      <c r="I701" s="239"/>
      <c r="J701" s="239"/>
      <c r="K701" s="239"/>
      <c r="L701" s="239"/>
      <c r="M701" s="239"/>
    </row>
    <row r="702">
      <c r="A702" s="239"/>
      <c r="B702" s="239"/>
      <c r="C702" s="239"/>
      <c r="D702" s="239"/>
      <c r="E702" s="239"/>
      <c r="F702" s="239"/>
      <c r="G702" s="239"/>
      <c r="H702" s="239"/>
      <c r="I702" s="239"/>
      <c r="J702" s="239"/>
      <c r="K702" s="239"/>
      <c r="L702" s="239"/>
      <c r="M702" s="239"/>
    </row>
    <row r="703">
      <c r="A703" s="239"/>
      <c r="B703" s="239"/>
      <c r="C703" s="239"/>
      <c r="D703" s="239"/>
      <c r="E703" s="239"/>
      <c r="F703" s="239"/>
      <c r="G703" s="239"/>
      <c r="H703" s="239"/>
      <c r="I703" s="239"/>
      <c r="J703" s="239"/>
      <c r="K703" s="239"/>
      <c r="L703" s="239"/>
      <c r="M703" s="239"/>
    </row>
    <row r="704">
      <c r="A704" s="239"/>
      <c r="B704" s="239"/>
      <c r="C704" s="239"/>
      <c r="D704" s="239"/>
      <c r="E704" s="239"/>
      <c r="F704" s="239"/>
      <c r="G704" s="239"/>
      <c r="H704" s="239"/>
      <c r="I704" s="239"/>
      <c r="J704" s="239"/>
      <c r="K704" s="239"/>
      <c r="L704" s="239"/>
      <c r="M704" s="239"/>
    </row>
    <row r="705">
      <c r="A705" s="239"/>
      <c r="B705" s="239"/>
      <c r="C705" s="239"/>
      <c r="D705" s="239"/>
      <c r="E705" s="239"/>
      <c r="F705" s="239"/>
      <c r="G705" s="239"/>
      <c r="H705" s="239"/>
      <c r="I705" s="239"/>
      <c r="J705" s="239"/>
      <c r="K705" s="239"/>
      <c r="L705" s="239"/>
      <c r="M705" s="239"/>
    </row>
    <row r="706">
      <c r="A706" s="239"/>
      <c r="B706" s="239"/>
      <c r="C706" s="239"/>
      <c r="D706" s="239"/>
      <c r="E706" s="239"/>
      <c r="F706" s="239"/>
      <c r="G706" s="239"/>
      <c r="H706" s="239"/>
      <c r="I706" s="239"/>
      <c r="J706" s="239"/>
      <c r="K706" s="239"/>
      <c r="L706" s="239"/>
      <c r="M706" s="239"/>
    </row>
    <row r="707">
      <c r="A707" s="239"/>
      <c r="B707" s="239"/>
      <c r="C707" s="239"/>
      <c r="D707" s="239"/>
      <c r="E707" s="239"/>
      <c r="F707" s="239"/>
      <c r="G707" s="239"/>
      <c r="H707" s="239"/>
      <c r="I707" s="239"/>
      <c r="J707" s="239"/>
      <c r="K707" s="239"/>
      <c r="L707" s="239"/>
      <c r="M707" s="239"/>
    </row>
    <row r="708">
      <c r="A708" s="239"/>
      <c r="B708" s="239"/>
      <c r="C708" s="239"/>
      <c r="D708" s="239"/>
      <c r="E708" s="239"/>
      <c r="F708" s="239"/>
      <c r="G708" s="239"/>
      <c r="H708" s="239"/>
      <c r="I708" s="239"/>
      <c r="J708" s="239"/>
      <c r="K708" s="239"/>
      <c r="L708" s="239"/>
      <c r="M708" s="239"/>
    </row>
    <row r="709">
      <c r="A709" s="239"/>
      <c r="B709" s="239"/>
      <c r="C709" s="239"/>
      <c r="D709" s="239"/>
      <c r="E709" s="239"/>
      <c r="F709" s="239"/>
      <c r="G709" s="239"/>
      <c r="H709" s="239"/>
      <c r="I709" s="239"/>
      <c r="J709" s="239"/>
      <c r="K709" s="239"/>
      <c r="L709" s="239"/>
      <c r="M709" s="239"/>
    </row>
    <row r="710">
      <c r="A710" s="239"/>
      <c r="B710" s="239"/>
      <c r="C710" s="239"/>
      <c r="D710" s="239"/>
      <c r="E710" s="239"/>
      <c r="F710" s="239"/>
      <c r="G710" s="239"/>
      <c r="H710" s="239"/>
      <c r="I710" s="239"/>
      <c r="J710" s="239"/>
      <c r="K710" s="239"/>
      <c r="L710" s="239"/>
      <c r="M710" s="239"/>
    </row>
    <row r="711">
      <c r="A711" s="239"/>
      <c r="B711" s="239"/>
      <c r="C711" s="239"/>
      <c r="D711" s="239"/>
      <c r="E711" s="239"/>
      <c r="F711" s="239"/>
      <c r="G711" s="239"/>
      <c r="H711" s="239"/>
      <c r="I711" s="239"/>
      <c r="J711" s="239"/>
      <c r="K711" s="239"/>
      <c r="L711" s="239"/>
      <c r="M711" s="239"/>
    </row>
    <row r="712">
      <c r="A712" s="239"/>
      <c r="B712" s="239"/>
      <c r="C712" s="239"/>
      <c r="D712" s="239"/>
      <c r="E712" s="239"/>
      <c r="F712" s="239"/>
      <c r="G712" s="239"/>
      <c r="H712" s="239"/>
      <c r="I712" s="239"/>
      <c r="J712" s="239"/>
      <c r="K712" s="239"/>
      <c r="L712" s="239"/>
      <c r="M712" s="239"/>
    </row>
    <row r="713">
      <c r="A713" s="239"/>
      <c r="B713" s="239"/>
      <c r="C713" s="239"/>
      <c r="D713" s="239"/>
      <c r="E713" s="239"/>
      <c r="F713" s="239"/>
      <c r="G713" s="239"/>
      <c r="H713" s="239"/>
      <c r="I713" s="239"/>
      <c r="J713" s="239"/>
      <c r="K713" s="239"/>
      <c r="L713" s="239"/>
      <c r="M713" s="239"/>
    </row>
    <row r="714">
      <c r="A714" s="239"/>
      <c r="B714" s="239"/>
      <c r="C714" s="239"/>
      <c r="D714" s="239"/>
      <c r="E714" s="239"/>
      <c r="F714" s="239"/>
      <c r="G714" s="239"/>
      <c r="H714" s="239"/>
      <c r="I714" s="239"/>
      <c r="J714" s="239"/>
      <c r="K714" s="239"/>
      <c r="L714" s="239"/>
      <c r="M714" s="239"/>
    </row>
    <row r="715">
      <c r="A715" s="239"/>
      <c r="B715" s="239"/>
      <c r="C715" s="239"/>
      <c r="D715" s="239"/>
      <c r="E715" s="239"/>
      <c r="F715" s="239"/>
      <c r="G715" s="239"/>
      <c r="H715" s="239"/>
      <c r="I715" s="239"/>
      <c r="J715" s="239"/>
      <c r="K715" s="239"/>
      <c r="L715" s="239"/>
      <c r="M715" s="239"/>
    </row>
    <row r="716">
      <c r="A716" s="239"/>
      <c r="B716" s="239"/>
      <c r="C716" s="239"/>
      <c r="D716" s="239"/>
      <c r="E716" s="239"/>
      <c r="F716" s="239"/>
      <c r="G716" s="239"/>
      <c r="H716" s="239"/>
      <c r="I716" s="239"/>
      <c r="J716" s="239"/>
      <c r="K716" s="239"/>
      <c r="L716" s="239"/>
      <c r="M716" s="239"/>
    </row>
    <row r="717">
      <c r="A717" s="239"/>
      <c r="B717" s="239"/>
      <c r="C717" s="239"/>
      <c r="D717" s="239"/>
      <c r="E717" s="239"/>
      <c r="F717" s="239"/>
      <c r="G717" s="239"/>
      <c r="H717" s="239"/>
      <c r="I717" s="239"/>
      <c r="J717" s="239"/>
      <c r="K717" s="239"/>
      <c r="L717" s="239"/>
      <c r="M717" s="239"/>
    </row>
    <row r="718">
      <c r="A718" s="239"/>
      <c r="B718" s="239"/>
      <c r="C718" s="239"/>
      <c r="D718" s="239"/>
      <c r="E718" s="239"/>
      <c r="F718" s="239"/>
      <c r="G718" s="239"/>
      <c r="H718" s="239"/>
      <c r="I718" s="239"/>
      <c r="J718" s="239"/>
      <c r="K718" s="239"/>
      <c r="L718" s="239"/>
      <c r="M718" s="239"/>
    </row>
    <row r="719">
      <c r="A719" s="239"/>
      <c r="B719" s="239"/>
      <c r="C719" s="239"/>
      <c r="D719" s="239"/>
      <c r="E719" s="239"/>
      <c r="F719" s="239"/>
      <c r="G719" s="239"/>
      <c r="H719" s="239"/>
      <c r="I719" s="239"/>
      <c r="J719" s="239"/>
      <c r="K719" s="239"/>
      <c r="L719" s="239"/>
      <c r="M719" s="239"/>
    </row>
    <row r="720">
      <c r="A720" s="239"/>
      <c r="B720" s="239"/>
      <c r="C720" s="239"/>
      <c r="D720" s="239"/>
      <c r="E720" s="239"/>
      <c r="F720" s="239"/>
      <c r="G720" s="239"/>
      <c r="H720" s="239"/>
      <c r="I720" s="239"/>
      <c r="J720" s="239"/>
      <c r="K720" s="239"/>
      <c r="L720" s="239"/>
      <c r="M720" s="239"/>
    </row>
    <row r="721">
      <c r="A721" s="239"/>
      <c r="B721" s="239"/>
      <c r="C721" s="239"/>
      <c r="D721" s="239"/>
      <c r="E721" s="239"/>
      <c r="F721" s="239"/>
      <c r="G721" s="239"/>
      <c r="H721" s="239"/>
      <c r="I721" s="239"/>
      <c r="J721" s="239"/>
      <c r="K721" s="239"/>
      <c r="L721" s="239"/>
      <c r="M721" s="239"/>
    </row>
    <row r="722">
      <c r="A722" s="239"/>
      <c r="B722" s="239"/>
      <c r="C722" s="239"/>
      <c r="D722" s="239"/>
      <c r="E722" s="239"/>
      <c r="F722" s="239"/>
      <c r="G722" s="239"/>
      <c r="H722" s="239"/>
      <c r="I722" s="239"/>
      <c r="J722" s="239"/>
      <c r="K722" s="239"/>
      <c r="L722" s="239"/>
      <c r="M722" s="239"/>
    </row>
    <row r="723">
      <c r="A723" s="239"/>
      <c r="B723" s="239"/>
      <c r="C723" s="239"/>
      <c r="D723" s="239"/>
      <c r="E723" s="239"/>
      <c r="F723" s="239"/>
      <c r="G723" s="239"/>
      <c r="H723" s="239"/>
      <c r="I723" s="239"/>
      <c r="J723" s="239"/>
      <c r="K723" s="239"/>
      <c r="L723" s="239"/>
      <c r="M723" s="239"/>
    </row>
    <row r="724">
      <c r="A724" s="239"/>
      <c r="B724" s="239"/>
      <c r="C724" s="239"/>
      <c r="D724" s="239"/>
      <c r="E724" s="239"/>
      <c r="F724" s="239"/>
      <c r="G724" s="239"/>
      <c r="H724" s="239"/>
      <c r="I724" s="239"/>
      <c r="J724" s="239"/>
      <c r="K724" s="239"/>
      <c r="L724" s="239"/>
      <c r="M724" s="239"/>
    </row>
    <row r="725">
      <c r="A725" s="239"/>
      <c r="B725" s="239"/>
      <c r="C725" s="239"/>
      <c r="D725" s="239"/>
      <c r="E725" s="239"/>
      <c r="F725" s="239"/>
      <c r="G725" s="239"/>
      <c r="H725" s="239"/>
      <c r="I725" s="239"/>
      <c r="J725" s="239"/>
      <c r="K725" s="239"/>
      <c r="L725" s="239"/>
      <c r="M725" s="239"/>
    </row>
    <row r="726">
      <c r="A726" s="239"/>
      <c r="B726" s="239"/>
      <c r="C726" s="239"/>
      <c r="D726" s="239"/>
      <c r="E726" s="239"/>
      <c r="F726" s="239"/>
      <c r="G726" s="239"/>
      <c r="H726" s="239"/>
      <c r="I726" s="239"/>
      <c r="J726" s="239"/>
      <c r="K726" s="239"/>
      <c r="L726" s="239"/>
      <c r="M726" s="239"/>
    </row>
    <row r="727">
      <c r="A727" s="239"/>
      <c r="B727" s="239"/>
      <c r="C727" s="239"/>
      <c r="D727" s="239"/>
      <c r="E727" s="239"/>
      <c r="F727" s="239"/>
      <c r="G727" s="239"/>
      <c r="H727" s="239"/>
      <c r="I727" s="239"/>
      <c r="J727" s="239"/>
      <c r="K727" s="239"/>
      <c r="L727" s="239"/>
      <c r="M727" s="239"/>
    </row>
    <row r="728">
      <c r="A728" s="239"/>
      <c r="B728" s="239"/>
      <c r="C728" s="239"/>
      <c r="D728" s="239"/>
      <c r="E728" s="239"/>
      <c r="F728" s="239"/>
      <c r="G728" s="239"/>
      <c r="H728" s="239"/>
      <c r="I728" s="239"/>
      <c r="J728" s="239"/>
      <c r="K728" s="239"/>
      <c r="L728" s="239"/>
      <c r="M728" s="239"/>
    </row>
    <row r="729">
      <c r="A729" s="239"/>
      <c r="B729" s="239"/>
      <c r="C729" s="239"/>
      <c r="D729" s="239"/>
      <c r="E729" s="239"/>
      <c r="F729" s="239"/>
      <c r="G729" s="239"/>
      <c r="H729" s="239"/>
      <c r="I729" s="239"/>
      <c r="J729" s="239"/>
      <c r="K729" s="239"/>
      <c r="L729" s="239"/>
      <c r="M729" s="239"/>
    </row>
    <row r="730">
      <c r="A730" s="239"/>
      <c r="B730" s="239"/>
      <c r="C730" s="239"/>
      <c r="D730" s="239"/>
      <c r="E730" s="239"/>
      <c r="F730" s="239"/>
      <c r="G730" s="239"/>
      <c r="H730" s="239"/>
      <c r="I730" s="239"/>
      <c r="J730" s="239"/>
      <c r="K730" s="239"/>
      <c r="L730" s="239"/>
      <c r="M730" s="239"/>
    </row>
    <row r="731">
      <c r="A731" s="239"/>
      <c r="B731" s="239"/>
      <c r="C731" s="239"/>
      <c r="D731" s="239"/>
      <c r="E731" s="239"/>
      <c r="F731" s="239"/>
      <c r="G731" s="239"/>
      <c r="H731" s="239"/>
      <c r="I731" s="239"/>
      <c r="J731" s="239"/>
      <c r="K731" s="239"/>
      <c r="L731" s="239"/>
      <c r="M731" s="239"/>
    </row>
    <row r="732">
      <c r="A732" s="239"/>
      <c r="B732" s="239"/>
      <c r="C732" s="239"/>
      <c r="D732" s="239"/>
      <c r="E732" s="239"/>
      <c r="F732" s="239"/>
      <c r="G732" s="239"/>
      <c r="H732" s="239"/>
      <c r="I732" s="239"/>
      <c r="J732" s="239"/>
      <c r="K732" s="239"/>
      <c r="L732" s="239"/>
      <c r="M732" s="239"/>
    </row>
    <row r="733">
      <c r="A733" s="239"/>
      <c r="B733" s="239"/>
      <c r="C733" s="239"/>
      <c r="D733" s="239"/>
      <c r="E733" s="239"/>
      <c r="F733" s="239"/>
      <c r="G733" s="239"/>
      <c r="H733" s="239"/>
      <c r="I733" s="239"/>
      <c r="J733" s="239"/>
      <c r="K733" s="239"/>
      <c r="L733" s="239"/>
      <c r="M733" s="239"/>
    </row>
    <row r="734">
      <c r="A734" s="239"/>
      <c r="B734" s="239"/>
      <c r="C734" s="239"/>
      <c r="D734" s="239"/>
      <c r="E734" s="239"/>
      <c r="F734" s="239"/>
      <c r="G734" s="239"/>
      <c r="H734" s="239"/>
      <c r="I734" s="239"/>
      <c r="J734" s="239"/>
      <c r="K734" s="239"/>
      <c r="L734" s="239"/>
      <c r="M734" s="239"/>
    </row>
    <row r="735">
      <c r="A735" s="239"/>
      <c r="B735" s="239"/>
      <c r="C735" s="239"/>
      <c r="D735" s="239"/>
      <c r="E735" s="239"/>
      <c r="F735" s="239"/>
      <c r="G735" s="239"/>
      <c r="H735" s="239"/>
      <c r="I735" s="239"/>
      <c r="J735" s="239"/>
      <c r="K735" s="239"/>
      <c r="L735" s="239"/>
      <c r="M735" s="239"/>
    </row>
    <row r="736">
      <c r="A736" s="239"/>
      <c r="B736" s="239"/>
      <c r="C736" s="239"/>
      <c r="D736" s="239"/>
      <c r="E736" s="239"/>
      <c r="F736" s="239"/>
      <c r="G736" s="239"/>
      <c r="H736" s="239"/>
      <c r="I736" s="239"/>
      <c r="J736" s="239"/>
      <c r="K736" s="239"/>
      <c r="L736" s="239"/>
      <c r="M736" s="239"/>
    </row>
    <row r="737">
      <c r="A737" s="239"/>
      <c r="B737" s="239"/>
      <c r="C737" s="239"/>
      <c r="D737" s="239"/>
      <c r="E737" s="239"/>
      <c r="F737" s="239"/>
      <c r="G737" s="239"/>
      <c r="H737" s="239"/>
      <c r="I737" s="239"/>
      <c r="J737" s="239"/>
      <c r="K737" s="239"/>
      <c r="L737" s="239"/>
      <c r="M737" s="239"/>
    </row>
    <row r="738">
      <c r="A738" s="239"/>
      <c r="B738" s="239"/>
      <c r="C738" s="239"/>
      <c r="D738" s="239"/>
      <c r="E738" s="239"/>
      <c r="F738" s="239"/>
      <c r="G738" s="239"/>
      <c r="H738" s="239"/>
      <c r="I738" s="239"/>
      <c r="J738" s="239"/>
      <c r="K738" s="239"/>
      <c r="L738" s="239"/>
      <c r="M738" s="239"/>
    </row>
    <row r="739">
      <c r="A739" s="239"/>
      <c r="B739" s="239"/>
      <c r="C739" s="239"/>
      <c r="D739" s="239"/>
      <c r="E739" s="239"/>
      <c r="F739" s="239"/>
      <c r="G739" s="239"/>
      <c r="H739" s="239"/>
      <c r="I739" s="239"/>
      <c r="J739" s="239"/>
      <c r="K739" s="239"/>
      <c r="L739" s="239"/>
      <c r="M739" s="239"/>
    </row>
    <row r="740">
      <c r="A740" s="239"/>
      <c r="B740" s="239"/>
      <c r="C740" s="239"/>
      <c r="D740" s="239"/>
      <c r="E740" s="239"/>
      <c r="F740" s="239"/>
      <c r="G740" s="239"/>
      <c r="H740" s="239"/>
      <c r="I740" s="239"/>
      <c r="J740" s="239"/>
      <c r="K740" s="239"/>
      <c r="L740" s="239"/>
      <c r="M740" s="239"/>
    </row>
    <row r="741">
      <c r="A741" s="239"/>
      <c r="B741" s="239"/>
      <c r="C741" s="239"/>
      <c r="D741" s="239"/>
      <c r="E741" s="239"/>
      <c r="F741" s="239"/>
      <c r="G741" s="239"/>
      <c r="H741" s="239"/>
      <c r="I741" s="239"/>
      <c r="J741" s="239"/>
      <c r="K741" s="239"/>
      <c r="L741" s="239"/>
      <c r="M741" s="239"/>
    </row>
    <row r="742">
      <c r="A742" s="239"/>
      <c r="B742" s="239"/>
      <c r="C742" s="239"/>
      <c r="D742" s="239"/>
      <c r="E742" s="239"/>
      <c r="F742" s="239"/>
      <c r="G742" s="239"/>
      <c r="H742" s="239"/>
      <c r="I742" s="239"/>
      <c r="J742" s="239"/>
      <c r="K742" s="239"/>
      <c r="L742" s="239"/>
      <c r="M742" s="239"/>
    </row>
    <row r="743">
      <c r="A743" s="239"/>
      <c r="B743" s="239"/>
      <c r="C743" s="239"/>
      <c r="D743" s="239"/>
      <c r="E743" s="239"/>
      <c r="F743" s="239"/>
      <c r="G743" s="239"/>
      <c r="H743" s="239"/>
      <c r="I743" s="239"/>
      <c r="J743" s="239"/>
      <c r="K743" s="239"/>
      <c r="L743" s="239"/>
      <c r="M743" s="239"/>
    </row>
    <row r="744">
      <c r="A744" s="239"/>
      <c r="B744" s="239"/>
      <c r="C744" s="239"/>
      <c r="D744" s="239"/>
      <c r="E744" s="239"/>
      <c r="F744" s="239"/>
      <c r="G744" s="239"/>
      <c r="H744" s="239"/>
      <c r="I744" s="239"/>
      <c r="J744" s="239"/>
      <c r="K744" s="239"/>
      <c r="L744" s="239"/>
      <c r="M744" s="239"/>
    </row>
    <row r="745">
      <c r="A745" s="239"/>
      <c r="B745" s="239"/>
      <c r="C745" s="239"/>
      <c r="D745" s="239"/>
      <c r="E745" s="239"/>
      <c r="F745" s="239"/>
      <c r="G745" s="239"/>
      <c r="H745" s="239"/>
      <c r="I745" s="239"/>
      <c r="J745" s="239"/>
      <c r="K745" s="239"/>
      <c r="L745" s="239"/>
      <c r="M745" s="239"/>
    </row>
    <row r="746">
      <c r="A746" s="239"/>
      <c r="B746" s="239"/>
      <c r="C746" s="239"/>
      <c r="D746" s="239"/>
      <c r="E746" s="239"/>
      <c r="F746" s="239"/>
      <c r="G746" s="239"/>
      <c r="H746" s="239"/>
      <c r="I746" s="239"/>
      <c r="J746" s="239"/>
      <c r="K746" s="239"/>
      <c r="L746" s="239"/>
      <c r="M746" s="239"/>
    </row>
    <row r="747">
      <c r="A747" s="239"/>
      <c r="B747" s="239"/>
      <c r="C747" s="239"/>
      <c r="D747" s="239"/>
      <c r="E747" s="239"/>
      <c r="F747" s="239"/>
      <c r="G747" s="239"/>
      <c r="H747" s="239"/>
      <c r="I747" s="239"/>
      <c r="J747" s="239"/>
      <c r="K747" s="239"/>
      <c r="L747" s="239"/>
      <c r="M747" s="239"/>
    </row>
    <row r="748">
      <c r="A748" s="239"/>
      <c r="B748" s="239"/>
      <c r="C748" s="239"/>
      <c r="D748" s="239"/>
      <c r="E748" s="239"/>
      <c r="F748" s="239"/>
      <c r="G748" s="239"/>
      <c r="H748" s="239"/>
      <c r="I748" s="239"/>
      <c r="J748" s="239"/>
      <c r="K748" s="239"/>
      <c r="L748" s="239"/>
      <c r="M748" s="239"/>
    </row>
    <row r="749">
      <c r="A749" s="239"/>
      <c r="B749" s="239"/>
      <c r="C749" s="239"/>
      <c r="D749" s="239"/>
      <c r="E749" s="239"/>
      <c r="F749" s="239"/>
      <c r="G749" s="239"/>
      <c r="H749" s="239"/>
      <c r="I749" s="239"/>
      <c r="J749" s="239"/>
      <c r="K749" s="239"/>
      <c r="L749" s="239"/>
      <c r="M749" s="239"/>
    </row>
    <row r="750">
      <c r="A750" s="239"/>
      <c r="B750" s="239"/>
      <c r="C750" s="239"/>
      <c r="D750" s="239"/>
      <c r="E750" s="239"/>
      <c r="F750" s="239"/>
      <c r="G750" s="239"/>
      <c r="H750" s="239"/>
      <c r="I750" s="239"/>
      <c r="J750" s="239"/>
      <c r="K750" s="239"/>
      <c r="L750" s="239"/>
      <c r="M750" s="239"/>
    </row>
    <row r="751">
      <c r="A751" s="239"/>
      <c r="B751" s="239"/>
      <c r="C751" s="239"/>
      <c r="D751" s="239"/>
      <c r="E751" s="239"/>
      <c r="F751" s="239"/>
      <c r="G751" s="239"/>
      <c r="H751" s="239"/>
      <c r="I751" s="239"/>
      <c r="J751" s="239"/>
      <c r="K751" s="239"/>
      <c r="L751" s="239"/>
      <c r="M751" s="239"/>
    </row>
    <row r="752">
      <c r="A752" s="239"/>
      <c r="B752" s="239"/>
      <c r="C752" s="239"/>
      <c r="D752" s="239"/>
      <c r="E752" s="239"/>
      <c r="F752" s="239"/>
      <c r="G752" s="239"/>
      <c r="H752" s="239"/>
      <c r="I752" s="239"/>
      <c r="J752" s="239"/>
      <c r="K752" s="239"/>
      <c r="L752" s="239"/>
      <c r="M752" s="239"/>
    </row>
    <row r="753">
      <c r="A753" s="239"/>
      <c r="B753" s="239"/>
      <c r="C753" s="239"/>
      <c r="D753" s="239"/>
      <c r="E753" s="239"/>
      <c r="F753" s="239"/>
      <c r="G753" s="239"/>
      <c r="H753" s="239"/>
      <c r="I753" s="239"/>
      <c r="J753" s="239"/>
      <c r="K753" s="239"/>
      <c r="L753" s="239"/>
      <c r="M753" s="239"/>
    </row>
    <row r="754">
      <c r="A754" s="239"/>
      <c r="B754" s="239"/>
      <c r="C754" s="239"/>
      <c r="D754" s="239"/>
      <c r="E754" s="239"/>
      <c r="F754" s="239"/>
      <c r="G754" s="239"/>
      <c r="H754" s="239"/>
      <c r="I754" s="239"/>
      <c r="J754" s="239"/>
      <c r="K754" s="239"/>
      <c r="L754" s="239"/>
      <c r="M754" s="239"/>
    </row>
    <row r="755">
      <c r="A755" s="239"/>
      <c r="B755" s="239"/>
      <c r="C755" s="239"/>
      <c r="D755" s="239"/>
      <c r="E755" s="239"/>
      <c r="F755" s="239"/>
      <c r="G755" s="239"/>
      <c r="H755" s="239"/>
      <c r="I755" s="239"/>
      <c r="J755" s="239"/>
      <c r="K755" s="239"/>
      <c r="L755" s="239"/>
      <c r="M755" s="239"/>
    </row>
    <row r="756">
      <c r="A756" s="239"/>
      <c r="B756" s="239"/>
      <c r="C756" s="239"/>
      <c r="D756" s="239"/>
      <c r="E756" s="239"/>
      <c r="F756" s="239"/>
      <c r="G756" s="239"/>
      <c r="H756" s="239"/>
      <c r="I756" s="239"/>
      <c r="J756" s="239"/>
      <c r="K756" s="239"/>
      <c r="L756" s="239"/>
      <c r="M756" s="239"/>
    </row>
    <row r="757">
      <c r="A757" s="239"/>
      <c r="B757" s="239"/>
      <c r="C757" s="239"/>
      <c r="D757" s="239"/>
      <c r="E757" s="239"/>
      <c r="F757" s="239"/>
      <c r="G757" s="239"/>
      <c r="H757" s="239"/>
      <c r="I757" s="239"/>
      <c r="J757" s="239"/>
      <c r="K757" s="239"/>
      <c r="L757" s="239"/>
      <c r="M757" s="239"/>
    </row>
    <row r="758">
      <c r="A758" s="239"/>
      <c r="B758" s="239"/>
      <c r="C758" s="239"/>
      <c r="D758" s="239"/>
      <c r="E758" s="239"/>
      <c r="F758" s="239"/>
      <c r="G758" s="239"/>
      <c r="H758" s="239"/>
      <c r="I758" s="239"/>
      <c r="J758" s="239"/>
      <c r="K758" s="239"/>
      <c r="L758" s="239"/>
      <c r="M758" s="239"/>
    </row>
    <row r="759">
      <c r="A759" s="239"/>
      <c r="B759" s="239"/>
      <c r="C759" s="239"/>
      <c r="D759" s="239"/>
      <c r="E759" s="239"/>
      <c r="F759" s="239"/>
      <c r="G759" s="239"/>
      <c r="H759" s="239"/>
      <c r="I759" s="239"/>
      <c r="J759" s="239"/>
      <c r="K759" s="239"/>
      <c r="L759" s="239"/>
      <c r="M759" s="239"/>
    </row>
    <row r="760">
      <c r="A760" s="239"/>
      <c r="B760" s="239"/>
      <c r="C760" s="239"/>
      <c r="D760" s="239"/>
      <c r="E760" s="239"/>
      <c r="F760" s="239"/>
      <c r="G760" s="239"/>
      <c r="H760" s="239"/>
      <c r="I760" s="239"/>
      <c r="J760" s="239"/>
      <c r="K760" s="239"/>
      <c r="L760" s="239"/>
      <c r="M760" s="239"/>
    </row>
    <row r="761">
      <c r="A761" s="239"/>
      <c r="B761" s="239"/>
      <c r="C761" s="239"/>
      <c r="D761" s="239"/>
      <c r="E761" s="239"/>
      <c r="F761" s="239"/>
      <c r="G761" s="239"/>
      <c r="H761" s="239"/>
      <c r="I761" s="239"/>
      <c r="J761" s="239"/>
      <c r="K761" s="239"/>
      <c r="L761" s="239"/>
      <c r="M761" s="239"/>
    </row>
    <row r="762">
      <c r="A762" s="239"/>
      <c r="B762" s="239"/>
      <c r="C762" s="239"/>
      <c r="D762" s="239"/>
      <c r="E762" s="239"/>
      <c r="F762" s="239"/>
      <c r="G762" s="239"/>
      <c r="H762" s="239"/>
      <c r="I762" s="239"/>
      <c r="J762" s="239"/>
      <c r="K762" s="239"/>
      <c r="L762" s="239"/>
      <c r="M762" s="239"/>
    </row>
    <row r="763">
      <c r="A763" s="239"/>
      <c r="B763" s="239"/>
      <c r="C763" s="239"/>
      <c r="D763" s="239"/>
      <c r="E763" s="239"/>
      <c r="F763" s="239"/>
      <c r="G763" s="239"/>
      <c r="H763" s="239"/>
      <c r="I763" s="239"/>
      <c r="J763" s="239"/>
      <c r="K763" s="239"/>
      <c r="L763" s="239"/>
      <c r="M763" s="239"/>
    </row>
    <row r="764">
      <c r="A764" s="239"/>
      <c r="B764" s="239"/>
      <c r="C764" s="239"/>
      <c r="D764" s="239"/>
      <c r="E764" s="239"/>
      <c r="F764" s="239"/>
      <c r="G764" s="239"/>
      <c r="H764" s="239"/>
      <c r="I764" s="239"/>
      <c r="J764" s="239"/>
      <c r="K764" s="239"/>
      <c r="L764" s="239"/>
      <c r="M764" s="239"/>
    </row>
    <row r="765">
      <c r="A765" s="239"/>
      <c r="B765" s="239"/>
      <c r="C765" s="239"/>
      <c r="D765" s="239"/>
      <c r="E765" s="239"/>
      <c r="F765" s="239"/>
      <c r="G765" s="239"/>
      <c r="H765" s="239"/>
      <c r="I765" s="239"/>
      <c r="J765" s="239"/>
      <c r="K765" s="239"/>
      <c r="L765" s="239"/>
      <c r="M765" s="239"/>
    </row>
    <row r="766">
      <c r="A766" s="239"/>
      <c r="B766" s="239"/>
      <c r="C766" s="239"/>
      <c r="D766" s="239"/>
      <c r="E766" s="239"/>
      <c r="F766" s="239"/>
      <c r="G766" s="239"/>
      <c r="H766" s="239"/>
      <c r="I766" s="239"/>
      <c r="J766" s="239"/>
      <c r="K766" s="239"/>
      <c r="L766" s="239"/>
      <c r="M766" s="239"/>
    </row>
    <row r="767">
      <c r="A767" s="239"/>
      <c r="B767" s="239"/>
      <c r="C767" s="239"/>
      <c r="D767" s="239"/>
      <c r="E767" s="239"/>
      <c r="F767" s="239"/>
      <c r="G767" s="239"/>
      <c r="H767" s="239"/>
      <c r="I767" s="239"/>
      <c r="J767" s="239"/>
      <c r="K767" s="239"/>
      <c r="L767" s="239"/>
      <c r="M767" s="239"/>
    </row>
    <row r="768">
      <c r="A768" s="239"/>
      <c r="B768" s="239"/>
      <c r="C768" s="239"/>
      <c r="D768" s="239"/>
      <c r="E768" s="239"/>
      <c r="F768" s="239"/>
      <c r="G768" s="239"/>
      <c r="H768" s="239"/>
      <c r="I768" s="239"/>
      <c r="J768" s="239"/>
      <c r="K768" s="239"/>
      <c r="L768" s="239"/>
      <c r="M768" s="239"/>
    </row>
    <row r="769">
      <c r="A769" s="239"/>
      <c r="B769" s="239"/>
      <c r="C769" s="239"/>
      <c r="D769" s="239"/>
      <c r="E769" s="239"/>
      <c r="F769" s="239"/>
      <c r="G769" s="239"/>
      <c r="H769" s="239"/>
      <c r="I769" s="239"/>
      <c r="J769" s="239"/>
      <c r="K769" s="239"/>
      <c r="L769" s="239"/>
      <c r="M769" s="239"/>
    </row>
    <row r="770">
      <c r="A770" s="239"/>
      <c r="B770" s="239"/>
      <c r="C770" s="239"/>
      <c r="D770" s="239"/>
      <c r="E770" s="239"/>
      <c r="F770" s="239"/>
      <c r="G770" s="239"/>
      <c r="H770" s="239"/>
      <c r="I770" s="239"/>
      <c r="J770" s="239"/>
      <c r="K770" s="239"/>
      <c r="L770" s="239"/>
      <c r="M770" s="239"/>
    </row>
    <row r="771">
      <c r="A771" s="239"/>
      <c r="B771" s="239"/>
      <c r="C771" s="239"/>
      <c r="D771" s="239"/>
      <c r="E771" s="239"/>
      <c r="F771" s="239"/>
      <c r="G771" s="239"/>
      <c r="H771" s="239"/>
      <c r="I771" s="239"/>
      <c r="J771" s="239"/>
      <c r="K771" s="239"/>
      <c r="L771" s="239"/>
      <c r="M771" s="239"/>
    </row>
    <row r="772">
      <c r="A772" s="239"/>
      <c r="B772" s="239"/>
      <c r="C772" s="239"/>
      <c r="D772" s="239"/>
      <c r="E772" s="239"/>
      <c r="F772" s="239"/>
      <c r="G772" s="239"/>
      <c r="H772" s="239"/>
      <c r="I772" s="239"/>
      <c r="J772" s="239"/>
      <c r="K772" s="239"/>
      <c r="L772" s="239"/>
      <c r="M772" s="239"/>
    </row>
    <row r="773">
      <c r="A773" s="239"/>
      <c r="B773" s="239"/>
      <c r="C773" s="239"/>
      <c r="D773" s="239"/>
      <c r="E773" s="239"/>
      <c r="F773" s="239"/>
      <c r="G773" s="239"/>
      <c r="H773" s="239"/>
      <c r="I773" s="239"/>
      <c r="J773" s="239"/>
      <c r="K773" s="239"/>
      <c r="L773" s="239"/>
      <c r="M773" s="239"/>
    </row>
    <row r="774">
      <c r="A774" s="239"/>
      <c r="B774" s="239"/>
      <c r="C774" s="239"/>
      <c r="D774" s="239"/>
      <c r="E774" s="239"/>
      <c r="F774" s="239"/>
      <c r="G774" s="239"/>
      <c r="H774" s="239"/>
      <c r="I774" s="239"/>
      <c r="J774" s="239"/>
      <c r="K774" s="239"/>
      <c r="L774" s="239"/>
      <c r="M774" s="239"/>
    </row>
    <row r="775">
      <c r="A775" s="239"/>
      <c r="B775" s="239"/>
      <c r="C775" s="239"/>
      <c r="D775" s="239"/>
      <c r="E775" s="239"/>
      <c r="F775" s="239"/>
      <c r="G775" s="239"/>
      <c r="H775" s="239"/>
      <c r="I775" s="239"/>
      <c r="J775" s="239"/>
      <c r="K775" s="239"/>
      <c r="L775" s="239"/>
      <c r="M775" s="239"/>
    </row>
    <row r="776">
      <c r="A776" s="239"/>
      <c r="B776" s="239"/>
      <c r="C776" s="239"/>
      <c r="D776" s="239"/>
      <c r="E776" s="239"/>
      <c r="F776" s="239"/>
      <c r="G776" s="239"/>
      <c r="H776" s="239"/>
      <c r="I776" s="239"/>
      <c r="J776" s="239"/>
      <c r="K776" s="239"/>
      <c r="L776" s="239"/>
      <c r="M776" s="239"/>
    </row>
    <row r="777">
      <c r="A777" s="239"/>
      <c r="B777" s="239"/>
      <c r="C777" s="239"/>
      <c r="D777" s="239"/>
      <c r="E777" s="239"/>
      <c r="F777" s="239"/>
      <c r="G777" s="239"/>
      <c r="H777" s="239"/>
      <c r="I777" s="239"/>
      <c r="J777" s="239"/>
      <c r="K777" s="239"/>
      <c r="L777" s="239"/>
      <c r="M777" s="239"/>
    </row>
    <row r="778">
      <c r="A778" s="239"/>
      <c r="B778" s="239"/>
      <c r="C778" s="239"/>
      <c r="D778" s="239"/>
      <c r="E778" s="239"/>
      <c r="F778" s="239"/>
      <c r="G778" s="239"/>
      <c r="H778" s="239"/>
      <c r="I778" s="239"/>
      <c r="J778" s="239"/>
      <c r="K778" s="239"/>
      <c r="L778" s="239"/>
      <c r="M778" s="239"/>
    </row>
    <row r="779">
      <c r="A779" s="239"/>
      <c r="B779" s="239"/>
      <c r="C779" s="239"/>
      <c r="D779" s="239"/>
      <c r="E779" s="239"/>
      <c r="F779" s="239"/>
      <c r="G779" s="239"/>
      <c r="H779" s="239"/>
      <c r="I779" s="239"/>
      <c r="J779" s="239"/>
      <c r="K779" s="239"/>
      <c r="L779" s="239"/>
      <c r="M779" s="239"/>
    </row>
    <row r="780">
      <c r="A780" s="239"/>
      <c r="B780" s="239"/>
      <c r="C780" s="239"/>
      <c r="D780" s="239"/>
      <c r="E780" s="239"/>
      <c r="F780" s="239"/>
      <c r="G780" s="239"/>
      <c r="H780" s="239"/>
      <c r="I780" s="239"/>
      <c r="J780" s="239"/>
      <c r="K780" s="239"/>
      <c r="L780" s="239"/>
      <c r="M780" s="239"/>
    </row>
    <row r="781">
      <c r="A781" s="239"/>
      <c r="B781" s="239"/>
      <c r="C781" s="239"/>
      <c r="D781" s="239"/>
      <c r="E781" s="239"/>
      <c r="F781" s="239"/>
      <c r="G781" s="239"/>
      <c r="H781" s="239"/>
      <c r="I781" s="239"/>
      <c r="J781" s="239"/>
      <c r="K781" s="239"/>
      <c r="L781" s="239"/>
      <c r="M781" s="239"/>
    </row>
    <row r="782">
      <c r="A782" s="239"/>
      <c r="B782" s="239"/>
      <c r="C782" s="239"/>
      <c r="D782" s="239"/>
      <c r="E782" s="239"/>
      <c r="F782" s="239"/>
      <c r="G782" s="239"/>
      <c r="H782" s="239"/>
      <c r="I782" s="239"/>
      <c r="J782" s="239"/>
      <c r="K782" s="239"/>
      <c r="L782" s="239"/>
      <c r="M782" s="239"/>
    </row>
    <row r="783">
      <c r="A783" s="239"/>
      <c r="B783" s="239"/>
      <c r="C783" s="239"/>
      <c r="D783" s="239"/>
      <c r="E783" s="239"/>
      <c r="F783" s="239"/>
      <c r="G783" s="239"/>
      <c r="H783" s="239"/>
      <c r="I783" s="239"/>
      <c r="J783" s="239"/>
      <c r="K783" s="239"/>
      <c r="L783" s="239"/>
      <c r="M783" s="239"/>
    </row>
    <row r="784">
      <c r="A784" s="239"/>
      <c r="B784" s="239"/>
      <c r="C784" s="239"/>
      <c r="D784" s="239"/>
      <c r="E784" s="239"/>
      <c r="F784" s="239"/>
      <c r="G784" s="239"/>
      <c r="H784" s="239"/>
      <c r="I784" s="239"/>
      <c r="J784" s="239"/>
      <c r="K784" s="239"/>
      <c r="L784" s="239"/>
      <c r="M784" s="239"/>
    </row>
    <row r="785">
      <c r="A785" s="239"/>
      <c r="B785" s="239"/>
      <c r="C785" s="239"/>
      <c r="D785" s="239"/>
      <c r="E785" s="239"/>
      <c r="F785" s="239"/>
      <c r="G785" s="239"/>
      <c r="H785" s="239"/>
      <c r="I785" s="239"/>
      <c r="J785" s="239"/>
      <c r="K785" s="239"/>
      <c r="L785" s="239"/>
      <c r="M785" s="239"/>
    </row>
    <row r="786">
      <c r="A786" s="239"/>
      <c r="B786" s="239"/>
      <c r="C786" s="239"/>
      <c r="D786" s="239"/>
      <c r="E786" s="239"/>
      <c r="F786" s="239"/>
      <c r="G786" s="239"/>
      <c r="H786" s="239"/>
      <c r="I786" s="239"/>
      <c r="J786" s="239"/>
      <c r="K786" s="239"/>
      <c r="L786" s="239"/>
      <c r="M786" s="239"/>
    </row>
    <row r="787">
      <c r="A787" s="239"/>
      <c r="B787" s="239"/>
      <c r="C787" s="239"/>
      <c r="D787" s="239"/>
      <c r="E787" s="239"/>
      <c r="F787" s="239"/>
      <c r="G787" s="239"/>
      <c r="H787" s="239"/>
      <c r="I787" s="239"/>
      <c r="J787" s="239"/>
      <c r="K787" s="239"/>
      <c r="L787" s="239"/>
      <c r="M787" s="239"/>
    </row>
    <row r="788">
      <c r="A788" s="239"/>
      <c r="B788" s="239"/>
      <c r="C788" s="239"/>
      <c r="D788" s="239"/>
      <c r="E788" s="239"/>
      <c r="F788" s="239"/>
      <c r="G788" s="239"/>
      <c r="H788" s="239"/>
      <c r="I788" s="239"/>
      <c r="J788" s="239"/>
      <c r="K788" s="239"/>
      <c r="L788" s="239"/>
      <c r="M788" s="239"/>
    </row>
    <row r="789">
      <c r="A789" s="239"/>
      <c r="B789" s="239"/>
      <c r="C789" s="239"/>
      <c r="D789" s="239"/>
      <c r="E789" s="239"/>
      <c r="F789" s="239"/>
      <c r="G789" s="239"/>
      <c r="H789" s="239"/>
      <c r="I789" s="239"/>
      <c r="J789" s="239"/>
      <c r="K789" s="239"/>
      <c r="L789" s="239"/>
      <c r="M789" s="239"/>
    </row>
    <row r="790">
      <c r="A790" s="239"/>
      <c r="B790" s="239"/>
      <c r="C790" s="239"/>
      <c r="D790" s="239"/>
      <c r="E790" s="239"/>
      <c r="F790" s="239"/>
      <c r="G790" s="239"/>
      <c r="H790" s="239"/>
      <c r="I790" s="239"/>
      <c r="J790" s="239"/>
      <c r="K790" s="239"/>
      <c r="L790" s="239"/>
      <c r="M790" s="239"/>
    </row>
    <row r="791">
      <c r="A791" s="239"/>
      <c r="B791" s="239"/>
      <c r="C791" s="239"/>
      <c r="D791" s="239"/>
      <c r="E791" s="239"/>
      <c r="F791" s="239"/>
      <c r="G791" s="239"/>
      <c r="H791" s="239"/>
      <c r="I791" s="239"/>
      <c r="J791" s="239"/>
      <c r="K791" s="239"/>
      <c r="L791" s="239"/>
      <c r="M791" s="239"/>
    </row>
    <row r="792">
      <c r="A792" s="239"/>
      <c r="B792" s="239"/>
      <c r="C792" s="239"/>
      <c r="D792" s="239"/>
      <c r="E792" s="239"/>
      <c r="F792" s="239"/>
      <c r="G792" s="239"/>
      <c r="H792" s="239"/>
      <c r="I792" s="239"/>
      <c r="J792" s="239"/>
      <c r="K792" s="239"/>
      <c r="L792" s="239"/>
      <c r="M792" s="239"/>
    </row>
    <row r="793">
      <c r="A793" s="239"/>
      <c r="B793" s="239"/>
      <c r="C793" s="239"/>
      <c r="D793" s="239"/>
      <c r="E793" s="239"/>
      <c r="F793" s="239"/>
      <c r="G793" s="239"/>
      <c r="H793" s="239"/>
      <c r="I793" s="239"/>
      <c r="J793" s="239"/>
      <c r="K793" s="239"/>
      <c r="L793" s="239"/>
      <c r="M793" s="239"/>
    </row>
    <row r="794">
      <c r="A794" s="239"/>
      <c r="B794" s="239"/>
      <c r="C794" s="239"/>
      <c r="D794" s="239"/>
      <c r="E794" s="239"/>
      <c r="F794" s="239"/>
      <c r="G794" s="239"/>
      <c r="H794" s="239"/>
      <c r="I794" s="239"/>
      <c r="J794" s="239"/>
      <c r="K794" s="239"/>
      <c r="L794" s="239"/>
      <c r="M794" s="239"/>
    </row>
    <row r="795">
      <c r="A795" s="239"/>
      <c r="B795" s="239"/>
      <c r="C795" s="239"/>
      <c r="D795" s="239"/>
      <c r="E795" s="239"/>
      <c r="F795" s="239"/>
      <c r="G795" s="239"/>
      <c r="H795" s="239"/>
      <c r="I795" s="239"/>
      <c r="J795" s="239"/>
      <c r="K795" s="239"/>
      <c r="L795" s="239"/>
      <c r="M795" s="239"/>
    </row>
    <row r="796">
      <c r="A796" s="239"/>
      <c r="B796" s="239"/>
      <c r="C796" s="239"/>
      <c r="D796" s="239"/>
      <c r="E796" s="239"/>
      <c r="F796" s="239"/>
      <c r="G796" s="239"/>
      <c r="H796" s="239"/>
      <c r="I796" s="239"/>
      <c r="J796" s="239"/>
      <c r="K796" s="239"/>
      <c r="L796" s="239"/>
      <c r="M796" s="239"/>
    </row>
    <row r="797">
      <c r="A797" s="239"/>
      <c r="B797" s="239"/>
      <c r="C797" s="239"/>
      <c r="D797" s="239"/>
      <c r="E797" s="239"/>
      <c r="F797" s="239"/>
      <c r="G797" s="239"/>
      <c r="H797" s="239"/>
      <c r="I797" s="239"/>
      <c r="J797" s="239"/>
      <c r="K797" s="239"/>
      <c r="L797" s="239"/>
      <c r="M797" s="239"/>
    </row>
    <row r="798">
      <c r="A798" s="239"/>
      <c r="B798" s="239"/>
      <c r="C798" s="239"/>
      <c r="D798" s="239"/>
      <c r="E798" s="239"/>
      <c r="F798" s="239"/>
      <c r="G798" s="239"/>
      <c r="H798" s="239"/>
      <c r="I798" s="239"/>
      <c r="J798" s="239"/>
      <c r="K798" s="239"/>
      <c r="L798" s="239"/>
      <c r="M798" s="239"/>
    </row>
    <row r="799">
      <c r="A799" s="239"/>
      <c r="B799" s="239"/>
      <c r="C799" s="239"/>
      <c r="D799" s="239"/>
      <c r="E799" s="239"/>
      <c r="F799" s="239"/>
      <c r="G799" s="239"/>
      <c r="H799" s="239"/>
      <c r="I799" s="239"/>
      <c r="J799" s="239"/>
      <c r="K799" s="239"/>
      <c r="L799" s="239"/>
      <c r="M799" s="239"/>
    </row>
    <row r="800">
      <c r="A800" s="239"/>
      <c r="B800" s="239"/>
      <c r="C800" s="239"/>
      <c r="D800" s="239"/>
      <c r="E800" s="239"/>
      <c r="F800" s="239"/>
      <c r="G800" s="239"/>
      <c r="H800" s="239"/>
      <c r="I800" s="239"/>
      <c r="J800" s="239"/>
      <c r="K800" s="239"/>
      <c r="L800" s="239"/>
      <c r="M800" s="239"/>
    </row>
    <row r="801">
      <c r="A801" s="239"/>
      <c r="B801" s="239"/>
      <c r="C801" s="239"/>
      <c r="D801" s="239"/>
      <c r="E801" s="239"/>
      <c r="F801" s="239"/>
      <c r="G801" s="239"/>
      <c r="H801" s="239"/>
      <c r="I801" s="239"/>
      <c r="J801" s="239"/>
      <c r="K801" s="239"/>
      <c r="L801" s="239"/>
      <c r="M801" s="239"/>
    </row>
    <row r="802">
      <c r="A802" s="239"/>
      <c r="B802" s="239"/>
      <c r="C802" s="239"/>
      <c r="D802" s="239"/>
      <c r="E802" s="239"/>
      <c r="F802" s="239"/>
      <c r="G802" s="239"/>
      <c r="H802" s="239"/>
      <c r="I802" s="239"/>
      <c r="J802" s="239"/>
      <c r="K802" s="239"/>
      <c r="L802" s="239"/>
      <c r="M802" s="239"/>
    </row>
    <row r="803">
      <c r="A803" s="239"/>
      <c r="B803" s="239"/>
      <c r="C803" s="239"/>
      <c r="D803" s="239"/>
      <c r="E803" s="239"/>
      <c r="F803" s="239"/>
      <c r="G803" s="239"/>
      <c r="H803" s="239"/>
      <c r="I803" s="239"/>
      <c r="J803" s="239"/>
      <c r="K803" s="239"/>
      <c r="L803" s="239"/>
      <c r="M803" s="239"/>
    </row>
    <row r="804">
      <c r="A804" s="239"/>
      <c r="B804" s="239"/>
      <c r="C804" s="239"/>
      <c r="D804" s="239"/>
      <c r="E804" s="239"/>
      <c r="F804" s="239"/>
      <c r="G804" s="239"/>
      <c r="H804" s="239"/>
      <c r="I804" s="239"/>
      <c r="J804" s="239"/>
      <c r="K804" s="239"/>
      <c r="L804" s="239"/>
      <c r="M804" s="239"/>
    </row>
    <row r="805">
      <c r="A805" s="239"/>
      <c r="B805" s="239"/>
      <c r="C805" s="239"/>
      <c r="D805" s="239"/>
      <c r="E805" s="239"/>
      <c r="F805" s="239"/>
      <c r="G805" s="239"/>
      <c r="H805" s="239"/>
      <c r="I805" s="239"/>
      <c r="J805" s="239"/>
      <c r="K805" s="239"/>
      <c r="L805" s="239"/>
      <c r="M805" s="239"/>
    </row>
    <row r="806">
      <c r="A806" s="239"/>
      <c r="B806" s="239"/>
      <c r="C806" s="239"/>
      <c r="D806" s="239"/>
      <c r="E806" s="239"/>
      <c r="F806" s="239"/>
      <c r="G806" s="239"/>
      <c r="H806" s="239"/>
      <c r="I806" s="239"/>
      <c r="J806" s="239"/>
      <c r="K806" s="239"/>
      <c r="L806" s="239"/>
      <c r="M806" s="239"/>
    </row>
    <row r="807">
      <c r="A807" s="239"/>
      <c r="B807" s="239"/>
      <c r="C807" s="239"/>
      <c r="D807" s="239"/>
      <c r="E807" s="239"/>
      <c r="F807" s="239"/>
      <c r="G807" s="239"/>
      <c r="H807" s="239"/>
      <c r="I807" s="239"/>
      <c r="J807" s="239"/>
      <c r="K807" s="239"/>
      <c r="L807" s="239"/>
      <c r="M807" s="239"/>
    </row>
    <row r="808">
      <c r="A808" s="239"/>
      <c r="B808" s="239"/>
      <c r="C808" s="239"/>
      <c r="D808" s="239"/>
      <c r="E808" s="239"/>
      <c r="F808" s="239"/>
      <c r="G808" s="239"/>
      <c r="H808" s="239"/>
      <c r="I808" s="239"/>
      <c r="J808" s="239"/>
      <c r="K808" s="239"/>
      <c r="L808" s="239"/>
      <c r="M808" s="239"/>
    </row>
    <row r="809">
      <c r="A809" s="239"/>
      <c r="B809" s="239"/>
      <c r="C809" s="239"/>
      <c r="D809" s="239"/>
      <c r="E809" s="239"/>
      <c r="F809" s="239"/>
      <c r="G809" s="239"/>
      <c r="H809" s="239"/>
      <c r="I809" s="239"/>
      <c r="J809" s="239"/>
      <c r="K809" s="239"/>
      <c r="L809" s="239"/>
      <c r="M809" s="239"/>
    </row>
    <row r="810">
      <c r="A810" s="239"/>
      <c r="B810" s="239"/>
      <c r="C810" s="239"/>
      <c r="D810" s="239"/>
      <c r="E810" s="239"/>
      <c r="F810" s="239"/>
      <c r="G810" s="239"/>
      <c r="H810" s="239"/>
      <c r="I810" s="239"/>
      <c r="J810" s="239"/>
      <c r="K810" s="239"/>
      <c r="L810" s="239"/>
      <c r="M810" s="239"/>
    </row>
    <row r="811">
      <c r="A811" s="239"/>
      <c r="B811" s="239"/>
      <c r="C811" s="239"/>
      <c r="D811" s="239"/>
      <c r="E811" s="239"/>
      <c r="F811" s="239"/>
      <c r="G811" s="239"/>
      <c r="H811" s="239"/>
      <c r="I811" s="239"/>
      <c r="J811" s="239"/>
      <c r="K811" s="239"/>
      <c r="L811" s="239"/>
      <c r="M811" s="239"/>
    </row>
    <row r="812">
      <c r="A812" s="239"/>
      <c r="B812" s="239"/>
      <c r="C812" s="239"/>
      <c r="D812" s="239"/>
      <c r="E812" s="239"/>
      <c r="F812" s="239"/>
      <c r="G812" s="239"/>
      <c r="H812" s="239"/>
      <c r="I812" s="239"/>
      <c r="J812" s="239"/>
      <c r="K812" s="239"/>
      <c r="L812" s="239"/>
      <c r="M812" s="239"/>
    </row>
    <row r="813">
      <c r="A813" s="239"/>
      <c r="B813" s="239"/>
      <c r="C813" s="239"/>
      <c r="D813" s="239"/>
      <c r="E813" s="239"/>
      <c r="F813" s="239"/>
      <c r="G813" s="239"/>
      <c r="H813" s="239"/>
      <c r="I813" s="239"/>
      <c r="J813" s="239"/>
      <c r="K813" s="239"/>
      <c r="L813" s="239"/>
      <c r="M813" s="239"/>
    </row>
    <row r="814">
      <c r="A814" s="239"/>
      <c r="B814" s="239"/>
      <c r="C814" s="239"/>
      <c r="D814" s="239"/>
      <c r="E814" s="239"/>
      <c r="F814" s="239"/>
      <c r="G814" s="239"/>
      <c r="H814" s="239"/>
      <c r="I814" s="239"/>
      <c r="J814" s="239"/>
      <c r="K814" s="239"/>
      <c r="L814" s="239"/>
      <c r="M814" s="239"/>
    </row>
    <row r="815">
      <c r="A815" s="239"/>
      <c r="B815" s="239"/>
      <c r="C815" s="239"/>
      <c r="D815" s="239"/>
      <c r="E815" s="239"/>
      <c r="F815" s="239"/>
      <c r="G815" s="239"/>
      <c r="H815" s="239"/>
      <c r="I815" s="239"/>
      <c r="J815" s="239"/>
      <c r="K815" s="239"/>
      <c r="L815" s="239"/>
      <c r="M815" s="239"/>
    </row>
    <row r="816">
      <c r="A816" s="239"/>
      <c r="B816" s="239"/>
      <c r="C816" s="239"/>
      <c r="D816" s="239"/>
      <c r="E816" s="239"/>
      <c r="F816" s="239"/>
      <c r="G816" s="239"/>
      <c r="H816" s="239"/>
      <c r="I816" s="239"/>
      <c r="J816" s="239"/>
      <c r="K816" s="239"/>
      <c r="L816" s="239"/>
      <c r="M816" s="239"/>
    </row>
    <row r="817">
      <c r="A817" s="239"/>
      <c r="B817" s="239"/>
      <c r="C817" s="239"/>
      <c r="D817" s="239"/>
      <c r="E817" s="239"/>
      <c r="F817" s="239"/>
      <c r="G817" s="239"/>
      <c r="H817" s="239"/>
      <c r="I817" s="239"/>
      <c r="J817" s="239"/>
      <c r="K817" s="239"/>
      <c r="L817" s="239"/>
      <c r="M817" s="239"/>
    </row>
    <row r="818">
      <c r="A818" s="239"/>
      <c r="B818" s="239"/>
      <c r="C818" s="239"/>
      <c r="D818" s="239"/>
      <c r="E818" s="239"/>
      <c r="F818" s="239"/>
      <c r="G818" s="239"/>
      <c r="H818" s="239"/>
      <c r="I818" s="239"/>
      <c r="J818" s="239"/>
      <c r="K818" s="239"/>
      <c r="L818" s="239"/>
      <c r="M818" s="239"/>
    </row>
    <row r="819">
      <c r="A819" s="239"/>
      <c r="B819" s="239"/>
      <c r="C819" s="239"/>
      <c r="D819" s="239"/>
      <c r="E819" s="239"/>
      <c r="F819" s="239"/>
      <c r="G819" s="239"/>
      <c r="H819" s="239"/>
      <c r="I819" s="239"/>
      <c r="J819" s="239"/>
      <c r="K819" s="239"/>
      <c r="L819" s="239"/>
      <c r="M819" s="239"/>
    </row>
    <row r="820">
      <c r="A820" s="239"/>
      <c r="B820" s="239"/>
      <c r="C820" s="239"/>
      <c r="D820" s="239"/>
      <c r="E820" s="239"/>
      <c r="F820" s="239"/>
      <c r="G820" s="239"/>
      <c r="H820" s="239"/>
      <c r="I820" s="239"/>
      <c r="J820" s="239"/>
      <c r="K820" s="239"/>
      <c r="L820" s="239"/>
      <c r="M820" s="239"/>
    </row>
    <row r="821">
      <c r="A821" s="239"/>
      <c r="B821" s="239"/>
      <c r="C821" s="239"/>
      <c r="D821" s="239"/>
      <c r="E821" s="239"/>
      <c r="F821" s="239"/>
      <c r="G821" s="239"/>
      <c r="H821" s="239"/>
      <c r="I821" s="239"/>
      <c r="J821" s="239"/>
      <c r="K821" s="239"/>
      <c r="L821" s="239"/>
      <c r="M821" s="239"/>
    </row>
    <row r="822">
      <c r="A822" s="239"/>
      <c r="B822" s="239"/>
      <c r="C822" s="239"/>
      <c r="D822" s="239"/>
      <c r="E822" s="239"/>
      <c r="F822" s="239"/>
      <c r="G822" s="239"/>
      <c r="H822" s="239"/>
      <c r="I822" s="239"/>
      <c r="J822" s="239"/>
      <c r="K822" s="239"/>
      <c r="L822" s="239"/>
      <c r="M822" s="239"/>
    </row>
    <row r="823">
      <c r="A823" s="239"/>
      <c r="B823" s="239"/>
      <c r="C823" s="239"/>
      <c r="D823" s="239"/>
      <c r="E823" s="239"/>
      <c r="F823" s="239"/>
      <c r="G823" s="239"/>
      <c r="H823" s="239"/>
      <c r="I823" s="239"/>
      <c r="J823" s="239"/>
      <c r="K823" s="239"/>
      <c r="L823" s="239"/>
      <c r="M823" s="239"/>
    </row>
    <row r="824">
      <c r="A824" s="239"/>
      <c r="B824" s="239"/>
      <c r="C824" s="239"/>
      <c r="D824" s="239"/>
      <c r="E824" s="239"/>
      <c r="F824" s="239"/>
      <c r="G824" s="239"/>
      <c r="H824" s="239"/>
      <c r="I824" s="239"/>
      <c r="J824" s="239"/>
      <c r="K824" s="239"/>
      <c r="L824" s="239"/>
      <c r="M824" s="239"/>
    </row>
    <row r="825">
      <c r="A825" s="239"/>
      <c r="B825" s="239"/>
      <c r="C825" s="239"/>
      <c r="D825" s="239"/>
      <c r="E825" s="239"/>
      <c r="F825" s="239"/>
      <c r="G825" s="239"/>
      <c r="H825" s="239"/>
      <c r="I825" s="239"/>
      <c r="J825" s="239"/>
      <c r="K825" s="239"/>
      <c r="L825" s="239"/>
      <c r="M825" s="239"/>
    </row>
    <row r="826">
      <c r="A826" s="239"/>
      <c r="B826" s="239"/>
      <c r="C826" s="239"/>
      <c r="D826" s="239"/>
      <c r="E826" s="239"/>
      <c r="F826" s="239"/>
      <c r="G826" s="239"/>
      <c r="H826" s="239"/>
      <c r="I826" s="239"/>
      <c r="J826" s="239"/>
      <c r="K826" s="239"/>
      <c r="L826" s="239"/>
      <c r="M826" s="239"/>
    </row>
    <row r="827">
      <c r="A827" s="239"/>
      <c r="B827" s="239"/>
      <c r="C827" s="239"/>
      <c r="D827" s="239"/>
      <c r="E827" s="239"/>
      <c r="F827" s="239"/>
      <c r="G827" s="239"/>
      <c r="H827" s="239"/>
      <c r="I827" s="239"/>
      <c r="J827" s="239"/>
      <c r="K827" s="239"/>
      <c r="L827" s="239"/>
      <c r="M827" s="239"/>
    </row>
    <row r="828">
      <c r="A828" s="239"/>
      <c r="B828" s="239"/>
      <c r="C828" s="239"/>
      <c r="D828" s="239"/>
      <c r="E828" s="239"/>
      <c r="F828" s="239"/>
      <c r="G828" s="239"/>
      <c r="H828" s="239"/>
      <c r="I828" s="239"/>
      <c r="J828" s="239"/>
      <c r="K828" s="239"/>
      <c r="L828" s="239"/>
      <c r="M828" s="239"/>
    </row>
    <row r="829">
      <c r="A829" s="239"/>
      <c r="B829" s="239"/>
      <c r="C829" s="239"/>
      <c r="D829" s="239"/>
      <c r="E829" s="239"/>
      <c r="F829" s="239"/>
      <c r="G829" s="239"/>
      <c r="H829" s="239"/>
      <c r="I829" s="239"/>
      <c r="J829" s="239"/>
      <c r="K829" s="239"/>
      <c r="L829" s="239"/>
      <c r="M829" s="239"/>
    </row>
    <row r="830">
      <c r="A830" s="239"/>
      <c r="B830" s="239"/>
      <c r="C830" s="239"/>
      <c r="D830" s="239"/>
      <c r="E830" s="239"/>
      <c r="F830" s="239"/>
      <c r="G830" s="239"/>
      <c r="H830" s="239"/>
      <c r="I830" s="239"/>
      <c r="J830" s="239"/>
      <c r="K830" s="239"/>
      <c r="L830" s="239"/>
      <c r="M830" s="239"/>
    </row>
    <row r="831">
      <c r="A831" s="239"/>
      <c r="B831" s="239"/>
      <c r="C831" s="239"/>
      <c r="D831" s="239"/>
      <c r="E831" s="239"/>
      <c r="F831" s="239"/>
      <c r="G831" s="239"/>
      <c r="H831" s="239"/>
      <c r="I831" s="239"/>
      <c r="J831" s="239"/>
      <c r="K831" s="239"/>
      <c r="L831" s="239"/>
      <c r="M831" s="239"/>
    </row>
    <row r="832">
      <c r="A832" s="239"/>
      <c r="B832" s="239"/>
      <c r="C832" s="239"/>
      <c r="D832" s="239"/>
      <c r="E832" s="239"/>
      <c r="F832" s="239"/>
      <c r="G832" s="239"/>
      <c r="H832" s="239"/>
      <c r="I832" s="239"/>
      <c r="J832" s="239"/>
      <c r="K832" s="239"/>
      <c r="L832" s="239"/>
      <c r="M832" s="239"/>
    </row>
    <row r="833">
      <c r="A833" s="239"/>
      <c r="B833" s="239"/>
      <c r="C833" s="239"/>
      <c r="D833" s="239"/>
      <c r="E833" s="239"/>
      <c r="F833" s="239"/>
      <c r="G833" s="239"/>
      <c r="H833" s="239"/>
      <c r="I833" s="239"/>
      <c r="J833" s="239"/>
      <c r="K833" s="239"/>
      <c r="L833" s="239"/>
      <c r="M833" s="239"/>
    </row>
    <row r="834">
      <c r="A834" s="239"/>
      <c r="B834" s="239"/>
      <c r="C834" s="239"/>
      <c r="D834" s="239"/>
      <c r="E834" s="239"/>
      <c r="F834" s="239"/>
      <c r="G834" s="239"/>
      <c r="H834" s="239"/>
      <c r="I834" s="239"/>
      <c r="J834" s="239"/>
      <c r="K834" s="239"/>
      <c r="L834" s="239"/>
      <c r="M834" s="239"/>
    </row>
    <row r="835">
      <c r="A835" s="239"/>
      <c r="B835" s="239"/>
      <c r="C835" s="239"/>
      <c r="D835" s="239"/>
      <c r="E835" s="239"/>
      <c r="F835" s="239"/>
      <c r="G835" s="239"/>
      <c r="H835" s="239"/>
      <c r="I835" s="239"/>
      <c r="J835" s="239"/>
      <c r="K835" s="239"/>
      <c r="L835" s="239"/>
      <c r="M835" s="239"/>
    </row>
    <row r="836">
      <c r="A836" s="239"/>
      <c r="B836" s="239"/>
      <c r="C836" s="239"/>
      <c r="D836" s="239"/>
      <c r="E836" s="239"/>
      <c r="F836" s="239"/>
      <c r="G836" s="239"/>
      <c r="H836" s="239"/>
      <c r="I836" s="239"/>
      <c r="J836" s="239"/>
      <c r="K836" s="239"/>
      <c r="L836" s="239"/>
      <c r="M836" s="239"/>
    </row>
    <row r="837">
      <c r="A837" s="239"/>
      <c r="B837" s="239"/>
      <c r="C837" s="239"/>
      <c r="D837" s="239"/>
      <c r="E837" s="239"/>
      <c r="F837" s="239"/>
      <c r="G837" s="239"/>
      <c r="H837" s="239"/>
      <c r="I837" s="239"/>
      <c r="J837" s="239"/>
      <c r="K837" s="239"/>
      <c r="L837" s="239"/>
      <c r="M837" s="239"/>
    </row>
    <row r="838">
      <c r="A838" s="239"/>
      <c r="B838" s="239"/>
      <c r="C838" s="239"/>
      <c r="D838" s="239"/>
      <c r="E838" s="239"/>
      <c r="F838" s="239"/>
      <c r="G838" s="239"/>
      <c r="H838" s="239"/>
      <c r="I838" s="239"/>
      <c r="J838" s="239"/>
      <c r="K838" s="239"/>
      <c r="L838" s="239"/>
      <c r="M838" s="239"/>
    </row>
    <row r="839">
      <c r="A839" s="239"/>
      <c r="B839" s="239"/>
      <c r="C839" s="239"/>
      <c r="D839" s="239"/>
      <c r="E839" s="239"/>
      <c r="F839" s="239"/>
      <c r="G839" s="239"/>
      <c r="H839" s="239"/>
      <c r="I839" s="239"/>
      <c r="J839" s="239"/>
      <c r="K839" s="239"/>
      <c r="L839" s="239"/>
      <c r="M839" s="239"/>
    </row>
    <row r="840">
      <c r="A840" s="239"/>
      <c r="B840" s="239"/>
      <c r="C840" s="239"/>
      <c r="D840" s="239"/>
      <c r="E840" s="239"/>
      <c r="F840" s="239"/>
      <c r="G840" s="239"/>
      <c r="H840" s="239"/>
      <c r="I840" s="239"/>
      <c r="J840" s="239"/>
      <c r="K840" s="239"/>
      <c r="L840" s="239"/>
      <c r="M840" s="239"/>
    </row>
    <row r="841">
      <c r="A841" s="239"/>
      <c r="B841" s="239"/>
      <c r="C841" s="239"/>
      <c r="D841" s="239"/>
      <c r="E841" s="239"/>
      <c r="F841" s="239"/>
      <c r="G841" s="239"/>
      <c r="H841" s="239"/>
      <c r="I841" s="239"/>
      <c r="J841" s="239"/>
      <c r="K841" s="239"/>
      <c r="L841" s="239"/>
      <c r="M841" s="239"/>
    </row>
    <row r="842">
      <c r="A842" s="239"/>
      <c r="B842" s="239"/>
      <c r="C842" s="239"/>
      <c r="D842" s="239"/>
      <c r="E842" s="239"/>
      <c r="F842" s="239"/>
      <c r="G842" s="239"/>
      <c r="H842" s="239"/>
      <c r="I842" s="239"/>
      <c r="J842" s="239"/>
      <c r="K842" s="239"/>
      <c r="L842" s="239"/>
      <c r="M842" s="239"/>
    </row>
    <row r="843">
      <c r="A843" s="239"/>
      <c r="B843" s="239"/>
      <c r="C843" s="239"/>
      <c r="D843" s="239"/>
      <c r="E843" s="239"/>
      <c r="F843" s="239"/>
      <c r="G843" s="239"/>
      <c r="H843" s="239"/>
      <c r="I843" s="239"/>
      <c r="J843" s="239"/>
      <c r="K843" s="239"/>
      <c r="L843" s="239"/>
      <c r="M843" s="239"/>
    </row>
    <row r="844">
      <c r="A844" s="239"/>
      <c r="B844" s="239"/>
      <c r="C844" s="239"/>
      <c r="D844" s="239"/>
      <c r="E844" s="239"/>
      <c r="F844" s="239"/>
      <c r="G844" s="239"/>
      <c r="H844" s="239"/>
      <c r="I844" s="239"/>
      <c r="J844" s="239"/>
      <c r="K844" s="239"/>
      <c r="L844" s="239"/>
      <c r="M844" s="239"/>
    </row>
    <row r="845">
      <c r="A845" s="239"/>
      <c r="B845" s="239"/>
      <c r="C845" s="239"/>
      <c r="D845" s="239"/>
      <c r="E845" s="239"/>
      <c r="F845" s="239"/>
      <c r="G845" s="239"/>
      <c r="H845" s="239"/>
      <c r="I845" s="239"/>
      <c r="J845" s="239"/>
      <c r="K845" s="239"/>
      <c r="L845" s="239"/>
      <c r="M845" s="239"/>
    </row>
    <row r="846">
      <c r="A846" s="239"/>
      <c r="B846" s="239"/>
      <c r="C846" s="239"/>
      <c r="D846" s="239"/>
      <c r="E846" s="239"/>
      <c r="F846" s="239"/>
      <c r="G846" s="239"/>
      <c r="H846" s="239"/>
      <c r="I846" s="239"/>
      <c r="J846" s="239"/>
      <c r="K846" s="239"/>
      <c r="L846" s="239"/>
      <c r="M846" s="239"/>
    </row>
    <row r="847">
      <c r="A847" s="239"/>
      <c r="B847" s="239"/>
      <c r="C847" s="239"/>
      <c r="D847" s="239"/>
      <c r="E847" s="239"/>
      <c r="F847" s="239"/>
      <c r="G847" s="239"/>
      <c r="H847" s="239"/>
      <c r="I847" s="239"/>
      <c r="J847" s="239"/>
      <c r="K847" s="239"/>
      <c r="L847" s="239"/>
      <c r="M847" s="239"/>
    </row>
    <row r="848">
      <c r="A848" s="239"/>
      <c r="B848" s="239"/>
      <c r="C848" s="239"/>
      <c r="D848" s="239"/>
      <c r="E848" s="239"/>
      <c r="F848" s="239"/>
      <c r="G848" s="239"/>
      <c r="H848" s="239"/>
      <c r="I848" s="239"/>
      <c r="J848" s="239"/>
      <c r="K848" s="239"/>
      <c r="L848" s="239"/>
      <c r="M848" s="239"/>
    </row>
    <row r="849">
      <c r="A849" s="239"/>
      <c r="B849" s="239"/>
      <c r="C849" s="239"/>
      <c r="D849" s="239"/>
      <c r="E849" s="239"/>
      <c r="F849" s="239"/>
      <c r="G849" s="239"/>
      <c r="H849" s="239"/>
      <c r="I849" s="239"/>
      <c r="J849" s="239"/>
      <c r="K849" s="239"/>
      <c r="L849" s="239"/>
      <c r="M849" s="239"/>
    </row>
    <row r="850">
      <c r="A850" s="239"/>
      <c r="B850" s="239"/>
      <c r="C850" s="239"/>
      <c r="D850" s="239"/>
      <c r="E850" s="239"/>
      <c r="F850" s="239"/>
      <c r="G850" s="239"/>
      <c r="H850" s="239"/>
      <c r="I850" s="239"/>
      <c r="J850" s="239"/>
      <c r="K850" s="239"/>
      <c r="L850" s="239"/>
      <c r="M850" s="239"/>
    </row>
    <row r="851">
      <c r="A851" s="239"/>
      <c r="B851" s="239"/>
      <c r="C851" s="239"/>
      <c r="D851" s="239"/>
      <c r="E851" s="239"/>
      <c r="F851" s="239"/>
      <c r="G851" s="239"/>
      <c r="H851" s="239"/>
      <c r="I851" s="239"/>
      <c r="J851" s="239"/>
      <c r="K851" s="239"/>
      <c r="L851" s="239"/>
      <c r="M851" s="239"/>
    </row>
    <row r="852">
      <c r="A852" s="239"/>
      <c r="B852" s="239"/>
      <c r="C852" s="239"/>
      <c r="D852" s="239"/>
      <c r="E852" s="239"/>
      <c r="F852" s="239"/>
      <c r="G852" s="239"/>
      <c r="H852" s="239"/>
      <c r="I852" s="239"/>
      <c r="J852" s="239"/>
      <c r="K852" s="239"/>
      <c r="L852" s="239"/>
      <c r="M852" s="239"/>
    </row>
    <row r="853">
      <c r="A853" s="239"/>
      <c r="B853" s="239"/>
      <c r="C853" s="239"/>
      <c r="D853" s="239"/>
      <c r="E853" s="239"/>
      <c r="F853" s="239"/>
      <c r="G853" s="239"/>
      <c r="H853" s="239"/>
      <c r="I853" s="239"/>
      <c r="J853" s="239"/>
      <c r="K853" s="239"/>
      <c r="L853" s="239"/>
      <c r="M853" s="239"/>
    </row>
    <row r="854">
      <c r="A854" s="239"/>
      <c r="B854" s="239"/>
      <c r="C854" s="239"/>
      <c r="D854" s="239"/>
      <c r="E854" s="239"/>
      <c r="F854" s="239"/>
      <c r="G854" s="239"/>
      <c r="H854" s="239"/>
      <c r="I854" s="239"/>
      <c r="J854" s="239"/>
      <c r="K854" s="239"/>
      <c r="L854" s="239"/>
      <c r="M854" s="239"/>
    </row>
    <row r="855">
      <c r="A855" s="239"/>
      <c r="B855" s="239"/>
      <c r="C855" s="239"/>
      <c r="D855" s="239"/>
      <c r="E855" s="239"/>
      <c r="F855" s="239"/>
      <c r="G855" s="239"/>
      <c r="H855" s="239"/>
      <c r="I855" s="239"/>
      <c r="J855" s="239"/>
      <c r="K855" s="239"/>
      <c r="L855" s="239"/>
      <c r="M855" s="239"/>
    </row>
    <row r="856">
      <c r="A856" s="239"/>
      <c r="B856" s="239"/>
      <c r="C856" s="239"/>
      <c r="D856" s="239"/>
      <c r="E856" s="239"/>
      <c r="F856" s="239"/>
      <c r="G856" s="239"/>
      <c r="H856" s="239"/>
      <c r="I856" s="239"/>
      <c r="J856" s="239"/>
      <c r="K856" s="239"/>
      <c r="L856" s="239"/>
      <c r="M856" s="239"/>
    </row>
    <row r="857">
      <c r="A857" s="239"/>
      <c r="B857" s="239"/>
      <c r="C857" s="239"/>
      <c r="D857" s="239"/>
      <c r="E857" s="239"/>
      <c r="F857" s="239"/>
      <c r="G857" s="239"/>
      <c r="H857" s="239"/>
      <c r="I857" s="239"/>
      <c r="J857" s="239"/>
      <c r="K857" s="239"/>
      <c r="L857" s="239"/>
      <c r="M857" s="239"/>
    </row>
    <row r="858">
      <c r="A858" s="239"/>
      <c r="B858" s="239"/>
      <c r="C858" s="239"/>
      <c r="D858" s="239"/>
      <c r="E858" s="239"/>
      <c r="F858" s="239"/>
      <c r="G858" s="239"/>
      <c r="H858" s="239"/>
      <c r="I858" s="239"/>
      <c r="J858" s="239"/>
      <c r="K858" s="239"/>
      <c r="L858" s="239"/>
      <c r="M858" s="239"/>
    </row>
    <row r="859">
      <c r="A859" s="239"/>
      <c r="B859" s="239"/>
      <c r="C859" s="239"/>
      <c r="D859" s="239"/>
      <c r="E859" s="239"/>
      <c r="F859" s="239"/>
      <c r="G859" s="239"/>
      <c r="H859" s="239"/>
      <c r="I859" s="239"/>
      <c r="J859" s="239"/>
      <c r="K859" s="239"/>
      <c r="L859" s="239"/>
      <c r="M859" s="239"/>
    </row>
    <row r="860">
      <c r="A860" s="239"/>
      <c r="B860" s="239"/>
      <c r="C860" s="239"/>
      <c r="D860" s="239"/>
      <c r="E860" s="239"/>
      <c r="F860" s="239"/>
      <c r="G860" s="239"/>
      <c r="H860" s="239"/>
      <c r="I860" s="239"/>
      <c r="J860" s="239"/>
      <c r="K860" s="239"/>
      <c r="L860" s="239"/>
      <c r="M860" s="239"/>
    </row>
    <row r="861">
      <c r="A861" s="239"/>
      <c r="B861" s="239"/>
      <c r="C861" s="239"/>
      <c r="D861" s="239"/>
      <c r="E861" s="239"/>
      <c r="F861" s="239"/>
      <c r="G861" s="239"/>
      <c r="H861" s="239"/>
      <c r="I861" s="239"/>
      <c r="J861" s="239"/>
      <c r="K861" s="239"/>
      <c r="L861" s="239"/>
      <c r="M861" s="239"/>
    </row>
    <row r="862">
      <c r="A862" s="239"/>
      <c r="B862" s="239"/>
      <c r="C862" s="239"/>
      <c r="D862" s="239"/>
      <c r="E862" s="239"/>
      <c r="F862" s="239"/>
      <c r="G862" s="239"/>
      <c r="H862" s="239"/>
      <c r="I862" s="239"/>
      <c r="J862" s="239"/>
      <c r="K862" s="239"/>
      <c r="L862" s="239"/>
      <c r="M862" s="239"/>
    </row>
    <row r="863">
      <c r="A863" s="239"/>
      <c r="B863" s="239"/>
      <c r="C863" s="239"/>
      <c r="D863" s="239"/>
      <c r="E863" s="239"/>
      <c r="F863" s="239"/>
      <c r="G863" s="239"/>
      <c r="H863" s="239"/>
      <c r="I863" s="239"/>
      <c r="J863" s="239"/>
      <c r="K863" s="239"/>
      <c r="L863" s="239"/>
      <c r="M863" s="239"/>
    </row>
    <row r="864">
      <c r="A864" s="239"/>
      <c r="B864" s="239"/>
      <c r="C864" s="239"/>
      <c r="D864" s="239"/>
      <c r="E864" s="239"/>
      <c r="F864" s="239"/>
      <c r="G864" s="239"/>
      <c r="H864" s="239"/>
      <c r="I864" s="239"/>
      <c r="J864" s="239"/>
      <c r="K864" s="239"/>
      <c r="L864" s="239"/>
      <c r="M864" s="239"/>
    </row>
    <row r="865">
      <c r="A865" s="239"/>
      <c r="B865" s="239"/>
      <c r="C865" s="239"/>
      <c r="D865" s="239"/>
      <c r="E865" s="239"/>
      <c r="F865" s="239"/>
      <c r="G865" s="239"/>
      <c r="H865" s="239"/>
      <c r="I865" s="239"/>
      <c r="J865" s="239"/>
      <c r="K865" s="239"/>
      <c r="L865" s="239"/>
      <c r="M865" s="239"/>
    </row>
    <row r="866">
      <c r="A866" s="239"/>
      <c r="B866" s="239"/>
      <c r="C866" s="239"/>
      <c r="D866" s="239"/>
      <c r="E866" s="239"/>
      <c r="F866" s="239"/>
      <c r="G866" s="239"/>
      <c r="H866" s="239"/>
      <c r="I866" s="239"/>
      <c r="J866" s="239"/>
      <c r="K866" s="239"/>
      <c r="L866" s="239"/>
      <c r="M866" s="239"/>
    </row>
    <row r="867">
      <c r="A867" s="239"/>
      <c r="B867" s="239"/>
      <c r="C867" s="239"/>
      <c r="D867" s="239"/>
      <c r="E867" s="239"/>
      <c r="F867" s="239"/>
      <c r="G867" s="239"/>
      <c r="H867" s="239"/>
      <c r="I867" s="239"/>
      <c r="J867" s="239"/>
      <c r="K867" s="239"/>
      <c r="L867" s="239"/>
      <c r="M867" s="239"/>
    </row>
    <row r="868">
      <c r="A868" s="239"/>
      <c r="B868" s="239"/>
      <c r="C868" s="239"/>
      <c r="D868" s="239"/>
      <c r="E868" s="239"/>
      <c r="F868" s="239"/>
      <c r="G868" s="239"/>
      <c r="H868" s="239"/>
      <c r="I868" s="239"/>
      <c r="J868" s="239"/>
      <c r="K868" s="239"/>
      <c r="L868" s="239"/>
      <c r="M868" s="239"/>
    </row>
    <row r="869">
      <c r="A869" s="239"/>
      <c r="B869" s="239"/>
      <c r="C869" s="239"/>
      <c r="D869" s="239"/>
      <c r="E869" s="239"/>
      <c r="F869" s="239"/>
      <c r="G869" s="239"/>
      <c r="H869" s="239"/>
      <c r="I869" s="239"/>
      <c r="J869" s="239"/>
      <c r="K869" s="239"/>
      <c r="L869" s="239"/>
      <c r="M869" s="239"/>
    </row>
    <row r="870">
      <c r="A870" s="239"/>
      <c r="B870" s="239"/>
      <c r="C870" s="239"/>
      <c r="D870" s="239"/>
      <c r="E870" s="239"/>
      <c r="F870" s="239"/>
      <c r="G870" s="239"/>
      <c r="H870" s="239"/>
      <c r="I870" s="239"/>
      <c r="J870" s="239"/>
      <c r="K870" s="239"/>
      <c r="L870" s="239"/>
      <c r="M870" s="239"/>
    </row>
    <row r="871">
      <c r="A871" s="239"/>
      <c r="B871" s="239"/>
      <c r="C871" s="239"/>
      <c r="D871" s="239"/>
      <c r="E871" s="239"/>
      <c r="F871" s="239"/>
      <c r="G871" s="239"/>
      <c r="H871" s="239"/>
      <c r="I871" s="239"/>
      <c r="J871" s="239"/>
      <c r="K871" s="239"/>
      <c r="L871" s="239"/>
      <c r="M871" s="239"/>
    </row>
    <row r="872">
      <c r="A872" s="239"/>
      <c r="B872" s="239"/>
      <c r="C872" s="239"/>
      <c r="D872" s="239"/>
      <c r="E872" s="239"/>
      <c r="F872" s="239"/>
      <c r="G872" s="239"/>
      <c r="H872" s="239"/>
      <c r="I872" s="239"/>
      <c r="J872" s="239"/>
      <c r="K872" s="239"/>
      <c r="L872" s="239"/>
      <c r="M872" s="239"/>
    </row>
    <row r="873">
      <c r="A873" s="239"/>
      <c r="B873" s="239"/>
      <c r="C873" s="239"/>
      <c r="D873" s="239"/>
      <c r="E873" s="239"/>
      <c r="F873" s="239"/>
      <c r="G873" s="239"/>
      <c r="H873" s="239"/>
      <c r="I873" s="239"/>
      <c r="J873" s="239"/>
      <c r="K873" s="239"/>
      <c r="L873" s="239"/>
      <c r="M873" s="239"/>
    </row>
    <row r="874">
      <c r="A874" s="239"/>
      <c r="B874" s="239"/>
      <c r="C874" s="239"/>
      <c r="D874" s="239"/>
      <c r="E874" s="239"/>
      <c r="F874" s="239"/>
      <c r="G874" s="239"/>
      <c r="H874" s="239"/>
      <c r="I874" s="239"/>
      <c r="J874" s="239"/>
      <c r="K874" s="239"/>
      <c r="L874" s="239"/>
      <c r="M874" s="239"/>
    </row>
    <row r="875">
      <c r="A875" s="239"/>
      <c r="B875" s="239"/>
      <c r="C875" s="239"/>
      <c r="D875" s="239"/>
      <c r="E875" s="239"/>
      <c r="F875" s="239"/>
      <c r="G875" s="239"/>
      <c r="H875" s="239"/>
      <c r="I875" s="239"/>
      <c r="J875" s="239"/>
      <c r="K875" s="239"/>
      <c r="L875" s="239"/>
      <c r="M875" s="239"/>
    </row>
    <row r="876">
      <c r="A876" s="239"/>
      <c r="B876" s="239"/>
      <c r="C876" s="239"/>
      <c r="D876" s="239"/>
      <c r="E876" s="239"/>
      <c r="F876" s="239"/>
      <c r="G876" s="239"/>
      <c r="H876" s="239"/>
      <c r="I876" s="239"/>
      <c r="J876" s="239"/>
      <c r="K876" s="239"/>
      <c r="L876" s="239"/>
      <c r="M876" s="239"/>
    </row>
    <row r="877">
      <c r="A877" s="239"/>
      <c r="B877" s="239"/>
      <c r="C877" s="239"/>
      <c r="D877" s="239"/>
      <c r="E877" s="239"/>
      <c r="F877" s="239"/>
      <c r="G877" s="239"/>
      <c r="H877" s="239"/>
      <c r="I877" s="239"/>
      <c r="J877" s="239"/>
      <c r="K877" s="239"/>
      <c r="L877" s="239"/>
      <c r="M877" s="239"/>
    </row>
    <row r="878">
      <c r="A878" s="239"/>
      <c r="B878" s="239"/>
      <c r="C878" s="239"/>
      <c r="D878" s="239"/>
      <c r="E878" s="239"/>
      <c r="F878" s="239"/>
      <c r="G878" s="239"/>
      <c r="H878" s="239"/>
      <c r="I878" s="239"/>
      <c r="J878" s="239"/>
      <c r="K878" s="239"/>
      <c r="L878" s="239"/>
      <c r="M878" s="239"/>
    </row>
    <row r="879">
      <c r="A879" s="239"/>
      <c r="B879" s="239"/>
      <c r="C879" s="239"/>
      <c r="D879" s="239"/>
      <c r="E879" s="239"/>
      <c r="F879" s="239"/>
      <c r="G879" s="239"/>
      <c r="H879" s="239"/>
      <c r="I879" s="239"/>
      <c r="J879" s="239"/>
      <c r="K879" s="239"/>
      <c r="L879" s="239"/>
      <c r="M879" s="239"/>
    </row>
    <row r="880">
      <c r="A880" s="239"/>
      <c r="B880" s="239"/>
      <c r="C880" s="239"/>
      <c r="D880" s="239"/>
      <c r="E880" s="239"/>
      <c r="F880" s="239"/>
      <c r="G880" s="239"/>
      <c r="H880" s="239"/>
      <c r="I880" s="239"/>
      <c r="J880" s="239"/>
      <c r="K880" s="239"/>
      <c r="L880" s="239"/>
      <c r="M880" s="239"/>
    </row>
    <row r="881">
      <c r="A881" s="239"/>
      <c r="B881" s="239"/>
      <c r="C881" s="239"/>
      <c r="D881" s="239"/>
      <c r="E881" s="239"/>
      <c r="F881" s="239"/>
      <c r="G881" s="239"/>
      <c r="H881" s="239"/>
      <c r="I881" s="239"/>
      <c r="J881" s="239"/>
      <c r="K881" s="239"/>
      <c r="L881" s="239"/>
      <c r="M881" s="239"/>
    </row>
    <row r="882">
      <c r="A882" s="239"/>
      <c r="B882" s="239"/>
      <c r="C882" s="239"/>
      <c r="D882" s="239"/>
      <c r="E882" s="239"/>
      <c r="F882" s="239"/>
      <c r="G882" s="239"/>
      <c r="H882" s="239"/>
      <c r="I882" s="239"/>
      <c r="J882" s="239"/>
      <c r="K882" s="239"/>
      <c r="L882" s="239"/>
      <c r="M882" s="239"/>
    </row>
    <row r="883">
      <c r="A883" s="239"/>
      <c r="B883" s="239"/>
      <c r="C883" s="239"/>
      <c r="D883" s="239"/>
      <c r="E883" s="239"/>
      <c r="F883" s="239"/>
      <c r="G883" s="239"/>
      <c r="H883" s="239"/>
      <c r="I883" s="239"/>
      <c r="J883" s="239"/>
      <c r="K883" s="239"/>
      <c r="L883" s="239"/>
      <c r="M883" s="239"/>
    </row>
    <row r="884">
      <c r="A884" s="239"/>
      <c r="B884" s="239"/>
      <c r="C884" s="239"/>
      <c r="D884" s="239"/>
      <c r="E884" s="239"/>
      <c r="F884" s="239"/>
      <c r="G884" s="239"/>
      <c r="H884" s="239"/>
      <c r="I884" s="239"/>
      <c r="J884" s="239"/>
      <c r="K884" s="239"/>
      <c r="L884" s="239"/>
      <c r="M884" s="239"/>
    </row>
    <row r="885">
      <c r="A885" s="239"/>
      <c r="B885" s="239"/>
      <c r="C885" s="239"/>
      <c r="D885" s="239"/>
      <c r="E885" s="239"/>
      <c r="F885" s="239"/>
      <c r="G885" s="239"/>
      <c r="H885" s="239"/>
      <c r="I885" s="239"/>
      <c r="J885" s="239"/>
      <c r="K885" s="239"/>
      <c r="L885" s="239"/>
      <c r="M885" s="239"/>
    </row>
    <row r="886">
      <c r="A886" s="239"/>
      <c r="B886" s="239"/>
      <c r="C886" s="239"/>
      <c r="D886" s="239"/>
      <c r="E886" s="239"/>
      <c r="F886" s="239"/>
      <c r="G886" s="239"/>
      <c r="H886" s="239"/>
      <c r="I886" s="239"/>
      <c r="J886" s="239"/>
      <c r="K886" s="239"/>
      <c r="L886" s="239"/>
      <c r="M886" s="239"/>
    </row>
    <row r="887">
      <c r="A887" s="239"/>
      <c r="B887" s="239"/>
      <c r="C887" s="239"/>
      <c r="D887" s="239"/>
      <c r="E887" s="239"/>
      <c r="F887" s="239"/>
      <c r="G887" s="239"/>
      <c r="H887" s="239"/>
      <c r="I887" s="239"/>
      <c r="J887" s="239"/>
      <c r="K887" s="239"/>
      <c r="L887" s="239"/>
      <c r="M887" s="239"/>
    </row>
    <row r="888">
      <c r="A888" s="239"/>
      <c r="B888" s="239"/>
      <c r="C888" s="239"/>
      <c r="D888" s="239"/>
      <c r="E888" s="239"/>
      <c r="F888" s="239"/>
      <c r="G888" s="239"/>
      <c r="H888" s="239"/>
      <c r="I888" s="239"/>
      <c r="J888" s="239"/>
      <c r="K888" s="239"/>
      <c r="L888" s="239"/>
      <c r="M888" s="239"/>
    </row>
    <row r="889">
      <c r="A889" s="239"/>
      <c r="B889" s="239"/>
      <c r="C889" s="239"/>
      <c r="D889" s="239"/>
      <c r="E889" s="239"/>
      <c r="F889" s="239"/>
      <c r="G889" s="239"/>
      <c r="H889" s="239"/>
      <c r="I889" s="239"/>
      <c r="J889" s="239"/>
      <c r="K889" s="239"/>
      <c r="L889" s="239"/>
      <c r="M889" s="239"/>
    </row>
    <row r="890">
      <c r="A890" s="239"/>
      <c r="B890" s="239"/>
      <c r="C890" s="239"/>
      <c r="D890" s="239"/>
      <c r="E890" s="239"/>
      <c r="F890" s="239"/>
      <c r="G890" s="239"/>
      <c r="H890" s="239"/>
      <c r="I890" s="239"/>
      <c r="J890" s="239"/>
      <c r="K890" s="239"/>
      <c r="L890" s="239"/>
      <c r="M890" s="239"/>
    </row>
    <row r="891">
      <c r="A891" s="239"/>
      <c r="B891" s="239"/>
      <c r="C891" s="239"/>
      <c r="D891" s="239"/>
      <c r="E891" s="239"/>
      <c r="F891" s="239"/>
      <c r="G891" s="239"/>
      <c r="H891" s="239"/>
      <c r="I891" s="239"/>
      <c r="J891" s="239"/>
      <c r="K891" s="239"/>
      <c r="L891" s="239"/>
      <c r="M891" s="239"/>
    </row>
    <row r="892">
      <c r="A892" s="239"/>
      <c r="B892" s="239"/>
      <c r="C892" s="239"/>
      <c r="D892" s="239"/>
      <c r="E892" s="239"/>
      <c r="F892" s="239"/>
      <c r="G892" s="239"/>
      <c r="H892" s="239"/>
      <c r="I892" s="239"/>
      <c r="J892" s="239"/>
      <c r="K892" s="239"/>
      <c r="L892" s="239"/>
      <c r="M892" s="239"/>
    </row>
    <row r="893">
      <c r="A893" s="239"/>
      <c r="B893" s="239"/>
      <c r="C893" s="239"/>
      <c r="D893" s="239"/>
      <c r="E893" s="239"/>
      <c r="F893" s="239"/>
      <c r="G893" s="239"/>
      <c r="H893" s="239"/>
      <c r="I893" s="239"/>
      <c r="J893" s="239"/>
      <c r="K893" s="239"/>
      <c r="L893" s="239"/>
      <c r="M893" s="239"/>
    </row>
    <row r="894">
      <c r="A894" s="239"/>
      <c r="B894" s="239"/>
      <c r="C894" s="239"/>
      <c r="D894" s="239"/>
      <c r="E894" s="239"/>
      <c r="F894" s="239"/>
      <c r="G894" s="239"/>
      <c r="H894" s="239"/>
      <c r="I894" s="239"/>
      <c r="J894" s="239"/>
      <c r="K894" s="239"/>
      <c r="L894" s="239"/>
      <c r="M894" s="239"/>
    </row>
    <row r="895">
      <c r="A895" s="239"/>
      <c r="B895" s="239"/>
      <c r="C895" s="239"/>
      <c r="D895" s="239"/>
      <c r="E895" s="239"/>
      <c r="F895" s="239"/>
      <c r="G895" s="239"/>
      <c r="H895" s="239"/>
      <c r="I895" s="239"/>
      <c r="J895" s="239"/>
      <c r="K895" s="239"/>
      <c r="L895" s="239"/>
      <c r="M895" s="239"/>
    </row>
    <row r="896">
      <c r="A896" s="239"/>
      <c r="B896" s="239"/>
      <c r="C896" s="239"/>
      <c r="D896" s="239"/>
      <c r="E896" s="239"/>
      <c r="F896" s="239"/>
      <c r="G896" s="239"/>
      <c r="H896" s="239"/>
      <c r="I896" s="239"/>
      <c r="J896" s="239"/>
      <c r="K896" s="239"/>
      <c r="L896" s="239"/>
      <c r="M896" s="239"/>
    </row>
    <row r="897">
      <c r="A897" s="239"/>
      <c r="B897" s="239"/>
      <c r="C897" s="239"/>
      <c r="D897" s="239"/>
      <c r="E897" s="239"/>
      <c r="F897" s="239"/>
      <c r="G897" s="239"/>
      <c r="H897" s="239"/>
      <c r="I897" s="239"/>
      <c r="J897" s="239"/>
      <c r="K897" s="239"/>
      <c r="L897" s="239"/>
      <c r="M897" s="239"/>
    </row>
    <row r="898">
      <c r="A898" s="239"/>
      <c r="B898" s="239"/>
      <c r="C898" s="239"/>
      <c r="D898" s="239"/>
      <c r="E898" s="239"/>
      <c r="F898" s="239"/>
      <c r="G898" s="239"/>
      <c r="H898" s="239"/>
      <c r="I898" s="239"/>
      <c r="J898" s="239"/>
      <c r="K898" s="239"/>
      <c r="L898" s="239"/>
      <c r="M898" s="239"/>
    </row>
    <row r="899">
      <c r="A899" s="239"/>
      <c r="B899" s="239"/>
      <c r="C899" s="239"/>
      <c r="D899" s="239"/>
      <c r="E899" s="239"/>
      <c r="F899" s="239"/>
      <c r="G899" s="239"/>
      <c r="H899" s="239"/>
      <c r="I899" s="239"/>
      <c r="J899" s="239"/>
      <c r="K899" s="239"/>
      <c r="L899" s="239"/>
      <c r="M899" s="239"/>
    </row>
    <row r="900">
      <c r="A900" s="239"/>
      <c r="B900" s="239"/>
      <c r="C900" s="239"/>
      <c r="D900" s="239"/>
      <c r="E900" s="239"/>
      <c r="F900" s="239"/>
      <c r="G900" s="239"/>
      <c r="H900" s="239"/>
      <c r="I900" s="239"/>
      <c r="J900" s="239"/>
      <c r="K900" s="239"/>
      <c r="L900" s="239"/>
      <c r="M900" s="239"/>
    </row>
    <row r="901">
      <c r="A901" s="239"/>
      <c r="B901" s="239"/>
      <c r="C901" s="239"/>
      <c r="D901" s="239"/>
      <c r="E901" s="239"/>
      <c r="F901" s="239"/>
      <c r="G901" s="239"/>
      <c r="H901" s="239"/>
      <c r="I901" s="239"/>
      <c r="J901" s="239"/>
      <c r="K901" s="239"/>
      <c r="L901" s="239"/>
      <c r="M901" s="239"/>
    </row>
    <row r="902">
      <c r="A902" s="239"/>
      <c r="B902" s="239"/>
      <c r="C902" s="239"/>
      <c r="D902" s="239"/>
      <c r="E902" s="239"/>
      <c r="F902" s="239"/>
      <c r="G902" s="239"/>
      <c r="H902" s="239"/>
      <c r="I902" s="239"/>
      <c r="J902" s="239"/>
      <c r="K902" s="239"/>
      <c r="L902" s="239"/>
      <c r="M902" s="239"/>
    </row>
    <row r="903">
      <c r="A903" s="239"/>
      <c r="B903" s="239"/>
      <c r="C903" s="239"/>
      <c r="D903" s="239"/>
      <c r="E903" s="239"/>
      <c r="F903" s="239"/>
      <c r="G903" s="239"/>
      <c r="H903" s="239"/>
      <c r="I903" s="239"/>
      <c r="J903" s="239"/>
      <c r="K903" s="239"/>
      <c r="L903" s="239"/>
      <c r="M903" s="239"/>
    </row>
    <row r="904">
      <c r="A904" s="239"/>
      <c r="B904" s="239"/>
      <c r="C904" s="239"/>
      <c r="D904" s="239"/>
      <c r="E904" s="239"/>
      <c r="F904" s="239"/>
      <c r="G904" s="239"/>
      <c r="H904" s="239"/>
      <c r="I904" s="239"/>
      <c r="J904" s="239"/>
      <c r="K904" s="239"/>
      <c r="L904" s="239"/>
      <c r="M904" s="239"/>
    </row>
    <row r="905">
      <c r="A905" s="239"/>
      <c r="B905" s="239"/>
      <c r="C905" s="239"/>
      <c r="D905" s="239"/>
      <c r="E905" s="239"/>
      <c r="F905" s="239"/>
      <c r="G905" s="239"/>
      <c r="H905" s="239"/>
      <c r="I905" s="239"/>
      <c r="J905" s="239"/>
      <c r="K905" s="239"/>
      <c r="L905" s="239"/>
      <c r="M905" s="239"/>
    </row>
    <row r="906">
      <c r="A906" s="239"/>
      <c r="B906" s="239"/>
      <c r="C906" s="239"/>
      <c r="D906" s="239"/>
      <c r="E906" s="239"/>
      <c r="F906" s="239"/>
      <c r="G906" s="239"/>
      <c r="H906" s="239"/>
      <c r="I906" s="239"/>
      <c r="J906" s="239"/>
      <c r="K906" s="239"/>
      <c r="L906" s="239"/>
      <c r="M906" s="239"/>
    </row>
    <row r="907">
      <c r="A907" s="239"/>
      <c r="B907" s="239"/>
      <c r="C907" s="239"/>
      <c r="D907" s="239"/>
      <c r="E907" s="239"/>
      <c r="F907" s="239"/>
      <c r="G907" s="239"/>
      <c r="H907" s="239"/>
      <c r="I907" s="239"/>
      <c r="J907" s="239"/>
      <c r="K907" s="239"/>
      <c r="L907" s="239"/>
      <c r="M907" s="239"/>
    </row>
    <row r="908">
      <c r="A908" s="239"/>
      <c r="B908" s="239"/>
      <c r="C908" s="239"/>
      <c r="D908" s="239"/>
      <c r="E908" s="239"/>
      <c r="F908" s="239"/>
      <c r="G908" s="239"/>
      <c r="H908" s="239"/>
      <c r="I908" s="239"/>
      <c r="J908" s="239"/>
      <c r="K908" s="239"/>
      <c r="L908" s="239"/>
      <c r="M908" s="239"/>
    </row>
    <row r="909">
      <c r="A909" s="239"/>
      <c r="B909" s="239"/>
      <c r="C909" s="239"/>
      <c r="D909" s="239"/>
      <c r="E909" s="239"/>
      <c r="F909" s="239"/>
      <c r="G909" s="239"/>
      <c r="H909" s="239"/>
      <c r="I909" s="239"/>
      <c r="J909" s="239"/>
      <c r="K909" s="239"/>
      <c r="L909" s="239"/>
      <c r="M909" s="239"/>
    </row>
    <row r="910">
      <c r="A910" s="239"/>
      <c r="B910" s="239"/>
      <c r="C910" s="239"/>
      <c r="D910" s="239"/>
      <c r="E910" s="239"/>
      <c r="F910" s="239"/>
      <c r="G910" s="239"/>
      <c r="H910" s="239"/>
      <c r="I910" s="239"/>
      <c r="J910" s="239"/>
      <c r="K910" s="239"/>
      <c r="L910" s="239"/>
      <c r="M910" s="239"/>
    </row>
    <row r="911">
      <c r="A911" s="239"/>
      <c r="B911" s="239"/>
      <c r="C911" s="239"/>
      <c r="D911" s="239"/>
      <c r="E911" s="239"/>
      <c r="F911" s="239"/>
      <c r="G911" s="239"/>
      <c r="H911" s="239"/>
      <c r="I911" s="239"/>
      <c r="J911" s="239"/>
      <c r="K911" s="239"/>
      <c r="L911" s="239"/>
      <c r="M911" s="239"/>
    </row>
    <row r="912">
      <c r="A912" s="239"/>
      <c r="B912" s="239"/>
      <c r="C912" s="239"/>
      <c r="D912" s="239"/>
      <c r="E912" s="239"/>
      <c r="F912" s="239"/>
      <c r="G912" s="239"/>
      <c r="H912" s="239"/>
      <c r="I912" s="239"/>
      <c r="J912" s="239"/>
      <c r="K912" s="239"/>
      <c r="L912" s="239"/>
      <c r="M912" s="239"/>
    </row>
    <row r="913">
      <c r="A913" s="239"/>
      <c r="B913" s="239"/>
      <c r="C913" s="239"/>
      <c r="D913" s="239"/>
      <c r="E913" s="239"/>
      <c r="F913" s="239"/>
      <c r="G913" s="239"/>
      <c r="H913" s="239"/>
      <c r="I913" s="239"/>
      <c r="J913" s="239"/>
      <c r="K913" s="239"/>
      <c r="L913" s="239"/>
      <c r="M913" s="239"/>
    </row>
    <row r="914">
      <c r="A914" s="239"/>
      <c r="B914" s="239"/>
      <c r="C914" s="239"/>
      <c r="D914" s="239"/>
      <c r="E914" s="239"/>
      <c r="F914" s="239"/>
      <c r="G914" s="239"/>
      <c r="H914" s="239"/>
      <c r="I914" s="239"/>
      <c r="J914" s="239"/>
      <c r="K914" s="239"/>
      <c r="L914" s="239"/>
      <c r="M914" s="239"/>
    </row>
    <row r="915">
      <c r="A915" s="239"/>
      <c r="B915" s="239"/>
      <c r="C915" s="239"/>
      <c r="D915" s="239"/>
      <c r="E915" s="239"/>
      <c r="F915" s="239"/>
      <c r="G915" s="239"/>
      <c r="H915" s="239"/>
      <c r="I915" s="239"/>
      <c r="J915" s="239"/>
      <c r="K915" s="239"/>
      <c r="L915" s="239"/>
      <c r="M915" s="239"/>
    </row>
    <row r="916">
      <c r="A916" s="239"/>
      <c r="B916" s="239"/>
      <c r="C916" s="239"/>
      <c r="D916" s="239"/>
      <c r="E916" s="239"/>
      <c r="F916" s="239"/>
      <c r="G916" s="239"/>
      <c r="H916" s="239"/>
      <c r="I916" s="239"/>
      <c r="J916" s="239"/>
      <c r="K916" s="239"/>
      <c r="L916" s="239"/>
      <c r="M916" s="239"/>
    </row>
    <row r="917">
      <c r="A917" s="239"/>
      <c r="B917" s="239"/>
      <c r="C917" s="239"/>
      <c r="D917" s="239"/>
      <c r="E917" s="239"/>
      <c r="F917" s="239"/>
      <c r="G917" s="239"/>
      <c r="H917" s="239"/>
      <c r="I917" s="239"/>
      <c r="J917" s="239"/>
      <c r="K917" s="239"/>
      <c r="L917" s="239"/>
      <c r="M917" s="239"/>
    </row>
    <row r="918">
      <c r="A918" s="239"/>
      <c r="B918" s="239"/>
      <c r="C918" s="239"/>
      <c r="D918" s="239"/>
      <c r="E918" s="239"/>
      <c r="F918" s="239"/>
      <c r="G918" s="239"/>
      <c r="H918" s="239"/>
      <c r="I918" s="239"/>
      <c r="J918" s="239"/>
      <c r="K918" s="239"/>
      <c r="L918" s="239"/>
      <c r="M918" s="239"/>
    </row>
    <row r="919">
      <c r="A919" s="239"/>
      <c r="B919" s="239"/>
      <c r="C919" s="239"/>
      <c r="D919" s="239"/>
      <c r="E919" s="239"/>
      <c r="F919" s="239"/>
      <c r="G919" s="239"/>
      <c r="H919" s="239"/>
      <c r="I919" s="239"/>
      <c r="J919" s="239"/>
      <c r="K919" s="239"/>
      <c r="L919" s="239"/>
      <c r="M919" s="239"/>
    </row>
    <row r="920">
      <c r="A920" s="239"/>
      <c r="B920" s="239"/>
      <c r="C920" s="239"/>
      <c r="D920" s="239"/>
      <c r="E920" s="239"/>
      <c r="F920" s="239"/>
      <c r="G920" s="239"/>
      <c r="H920" s="239"/>
      <c r="I920" s="239"/>
      <c r="J920" s="239"/>
      <c r="K920" s="239"/>
      <c r="L920" s="239"/>
      <c r="M920" s="239"/>
    </row>
    <row r="921">
      <c r="A921" s="239"/>
      <c r="B921" s="239"/>
      <c r="C921" s="239"/>
      <c r="D921" s="239"/>
      <c r="E921" s="239"/>
      <c r="F921" s="239"/>
      <c r="G921" s="239"/>
      <c r="H921" s="239"/>
      <c r="I921" s="239"/>
      <c r="J921" s="239"/>
      <c r="K921" s="239"/>
      <c r="L921" s="239"/>
      <c r="M921" s="239"/>
    </row>
    <row r="922">
      <c r="A922" s="239"/>
      <c r="B922" s="239"/>
      <c r="C922" s="239"/>
      <c r="D922" s="239"/>
      <c r="E922" s="239"/>
      <c r="F922" s="239"/>
      <c r="G922" s="239"/>
      <c r="H922" s="239"/>
      <c r="I922" s="239"/>
      <c r="J922" s="239"/>
      <c r="K922" s="239"/>
      <c r="L922" s="239"/>
      <c r="M922" s="239"/>
    </row>
    <row r="923">
      <c r="A923" s="239"/>
      <c r="B923" s="239"/>
      <c r="C923" s="239"/>
      <c r="D923" s="239"/>
      <c r="E923" s="239"/>
      <c r="F923" s="239"/>
      <c r="G923" s="239"/>
      <c r="H923" s="239"/>
      <c r="I923" s="239"/>
      <c r="J923" s="239"/>
      <c r="K923" s="239"/>
      <c r="L923" s="239"/>
      <c r="M923" s="239"/>
    </row>
    <row r="924">
      <c r="A924" s="239"/>
      <c r="B924" s="239"/>
      <c r="C924" s="239"/>
      <c r="D924" s="239"/>
      <c r="E924" s="239"/>
      <c r="F924" s="239"/>
      <c r="G924" s="239"/>
      <c r="H924" s="239"/>
      <c r="I924" s="239"/>
      <c r="J924" s="239"/>
      <c r="K924" s="239"/>
      <c r="L924" s="239"/>
      <c r="M924" s="239"/>
    </row>
    <row r="925">
      <c r="A925" s="239"/>
      <c r="B925" s="239"/>
      <c r="C925" s="239"/>
      <c r="D925" s="239"/>
      <c r="E925" s="239"/>
      <c r="F925" s="239"/>
      <c r="G925" s="239"/>
      <c r="H925" s="239"/>
      <c r="I925" s="239"/>
      <c r="J925" s="239"/>
      <c r="K925" s="239"/>
      <c r="L925" s="239"/>
      <c r="M925" s="239"/>
    </row>
    <row r="926">
      <c r="A926" s="239"/>
      <c r="B926" s="239"/>
      <c r="C926" s="239"/>
      <c r="D926" s="239"/>
      <c r="E926" s="239"/>
      <c r="F926" s="239"/>
      <c r="G926" s="239"/>
      <c r="H926" s="239"/>
      <c r="I926" s="239"/>
      <c r="J926" s="239"/>
      <c r="K926" s="239"/>
      <c r="L926" s="239"/>
      <c r="M926" s="239"/>
    </row>
    <row r="927">
      <c r="A927" s="239"/>
      <c r="B927" s="239"/>
      <c r="C927" s="239"/>
      <c r="D927" s="239"/>
      <c r="E927" s="239"/>
      <c r="F927" s="239"/>
      <c r="G927" s="239"/>
      <c r="H927" s="239"/>
      <c r="I927" s="239"/>
      <c r="J927" s="239"/>
      <c r="K927" s="239"/>
      <c r="L927" s="239"/>
      <c r="M927" s="239"/>
    </row>
    <row r="928">
      <c r="A928" s="239"/>
      <c r="B928" s="239"/>
      <c r="C928" s="239"/>
      <c r="D928" s="239"/>
      <c r="E928" s="239"/>
      <c r="F928" s="239"/>
      <c r="G928" s="239"/>
      <c r="H928" s="239"/>
      <c r="I928" s="239"/>
      <c r="J928" s="239"/>
      <c r="K928" s="239"/>
      <c r="L928" s="239"/>
      <c r="M928" s="239"/>
    </row>
    <row r="929">
      <c r="A929" s="239"/>
      <c r="B929" s="239"/>
      <c r="C929" s="239"/>
      <c r="D929" s="239"/>
      <c r="E929" s="239"/>
      <c r="F929" s="239"/>
      <c r="G929" s="239"/>
      <c r="H929" s="239"/>
      <c r="I929" s="239"/>
      <c r="J929" s="239"/>
      <c r="K929" s="239"/>
      <c r="L929" s="239"/>
      <c r="M929" s="239"/>
    </row>
    <row r="930">
      <c r="A930" s="239"/>
      <c r="B930" s="239"/>
      <c r="C930" s="239"/>
      <c r="D930" s="239"/>
      <c r="E930" s="239"/>
      <c r="F930" s="239"/>
      <c r="G930" s="239"/>
      <c r="H930" s="239"/>
      <c r="I930" s="239"/>
      <c r="J930" s="239"/>
      <c r="K930" s="239"/>
      <c r="L930" s="239"/>
      <c r="M930" s="239"/>
    </row>
    <row r="931">
      <c r="A931" s="239"/>
      <c r="B931" s="239"/>
      <c r="C931" s="239"/>
      <c r="D931" s="239"/>
      <c r="E931" s="239"/>
      <c r="F931" s="239"/>
      <c r="G931" s="239"/>
      <c r="H931" s="239"/>
      <c r="I931" s="239"/>
      <c r="J931" s="239"/>
      <c r="K931" s="239"/>
      <c r="L931" s="239"/>
      <c r="M931" s="239"/>
    </row>
    <row r="932">
      <c r="A932" s="239"/>
      <c r="B932" s="239"/>
      <c r="C932" s="239"/>
      <c r="D932" s="239"/>
      <c r="E932" s="239"/>
      <c r="F932" s="239"/>
      <c r="G932" s="239"/>
      <c r="H932" s="239"/>
      <c r="I932" s="239"/>
      <c r="J932" s="239"/>
      <c r="K932" s="239"/>
      <c r="L932" s="239"/>
      <c r="M932" s="239"/>
    </row>
    <row r="933">
      <c r="A933" s="239"/>
      <c r="B933" s="239"/>
      <c r="C933" s="239"/>
      <c r="D933" s="239"/>
      <c r="E933" s="239"/>
      <c r="F933" s="239"/>
      <c r="G933" s="239"/>
      <c r="H933" s="239"/>
      <c r="I933" s="239"/>
      <c r="J933" s="239"/>
      <c r="K933" s="239"/>
      <c r="L933" s="239"/>
      <c r="M933" s="239"/>
    </row>
    <row r="934">
      <c r="A934" s="239"/>
      <c r="B934" s="239"/>
      <c r="C934" s="239"/>
      <c r="D934" s="239"/>
      <c r="E934" s="239"/>
      <c r="F934" s="239"/>
      <c r="G934" s="239"/>
      <c r="H934" s="239"/>
      <c r="I934" s="239"/>
      <c r="J934" s="239"/>
      <c r="K934" s="239"/>
      <c r="L934" s="239"/>
      <c r="M934" s="239"/>
    </row>
    <row r="935">
      <c r="A935" s="239"/>
      <c r="B935" s="239"/>
      <c r="C935" s="239"/>
      <c r="D935" s="239"/>
      <c r="E935" s="239"/>
      <c r="F935" s="239"/>
      <c r="G935" s="239"/>
      <c r="H935" s="239"/>
      <c r="I935" s="239"/>
      <c r="J935" s="239"/>
      <c r="K935" s="239"/>
      <c r="L935" s="239"/>
      <c r="M935" s="239"/>
    </row>
    <row r="936">
      <c r="A936" s="239"/>
      <c r="B936" s="239"/>
      <c r="C936" s="239"/>
      <c r="D936" s="239"/>
      <c r="E936" s="239"/>
      <c r="F936" s="239"/>
      <c r="G936" s="239"/>
      <c r="H936" s="239"/>
      <c r="I936" s="239"/>
      <c r="J936" s="239"/>
      <c r="K936" s="239"/>
      <c r="L936" s="239"/>
      <c r="M936" s="239"/>
    </row>
    <row r="937">
      <c r="A937" s="239"/>
      <c r="B937" s="239"/>
      <c r="C937" s="239"/>
      <c r="D937" s="239"/>
      <c r="E937" s="239"/>
      <c r="F937" s="239"/>
      <c r="G937" s="239"/>
      <c r="H937" s="239"/>
      <c r="I937" s="239"/>
      <c r="J937" s="239"/>
      <c r="K937" s="239"/>
      <c r="L937" s="239"/>
      <c r="M937" s="239"/>
    </row>
    <row r="938">
      <c r="A938" s="239"/>
      <c r="B938" s="239"/>
      <c r="C938" s="239"/>
      <c r="D938" s="239"/>
      <c r="E938" s="239"/>
      <c r="F938" s="239"/>
      <c r="G938" s="239"/>
      <c r="H938" s="239"/>
      <c r="I938" s="239"/>
      <c r="J938" s="239"/>
      <c r="K938" s="239"/>
      <c r="L938" s="239"/>
      <c r="M938" s="239"/>
    </row>
    <row r="939">
      <c r="A939" s="239"/>
      <c r="B939" s="239"/>
      <c r="C939" s="239"/>
      <c r="D939" s="239"/>
      <c r="E939" s="239"/>
      <c r="F939" s="239"/>
      <c r="G939" s="239"/>
      <c r="H939" s="239"/>
      <c r="I939" s="239"/>
      <c r="J939" s="239"/>
      <c r="K939" s="239"/>
      <c r="L939" s="239"/>
      <c r="M939" s="239"/>
    </row>
    <row r="940">
      <c r="A940" s="239"/>
      <c r="B940" s="239"/>
      <c r="C940" s="239"/>
      <c r="D940" s="239"/>
      <c r="E940" s="239"/>
      <c r="F940" s="239"/>
      <c r="G940" s="239"/>
      <c r="H940" s="239"/>
      <c r="I940" s="239"/>
      <c r="J940" s="239"/>
      <c r="K940" s="239"/>
      <c r="L940" s="239"/>
      <c r="M940" s="239"/>
    </row>
    <row r="941">
      <c r="A941" s="239"/>
      <c r="B941" s="239"/>
      <c r="C941" s="239"/>
      <c r="D941" s="239"/>
      <c r="E941" s="239"/>
      <c r="F941" s="239"/>
      <c r="G941" s="239"/>
      <c r="H941" s="239"/>
      <c r="I941" s="239"/>
      <c r="J941" s="239"/>
      <c r="K941" s="239"/>
      <c r="L941" s="239"/>
      <c r="M941" s="239"/>
    </row>
    <row r="942">
      <c r="A942" s="239"/>
      <c r="B942" s="239"/>
      <c r="C942" s="239"/>
      <c r="D942" s="239"/>
      <c r="E942" s="239"/>
      <c r="F942" s="239"/>
      <c r="G942" s="239"/>
      <c r="H942" s="239"/>
      <c r="I942" s="239"/>
      <c r="J942" s="239"/>
      <c r="K942" s="239"/>
      <c r="L942" s="239"/>
      <c r="M942" s="239"/>
    </row>
    <row r="943">
      <c r="A943" s="239"/>
      <c r="B943" s="239"/>
      <c r="C943" s="239"/>
      <c r="D943" s="239"/>
      <c r="E943" s="239"/>
      <c r="F943" s="239"/>
      <c r="G943" s="239"/>
      <c r="H943" s="239"/>
      <c r="I943" s="239"/>
      <c r="J943" s="239"/>
      <c r="K943" s="239"/>
      <c r="L943" s="239"/>
      <c r="M943" s="239"/>
    </row>
    <row r="944">
      <c r="A944" s="239"/>
      <c r="B944" s="239"/>
      <c r="C944" s="239"/>
      <c r="D944" s="239"/>
      <c r="E944" s="239"/>
      <c r="F944" s="239"/>
      <c r="G944" s="239"/>
      <c r="H944" s="239"/>
      <c r="I944" s="239"/>
      <c r="J944" s="239"/>
      <c r="K944" s="239"/>
      <c r="L944" s="239"/>
      <c r="M944" s="239"/>
    </row>
    <row r="945">
      <c r="A945" s="239"/>
      <c r="B945" s="239"/>
      <c r="C945" s="239"/>
      <c r="D945" s="239"/>
      <c r="E945" s="239"/>
      <c r="F945" s="239"/>
      <c r="G945" s="239"/>
      <c r="H945" s="239"/>
      <c r="I945" s="239"/>
      <c r="J945" s="239"/>
      <c r="K945" s="239"/>
      <c r="L945" s="239"/>
      <c r="M945" s="239"/>
    </row>
    <row r="946">
      <c r="A946" s="239"/>
      <c r="B946" s="239"/>
      <c r="C946" s="239"/>
      <c r="D946" s="239"/>
      <c r="E946" s="239"/>
      <c r="F946" s="239"/>
      <c r="G946" s="239"/>
      <c r="H946" s="239"/>
      <c r="I946" s="239"/>
      <c r="J946" s="239"/>
      <c r="K946" s="239"/>
      <c r="L946" s="239"/>
      <c r="M946" s="239"/>
    </row>
    <row r="947">
      <c r="A947" s="239"/>
      <c r="B947" s="239"/>
      <c r="C947" s="239"/>
      <c r="D947" s="239"/>
      <c r="E947" s="239"/>
      <c r="F947" s="239"/>
      <c r="G947" s="239"/>
      <c r="H947" s="239"/>
      <c r="I947" s="239"/>
      <c r="J947" s="239"/>
      <c r="K947" s="239"/>
      <c r="L947" s="239"/>
      <c r="M947" s="239"/>
    </row>
    <row r="948">
      <c r="A948" s="239"/>
      <c r="B948" s="239"/>
      <c r="C948" s="239"/>
      <c r="D948" s="239"/>
      <c r="E948" s="239"/>
      <c r="F948" s="239"/>
      <c r="G948" s="239"/>
      <c r="H948" s="239"/>
      <c r="I948" s="239"/>
      <c r="J948" s="239"/>
      <c r="K948" s="239"/>
      <c r="L948" s="239"/>
      <c r="M948" s="239"/>
    </row>
    <row r="949">
      <c r="A949" s="239"/>
      <c r="B949" s="239"/>
      <c r="C949" s="239"/>
      <c r="D949" s="239"/>
      <c r="E949" s="239"/>
      <c r="F949" s="239"/>
      <c r="G949" s="239"/>
      <c r="H949" s="239"/>
      <c r="I949" s="239"/>
      <c r="J949" s="239"/>
      <c r="K949" s="239"/>
      <c r="L949" s="239"/>
      <c r="M949" s="239"/>
    </row>
    <row r="950">
      <c r="A950" s="239"/>
      <c r="B950" s="239"/>
      <c r="C950" s="239"/>
      <c r="D950" s="239"/>
      <c r="E950" s="239"/>
      <c r="F950" s="239"/>
      <c r="G950" s="239"/>
      <c r="H950" s="239"/>
      <c r="I950" s="239"/>
      <c r="J950" s="239"/>
      <c r="K950" s="239"/>
      <c r="L950" s="239"/>
      <c r="M950" s="239"/>
    </row>
    <row r="951">
      <c r="A951" s="239"/>
      <c r="B951" s="239"/>
      <c r="C951" s="239"/>
      <c r="D951" s="239"/>
      <c r="E951" s="239"/>
      <c r="F951" s="239"/>
      <c r="G951" s="239"/>
      <c r="H951" s="239"/>
      <c r="I951" s="239"/>
      <c r="J951" s="239"/>
      <c r="K951" s="239"/>
      <c r="L951" s="239"/>
      <c r="M951" s="239"/>
    </row>
    <row r="952">
      <c r="A952" s="239"/>
      <c r="B952" s="239"/>
      <c r="C952" s="239"/>
      <c r="D952" s="239"/>
      <c r="E952" s="239"/>
      <c r="F952" s="239"/>
      <c r="G952" s="239"/>
      <c r="H952" s="239"/>
      <c r="I952" s="239"/>
      <c r="J952" s="239"/>
      <c r="K952" s="239"/>
      <c r="L952" s="239"/>
      <c r="M952" s="239"/>
    </row>
    <row r="953">
      <c r="A953" s="239"/>
      <c r="B953" s="239"/>
      <c r="C953" s="239"/>
      <c r="D953" s="239"/>
      <c r="E953" s="239"/>
      <c r="F953" s="239"/>
      <c r="G953" s="239"/>
      <c r="H953" s="239"/>
      <c r="I953" s="239"/>
      <c r="J953" s="239"/>
      <c r="K953" s="239"/>
      <c r="L953" s="239"/>
      <c r="M953" s="239"/>
    </row>
    <row r="954">
      <c r="A954" s="239"/>
      <c r="B954" s="239"/>
      <c r="C954" s="239"/>
      <c r="D954" s="239"/>
      <c r="E954" s="239"/>
      <c r="F954" s="239"/>
      <c r="G954" s="239"/>
      <c r="H954" s="239"/>
      <c r="I954" s="239"/>
      <c r="J954" s="239"/>
      <c r="K954" s="239"/>
      <c r="L954" s="239"/>
      <c r="M954" s="239"/>
    </row>
    <row r="955">
      <c r="A955" s="239"/>
      <c r="B955" s="239"/>
      <c r="C955" s="239"/>
      <c r="D955" s="239"/>
      <c r="E955" s="239"/>
      <c r="F955" s="239"/>
      <c r="G955" s="239"/>
      <c r="H955" s="239"/>
      <c r="I955" s="239"/>
      <c r="J955" s="239"/>
      <c r="K955" s="239"/>
      <c r="L955" s="239"/>
      <c r="M955" s="239"/>
    </row>
    <row r="956">
      <c r="A956" s="239"/>
      <c r="B956" s="239"/>
      <c r="C956" s="239"/>
      <c r="D956" s="239"/>
      <c r="E956" s="239"/>
      <c r="F956" s="239"/>
      <c r="G956" s="239"/>
      <c r="H956" s="239"/>
      <c r="I956" s="239"/>
      <c r="J956" s="239"/>
      <c r="K956" s="239"/>
      <c r="L956" s="239"/>
      <c r="M956" s="239"/>
    </row>
    <row r="957">
      <c r="A957" s="239"/>
      <c r="B957" s="239"/>
      <c r="C957" s="239"/>
      <c r="D957" s="239"/>
      <c r="E957" s="239"/>
      <c r="F957" s="239"/>
      <c r="G957" s="239"/>
      <c r="H957" s="239"/>
      <c r="I957" s="239"/>
      <c r="J957" s="239"/>
      <c r="K957" s="239"/>
      <c r="L957" s="239"/>
      <c r="M957" s="239"/>
    </row>
    <row r="958">
      <c r="A958" s="239"/>
      <c r="B958" s="239"/>
      <c r="C958" s="239"/>
      <c r="D958" s="239"/>
      <c r="E958" s="239"/>
      <c r="F958" s="239"/>
      <c r="G958" s="239"/>
      <c r="H958" s="239"/>
      <c r="I958" s="239"/>
      <c r="J958" s="239"/>
      <c r="K958" s="239"/>
      <c r="L958" s="239"/>
      <c r="M958" s="239"/>
    </row>
    <row r="959">
      <c r="A959" s="239"/>
      <c r="B959" s="239"/>
      <c r="C959" s="239"/>
      <c r="D959" s="239"/>
      <c r="E959" s="239"/>
      <c r="F959" s="239"/>
      <c r="G959" s="239"/>
      <c r="H959" s="239"/>
      <c r="I959" s="239"/>
      <c r="J959" s="239"/>
      <c r="K959" s="239"/>
      <c r="L959" s="239"/>
      <c r="M959" s="239"/>
    </row>
    <row r="960">
      <c r="A960" s="239"/>
      <c r="B960" s="239"/>
      <c r="C960" s="239"/>
      <c r="D960" s="239"/>
      <c r="E960" s="239"/>
      <c r="F960" s="239"/>
      <c r="G960" s="239"/>
      <c r="H960" s="239"/>
      <c r="I960" s="239"/>
      <c r="J960" s="239"/>
      <c r="K960" s="239"/>
      <c r="L960" s="239"/>
      <c r="M960" s="239"/>
    </row>
    <row r="961">
      <c r="A961" s="239"/>
      <c r="B961" s="239"/>
      <c r="C961" s="239"/>
      <c r="D961" s="239"/>
      <c r="E961" s="239"/>
      <c r="F961" s="239"/>
      <c r="G961" s="239"/>
      <c r="H961" s="239"/>
      <c r="I961" s="239"/>
      <c r="J961" s="239"/>
      <c r="K961" s="239"/>
      <c r="L961" s="239"/>
      <c r="M961" s="239"/>
    </row>
    <row r="962">
      <c r="A962" s="239"/>
      <c r="B962" s="239"/>
      <c r="C962" s="239"/>
      <c r="D962" s="239"/>
      <c r="E962" s="239"/>
      <c r="F962" s="239"/>
      <c r="G962" s="239"/>
      <c r="H962" s="239"/>
      <c r="I962" s="239"/>
      <c r="J962" s="239"/>
      <c r="K962" s="239"/>
      <c r="L962" s="239"/>
      <c r="M962" s="239"/>
    </row>
    <row r="963">
      <c r="A963" s="239"/>
      <c r="B963" s="239"/>
      <c r="C963" s="239"/>
      <c r="D963" s="239"/>
      <c r="E963" s="239"/>
      <c r="F963" s="239"/>
      <c r="G963" s="239"/>
      <c r="H963" s="239"/>
      <c r="I963" s="239"/>
      <c r="J963" s="239"/>
      <c r="K963" s="239"/>
      <c r="L963" s="239"/>
      <c r="M963" s="239"/>
    </row>
    <row r="964">
      <c r="A964" s="239"/>
      <c r="B964" s="239"/>
      <c r="C964" s="239"/>
      <c r="D964" s="239"/>
      <c r="E964" s="239"/>
      <c r="F964" s="239"/>
      <c r="G964" s="239"/>
      <c r="H964" s="239"/>
      <c r="I964" s="239"/>
      <c r="J964" s="239"/>
      <c r="K964" s="239"/>
      <c r="L964" s="239"/>
      <c r="M964" s="239"/>
    </row>
    <row r="965">
      <c r="A965" s="239"/>
      <c r="B965" s="239"/>
      <c r="C965" s="239"/>
      <c r="D965" s="239"/>
      <c r="E965" s="239"/>
      <c r="F965" s="239"/>
      <c r="G965" s="239"/>
      <c r="H965" s="239"/>
      <c r="I965" s="239"/>
      <c r="J965" s="239"/>
      <c r="K965" s="239"/>
      <c r="L965" s="239"/>
      <c r="M965" s="239"/>
    </row>
    <row r="966">
      <c r="A966" s="239"/>
      <c r="B966" s="239"/>
      <c r="C966" s="239"/>
      <c r="D966" s="239"/>
      <c r="E966" s="239"/>
      <c r="F966" s="239"/>
      <c r="G966" s="239"/>
      <c r="H966" s="239"/>
      <c r="I966" s="239"/>
      <c r="J966" s="239"/>
      <c r="K966" s="239"/>
      <c r="L966" s="239"/>
      <c r="M966" s="239"/>
    </row>
    <row r="967">
      <c r="A967" s="239"/>
      <c r="B967" s="239"/>
      <c r="C967" s="239"/>
      <c r="D967" s="239"/>
      <c r="E967" s="239"/>
      <c r="F967" s="239"/>
      <c r="G967" s="239"/>
      <c r="H967" s="239"/>
      <c r="I967" s="239"/>
      <c r="J967" s="239"/>
      <c r="K967" s="239"/>
      <c r="L967" s="239"/>
      <c r="M967" s="239"/>
    </row>
    <row r="968">
      <c r="A968" s="239"/>
      <c r="B968" s="239"/>
      <c r="C968" s="239"/>
      <c r="D968" s="239"/>
      <c r="E968" s="239"/>
      <c r="F968" s="239"/>
      <c r="G968" s="239"/>
      <c r="H968" s="239"/>
      <c r="I968" s="239"/>
      <c r="J968" s="239"/>
      <c r="K968" s="239"/>
      <c r="L968" s="239"/>
      <c r="M968" s="239"/>
    </row>
    <row r="969">
      <c r="A969" s="239"/>
      <c r="B969" s="239"/>
      <c r="C969" s="239"/>
      <c r="D969" s="239"/>
      <c r="E969" s="239"/>
      <c r="F969" s="239"/>
      <c r="G969" s="239"/>
      <c r="H969" s="239"/>
      <c r="I969" s="239"/>
      <c r="J969" s="239"/>
      <c r="K969" s="239"/>
      <c r="L969" s="239"/>
      <c r="M969" s="239"/>
    </row>
    <row r="970">
      <c r="A970" s="239"/>
      <c r="B970" s="239"/>
      <c r="C970" s="239"/>
      <c r="D970" s="239"/>
      <c r="E970" s="239"/>
      <c r="F970" s="239"/>
      <c r="G970" s="239"/>
      <c r="H970" s="239"/>
      <c r="I970" s="239"/>
      <c r="J970" s="239"/>
      <c r="K970" s="239"/>
      <c r="L970" s="239"/>
      <c r="M970" s="239"/>
    </row>
    <row r="971">
      <c r="A971" s="239"/>
      <c r="B971" s="239"/>
      <c r="C971" s="239"/>
      <c r="D971" s="239"/>
      <c r="E971" s="239"/>
      <c r="F971" s="239"/>
      <c r="G971" s="239"/>
      <c r="H971" s="239"/>
      <c r="I971" s="239"/>
      <c r="J971" s="239"/>
      <c r="K971" s="239"/>
      <c r="L971" s="239"/>
      <c r="M971" s="239"/>
    </row>
  </sheetData>
  <mergeCells count="2">
    <mergeCell ref="A1:A2"/>
    <mergeCell ref="B1:M1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9.13"/>
    <col customWidth="1" min="3" max="13" width="9.38"/>
  </cols>
  <sheetData>
    <row r="1">
      <c r="A1" s="228" t="s">
        <v>573</v>
      </c>
      <c r="B1" s="229" t="s">
        <v>607</v>
      </c>
      <c r="C1" s="2"/>
      <c r="D1" s="2"/>
      <c r="E1" s="2"/>
      <c r="F1" s="2"/>
      <c r="G1" s="2"/>
      <c r="H1" s="2"/>
      <c r="I1" s="2"/>
      <c r="J1" s="2"/>
      <c r="K1" s="2"/>
      <c r="L1" s="2"/>
      <c r="M1" s="3"/>
    </row>
    <row r="2">
      <c r="A2" s="109"/>
      <c r="B2" s="230">
        <f>'AWS cost summary (Backup)'!C2</f>
        <v>45474</v>
      </c>
      <c r="C2" s="230">
        <f>'AWS cost summary (Backup)'!D2</f>
        <v>45505</v>
      </c>
      <c r="D2" s="230">
        <f>'AWS cost summary (Backup)'!E2</f>
        <v>45536</v>
      </c>
      <c r="E2" s="230">
        <f>'AWS cost summary (Backup)'!F2</f>
        <v>45566</v>
      </c>
      <c r="F2" s="230">
        <f>'AWS cost summary (Backup)'!G2</f>
        <v>45597</v>
      </c>
      <c r="G2" s="230">
        <f>'AWS cost summary (Backup)'!H2</f>
        <v>45627</v>
      </c>
      <c r="H2" s="230">
        <f>'AWS cost summary (Backup)'!I2</f>
        <v>45658</v>
      </c>
      <c r="I2" s="230">
        <f>'AWS cost summary (Backup)'!J2</f>
        <v>45689</v>
      </c>
      <c r="J2" s="230">
        <f>'AWS cost summary (Backup)'!K2</f>
        <v>45717</v>
      </c>
      <c r="K2" s="230">
        <f>'AWS cost summary (Backup)'!L2</f>
        <v>45748</v>
      </c>
      <c r="L2" s="230">
        <f>'AWS cost summary (Backup)'!M2</f>
        <v>45778</v>
      </c>
      <c r="M2" s="230">
        <f>'AWS cost summary (Backup)'!N2</f>
        <v>45809</v>
      </c>
    </row>
    <row r="3">
      <c r="A3" s="231" t="s">
        <v>608</v>
      </c>
      <c r="B3" s="232">
        <f>'AWS cost summary'!B42</f>
        <v>42051.55677</v>
      </c>
      <c r="C3" s="232">
        <f>'AWS cost summary'!C42</f>
        <v>42130.59824</v>
      </c>
      <c r="D3" s="232">
        <f>'AWS cost summary'!D42</f>
        <v>43020.40521</v>
      </c>
      <c r="E3" s="232">
        <f>'AWS cost summary'!E42</f>
        <v>41713.10654</v>
      </c>
      <c r="F3" s="232">
        <f>'AWS cost summary'!F42</f>
        <v>44260.51032</v>
      </c>
      <c r="G3" s="232">
        <f>'AWS cost summary'!G42</f>
        <v>44919.52542</v>
      </c>
      <c r="H3" s="232">
        <f>'AWS cost summary'!H42</f>
        <v>41491.08227</v>
      </c>
      <c r="I3" s="232">
        <f>'AWS cost summary'!I42</f>
        <v>44982.17184</v>
      </c>
      <c r="J3" s="232">
        <f>'AWS cost summary'!J42</f>
        <v>45305.10746</v>
      </c>
      <c r="K3" s="232">
        <f>'AWS cost summary'!K42</f>
        <v>45279.46219</v>
      </c>
      <c r="L3" s="232">
        <f>'AWS cost summary'!L42</f>
        <v>47206.83196</v>
      </c>
      <c r="M3" s="232">
        <f>'AWS cost summary'!M42</f>
        <v>47594.43439</v>
      </c>
    </row>
    <row r="4">
      <c r="A4" s="240" t="s">
        <v>609</v>
      </c>
      <c r="B4" s="234">
        <f>'GCP cost summary'!B37</f>
        <v>0</v>
      </c>
      <c r="C4" s="234">
        <f>'GCP cost summary'!C37</f>
        <v>0</v>
      </c>
      <c r="D4" s="234">
        <f>'GCP cost summary'!D37</f>
        <v>0</v>
      </c>
      <c r="E4" s="234">
        <f>'GCP cost summary'!E37</f>
        <v>0</v>
      </c>
      <c r="F4" s="234">
        <f>'GCP cost summary'!F37</f>
        <v>0</v>
      </c>
      <c r="G4" s="234">
        <f>'GCP cost summary'!G37</f>
        <v>0</v>
      </c>
      <c r="H4" s="234">
        <f>'GCP cost summary'!H37</f>
        <v>0</v>
      </c>
      <c r="I4" s="234">
        <f>'GCP cost summary'!I37</f>
        <v>0</v>
      </c>
      <c r="J4" s="234">
        <f>'GCP cost summary'!J37</f>
        <v>0</v>
      </c>
      <c r="K4" s="234">
        <f>'GCP cost summary'!K37</f>
        <v>0</v>
      </c>
      <c r="L4" s="234">
        <f>'GCP cost summary'!L37</f>
        <v>0</v>
      </c>
      <c r="M4" s="234">
        <f>'GCP cost summary'!M37</f>
        <v>9.626298083</v>
      </c>
    </row>
    <row r="5">
      <c r="A5" s="235" t="s">
        <v>610</v>
      </c>
      <c r="B5" s="236">
        <v>202205.88</v>
      </c>
      <c r="C5" s="236">
        <v>202205.88</v>
      </c>
      <c r="D5" s="236">
        <v>202205.88</v>
      </c>
      <c r="E5" s="236">
        <v>202205.88</v>
      </c>
      <c r="F5" s="236">
        <v>202205.88</v>
      </c>
      <c r="G5" s="236">
        <v>202205.88</v>
      </c>
      <c r="H5" s="236">
        <v>202205.88</v>
      </c>
      <c r="I5" s="236">
        <v>202205.88</v>
      </c>
      <c r="J5" s="236">
        <v>202205.88</v>
      </c>
      <c r="K5" s="236">
        <v>202205.88</v>
      </c>
      <c r="L5" s="236">
        <v>202205.88</v>
      </c>
      <c r="M5" s="236">
        <v>202205.88</v>
      </c>
    </row>
    <row r="6">
      <c r="A6" s="237" t="s">
        <v>611</v>
      </c>
      <c r="B6" s="238">
        <f t="shared" ref="B6:M6" si="1">SUM(B3:B4)/B5</f>
        <v>0.207964065</v>
      </c>
      <c r="C6" s="238">
        <f t="shared" si="1"/>
        <v>0.208354961</v>
      </c>
      <c r="D6" s="238">
        <f t="shared" si="1"/>
        <v>0.212755461</v>
      </c>
      <c r="E6" s="238">
        <f t="shared" si="1"/>
        <v>0.2062902748</v>
      </c>
      <c r="F6" s="238">
        <f t="shared" si="1"/>
        <v>0.2188883445</v>
      </c>
      <c r="G6" s="238">
        <f t="shared" si="1"/>
        <v>0.2221474737</v>
      </c>
      <c r="H6" s="238">
        <f t="shared" si="1"/>
        <v>0.2051922638</v>
      </c>
      <c r="I6" s="238">
        <f t="shared" si="1"/>
        <v>0.2224572888</v>
      </c>
      <c r="J6" s="238">
        <f t="shared" si="1"/>
        <v>0.2240543522</v>
      </c>
      <c r="K6" s="238">
        <f t="shared" si="1"/>
        <v>0.2239275247</v>
      </c>
      <c r="L6" s="238">
        <f t="shared" si="1"/>
        <v>0.2334592444</v>
      </c>
      <c r="M6" s="238">
        <f t="shared" si="1"/>
        <v>0.235423721</v>
      </c>
    </row>
    <row r="7">
      <c r="A7" s="239"/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</row>
    <row r="8">
      <c r="A8" s="241" t="s">
        <v>612</v>
      </c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41">
        <v>20.0</v>
      </c>
    </row>
    <row r="9">
      <c r="A9" s="241" t="s">
        <v>613</v>
      </c>
      <c r="B9" s="239"/>
      <c r="C9" s="239"/>
      <c r="D9" s="239"/>
      <c r="E9" s="239"/>
      <c r="F9" s="239"/>
      <c r="G9" s="239"/>
      <c r="H9" s="239"/>
      <c r="I9" s="239"/>
      <c r="J9" s="239"/>
      <c r="K9" s="239"/>
      <c r="L9" s="241">
        <v>30.0</v>
      </c>
      <c r="M9" s="241">
        <v>31.0</v>
      </c>
    </row>
    <row r="10">
      <c r="A10" s="239"/>
      <c r="B10" s="239"/>
      <c r="C10" s="239"/>
      <c r="D10" s="239"/>
      <c r="E10" s="239"/>
      <c r="F10" s="239"/>
      <c r="G10" s="239"/>
      <c r="H10" s="239"/>
      <c r="I10" s="239"/>
      <c r="J10" s="239"/>
      <c r="K10" s="239"/>
      <c r="L10" s="239"/>
      <c r="M10" s="242"/>
    </row>
    <row r="11">
      <c r="A11" s="243" t="s">
        <v>614</v>
      </c>
      <c r="B11" s="244">
        <f>130000/34</f>
        <v>3823.529412</v>
      </c>
      <c r="C11" s="243" t="s">
        <v>597</v>
      </c>
      <c r="D11" s="239"/>
      <c r="E11" s="239"/>
      <c r="F11" s="239"/>
      <c r="G11" s="239"/>
      <c r="H11" s="239"/>
      <c r="I11" s="239"/>
      <c r="J11" s="239"/>
      <c r="K11" s="239"/>
      <c r="L11" s="239"/>
      <c r="M11" s="242"/>
    </row>
    <row r="12">
      <c r="A12" s="241" t="s">
        <v>598</v>
      </c>
      <c r="B12" s="239" t="str">
        <f t="shared" ref="B12:M12" si="2">#REF!+$B11/#REF!</f>
        <v>#REF!</v>
      </c>
      <c r="C12" s="239" t="str">
        <f t="shared" si="2"/>
        <v>#REF!</v>
      </c>
      <c r="D12" s="239" t="str">
        <f t="shared" si="2"/>
        <v>#REF!</v>
      </c>
      <c r="E12" s="239" t="str">
        <f t="shared" si="2"/>
        <v>#REF!</v>
      </c>
      <c r="F12" s="239" t="str">
        <f t="shared" si="2"/>
        <v>#REF!</v>
      </c>
      <c r="G12" s="239" t="str">
        <f t="shared" si="2"/>
        <v>#REF!</v>
      </c>
      <c r="H12" s="239" t="str">
        <f t="shared" si="2"/>
        <v>#REF!</v>
      </c>
      <c r="I12" s="239" t="str">
        <f t="shared" si="2"/>
        <v>#REF!</v>
      </c>
      <c r="J12" s="239" t="str">
        <f t="shared" si="2"/>
        <v>#REF!</v>
      </c>
      <c r="K12" s="239" t="str">
        <f t="shared" si="2"/>
        <v>#REF!</v>
      </c>
      <c r="L12" s="239" t="str">
        <f t="shared" si="2"/>
        <v>#REF!</v>
      </c>
      <c r="M12" s="239" t="str">
        <f t="shared" si="2"/>
        <v>#REF!</v>
      </c>
    </row>
    <row r="13">
      <c r="A13" s="241" t="s">
        <v>599</v>
      </c>
      <c r="B13" s="239" t="str">
        <f t="shared" ref="B13:M13" si="3">1-B12</f>
        <v>#REF!</v>
      </c>
      <c r="C13" s="239" t="str">
        <f t="shared" si="3"/>
        <v>#REF!</v>
      </c>
      <c r="D13" s="239" t="str">
        <f t="shared" si="3"/>
        <v>#REF!</v>
      </c>
      <c r="E13" s="239" t="str">
        <f t="shared" si="3"/>
        <v>#REF!</v>
      </c>
      <c r="F13" s="239" t="str">
        <f t="shared" si="3"/>
        <v>#REF!</v>
      </c>
      <c r="G13" s="239" t="str">
        <f t="shared" si="3"/>
        <v>#REF!</v>
      </c>
      <c r="H13" s="239" t="str">
        <f t="shared" si="3"/>
        <v>#REF!</v>
      </c>
      <c r="I13" s="239" t="str">
        <f t="shared" si="3"/>
        <v>#REF!</v>
      </c>
      <c r="J13" s="239" t="str">
        <f t="shared" si="3"/>
        <v>#REF!</v>
      </c>
      <c r="K13" s="239" t="str">
        <f t="shared" si="3"/>
        <v>#REF!</v>
      </c>
      <c r="L13" s="239" t="str">
        <f t="shared" si="3"/>
        <v>#REF!</v>
      </c>
      <c r="M13" s="239" t="str">
        <f t="shared" si="3"/>
        <v>#REF!</v>
      </c>
    </row>
    <row r="14">
      <c r="A14" s="239"/>
      <c r="B14" s="239"/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42"/>
    </row>
    <row r="15">
      <c r="A15" s="239"/>
      <c r="B15" s="239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42"/>
    </row>
    <row r="16">
      <c r="A16" s="241" t="s">
        <v>615</v>
      </c>
      <c r="B16" s="245">
        <v>6378.0</v>
      </c>
      <c r="C16" s="245">
        <v>6387.0</v>
      </c>
      <c r="D16" s="245">
        <v>6319.0</v>
      </c>
      <c r="E16" s="245">
        <v>6315.0</v>
      </c>
      <c r="F16" s="245">
        <v>6316.0</v>
      </c>
      <c r="G16" s="245">
        <v>6288.0</v>
      </c>
      <c r="H16" s="245">
        <v>6415.0</v>
      </c>
      <c r="I16" s="245">
        <v>6484.0</v>
      </c>
      <c r="J16" s="245">
        <v>6657.0</v>
      </c>
      <c r="K16" s="245">
        <v>6902.0</v>
      </c>
      <c r="L16" s="245">
        <v>6746.0</v>
      </c>
      <c r="M16" s="245">
        <f>L16</f>
        <v>6746</v>
      </c>
    </row>
    <row r="17">
      <c r="A17" s="241" t="s">
        <v>616</v>
      </c>
      <c r="B17" s="241">
        <v>34.0</v>
      </c>
      <c r="C17" s="241">
        <v>34.0</v>
      </c>
      <c r="D17" s="241">
        <v>34.0</v>
      </c>
      <c r="E17" s="241">
        <v>34.0</v>
      </c>
      <c r="F17" s="241">
        <v>34.0</v>
      </c>
      <c r="G17" s="241">
        <v>34.0</v>
      </c>
      <c r="H17" s="241">
        <v>34.0</v>
      </c>
      <c r="I17" s="241">
        <v>34.0</v>
      </c>
      <c r="J17" s="241">
        <v>34.0</v>
      </c>
      <c r="K17" s="241">
        <v>34.0</v>
      </c>
      <c r="L17" s="241">
        <v>34.0</v>
      </c>
      <c r="M17" s="241">
        <v>34.0</v>
      </c>
    </row>
    <row r="18">
      <c r="A18" s="241" t="s">
        <v>617</v>
      </c>
      <c r="B18" s="239">
        <f t="shared" ref="B18:M18" si="4">(B16*1000)/B17</f>
        <v>187588.2353</v>
      </c>
      <c r="C18" s="239">
        <f t="shared" si="4"/>
        <v>187852.9412</v>
      </c>
      <c r="D18" s="239">
        <f t="shared" si="4"/>
        <v>185852.9412</v>
      </c>
      <c r="E18" s="239">
        <f t="shared" si="4"/>
        <v>185735.2941</v>
      </c>
      <c r="F18" s="239">
        <f t="shared" si="4"/>
        <v>185764.7059</v>
      </c>
      <c r="G18" s="239">
        <f t="shared" si="4"/>
        <v>184941.1765</v>
      </c>
      <c r="H18" s="239">
        <f t="shared" si="4"/>
        <v>188676.4706</v>
      </c>
      <c r="I18" s="239">
        <f t="shared" si="4"/>
        <v>190705.8824</v>
      </c>
      <c r="J18" s="239">
        <f t="shared" si="4"/>
        <v>195794.1176</v>
      </c>
      <c r="K18" s="239">
        <f t="shared" si="4"/>
        <v>203000</v>
      </c>
      <c r="L18" s="239">
        <f t="shared" si="4"/>
        <v>198411.7647</v>
      </c>
      <c r="M18" s="239">
        <f t="shared" si="4"/>
        <v>198411.7647</v>
      </c>
    </row>
    <row r="19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</row>
    <row r="20">
      <c r="A20" s="239"/>
      <c r="B20" s="245">
        <v>4370000.0</v>
      </c>
      <c r="C20" s="245">
        <v>4370000.0</v>
      </c>
      <c r="D20" s="245">
        <v>4370000.0</v>
      </c>
      <c r="E20" s="245">
        <v>4370000.0</v>
      </c>
      <c r="F20" s="245">
        <v>4370000.0</v>
      </c>
      <c r="G20" s="245">
        <v>4370000.0</v>
      </c>
      <c r="H20" s="245">
        <v>4370000.0</v>
      </c>
      <c r="I20" s="245">
        <v>4505000.0</v>
      </c>
      <c r="J20" s="245">
        <v>4505000.0</v>
      </c>
      <c r="K20" s="245">
        <v>4505000.0</v>
      </c>
      <c r="L20" s="245">
        <v>4505000.0</v>
      </c>
      <c r="M20" s="245">
        <v>4505000.0</v>
      </c>
    </row>
    <row r="21">
      <c r="A21" s="239"/>
      <c r="B21" s="239">
        <f t="shared" ref="B21:M21" si="5">B20/12/34</f>
        <v>10710.78431</v>
      </c>
      <c r="C21" s="239">
        <f t="shared" si="5"/>
        <v>10710.78431</v>
      </c>
      <c r="D21" s="239">
        <f t="shared" si="5"/>
        <v>10710.78431</v>
      </c>
      <c r="E21" s="239">
        <f t="shared" si="5"/>
        <v>10710.78431</v>
      </c>
      <c r="F21" s="239">
        <f t="shared" si="5"/>
        <v>10710.78431</v>
      </c>
      <c r="G21" s="239">
        <f t="shared" si="5"/>
        <v>10710.78431</v>
      </c>
      <c r="H21" s="239">
        <f t="shared" si="5"/>
        <v>10710.78431</v>
      </c>
      <c r="I21" s="239">
        <f t="shared" si="5"/>
        <v>11041.66667</v>
      </c>
      <c r="J21" s="239">
        <f t="shared" si="5"/>
        <v>11041.66667</v>
      </c>
      <c r="K21" s="239">
        <f t="shared" si="5"/>
        <v>11041.66667</v>
      </c>
      <c r="L21" s="239">
        <f t="shared" si="5"/>
        <v>11041.66667</v>
      </c>
      <c r="M21" s="239">
        <f t="shared" si="5"/>
        <v>11041.66667</v>
      </c>
    </row>
    <row r="2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</row>
    <row r="23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</row>
    <row r="24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</row>
    <row r="25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</row>
    <row r="26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</row>
    <row r="27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</row>
    <row r="28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</row>
    <row r="29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</row>
    <row r="30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</row>
    <row r="31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</row>
    <row r="3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</row>
    <row r="33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</row>
    <row r="34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</row>
    <row r="35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</row>
    <row r="36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</row>
    <row r="37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</row>
    <row r="38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</row>
    <row r="39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</row>
    <row r="40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</row>
    <row r="41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</row>
    <row r="4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</row>
    <row r="43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</row>
    <row r="44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</row>
    <row r="45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</row>
    <row r="46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</row>
    <row r="47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</row>
    <row r="48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</row>
    <row r="49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</row>
    <row r="50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</row>
    <row r="51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</row>
    <row r="5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</row>
    <row r="53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</row>
    <row r="54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</row>
    <row r="55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</row>
    <row r="56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</row>
    <row r="57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</row>
    <row r="58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</row>
    <row r="59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</row>
    <row r="60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</row>
    <row r="61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</row>
    <row r="6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</row>
    <row r="63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</row>
    <row r="64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</row>
    <row r="65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</row>
    <row r="66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</row>
    <row r="67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</row>
    <row r="68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</row>
    <row r="69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</row>
    <row r="70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</row>
    <row r="71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</row>
    <row r="7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</row>
    <row r="73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</row>
    <row r="74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</row>
    <row r="75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</row>
    <row r="76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</row>
    <row r="77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</row>
    <row r="78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</row>
    <row r="79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</row>
    <row r="80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</row>
    <row r="81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</row>
    <row r="8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</row>
    <row r="83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</row>
    <row r="84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</row>
    <row r="85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</row>
    <row r="86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</row>
    <row r="87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</row>
    <row r="88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</row>
    <row r="89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</row>
    <row r="90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</row>
    <row r="91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</row>
    <row r="9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</row>
    <row r="93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</row>
    <row r="94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</row>
    <row r="95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</row>
    <row r="96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</row>
    <row r="97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</row>
    <row r="98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</row>
    <row r="99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</row>
    <row r="100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</row>
    <row r="101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</row>
    <row r="10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</row>
    <row r="103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</row>
    <row r="104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</row>
    <row r="105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</row>
    <row r="106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</row>
    <row r="107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</row>
    <row r="108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</row>
    <row r="109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</row>
    <row r="110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</row>
    <row r="111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</row>
    <row r="11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</row>
    <row r="113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</row>
    <row r="114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</row>
    <row r="115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</row>
    <row r="116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</row>
    <row r="117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</row>
    <row r="118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</row>
    <row r="119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</row>
    <row r="120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</row>
    <row r="121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</row>
    <row r="12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</row>
    <row r="123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</row>
    <row r="124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</row>
    <row r="125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</row>
    <row r="126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</row>
    <row r="127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</row>
    <row r="128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</row>
    <row r="129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</row>
    <row r="130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</row>
    <row r="131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</row>
    <row r="13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</row>
    <row r="133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</row>
    <row r="134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</row>
    <row r="135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</row>
    <row r="136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</row>
    <row r="137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</row>
    <row r="138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</row>
    <row r="139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</row>
    <row r="140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</row>
    <row r="141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</row>
    <row r="14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</row>
    <row r="143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</row>
    <row r="144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</row>
    <row r="145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</row>
    <row r="146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</row>
    <row r="147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</row>
    <row r="148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</row>
    <row r="149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</row>
    <row r="150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</row>
    <row r="151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</row>
    <row r="15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</row>
    <row r="153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</row>
    <row r="154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</row>
    <row r="155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</row>
    <row r="156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</row>
    <row r="157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</row>
    <row r="158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</row>
    <row r="159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</row>
    <row r="160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</row>
    <row r="161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</row>
    <row r="16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</row>
    <row r="163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</row>
    <row r="164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</row>
    <row r="165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</row>
    <row r="166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</row>
    <row r="167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</row>
    <row r="168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</row>
    <row r="169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</row>
    <row r="170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</row>
    <row r="171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</row>
    <row r="17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</row>
    <row r="173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</row>
    <row r="174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</row>
    <row r="175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</row>
    <row r="176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</row>
    <row r="177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</row>
    <row r="178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</row>
    <row r="179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</row>
    <row r="180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</row>
    <row r="181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</row>
    <row r="18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</row>
    <row r="183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</row>
    <row r="184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</row>
    <row r="185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</row>
    <row r="186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</row>
    <row r="187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</row>
    <row r="188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</row>
    <row r="189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</row>
    <row r="190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</row>
    <row r="191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</row>
    <row r="19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</row>
    <row r="193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</row>
    <row r="194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</row>
    <row r="195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</row>
    <row r="196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</row>
    <row r="197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</row>
    <row r="198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</row>
    <row r="199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</row>
    <row r="200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</row>
    <row r="201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</row>
    <row r="20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</row>
    <row r="203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</row>
    <row r="204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</row>
    <row r="205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</row>
    <row r="206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</row>
    <row r="207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</row>
    <row r="208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</row>
    <row r="209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</row>
    <row r="210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</row>
    <row r="211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</row>
    <row r="21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  <c r="M212" s="239"/>
    </row>
    <row r="213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  <c r="M213" s="239"/>
    </row>
    <row r="214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  <c r="M214" s="239"/>
    </row>
    <row r="215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  <c r="M215" s="239"/>
    </row>
    <row r="216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  <c r="M216" s="239"/>
    </row>
    <row r="217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  <c r="M217" s="239"/>
    </row>
    <row r="218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  <c r="M218" s="239"/>
    </row>
    <row r="219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  <c r="M219" s="239"/>
    </row>
    <row r="220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  <c r="M220" s="239"/>
    </row>
    <row r="221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  <c r="M221" s="239"/>
    </row>
    <row r="22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  <c r="M222" s="239"/>
    </row>
    <row r="223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  <c r="M223" s="239"/>
    </row>
    <row r="224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  <c r="M224" s="239"/>
    </row>
    <row r="225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  <c r="M225" s="239"/>
    </row>
    <row r="226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  <c r="M226" s="239"/>
    </row>
    <row r="227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  <c r="M227" s="239"/>
    </row>
    <row r="228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  <c r="M228" s="239"/>
    </row>
    <row r="229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  <c r="M229" s="239"/>
    </row>
    <row r="230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  <c r="M230" s="239"/>
    </row>
    <row r="231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  <c r="M231" s="239"/>
    </row>
    <row r="23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  <c r="M232" s="239"/>
    </row>
    <row r="233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  <c r="M233" s="239"/>
    </row>
    <row r="234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  <c r="M234" s="239"/>
    </row>
    <row r="235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  <c r="M235" s="239"/>
    </row>
    <row r="236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  <c r="M236" s="239"/>
    </row>
    <row r="237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  <c r="M237" s="239"/>
    </row>
    <row r="238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  <c r="M238" s="239"/>
    </row>
    <row r="239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  <c r="M239" s="239"/>
    </row>
    <row r="240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  <c r="M240" s="239"/>
    </row>
    <row r="241">
      <c r="A241" s="239"/>
      <c r="B241" s="239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  <c r="M241" s="239"/>
    </row>
    <row r="242">
      <c r="A242" s="239"/>
      <c r="B242" s="239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  <c r="M242" s="239"/>
    </row>
    <row r="243">
      <c r="A243" s="239"/>
      <c r="B243" s="239"/>
      <c r="C243" s="239"/>
      <c r="D243" s="239"/>
      <c r="E243" s="239"/>
      <c r="F243" s="239"/>
      <c r="G243" s="239"/>
      <c r="H243" s="239"/>
      <c r="I243" s="239"/>
      <c r="J243" s="239"/>
      <c r="K243" s="239"/>
      <c r="L243" s="239"/>
      <c r="M243" s="239"/>
    </row>
    <row r="244">
      <c r="A244" s="239"/>
      <c r="B244" s="239"/>
      <c r="C244" s="239"/>
      <c r="D244" s="239"/>
      <c r="E244" s="239"/>
      <c r="F244" s="239"/>
      <c r="G244" s="239"/>
      <c r="H244" s="239"/>
      <c r="I244" s="239"/>
      <c r="J244" s="239"/>
      <c r="K244" s="239"/>
      <c r="L244" s="239"/>
      <c r="M244" s="239"/>
    </row>
    <row r="245">
      <c r="A245" s="239"/>
      <c r="B245" s="239"/>
      <c r="C245" s="239"/>
      <c r="D245" s="239"/>
      <c r="E245" s="239"/>
      <c r="F245" s="239"/>
      <c r="G245" s="239"/>
      <c r="H245" s="239"/>
      <c r="I245" s="239"/>
      <c r="J245" s="239"/>
      <c r="K245" s="239"/>
      <c r="L245" s="239"/>
      <c r="M245" s="239"/>
    </row>
    <row r="246">
      <c r="A246" s="239"/>
      <c r="B246" s="239"/>
      <c r="C246" s="239"/>
      <c r="D246" s="239"/>
      <c r="E246" s="239"/>
      <c r="F246" s="239"/>
      <c r="G246" s="239"/>
      <c r="H246" s="239"/>
      <c r="I246" s="239"/>
      <c r="J246" s="239"/>
      <c r="K246" s="239"/>
      <c r="L246" s="239"/>
      <c r="M246" s="239"/>
    </row>
    <row r="247">
      <c r="A247" s="239"/>
      <c r="B247" s="239"/>
      <c r="C247" s="239"/>
      <c r="D247" s="239"/>
      <c r="E247" s="239"/>
      <c r="F247" s="239"/>
      <c r="G247" s="239"/>
      <c r="H247" s="239"/>
      <c r="I247" s="239"/>
      <c r="J247" s="239"/>
      <c r="K247" s="239"/>
      <c r="L247" s="239"/>
      <c r="M247" s="239"/>
    </row>
    <row r="248">
      <c r="A248" s="239"/>
      <c r="B248" s="239"/>
      <c r="C248" s="239"/>
      <c r="D248" s="239"/>
      <c r="E248" s="239"/>
      <c r="F248" s="239"/>
      <c r="G248" s="239"/>
      <c r="H248" s="239"/>
      <c r="I248" s="239"/>
      <c r="J248" s="239"/>
      <c r="K248" s="239"/>
      <c r="L248" s="239"/>
      <c r="M248" s="239"/>
    </row>
    <row r="249">
      <c r="A249" s="239"/>
      <c r="B249" s="239"/>
      <c r="C249" s="239"/>
      <c r="D249" s="239"/>
      <c r="E249" s="239"/>
      <c r="F249" s="239"/>
      <c r="G249" s="239"/>
      <c r="H249" s="239"/>
      <c r="I249" s="239"/>
      <c r="J249" s="239"/>
      <c r="K249" s="239"/>
      <c r="L249" s="239"/>
      <c r="M249" s="239"/>
    </row>
    <row r="250">
      <c r="A250" s="239"/>
      <c r="B250" s="239"/>
      <c r="C250" s="239"/>
      <c r="D250" s="239"/>
      <c r="E250" s="239"/>
      <c r="F250" s="239"/>
      <c r="G250" s="239"/>
      <c r="H250" s="239"/>
      <c r="I250" s="239"/>
      <c r="J250" s="239"/>
      <c r="K250" s="239"/>
      <c r="L250" s="239"/>
      <c r="M250" s="239"/>
    </row>
    <row r="251">
      <c r="A251" s="239"/>
      <c r="B251" s="239"/>
      <c r="C251" s="239"/>
      <c r="D251" s="239"/>
      <c r="E251" s="239"/>
      <c r="F251" s="239"/>
      <c r="G251" s="239"/>
      <c r="H251" s="239"/>
      <c r="I251" s="239"/>
      <c r="J251" s="239"/>
      <c r="K251" s="239"/>
      <c r="L251" s="239"/>
      <c r="M251" s="239"/>
    </row>
    <row r="252">
      <c r="A252" s="239"/>
      <c r="B252" s="239"/>
      <c r="C252" s="239"/>
      <c r="D252" s="239"/>
      <c r="E252" s="239"/>
      <c r="F252" s="239"/>
      <c r="G252" s="239"/>
      <c r="H252" s="239"/>
      <c r="I252" s="239"/>
      <c r="J252" s="239"/>
      <c r="K252" s="239"/>
      <c r="L252" s="239"/>
      <c r="M252" s="239"/>
    </row>
    <row r="253">
      <c r="A253" s="239"/>
      <c r="B253" s="239"/>
      <c r="C253" s="239"/>
      <c r="D253" s="239"/>
      <c r="E253" s="239"/>
      <c r="F253" s="239"/>
      <c r="G253" s="239"/>
      <c r="H253" s="239"/>
      <c r="I253" s="239"/>
      <c r="J253" s="239"/>
      <c r="K253" s="239"/>
      <c r="L253" s="239"/>
      <c r="M253" s="239"/>
    </row>
    <row r="254">
      <c r="A254" s="239"/>
      <c r="B254" s="239"/>
      <c r="C254" s="239"/>
      <c r="D254" s="239"/>
      <c r="E254" s="239"/>
      <c r="F254" s="239"/>
      <c r="G254" s="239"/>
      <c r="H254" s="239"/>
      <c r="I254" s="239"/>
      <c r="J254" s="239"/>
      <c r="K254" s="239"/>
      <c r="L254" s="239"/>
      <c r="M254" s="239"/>
    </row>
    <row r="255">
      <c r="A255" s="239"/>
      <c r="B255" s="239"/>
      <c r="C255" s="239"/>
      <c r="D255" s="239"/>
      <c r="E255" s="239"/>
      <c r="F255" s="239"/>
      <c r="G255" s="239"/>
      <c r="H255" s="239"/>
      <c r="I255" s="239"/>
      <c r="J255" s="239"/>
      <c r="K255" s="239"/>
      <c r="L255" s="239"/>
      <c r="M255" s="239"/>
    </row>
    <row r="256">
      <c r="A256" s="239"/>
      <c r="B256" s="239"/>
      <c r="C256" s="239"/>
      <c r="D256" s="239"/>
      <c r="E256" s="239"/>
      <c r="F256" s="239"/>
      <c r="G256" s="239"/>
      <c r="H256" s="239"/>
      <c r="I256" s="239"/>
      <c r="J256" s="239"/>
      <c r="K256" s="239"/>
      <c r="L256" s="239"/>
      <c r="M256" s="239"/>
    </row>
    <row r="257">
      <c r="A257" s="239"/>
      <c r="B257" s="239"/>
      <c r="C257" s="239"/>
      <c r="D257" s="239"/>
      <c r="E257" s="239"/>
      <c r="F257" s="239"/>
      <c r="G257" s="239"/>
      <c r="H257" s="239"/>
      <c r="I257" s="239"/>
      <c r="J257" s="239"/>
      <c r="K257" s="239"/>
      <c r="L257" s="239"/>
      <c r="M257" s="239"/>
    </row>
    <row r="258">
      <c r="A258" s="239"/>
      <c r="B258" s="239"/>
      <c r="C258" s="239"/>
      <c r="D258" s="239"/>
      <c r="E258" s="239"/>
      <c r="F258" s="239"/>
      <c r="G258" s="239"/>
      <c r="H258" s="239"/>
      <c r="I258" s="239"/>
      <c r="J258" s="239"/>
      <c r="K258" s="239"/>
      <c r="L258" s="239"/>
      <c r="M258" s="239"/>
    </row>
    <row r="259">
      <c r="A259" s="239"/>
      <c r="B259" s="239"/>
      <c r="C259" s="239"/>
      <c r="D259" s="239"/>
      <c r="E259" s="239"/>
      <c r="F259" s="239"/>
      <c r="G259" s="239"/>
      <c r="H259" s="239"/>
      <c r="I259" s="239"/>
      <c r="J259" s="239"/>
      <c r="K259" s="239"/>
      <c r="L259" s="239"/>
      <c r="M259" s="239"/>
    </row>
    <row r="260">
      <c r="A260" s="239"/>
      <c r="B260" s="239"/>
      <c r="C260" s="239"/>
      <c r="D260" s="239"/>
      <c r="E260" s="239"/>
      <c r="F260" s="239"/>
      <c r="G260" s="239"/>
      <c r="H260" s="239"/>
      <c r="I260" s="239"/>
      <c r="J260" s="239"/>
      <c r="K260" s="239"/>
      <c r="L260" s="239"/>
      <c r="M260" s="239"/>
    </row>
    <row r="261">
      <c r="A261" s="239"/>
      <c r="B261" s="239"/>
      <c r="C261" s="239"/>
      <c r="D261" s="239"/>
      <c r="E261" s="239"/>
      <c r="F261" s="239"/>
      <c r="G261" s="239"/>
      <c r="H261" s="239"/>
      <c r="I261" s="239"/>
      <c r="J261" s="239"/>
      <c r="K261" s="239"/>
      <c r="L261" s="239"/>
      <c r="M261" s="239"/>
    </row>
    <row r="262">
      <c r="A262" s="239"/>
      <c r="B262" s="239"/>
      <c r="C262" s="239"/>
      <c r="D262" s="239"/>
      <c r="E262" s="239"/>
      <c r="F262" s="239"/>
      <c r="G262" s="239"/>
      <c r="H262" s="239"/>
      <c r="I262" s="239"/>
      <c r="J262" s="239"/>
      <c r="K262" s="239"/>
      <c r="L262" s="239"/>
      <c r="M262" s="239"/>
    </row>
    <row r="263">
      <c r="A263" s="239"/>
      <c r="B263" s="239"/>
      <c r="C263" s="239"/>
      <c r="D263" s="239"/>
      <c r="E263" s="239"/>
      <c r="F263" s="239"/>
      <c r="G263" s="239"/>
      <c r="H263" s="239"/>
      <c r="I263" s="239"/>
      <c r="J263" s="239"/>
      <c r="K263" s="239"/>
      <c r="L263" s="239"/>
      <c r="M263" s="239"/>
    </row>
    <row r="264">
      <c r="A264" s="239"/>
      <c r="B264" s="239"/>
      <c r="C264" s="239"/>
      <c r="D264" s="239"/>
      <c r="E264" s="239"/>
      <c r="F264" s="239"/>
      <c r="G264" s="239"/>
      <c r="H264" s="239"/>
      <c r="I264" s="239"/>
      <c r="J264" s="239"/>
      <c r="K264" s="239"/>
      <c r="L264" s="239"/>
      <c r="M264" s="239"/>
    </row>
    <row r="265">
      <c r="A265" s="239"/>
      <c r="B265" s="239"/>
      <c r="C265" s="239"/>
      <c r="D265" s="239"/>
      <c r="E265" s="239"/>
      <c r="F265" s="239"/>
      <c r="G265" s="239"/>
      <c r="H265" s="239"/>
      <c r="I265" s="239"/>
      <c r="J265" s="239"/>
      <c r="K265" s="239"/>
      <c r="L265" s="239"/>
      <c r="M265" s="239"/>
    </row>
    <row r="266">
      <c r="A266" s="239"/>
      <c r="B266" s="239"/>
      <c r="C266" s="239"/>
      <c r="D266" s="239"/>
      <c r="E266" s="239"/>
      <c r="F266" s="239"/>
      <c r="G266" s="239"/>
      <c r="H266" s="239"/>
      <c r="I266" s="239"/>
      <c r="J266" s="239"/>
      <c r="K266" s="239"/>
      <c r="L266" s="239"/>
      <c r="M266" s="239"/>
    </row>
    <row r="267">
      <c r="A267" s="239"/>
      <c r="B267" s="239"/>
      <c r="C267" s="239"/>
      <c r="D267" s="239"/>
      <c r="E267" s="239"/>
      <c r="F267" s="239"/>
      <c r="G267" s="239"/>
      <c r="H267" s="239"/>
      <c r="I267" s="239"/>
      <c r="J267" s="239"/>
      <c r="K267" s="239"/>
      <c r="L267" s="239"/>
      <c r="M267" s="239"/>
    </row>
    <row r="268">
      <c r="A268" s="239"/>
      <c r="B268" s="239"/>
      <c r="C268" s="239"/>
      <c r="D268" s="239"/>
      <c r="E268" s="239"/>
      <c r="F268" s="239"/>
      <c r="G268" s="239"/>
      <c r="H268" s="239"/>
      <c r="I268" s="239"/>
      <c r="J268" s="239"/>
      <c r="K268" s="239"/>
      <c r="L268" s="239"/>
      <c r="M268" s="239"/>
    </row>
    <row r="269">
      <c r="A269" s="239"/>
      <c r="B269" s="239"/>
      <c r="C269" s="239"/>
      <c r="D269" s="239"/>
      <c r="E269" s="239"/>
      <c r="F269" s="239"/>
      <c r="G269" s="239"/>
      <c r="H269" s="239"/>
      <c r="I269" s="239"/>
      <c r="J269" s="239"/>
      <c r="K269" s="239"/>
      <c r="L269" s="239"/>
      <c r="M269" s="239"/>
    </row>
    <row r="270">
      <c r="A270" s="239"/>
      <c r="B270" s="239"/>
      <c r="C270" s="239"/>
      <c r="D270" s="239"/>
      <c r="E270" s="239"/>
      <c r="F270" s="239"/>
      <c r="G270" s="239"/>
      <c r="H270" s="239"/>
      <c r="I270" s="239"/>
      <c r="J270" s="239"/>
      <c r="K270" s="239"/>
      <c r="L270" s="239"/>
      <c r="M270" s="239"/>
    </row>
    <row r="271">
      <c r="A271" s="239"/>
      <c r="B271" s="239"/>
      <c r="C271" s="239"/>
      <c r="D271" s="239"/>
      <c r="E271" s="239"/>
      <c r="F271" s="239"/>
      <c r="G271" s="239"/>
      <c r="H271" s="239"/>
      <c r="I271" s="239"/>
      <c r="J271" s="239"/>
      <c r="K271" s="239"/>
      <c r="L271" s="239"/>
      <c r="M271" s="239"/>
    </row>
    <row r="272">
      <c r="A272" s="239"/>
      <c r="B272" s="239"/>
      <c r="C272" s="239"/>
      <c r="D272" s="239"/>
      <c r="E272" s="239"/>
      <c r="F272" s="239"/>
      <c r="G272" s="239"/>
      <c r="H272" s="239"/>
      <c r="I272" s="239"/>
      <c r="J272" s="239"/>
      <c r="K272" s="239"/>
      <c r="L272" s="239"/>
      <c r="M272" s="239"/>
    </row>
    <row r="273">
      <c r="A273" s="239"/>
      <c r="B273" s="239"/>
      <c r="C273" s="239"/>
      <c r="D273" s="239"/>
      <c r="E273" s="239"/>
      <c r="F273" s="239"/>
      <c r="G273" s="239"/>
      <c r="H273" s="239"/>
      <c r="I273" s="239"/>
      <c r="J273" s="239"/>
      <c r="K273" s="239"/>
      <c r="L273" s="239"/>
      <c r="M273" s="239"/>
    </row>
    <row r="274">
      <c r="A274" s="239"/>
      <c r="B274" s="239"/>
      <c r="C274" s="239"/>
      <c r="D274" s="239"/>
      <c r="E274" s="239"/>
      <c r="F274" s="239"/>
      <c r="G274" s="239"/>
      <c r="H274" s="239"/>
      <c r="I274" s="239"/>
      <c r="J274" s="239"/>
      <c r="K274" s="239"/>
      <c r="L274" s="239"/>
      <c r="M274" s="239"/>
    </row>
    <row r="275">
      <c r="A275" s="239"/>
      <c r="B275" s="239"/>
      <c r="C275" s="239"/>
      <c r="D275" s="239"/>
      <c r="E275" s="239"/>
      <c r="F275" s="239"/>
      <c r="G275" s="239"/>
      <c r="H275" s="239"/>
      <c r="I275" s="239"/>
      <c r="J275" s="239"/>
      <c r="K275" s="239"/>
      <c r="L275" s="239"/>
      <c r="M275" s="239"/>
    </row>
    <row r="276">
      <c r="A276" s="239"/>
      <c r="B276" s="239"/>
      <c r="C276" s="239"/>
      <c r="D276" s="239"/>
      <c r="E276" s="239"/>
      <c r="F276" s="239"/>
      <c r="G276" s="239"/>
      <c r="H276" s="239"/>
      <c r="I276" s="239"/>
      <c r="J276" s="239"/>
      <c r="K276" s="239"/>
      <c r="L276" s="239"/>
      <c r="M276" s="239"/>
    </row>
    <row r="277">
      <c r="A277" s="239"/>
      <c r="B277" s="239"/>
      <c r="C277" s="239"/>
      <c r="D277" s="239"/>
      <c r="E277" s="239"/>
      <c r="F277" s="239"/>
      <c r="G277" s="239"/>
      <c r="H277" s="239"/>
      <c r="I277" s="239"/>
      <c r="J277" s="239"/>
      <c r="K277" s="239"/>
      <c r="L277" s="239"/>
      <c r="M277" s="239"/>
    </row>
    <row r="278">
      <c r="A278" s="239"/>
      <c r="B278" s="239"/>
      <c r="C278" s="239"/>
      <c r="D278" s="239"/>
      <c r="E278" s="239"/>
      <c r="F278" s="239"/>
      <c r="G278" s="239"/>
      <c r="H278" s="239"/>
      <c r="I278" s="239"/>
      <c r="J278" s="239"/>
      <c r="K278" s="239"/>
      <c r="L278" s="239"/>
      <c r="M278" s="239"/>
    </row>
    <row r="279">
      <c r="A279" s="239"/>
      <c r="B279" s="239"/>
      <c r="C279" s="239"/>
      <c r="D279" s="239"/>
      <c r="E279" s="239"/>
      <c r="F279" s="239"/>
      <c r="G279" s="239"/>
      <c r="H279" s="239"/>
      <c r="I279" s="239"/>
      <c r="J279" s="239"/>
      <c r="K279" s="239"/>
      <c r="L279" s="239"/>
      <c r="M279" s="239"/>
    </row>
    <row r="280">
      <c r="A280" s="239"/>
      <c r="B280" s="239"/>
      <c r="C280" s="239"/>
      <c r="D280" s="239"/>
      <c r="E280" s="239"/>
      <c r="F280" s="239"/>
      <c r="G280" s="239"/>
      <c r="H280" s="239"/>
      <c r="I280" s="239"/>
      <c r="J280" s="239"/>
      <c r="K280" s="239"/>
      <c r="L280" s="239"/>
      <c r="M280" s="239"/>
    </row>
    <row r="281">
      <c r="A281" s="239"/>
      <c r="B281" s="239"/>
      <c r="C281" s="239"/>
      <c r="D281" s="239"/>
      <c r="E281" s="239"/>
      <c r="F281" s="239"/>
      <c r="G281" s="239"/>
      <c r="H281" s="239"/>
      <c r="I281" s="239"/>
      <c r="J281" s="239"/>
      <c r="K281" s="239"/>
      <c r="L281" s="239"/>
      <c r="M281" s="239"/>
    </row>
    <row r="282">
      <c r="A282" s="239"/>
      <c r="B282" s="239"/>
      <c r="C282" s="239"/>
      <c r="D282" s="239"/>
      <c r="E282" s="239"/>
      <c r="F282" s="239"/>
      <c r="G282" s="239"/>
      <c r="H282" s="239"/>
      <c r="I282" s="239"/>
      <c r="J282" s="239"/>
      <c r="K282" s="239"/>
      <c r="L282" s="239"/>
      <c r="M282" s="239"/>
    </row>
    <row r="283">
      <c r="A283" s="239"/>
      <c r="B283" s="239"/>
      <c r="C283" s="239"/>
      <c r="D283" s="239"/>
      <c r="E283" s="239"/>
      <c r="F283" s="239"/>
      <c r="G283" s="239"/>
      <c r="H283" s="239"/>
      <c r="I283" s="239"/>
      <c r="J283" s="239"/>
      <c r="K283" s="239"/>
      <c r="L283" s="239"/>
      <c r="M283" s="239"/>
    </row>
    <row r="284">
      <c r="A284" s="239"/>
      <c r="B284" s="239"/>
      <c r="C284" s="239"/>
      <c r="D284" s="239"/>
      <c r="E284" s="239"/>
      <c r="F284" s="239"/>
      <c r="G284" s="239"/>
      <c r="H284" s="239"/>
      <c r="I284" s="239"/>
      <c r="J284" s="239"/>
      <c r="K284" s="239"/>
      <c r="L284" s="239"/>
      <c r="M284" s="239"/>
    </row>
    <row r="285">
      <c r="A285" s="239"/>
      <c r="B285" s="239"/>
      <c r="C285" s="239"/>
      <c r="D285" s="239"/>
      <c r="E285" s="239"/>
      <c r="F285" s="239"/>
      <c r="G285" s="239"/>
      <c r="H285" s="239"/>
      <c r="I285" s="239"/>
      <c r="J285" s="239"/>
      <c r="K285" s="239"/>
      <c r="L285" s="239"/>
      <c r="M285" s="239"/>
    </row>
    <row r="286">
      <c r="A286" s="239"/>
      <c r="B286" s="239"/>
      <c r="C286" s="239"/>
      <c r="D286" s="239"/>
      <c r="E286" s="239"/>
      <c r="F286" s="239"/>
      <c r="G286" s="239"/>
      <c r="H286" s="239"/>
      <c r="I286" s="239"/>
      <c r="J286" s="239"/>
      <c r="K286" s="239"/>
      <c r="L286" s="239"/>
      <c r="M286" s="239"/>
    </row>
    <row r="287">
      <c r="A287" s="239"/>
      <c r="B287" s="239"/>
      <c r="C287" s="239"/>
      <c r="D287" s="239"/>
      <c r="E287" s="239"/>
      <c r="F287" s="239"/>
      <c r="G287" s="239"/>
      <c r="H287" s="239"/>
      <c r="I287" s="239"/>
      <c r="J287" s="239"/>
      <c r="K287" s="239"/>
      <c r="L287" s="239"/>
      <c r="M287" s="239"/>
    </row>
    <row r="288">
      <c r="A288" s="239"/>
      <c r="B288" s="239"/>
      <c r="C288" s="239"/>
      <c r="D288" s="239"/>
      <c r="E288" s="239"/>
      <c r="F288" s="239"/>
      <c r="G288" s="239"/>
      <c r="H288" s="239"/>
      <c r="I288" s="239"/>
      <c r="J288" s="239"/>
      <c r="K288" s="239"/>
      <c r="L288" s="239"/>
      <c r="M288" s="239"/>
    </row>
    <row r="289">
      <c r="A289" s="239"/>
      <c r="B289" s="239"/>
      <c r="C289" s="239"/>
      <c r="D289" s="239"/>
      <c r="E289" s="239"/>
      <c r="F289" s="239"/>
      <c r="G289" s="239"/>
      <c r="H289" s="239"/>
      <c r="I289" s="239"/>
      <c r="J289" s="239"/>
      <c r="K289" s="239"/>
      <c r="L289" s="239"/>
      <c r="M289" s="239"/>
    </row>
    <row r="290">
      <c r="A290" s="239"/>
      <c r="B290" s="239"/>
      <c r="C290" s="239"/>
      <c r="D290" s="239"/>
      <c r="E290" s="239"/>
      <c r="F290" s="239"/>
      <c r="G290" s="239"/>
      <c r="H290" s="239"/>
      <c r="I290" s="239"/>
      <c r="J290" s="239"/>
      <c r="K290" s="239"/>
      <c r="L290" s="239"/>
      <c r="M290" s="239"/>
    </row>
    <row r="291">
      <c r="A291" s="239"/>
      <c r="B291" s="239"/>
      <c r="C291" s="239"/>
      <c r="D291" s="239"/>
      <c r="E291" s="239"/>
      <c r="F291" s="239"/>
      <c r="G291" s="239"/>
      <c r="H291" s="239"/>
      <c r="I291" s="239"/>
      <c r="J291" s="239"/>
      <c r="K291" s="239"/>
      <c r="L291" s="239"/>
      <c r="M291" s="239"/>
    </row>
    <row r="292">
      <c r="A292" s="239"/>
      <c r="B292" s="239"/>
      <c r="C292" s="239"/>
      <c r="D292" s="239"/>
      <c r="E292" s="239"/>
      <c r="F292" s="239"/>
      <c r="G292" s="239"/>
      <c r="H292" s="239"/>
      <c r="I292" s="239"/>
      <c r="J292" s="239"/>
      <c r="K292" s="239"/>
      <c r="L292" s="239"/>
      <c r="M292" s="239"/>
    </row>
    <row r="293">
      <c r="A293" s="239"/>
      <c r="B293" s="239"/>
      <c r="C293" s="239"/>
      <c r="D293" s="239"/>
      <c r="E293" s="239"/>
      <c r="F293" s="239"/>
      <c r="G293" s="239"/>
      <c r="H293" s="239"/>
      <c r="I293" s="239"/>
      <c r="J293" s="239"/>
      <c r="K293" s="239"/>
      <c r="L293" s="239"/>
      <c r="M293" s="239"/>
    </row>
    <row r="294">
      <c r="A294" s="239"/>
      <c r="B294" s="239"/>
      <c r="C294" s="239"/>
      <c r="D294" s="239"/>
      <c r="E294" s="239"/>
      <c r="F294" s="239"/>
      <c r="G294" s="239"/>
      <c r="H294" s="239"/>
      <c r="I294" s="239"/>
      <c r="J294" s="239"/>
      <c r="K294" s="239"/>
      <c r="L294" s="239"/>
      <c r="M294" s="239"/>
    </row>
    <row r="295">
      <c r="A295" s="239"/>
      <c r="B295" s="239"/>
      <c r="C295" s="239"/>
      <c r="D295" s="239"/>
      <c r="E295" s="239"/>
      <c r="F295" s="239"/>
      <c r="G295" s="239"/>
      <c r="H295" s="239"/>
      <c r="I295" s="239"/>
      <c r="J295" s="239"/>
      <c r="K295" s="239"/>
      <c r="L295" s="239"/>
      <c r="M295" s="239"/>
    </row>
    <row r="296">
      <c r="A296" s="239"/>
      <c r="B296" s="239"/>
      <c r="C296" s="239"/>
      <c r="D296" s="239"/>
      <c r="E296" s="239"/>
      <c r="F296" s="239"/>
      <c r="G296" s="239"/>
      <c r="H296" s="239"/>
      <c r="I296" s="239"/>
      <c r="J296" s="239"/>
      <c r="K296" s="239"/>
      <c r="L296" s="239"/>
      <c r="M296" s="239"/>
    </row>
    <row r="297">
      <c r="A297" s="239"/>
      <c r="B297" s="239"/>
      <c r="C297" s="239"/>
      <c r="D297" s="239"/>
      <c r="E297" s="239"/>
      <c r="F297" s="239"/>
      <c r="G297" s="239"/>
      <c r="H297" s="239"/>
      <c r="I297" s="239"/>
      <c r="J297" s="239"/>
      <c r="K297" s="239"/>
      <c r="L297" s="239"/>
      <c r="M297" s="239"/>
    </row>
    <row r="298">
      <c r="A298" s="239"/>
      <c r="B298" s="239"/>
      <c r="C298" s="239"/>
      <c r="D298" s="239"/>
      <c r="E298" s="239"/>
      <c r="F298" s="239"/>
      <c r="G298" s="239"/>
      <c r="H298" s="239"/>
      <c r="I298" s="239"/>
      <c r="J298" s="239"/>
      <c r="K298" s="239"/>
      <c r="L298" s="239"/>
      <c r="M298" s="239"/>
    </row>
    <row r="299">
      <c r="A299" s="239"/>
      <c r="B299" s="239"/>
      <c r="C299" s="239"/>
      <c r="D299" s="239"/>
      <c r="E299" s="239"/>
      <c r="F299" s="239"/>
      <c r="G299" s="239"/>
      <c r="H299" s="239"/>
      <c r="I299" s="239"/>
      <c r="J299" s="239"/>
      <c r="K299" s="239"/>
      <c r="L299" s="239"/>
      <c r="M299" s="239"/>
    </row>
    <row r="300">
      <c r="A300" s="239"/>
      <c r="B300" s="239"/>
      <c r="C300" s="239"/>
      <c r="D300" s="239"/>
      <c r="E300" s="239"/>
      <c r="F300" s="239"/>
      <c r="G300" s="239"/>
      <c r="H300" s="239"/>
      <c r="I300" s="239"/>
      <c r="J300" s="239"/>
      <c r="K300" s="239"/>
      <c r="L300" s="239"/>
      <c r="M300" s="239"/>
    </row>
    <row r="301">
      <c r="A301" s="239"/>
      <c r="B301" s="239"/>
      <c r="C301" s="239"/>
      <c r="D301" s="239"/>
      <c r="E301" s="239"/>
      <c r="F301" s="239"/>
      <c r="G301" s="239"/>
      <c r="H301" s="239"/>
      <c r="I301" s="239"/>
      <c r="J301" s="239"/>
      <c r="K301" s="239"/>
      <c r="L301" s="239"/>
      <c r="M301" s="239"/>
    </row>
    <row r="302">
      <c r="A302" s="239"/>
      <c r="B302" s="239"/>
      <c r="C302" s="239"/>
      <c r="D302" s="239"/>
      <c r="E302" s="239"/>
      <c r="F302" s="239"/>
      <c r="G302" s="239"/>
      <c r="H302" s="239"/>
      <c r="I302" s="239"/>
      <c r="J302" s="239"/>
      <c r="K302" s="239"/>
      <c r="L302" s="239"/>
      <c r="M302" s="239"/>
    </row>
    <row r="303">
      <c r="A303" s="239"/>
      <c r="B303" s="239"/>
      <c r="C303" s="239"/>
      <c r="D303" s="239"/>
      <c r="E303" s="239"/>
      <c r="F303" s="239"/>
      <c r="G303" s="239"/>
      <c r="H303" s="239"/>
      <c r="I303" s="239"/>
      <c r="J303" s="239"/>
      <c r="K303" s="239"/>
      <c r="L303" s="239"/>
      <c r="M303" s="239"/>
    </row>
    <row r="304">
      <c r="A304" s="239"/>
      <c r="B304" s="239"/>
      <c r="C304" s="239"/>
      <c r="D304" s="239"/>
      <c r="E304" s="239"/>
      <c r="F304" s="239"/>
      <c r="G304" s="239"/>
      <c r="H304" s="239"/>
      <c r="I304" s="239"/>
      <c r="J304" s="239"/>
      <c r="K304" s="239"/>
      <c r="L304" s="239"/>
      <c r="M304" s="239"/>
    </row>
    <row r="305">
      <c r="A305" s="239"/>
      <c r="B305" s="239"/>
      <c r="C305" s="239"/>
      <c r="D305" s="239"/>
      <c r="E305" s="239"/>
      <c r="F305" s="239"/>
      <c r="G305" s="239"/>
      <c r="H305" s="239"/>
      <c r="I305" s="239"/>
      <c r="J305" s="239"/>
      <c r="K305" s="239"/>
      <c r="L305" s="239"/>
      <c r="M305" s="239"/>
    </row>
    <row r="306">
      <c r="A306" s="239"/>
      <c r="B306" s="239"/>
      <c r="C306" s="239"/>
      <c r="D306" s="239"/>
      <c r="E306" s="239"/>
      <c r="F306" s="239"/>
      <c r="G306" s="239"/>
      <c r="H306" s="239"/>
      <c r="I306" s="239"/>
      <c r="J306" s="239"/>
      <c r="K306" s="239"/>
      <c r="L306" s="239"/>
      <c r="M306" s="239"/>
    </row>
    <row r="307">
      <c r="A307" s="239"/>
      <c r="B307" s="239"/>
      <c r="C307" s="239"/>
      <c r="D307" s="239"/>
      <c r="E307" s="239"/>
      <c r="F307" s="239"/>
      <c r="G307" s="239"/>
      <c r="H307" s="239"/>
      <c r="I307" s="239"/>
      <c r="J307" s="239"/>
      <c r="K307" s="239"/>
      <c r="L307" s="239"/>
      <c r="M307" s="239"/>
    </row>
    <row r="308">
      <c r="A308" s="239"/>
      <c r="B308" s="239"/>
      <c r="C308" s="239"/>
      <c r="D308" s="239"/>
      <c r="E308" s="239"/>
      <c r="F308" s="239"/>
      <c r="G308" s="239"/>
      <c r="H308" s="239"/>
      <c r="I308" s="239"/>
      <c r="J308" s="239"/>
      <c r="K308" s="239"/>
      <c r="L308" s="239"/>
      <c r="M308" s="239"/>
    </row>
    <row r="309">
      <c r="A309" s="239"/>
      <c r="B309" s="239"/>
      <c r="C309" s="239"/>
      <c r="D309" s="239"/>
      <c r="E309" s="239"/>
      <c r="F309" s="239"/>
      <c r="G309" s="239"/>
      <c r="H309" s="239"/>
      <c r="I309" s="239"/>
      <c r="J309" s="239"/>
      <c r="K309" s="239"/>
      <c r="L309" s="239"/>
      <c r="M309" s="239"/>
    </row>
    <row r="310">
      <c r="A310" s="239"/>
      <c r="B310" s="239"/>
      <c r="C310" s="239"/>
      <c r="D310" s="239"/>
      <c r="E310" s="239"/>
      <c r="F310" s="239"/>
      <c r="G310" s="239"/>
      <c r="H310" s="239"/>
      <c r="I310" s="239"/>
      <c r="J310" s="239"/>
      <c r="K310" s="239"/>
      <c r="L310" s="239"/>
      <c r="M310" s="239"/>
    </row>
    <row r="311">
      <c r="A311" s="239"/>
      <c r="B311" s="239"/>
      <c r="C311" s="239"/>
      <c r="D311" s="239"/>
      <c r="E311" s="239"/>
      <c r="F311" s="239"/>
      <c r="G311" s="239"/>
      <c r="H311" s="239"/>
      <c r="I311" s="239"/>
      <c r="J311" s="239"/>
      <c r="K311" s="239"/>
      <c r="L311" s="239"/>
      <c r="M311" s="239"/>
    </row>
    <row r="312">
      <c r="A312" s="239"/>
      <c r="B312" s="239"/>
      <c r="C312" s="239"/>
      <c r="D312" s="239"/>
      <c r="E312" s="239"/>
      <c r="F312" s="239"/>
      <c r="G312" s="239"/>
      <c r="H312" s="239"/>
      <c r="I312" s="239"/>
      <c r="J312" s="239"/>
      <c r="K312" s="239"/>
      <c r="L312" s="239"/>
      <c r="M312" s="239"/>
    </row>
    <row r="313">
      <c r="A313" s="239"/>
      <c r="B313" s="239"/>
      <c r="C313" s="239"/>
      <c r="D313" s="239"/>
      <c r="E313" s="239"/>
      <c r="F313" s="239"/>
      <c r="G313" s="239"/>
      <c r="H313" s="239"/>
      <c r="I313" s="239"/>
      <c r="J313" s="239"/>
      <c r="K313" s="239"/>
      <c r="L313" s="239"/>
      <c r="M313" s="239"/>
    </row>
    <row r="314">
      <c r="A314" s="239"/>
      <c r="B314" s="239"/>
      <c r="C314" s="239"/>
      <c r="D314" s="239"/>
      <c r="E314" s="239"/>
      <c r="F314" s="239"/>
      <c r="G314" s="239"/>
      <c r="H314" s="239"/>
      <c r="I314" s="239"/>
      <c r="J314" s="239"/>
      <c r="K314" s="239"/>
      <c r="L314" s="239"/>
      <c r="M314" s="239"/>
    </row>
    <row r="315">
      <c r="A315" s="239"/>
      <c r="B315" s="239"/>
      <c r="C315" s="239"/>
      <c r="D315" s="239"/>
      <c r="E315" s="239"/>
      <c r="F315" s="239"/>
      <c r="G315" s="239"/>
      <c r="H315" s="239"/>
      <c r="I315" s="239"/>
      <c r="J315" s="239"/>
      <c r="K315" s="239"/>
      <c r="L315" s="239"/>
      <c r="M315" s="239"/>
    </row>
    <row r="316">
      <c r="A316" s="239"/>
      <c r="B316" s="239"/>
      <c r="C316" s="239"/>
      <c r="D316" s="239"/>
      <c r="E316" s="239"/>
      <c r="F316" s="239"/>
      <c r="G316" s="239"/>
      <c r="H316" s="239"/>
      <c r="I316" s="239"/>
      <c r="J316" s="239"/>
      <c r="K316" s="239"/>
      <c r="L316" s="239"/>
      <c r="M316" s="239"/>
    </row>
    <row r="317">
      <c r="A317" s="239"/>
      <c r="B317" s="239"/>
      <c r="C317" s="239"/>
      <c r="D317" s="239"/>
      <c r="E317" s="239"/>
      <c r="F317" s="239"/>
      <c r="G317" s="239"/>
      <c r="H317" s="239"/>
      <c r="I317" s="239"/>
      <c r="J317" s="239"/>
      <c r="K317" s="239"/>
      <c r="L317" s="239"/>
      <c r="M317" s="239"/>
    </row>
    <row r="318">
      <c r="A318" s="239"/>
      <c r="B318" s="239"/>
      <c r="C318" s="239"/>
      <c r="D318" s="239"/>
      <c r="E318" s="239"/>
      <c r="F318" s="239"/>
      <c r="G318" s="239"/>
      <c r="H318" s="239"/>
      <c r="I318" s="239"/>
      <c r="J318" s="239"/>
      <c r="K318" s="239"/>
      <c r="L318" s="239"/>
      <c r="M318" s="239"/>
    </row>
    <row r="319">
      <c r="A319" s="239"/>
      <c r="B319" s="239"/>
      <c r="C319" s="239"/>
      <c r="D319" s="239"/>
      <c r="E319" s="239"/>
      <c r="F319" s="239"/>
      <c r="G319" s="239"/>
      <c r="H319" s="239"/>
      <c r="I319" s="239"/>
      <c r="J319" s="239"/>
      <c r="K319" s="239"/>
      <c r="L319" s="239"/>
      <c r="M319" s="239"/>
    </row>
    <row r="320">
      <c r="A320" s="239"/>
      <c r="B320" s="239"/>
      <c r="C320" s="239"/>
      <c r="D320" s="239"/>
      <c r="E320" s="239"/>
      <c r="F320" s="239"/>
      <c r="G320" s="239"/>
      <c r="H320" s="239"/>
      <c r="I320" s="239"/>
      <c r="J320" s="239"/>
      <c r="K320" s="239"/>
      <c r="L320" s="239"/>
      <c r="M320" s="239"/>
    </row>
    <row r="321">
      <c r="A321" s="239"/>
      <c r="B321" s="239"/>
      <c r="C321" s="239"/>
      <c r="D321" s="239"/>
      <c r="E321" s="239"/>
      <c r="F321" s="239"/>
      <c r="G321" s="239"/>
      <c r="H321" s="239"/>
      <c r="I321" s="239"/>
      <c r="J321" s="239"/>
      <c r="K321" s="239"/>
      <c r="L321" s="239"/>
      <c r="M321" s="239"/>
    </row>
    <row r="322">
      <c r="A322" s="239"/>
      <c r="B322" s="239"/>
      <c r="C322" s="239"/>
      <c r="D322" s="239"/>
      <c r="E322" s="239"/>
      <c r="F322" s="239"/>
      <c r="G322" s="239"/>
      <c r="H322" s="239"/>
      <c r="I322" s="239"/>
      <c r="J322" s="239"/>
      <c r="K322" s="239"/>
      <c r="L322" s="239"/>
      <c r="M322" s="239"/>
    </row>
    <row r="323">
      <c r="A323" s="239"/>
      <c r="B323" s="239"/>
      <c r="C323" s="239"/>
      <c r="D323" s="239"/>
      <c r="E323" s="239"/>
      <c r="F323" s="239"/>
      <c r="G323" s="239"/>
      <c r="H323" s="239"/>
      <c r="I323" s="239"/>
      <c r="J323" s="239"/>
      <c r="K323" s="239"/>
      <c r="L323" s="239"/>
      <c r="M323" s="239"/>
    </row>
    <row r="324">
      <c r="A324" s="239"/>
      <c r="B324" s="239"/>
      <c r="C324" s="239"/>
      <c r="D324" s="239"/>
      <c r="E324" s="239"/>
      <c r="F324" s="239"/>
      <c r="G324" s="239"/>
      <c r="H324" s="239"/>
      <c r="I324" s="239"/>
      <c r="J324" s="239"/>
      <c r="K324" s="239"/>
      <c r="L324" s="239"/>
      <c r="M324" s="239"/>
    </row>
    <row r="325">
      <c r="A325" s="239"/>
      <c r="B325" s="239"/>
      <c r="C325" s="239"/>
      <c r="D325" s="239"/>
      <c r="E325" s="239"/>
      <c r="F325" s="239"/>
      <c r="G325" s="239"/>
      <c r="H325" s="239"/>
      <c r="I325" s="239"/>
      <c r="J325" s="239"/>
      <c r="K325" s="239"/>
      <c r="L325" s="239"/>
      <c r="M325" s="239"/>
    </row>
    <row r="326">
      <c r="A326" s="239"/>
      <c r="B326" s="239"/>
      <c r="C326" s="239"/>
      <c r="D326" s="239"/>
      <c r="E326" s="239"/>
      <c r="F326" s="239"/>
      <c r="G326" s="239"/>
      <c r="H326" s="239"/>
      <c r="I326" s="239"/>
      <c r="J326" s="239"/>
      <c r="K326" s="239"/>
      <c r="L326" s="239"/>
      <c r="M326" s="239"/>
    </row>
    <row r="327">
      <c r="A327" s="239"/>
      <c r="B327" s="239"/>
      <c r="C327" s="239"/>
      <c r="D327" s="239"/>
      <c r="E327" s="239"/>
      <c r="F327" s="239"/>
      <c r="G327" s="239"/>
      <c r="H327" s="239"/>
      <c r="I327" s="239"/>
      <c r="J327" s="239"/>
      <c r="K327" s="239"/>
      <c r="L327" s="239"/>
      <c r="M327" s="239"/>
    </row>
    <row r="328">
      <c r="A328" s="239"/>
      <c r="B328" s="239"/>
      <c r="C328" s="239"/>
      <c r="D328" s="239"/>
      <c r="E328" s="239"/>
      <c r="F328" s="239"/>
      <c r="G328" s="239"/>
      <c r="H328" s="239"/>
      <c r="I328" s="239"/>
      <c r="J328" s="239"/>
      <c r="K328" s="239"/>
      <c r="L328" s="239"/>
      <c r="M328" s="239"/>
    </row>
    <row r="329">
      <c r="A329" s="239"/>
      <c r="B329" s="239"/>
      <c r="C329" s="239"/>
      <c r="D329" s="239"/>
      <c r="E329" s="239"/>
      <c r="F329" s="239"/>
      <c r="G329" s="239"/>
      <c r="H329" s="239"/>
      <c r="I329" s="239"/>
      <c r="J329" s="239"/>
      <c r="K329" s="239"/>
      <c r="L329" s="239"/>
      <c r="M329" s="239"/>
    </row>
    <row r="330">
      <c r="A330" s="239"/>
      <c r="B330" s="239"/>
      <c r="C330" s="239"/>
      <c r="D330" s="239"/>
      <c r="E330" s="239"/>
      <c r="F330" s="239"/>
      <c r="G330" s="239"/>
      <c r="H330" s="239"/>
      <c r="I330" s="239"/>
      <c r="J330" s="239"/>
      <c r="K330" s="239"/>
      <c r="L330" s="239"/>
      <c r="M330" s="239"/>
    </row>
    <row r="331">
      <c r="A331" s="239"/>
      <c r="B331" s="239"/>
      <c r="C331" s="239"/>
      <c r="D331" s="239"/>
      <c r="E331" s="239"/>
      <c r="F331" s="239"/>
      <c r="G331" s="239"/>
      <c r="H331" s="239"/>
      <c r="I331" s="239"/>
      <c r="J331" s="239"/>
      <c r="K331" s="239"/>
      <c r="L331" s="239"/>
      <c r="M331" s="239"/>
    </row>
    <row r="332">
      <c r="A332" s="239"/>
      <c r="B332" s="239"/>
      <c r="C332" s="239"/>
      <c r="D332" s="239"/>
      <c r="E332" s="239"/>
      <c r="F332" s="239"/>
      <c r="G332" s="239"/>
      <c r="H332" s="239"/>
      <c r="I332" s="239"/>
      <c r="J332" s="239"/>
      <c r="K332" s="239"/>
      <c r="L332" s="239"/>
      <c r="M332" s="239"/>
    </row>
    <row r="333">
      <c r="A333" s="239"/>
      <c r="B333" s="239"/>
      <c r="C333" s="239"/>
      <c r="D333" s="239"/>
      <c r="E333" s="239"/>
      <c r="F333" s="239"/>
      <c r="G333" s="239"/>
      <c r="H333" s="239"/>
      <c r="I333" s="239"/>
      <c r="J333" s="239"/>
      <c r="K333" s="239"/>
      <c r="L333" s="239"/>
      <c r="M333" s="239"/>
    </row>
    <row r="334">
      <c r="A334" s="239"/>
      <c r="B334" s="239"/>
      <c r="C334" s="239"/>
      <c r="D334" s="239"/>
      <c r="E334" s="239"/>
      <c r="F334" s="239"/>
      <c r="G334" s="239"/>
      <c r="H334" s="239"/>
      <c r="I334" s="239"/>
      <c r="J334" s="239"/>
      <c r="K334" s="239"/>
      <c r="L334" s="239"/>
      <c r="M334" s="239"/>
    </row>
    <row r="335">
      <c r="A335" s="239"/>
      <c r="B335" s="239"/>
      <c r="C335" s="239"/>
      <c r="D335" s="239"/>
      <c r="E335" s="239"/>
      <c r="F335" s="239"/>
      <c r="G335" s="239"/>
      <c r="H335" s="239"/>
      <c r="I335" s="239"/>
      <c r="J335" s="239"/>
      <c r="K335" s="239"/>
      <c r="L335" s="239"/>
      <c r="M335" s="239"/>
    </row>
    <row r="336">
      <c r="A336" s="239"/>
      <c r="B336" s="239"/>
      <c r="C336" s="239"/>
      <c r="D336" s="239"/>
      <c r="E336" s="239"/>
      <c r="F336" s="239"/>
      <c r="G336" s="239"/>
      <c r="H336" s="239"/>
      <c r="I336" s="239"/>
      <c r="J336" s="239"/>
      <c r="K336" s="239"/>
      <c r="L336" s="239"/>
      <c r="M336" s="239"/>
    </row>
    <row r="337">
      <c r="A337" s="239"/>
      <c r="B337" s="239"/>
      <c r="C337" s="239"/>
      <c r="D337" s="239"/>
      <c r="E337" s="239"/>
      <c r="F337" s="239"/>
      <c r="G337" s="239"/>
      <c r="H337" s="239"/>
      <c r="I337" s="239"/>
      <c r="J337" s="239"/>
      <c r="K337" s="239"/>
      <c r="L337" s="239"/>
      <c r="M337" s="239"/>
    </row>
    <row r="338">
      <c r="A338" s="239"/>
      <c r="B338" s="239"/>
      <c r="C338" s="239"/>
      <c r="D338" s="239"/>
      <c r="E338" s="239"/>
      <c r="F338" s="239"/>
      <c r="G338" s="239"/>
      <c r="H338" s="239"/>
      <c r="I338" s="239"/>
      <c r="J338" s="239"/>
      <c r="K338" s="239"/>
      <c r="L338" s="239"/>
      <c r="M338" s="239"/>
    </row>
    <row r="339">
      <c r="A339" s="239"/>
      <c r="B339" s="239"/>
      <c r="C339" s="239"/>
      <c r="D339" s="239"/>
      <c r="E339" s="239"/>
      <c r="F339" s="239"/>
      <c r="G339" s="239"/>
      <c r="H339" s="239"/>
      <c r="I339" s="239"/>
      <c r="J339" s="239"/>
      <c r="K339" s="239"/>
      <c r="L339" s="239"/>
      <c r="M339" s="239"/>
    </row>
    <row r="340">
      <c r="A340" s="239"/>
      <c r="B340" s="239"/>
      <c r="C340" s="239"/>
      <c r="D340" s="239"/>
      <c r="E340" s="239"/>
      <c r="F340" s="239"/>
      <c r="G340" s="239"/>
      <c r="H340" s="239"/>
      <c r="I340" s="239"/>
      <c r="J340" s="239"/>
      <c r="K340" s="239"/>
      <c r="L340" s="239"/>
      <c r="M340" s="239"/>
    </row>
    <row r="341">
      <c r="A341" s="239"/>
      <c r="B341" s="239"/>
      <c r="C341" s="239"/>
      <c r="D341" s="239"/>
      <c r="E341" s="239"/>
      <c r="F341" s="239"/>
      <c r="G341" s="239"/>
      <c r="H341" s="239"/>
      <c r="I341" s="239"/>
      <c r="J341" s="239"/>
      <c r="K341" s="239"/>
      <c r="L341" s="239"/>
      <c r="M341" s="239"/>
    </row>
    <row r="342">
      <c r="A342" s="239"/>
      <c r="B342" s="239"/>
      <c r="C342" s="239"/>
      <c r="D342" s="239"/>
      <c r="E342" s="239"/>
      <c r="F342" s="239"/>
      <c r="G342" s="239"/>
      <c r="H342" s="239"/>
      <c r="I342" s="239"/>
      <c r="J342" s="239"/>
      <c r="K342" s="239"/>
      <c r="L342" s="239"/>
      <c r="M342" s="239"/>
    </row>
    <row r="343">
      <c r="A343" s="239"/>
      <c r="B343" s="239"/>
      <c r="C343" s="239"/>
      <c r="D343" s="239"/>
      <c r="E343" s="239"/>
      <c r="F343" s="239"/>
      <c r="G343" s="239"/>
      <c r="H343" s="239"/>
      <c r="I343" s="239"/>
      <c r="J343" s="239"/>
      <c r="K343" s="239"/>
      <c r="L343" s="239"/>
      <c r="M343" s="239"/>
    </row>
    <row r="344">
      <c r="A344" s="239"/>
      <c r="B344" s="239"/>
      <c r="C344" s="239"/>
      <c r="D344" s="239"/>
      <c r="E344" s="239"/>
      <c r="F344" s="239"/>
      <c r="G344" s="239"/>
      <c r="H344" s="239"/>
      <c r="I344" s="239"/>
      <c r="J344" s="239"/>
      <c r="K344" s="239"/>
      <c r="L344" s="239"/>
      <c r="M344" s="239"/>
    </row>
    <row r="345">
      <c r="A345" s="239"/>
      <c r="B345" s="239"/>
      <c r="C345" s="239"/>
      <c r="D345" s="239"/>
      <c r="E345" s="239"/>
      <c r="F345" s="239"/>
      <c r="G345" s="239"/>
      <c r="H345" s="239"/>
      <c r="I345" s="239"/>
      <c r="J345" s="239"/>
      <c r="K345" s="239"/>
      <c r="L345" s="239"/>
      <c r="M345" s="239"/>
    </row>
    <row r="346">
      <c r="A346" s="239"/>
      <c r="B346" s="239"/>
      <c r="C346" s="239"/>
      <c r="D346" s="239"/>
      <c r="E346" s="239"/>
      <c r="F346" s="239"/>
      <c r="G346" s="239"/>
      <c r="H346" s="239"/>
      <c r="I346" s="239"/>
      <c r="J346" s="239"/>
      <c r="K346" s="239"/>
      <c r="L346" s="239"/>
      <c r="M346" s="239"/>
    </row>
    <row r="347">
      <c r="A347" s="239"/>
      <c r="B347" s="239"/>
      <c r="C347" s="239"/>
      <c r="D347" s="239"/>
      <c r="E347" s="239"/>
      <c r="F347" s="239"/>
      <c r="G347" s="239"/>
      <c r="H347" s="239"/>
      <c r="I347" s="239"/>
      <c r="J347" s="239"/>
      <c r="K347" s="239"/>
      <c r="L347" s="239"/>
      <c r="M347" s="239"/>
    </row>
    <row r="348">
      <c r="A348" s="239"/>
      <c r="B348" s="239"/>
      <c r="C348" s="239"/>
      <c r="D348" s="239"/>
      <c r="E348" s="239"/>
      <c r="F348" s="239"/>
      <c r="G348" s="239"/>
      <c r="H348" s="239"/>
      <c r="I348" s="239"/>
      <c r="J348" s="239"/>
      <c r="K348" s="239"/>
      <c r="L348" s="239"/>
      <c r="M348" s="239"/>
    </row>
    <row r="349">
      <c r="A349" s="239"/>
      <c r="B349" s="239"/>
      <c r="C349" s="239"/>
      <c r="D349" s="239"/>
      <c r="E349" s="239"/>
      <c r="F349" s="239"/>
      <c r="G349" s="239"/>
      <c r="H349" s="239"/>
      <c r="I349" s="239"/>
      <c r="J349" s="239"/>
      <c r="K349" s="239"/>
      <c r="L349" s="239"/>
      <c r="M349" s="239"/>
    </row>
    <row r="350">
      <c r="A350" s="239"/>
      <c r="B350" s="239"/>
      <c r="C350" s="239"/>
      <c r="D350" s="239"/>
      <c r="E350" s="239"/>
      <c r="F350" s="239"/>
      <c r="G350" s="239"/>
      <c r="H350" s="239"/>
      <c r="I350" s="239"/>
      <c r="J350" s="239"/>
      <c r="K350" s="239"/>
      <c r="L350" s="239"/>
      <c r="M350" s="239"/>
    </row>
    <row r="351">
      <c r="A351" s="239"/>
      <c r="B351" s="239"/>
      <c r="C351" s="239"/>
      <c r="D351" s="239"/>
      <c r="E351" s="239"/>
      <c r="F351" s="239"/>
      <c r="G351" s="239"/>
      <c r="H351" s="239"/>
      <c r="I351" s="239"/>
      <c r="J351" s="239"/>
      <c r="K351" s="239"/>
      <c r="L351" s="239"/>
      <c r="M351" s="239"/>
    </row>
    <row r="352">
      <c r="A352" s="239"/>
      <c r="B352" s="239"/>
      <c r="C352" s="239"/>
      <c r="D352" s="239"/>
      <c r="E352" s="239"/>
      <c r="F352" s="239"/>
      <c r="G352" s="239"/>
      <c r="H352" s="239"/>
      <c r="I352" s="239"/>
      <c r="J352" s="239"/>
      <c r="K352" s="239"/>
      <c r="L352" s="239"/>
      <c r="M352" s="239"/>
    </row>
    <row r="353">
      <c r="A353" s="239"/>
      <c r="B353" s="239"/>
      <c r="C353" s="239"/>
      <c r="D353" s="239"/>
      <c r="E353" s="239"/>
      <c r="F353" s="239"/>
      <c r="G353" s="239"/>
      <c r="H353" s="239"/>
      <c r="I353" s="239"/>
      <c r="J353" s="239"/>
      <c r="K353" s="239"/>
      <c r="L353" s="239"/>
      <c r="M353" s="239"/>
    </row>
    <row r="354">
      <c r="A354" s="239"/>
      <c r="B354" s="239"/>
      <c r="C354" s="239"/>
      <c r="D354" s="239"/>
      <c r="E354" s="239"/>
      <c r="F354" s="239"/>
      <c r="G354" s="239"/>
      <c r="H354" s="239"/>
      <c r="I354" s="239"/>
      <c r="J354" s="239"/>
      <c r="K354" s="239"/>
      <c r="L354" s="239"/>
      <c r="M354" s="239"/>
    </row>
    <row r="355">
      <c r="A355" s="239"/>
      <c r="B355" s="239"/>
      <c r="C355" s="239"/>
      <c r="D355" s="239"/>
      <c r="E355" s="239"/>
      <c r="F355" s="239"/>
      <c r="G355" s="239"/>
      <c r="H355" s="239"/>
      <c r="I355" s="239"/>
      <c r="J355" s="239"/>
      <c r="K355" s="239"/>
      <c r="L355" s="239"/>
      <c r="M355" s="239"/>
    </row>
    <row r="356">
      <c r="A356" s="239"/>
      <c r="B356" s="239"/>
      <c r="C356" s="239"/>
      <c r="D356" s="239"/>
      <c r="E356" s="239"/>
      <c r="F356" s="239"/>
      <c r="G356" s="239"/>
      <c r="H356" s="239"/>
      <c r="I356" s="239"/>
      <c r="J356" s="239"/>
      <c r="K356" s="239"/>
      <c r="L356" s="239"/>
      <c r="M356" s="239"/>
    </row>
    <row r="357">
      <c r="A357" s="239"/>
      <c r="B357" s="239"/>
      <c r="C357" s="239"/>
      <c r="D357" s="239"/>
      <c r="E357" s="239"/>
      <c r="F357" s="239"/>
      <c r="G357" s="239"/>
      <c r="H357" s="239"/>
      <c r="I357" s="239"/>
      <c r="J357" s="239"/>
      <c r="K357" s="239"/>
      <c r="L357" s="239"/>
      <c r="M357" s="239"/>
    </row>
    <row r="358">
      <c r="A358" s="239"/>
      <c r="B358" s="239"/>
      <c r="C358" s="239"/>
      <c r="D358" s="239"/>
      <c r="E358" s="239"/>
      <c r="F358" s="239"/>
      <c r="G358" s="239"/>
      <c r="H358" s="239"/>
      <c r="I358" s="239"/>
      <c r="J358" s="239"/>
      <c r="K358" s="239"/>
      <c r="L358" s="239"/>
      <c r="M358" s="239"/>
    </row>
    <row r="359">
      <c r="A359" s="239"/>
      <c r="B359" s="239"/>
      <c r="C359" s="239"/>
      <c r="D359" s="239"/>
      <c r="E359" s="239"/>
      <c r="F359" s="239"/>
      <c r="G359" s="239"/>
      <c r="H359" s="239"/>
      <c r="I359" s="239"/>
      <c r="J359" s="239"/>
      <c r="K359" s="239"/>
      <c r="L359" s="239"/>
      <c r="M359" s="239"/>
    </row>
    <row r="360">
      <c r="A360" s="239"/>
      <c r="B360" s="239"/>
      <c r="C360" s="239"/>
      <c r="D360" s="239"/>
      <c r="E360" s="239"/>
      <c r="F360" s="239"/>
      <c r="G360" s="239"/>
      <c r="H360" s="239"/>
      <c r="I360" s="239"/>
      <c r="J360" s="239"/>
      <c r="K360" s="239"/>
      <c r="L360" s="239"/>
      <c r="M360" s="239"/>
    </row>
    <row r="361">
      <c r="A361" s="239"/>
      <c r="B361" s="239"/>
      <c r="C361" s="239"/>
      <c r="D361" s="239"/>
      <c r="E361" s="239"/>
      <c r="F361" s="239"/>
      <c r="G361" s="239"/>
      <c r="H361" s="239"/>
      <c r="I361" s="239"/>
      <c r="J361" s="239"/>
      <c r="K361" s="239"/>
      <c r="L361" s="239"/>
      <c r="M361" s="239"/>
    </row>
    <row r="362">
      <c r="A362" s="239"/>
      <c r="B362" s="239"/>
      <c r="C362" s="239"/>
      <c r="D362" s="239"/>
      <c r="E362" s="239"/>
      <c r="F362" s="239"/>
      <c r="G362" s="239"/>
      <c r="H362" s="239"/>
      <c r="I362" s="239"/>
      <c r="J362" s="239"/>
      <c r="K362" s="239"/>
      <c r="L362" s="239"/>
      <c r="M362" s="239"/>
    </row>
    <row r="363">
      <c r="A363" s="239"/>
      <c r="B363" s="239"/>
      <c r="C363" s="239"/>
      <c r="D363" s="239"/>
      <c r="E363" s="239"/>
      <c r="F363" s="239"/>
      <c r="G363" s="239"/>
      <c r="H363" s="239"/>
      <c r="I363" s="239"/>
      <c r="J363" s="239"/>
      <c r="K363" s="239"/>
      <c r="L363" s="239"/>
      <c r="M363" s="239"/>
    </row>
    <row r="364">
      <c r="A364" s="239"/>
      <c r="B364" s="239"/>
      <c r="C364" s="239"/>
      <c r="D364" s="239"/>
      <c r="E364" s="239"/>
      <c r="F364" s="239"/>
      <c r="G364" s="239"/>
      <c r="H364" s="239"/>
      <c r="I364" s="239"/>
      <c r="J364" s="239"/>
      <c r="K364" s="239"/>
      <c r="L364" s="239"/>
      <c r="M364" s="239"/>
    </row>
    <row r="365">
      <c r="A365" s="239"/>
      <c r="B365" s="239"/>
      <c r="C365" s="239"/>
      <c r="D365" s="239"/>
      <c r="E365" s="239"/>
      <c r="F365" s="239"/>
      <c r="G365" s="239"/>
      <c r="H365" s="239"/>
      <c r="I365" s="239"/>
      <c r="J365" s="239"/>
      <c r="K365" s="239"/>
      <c r="L365" s="239"/>
      <c r="M365" s="239"/>
    </row>
    <row r="366">
      <c r="A366" s="239"/>
      <c r="B366" s="239"/>
      <c r="C366" s="239"/>
      <c r="D366" s="239"/>
      <c r="E366" s="239"/>
      <c r="F366" s="239"/>
      <c r="G366" s="239"/>
      <c r="H366" s="239"/>
      <c r="I366" s="239"/>
      <c r="J366" s="239"/>
      <c r="K366" s="239"/>
      <c r="L366" s="239"/>
      <c r="M366" s="239"/>
    </row>
    <row r="367">
      <c r="A367" s="239"/>
      <c r="B367" s="239"/>
      <c r="C367" s="239"/>
      <c r="D367" s="239"/>
      <c r="E367" s="239"/>
      <c r="F367" s="239"/>
      <c r="G367" s="239"/>
      <c r="H367" s="239"/>
      <c r="I367" s="239"/>
      <c r="J367" s="239"/>
      <c r="K367" s="239"/>
      <c r="L367" s="239"/>
      <c r="M367" s="239"/>
    </row>
    <row r="368">
      <c r="A368" s="239"/>
      <c r="B368" s="239"/>
      <c r="C368" s="239"/>
      <c r="D368" s="239"/>
      <c r="E368" s="239"/>
      <c r="F368" s="239"/>
      <c r="G368" s="239"/>
      <c r="H368" s="239"/>
      <c r="I368" s="239"/>
      <c r="J368" s="239"/>
      <c r="K368" s="239"/>
      <c r="L368" s="239"/>
      <c r="M368" s="239"/>
    </row>
    <row r="369">
      <c r="A369" s="239"/>
      <c r="B369" s="239"/>
      <c r="C369" s="239"/>
      <c r="D369" s="239"/>
      <c r="E369" s="239"/>
      <c r="F369" s="239"/>
      <c r="G369" s="239"/>
      <c r="H369" s="239"/>
      <c r="I369" s="239"/>
      <c r="J369" s="239"/>
      <c r="K369" s="239"/>
      <c r="L369" s="239"/>
      <c r="M369" s="239"/>
    </row>
    <row r="370">
      <c r="A370" s="239"/>
      <c r="B370" s="239"/>
      <c r="C370" s="239"/>
      <c r="D370" s="239"/>
      <c r="E370" s="239"/>
      <c r="F370" s="239"/>
      <c r="G370" s="239"/>
      <c r="H370" s="239"/>
      <c r="I370" s="239"/>
      <c r="J370" s="239"/>
      <c r="K370" s="239"/>
      <c r="L370" s="239"/>
      <c r="M370" s="239"/>
    </row>
    <row r="371">
      <c r="A371" s="239"/>
      <c r="B371" s="239"/>
      <c r="C371" s="239"/>
      <c r="D371" s="239"/>
      <c r="E371" s="239"/>
      <c r="F371" s="239"/>
      <c r="G371" s="239"/>
      <c r="H371" s="239"/>
      <c r="I371" s="239"/>
      <c r="J371" s="239"/>
      <c r="K371" s="239"/>
      <c r="L371" s="239"/>
      <c r="M371" s="239"/>
    </row>
    <row r="372">
      <c r="A372" s="239"/>
      <c r="B372" s="239"/>
      <c r="C372" s="239"/>
      <c r="D372" s="239"/>
      <c r="E372" s="239"/>
      <c r="F372" s="239"/>
      <c r="G372" s="239"/>
      <c r="H372" s="239"/>
      <c r="I372" s="239"/>
      <c r="J372" s="239"/>
      <c r="K372" s="239"/>
      <c r="L372" s="239"/>
      <c r="M372" s="239"/>
    </row>
    <row r="373">
      <c r="A373" s="239"/>
      <c r="B373" s="239"/>
      <c r="C373" s="239"/>
      <c r="D373" s="239"/>
      <c r="E373" s="239"/>
      <c r="F373" s="239"/>
      <c r="G373" s="239"/>
      <c r="H373" s="239"/>
      <c r="I373" s="239"/>
      <c r="J373" s="239"/>
      <c r="K373" s="239"/>
      <c r="L373" s="239"/>
      <c r="M373" s="239"/>
    </row>
    <row r="374">
      <c r="A374" s="239"/>
      <c r="B374" s="239"/>
      <c r="C374" s="239"/>
      <c r="D374" s="239"/>
      <c r="E374" s="239"/>
      <c r="F374" s="239"/>
      <c r="G374" s="239"/>
      <c r="H374" s="239"/>
      <c r="I374" s="239"/>
      <c r="J374" s="239"/>
      <c r="K374" s="239"/>
      <c r="L374" s="239"/>
      <c r="M374" s="239"/>
    </row>
    <row r="375">
      <c r="A375" s="239"/>
      <c r="B375" s="239"/>
      <c r="C375" s="239"/>
      <c r="D375" s="239"/>
      <c r="E375" s="239"/>
      <c r="F375" s="239"/>
      <c r="G375" s="239"/>
      <c r="H375" s="239"/>
      <c r="I375" s="239"/>
      <c r="J375" s="239"/>
      <c r="K375" s="239"/>
      <c r="L375" s="239"/>
      <c r="M375" s="239"/>
    </row>
    <row r="376">
      <c r="A376" s="239"/>
      <c r="B376" s="239"/>
      <c r="C376" s="239"/>
      <c r="D376" s="239"/>
      <c r="E376" s="239"/>
      <c r="F376" s="239"/>
      <c r="G376" s="239"/>
      <c r="H376" s="239"/>
      <c r="I376" s="239"/>
      <c r="J376" s="239"/>
      <c r="K376" s="239"/>
      <c r="L376" s="239"/>
      <c r="M376" s="239"/>
    </row>
    <row r="377">
      <c r="A377" s="239"/>
      <c r="B377" s="239"/>
      <c r="C377" s="239"/>
      <c r="D377" s="239"/>
      <c r="E377" s="239"/>
      <c r="F377" s="239"/>
      <c r="G377" s="239"/>
      <c r="H377" s="239"/>
      <c r="I377" s="239"/>
      <c r="J377" s="239"/>
      <c r="K377" s="239"/>
      <c r="L377" s="239"/>
      <c r="M377" s="239"/>
    </row>
    <row r="378">
      <c r="A378" s="239"/>
      <c r="B378" s="239"/>
      <c r="C378" s="239"/>
      <c r="D378" s="239"/>
      <c r="E378" s="239"/>
      <c r="F378" s="239"/>
      <c r="G378" s="239"/>
      <c r="H378" s="239"/>
      <c r="I378" s="239"/>
      <c r="J378" s="239"/>
      <c r="K378" s="239"/>
      <c r="L378" s="239"/>
      <c r="M378" s="239"/>
    </row>
    <row r="379">
      <c r="A379" s="239"/>
      <c r="B379" s="239"/>
      <c r="C379" s="239"/>
      <c r="D379" s="239"/>
      <c r="E379" s="239"/>
      <c r="F379" s="239"/>
      <c r="G379" s="239"/>
      <c r="H379" s="239"/>
      <c r="I379" s="239"/>
      <c r="J379" s="239"/>
      <c r="K379" s="239"/>
      <c r="L379" s="239"/>
      <c r="M379" s="239"/>
    </row>
    <row r="380">
      <c r="A380" s="239"/>
      <c r="B380" s="239"/>
      <c r="C380" s="239"/>
      <c r="D380" s="239"/>
      <c r="E380" s="239"/>
      <c r="F380" s="239"/>
      <c r="G380" s="239"/>
      <c r="H380" s="239"/>
      <c r="I380" s="239"/>
      <c r="J380" s="239"/>
      <c r="K380" s="239"/>
      <c r="L380" s="239"/>
      <c r="M380" s="239"/>
    </row>
    <row r="381">
      <c r="A381" s="239"/>
      <c r="B381" s="239"/>
      <c r="C381" s="239"/>
      <c r="D381" s="239"/>
      <c r="E381" s="239"/>
      <c r="F381" s="239"/>
      <c r="G381" s="239"/>
      <c r="H381" s="239"/>
      <c r="I381" s="239"/>
      <c r="J381" s="239"/>
      <c r="K381" s="239"/>
      <c r="L381" s="239"/>
      <c r="M381" s="239"/>
    </row>
    <row r="382">
      <c r="A382" s="239"/>
      <c r="B382" s="239"/>
      <c r="C382" s="239"/>
      <c r="D382" s="239"/>
      <c r="E382" s="239"/>
      <c r="F382" s="239"/>
      <c r="G382" s="239"/>
      <c r="H382" s="239"/>
      <c r="I382" s="239"/>
      <c r="J382" s="239"/>
      <c r="K382" s="239"/>
      <c r="L382" s="239"/>
      <c r="M382" s="239"/>
    </row>
    <row r="383">
      <c r="A383" s="239"/>
      <c r="B383" s="239"/>
      <c r="C383" s="239"/>
      <c r="D383" s="239"/>
      <c r="E383" s="239"/>
      <c r="F383" s="239"/>
      <c r="G383" s="239"/>
      <c r="H383" s="239"/>
      <c r="I383" s="239"/>
      <c r="J383" s="239"/>
      <c r="K383" s="239"/>
      <c r="L383" s="239"/>
      <c r="M383" s="239"/>
    </row>
    <row r="384">
      <c r="A384" s="239"/>
      <c r="B384" s="239"/>
      <c r="C384" s="239"/>
      <c r="D384" s="239"/>
      <c r="E384" s="239"/>
      <c r="F384" s="239"/>
      <c r="G384" s="239"/>
      <c r="H384" s="239"/>
      <c r="I384" s="239"/>
      <c r="J384" s="239"/>
      <c r="K384" s="239"/>
      <c r="L384" s="239"/>
      <c r="M384" s="239"/>
    </row>
    <row r="385">
      <c r="A385" s="239"/>
      <c r="B385" s="239"/>
      <c r="C385" s="239"/>
      <c r="D385" s="239"/>
      <c r="E385" s="239"/>
      <c r="F385" s="239"/>
      <c r="G385" s="239"/>
      <c r="H385" s="239"/>
      <c r="I385" s="239"/>
      <c r="J385" s="239"/>
      <c r="K385" s="239"/>
      <c r="L385" s="239"/>
      <c r="M385" s="239"/>
    </row>
    <row r="386">
      <c r="A386" s="239"/>
      <c r="B386" s="239"/>
      <c r="C386" s="239"/>
      <c r="D386" s="239"/>
      <c r="E386" s="239"/>
      <c r="F386" s="239"/>
      <c r="G386" s="239"/>
      <c r="H386" s="239"/>
      <c r="I386" s="239"/>
      <c r="J386" s="239"/>
      <c r="K386" s="239"/>
      <c r="L386" s="239"/>
      <c r="M386" s="239"/>
    </row>
    <row r="387">
      <c r="A387" s="239"/>
      <c r="B387" s="239"/>
      <c r="C387" s="239"/>
      <c r="D387" s="239"/>
      <c r="E387" s="239"/>
      <c r="F387" s="239"/>
      <c r="G387" s="239"/>
      <c r="H387" s="239"/>
      <c r="I387" s="239"/>
      <c r="J387" s="239"/>
      <c r="K387" s="239"/>
      <c r="L387" s="239"/>
      <c r="M387" s="239"/>
    </row>
    <row r="388">
      <c r="A388" s="239"/>
      <c r="B388" s="239"/>
      <c r="C388" s="239"/>
      <c r="D388" s="239"/>
      <c r="E388" s="239"/>
      <c r="F388" s="239"/>
      <c r="G388" s="239"/>
      <c r="H388" s="239"/>
      <c r="I388" s="239"/>
      <c r="J388" s="239"/>
      <c r="K388" s="239"/>
      <c r="L388" s="239"/>
      <c r="M388" s="239"/>
    </row>
    <row r="389">
      <c r="A389" s="239"/>
      <c r="B389" s="239"/>
      <c r="C389" s="239"/>
      <c r="D389" s="239"/>
      <c r="E389" s="239"/>
      <c r="F389" s="239"/>
      <c r="G389" s="239"/>
      <c r="H389" s="239"/>
      <c r="I389" s="239"/>
      <c r="J389" s="239"/>
      <c r="K389" s="239"/>
      <c r="L389" s="239"/>
      <c r="M389" s="239"/>
    </row>
    <row r="390">
      <c r="A390" s="239"/>
      <c r="B390" s="239"/>
      <c r="C390" s="239"/>
      <c r="D390" s="239"/>
      <c r="E390" s="239"/>
      <c r="F390" s="239"/>
      <c r="G390" s="239"/>
      <c r="H390" s="239"/>
      <c r="I390" s="239"/>
      <c r="J390" s="239"/>
      <c r="K390" s="239"/>
      <c r="L390" s="239"/>
      <c r="M390" s="239"/>
    </row>
    <row r="391">
      <c r="A391" s="239"/>
      <c r="B391" s="239"/>
      <c r="C391" s="239"/>
      <c r="D391" s="239"/>
      <c r="E391" s="239"/>
      <c r="F391" s="239"/>
      <c r="G391" s="239"/>
      <c r="H391" s="239"/>
      <c r="I391" s="239"/>
      <c r="J391" s="239"/>
      <c r="K391" s="239"/>
      <c r="L391" s="239"/>
      <c r="M391" s="239"/>
    </row>
    <row r="392">
      <c r="A392" s="239"/>
      <c r="B392" s="239"/>
      <c r="C392" s="239"/>
      <c r="D392" s="239"/>
      <c r="E392" s="239"/>
      <c r="F392" s="239"/>
      <c r="G392" s="239"/>
      <c r="H392" s="239"/>
      <c r="I392" s="239"/>
      <c r="J392" s="239"/>
      <c r="K392" s="239"/>
      <c r="L392" s="239"/>
      <c r="M392" s="239"/>
    </row>
    <row r="393">
      <c r="A393" s="239"/>
      <c r="B393" s="239"/>
      <c r="C393" s="239"/>
      <c r="D393" s="239"/>
      <c r="E393" s="239"/>
      <c r="F393" s="239"/>
      <c r="G393" s="239"/>
      <c r="H393" s="239"/>
      <c r="I393" s="239"/>
      <c r="J393" s="239"/>
      <c r="K393" s="239"/>
      <c r="L393" s="239"/>
      <c r="M393" s="239"/>
    </row>
    <row r="394">
      <c r="A394" s="239"/>
      <c r="B394" s="239"/>
      <c r="C394" s="239"/>
      <c r="D394" s="239"/>
      <c r="E394" s="239"/>
      <c r="F394" s="239"/>
      <c r="G394" s="239"/>
      <c r="H394" s="239"/>
      <c r="I394" s="239"/>
      <c r="J394" s="239"/>
      <c r="K394" s="239"/>
      <c r="L394" s="239"/>
      <c r="M394" s="239"/>
    </row>
    <row r="395">
      <c r="A395" s="239"/>
      <c r="B395" s="239"/>
      <c r="C395" s="239"/>
      <c r="D395" s="239"/>
      <c r="E395" s="239"/>
      <c r="F395" s="239"/>
      <c r="G395" s="239"/>
      <c r="H395" s="239"/>
      <c r="I395" s="239"/>
      <c r="J395" s="239"/>
      <c r="K395" s="239"/>
      <c r="L395" s="239"/>
      <c r="M395" s="239"/>
    </row>
    <row r="396">
      <c r="A396" s="239"/>
      <c r="B396" s="239"/>
      <c r="C396" s="239"/>
      <c r="D396" s="239"/>
      <c r="E396" s="239"/>
      <c r="F396" s="239"/>
      <c r="G396" s="239"/>
      <c r="H396" s="239"/>
      <c r="I396" s="239"/>
      <c r="J396" s="239"/>
      <c r="K396" s="239"/>
      <c r="L396" s="239"/>
      <c r="M396" s="239"/>
    </row>
    <row r="397">
      <c r="A397" s="239"/>
      <c r="B397" s="239"/>
      <c r="C397" s="239"/>
      <c r="D397" s="239"/>
      <c r="E397" s="239"/>
      <c r="F397" s="239"/>
      <c r="G397" s="239"/>
      <c r="H397" s="239"/>
      <c r="I397" s="239"/>
      <c r="J397" s="239"/>
      <c r="K397" s="239"/>
      <c r="L397" s="239"/>
      <c r="M397" s="239"/>
    </row>
    <row r="398">
      <c r="A398" s="239"/>
      <c r="B398" s="239"/>
      <c r="C398" s="239"/>
      <c r="D398" s="239"/>
      <c r="E398" s="239"/>
      <c r="F398" s="239"/>
      <c r="G398" s="239"/>
      <c r="H398" s="239"/>
      <c r="I398" s="239"/>
      <c r="J398" s="239"/>
      <c r="K398" s="239"/>
      <c r="L398" s="239"/>
      <c r="M398" s="239"/>
    </row>
    <row r="399">
      <c r="A399" s="239"/>
      <c r="B399" s="239"/>
      <c r="C399" s="239"/>
      <c r="D399" s="239"/>
      <c r="E399" s="239"/>
      <c r="F399" s="239"/>
      <c r="G399" s="239"/>
      <c r="H399" s="239"/>
      <c r="I399" s="239"/>
      <c r="J399" s="239"/>
      <c r="K399" s="239"/>
      <c r="L399" s="239"/>
      <c r="M399" s="239"/>
    </row>
    <row r="400">
      <c r="A400" s="239"/>
      <c r="B400" s="239"/>
      <c r="C400" s="239"/>
      <c r="D400" s="239"/>
      <c r="E400" s="239"/>
      <c r="F400" s="239"/>
      <c r="G400" s="239"/>
      <c r="H400" s="239"/>
      <c r="I400" s="239"/>
      <c r="J400" s="239"/>
      <c r="K400" s="239"/>
      <c r="L400" s="239"/>
      <c r="M400" s="239"/>
    </row>
    <row r="401">
      <c r="A401" s="239"/>
      <c r="B401" s="239"/>
      <c r="C401" s="239"/>
      <c r="D401" s="239"/>
      <c r="E401" s="239"/>
      <c r="F401" s="239"/>
      <c r="G401" s="239"/>
      <c r="H401" s="239"/>
      <c r="I401" s="239"/>
      <c r="J401" s="239"/>
      <c r="K401" s="239"/>
      <c r="L401" s="239"/>
      <c r="M401" s="239"/>
    </row>
    <row r="402">
      <c r="A402" s="239"/>
      <c r="B402" s="239"/>
      <c r="C402" s="239"/>
      <c r="D402" s="239"/>
      <c r="E402" s="239"/>
      <c r="F402" s="239"/>
      <c r="G402" s="239"/>
      <c r="H402" s="239"/>
      <c r="I402" s="239"/>
      <c r="J402" s="239"/>
      <c r="K402" s="239"/>
      <c r="L402" s="239"/>
      <c r="M402" s="239"/>
    </row>
    <row r="403">
      <c r="A403" s="239"/>
      <c r="B403" s="239"/>
      <c r="C403" s="239"/>
      <c r="D403" s="239"/>
      <c r="E403" s="239"/>
      <c r="F403" s="239"/>
      <c r="G403" s="239"/>
      <c r="H403" s="239"/>
      <c r="I403" s="239"/>
      <c r="J403" s="239"/>
      <c r="K403" s="239"/>
      <c r="L403" s="239"/>
      <c r="M403" s="239"/>
    </row>
    <row r="404">
      <c r="A404" s="239"/>
      <c r="B404" s="239"/>
      <c r="C404" s="239"/>
      <c r="D404" s="239"/>
      <c r="E404" s="239"/>
      <c r="F404" s="239"/>
      <c r="G404" s="239"/>
      <c r="H404" s="239"/>
      <c r="I404" s="239"/>
      <c r="J404" s="239"/>
      <c r="K404" s="239"/>
      <c r="L404" s="239"/>
      <c r="M404" s="239"/>
    </row>
    <row r="405">
      <c r="A405" s="239"/>
      <c r="B405" s="239"/>
      <c r="C405" s="239"/>
      <c r="D405" s="239"/>
      <c r="E405" s="239"/>
      <c r="F405" s="239"/>
      <c r="G405" s="239"/>
      <c r="H405" s="239"/>
      <c r="I405" s="239"/>
      <c r="J405" s="239"/>
      <c r="K405" s="239"/>
      <c r="L405" s="239"/>
      <c r="M405" s="239"/>
    </row>
    <row r="406">
      <c r="A406" s="239"/>
      <c r="B406" s="239"/>
      <c r="C406" s="239"/>
      <c r="D406" s="239"/>
      <c r="E406" s="239"/>
      <c r="F406" s="239"/>
      <c r="G406" s="239"/>
      <c r="H406" s="239"/>
      <c r="I406" s="239"/>
      <c r="J406" s="239"/>
      <c r="K406" s="239"/>
      <c r="L406" s="239"/>
      <c r="M406" s="239"/>
    </row>
    <row r="407">
      <c r="A407" s="239"/>
      <c r="B407" s="239"/>
      <c r="C407" s="239"/>
      <c r="D407" s="239"/>
      <c r="E407" s="239"/>
      <c r="F407" s="239"/>
      <c r="G407" s="239"/>
      <c r="H407" s="239"/>
      <c r="I407" s="239"/>
      <c r="J407" s="239"/>
      <c r="K407" s="239"/>
      <c r="L407" s="239"/>
      <c r="M407" s="239"/>
    </row>
    <row r="408">
      <c r="A408" s="239"/>
      <c r="B408" s="239"/>
      <c r="C408" s="239"/>
      <c r="D408" s="239"/>
      <c r="E408" s="239"/>
      <c r="F408" s="239"/>
      <c r="G408" s="239"/>
      <c r="H408" s="239"/>
      <c r="I408" s="239"/>
      <c r="J408" s="239"/>
      <c r="K408" s="239"/>
      <c r="L408" s="239"/>
      <c r="M408" s="239"/>
    </row>
    <row r="409">
      <c r="A409" s="239"/>
      <c r="B409" s="239"/>
      <c r="C409" s="239"/>
      <c r="D409" s="239"/>
      <c r="E409" s="239"/>
      <c r="F409" s="239"/>
      <c r="G409" s="239"/>
      <c r="H409" s="239"/>
      <c r="I409" s="239"/>
      <c r="J409" s="239"/>
      <c r="K409" s="239"/>
      <c r="L409" s="239"/>
      <c r="M409" s="239"/>
    </row>
    <row r="410">
      <c r="A410" s="239"/>
      <c r="B410" s="239"/>
      <c r="C410" s="239"/>
      <c r="D410" s="239"/>
      <c r="E410" s="239"/>
      <c r="F410" s="239"/>
      <c r="G410" s="239"/>
      <c r="H410" s="239"/>
      <c r="I410" s="239"/>
      <c r="J410" s="239"/>
      <c r="K410" s="239"/>
      <c r="L410" s="239"/>
      <c r="M410" s="239"/>
    </row>
    <row r="411">
      <c r="A411" s="239"/>
      <c r="B411" s="239"/>
      <c r="C411" s="239"/>
      <c r="D411" s="239"/>
      <c r="E411" s="239"/>
      <c r="F411" s="239"/>
      <c r="G411" s="239"/>
      <c r="H411" s="239"/>
      <c r="I411" s="239"/>
      <c r="J411" s="239"/>
      <c r="K411" s="239"/>
      <c r="L411" s="239"/>
      <c r="M411" s="239"/>
    </row>
    <row r="412">
      <c r="A412" s="239"/>
      <c r="B412" s="239"/>
      <c r="C412" s="239"/>
      <c r="D412" s="239"/>
      <c r="E412" s="239"/>
      <c r="F412" s="239"/>
      <c r="G412" s="239"/>
      <c r="H412" s="239"/>
      <c r="I412" s="239"/>
      <c r="J412" s="239"/>
      <c r="K412" s="239"/>
      <c r="L412" s="239"/>
      <c r="M412" s="239"/>
    </row>
    <row r="413">
      <c r="A413" s="239"/>
      <c r="B413" s="239"/>
      <c r="C413" s="239"/>
      <c r="D413" s="239"/>
      <c r="E413" s="239"/>
      <c r="F413" s="239"/>
      <c r="G413" s="239"/>
      <c r="H413" s="239"/>
      <c r="I413" s="239"/>
      <c r="J413" s="239"/>
      <c r="K413" s="239"/>
      <c r="L413" s="239"/>
      <c r="M413" s="239"/>
    </row>
    <row r="414">
      <c r="A414" s="239"/>
      <c r="B414" s="239"/>
      <c r="C414" s="239"/>
      <c r="D414" s="239"/>
      <c r="E414" s="239"/>
      <c r="F414" s="239"/>
      <c r="G414" s="239"/>
      <c r="H414" s="239"/>
      <c r="I414" s="239"/>
      <c r="J414" s="239"/>
      <c r="K414" s="239"/>
      <c r="L414" s="239"/>
      <c r="M414" s="239"/>
    </row>
    <row r="415">
      <c r="A415" s="239"/>
      <c r="B415" s="239"/>
      <c r="C415" s="239"/>
      <c r="D415" s="239"/>
      <c r="E415" s="239"/>
      <c r="F415" s="239"/>
      <c r="G415" s="239"/>
      <c r="H415" s="239"/>
      <c r="I415" s="239"/>
      <c r="J415" s="239"/>
      <c r="K415" s="239"/>
      <c r="L415" s="239"/>
      <c r="M415" s="239"/>
    </row>
    <row r="416">
      <c r="A416" s="239"/>
      <c r="B416" s="239"/>
      <c r="C416" s="239"/>
      <c r="D416" s="239"/>
      <c r="E416" s="239"/>
      <c r="F416" s="239"/>
      <c r="G416" s="239"/>
      <c r="H416" s="239"/>
      <c r="I416" s="239"/>
      <c r="J416" s="239"/>
      <c r="K416" s="239"/>
      <c r="L416" s="239"/>
      <c r="M416" s="239"/>
    </row>
    <row r="417">
      <c r="A417" s="239"/>
      <c r="B417" s="239"/>
      <c r="C417" s="239"/>
      <c r="D417" s="239"/>
      <c r="E417" s="239"/>
      <c r="F417" s="239"/>
      <c r="G417" s="239"/>
      <c r="H417" s="239"/>
      <c r="I417" s="239"/>
      <c r="J417" s="239"/>
      <c r="K417" s="239"/>
      <c r="L417" s="239"/>
      <c r="M417" s="239"/>
    </row>
    <row r="418">
      <c r="A418" s="239"/>
      <c r="B418" s="239"/>
      <c r="C418" s="239"/>
      <c r="D418" s="239"/>
      <c r="E418" s="239"/>
      <c r="F418" s="239"/>
      <c r="G418" s="239"/>
      <c r="H418" s="239"/>
      <c r="I418" s="239"/>
      <c r="J418" s="239"/>
      <c r="K418" s="239"/>
      <c r="L418" s="239"/>
      <c r="M418" s="239"/>
    </row>
    <row r="419">
      <c r="A419" s="239"/>
      <c r="B419" s="239"/>
      <c r="C419" s="239"/>
      <c r="D419" s="239"/>
      <c r="E419" s="239"/>
      <c r="F419" s="239"/>
      <c r="G419" s="239"/>
      <c r="H419" s="239"/>
      <c r="I419" s="239"/>
      <c r="J419" s="239"/>
      <c r="K419" s="239"/>
      <c r="L419" s="239"/>
      <c r="M419" s="239"/>
    </row>
    <row r="420">
      <c r="A420" s="239"/>
      <c r="B420" s="239"/>
      <c r="C420" s="239"/>
      <c r="D420" s="239"/>
      <c r="E420" s="239"/>
      <c r="F420" s="239"/>
      <c r="G420" s="239"/>
      <c r="H420" s="239"/>
      <c r="I420" s="239"/>
      <c r="J420" s="239"/>
      <c r="K420" s="239"/>
      <c r="L420" s="239"/>
      <c r="M420" s="239"/>
    </row>
    <row r="421">
      <c r="A421" s="239"/>
      <c r="B421" s="239"/>
      <c r="C421" s="239"/>
      <c r="D421" s="239"/>
      <c r="E421" s="239"/>
      <c r="F421" s="239"/>
      <c r="G421" s="239"/>
      <c r="H421" s="239"/>
      <c r="I421" s="239"/>
      <c r="J421" s="239"/>
      <c r="K421" s="239"/>
      <c r="L421" s="239"/>
      <c r="M421" s="239"/>
    </row>
    <row r="422">
      <c r="A422" s="239"/>
      <c r="B422" s="239"/>
      <c r="C422" s="239"/>
      <c r="D422" s="239"/>
      <c r="E422" s="239"/>
      <c r="F422" s="239"/>
      <c r="G422" s="239"/>
      <c r="H422" s="239"/>
      <c r="I422" s="239"/>
      <c r="J422" s="239"/>
      <c r="K422" s="239"/>
      <c r="L422" s="239"/>
      <c r="M422" s="239"/>
    </row>
    <row r="423">
      <c r="A423" s="239"/>
      <c r="B423" s="239"/>
      <c r="C423" s="239"/>
      <c r="D423" s="239"/>
      <c r="E423" s="239"/>
      <c r="F423" s="239"/>
      <c r="G423" s="239"/>
      <c r="H423" s="239"/>
      <c r="I423" s="239"/>
      <c r="J423" s="239"/>
      <c r="K423" s="239"/>
      <c r="L423" s="239"/>
      <c r="M423" s="239"/>
    </row>
    <row r="424">
      <c r="A424" s="239"/>
      <c r="B424" s="239"/>
      <c r="C424" s="239"/>
      <c r="D424" s="239"/>
      <c r="E424" s="239"/>
      <c r="F424" s="239"/>
      <c r="G424" s="239"/>
      <c r="H424" s="239"/>
      <c r="I424" s="239"/>
      <c r="J424" s="239"/>
      <c r="K424" s="239"/>
      <c r="L424" s="239"/>
      <c r="M424" s="239"/>
    </row>
    <row r="425">
      <c r="A425" s="239"/>
      <c r="B425" s="239"/>
      <c r="C425" s="239"/>
      <c r="D425" s="239"/>
      <c r="E425" s="239"/>
      <c r="F425" s="239"/>
      <c r="G425" s="239"/>
      <c r="H425" s="239"/>
      <c r="I425" s="239"/>
      <c r="J425" s="239"/>
      <c r="K425" s="239"/>
      <c r="L425" s="239"/>
      <c r="M425" s="239"/>
    </row>
    <row r="426">
      <c r="A426" s="239"/>
      <c r="B426" s="239"/>
      <c r="C426" s="239"/>
      <c r="D426" s="239"/>
      <c r="E426" s="239"/>
      <c r="F426" s="239"/>
      <c r="G426" s="239"/>
      <c r="H426" s="239"/>
      <c r="I426" s="239"/>
      <c r="J426" s="239"/>
      <c r="K426" s="239"/>
      <c r="L426" s="239"/>
      <c r="M426" s="239"/>
    </row>
    <row r="427">
      <c r="A427" s="239"/>
      <c r="B427" s="239"/>
      <c r="C427" s="239"/>
      <c r="D427" s="239"/>
      <c r="E427" s="239"/>
      <c r="F427" s="239"/>
      <c r="G427" s="239"/>
      <c r="H427" s="239"/>
      <c r="I427" s="239"/>
      <c r="J427" s="239"/>
      <c r="K427" s="239"/>
      <c r="L427" s="239"/>
      <c r="M427" s="239"/>
    </row>
    <row r="428">
      <c r="A428" s="239"/>
      <c r="B428" s="239"/>
      <c r="C428" s="239"/>
      <c r="D428" s="239"/>
      <c r="E428" s="239"/>
      <c r="F428" s="239"/>
      <c r="G428" s="239"/>
      <c r="H428" s="239"/>
      <c r="I428" s="239"/>
      <c r="J428" s="239"/>
      <c r="K428" s="239"/>
      <c r="L428" s="239"/>
      <c r="M428" s="239"/>
    </row>
    <row r="429">
      <c r="A429" s="239"/>
      <c r="B429" s="239"/>
      <c r="C429" s="239"/>
      <c r="D429" s="239"/>
      <c r="E429" s="239"/>
      <c r="F429" s="239"/>
      <c r="G429" s="239"/>
      <c r="H429" s="239"/>
      <c r="I429" s="239"/>
      <c r="J429" s="239"/>
      <c r="K429" s="239"/>
      <c r="L429" s="239"/>
      <c r="M429" s="239"/>
    </row>
    <row r="430">
      <c r="A430" s="239"/>
      <c r="B430" s="239"/>
      <c r="C430" s="239"/>
      <c r="D430" s="239"/>
      <c r="E430" s="239"/>
      <c r="F430" s="239"/>
      <c r="G430" s="239"/>
      <c r="H430" s="239"/>
      <c r="I430" s="239"/>
      <c r="J430" s="239"/>
      <c r="K430" s="239"/>
      <c r="L430" s="239"/>
      <c r="M430" s="239"/>
    </row>
    <row r="431">
      <c r="A431" s="239"/>
      <c r="B431" s="239"/>
      <c r="C431" s="239"/>
      <c r="D431" s="239"/>
      <c r="E431" s="239"/>
      <c r="F431" s="239"/>
      <c r="G431" s="239"/>
      <c r="H431" s="239"/>
      <c r="I431" s="239"/>
      <c r="J431" s="239"/>
      <c r="K431" s="239"/>
      <c r="L431" s="239"/>
      <c r="M431" s="239"/>
    </row>
    <row r="432">
      <c r="A432" s="239"/>
      <c r="B432" s="239"/>
      <c r="C432" s="239"/>
      <c r="D432" s="239"/>
      <c r="E432" s="239"/>
      <c r="F432" s="239"/>
      <c r="G432" s="239"/>
      <c r="H432" s="239"/>
      <c r="I432" s="239"/>
      <c r="J432" s="239"/>
      <c r="K432" s="239"/>
      <c r="L432" s="239"/>
      <c r="M432" s="239"/>
    </row>
    <row r="433">
      <c r="A433" s="239"/>
      <c r="B433" s="239"/>
      <c r="C433" s="239"/>
      <c r="D433" s="239"/>
      <c r="E433" s="239"/>
      <c r="F433" s="239"/>
      <c r="G433" s="239"/>
      <c r="H433" s="239"/>
      <c r="I433" s="239"/>
      <c r="J433" s="239"/>
      <c r="K433" s="239"/>
      <c r="L433" s="239"/>
      <c r="M433" s="239"/>
    </row>
    <row r="434">
      <c r="A434" s="239"/>
      <c r="B434" s="239"/>
      <c r="C434" s="239"/>
      <c r="D434" s="239"/>
      <c r="E434" s="239"/>
      <c r="F434" s="239"/>
      <c r="G434" s="239"/>
      <c r="H434" s="239"/>
      <c r="I434" s="239"/>
      <c r="J434" s="239"/>
      <c r="K434" s="239"/>
      <c r="L434" s="239"/>
      <c r="M434" s="239"/>
    </row>
    <row r="435">
      <c r="A435" s="239"/>
      <c r="B435" s="239"/>
      <c r="C435" s="239"/>
      <c r="D435" s="239"/>
      <c r="E435" s="239"/>
      <c r="F435" s="239"/>
      <c r="G435" s="239"/>
      <c r="H435" s="239"/>
      <c r="I435" s="239"/>
      <c r="J435" s="239"/>
      <c r="K435" s="239"/>
      <c r="L435" s="239"/>
      <c r="M435" s="239"/>
    </row>
    <row r="436">
      <c r="A436" s="239"/>
      <c r="B436" s="239"/>
      <c r="C436" s="239"/>
      <c r="D436" s="239"/>
      <c r="E436" s="239"/>
      <c r="F436" s="239"/>
      <c r="G436" s="239"/>
      <c r="H436" s="239"/>
      <c r="I436" s="239"/>
      <c r="J436" s="239"/>
      <c r="K436" s="239"/>
      <c r="L436" s="239"/>
      <c r="M436" s="239"/>
    </row>
    <row r="437">
      <c r="A437" s="239"/>
      <c r="B437" s="239"/>
      <c r="C437" s="239"/>
      <c r="D437" s="239"/>
      <c r="E437" s="239"/>
      <c r="F437" s="239"/>
      <c r="G437" s="239"/>
      <c r="H437" s="239"/>
      <c r="I437" s="239"/>
      <c r="J437" s="239"/>
      <c r="K437" s="239"/>
      <c r="L437" s="239"/>
      <c r="M437" s="239"/>
    </row>
    <row r="438">
      <c r="A438" s="239"/>
      <c r="B438" s="239"/>
      <c r="C438" s="239"/>
      <c r="D438" s="239"/>
      <c r="E438" s="239"/>
      <c r="F438" s="239"/>
      <c r="G438" s="239"/>
      <c r="H438" s="239"/>
      <c r="I438" s="239"/>
      <c r="J438" s="239"/>
      <c r="K438" s="239"/>
      <c r="L438" s="239"/>
      <c r="M438" s="239"/>
    </row>
    <row r="439">
      <c r="A439" s="239"/>
      <c r="B439" s="239"/>
      <c r="C439" s="239"/>
      <c r="D439" s="239"/>
      <c r="E439" s="239"/>
      <c r="F439" s="239"/>
      <c r="G439" s="239"/>
      <c r="H439" s="239"/>
      <c r="I439" s="239"/>
      <c r="J439" s="239"/>
      <c r="K439" s="239"/>
      <c r="L439" s="239"/>
      <c r="M439" s="239"/>
    </row>
    <row r="440">
      <c r="A440" s="239"/>
      <c r="B440" s="239"/>
      <c r="C440" s="239"/>
      <c r="D440" s="239"/>
      <c r="E440" s="239"/>
      <c r="F440" s="239"/>
      <c r="G440" s="239"/>
      <c r="H440" s="239"/>
      <c r="I440" s="239"/>
      <c r="J440" s="239"/>
      <c r="K440" s="239"/>
      <c r="L440" s="239"/>
      <c r="M440" s="239"/>
    </row>
    <row r="441">
      <c r="A441" s="239"/>
      <c r="B441" s="239"/>
      <c r="C441" s="239"/>
      <c r="D441" s="239"/>
      <c r="E441" s="239"/>
      <c r="F441" s="239"/>
      <c r="G441" s="239"/>
      <c r="H441" s="239"/>
      <c r="I441" s="239"/>
      <c r="J441" s="239"/>
      <c r="K441" s="239"/>
      <c r="L441" s="239"/>
      <c r="M441" s="239"/>
    </row>
    <row r="442">
      <c r="A442" s="239"/>
      <c r="B442" s="239"/>
      <c r="C442" s="239"/>
      <c r="D442" s="239"/>
      <c r="E442" s="239"/>
      <c r="F442" s="239"/>
      <c r="G442" s="239"/>
      <c r="H442" s="239"/>
      <c r="I442" s="239"/>
      <c r="J442" s="239"/>
      <c r="K442" s="239"/>
      <c r="L442" s="239"/>
      <c r="M442" s="239"/>
    </row>
    <row r="443">
      <c r="A443" s="239"/>
      <c r="B443" s="239"/>
      <c r="C443" s="239"/>
      <c r="D443" s="239"/>
      <c r="E443" s="239"/>
      <c r="F443" s="239"/>
      <c r="G443" s="239"/>
      <c r="H443" s="239"/>
      <c r="I443" s="239"/>
      <c r="J443" s="239"/>
      <c r="K443" s="239"/>
      <c r="L443" s="239"/>
      <c r="M443" s="239"/>
    </row>
    <row r="444">
      <c r="A444" s="239"/>
      <c r="B444" s="239"/>
      <c r="C444" s="239"/>
      <c r="D444" s="239"/>
      <c r="E444" s="239"/>
      <c r="F444" s="239"/>
      <c r="G444" s="239"/>
      <c r="H444" s="239"/>
      <c r="I444" s="239"/>
      <c r="J444" s="239"/>
      <c r="K444" s="239"/>
      <c r="L444" s="239"/>
      <c r="M444" s="239"/>
    </row>
    <row r="445">
      <c r="A445" s="239"/>
      <c r="B445" s="239"/>
      <c r="C445" s="239"/>
      <c r="D445" s="239"/>
      <c r="E445" s="239"/>
      <c r="F445" s="239"/>
      <c r="G445" s="239"/>
      <c r="H445" s="239"/>
      <c r="I445" s="239"/>
      <c r="J445" s="239"/>
      <c r="K445" s="239"/>
      <c r="L445" s="239"/>
      <c r="M445" s="239"/>
    </row>
    <row r="446">
      <c r="A446" s="239"/>
      <c r="B446" s="239"/>
      <c r="C446" s="239"/>
      <c r="D446" s="239"/>
      <c r="E446" s="239"/>
      <c r="F446" s="239"/>
      <c r="G446" s="239"/>
      <c r="H446" s="239"/>
      <c r="I446" s="239"/>
      <c r="J446" s="239"/>
      <c r="K446" s="239"/>
      <c r="L446" s="239"/>
      <c r="M446" s="239"/>
    </row>
    <row r="447">
      <c r="A447" s="239"/>
      <c r="B447" s="239"/>
      <c r="C447" s="239"/>
      <c r="D447" s="239"/>
      <c r="E447" s="239"/>
      <c r="F447" s="239"/>
      <c r="G447" s="239"/>
      <c r="H447" s="239"/>
      <c r="I447" s="239"/>
      <c r="J447" s="239"/>
      <c r="K447" s="239"/>
      <c r="L447" s="239"/>
      <c r="M447" s="239"/>
    </row>
    <row r="448">
      <c r="A448" s="239"/>
      <c r="B448" s="239"/>
      <c r="C448" s="239"/>
      <c r="D448" s="239"/>
      <c r="E448" s="239"/>
      <c r="F448" s="239"/>
      <c r="G448" s="239"/>
      <c r="H448" s="239"/>
      <c r="I448" s="239"/>
      <c r="J448" s="239"/>
      <c r="K448" s="239"/>
      <c r="L448" s="239"/>
      <c r="M448" s="239"/>
    </row>
    <row r="449">
      <c r="A449" s="239"/>
      <c r="B449" s="239"/>
      <c r="C449" s="239"/>
      <c r="D449" s="239"/>
      <c r="E449" s="239"/>
      <c r="F449" s="239"/>
      <c r="G449" s="239"/>
      <c r="H449" s="239"/>
      <c r="I449" s="239"/>
      <c r="J449" s="239"/>
      <c r="K449" s="239"/>
      <c r="L449" s="239"/>
      <c r="M449" s="239"/>
    </row>
    <row r="450">
      <c r="A450" s="239"/>
      <c r="B450" s="239"/>
      <c r="C450" s="239"/>
      <c r="D450" s="239"/>
      <c r="E450" s="239"/>
      <c r="F450" s="239"/>
      <c r="G450" s="239"/>
      <c r="H450" s="239"/>
      <c r="I450" s="239"/>
      <c r="J450" s="239"/>
      <c r="K450" s="239"/>
      <c r="L450" s="239"/>
      <c r="M450" s="239"/>
    </row>
    <row r="451">
      <c r="A451" s="239"/>
      <c r="B451" s="239"/>
      <c r="C451" s="239"/>
      <c r="D451" s="239"/>
      <c r="E451" s="239"/>
      <c r="F451" s="239"/>
      <c r="G451" s="239"/>
      <c r="H451" s="239"/>
      <c r="I451" s="239"/>
      <c r="J451" s="239"/>
      <c r="K451" s="239"/>
      <c r="L451" s="239"/>
      <c r="M451" s="239"/>
    </row>
    <row r="452">
      <c r="A452" s="239"/>
      <c r="B452" s="239"/>
      <c r="C452" s="239"/>
      <c r="D452" s="239"/>
      <c r="E452" s="239"/>
      <c r="F452" s="239"/>
      <c r="G452" s="239"/>
      <c r="H452" s="239"/>
      <c r="I452" s="239"/>
      <c r="J452" s="239"/>
      <c r="K452" s="239"/>
      <c r="L452" s="239"/>
      <c r="M452" s="239"/>
    </row>
    <row r="453">
      <c r="A453" s="239"/>
      <c r="B453" s="239"/>
      <c r="C453" s="239"/>
      <c r="D453" s="239"/>
      <c r="E453" s="239"/>
      <c r="F453" s="239"/>
      <c r="G453" s="239"/>
      <c r="H453" s="239"/>
      <c r="I453" s="239"/>
      <c r="J453" s="239"/>
      <c r="K453" s="239"/>
      <c r="L453" s="239"/>
      <c r="M453" s="239"/>
    </row>
    <row r="454">
      <c r="A454" s="239"/>
      <c r="B454" s="239"/>
      <c r="C454" s="239"/>
      <c r="D454" s="239"/>
      <c r="E454" s="239"/>
      <c r="F454" s="239"/>
      <c r="G454" s="239"/>
      <c r="H454" s="239"/>
      <c r="I454" s="239"/>
      <c r="J454" s="239"/>
      <c r="K454" s="239"/>
      <c r="L454" s="239"/>
      <c r="M454" s="239"/>
    </row>
    <row r="455">
      <c r="A455" s="239"/>
      <c r="B455" s="239"/>
      <c r="C455" s="239"/>
      <c r="D455" s="239"/>
      <c r="E455" s="239"/>
      <c r="F455" s="239"/>
      <c r="G455" s="239"/>
      <c r="H455" s="239"/>
      <c r="I455" s="239"/>
      <c r="J455" s="239"/>
      <c r="K455" s="239"/>
      <c r="L455" s="239"/>
      <c r="M455" s="239"/>
    </row>
    <row r="456">
      <c r="A456" s="239"/>
      <c r="B456" s="239"/>
      <c r="C456" s="239"/>
      <c r="D456" s="239"/>
      <c r="E456" s="239"/>
      <c r="F456" s="239"/>
      <c r="G456" s="239"/>
      <c r="H456" s="239"/>
      <c r="I456" s="239"/>
      <c r="J456" s="239"/>
      <c r="K456" s="239"/>
      <c r="L456" s="239"/>
      <c r="M456" s="239"/>
    </row>
    <row r="457">
      <c r="A457" s="239"/>
      <c r="B457" s="239"/>
      <c r="C457" s="239"/>
      <c r="D457" s="239"/>
      <c r="E457" s="239"/>
      <c r="F457" s="239"/>
      <c r="G457" s="239"/>
      <c r="H457" s="239"/>
      <c r="I457" s="239"/>
      <c r="J457" s="239"/>
      <c r="K457" s="239"/>
      <c r="L457" s="239"/>
      <c r="M457" s="239"/>
    </row>
    <row r="458">
      <c r="A458" s="239"/>
      <c r="B458" s="239"/>
      <c r="C458" s="239"/>
      <c r="D458" s="239"/>
      <c r="E458" s="239"/>
      <c r="F458" s="239"/>
      <c r="G458" s="239"/>
      <c r="H458" s="239"/>
      <c r="I458" s="239"/>
      <c r="J458" s="239"/>
      <c r="K458" s="239"/>
      <c r="L458" s="239"/>
      <c r="M458" s="239"/>
    </row>
    <row r="459">
      <c r="A459" s="239"/>
      <c r="B459" s="239"/>
      <c r="C459" s="239"/>
      <c r="D459" s="239"/>
      <c r="E459" s="239"/>
      <c r="F459" s="239"/>
      <c r="G459" s="239"/>
      <c r="H459" s="239"/>
      <c r="I459" s="239"/>
      <c r="J459" s="239"/>
      <c r="K459" s="239"/>
      <c r="L459" s="239"/>
      <c r="M459" s="239"/>
    </row>
    <row r="460">
      <c r="A460" s="239"/>
      <c r="B460" s="239"/>
      <c r="C460" s="239"/>
      <c r="D460" s="239"/>
      <c r="E460" s="239"/>
      <c r="F460" s="239"/>
      <c r="G460" s="239"/>
      <c r="H460" s="239"/>
      <c r="I460" s="239"/>
      <c r="J460" s="239"/>
      <c r="K460" s="239"/>
      <c r="L460" s="239"/>
      <c r="M460" s="239"/>
    </row>
    <row r="461">
      <c r="A461" s="239"/>
      <c r="B461" s="239"/>
      <c r="C461" s="239"/>
      <c r="D461" s="239"/>
      <c r="E461" s="239"/>
      <c r="F461" s="239"/>
      <c r="G461" s="239"/>
      <c r="H461" s="239"/>
      <c r="I461" s="239"/>
      <c r="J461" s="239"/>
      <c r="K461" s="239"/>
      <c r="L461" s="239"/>
      <c r="M461" s="239"/>
    </row>
    <row r="462">
      <c r="A462" s="239"/>
      <c r="B462" s="239"/>
      <c r="C462" s="239"/>
      <c r="D462" s="239"/>
      <c r="E462" s="239"/>
      <c r="F462" s="239"/>
      <c r="G462" s="239"/>
      <c r="H462" s="239"/>
      <c r="I462" s="239"/>
      <c r="J462" s="239"/>
      <c r="K462" s="239"/>
      <c r="L462" s="239"/>
      <c r="M462" s="239"/>
    </row>
    <row r="463">
      <c r="A463" s="239"/>
      <c r="B463" s="239"/>
      <c r="C463" s="239"/>
      <c r="D463" s="239"/>
      <c r="E463" s="239"/>
      <c r="F463" s="239"/>
      <c r="G463" s="239"/>
      <c r="H463" s="239"/>
      <c r="I463" s="239"/>
      <c r="J463" s="239"/>
      <c r="K463" s="239"/>
      <c r="L463" s="239"/>
      <c r="M463" s="239"/>
    </row>
    <row r="464">
      <c r="A464" s="239"/>
      <c r="B464" s="239"/>
      <c r="C464" s="239"/>
      <c r="D464" s="239"/>
      <c r="E464" s="239"/>
      <c r="F464" s="239"/>
      <c r="G464" s="239"/>
      <c r="H464" s="239"/>
      <c r="I464" s="239"/>
      <c r="J464" s="239"/>
      <c r="K464" s="239"/>
      <c r="L464" s="239"/>
      <c r="M464" s="239"/>
    </row>
    <row r="465">
      <c r="A465" s="239"/>
      <c r="B465" s="239"/>
      <c r="C465" s="239"/>
      <c r="D465" s="239"/>
      <c r="E465" s="239"/>
      <c r="F465" s="239"/>
      <c r="G465" s="239"/>
      <c r="H465" s="239"/>
      <c r="I465" s="239"/>
      <c r="J465" s="239"/>
      <c r="K465" s="239"/>
      <c r="L465" s="239"/>
      <c r="M465" s="239"/>
    </row>
    <row r="466">
      <c r="A466" s="239"/>
      <c r="B466" s="239"/>
      <c r="C466" s="239"/>
      <c r="D466" s="239"/>
      <c r="E466" s="239"/>
      <c r="F466" s="239"/>
      <c r="G466" s="239"/>
      <c r="H466" s="239"/>
      <c r="I466" s="239"/>
      <c r="J466" s="239"/>
      <c r="K466" s="239"/>
      <c r="L466" s="239"/>
      <c r="M466" s="239"/>
    </row>
    <row r="467">
      <c r="A467" s="239"/>
      <c r="B467" s="239"/>
      <c r="C467" s="239"/>
      <c r="D467" s="239"/>
      <c r="E467" s="239"/>
      <c r="F467" s="239"/>
      <c r="G467" s="239"/>
      <c r="H467" s="239"/>
      <c r="I467" s="239"/>
      <c r="J467" s="239"/>
      <c r="K467" s="239"/>
      <c r="L467" s="239"/>
      <c r="M467" s="239"/>
    </row>
    <row r="468">
      <c r="A468" s="239"/>
      <c r="B468" s="239"/>
      <c r="C468" s="239"/>
      <c r="D468" s="239"/>
      <c r="E468" s="239"/>
      <c r="F468" s="239"/>
      <c r="G468" s="239"/>
      <c r="H468" s="239"/>
      <c r="I468" s="239"/>
      <c r="J468" s="239"/>
      <c r="K468" s="239"/>
      <c r="L468" s="239"/>
      <c r="M468" s="239"/>
    </row>
    <row r="469">
      <c r="A469" s="239"/>
      <c r="B469" s="239"/>
      <c r="C469" s="239"/>
      <c r="D469" s="239"/>
      <c r="E469" s="239"/>
      <c r="F469" s="239"/>
      <c r="G469" s="239"/>
      <c r="H469" s="239"/>
      <c r="I469" s="239"/>
      <c r="J469" s="239"/>
      <c r="K469" s="239"/>
      <c r="L469" s="239"/>
      <c r="M469" s="239"/>
    </row>
    <row r="470">
      <c r="A470" s="239"/>
      <c r="B470" s="239"/>
      <c r="C470" s="239"/>
      <c r="D470" s="239"/>
      <c r="E470" s="239"/>
      <c r="F470" s="239"/>
      <c r="G470" s="239"/>
      <c r="H470" s="239"/>
      <c r="I470" s="239"/>
      <c r="J470" s="239"/>
      <c r="K470" s="239"/>
      <c r="L470" s="239"/>
      <c r="M470" s="239"/>
    </row>
    <row r="471">
      <c r="A471" s="239"/>
      <c r="B471" s="239"/>
      <c r="C471" s="239"/>
      <c r="D471" s="239"/>
      <c r="E471" s="239"/>
      <c r="F471" s="239"/>
      <c r="G471" s="239"/>
      <c r="H471" s="239"/>
      <c r="I471" s="239"/>
      <c r="J471" s="239"/>
      <c r="K471" s="239"/>
      <c r="L471" s="239"/>
      <c r="M471" s="239"/>
    </row>
    <row r="472">
      <c r="A472" s="239"/>
      <c r="B472" s="239"/>
      <c r="C472" s="239"/>
      <c r="D472" s="239"/>
      <c r="E472" s="239"/>
      <c r="F472" s="239"/>
      <c r="G472" s="239"/>
      <c r="H472" s="239"/>
      <c r="I472" s="239"/>
      <c r="J472" s="239"/>
      <c r="K472" s="239"/>
      <c r="L472" s="239"/>
      <c r="M472" s="239"/>
    </row>
    <row r="473">
      <c r="A473" s="239"/>
      <c r="B473" s="239"/>
      <c r="C473" s="239"/>
      <c r="D473" s="239"/>
      <c r="E473" s="239"/>
      <c r="F473" s="239"/>
      <c r="G473" s="239"/>
      <c r="H473" s="239"/>
      <c r="I473" s="239"/>
      <c r="J473" s="239"/>
      <c r="K473" s="239"/>
      <c r="L473" s="239"/>
      <c r="M473" s="239"/>
    </row>
    <row r="474">
      <c r="A474" s="239"/>
      <c r="B474" s="239"/>
      <c r="C474" s="239"/>
      <c r="D474" s="239"/>
      <c r="E474" s="239"/>
      <c r="F474" s="239"/>
      <c r="G474" s="239"/>
      <c r="H474" s="239"/>
      <c r="I474" s="239"/>
      <c r="J474" s="239"/>
      <c r="K474" s="239"/>
      <c r="L474" s="239"/>
      <c r="M474" s="239"/>
    </row>
    <row r="475">
      <c r="A475" s="239"/>
      <c r="B475" s="239"/>
      <c r="C475" s="239"/>
      <c r="D475" s="239"/>
      <c r="E475" s="239"/>
      <c r="F475" s="239"/>
      <c r="G475" s="239"/>
      <c r="H475" s="239"/>
      <c r="I475" s="239"/>
      <c r="J475" s="239"/>
      <c r="K475" s="239"/>
      <c r="L475" s="239"/>
      <c r="M475" s="239"/>
    </row>
    <row r="476">
      <c r="A476" s="239"/>
      <c r="B476" s="239"/>
      <c r="C476" s="239"/>
      <c r="D476" s="239"/>
      <c r="E476" s="239"/>
      <c r="F476" s="239"/>
      <c r="G476" s="239"/>
      <c r="H476" s="239"/>
      <c r="I476" s="239"/>
      <c r="J476" s="239"/>
      <c r="K476" s="239"/>
      <c r="L476" s="239"/>
      <c r="M476" s="239"/>
    </row>
    <row r="477">
      <c r="A477" s="239"/>
      <c r="B477" s="239"/>
      <c r="C477" s="239"/>
      <c r="D477" s="239"/>
      <c r="E477" s="239"/>
      <c r="F477" s="239"/>
      <c r="G477" s="239"/>
      <c r="H477" s="239"/>
      <c r="I477" s="239"/>
      <c r="J477" s="239"/>
      <c r="K477" s="239"/>
      <c r="L477" s="239"/>
      <c r="M477" s="239"/>
    </row>
    <row r="478">
      <c r="A478" s="239"/>
      <c r="B478" s="239"/>
      <c r="C478" s="239"/>
      <c r="D478" s="239"/>
      <c r="E478" s="239"/>
      <c r="F478" s="239"/>
      <c r="G478" s="239"/>
      <c r="H478" s="239"/>
      <c r="I478" s="239"/>
      <c r="J478" s="239"/>
      <c r="K478" s="239"/>
      <c r="L478" s="239"/>
      <c r="M478" s="239"/>
    </row>
    <row r="479">
      <c r="A479" s="239"/>
      <c r="B479" s="239"/>
      <c r="C479" s="239"/>
      <c r="D479" s="239"/>
      <c r="E479" s="239"/>
      <c r="F479" s="239"/>
      <c r="G479" s="239"/>
      <c r="H479" s="239"/>
      <c r="I479" s="239"/>
      <c r="J479" s="239"/>
      <c r="K479" s="239"/>
      <c r="L479" s="239"/>
      <c r="M479" s="239"/>
    </row>
    <row r="480">
      <c r="A480" s="239"/>
      <c r="B480" s="239"/>
      <c r="C480" s="239"/>
      <c r="D480" s="239"/>
      <c r="E480" s="239"/>
      <c r="F480" s="239"/>
      <c r="G480" s="239"/>
      <c r="H480" s="239"/>
      <c r="I480" s="239"/>
      <c r="J480" s="239"/>
      <c r="K480" s="239"/>
      <c r="L480" s="239"/>
      <c r="M480" s="239"/>
    </row>
    <row r="481">
      <c r="A481" s="239"/>
      <c r="B481" s="239"/>
      <c r="C481" s="239"/>
      <c r="D481" s="239"/>
      <c r="E481" s="239"/>
      <c r="F481" s="239"/>
      <c r="G481" s="239"/>
      <c r="H481" s="239"/>
      <c r="I481" s="239"/>
      <c r="J481" s="239"/>
      <c r="K481" s="239"/>
      <c r="L481" s="239"/>
      <c r="M481" s="239"/>
    </row>
    <row r="482">
      <c r="A482" s="239"/>
      <c r="B482" s="239"/>
      <c r="C482" s="239"/>
      <c r="D482" s="239"/>
      <c r="E482" s="239"/>
      <c r="F482" s="239"/>
      <c r="G482" s="239"/>
      <c r="H482" s="239"/>
      <c r="I482" s="239"/>
      <c r="J482" s="239"/>
      <c r="K482" s="239"/>
      <c r="L482" s="239"/>
      <c r="M482" s="239"/>
    </row>
    <row r="483">
      <c r="A483" s="239"/>
      <c r="B483" s="239"/>
      <c r="C483" s="239"/>
      <c r="D483" s="239"/>
      <c r="E483" s="239"/>
      <c r="F483" s="239"/>
      <c r="G483" s="239"/>
      <c r="H483" s="239"/>
      <c r="I483" s="239"/>
      <c r="J483" s="239"/>
      <c r="K483" s="239"/>
      <c r="L483" s="239"/>
      <c r="M483" s="239"/>
    </row>
    <row r="484">
      <c r="A484" s="239"/>
      <c r="B484" s="239"/>
      <c r="C484" s="239"/>
      <c r="D484" s="239"/>
      <c r="E484" s="239"/>
      <c r="F484" s="239"/>
      <c r="G484" s="239"/>
      <c r="H484" s="239"/>
      <c r="I484" s="239"/>
      <c r="J484" s="239"/>
      <c r="K484" s="239"/>
      <c r="L484" s="239"/>
      <c r="M484" s="239"/>
    </row>
    <row r="485">
      <c r="A485" s="239"/>
      <c r="B485" s="239"/>
      <c r="C485" s="239"/>
      <c r="D485" s="239"/>
      <c r="E485" s="239"/>
      <c r="F485" s="239"/>
      <c r="G485" s="239"/>
      <c r="H485" s="239"/>
      <c r="I485" s="239"/>
      <c r="J485" s="239"/>
      <c r="K485" s="239"/>
      <c r="L485" s="239"/>
      <c r="M485" s="239"/>
    </row>
    <row r="486">
      <c r="A486" s="239"/>
      <c r="B486" s="239"/>
      <c r="C486" s="239"/>
      <c r="D486" s="239"/>
      <c r="E486" s="239"/>
      <c r="F486" s="239"/>
      <c r="G486" s="239"/>
      <c r="H486" s="239"/>
      <c r="I486" s="239"/>
      <c r="J486" s="239"/>
      <c r="K486" s="239"/>
      <c r="L486" s="239"/>
      <c r="M486" s="239"/>
    </row>
    <row r="487">
      <c r="A487" s="239"/>
      <c r="B487" s="239"/>
      <c r="C487" s="239"/>
      <c r="D487" s="239"/>
      <c r="E487" s="239"/>
      <c r="F487" s="239"/>
      <c r="G487" s="239"/>
      <c r="H487" s="239"/>
      <c r="I487" s="239"/>
      <c r="J487" s="239"/>
      <c r="K487" s="239"/>
      <c r="L487" s="239"/>
      <c r="M487" s="239"/>
    </row>
    <row r="488">
      <c r="A488" s="239"/>
      <c r="B488" s="239"/>
      <c r="C488" s="239"/>
      <c r="D488" s="239"/>
      <c r="E488" s="239"/>
      <c r="F488" s="239"/>
      <c r="G488" s="239"/>
      <c r="H488" s="239"/>
      <c r="I488" s="239"/>
      <c r="J488" s="239"/>
      <c r="K488" s="239"/>
      <c r="L488" s="239"/>
      <c r="M488" s="239"/>
    </row>
    <row r="489">
      <c r="A489" s="239"/>
      <c r="B489" s="239"/>
      <c r="C489" s="239"/>
      <c r="D489" s="239"/>
      <c r="E489" s="239"/>
      <c r="F489" s="239"/>
      <c r="G489" s="239"/>
      <c r="H489" s="239"/>
      <c r="I489" s="239"/>
      <c r="J489" s="239"/>
      <c r="K489" s="239"/>
      <c r="L489" s="239"/>
      <c r="M489" s="239"/>
    </row>
    <row r="490">
      <c r="A490" s="239"/>
      <c r="B490" s="239"/>
      <c r="C490" s="239"/>
      <c r="D490" s="239"/>
      <c r="E490" s="239"/>
      <c r="F490" s="239"/>
      <c r="G490" s="239"/>
      <c r="H490" s="239"/>
      <c r="I490" s="239"/>
      <c r="J490" s="239"/>
      <c r="K490" s="239"/>
      <c r="L490" s="239"/>
      <c r="M490" s="239"/>
    </row>
    <row r="491">
      <c r="A491" s="239"/>
      <c r="B491" s="239"/>
      <c r="C491" s="239"/>
      <c r="D491" s="239"/>
      <c r="E491" s="239"/>
      <c r="F491" s="239"/>
      <c r="G491" s="239"/>
      <c r="H491" s="239"/>
      <c r="I491" s="239"/>
      <c r="J491" s="239"/>
      <c r="K491" s="239"/>
      <c r="L491" s="239"/>
      <c r="M491" s="239"/>
    </row>
    <row r="492">
      <c r="A492" s="239"/>
      <c r="B492" s="239"/>
      <c r="C492" s="239"/>
      <c r="D492" s="239"/>
      <c r="E492" s="239"/>
      <c r="F492" s="239"/>
      <c r="G492" s="239"/>
      <c r="H492" s="239"/>
      <c r="I492" s="239"/>
      <c r="J492" s="239"/>
      <c r="K492" s="239"/>
      <c r="L492" s="239"/>
      <c r="M492" s="239"/>
    </row>
    <row r="493">
      <c r="A493" s="239"/>
      <c r="B493" s="239"/>
      <c r="C493" s="239"/>
      <c r="D493" s="239"/>
      <c r="E493" s="239"/>
      <c r="F493" s="239"/>
      <c r="G493" s="239"/>
      <c r="H493" s="239"/>
      <c r="I493" s="239"/>
      <c r="J493" s="239"/>
      <c r="K493" s="239"/>
      <c r="L493" s="239"/>
      <c r="M493" s="239"/>
    </row>
    <row r="494">
      <c r="A494" s="239"/>
      <c r="B494" s="239"/>
      <c r="C494" s="239"/>
      <c r="D494" s="239"/>
      <c r="E494" s="239"/>
      <c r="F494" s="239"/>
      <c r="G494" s="239"/>
      <c r="H494" s="239"/>
      <c r="I494" s="239"/>
      <c r="J494" s="239"/>
      <c r="K494" s="239"/>
      <c r="L494" s="239"/>
      <c r="M494" s="239"/>
    </row>
    <row r="495">
      <c r="A495" s="239"/>
      <c r="B495" s="239"/>
      <c r="C495" s="239"/>
      <c r="D495" s="239"/>
      <c r="E495" s="239"/>
      <c r="F495" s="239"/>
      <c r="G495" s="239"/>
      <c r="H495" s="239"/>
      <c r="I495" s="239"/>
      <c r="J495" s="239"/>
      <c r="K495" s="239"/>
      <c r="L495" s="239"/>
      <c r="M495" s="239"/>
    </row>
    <row r="496">
      <c r="A496" s="239"/>
      <c r="B496" s="239"/>
      <c r="C496" s="239"/>
      <c r="D496" s="239"/>
      <c r="E496" s="239"/>
      <c r="F496" s="239"/>
      <c r="G496" s="239"/>
      <c r="H496" s="239"/>
      <c r="I496" s="239"/>
      <c r="J496" s="239"/>
      <c r="K496" s="239"/>
      <c r="L496" s="239"/>
      <c r="M496" s="239"/>
    </row>
    <row r="497">
      <c r="A497" s="239"/>
      <c r="B497" s="239"/>
      <c r="C497" s="239"/>
      <c r="D497" s="239"/>
      <c r="E497" s="239"/>
      <c r="F497" s="239"/>
      <c r="G497" s="239"/>
      <c r="H497" s="239"/>
      <c r="I497" s="239"/>
      <c r="J497" s="239"/>
      <c r="K497" s="239"/>
      <c r="L497" s="239"/>
      <c r="M497" s="239"/>
    </row>
    <row r="498">
      <c r="A498" s="239"/>
      <c r="B498" s="239"/>
      <c r="C498" s="239"/>
      <c r="D498" s="239"/>
      <c r="E498" s="239"/>
      <c r="F498" s="239"/>
      <c r="G498" s="239"/>
      <c r="H498" s="239"/>
      <c r="I498" s="239"/>
      <c r="J498" s="239"/>
      <c r="K498" s="239"/>
      <c r="L498" s="239"/>
      <c r="M498" s="239"/>
    </row>
    <row r="499">
      <c r="A499" s="239"/>
      <c r="B499" s="239"/>
      <c r="C499" s="239"/>
      <c r="D499" s="239"/>
      <c r="E499" s="239"/>
      <c r="F499" s="239"/>
      <c r="G499" s="239"/>
      <c r="H499" s="239"/>
      <c r="I499" s="239"/>
      <c r="J499" s="239"/>
      <c r="K499" s="239"/>
      <c r="L499" s="239"/>
      <c r="M499" s="239"/>
    </row>
    <row r="500">
      <c r="A500" s="239"/>
      <c r="B500" s="239"/>
      <c r="C500" s="239"/>
      <c r="D500" s="239"/>
      <c r="E500" s="239"/>
      <c r="F500" s="239"/>
      <c r="G500" s="239"/>
      <c r="H500" s="239"/>
      <c r="I500" s="239"/>
      <c r="J500" s="239"/>
      <c r="K500" s="239"/>
      <c r="L500" s="239"/>
      <c r="M500" s="239"/>
    </row>
    <row r="501">
      <c r="A501" s="239"/>
      <c r="B501" s="239"/>
      <c r="C501" s="239"/>
      <c r="D501" s="239"/>
      <c r="E501" s="239"/>
      <c r="F501" s="239"/>
      <c r="G501" s="239"/>
      <c r="H501" s="239"/>
      <c r="I501" s="239"/>
      <c r="J501" s="239"/>
      <c r="K501" s="239"/>
      <c r="L501" s="239"/>
      <c r="M501" s="239"/>
    </row>
    <row r="502">
      <c r="A502" s="239"/>
      <c r="B502" s="239"/>
      <c r="C502" s="239"/>
      <c r="D502" s="239"/>
      <c r="E502" s="239"/>
      <c r="F502" s="239"/>
      <c r="G502" s="239"/>
      <c r="H502" s="239"/>
      <c r="I502" s="239"/>
      <c r="J502" s="239"/>
      <c r="K502" s="239"/>
      <c r="L502" s="239"/>
      <c r="M502" s="239"/>
    </row>
    <row r="503">
      <c r="A503" s="239"/>
      <c r="B503" s="239"/>
      <c r="C503" s="239"/>
      <c r="D503" s="239"/>
      <c r="E503" s="239"/>
      <c r="F503" s="239"/>
      <c r="G503" s="239"/>
      <c r="H503" s="239"/>
      <c r="I503" s="239"/>
      <c r="J503" s="239"/>
      <c r="K503" s="239"/>
      <c r="L503" s="239"/>
      <c r="M503" s="239"/>
    </row>
    <row r="504">
      <c r="A504" s="239"/>
      <c r="B504" s="239"/>
      <c r="C504" s="239"/>
      <c r="D504" s="239"/>
      <c r="E504" s="239"/>
      <c r="F504" s="239"/>
      <c r="G504" s="239"/>
      <c r="H504" s="239"/>
      <c r="I504" s="239"/>
      <c r="J504" s="239"/>
      <c r="K504" s="239"/>
      <c r="L504" s="239"/>
      <c r="M504" s="239"/>
    </row>
    <row r="505">
      <c r="A505" s="239"/>
      <c r="B505" s="239"/>
      <c r="C505" s="239"/>
      <c r="D505" s="239"/>
      <c r="E505" s="239"/>
      <c r="F505" s="239"/>
      <c r="G505" s="239"/>
      <c r="H505" s="239"/>
      <c r="I505" s="239"/>
      <c r="J505" s="239"/>
      <c r="K505" s="239"/>
      <c r="L505" s="239"/>
      <c r="M505" s="239"/>
    </row>
    <row r="506">
      <c r="A506" s="239"/>
      <c r="B506" s="239"/>
      <c r="C506" s="239"/>
      <c r="D506" s="239"/>
      <c r="E506" s="239"/>
      <c r="F506" s="239"/>
      <c r="G506" s="239"/>
      <c r="H506" s="239"/>
      <c r="I506" s="239"/>
      <c r="J506" s="239"/>
      <c r="K506" s="239"/>
      <c r="L506" s="239"/>
      <c r="M506" s="239"/>
    </row>
    <row r="507">
      <c r="A507" s="239"/>
      <c r="B507" s="239"/>
      <c r="C507" s="239"/>
      <c r="D507" s="239"/>
      <c r="E507" s="239"/>
      <c r="F507" s="239"/>
      <c r="G507" s="239"/>
      <c r="H507" s="239"/>
      <c r="I507" s="239"/>
      <c r="J507" s="239"/>
      <c r="K507" s="239"/>
      <c r="L507" s="239"/>
      <c r="M507" s="239"/>
    </row>
    <row r="508">
      <c r="A508" s="239"/>
      <c r="B508" s="239"/>
      <c r="C508" s="239"/>
      <c r="D508" s="239"/>
      <c r="E508" s="239"/>
      <c r="F508" s="239"/>
      <c r="G508" s="239"/>
      <c r="H508" s="239"/>
      <c r="I508" s="239"/>
      <c r="J508" s="239"/>
      <c r="K508" s="239"/>
      <c r="L508" s="239"/>
      <c r="M508" s="239"/>
    </row>
    <row r="509">
      <c r="A509" s="239"/>
      <c r="B509" s="239"/>
      <c r="C509" s="239"/>
      <c r="D509" s="239"/>
      <c r="E509" s="239"/>
      <c r="F509" s="239"/>
      <c r="G509" s="239"/>
      <c r="H509" s="239"/>
      <c r="I509" s="239"/>
      <c r="J509" s="239"/>
      <c r="K509" s="239"/>
      <c r="L509" s="239"/>
      <c r="M509" s="239"/>
    </row>
    <row r="510">
      <c r="A510" s="239"/>
      <c r="B510" s="239"/>
      <c r="C510" s="239"/>
      <c r="D510" s="239"/>
      <c r="E510" s="239"/>
      <c r="F510" s="239"/>
      <c r="G510" s="239"/>
      <c r="H510" s="239"/>
      <c r="I510" s="239"/>
      <c r="J510" s="239"/>
      <c r="K510" s="239"/>
      <c r="L510" s="239"/>
      <c r="M510" s="239"/>
    </row>
    <row r="511">
      <c r="A511" s="239"/>
      <c r="B511" s="239"/>
      <c r="C511" s="239"/>
      <c r="D511" s="239"/>
      <c r="E511" s="239"/>
      <c r="F511" s="239"/>
      <c r="G511" s="239"/>
      <c r="H511" s="239"/>
      <c r="I511" s="239"/>
      <c r="J511" s="239"/>
      <c r="K511" s="239"/>
      <c r="L511" s="239"/>
      <c r="M511" s="239"/>
    </row>
    <row r="512">
      <c r="A512" s="239"/>
      <c r="B512" s="239"/>
      <c r="C512" s="239"/>
      <c r="D512" s="239"/>
      <c r="E512" s="239"/>
      <c r="F512" s="239"/>
      <c r="G512" s="239"/>
      <c r="H512" s="239"/>
      <c r="I512" s="239"/>
      <c r="J512" s="239"/>
      <c r="K512" s="239"/>
      <c r="L512" s="239"/>
      <c r="M512" s="239"/>
    </row>
    <row r="513">
      <c r="A513" s="239"/>
      <c r="B513" s="239"/>
      <c r="C513" s="239"/>
      <c r="D513" s="239"/>
      <c r="E513" s="239"/>
      <c r="F513" s="239"/>
      <c r="G513" s="239"/>
      <c r="H513" s="239"/>
      <c r="I513" s="239"/>
      <c r="J513" s="239"/>
      <c r="K513" s="239"/>
      <c r="L513" s="239"/>
      <c r="M513" s="239"/>
    </row>
    <row r="514">
      <c r="A514" s="239"/>
      <c r="B514" s="239"/>
      <c r="C514" s="239"/>
      <c r="D514" s="239"/>
      <c r="E514" s="239"/>
      <c r="F514" s="239"/>
      <c r="G514" s="239"/>
      <c r="H514" s="239"/>
      <c r="I514" s="239"/>
      <c r="J514" s="239"/>
      <c r="K514" s="239"/>
      <c r="L514" s="239"/>
      <c r="M514" s="239"/>
    </row>
    <row r="515">
      <c r="A515" s="239"/>
      <c r="B515" s="239"/>
      <c r="C515" s="239"/>
      <c r="D515" s="239"/>
      <c r="E515" s="239"/>
      <c r="F515" s="239"/>
      <c r="G515" s="239"/>
      <c r="H515" s="239"/>
      <c r="I515" s="239"/>
      <c r="J515" s="239"/>
      <c r="K515" s="239"/>
      <c r="L515" s="239"/>
      <c r="M515" s="239"/>
    </row>
    <row r="516">
      <c r="A516" s="239"/>
      <c r="B516" s="239"/>
      <c r="C516" s="239"/>
      <c r="D516" s="239"/>
      <c r="E516" s="239"/>
      <c r="F516" s="239"/>
      <c r="G516" s="239"/>
      <c r="H516" s="239"/>
      <c r="I516" s="239"/>
      <c r="J516" s="239"/>
      <c r="K516" s="239"/>
      <c r="L516" s="239"/>
      <c r="M516" s="239"/>
    </row>
    <row r="517">
      <c r="A517" s="239"/>
      <c r="B517" s="239"/>
      <c r="C517" s="239"/>
      <c r="D517" s="239"/>
      <c r="E517" s="239"/>
      <c r="F517" s="239"/>
      <c r="G517" s="239"/>
      <c r="H517" s="239"/>
      <c r="I517" s="239"/>
      <c r="J517" s="239"/>
      <c r="K517" s="239"/>
      <c r="L517" s="239"/>
      <c r="M517" s="239"/>
    </row>
    <row r="518">
      <c r="A518" s="239"/>
      <c r="B518" s="239"/>
      <c r="C518" s="239"/>
      <c r="D518" s="239"/>
      <c r="E518" s="239"/>
      <c r="F518" s="239"/>
      <c r="G518" s="239"/>
      <c r="H518" s="239"/>
      <c r="I518" s="239"/>
      <c r="J518" s="239"/>
      <c r="K518" s="239"/>
      <c r="L518" s="239"/>
      <c r="M518" s="239"/>
    </row>
    <row r="519">
      <c r="A519" s="239"/>
      <c r="B519" s="239"/>
      <c r="C519" s="239"/>
      <c r="D519" s="239"/>
      <c r="E519" s="239"/>
      <c r="F519" s="239"/>
      <c r="G519" s="239"/>
      <c r="H519" s="239"/>
      <c r="I519" s="239"/>
      <c r="J519" s="239"/>
      <c r="K519" s="239"/>
      <c r="L519" s="239"/>
      <c r="M519" s="239"/>
    </row>
    <row r="520">
      <c r="A520" s="239"/>
      <c r="B520" s="239"/>
      <c r="C520" s="239"/>
      <c r="D520" s="239"/>
      <c r="E520" s="239"/>
      <c r="F520" s="239"/>
      <c r="G520" s="239"/>
      <c r="H520" s="239"/>
      <c r="I520" s="239"/>
      <c r="J520" s="239"/>
      <c r="K520" s="239"/>
      <c r="L520" s="239"/>
      <c r="M520" s="239"/>
    </row>
    <row r="521">
      <c r="A521" s="239"/>
      <c r="B521" s="239"/>
      <c r="C521" s="239"/>
      <c r="D521" s="239"/>
      <c r="E521" s="239"/>
      <c r="F521" s="239"/>
      <c r="G521" s="239"/>
      <c r="H521" s="239"/>
      <c r="I521" s="239"/>
      <c r="J521" s="239"/>
      <c r="K521" s="239"/>
      <c r="L521" s="239"/>
      <c r="M521" s="239"/>
    </row>
    <row r="522">
      <c r="A522" s="239"/>
      <c r="B522" s="239"/>
      <c r="C522" s="239"/>
      <c r="D522" s="239"/>
      <c r="E522" s="239"/>
      <c r="F522" s="239"/>
      <c r="G522" s="239"/>
      <c r="H522" s="239"/>
      <c r="I522" s="239"/>
      <c r="J522" s="239"/>
      <c r="K522" s="239"/>
      <c r="L522" s="239"/>
      <c r="M522" s="239"/>
    </row>
    <row r="523">
      <c r="A523" s="239"/>
      <c r="B523" s="239"/>
      <c r="C523" s="239"/>
      <c r="D523" s="239"/>
      <c r="E523" s="239"/>
      <c r="F523" s="239"/>
      <c r="G523" s="239"/>
      <c r="H523" s="239"/>
      <c r="I523" s="239"/>
      <c r="J523" s="239"/>
      <c r="K523" s="239"/>
      <c r="L523" s="239"/>
      <c r="M523" s="239"/>
    </row>
    <row r="524">
      <c r="A524" s="239"/>
      <c r="B524" s="239"/>
      <c r="C524" s="239"/>
      <c r="D524" s="239"/>
      <c r="E524" s="239"/>
      <c r="F524" s="239"/>
      <c r="G524" s="239"/>
      <c r="H524" s="239"/>
      <c r="I524" s="239"/>
      <c r="J524" s="239"/>
      <c r="K524" s="239"/>
      <c r="L524" s="239"/>
      <c r="M524" s="239"/>
    </row>
    <row r="525">
      <c r="A525" s="239"/>
      <c r="B525" s="239"/>
      <c r="C525" s="239"/>
      <c r="D525" s="239"/>
      <c r="E525" s="239"/>
      <c r="F525" s="239"/>
      <c r="G525" s="239"/>
      <c r="H525" s="239"/>
      <c r="I525" s="239"/>
      <c r="J525" s="239"/>
      <c r="K525" s="239"/>
      <c r="L525" s="239"/>
      <c r="M525" s="239"/>
    </row>
    <row r="526">
      <c r="A526" s="239"/>
      <c r="B526" s="239"/>
      <c r="C526" s="239"/>
      <c r="D526" s="239"/>
      <c r="E526" s="239"/>
      <c r="F526" s="239"/>
      <c r="G526" s="239"/>
      <c r="H526" s="239"/>
      <c r="I526" s="239"/>
      <c r="J526" s="239"/>
      <c r="K526" s="239"/>
      <c r="L526" s="239"/>
      <c r="M526" s="239"/>
    </row>
    <row r="527">
      <c r="A527" s="239"/>
      <c r="B527" s="239"/>
      <c r="C527" s="239"/>
      <c r="D527" s="239"/>
      <c r="E527" s="239"/>
      <c r="F527" s="239"/>
      <c r="G527" s="239"/>
      <c r="H527" s="239"/>
      <c r="I527" s="239"/>
      <c r="J527" s="239"/>
      <c r="K527" s="239"/>
      <c r="L527" s="239"/>
      <c r="M527" s="239"/>
    </row>
    <row r="528">
      <c r="A528" s="239"/>
      <c r="B528" s="239"/>
      <c r="C528" s="239"/>
      <c r="D528" s="239"/>
      <c r="E528" s="239"/>
      <c r="F528" s="239"/>
      <c r="G528" s="239"/>
      <c r="H528" s="239"/>
      <c r="I528" s="239"/>
      <c r="J528" s="239"/>
      <c r="K528" s="239"/>
      <c r="L528" s="239"/>
      <c r="M528" s="239"/>
    </row>
    <row r="529">
      <c r="A529" s="239"/>
      <c r="B529" s="239"/>
      <c r="C529" s="239"/>
      <c r="D529" s="239"/>
      <c r="E529" s="239"/>
      <c r="F529" s="239"/>
      <c r="G529" s="239"/>
      <c r="H529" s="239"/>
      <c r="I529" s="239"/>
      <c r="J529" s="239"/>
      <c r="K529" s="239"/>
      <c r="L529" s="239"/>
      <c r="M529" s="239"/>
    </row>
    <row r="530">
      <c r="A530" s="239"/>
      <c r="B530" s="239"/>
      <c r="C530" s="239"/>
      <c r="D530" s="239"/>
      <c r="E530" s="239"/>
      <c r="F530" s="239"/>
      <c r="G530" s="239"/>
      <c r="H530" s="239"/>
      <c r="I530" s="239"/>
      <c r="J530" s="239"/>
      <c r="K530" s="239"/>
      <c r="L530" s="239"/>
      <c r="M530" s="239"/>
    </row>
    <row r="531">
      <c r="A531" s="239"/>
      <c r="B531" s="239"/>
      <c r="C531" s="239"/>
      <c r="D531" s="239"/>
      <c r="E531" s="239"/>
      <c r="F531" s="239"/>
      <c r="G531" s="239"/>
      <c r="H531" s="239"/>
      <c r="I531" s="239"/>
      <c r="J531" s="239"/>
      <c r="K531" s="239"/>
      <c r="L531" s="239"/>
      <c r="M531" s="239"/>
    </row>
    <row r="532">
      <c r="A532" s="239"/>
      <c r="B532" s="239"/>
      <c r="C532" s="239"/>
      <c r="D532" s="239"/>
      <c r="E532" s="239"/>
      <c r="F532" s="239"/>
      <c r="G532" s="239"/>
      <c r="H532" s="239"/>
      <c r="I532" s="239"/>
      <c r="J532" s="239"/>
      <c r="K532" s="239"/>
      <c r="L532" s="239"/>
      <c r="M532" s="239"/>
    </row>
    <row r="533">
      <c r="A533" s="239"/>
      <c r="B533" s="239"/>
      <c r="C533" s="239"/>
      <c r="D533" s="239"/>
      <c r="E533" s="239"/>
      <c r="F533" s="239"/>
      <c r="G533" s="239"/>
      <c r="H533" s="239"/>
      <c r="I533" s="239"/>
      <c r="J533" s="239"/>
      <c r="K533" s="239"/>
      <c r="L533" s="239"/>
      <c r="M533" s="239"/>
    </row>
    <row r="534">
      <c r="A534" s="239"/>
      <c r="B534" s="239"/>
      <c r="C534" s="239"/>
      <c r="D534" s="239"/>
      <c r="E534" s="239"/>
      <c r="F534" s="239"/>
      <c r="G534" s="239"/>
      <c r="H534" s="239"/>
      <c r="I534" s="239"/>
      <c r="J534" s="239"/>
      <c r="K534" s="239"/>
      <c r="L534" s="239"/>
      <c r="M534" s="239"/>
    </row>
    <row r="535">
      <c r="A535" s="239"/>
      <c r="B535" s="239"/>
      <c r="C535" s="239"/>
      <c r="D535" s="239"/>
      <c r="E535" s="239"/>
      <c r="F535" s="239"/>
      <c r="G535" s="239"/>
      <c r="H535" s="239"/>
      <c r="I535" s="239"/>
      <c r="J535" s="239"/>
      <c r="K535" s="239"/>
      <c r="L535" s="239"/>
      <c r="M535" s="239"/>
    </row>
    <row r="536">
      <c r="A536" s="239"/>
      <c r="B536" s="239"/>
      <c r="C536" s="239"/>
      <c r="D536" s="239"/>
      <c r="E536" s="239"/>
      <c r="F536" s="239"/>
      <c r="G536" s="239"/>
      <c r="H536" s="239"/>
      <c r="I536" s="239"/>
      <c r="J536" s="239"/>
      <c r="K536" s="239"/>
      <c r="L536" s="239"/>
      <c r="M536" s="239"/>
    </row>
    <row r="537">
      <c r="A537" s="239"/>
      <c r="B537" s="239"/>
      <c r="C537" s="239"/>
      <c r="D537" s="239"/>
      <c r="E537" s="239"/>
      <c r="F537" s="239"/>
      <c r="G537" s="239"/>
      <c r="H537" s="239"/>
      <c r="I537" s="239"/>
      <c r="J537" s="239"/>
      <c r="K537" s="239"/>
      <c r="L537" s="239"/>
      <c r="M537" s="239"/>
    </row>
    <row r="538">
      <c r="A538" s="239"/>
      <c r="B538" s="239"/>
      <c r="C538" s="239"/>
      <c r="D538" s="239"/>
      <c r="E538" s="239"/>
      <c r="F538" s="239"/>
      <c r="G538" s="239"/>
      <c r="H538" s="239"/>
      <c r="I538" s="239"/>
      <c r="J538" s="239"/>
      <c r="K538" s="239"/>
      <c r="L538" s="239"/>
      <c r="M538" s="239"/>
    </row>
    <row r="539">
      <c r="A539" s="239"/>
      <c r="B539" s="239"/>
      <c r="C539" s="239"/>
      <c r="D539" s="239"/>
      <c r="E539" s="239"/>
      <c r="F539" s="239"/>
      <c r="G539" s="239"/>
      <c r="H539" s="239"/>
      <c r="I539" s="239"/>
      <c r="J539" s="239"/>
      <c r="K539" s="239"/>
      <c r="L539" s="239"/>
      <c r="M539" s="239"/>
    </row>
    <row r="540">
      <c r="A540" s="239"/>
      <c r="B540" s="239"/>
      <c r="C540" s="239"/>
      <c r="D540" s="239"/>
      <c r="E540" s="239"/>
      <c r="F540" s="239"/>
      <c r="G540" s="239"/>
      <c r="H540" s="239"/>
      <c r="I540" s="239"/>
      <c r="J540" s="239"/>
      <c r="K540" s="239"/>
      <c r="L540" s="239"/>
      <c r="M540" s="239"/>
    </row>
    <row r="541">
      <c r="A541" s="239"/>
      <c r="B541" s="239"/>
      <c r="C541" s="239"/>
      <c r="D541" s="239"/>
      <c r="E541" s="239"/>
      <c r="F541" s="239"/>
      <c r="G541" s="239"/>
      <c r="H541" s="239"/>
      <c r="I541" s="239"/>
      <c r="J541" s="239"/>
      <c r="K541" s="239"/>
      <c r="L541" s="239"/>
      <c r="M541" s="239"/>
    </row>
    <row r="542">
      <c r="A542" s="239"/>
      <c r="B542" s="239"/>
      <c r="C542" s="239"/>
      <c r="D542" s="239"/>
      <c r="E542" s="239"/>
      <c r="F542" s="239"/>
      <c r="G542" s="239"/>
      <c r="H542" s="239"/>
      <c r="I542" s="239"/>
      <c r="J542" s="239"/>
      <c r="K542" s="239"/>
      <c r="L542" s="239"/>
      <c r="M542" s="239"/>
    </row>
    <row r="543">
      <c r="A543" s="239"/>
      <c r="B543" s="239"/>
      <c r="C543" s="239"/>
      <c r="D543" s="239"/>
      <c r="E543" s="239"/>
      <c r="F543" s="239"/>
      <c r="G543" s="239"/>
      <c r="H543" s="239"/>
      <c r="I543" s="239"/>
      <c r="J543" s="239"/>
      <c r="K543" s="239"/>
      <c r="L543" s="239"/>
      <c r="M543" s="239"/>
    </row>
    <row r="544">
      <c r="A544" s="239"/>
      <c r="B544" s="239"/>
      <c r="C544" s="239"/>
      <c r="D544" s="239"/>
      <c r="E544" s="239"/>
      <c r="F544" s="239"/>
      <c r="G544" s="239"/>
      <c r="H544" s="239"/>
      <c r="I544" s="239"/>
      <c r="J544" s="239"/>
      <c r="K544" s="239"/>
      <c r="L544" s="239"/>
      <c r="M544" s="239"/>
    </row>
    <row r="545">
      <c r="A545" s="239"/>
      <c r="B545" s="239"/>
      <c r="C545" s="239"/>
      <c r="D545" s="239"/>
      <c r="E545" s="239"/>
      <c r="F545" s="239"/>
      <c r="G545" s="239"/>
      <c r="H545" s="239"/>
      <c r="I545" s="239"/>
      <c r="J545" s="239"/>
      <c r="K545" s="239"/>
      <c r="L545" s="239"/>
      <c r="M545" s="239"/>
    </row>
    <row r="546">
      <c r="A546" s="239"/>
      <c r="B546" s="239"/>
      <c r="C546" s="239"/>
      <c r="D546" s="239"/>
      <c r="E546" s="239"/>
      <c r="F546" s="239"/>
      <c r="G546" s="239"/>
      <c r="H546" s="239"/>
      <c r="I546" s="239"/>
      <c r="J546" s="239"/>
      <c r="K546" s="239"/>
      <c r="L546" s="239"/>
      <c r="M546" s="239"/>
    </row>
    <row r="547">
      <c r="A547" s="239"/>
      <c r="B547" s="239"/>
      <c r="C547" s="239"/>
      <c r="D547" s="239"/>
      <c r="E547" s="239"/>
      <c r="F547" s="239"/>
      <c r="G547" s="239"/>
      <c r="H547" s="239"/>
      <c r="I547" s="239"/>
      <c r="J547" s="239"/>
      <c r="K547" s="239"/>
      <c r="L547" s="239"/>
      <c r="M547" s="239"/>
    </row>
    <row r="548">
      <c r="A548" s="239"/>
      <c r="B548" s="239"/>
      <c r="C548" s="239"/>
      <c r="D548" s="239"/>
      <c r="E548" s="239"/>
      <c r="F548" s="239"/>
      <c r="G548" s="239"/>
      <c r="H548" s="239"/>
      <c r="I548" s="239"/>
      <c r="J548" s="239"/>
      <c r="K548" s="239"/>
      <c r="L548" s="239"/>
      <c r="M548" s="239"/>
    </row>
    <row r="549">
      <c r="A549" s="239"/>
      <c r="B549" s="239"/>
      <c r="C549" s="239"/>
      <c r="D549" s="239"/>
      <c r="E549" s="239"/>
      <c r="F549" s="239"/>
      <c r="G549" s="239"/>
      <c r="H549" s="239"/>
      <c r="I549" s="239"/>
      <c r="J549" s="239"/>
      <c r="K549" s="239"/>
      <c r="L549" s="239"/>
      <c r="M549" s="239"/>
    </row>
    <row r="550">
      <c r="A550" s="239"/>
      <c r="B550" s="239"/>
      <c r="C550" s="239"/>
      <c r="D550" s="239"/>
      <c r="E550" s="239"/>
      <c r="F550" s="239"/>
      <c r="G550" s="239"/>
      <c r="H550" s="239"/>
      <c r="I550" s="239"/>
      <c r="J550" s="239"/>
      <c r="K550" s="239"/>
      <c r="L550" s="239"/>
      <c r="M550" s="239"/>
    </row>
    <row r="551">
      <c r="A551" s="239"/>
      <c r="B551" s="239"/>
      <c r="C551" s="239"/>
      <c r="D551" s="239"/>
      <c r="E551" s="239"/>
      <c r="F551" s="239"/>
      <c r="G551" s="239"/>
      <c r="H551" s="239"/>
      <c r="I551" s="239"/>
      <c r="J551" s="239"/>
      <c r="K551" s="239"/>
      <c r="L551" s="239"/>
      <c r="M551" s="239"/>
    </row>
    <row r="552">
      <c r="A552" s="239"/>
      <c r="B552" s="239"/>
      <c r="C552" s="239"/>
      <c r="D552" s="239"/>
      <c r="E552" s="239"/>
      <c r="F552" s="239"/>
      <c r="G552" s="239"/>
      <c r="H552" s="239"/>
      <c r="I552" s="239"/>
      <c r="J552" s="239"/>
      <c r="K552" s="239"/>
      <c r="L552" s="239"/>
      <c r="M552" s="239"/>
    </row>
    <row r="553">
      <c r="A553" s="239"/>
      <c r="B553" s="239"/>
      <c r="C553" s="239"/>
      <c r="D553" s="239"/>
      <c r="E553" s="239"/>
      <c r="F553" s="239"/>
      <c r="G553" s="239"/>
      <c r="H553" s="239"/>
      <c r="I553" s="239"/>
      <c r="J553" s="239"/>
      <c r="K553" s="239"/>
      <c r="L553" s="239"/>
      <c r="M553" s="239"/>
    </row>
    <row r="554">
      <c r="A554" s="239"/>
      <c r="B554" s="239"/>
      <c r="C554" s="239"/>
      <c r="D554" s="239"/>
      <c r="E554" s="239"/>
      <c r="F554" s="239"/>
      <c r="G554" s="239"/>
      <c r="H554" s="239"/>
      <c r="I554" s="239"/>
      <c r="J554" s="239"/>
      <c r="K554" s="239"/>
      <c r="L554" s="239"/>
      <c r="M554" s="239"/>
    </row>
    <row r="555">
      <c r="A555" s="239"/>
      <c r="B555" s="239"/>
      <c r="C555" s="239"/>
      <c r="D555" s="239"/>
      <c r="E555" s="239"/>
      <c r="F555" s="239"/>
      <c r="G555" s="239"/>
      <c r="H555" s="239"/>
      <c r="I555" s="239"/>
      <c r="J555" s="239"/>
      <c r="K555" s="239"/>
      <c r="L555" s="239"/>
      <c r="M555" s="239"/>
    </row>
    <row r="556">
      <c r="A556" s="239"/>
      <c r="B556" s="239"/>
      <c r="C556" s="239"/>
      <c r="D556" s="239"/>
      <c r="E556" s="239"/>
      <c r="F556" s="239"/>
      <c r="G556" s="239"/>
      <c r="H556" s="239"/>
      <c r="I556" s="239"/>
      <c r="J556" s="239"/>
      <c r="K556" s="239"/>
      <c r="L556" s="239"/>
      <c r="M556" s="239"/>
    </row>
    <row r="557">
      <c r="A557" s="239"/>
      <c r="B557" s="239"/>
      <c r="C557" s="239"/>
      <c r="D557" s="239"/>
      <c r="E557" s="239"/>
      <c r="F557" s="239"/>
      <c r="G557" s="239"/>
      <c r="H557" s="239"/>
      <c r="I557" s="239"/>
      <c r="J557" s="239"/>
      <c r="K557" s="239"/>
      <c r="L557" s="239"/>
      <c r="M557" s="239"/>
    </row>
    <row r="558">
      <c r="A558" s="239"/>
      <c r="B558" s="239"/>
      <c r="C558" s="239"/>
      <c r="D558" s="239"/>
      <c r="E558" s="239"/>
      <c r="F558" s="239"/>
      <c r="G558" s="239"/>
      <c r="H558" s="239"/>
      <c r="I558" s="239"/>
      <c r="J558" s="239"/>
      <c r="K558" s="239"/>
      <c r="L558" s="239"/>
      <c r="M558" s="239"/>
    </row>
    <row r="559">
      <c r="A559" s="239"/>
      <c r="B559" s="239"/>
      <c r="C559" s="239"/>
      <c r="D559" s="239"/>
      <c r="E559" s="239"/>
      <c r="F559" s="239"/>
      <c r="G559" s="239"/>
      <c r="H559" s="239"/>
      <c r="I559" s="239"/>
      <c r="J559" s="239"/>
      <c r="K559" s="239"/>
      <c r="L559" s="239"/>
      <c r="M559" s="239"/>
    </row>
    <row r="560">
      <c r="A560" s="239"/>
      <c r="B560" s="239"/>
      <c r="C560" s="239"/>
      <c r="D560" s="239"/>
      <c r="E560" s="239"/>
      <c r="F560" s="239"/>
      <c r="G560" s="239"/>
      <c r="H560" s="239"/>
      <c r="I560" s="239"/>
      <c r="J560" s="239"/>
      <c r="K560" s="239"/>
      <c r="L560" s="239"/>
      <c r="M560" s="239"/>
    </row>
    <row r="561">
      <c r="A561" s="239"/>
      <c r="B561" s="239"/>
      <c r="C561" s="239"/>
      <c r="D561" s="239"/>
      <c r="E561" s="239"/>
      <c r="F561" s="239"/>
      <c r="G561" s="239"/>
      <c r="H561" s="239"/>
      <c r="I561" s="239"/>
      <c r="J561" s="239"/>
      <c r="K561" s="239"/>
      <c r="L561" s="239"/>
      <c r="M561" s="239"/>
    </row>
    <row r="562">
      <c r="A562" s="239"/>
      <c r="B562" s="239"/>
      <c r="C562" s="239"/>
      <c r="D562" s="239"/>
      <c r="E562" s="239"/>
      <c r="F562" s="239"/>
      <c r="G562" s="239"/>
      <c r="H562" s="239"/>
      <c r="I562" s="239"/>
      <c r="J562" s="239"/>
      <c r="K562" s="239"/>
      <c r="L562" s="239"/>
      <c r="M562" s="239"/>
    </row>
    <row r="563">
      <c r="A563" s="239"/>
      <c r="B563" s="239"/>
      <c r="C563" s="239"/>
      <c r="D563" s="239"/>
      <c r="E563" s="239"/>
      <c r="F563" s="239"/>
      <c r="G563" s="239"/>
      <c r="H563" s="239"/>
      <c r="I563" s="239"/>
      <c r="J563" s="239"/>
      <c r="K563" s="239"/>
      <c r="L563" s="239"/>
      <c r="M563" s="239"/>
    </row>
    <row r="564">
      <c r="A564" s="239"/>
      <c r="B564" s="239"/>
      <c r="C564" s="239"/>
      <c r="D564" s="239"/>
      <c r="E564" s="239"/>
      <c r="F564" s="239"/>
      <c r="G564" s="239"/>
      <c r="H564" s="239"/>
      <c r="I564" s="239"/>
      <c r="J564" s="239"/>
      <c r="K564" s="239"/>
      <c r="L564" s="239"/>
      <c r="M564" s="239"/>
    </row>
    <row r="565">
      <c r="A565" s="239"/>
      <c r="B565" s="239"/>
      <c r="C565" s="239"/>
      <c r="D565" s="239"/>
      <c r="E565" s="239"/>
      <c r="F565" s="239"/>
      <c r="G565" s="239"/>
      <c r="H565" s="239"/>
      <c r="I565" s="239"/>
      <c r="J565" s="239"/>
      <c r="K565" s="239"/>
      <c r="L565" s="239"/>
      <c r="M565" s="239"/>
    </row>
    <row r="566">
      <c r="A566" s="239"/>
      <c r="B566" s="239"/>
      <c r="C566" s="239"/>
      <c r="D566" s="239"/>
      <c r="E566" s="239"/>
      <c r="F566" s="239"/>
      <c r="G566" s="239"/>
      <c r="H566" s="239"/>
      <c r="I566" s="239"/>
      <c r="J566" s="239"/>
      <c r="K566" s="239"/>
      <c r="L566" s="239"/>
      <c r="M566" s="239"/>
    </row>
    <row r="567">
      <c r="A567" s="239"/>
      <c r="B567" s="239"/>
      <c r="C567" s="239"/>
      <c r="D567" s="239"/>
      <c r="E567" s="239"/>
      <c r="F567" s="239"/>
      <c r="G567" s="239"/>
      <c r="H567" s="239"/>
      <c r="I567" s="239"/>
      <c r="J567" s="239"/>
      <c r="K567" s="239"/>
      <c r="L567" s="239"/>
      <c r="M567" s="239"/>
    </row>
    <row r="568">
      <c r="A568" s="239"/>
      <c r="B568" s="239"/>
      <c r="C568" s="239"/>
      <c r="D568" s="239"/>
      <c r="E568" s="239"/>
      <c r="F568" s="239"/>
      <c r="G568" s="239"/>
      <c r="H568" s="239"/>
      <c r="I568" s="239"/>
      <c r="J568" s="239"/>
      <c r="K568" s="239"/>
      <c r="L568" s="239"/>
      <c r="M568" s="239"/>
    </row>
    <row r="569">
      <c r="A569" s="239"/>
      <c r="B569" s="239"/>
      <c r="C569" s="239"/>
      <c r="D569" s="239"/>
      <c r="E569" s="239"/>
      <c r="F569" s="239"/>
      <c r="G569" s="239"/>
      <c r="H569" s="239"/>
      <c r="I569" s="239"/>
      <c r="J569" s="239"/>
      <c r="K569" s="239"/>
      <c r="L569" s="239"/>
      <c r="M569" s="239"/>
    </row>
    <row r="570">
      <c r="A570" s="239"/>
      <c r="B570" s="239"/>
      <c r="C570" s="239"/>
      <c r="D570" s="239"/>
      <c r="E570" s="239"/>
      <c r="F570" s="239"/>
      <c r="G570" s="239"/>
      <c r="H570" s="239"/>
      <c r="I570" s="239"/>
      <c r="J570" s="239"/>
      <c r="K570" s="239"/>
      <c r="L570" s="239"/>
      <c r="M570" s="239"/>
    </row>
    <row r="571">
      <c r="A571" s="239"/>
      <c r="B571" s="239"/>
      <c r="C571" s="239"/>
      <c r="D571" s="239"/>
      <c r="E571" s="239"/>
      <c r="F571" s="239"/>
      <c r="G571" s="239"/>
      <c r="H571" s="239"/>
      <c r="I571" s="239"/>
      <c r="J571" s="239"/>
      <c r="K571" s="239"/>
      <c r="L571" s="239"/>
      <c r="M571" s="239"/>
    </row>
    <row r="572">
      <c r="A572" s="239"/>
      <c r="B572" s="239"/>
      <c r="C572" s="239"/>
      <c r="D572" s="239"/>
      <c r="E572" s="239"/>
      <c r="F572" s="239"/>
      <c r="G572" s="239"/>
      <c r="H572" s="239"/>
      <c r="I572" s="239"/>
      <c r="J572" s="239"/>
      <c r="K572" s="239"/>
      <c r="L572" s="239"/>
      <c r="M572" s="239"/>
    </row>
    <row r="573">
      <c r="A573" s="239"/>
      <c r="B573" s="239"/>
      <c r="C573" s="239"/>
      <c r="D573" s="239"/>
      <c r="E573" s="239"/>
      <c r="F573" s="239"/>
      <c r="G573" s="239"/>
      <c r="H573" s="239"/>
      <c r="I573" s="239"/>
      <c r="J573" s="239"/>
      <c r="K573" s="239"/>
      <c r="L573" s="239"/>
      <c r="M573" s="239"/>
    </row>
    <row r="574">
      <c r="A574" s="239"/>
      <c r="B574" s="239"/>
      <c r="C574" s="239"/>
      <c r="D574" s="239"/>
      <c r="E574" s="239"/>
      <c r="F574" s="239"/>
      <c r="G574" s="239"/>
      <c r="H574" s="239"/>
      <c r="I574" s="239"/>
      <c r="J574" s="239"/>
      <c r="K574" s="239"/>
      <c r="L574" s="239"/>
      <c r="M574" s="239"/>
    </row>
    <row r="575">
      <c r="A575" s="239"/>
      <c r="B575" s="239"/>
      <c r="C575" s="239"/>
      <c r="D575" s="239"/>
      <c r="E575" s="239"/>
      <c r="F575" s="239"/>
      <c r="G575" s="239"/>
      <c r="H575" s="239"/>
      <c r="I575" s="239"/>
      <c r="J575" s="239"/>
      <c r="K575" s="239"/>
      <c r="L575" s="239"/>
      <c r="M575" s="239"/>
    </row>
    <row r="576">
      <c r="A576" s="239"/>
      <c r="B576" s="239"/>
      <c r="C576" s="239"/>
      <c r="D576" s="239"/>
      <c r="E576" s="239"/>
      <c r="F576" s="239"/>
      <c r="G576" s="239"/>
      <c r="H576" s="239"/>
      <c r="I576" s="239"/>
      <c r="J576" s="239"/>
      <c r="K576" s="239"/>
      <c r="L576" s="239"/>
      <c r="M576" s="239"/>
    </row>
    <row r="577">
      <c r="A577" s="239"/>
      <c r="B577" s="239"/>
      <c r="C577" s="239"/>
      <c r="D577" s="239"/>
      <c r="E577" s="239"/>
      <c r="F577" s="239"/>
      <c r="G577" s="239"/>
      <c r="H577" s="239"/>
      <c r="I577" s="239"/>
      <c r="J577" s="239"/>
      <c r="K577" s="239"/>
      <c r="L577" s="239"/>
      <c r="M577" s="239"/>
    </row>
    <row r="578">
      <c r="A578" s="239"/>
      <c r="B578" s="239"/>
      <c r="C578" s="239"/>
      <c r="D578" s="239"/>
      <c r="E578" s="239"/>
      <c r="F578" s="239"/>
      <c r="G578" s="239"/>
      <c r="H578" s="239"/>
      <c r="I578" s="239"/>
      <c r="J578" s="239"/>
      <c r="K578" s="239"/>
      <c r="L578" s="239"/>
      <c r="M578" s="239"/>
    </row>
    <row r="579">
      <c r="A579" s="239"/>
      <c r="B579" s="239"/>
      <c r="C579" s="239"/>
      <c r="D579" s="239"/>
      <c r="E579" s="239"/>
      <c r="F579" s="239"/>
      <c r="G579" s="239"/>
      <c r="H579" s="239"/>
      <c r="I579" s="239"/>
      <c r="J579" s="239"/>
      <c r="K579" s="239"/>
      <c r="L579" s="239"/>
      <c r="M579" s="239"/>
    </row>
    <row r="580">
      <c r="A580" s="239"/>
      <c r="B580" s="239"/>
      <c r="C580" s="239"/>
      <c r="D580" s="239"/>
      <c r="E580" s="239"/>
      <c r="F580" s="239"/>
      <c r="G580" s="239"/>
      <c r="H580" s="239"/>
      <c r="I580" s="239"/>
      <c r="J580" s="239"/>
      <c r="K580" s="239"/>
      <c r="L580" s="239"/>
      <c r="M580" s="239"/>
    </row>
    <row r="581">
      <c r="A581" s="239"/>
      <c r="B581" s="239"/>
      <c r="C581" s="239"/>
      <c r="D581" s="239"/>
      <c r="E581" s="239"/>
      <c r="F581" s="239"/>
      <c r="G581" s="239"/>
      <c r="H581" s="239"/>
      <c r="I581" s="239"/>
      <c r="J581" s="239"/>
      <c r="K581" s="239"/>
      <c r="L581" s="239"/>
      <c r="M581" s="239"/>
    </row>
    <row r="582">
      <c r="A582" s="239"/>
      <c r="B582" s="239"/>
      <c r="C582" s="239"/>
      <c r="D582" s="239"/>
      <c r="E582" s="239"/>
      <c r="F582" s="239"/>
      <c r="G582" s="239"/>
      <c r="H582" s="239"/>
      <c r="I582" s="239"/>
      <c r="J582" s="239"/>
      <c r="K582" s="239"/>
      <c r="L582" s="239"/>
      <c r="M582" s="239"/>
    </row>
    <row r="583">
      <c r="A583" s="239"/>
      <c r="B583" s="239"/>
      <c r="C583" s="239"/>
      <c r="D583" s="239"/>
      <c r="E583" s="239"/>
      <c r="F583" s="239"/>
      <c r="G583" s="239"/>
      <c r="H583" s="239"/>
      <c r="I583" s="239"/>
      <c r="J583" s="239"/>
      <c r="K583" s="239"/>
      <c r="L583" s="239"/>
      <c r="M583" s="239"/>
    </row>
    <row r="584">
      <c r="A584" s="239"/>
      <c r="B584" s="239"/>
      <c r="C584" s="239"/>
      <c r="D584" s="239"/>
      <c r="E584" s="239"/>
      <c r="F584" s="239"/>
      <c r="G584" s="239"/>
      <c r="H584" s="239"/>
      <c r="I584" s="239"/>
      <c r="J584" s="239"/>
      <c r="K584" s="239"/>
      <c r="L584" s="239"/>
      <c r="M584" s="239"/>
    </row>
    <row r="585">
      <c r="A585" s="239"/>
      <c r="B585" s="239"/>
      <c r="C585" s="239"/>
      <c r="D585" s="239"/>
      <c r="E585" s="239"/>
      <c r="F585" s="239"/>
      <c r="G585" s="239"/>
      <c r="H585" s="239"/>
      <c r="I585" s="239"/>
      <c r="J585" s="239"/>
      <c r="K585" s="239"/>
      <c r="L585" s="239"/>
      <c r="M585" s="239"/>
    </row>
    <row r="586">
      <c r="A586" s="239"/>
      <c r="B586" s="239"/>
      <c r="C586" s="239"/>
      <c r="D586" s="239"/>
      <c r="E586" s="239"/>
      <c r="F586" s="239"/>
      <c r="G586" s="239"/>
      <c r="H586" s="239"/>
      <c r="I586" s="239"/>
      <c r="J586" s="239"/>
      <c r="K586" s="239"/>
      <c r="L586" s="239"/>
      <c r="M586" s="239"/>
    </row>
    <row r="587">
      <c r="A587" s="239"/>
      <c r="B587" s="239"/>
      <c r="C587" s="239"/>
      <c r="D587" s="239"/>
      <c r="E587" s="239"/>
      <c r="F587" s="239"/>
      <c r="G587" s="239"/>
      <c r="H587" s="239"/>
      <c r="I587" s="239"/>
      <c r="J587" s="239"/>
      <c r="K587" s="239"/>
      <c r="L587" s="239"/>
      <c r="M587" s="239"/>
    </row>
    <row r="588">
      <c r="A588" s="239"/>
      <c r="B588" s="239"/>
      <c r="C588" s="239"/>
      <c r="D588" s="239"/>
      <c r="E588" s="239"/>
      <c r="F588" s="239"/>
      <c r="G588" s="239"/>
      <c r="H588" s="239"/>
      <c r="I588" s="239"/>
      <c r="J588" s="239"/>
      <c r="K588" s="239"/>
      <c r="L588" s="239"/>
      <c r="M588" s="239"/>
    </row>
    <row r="589">
      <c r="A589" s="239"/>
      <c r="B589" s="239"/>
      <c r="C589" s="239"/>
      <c r="D589" s="239"/>
      <c r="E589" s="239"/>
      <c r="F589" s="239"/>
      <c r="G589" s="239"/>
      <c r="H589" s="239"/>
      <c r="I589" s="239"/>
      <c r="J589" s="239"/>
      <c r="K589" s="239"/>
      <c r="L589" s="239"/>
      <c r="M589" s="239"/>
    </row>
    <row r="590">
      <c r="A590" s="239"/>
      <c r="B590" s="239"/>
      <c r="C590" s="239"/>
      <c r="D590" s="239"/>
      <c r="E590" s="239"/>
      <c r="F590" s="239"/>
      <c r="G590" s="239"/>
      <c r="H590" s="239"/>
      <c r="I590" s="239"/>
      <c r="J590" s="239"/>
      <c r="K590" s="239"/>
      <c r="L590" s="239"/>
      <c r="M590" s="239"/>
    </row>
    <row r="591">
      <c r="A591" s="239"/>
      <c r="B591" s="239"/>
      <c r="C591" s="239"/>
      <c r="D591" s="239"/>
      <c r="E591" s="239"/>
      <c r="F591" s="239"/>
      <c r="G591" s="239"/>
      <c r="H591" s="239"/>
      <c r="I591" s="239"/>
      <c r="J591" s="239"/>
      <c r="K591" s="239"/>
      <c r="L591" s="239"/>
      <c r="M591" s="239"/>
    </row>
    <row r="592">
      <c r="A592" s="239"/>
      <c r="B592" s="239"/>
      <c r="C592" s="239"/>
      <c r="D592" s="239"/>
      <c r="E592" s="239"/>
      <c r="F592" s="239"/>
      <c r="G592" s="239"/>
      <c r="H592" s="239"/>
      <c r="I592" s="239"/>
      <c r="J592" s="239"/>
      <c r="K592" s="239"/>
      <c r="L592" s="239"/>
      <c r="M592" s="239"/>
    </row>
    <row r="593">
      <c r="A593" s="239"/>
      <c r="B593" s="239"/>
      <c r="C593" s="239"/>
      <c r="D593" s="239"/>
      <c r="E593" s="239"/>
      <c r="F593" s="239"/>
      <c r="G593" s="239"/>
      <c r="H593" s="239"/>
      <c r="I593" s="239"/>
      <c r="J593" s="239"/>
      <c r="K593" s="239"/>
      <c r="L593" s="239"/>
      <c r="M593" s="239"/>
    </row>
    <row r="594">
      <c r="A594" s="239"/>
      <c r="B594" s="239"/>
      <c r="C594" s="239"/>
      <c r="D594" s="239"/>
      <c r="E594" s="239"/>
      <c r="F594" s="239"/>
      <c r="G594" s="239"/>
      <c r="H594" s="239"/>
      <c r="I594" s="239"/>
      <c r="J594" s="239"/>
      <c r="K594" s="239"/>
      <c r="L594" s="239"/>
      <c r="M594" s="239"/>
    </row>
    <row r="595">
      <c r="A595" s="239"/>
      <c r="B595" s="239"/>
      <c r="C595" s="239"/>
      <c r="D595" s="239"/>
      <c r="E595" s="239"/>
      <c r="F595" s="239"/>
      <c r="G595" s="239"/>
      <c r="H595" s="239"/>
      <c r="I595" s="239"/>
      <c r="J595" s="239"/>
      <c r="K595" s="239"/>
      <c r="L595" s="239"/>
      <c r="M595" s="239"/>
    </row>
    <row r="596">
      <c r="A596" s="239"/>
      <c r="B596" s="239"/>
      <c r="C596" s="239"/>
      <c r="D596" s="239"/>
      <c r="E596" s="239"/>
      <c r="F596" s="239"/>
      <c r="G596" s="239"/>
      <c r="H596" s="239"/>
      <c r="I596" s="239"/>
      <c r="J596" s="239"/>
      <c r="K596" s="239"/>
      <c r="L596" s="239"/>
      <c r="M596" s="239"/>
    </row>
    <row r="597">
      <c r="A597" s="239"/>
      <c r="B597" s="239"/>
      <c r="C597" s="239"/>
      <c r="D597" s="239"/>
      <c r="E597" s="239"/>
      <c r="F597" s="239"/>
      <c r="G597" s="239"/>
      <c r="H597" s="239"/>
      <c r="I597" s="239"/>
      <c r="J597" s="239"/>
      <c r="K597" s="239"/>
      <c r="L597" s="239"/>
      <c r="M597" s="239"/>
    </row>
    <row r="598">
      <c r="A598" s="239"/>
      <c r="B598" s="239"/>
      <c r="C598" s="239"/>
      <c r="D598" s="239"/>
      <c r="E598" s="239"/>
      <c r="F598" s="239"/>
      <c r="G598" s="239"/>
      <c r="H598" s="239"/>
      <c r="I598" s="239"/>
      <c r="J598" s="239"/>
      <c r="K598" s="239"/>
      <c r="L598" s="239"/>
      <c r="M598" s="239"/>
    </row>
    <row r="599">
      <c r="A599" s="239"/>
      <c r="B599" s="239"/>
      <c r="C599" s="239"/>
      <c r="D599" s="239"/>
      <c r="E599" s="239"/>
      <c r="F599" s="239"/>
      <c r="G599" s="239"/>
      <c r="H599" s="239"/>
      <c r="I599" s="239"/>
      <c r="J599" s="239"/>
      <c r="K599" s="239"/>
      <c r="L599" s="239"/>
      <c r="M599" s="239"/>
    </row>
    <row r="600">
      <c r="A600" s="239"/>
      <c r="B600" s="239"/>
      <c r="C600" s="239"/>
      <c r="D600" s="239"/>
      <c r="E600" s="239"/>
      <c r="F600" s="239"/>
      <c r="G600" s="239"/>
      <c r="H600" s="239"/>
      <c r="I600" s="239"/>
      <c r="J600" s="239"/>
      <c r="K600" s="239"/>
      <c r="L600" s="239"/>
      <c r="M600" s="239"/>
    </row>
    <row r="601">
      <c r="A601" s="239"/>
      <c r="B601" s="239"/>
      <c r="C601" s="239"/>
      <c r="D601" s="239"/>
      <c r="E601" s="239"/>
      <c r="F601" s="239"/>
      <c r="G601" s="239"/>
      <c r="H601" s="239"/>
      <c r="I601" s="239"/>
      <c r="J601" s="239"/>
      <c r="K601" s="239"/>
      <c r="L601" s="239"/>
      <c r="M601" s="239"/>
    </row>
    <row r="602">
      <c r="A602" s="239"/>
      <c r="B602" s="239"/>
      <c r="C602" s="239"/>
      <c r="D602" s="239"/>
      <c r="E602" s="239"/>
      <c r="F602" s="239"/>
      <c r="G602" s="239"/>
      <c r="H602" s="239"/>
      <c r="I602" s="239"/>
      <c r="J602" s="239"/>
      <c r="K602" s="239"/>
      <c r="L602" s="239"/>
      <c r="M602" s="239"/>
    </row>
    <row r="603">
      <c r="A603" s="239"/>
      <c r="B603" s="239"/>
      <c r="C603" s="239"/>
      <c r="D603" s="239"/>
      <c r="E603" s="239"/>
      <c r="F603" s="239"/>
      <c r="G603" s="239"/>
      <c r="H603" s="239"/>
      <c r="I603" s="239"/>
      <c r="J603" s="239"/>
      <c r="K603" s="239"/>
      <c r="L603" s="239"/>
      <c r="M603" s="239"/>
    </row>
    <row r="604">
      <c r="A604" s="239"/>
      <c r="B604" s="239"/>
      <c r="C604" s="239"/>
      <c r="D604" s="239"/>
      <c r="E604" s="239"/>
      <c r="F604" s="239"/>
      <c r="G604" s="239"/>
      <c r="H604" s="239"/>
      <c r="I604" s="239"/>
      <c r="J604" s="239"/>
      <c r="K604" s="239"/>
      <c r="L604" s="239"/>
      <c r="M604" s="239"/>
    </row>
    <row r="605">
      <c r="A605" s="239"/>
      <c r="B605" s="239"/>
      <c r="C605" s="239"/>
      <c r="D605" s="239"/>
      <c r="E605" s="239"/>
      <c r="F605" s="239"/>
      <c r="G605" s="239"/>
      <c r="H605" s="239"/>
      <c r="I605" s="239"/>
      <c r="J605" s="239"/>
      <c r="K605" s="239"/>
      <c r="L605" s="239"/>
      <c r="M605" s="239"/>
    </row>
    <row r="606">
      <c r="A606" s="239"/>
      <c r="B606" s="239"/>
      <c r="C606" s="239"/>
      <c r="D606" s="239"/>
      <c r="E606" s="239"/>
      <c r="F606" s="239"/>
      <c r="G606" s="239"/>
      <c r="H606" s="239"/>
      <c r="I606" s="239"/>
      <c r="J606" s="239"/>
      <c r="K606" s="239"/>
      <c r="L606" s="239"/>
      <c r="M606" s="239"/>
    </row>
    <row r="607">
      <c r="A607" s="239"/>
      <c r="B607" s="239"/>
      <c r="C607" s="239"/>
      <c r="D607" s="239"/>
      <c r="E607" s="239"/>
      <c r="F607" s="239"/>
      <c r="G607" s="239"/>
      <c r="H607" s="239"/>
      <c r="I607" s="239"/>
      <c r="J607" s="239"/>
      <c r="K607" s="239"/>
      <c r="L607" s="239"/>
      <c r="M607" s="239"/>
    </row>
    <row r="608">
      <c r="A608" s="239"/>
      <c r="B608" s="239"/>
      <c r="C608" s="239"/>
      <c r="D608" s="239"/>
      <c r="E608" s="239"/>
      <c r="F608" s="239"/>
      <c r="G608" s="239"/>
      <c r="H608" s="239"/>
      <c r="I608" s="239"/>
      <c r="J608" s="239"/>
      <c r="K608" s="239"/>
      <c r="L608" s="239"/>
      <c r="M608" s="239"/>
    </row>
    <row r="609">
      <c r="A609" s="239"/>
      <c r="B609" s="239"/>
      <c r="C609" s="239"/>
      <c r="D609" s="239"/>
      <c r="E609" s="239"/>
      <c r="F609" s="239"/>
      <c r="G609" s="239"/>
      <c r="H609" s="239"/>
      <c r="I609" s="239"/>
      <c r="J609" s="239"/>
      <c r="K609" s="239"/>
      <c r="L609" s="239"/>
      <c r="M609" s="239"/>
    </row>
    <row r="610">
      <c r="A610" s="239"/>
      <c r="B610" s="239"/>
      <c r="C610" s="239"/>
      <c r="D610" s="239"/>
      <c r="E610" s="239"/>
      <c r="F610" s="239"/>
      <c r="G610" s="239"/>
      <c r="H610" s="239"/>
      <c r="I610" s="239"/>
      <c r="J610" s="239"/>
      <c r="K610" s="239"/>
      <c r="L610" s="239"/>
      <c r="M610" s="239"/>
    </row>
    <row r="611">
      <c r="A611" s="239"/>
      <c r="B611" s="239"/>
      <c r="C611" s="239"/>
      <c r="D611" s="239"/>
      <c r="E611" s="239"/>
      <c r="F611" s="239"/>
      <c r="G611" s="239"/>
      <c r="H611" s="239"/>
      <c r="I611" s="239"/>
      <c r="J611" s="239"/>
      <c r="K611" s="239"/>
      <c r="L611" s="239"/>
      <c r="M611" s="239"/>
    </row>
    <row r="612">
      <c r="A612" s="239"/>
      <c r="B612" s="239"/>
      <c r="C612" s="239"/>
      <c r="D612" s="239"/>
      <c r="E612" s="239"/>
      <c r="F612" s="239"/>
      <c r="G612" s="239"/>
      <c r="H612" s="239"/>
      <c r="I612" s="239"/>
      <c r="J612" s="239"/>
      <c r="K612" s="239"/>
      <c r="L612" s="239"/>
      <c r="M612" s="239"/>
    </row>
    <row r="613">
      <c r="A613" s="239"/>
      <c r="B613" s="239"/>
      <c r="C613" s="239"/>
      <c r="D613" s="239"/>
      <c r="E613" s="239"/>
      <c r="F613" s="239"/>
      <c r="G613" s="239"/>
      <c r="H613" s="239"/>
      <c r="I613" s="239"/>
      <c r="J613" s="239"/>
      <c r="K613" s="239"/>
      <c r="L613" s="239"/>
      <c r="M613" s="239"/>
    </row>
    <row r="614">
      <c r="A614" s="239"/>
      <c r="B614" s="239"/>
      <c r="C614" s="239"/>
      <c r="D614" s="239"/>
      <c r="E614" s="239"/>
      <c r="F614" s="239"/>
      <c r="G614" s="239"/>
      <c r="H614" s="239"/>
      <c r="I614" s="239"/>
      <c r="J614" s="239"/>
      <c r="K614" s="239"/>
      <c r="L614" s="239"/>
      <c r="M614" s="239"/>
    </row>
    <row r="615">
      <c r="A615" s="239"/>
      <c r="B615" s="239"/>
      <c r="C615" s="239"/>
      <c r="D615" s="239"/>
      <c r="E615" s="239"/>
      <c r="F615" s="239"/>
      <c r="G615" s="239"/>
      <c r="H615" s="239"/>
      <c r="I615" s="239"/>
      <c r="J615" s="239"/>
      <c r="K615" s="239"/>
      <c r="L615" s="239"/>
      <c r="M615" s="239"/>
    </row>
    <row r="616">
      <c r="A616" s="239"/>
      <c r="B616" s="239"/>
      <c r="C616" s="239"/>
      <c r="D616" s="239"/>
      <c r="E616" s="239"/>
      <c r="F616" s="239"/>
      <c r="G616" s="239"/>
      <c r="H616" s="239"/>
      <c r="I616" s="239"/>
      <c r="J616" s="239"/>
      <c r="K616" s="239"/>
      <c r="L616" s="239"/>
      <c r="M616" s="239"/>
    </row>
    <row r="617">
      <c r="A617" s="239"/>
      <c r="B617" s="239"/>
      <c r="C617" s="239"/>
      <c r="D617" s="239"/>
      <c r="E617" s="239"/>
      <c r="F617" s="239"/>
      <c r="G617" s="239"/>
      <c r="H617" s="239"/>
      <c r="I617" s="239"/>
      <c r="J617" s="239"/>
      <c r="K617" s="239"/>
      <c r="L617" s="239"/>
      <c r="M617" s="239"/>
    </row>
    <row r="618">
      <c r="A618" s="239"/>
      <c r="B618" s="239"/>
      <c r="C618" s="239"/>
      <c r="D618" s="239"/>
      <c r="E618" s="239"/>
      <c r="F618" s="239"/>
      <c r="G618" s="239"/>
      <c r="H618" s="239"/>
      <c r="I618" s="239"/>
      <c r="J618" s="239"/>
      <c r="K618" s="239"/>
      <c r="L618" s="239"/>
      <c r="M618" s="239"/>
    </row>
    <row r="619">
      <c r="A619" s="239"/>
      <c r="B619" s="239"/>
      <c r="C619" s="239"/>
      <c r="D619" s="239"/>
      <c r="E619" s="239"/>
      <c r="F619" s="239"/>
      <c r="G619" s="239"/>
      <c r="H619" s="239"/>
      <c r="I619" s="239"/>
      <c r="J619" s="239"/>
      <c r="K619" s="239"/>
      <c r="L619" s="239"/>
      <c r="M619" s="239"/>
    </row>
    <row r="620">
      <c r="A620" s="239"/>
      <c r="B620" s="239"/>
      <c r="C620" s="239"/>
      <c r="D620" s="239"/>
      <c r="E620" s="239"/>
      <c r="F620" s="239"/>
      <c r="G620" s="239"/>
      <c r="H620" s="239"/>
      <c r="I620" s="239"/>
      <c r="J620" s="239"/>
      <c r="K620" s="239"/>
      <c r="L620" s="239"/>
      <c r="M620" s="239"/>
    </row>
    <row r="621">
      <c r="A621" s="239"/>
      <c r="B621" s="239"/>
      <c r="C621" s="239"/>
      <c r="D621" s="239"/>
      <c r="E621" s="239"/>
      <c r="F621" s="239"/>
      <c r="G621" s="239"/>
      <c r="H621" s="239"/>
      <c r="I621" s="239"/>
      <c r="J621" s="239"/>
      <c r="K621" s="239"/>
      <c r="L621" s="239"/>
      <c r="M621" s="239"/>
    </row>
    <row r="622">
      <c r="A622" s="239"/>
      <c r="B622" s="239"/>
      <c r="C622" s="239"/>
      <c r="D622" s="239"/>
      <c r="E622" s="239"/>
      <c r="F622" s="239"/>
      <c r="G622" s="239"/>
      <c r="H622" s="239"/>
      <c r="I622" s="239"/>
      <c r="J622" s="239"/>
      <c r="K622" s="239"/>
      <c r="L622" s="239"/>
      <c r="M622" s="239"/>
    </row>
    <row r="623">
      <c r="A623" s="239"/>
      <c r="B623" s="239"/>
      <c r="C623" s="239"/>
      <c r="D623" s="239"/>
      <c r="E623" s="239"/>
      <c r="F623" s="239"/>
      <c r="G623" s="239"/>
      <c r="H623" s="239"/>
      <c r="I623" s="239"/>
      <c r="J623" s="239"/>
      <c r="K623" s="239"/>
      <c r="L623" s="239"/>
      <c r="M623" s="239"/>
    </row>
    <row r="624">
      <c r="A624" s="239"/>
      <c r="B624" s="239"/>
      <c r="C624" s="239"/>
      <c r="D624" s="239"/>
      <c r="E624" s="239"/>
      <c r="F624" s="239"/>
      <c r="G624" s="239"/>
      <c r="H624" s="239"/>
      <c r="I624" s="239"/>
      <c r="J624" s="239"/>
      <c r="K624" s="239"/>
      <c r="L624" s="239"/>
      <c r="M624" s="239"/>
    </row>
    <row r="625">
      <c r="A625" s="239"/>
      <c r="B625" s="239"/>
      <c r="C625" s="239"/>
      <c r="D625" s="239"/>
      <c r="E625" s="239"/>
      <c r="F625" s="239"/>
      <c r="G625" s="239"/>
      <c r="H625" s="239"/>
      <c r="I625" s="239"/>
      <c r="J625" s="239"/>
      <c r="K625" s="239"/>
      <c r="L625" s="239"/>
      <c r="M625" s="239"/>
    </row>
    <row r="626">
      <c r="A626" s="239"/>
      <c r="B626" s="239"/>
      <c r="C626" s="239"/>
      <c r="D626" s="239"/>
      <c r="E626" s="239"/>
      <c r="F626" s="239"/>
      <c r="G626" s="239"/>
      <c r="H626" s="239"/>
      <c r="I626" s="239"/>
      <c r="J626" s="239"/>
      <c r="K626" s="239"/>
      <c r="L626" s="239"/>
      <c r="M626" s="239"/>
    </row>
    <row r="627">
      <c r="A627" s="239"/>
      <c r="B627" s="239"/>
      <c r="C627" s="239"/>
      <c r="D627" s="239"/>
      <c r="E627" s="239"/>
      <c r="F627" s="239"/>
      <c r="G627" s="239"/>
      <c r="H627" s="239"/>
      <c r="I627" s="239"/>
      <c r="J627" s="239"/>
      <c r="K627" s="239"/>
      <c r="L627" s="239"/>
      <c r="M627" s="239"/>
    </row>
    <row r="628">
      <c r="A628" s="239"/>
      <c r="B628" s="239"/>
      <c r="C628" s="239"/>
      <c r="D628" s="239"/>
      <c r="E628" s="239"/>
      <c r="F628" s="239"/>
      <c r="G628" s="239"/>
      <c r="H628" s="239"/>
      <c r="I628" s="239"/>
      <c r="J628" s="239"/>
      <c r="K628" s="239"/>
      <c r="L628" s="239"/>
      <c r="M628" s="239"/>
    </row>
    <row r="629">
      <c r="A629" s="239"/>
      <c r="B629" s="239"/>
      <c r="C629" s="239"/>
      <c r="D629" s="239"/>
      <c r="E629" s="239"/>
      <c r="F629" s="239"/>
      <c r="G629" s="239"/>
      <c r="H629" s="239"/>
      <c r="I629" s="239"/>
      <c r="J629" s="239"/>
      <c r="K629" s="239"/>
      <c r="L629" s="239"/>
      <c r="M629" s="239"/>
    </row>
    <row r="630">
      <c r="A630" s="239"/>
      <c r="B630" s="239"/>
      <c r="C630" s="239"/>
      <c r="D630" s="239"/>
      <c r="E630" s="239"/>
      <c r="F630" s="239"/>
      <c r="G630" s="239"/>
      <c r="H630" s="239"/>
      <c r="I630" s="239"/>
      <c r="J630" s="239"/>
      <c r="K630" s="239"/>
      <c r="L630" s="239"/>
      <c r="M630" s="239"/>
    </row>
    <row r="631">
      <c r="A631" s="239"/>
      <c r="B631" s="239"/>
      <c r="C631" s="239"/>
      <c r="D631" s="239"/>
      <c r="E631" s="239"/>
      <c r="F631" s="239"/>
      <c r="G631" s="239"/>
      <c r="H631" s="239"/>
      <c r="I631" s="239"/>
      <c r="J631" s="239"/>
      <c r="K631" s="239"/>
      <c r="L631" s="239"/>
      <c r="M631" s="239"/>
    </row>
    <row r="632">
      <c r="A632" s="239"/>
      <c r="B632" s="239"/>
      <c r="C632" s="239"/>
      <c r="D632" s="239"/>
      <c r="E632" s="239"/>
      <c r="F632" s="239"/>
      <c r="G632" s="239"/>
      <c r="H632" s="239"/>
      <c r="I632" s="239"/>
      <c r="J632" s="239"/>
      <c r="K632" s="239"/>
      <c r="L632" s="239"/>
      <c r="M632" s="239"/>
    </row>
    <row r="633">
      <c r="A633" s="239"/>
      <c r="B633" s="239"/>
      <c r="C633" s="239"/>
      <c r="D633" s="239"/>
      <c r="E633" s="239"/>
      <c r="F633" s="239"/>
      <c r="G633" s="239"/>
      <c r="H633" s="239"/>
      <c r="I633" s="239"/>
      <c r="J633" s="239"/>
      <c r="K633" s="239"/>
      <c r="L633" s="239"/>
      <c r="M633" s="239"/>
    </row>
    <row r="634">
      <c r="A634" s="239"/>
      <c r="B634" s="239"/>
      <c r="C634" s="239"/>
      <c r="D634" s="239"/>
      <c r="E634" s="239"/>
      <c r="F634" s="239"/>
      <c r="G634" s="239"/>
      <c r="H634" s="239"/>
      <c r="I634" s="239"/>
      <c r="J634" s="239"/>
      <c r="K634" s="239"/>
      <c r="L634" s="239"/>
      <c r="M634" s="239"/>
    </row>
    <row r="635">
      <c r="A635" s="239"/>
      <c r="B635" s="239"/>
      <c r="C635" s="239"/>
      <c r="D635" s="239"/>
      <c r="E635" s="239"/>
      <c r="F635" s="239"/>
      <c r="G635" s="239"/>
      <c r="H635" s="239"/>
      <c r="I635" s="239"/>
      <c r="J635" s="239"/>
      <c r="K635" s="239"/>
      <c r="L635" s="239"/>
      <c r="M635" s="239"/>
    </row>
    <row r="636">
      <c r="A636" s="239"/>
      <c r="B636" s="239"/>
      <c r="C636" s="239"/>
      <c r="D636" s="239"/>
      <c r="E636" s="239"/>
      <c r="F636" s="239"/>
      <c r="G636" s="239"/>
      <c r="H636" s="239"/>
      <c r="I636" s="239"/>
      <c r="J636" s="239"/>
      <c r="K636" s="239"/>
      <c r="L636" s="239"/>
      <c r="M636" s="239"/>
    </row>
    <row r="637">
      <c r="A637" s="239"/>
      <c r="B637" s="239"/>
      <c r="C637" s="239"/>
      <c r="D637" s="239"/>
      <c r="E637" s="239"/>
      <c r="F637" s="239"/>
      <c r="G637" s="239"/>
      <c r="H637" s="239"/>
      <c r="I637" s="239"/>
      <c r="J637" s="239"/>
      <c r="K637" s="239"/>
      <c r="L637" s="239"/>
      <c r="M637" s="239"/>
    </row>
    <row r="638">
      <c r="A638" s="239"/>
      <c r="B638" s="239"/>
      <c r="C638" s="239"/>
      <c r="D638" s="239"/>
      <c r="E638" s="239"/>
      <c r="F638" s="239"/>
      <c r="G638" s="239"/>
      <c r="H638" s="239"/>
      <c r="I638" s="239"/>
      <c r="J638" s="239"/>
      <c r="K638" s="239"/>
      <c r="L638" s="239"/>
      <c r="M638" s="239"/>
    </row>
    <row r="639">
      <c r="A639" s="239"/>
      <c r="B639" s="239"/>
      <c r="C639" s="239"/>
      <c r="D639" s="239"/>
      <c r="E639" s="239"/>
      <c r="F639" s="239"/>
      <c r="G639" s="239"/>
      <c r="H639" s="239"/>
      <c r="I639" s="239"/>
      <c r="J639" s="239"/>
      <c r="K639" s="239"/>
      <c r="L639" s="239"/>
      <c r="M639" s="239"/>
    </row>
    <row r="640">
      <c r="A640" s="239"/>
      <c r="B640" s="239"/>
      <c r="C640" s="239"/>
      <c r="D640" s="239"/>
      <c r="E640" s="239"/>
      <c r="F640" s="239"/>
      <c r="G640" s="239"/>
      <c r="H640" s="239"/>
      <c r="I640" s="239"/>
      <c r="J640" s="239"/>
      <c r="K640" s="239"/>
      <c r="L640" s="239"/>
      <c r="M640" s="239"/>
    </row>
    <row r="641">
      <c r="A641" s="239"/>
      <c r="B641" s="239"/>
      <c r="C641" s="239"/>
      <c r="D641" s="239"/>
      <c r="E641" s="239"/>
      <c r="F641" s="239"/>
      <c r="G641" s="239"/>
      <c r="H641" s="239"/>
      <c r="I641" s="239"/>
      <c r="J641" s="239"/>
      <c r="K641" s="239"/>
      <c r="L641" s="239"/>
      <c r="M641" s="239"/>
    </row>
    <row r="642">
      <c r="A642" s="239"/>
      <c r="B642" s="239"/>
      <c r="C642" s="239"/>
      <c r="D642" s="239"/>
      <c r="E642" s="239"/>
      <c r="F642" s="239"/>
      <c r="G642" s="239"/>
      <c r="H642" s="239"/>
      <c r="I642" s="239"/>
      <c r="J642" s="239"/>
      <c r="K642" s="239"/>
      <c r="L642" s="239"/>
      <c r="M642" s="239"/>
    </row>
    <row r="643">
      <c r="A643" s="239"/>
      <c r="B643" s="239"/>
      <c r="C643" s="239"/>
      <c r="D643" s="239"/>
      <c r="E643" s="239"/>
      <c r="F643" s="239"/>
      <c r="G643" s="239"/>
      <c r="H643" s="239"/>
      <c r="I643" s="239"/>
      <c r="J643" s="239"/>
      <c r="K643" s="239"/>
      <c r="L643" s="239"/>
      <c r="M643" s="239"/>
    </row>
    <row r="644">
      <c r="A644" s="239"/>
      <c r="B644" s="239"/>
      <c r="C644" s="239"/>
      <c r="D644" s="239"/>
      <c r="E644" s="239"/>
      <c r="F644" s="239"/>
      <c r="G644" s="239"/>
      <c r="H644" s="239"/>
      <c r="I644" s="239"/>
      <c r="J644" s="239"/>
      <c r="K644" s="239"/>
      <c r="L644" s="239"/>
      <c r="M644" s="239"/>
    </row>
    <row r="645">
      <c r="A645" s="239"/>
      <c r="B645" s="239"/>
      <c r="C645" s="239"/>
      <c r="D645" s="239"/>
      <c r="E645" s="239"/>
      <c r="F645" s="239"/>
      <c r="G645" s="239"/>
      <c r="H645" s="239"/>
      <c r="I645" s="239"/>
      <c r="J645" s="239"/>
      <c r="K645" s="239"/>
      <c r="L645" s="239"/>
      <c r="M645" s="239"/>
    </row>
    <row r="646">
      <c r="A646" s="239"/>
      <c r="B646" s="239"/>
      <c r="C646" s="239"/>
      <c r="D646" s="239"/>
      <c r="E646" s="239"/>
      <c r="F646" s="239"/>
      <c r="G646" s="239"/>
      <c r="H646" s="239"/>
      <c r="I646" s="239"/>
      <c r="J646" s="239"/>
      <c r="K646" s="239"/>
      <c r="L646" s="239"/>
      <c r="M646" s="239"/>
    </row>
    <row r="647">
      <c r="A647" s="239"/>
      <c r="B647" s="239"/>
      <c r="C647" s="239"/>
      <c r="D647" s="239"/>
      <c r="E647" s="239"/>
      <c r="F647" s="239"/>
      <c r="G647" s="239"/>
      <c r="H647" s="239"/>
      <c r="I647" s="239"/>
      <c r="J647" s="239"/>
      <c r="K647" s="239"/>
      <c r="L647" s="239"/>
      <c r="M647" s="239"/>
    </row>
    <row r="648">
      <c r="A648" s="239"/>
      <c r="B648" s="239"/>
      <c r="C648" s="239"/>
      <c r="D648" s="239"/>
      <c r="E648" s="239"/>
      <c r="F648" s="239"/>
      <c r="G648" s="239"/>
      <c r="H648" s="239"/>
      <c r="I648" s="239"/>
      <c r="J648" s="239"/>
      <c r="K648" s="239"/>
      <c r="L648" s="239"/>
      <c r="M648" s="239"/>
    </row>
    <row r="649">
      <c r="A649" s="239"/>
      <c r="B649" s="239"/>
      <c r="C649" s="239"/>
      <c r="D649" s="239"/>
      <c r="E649" s="239"/>
      <c r="F649" s="239"/>
      <c r="G649" s="239"/>
      <c r="H649" s="239"/>
      <c r="I649" s="239"/>
      <c r="J649" s="239"/>
      <c r="K649" s="239"/>
      <c r="L649" s="239"/>
      <c r="M649" s="239"/>
    </row>
    <row r="650">
      <c r="A650" s="239"/>
      <c r="B650" s="239"/>
      <c r="C650" s="239"/>
      <c r="D650" s="239"/>
      <c r="E650" s="239"/>
      <c r="F650" s="239"/>
      <c r="G650" s="239"/>
      <c r="H650" s="239"/>
      <c r="I650" s="239"/>
      <c r="J650" s="239"/>
      <c r="K650" s="239"/>
      <c r="L650" s="239"/>
      <c r="M650" s="239"/>
    </row>
    <row r="651">
      <c r="A651" s="239"/>
      <c r="B651" s="239"/>
      <c r="C651" s="239"/>
      <c r="D651" s="239"/>
      <c r="E651" s="239"/>
      <c r="F651" s="239"/>
      <c r="G651" s="239"/>
      <c r="H651" s="239"/>
      <c r="I651" s="239"/>
      <c r="J651" s="239"/>
      <c r="K651" s="239"/>
      <c r="L651" s="239"/>
      <c r="M651" s="239"/>
    </row>
    <row r="652">
      <c r="A652" s="239"/>
      <c r="B652" s="239"/>
      <c r="C652" s="239"/>
      <c r="D652" s="239"/>
      <c r="E652" s="239"/>
      <c r="F652" s="239"/>
      <c r="G652" s="239"/>
      <c r="H652" s="239"/>
      <c r="I652" s="239"/>
      <c r="J652" s="239"/>
      <c r="K652" s="239"/>
      <c r="L652" s="239"/>
      <c r="M652" s="239"/>
    </row>
    <row r="653">
      <c r="A653" s="239"/>
      <c r="B653" s="239"/>
      <c r="C653" s="239"/>
      <c r="D653" s="239"/>
      <c r="E653" s="239"/>
      <c r="F653" s="239"/>
      <c r="G653" s="239"/>
      <c r="H653" s="239"/>
      <c r="I653" s="239"/>
      <c r="J653" s="239"/>
      <c r="K653" s="239"/>
      <c r="L653" s="239"/>
      <c r="M653" s="239"/>
    </row>
    <row r="654">
      <c r="A654" s="239"/>
      <c r="B654" s="239"/>
      <c r="C654" s="239"/>
      <c r="D654" s="239"/>
      <c r="E654" s="239"/>
      <c r="F654" s="239"/>
      <c r="G654" s="239"/>
      <c r="H654" s="239"/>
      <c r="I654" s="239"/>
      <c r="J654" s="239"/>
      <c r="K654" s="239"/>
      <c r="L654" s="239"/>
      <c r="M654" s="239"/>
    </row>
    <row r="655">
      <c r="A655" s="239"/>
      <c r="B655" s="239"/>
      <c r="C655" s="239"/>
      <c r="D655" s="239"/>
      <c r="E655" s="239"/>
      <c r="F655" s="239"/>
      <c r="G655" s="239"/>
      <c r="H655" s="239"/>
      <c r="I655" s="239"/>
      <c r="J655" s="239"/>
      <c r="K655" s="239"/>
      <c r="L655" s="239"/>
      <c r="M655" s="239"/>
    </row>
    <row r="656">
      <c r="A656" s="239"/>
      <c r="B656" s="239"/>
      <c r="C656" s="239"/>
      <c r="D656" s="239"/>
      <c r="E656" s="239"/>
      <c r="F656" s="239"/>
      <c r="G656" s="239"/>
      <c r="H656" s="239"/>
      <c r="I656" s="239"/>
      <c r="J656" s="239"/>
      <c r="K656" s="239"/>
      <c r="L656" s="239"/>
      <c r="M656" s="239"/>
    </row>
    <row r="657">
      <c r="A657" s="239"/>
      <c r="B657" s="239"/>
      <c r="C657" s="239"/>
      <c r="D657" s="239"/>
      <c r="E657" s="239"/>
      <c r="F657" s="239"/>
      <c r="G657" s="239"/>
      <c r="H657" s="239"/>
      <c r="I657" s="239"/>
      <c r="J657" s="239"/>
      <c r="K657" s="239"/>
      <c r="L657" s="239"/>
      <c r="M657" s="239"/>
    </row>
    <row r="658">
      <c r="A658" s="239"/>
      <c r="B658" s="239"/>
      <c r="C658" s="239"/>
      <c r="D658" s="239"/>
      <c r="E658" s="239"/>
      <c r="F658" s="239"/>
      <c r="G658" s="239"/>
      <c r="H658" s="239"/>
      <c r="I658" s="239"/>
      <c r="J658" s="239"/>
      <c r="K658" s="239"/>
      <c r="L658" s="239"/>
      <c r="M658" s="239"/>
    </row>
    <row r="659">
      <c r="A659" s="239"/>
      <c r="B659" s="239"/>
      <c r="C659" s="239"/>
      <c r="D659" s="239"/>
      <c r="E659" s="239"/>
      <c r="F659" s="239"/>
      <c r="G659" s="239"/>
      <c r="H659" s="239"/>
      <c r="I659" s="239"/>
      <c r="J659" s="239"/>
      <c r="K659" s="239"/>
      <c r="L659" s="239"/>
      <c r="M659" s="239"/>
    </row>
    <row r="660">
      <c r="A660" s="239"/>
      <c r="B660" s="239"/>
      <c r="C660" s="239"/>
      <c r="D660" s="239"/>
      <c r="E660" s="239"/>
      <c r="F660" s="239"/>
      <c r="G660" s="239"/>
      <c r="H660" s="239"/>
      <c r="I660" s="239"/>
      <c r="J660" s="239"/>
      <c r="K660" s="239"/>
      <c r="L660" s="239"/>
      <c r="M660" s="239"/>
    </row>
    <row r="661">
      <c r="A661" s="239"/>
      <c r="B661" s="239"/>
      <c r="C661" s="239"/>
      <c r="D661" s="239"/>
      <c r="E661" s="239"/>
      <c r="F661" s="239"/>
      <c r="G661" s="239"/>
      <c r="H661" s="239"/>
      <c r="I661" s="239"/>
      <c r="J661" s="239"/>
      <c r="K661" s="239"/>
      <c r="L661" s="239"/>
      <c r="M661" s="239"/>
    </row>
    <row r="662">
      <c r="A662" s="239"/>
      <c r="B662" s="239"/>
      <c r="C662" s="239"/>
      <c r="D662" s="239"/>
      <c r="E662" s="239"/>
      <c r="F662" s="239"/>
      <c r="G662" s="239"/>
      <c r="H662" s="239"/>
      <c r="I662" s="239"/>
      <c r="J662" s="239"/>
      <c r="K662" s="239"/>
      <c r="L662" s="239"/>
      <c r="M662" s="239"/>
    </row>
    <row r="663">
      <c r="A663" s="239"/>
      <c r="B663" s="239"/>
      <c r="C663" s="239"/>
      <c r="D663" s="239"/>
      <c r="E663" s="239"/>
      <c r="F663" s="239"/>
      <c r="G663" s="239"/>
      <c r="H663" s="239"/>
      <c r="I663" s="239"/>
      <c r="J663" s="239"/>
      <c r="K663" s="239"/>
      <c r="L663" s="239"/>
      <c r="M663" s="239"/>
    </row>
    <row r="664">
      <c r="A664" s="239"/>
      <c r="B664" s="239"/>
      <c r="C664" s="239"/>
      <c r="D664" s="239"/>
      <c r="E664" s="239"/>
      <c r="F664" s="239"/>
      <c r="G664" s="239"/>
      <c r="H664" s="239"/>
      <c r="I664" s="239"/>
      <c r="J664" s="239"/>
      <c r="K664" s="239"/>
      <c r="L664" s="239"/>
      <c r="M664" s="239"/>
    </row>
    <row r="665">
      <c r="A665" s="239"/>
      <c r="B665" s="239"/>
      <c r="C665" s="239"/>
      <c r="D665" s="239"/>
      <c r="E665" s="239"/>
      <c r="F665" s="239"/>
      <c r="G665" s="239"/>
      <c r="H665" s="239"/>
      <c r="I665" s="239"/>
      <c r="J665" s="239"/>
      <c r="K665" s="239"/>
      <c r="L665" s="239"/>
      <c r="M665" s="239"/>
    </row>
    <row r="666">
      <c r="A666" s="239"/>
      <c r="B666" s="239"/>
      <c r="C666" s="239"/>
      <c r="D666" s="239"/>
      <c r="E666" s="239"/>
      <c r="F666" s="239"/>
      <c r="G666" s="239"/>
      <c r="H666" s="239"/>
      <c r="I666" s="239"/>
      <c r="J666" s="239"/>
      <c r="K666" s="239"/>
      <c r="L666" s="239"/>
      <c r="M666" s="239"/>
    </row>
    <row r="667">
      <c r="A667" s="239"/>
      <c r="B667" s="239"/>
      <c r="C667" s="239"/>
      <c r="D667" s="239"/>
      <c r="E667" s="239"/>
      <c r="F667" s="239"/>
      <c r="G667" s="239"/>
      <c r="H667" s="239"/>
      <c r="I667" s="239"/>
      <c r="J667" s="239"/>
      <c r="K667" s="239"/>
      <c r="L667" s="239"/>
      <c r="M667" s="239"/>
    </row>
    <row r="668">
      <c r="A668" s="239"/>
      <c r="B668" s="239"/>
      <c r="C668" s="239"/>
      <c r="D668" s="239"/>
      <c r="E668" s="239"/>
      <c r="F668" s="239"/>
      <c r="G668" s="239"/>
      <c r="H668" s="239"/>
      <c r="I668" s="239"/>
      <c r="J668" s="239"/>
      <c r="K668" s="239"/>
      <c r="L668" s="239"/>
      <c r="M668" s="239"/>
    </row>
    <row r="669">
      <c r="A669" s="239"/>
      <c r="B669" s="239"/>
      <c r="C669" s="239"/>
      <c r="D669" s="239"/>
      <c r="E669" s="239"/>
      <c r="F669" s="239"/>
      <c r="G669" s="239"/>
      <c r="H669" s="239"/>
      <c r="I669" s="239"/>
      <c r="J669" s="239"/>
      <c r="K669" s="239"/>
      <c r="L669" s="239"/>
      <c r="M669" s="239"/>
    </row>
    <row r="670">
      <c r="A670" s="239"/>
      <c r="B670" s="239"/>
      <c r="C670" s="239"/>
      <c r="D670" s="239"/>
      <c r="E670" s="239"/>
      <c r="F670" s="239"/>
      <c r="G670" s="239"/>
      <c r="H670" s="239"/>
      <c r="I670" s="239"/>
      <c r="J670" s="239"/>
      <c r="K670" s="239"/>
      <c r="L670" s="239"/>
      <c r="M670" s="239"/>
    </row>
    <row r="671">
      <c r="A671" s="239"/>
      <c r="B671" s="239"/>
      <c r="C671" s="239"/>
      <c r="D671" s="239"/>
      <c r="E671" s="239"/>
      <c r="F671" s="239"/>
      <c r="G671" s="239"/>
      <c r="H671" s="239"/>
      <c r="I671" s="239"/>
      <c r="J671" s="239"/>
      <c r="K671" s="239"/>
      <c r="L671" s="239"/>
      <c r="M671" s="239"/>
    </row>
    <row r="672">
      <c r="A672" s="239"/>
      <c r="B672" s="239"/>
      <c r="C672" s="239"/>
      <c r="D672" s="239"/>
      <c r="E672" s="239"/>
      <c r="F672" s="239"/>
      <c r="G672" s="239"/>
      <c r="H672" s="239"/>
      <c r="I672" s="239"/>
      <c r="J672" s="239"/>
      <c r="K672" s="239"/>
      <c r="L672" s="239"/>
      <c r="M672" s="239"/>
    </row>
    <row r="673">
      <c r="A673" s="239"/>
      <c r="B673" s="239"/>
      <c r="C673" s="239"/>
      <c r="D673" s="239"/>
      <c r="E673" s="239"/>
      <c r="F673" s="239"/>
      <c r="G673" s="239"/>
      <c r="H673" s="239"/>
      <c r="I673" s="239"/>
      <c r="J673" s="239"/>
      <c r="K673" s="239"/>
      <c r="L673" s="239"/>
      <c r="M673" s="239"/>
    </row>
    <row r="674">
      <c r="A674" s="239"/>
      <c r="B674" s="239"/>
      <c r="C674" s="239"/>
      <c r="D674" s="239"/>
      <c r="E674" s="239"/>
      <c r="F674" s="239"/>
      <c r="G674" s="239"/>
      <c r="H674" s="239"/>
      <c r="I674" s="239"/>
      <c r="J674" s="239"/>
      <c r="K674" s="239"/>
      <c r="L674" s="239"/>
      <c r="M674" s="239"/>
    </row>
    <row r="675">
      <c r="A675" s="239"/>
      <c r="B675" s="239"/>
      <c r="C675" s="239"/>
      <c r="D675" s="239"/>
      <c r="E675" s="239"/>
      <c r="F675" s="239"/>
      <c r="G675" s="239"/>
      <c r="H675" s="239"/>
      <c r="I675" s="239"/>
      <c r="J675" s="239"/>
      <c r="K675" s="239"/>
      <c r="L675" s="239"/>
      <c r="M675" s="239"/>
    </row>
    <row r="676">
      <c r="A676" s="239"/>
      <c r="B676" s="239"/>
      <c r="C676" s="239"/>
      <c r="D676" s="239"/>
      <c r="E676" s="239"/>
      <c r="F676" s="239"/>
      <c r="G676" s="239"/>
      <c r="H676" s="239"/>
      <c r="I676" s="239"/>
      <c r="J676" s="239"/>
      <c r="K676" s="239"/>
      <c r="L676" s="239"/>
      <c r="M676" s="239"/>
    </row>
    <row r="677">
      <c r="A677" s="239"/>
      <c r="B677" s="239"/>
      <c r="C677" s="239"/>
      <c r="D677" s="239"/>
      <c r="E677" s="239"/>
      <c r="F677" s="239"/>
      <c r="G677" s="239"/>
      <c r="H677" s="239"/>
      <c r="I677" s="239"/>
      <c r="J677" s="239"/>
      <c r="K677" s="239"/>
      <c r="L677" s="239"/>
      <c r="M677" s="239"/>
    </row>
    <row r="678">
      <c r="A678" s="239"/>
      <c r="B678" s="239"/>
      <c r="C678" s="239"/>
      <c r="D678" s="239"/>
      <c r="E678" s="239"/>
      <c r="F678" s="239"/>
      <c r="G678" s="239"/>
      <c r="H678" s="239"/>
      <c r="I678" s="239"/>
      <c r="J678" s="239"/>
      <c r="K678" s="239"/>
      <c r="L678" s="239"/>
      <c r="M678" s="239"/>
    </row>
    <row r="679">
      <c r="A679" s="239"/>
      <c r="B679" s="239"/>
      <c r="C679" s="239"/>
      <c r="D679" s="239"/>
      <c r="E679" s="239"/>
      <c r="F679" s="239"/>
      <c r="G679" s="239"/>
      <c r="H679" s="239"/>
      <c r="I679" s="239"/>
      <c r="J679" s="239"/>
      <c r="K679" s="239"/>
      <c r="L679" s="239"/>
      <c r="M679" s="239"/>
    </row>
    <row r="680">
      <c r="A680" s="239"/>
      <c r="B680" s="239"/>
      <c r="C680" s="239"/>
      <c r="D680" s="239"/>
      <c r="E680" s="239"/>
      <c r="F680" s="239"/>
      <c r="G680" s="239"/>
      <c r="H680" s="239"/>
      <c r="I680" s="239"/>
      <c r="J680" s="239"/>
      <c r="K680" s="239"/>
      <c r="L680" s="239"/>
      <c r="M680" s="239"/>
    </row>
    <row r="681">
      <c r="A681" s="239"/>
      <c r="B681" s="239"/>
      <c r="C681" s="239"/>
      <c r="D681" s="239"/>
      <c r="E681" s="239"/>
      <c r="F681" s="239"/>
      <c r="G681" s="239"/>
      <c r="H681" s="239"/>
      <c r="I681" s="239"/>
      <c r="J681" s="239"/>
      <c r="K681" s="239"/>
      <c r="L681" s="239"/>
      <c r="M681" s="239"/>
    </row>
    <row r="682">
      <c r="A682" s="239"/>
      <c r="B682" s="239"/>
      <c r="C682" s="239"/>
      <c r="D682" s="239"/>
      <c r="E682" s="239"/>
      <c r="F682" s="239"/>
      <c r="G682" s="239"/>
      <c r="H682" s="239"/>
      <c r="I682" s="239"/>
      <c r="J682" s="239"/>
      <c r="K682" s="239"/>
      <c r="L682" s="239"/>
      <c r="M682" s="239"/>
    </row>
    <row r="683">
      <c r="A683" s="239"/>
      <c r="B683" s="239"/>
      <c r="C683" s="239"/>
      <c r="D683" s="239"/>
      <c r="E683" s="239"/>
      <c r="F683" s="239"/>
      <c r="G683" s="239"/>
      <c r="H683" s="239"/>
      <c r="I683" s="239"/>
      <c r="J683" s="239"/>
      <c r="K683" s="239"/>
      <c r="L683" s="239"/>
      <c r="M683" s="239"/>
    </row>
    <row r="684">
      <c r="A684" s="239"/>
      <c r="B684" s="239"/>
      <c r="C684" s="239"/>
      <c r="D684" s="239"/>
      <c r="E684" s="239"/>
      <c r="F684" s="239"/>
      <c r="G684" s="239"/>
      <c r="H684" s="239"/>
      <c r="I684" s="239"/>
      <c r="J684" s="239"/>
      <c r="K684" s="239"/>
      <c r="L684" s="239"/>
      <c r="M684" s="239"/>
    </row>
    <row r="685">
      <c r="A685" s="239"/>
      <c r="B685" s="239"/>
      <c r="C685" s="239"/>
      <c r="D685" s="239"/>
      <c r="E685" s="239"/>
      <c r="F685" s="239"/>
      <c r="G685" s="239"/>
      <c r="H685" s="239"/>
      <c r="I685" s="239"/>
      <c r="J685" s="239"/>
      <c r="K685" s="239"/>
      <c r="L685" s="239"/>
      <c r="M685" s="239"/>
    </row>
    <row r="686">
      <c r="A686" s="239"/>
      <c r="B686" s="239"/>
      <c r="C686" s="239"/>
      <c r="D686" s="239"/>
      <c r="E686" s="239"/>
      <c r="F686" s="239"/>
      <c r="G686" s="239"/>
      <c r="H686" s="239"/>
      <c r="I686" s="239"/>
      <c r="J686" s="239"/>
      <c r="K686" s="239"/>
      <c r="L686" s="239"/>
      <c r="M686" s="239"/>
    </row>
    <row r="687">
      <c r="A687" s="239"/>
      <c r="B687" s="239"/>
      <c r="C687" s="239"/>
      <c r="D687" s="239"/>
      <c r="E687" s="239"/>
      <c r="F687" s="239"/>
      <c r="G687" s="239"/>
      <c r="H687" s="239"/>
      <c r="I687" s="239"/>
      <c r="J687" s="239"/>
      <c r="K687" s="239"/>
      <c r="L687" s="239"/>
      <c r="M687" s="239"/>
    </row>
    <row r="688">
      <c r="A688" s="239"/>
      <c r="B688" s="239"/>
      <c r="C688" s="239"/>
      <c r="D688" s="239"/>
      <c r="E688" s="239"/>
      <c r="F688" s="239"/>
      <c r="G688" s="239"/>
      <c r="H688" s="239"/>
      <c r="I688" s="239"/>
      <c r="J688" s="239"/>
      <c r="K688" s="239"/>
      <c r="L688" s="239"/>
      <c r="M688" s="239"/>
    </row>
    <row r="689">
      <c r="A689" s="239"/>
      <c r="B689" s="239"/>
      <c r="C689" s="239"/>
      <c r="D689" s="239"/>
      <c r="E689" s="239"/>
      <c r="F689" s="239"/>
      <c r="G689" s="239"/>
      <c r="H689" s="239"/>
      <c r="I689" s="239"/>
      <c r="J689" s="239"/>
      <c r="K689" s="239"/>
      <c r="L689" s="239"/>
      <c r="M689" s="239"/>
    </row>
    <row r="690">
      <c r="A690" s="239"/>
      <c r="B690" s="239"/>
      <c r="C690" s="239"/>
      <c r="D690" s="239"/>
      <c r="E690" s="239"/>
      <c r="F690" s="239"/>
      <c r="G690" s="239"/>
      <c r="H690" s="239"/>
      <c r="I690" s="239"/>
      <c r="J690" s="239"/>
      <c r="K690" s="239"/>
      <c r="L690" s="239"/>
      <c r="M690" s="239"/>
    </row>
    <row r="691">
      <c r="A691" s="239"/>
      <c r="B691" s="239"/>
      <c r="C691" s="239"/>
      <c r="D691" s="239"/>
      <c r="E691" s="239"/>
      <c r="F691" s="239"/>
      <c r="G691" s="239"/>
      <c r="H691" s="239"/>
      <c r="I691" s="239"/>
      <c r="J691" s="239"/>
      <c r="K691" s="239"/>
      <c r="L691" s="239"/>
      <c r="M691" s="239"/>
    </row>
    <row r="692">
      <c r="A692" s="239"/>
      <c r="B692" s="239"/>
      <c r="C692" s="239"/>
      <c r="D692" s="239"/>
      <c r="E692" s="239"/>
      <c r="F692" s="239"/>
      <c r="G692" s="239"/>
      <c r="H692" s="239"/>
      <c r="I692" s="239"/>
      <c r="J692" s="239"/>
      <c r="K692" s="239"/>
      <c r="L692" s="239"/>
      <c r="M692" s="239"/>
    </row>
    <row r="693">
      <c r="A693" s="239"/>
      <c r="B693" s="239"/>
      <c r="C693" s="239"/>
      <c r="D693" s="239"/>
      <c r="E693" s="239"/>
      <c r="F693" s="239"/>
      <c r="G693" s="239"/>
      <c r="H693" s="239"/>
      <c r="I693" s="239"/>
      <c r="J693" s="239"/>
      <c r="K693" s="239"/>
      <c r="L693" s="239"/>
      <c r="M693" s="239"/>
    </row>
    <row r="694">
      <c r="A694" s="239"/>
      <c r="B694" s="239"/>
      <c r="C694" s="239"/>
      <c r="D694" s="239"/>
      <c r="E694" s="239"/>
      <c r="F694" s="239"/>
      <c r="G694" s="239"/>
      <c r="H694" s="239"/>
      <c r="I694" s="239"/>
      <c r="J694" s="239"/>
      <c r="K694" s="239"/>
      <c r="L694" s="239"/>
      <c r="M694" s="239"/>
    </row>
    <row r="695">
      <c r="A695" s="239"/>
      <c r="B695" s="239"/>
      <c r="C695" s="239"/>
      <c r="D695" s="239"/>
      <c r="E695" s="239"/>
      <c r="F695" s="239"/>
      <c r="G695" s="239"/>
      <c r="H695" s="239"/>
      <c r="I695" s="239"/>
      <c r="J695" s="239"/>
      <c r="K695" s="239"/>
      <c r="L695" s="239"/>
      <c r="M695" s="239"/>
    </row>
    <row r="696">
      <c r="A696" s="239"/>
      <c r="B696" s="239"/>
      <c r="C696" s="239"/>
      <c r="D696" s="239"/>
      <c r="E696" s="239"/>
      <c r="F696" s="239"/>
      <c r="G696" s="239"/>
      <c r="H696" s="239"/>
      <c r="I696" s="239"/>
      <c r="J696" s="239"/>
      <c r="K696" s="239"/>
      <c r="L696" s="239"/>
      <c r="M696" s="239"/>
    </row>
    <row r="697">
      <c r="A697" s="239"/>
      <c r="B697" s="239"/>
      <c r="C697" s="239"/>
      <c r="D697" s="239"/>
      <c r="E697" s="239"/>
      <c r="F697" s="239"/>
      <c r="G697" s="239"/>
      <c r="H697" s="239"/>
      <c r="I697" s="239"/>
      <c r="J697" s="239"/>
      <c r="K697" s="239"/>
      <c r="L697" s="239"/>
      <c r="M697" s="239"/>
    </row>
    <row r="698">
      <c r="A698" s="239"/>
      <c r="B698" s="239"/>
      <c r="C698" s="239"/>
      <c r="D698" s="239"/>
      <c r="E698" s="239"/>
      <c r="F698" s="239"/>
      <c r="G698" s="239"/>
      <c r="H698" s="239"/>
      <c r="I698" s="239"/>
      <c r="J698" s="239"/>
      <c r="K698" s="239"/>
      <c r="L698" s="239"/>
      <c r="M698" s="239"/>
    </row>
    <row r="699">
      <c r="A699" s="239"/>
      <c r="B699" s="239"/>
      <c r="C699" s="239"/>
      <c r="D699" s="239"/>
      <c r="E699" s="239"/>
      <c r="F699" s="239"/>
      <c r="G699" s="239"/>
      <c r="H699" s="239"/>
      <c r="I699" s="239"/>
      <c r="J699" s="239"/>
      <c r="K699" s="239"/>
      <c r="L699" s="239"/>
      <c r="M699" s="239"/>
    </row>
    <row r="700">
      <c r="A700" s="239"/>
      <c r="B700" s="239"/>
      <c r="C700" s="239"/>
      <c r="D700" s="239"/>
      <c r="E700" s="239"/>
      <c r="F700" s="239"/>
      <c r="G700" s="239"/>
      <c r="H700" s="239"/>
      <c r="I700" s="239"/>
      <c r="J700" s="239"/>
      <c r="K700" s="239"/>
      <c r="L700" s="239"/>
      <c r="M700" s="239"/>
    </row>
    <row r="701">
      <c r="A701" s="239"/>
      <c r="B701" s="239"/>
      <c r="C701" s="239"/>
      <c r="D701" s="239"/>
      <c r="E701" s="239"/>
      <c r="F701" s="239"/>
      <c r="G701" s="239"/>
      <c r="H701" s="239"/>
      <c r="I701" s="239"/>
      <c r="J701" s="239"/>
      <c r="K701" s="239"/>
      <c r="L701" s="239"/>
      <c r="M701" s="239"/>
    </row>
    <row r="702">
      <c r="A702" s="239"/>
      <c r="B702" s="239"/>
      <c r="C702" s="239"/>
      <c r="D702" s="239"/>
      <c r="E702" s="239"/>
      <c r="F702" s="239"/>
      <c r="G702" s="239"/>
      <c r="H702" s="239"/>
      <c r="I702" s="239"/>
      <c r="J702" s="239"/>
      <c r="K702" s="239"/>
      <c r="L702" s="239"/>
      <c r="M702" s="239"/>
    </row>
    <row r="703">
      <c r="A703" s="239"/>
      <c r="B703" s="239"/>
      <c r="C703" s="239"/>
      <c r="D703" s="239"/>
      <c r="E703" s="239"/>
      <c r="F703" s="239"/>
      <c r="G703" s="239"/>
      <c r="H703" s="239"/>
      <c r="I703" s="239"/>
      <c r="J703" s="239"/>
      <c r="K703" s="239"/>
      <c r="L703" s="239"/>
      <c r="M703" s="239"/>
    </row>
    <row r="704">
      <c r="A704" s="239"/>
      <c r="B704" s="239"/>
      <c r="C704" s="239"/>
      <c r="D704" s="239"/>
      <c r="E704" s="239"/>
      <c r="F704" s="239"/>
      <c r="G704" s="239"/>
      <c r="H704" s="239"/>
      <c r="I704" s="239"/>
      <c r="J704" s="239"/>
      <c r="K704" s="239"/>
      <c r="L704" s="239"/>
      <c r="M704" s="239"/>
    </row>
    <row r="705">
      <c r="A705" s="239"/>
      <c r="B705" s="239"/>
      <c r="C705" s="239"/>
      <c r="D705" s="239"/>
      <c r="E705" s="239"/>
      <c r="F705" s="239"/>
      <c r="G705" s="239"/>
      <c r="H705" s="239"/>
      <c r="I705" s="239"/>
      <c r="J705" s="239"/>
      <c r="K705" s="239"/>
      <c r="L705" s="239"/>
      <c r="M705" s="239"/>
    </row>
    <row r="706">
      <c r="A706" s="239"/>
      <c r="B706" s="239"/>
      <c r="C706" s="239"/>
      <c r="D706" s="239"/>
      <c r="E706" s="239"/>
      <c r="F706" s="239"/>
      <c r="G706" s="239"/>
      <c r="H706" s="239"/>
      <c r="I706" s="239"/>
      <c r="J706" s="239"/>
      <c r="K706" s="239"/>
      <c r="L706" s="239"/>
      <c r="M706" s="239"/>
    </row>
    <row r="707">
      <c r="A707" s="239"/>
      <c r="B707" s="239"/>
      <c r="C707" s="239"/>
      <c r="D707" s="239"/>
      <c r="E707" s="239"/>
      <c r="F707" s="239"/>
      <c r="G707" s="239"/>
      <c r="H707" s="239"/>
      <c r="I707" s="239"/>
      <c r="J707" s="239"/>
      <c r="K707" s="239"/>
      <c r="L707" s="239"/>
      <c r="M707" s="239"/>
    </row>
    <row r="708">
      <c r="A708" s="239"/>
      <c r="B708" s="239"/>
      <c r="C708" s="239"/>
      <c r="D708" s="239"/>
      <c r="E708" s="239"/>
      <c r="F708" s="239"/>
      <c r="G708" s="239"/>
      <c r="H708" s="239"/>
      <c r="I708" s="239"/>
      <c r="J708" s="239"/>
      <c r="K708" s="239"/>
      <c r="L708" s="239"/>
      <c r="M708" s="239"/>
    </row>
    <row r="709">
      <c r="A709" s="239"/>
      <c r="B709" s="239"/>
      <c r="C709" s="239"/>
      <c r="D709" s="239"/>
      <c r="E709" s="239"/>
      <c r="F709" s="239"/>
      <c r="G709" s="239"/>
      <c r="H709" s="239"/>
      <c r="I709" s="239"/>
      <c r="J709" s="239"/>
      <c r="K709" s="239"/>
      <c r="L709" s="239"/>
      <c r="M709" s="239"/>
    </row>
    <row r="710">
      <c r="A710" s="239"/>
      <c r="B710" s="239"/>
      <c r="C710" s="239"/>
      <c r="D710" s="239"/>
      <c r="E710" s="239"/>
      <c r="F710" s="239"/>
      <c r="G710" s="239"/>
      <c r="H710" s="239"/>
      <c r="I710" s="239"/>
      <c r="J710" s="239"/>
      <c r="K710" s="239"/>
      <c r="L710" s="239"/>
      <c r="M710" s="239"/>
    </row>
    <row r="711">
      <c r="A711" s="239"/>
      <c r="B711" s="239"/>
      <c r="C711" s="239"/>
      <c r="D711" s="239"/>
      <c r="E711" s="239"/>
      <c r="F711" s="239"/>
      <c r="G711" s="239"/>
      <c r="H711" s="239"/>
      <c r="I711" s="239"/>
      <c r="J711" s="239"/>
      <c r="K711" s="239"/>
      <c r="L711" s="239"/>
      <c r="M711" s="239"/>
    </row>
    <row r="712">
      <c r="A712" s="239"/>
      <c r="B712" s="239"/>
      <c r="C712" s="239"/>
      <c r="D712" s="239"/>
      <c r="E712" s="239"/>
      <c r="F712" s="239"/>
      <c r="G712" s="239"/>
      <c r="H712" s="239"/>
      <c r="I712" s="239"/>
      <c r="J712" s="239"/>
      <c r="K712" s="239"/>
      <c r="L712" s="239"/>
      <c r="M712" s="239"/>
    </row>
    <row r="713">
      <c r="A713" s="239"/>
      <c r="B713" s="239"/>
      <c r="C713" s="239"/>
      <c r="D713" s="239"/>
      <c r="E713" s="239"/>
      <c r="F713" s="239"/>
      <c r="G713" s="239"/>
      <c r="H713" s="239"/>
      <c r="I713" s="239"/>
      <c r="J713" s="239"/>
      <c r="K713" s="239"/>
      <c r="L713" s="239"/>
      <c r="M713" s="239"/>
    </row>
    <row r="714">
      <c r="A714" s="239"/>
      <c r="B714" s="239"/>
      <c r="C714" s="239"/>
      <c r="D714" s="239"/>
      <c r="E714" s="239"/>
      <c r="F714" s="239"/>
      <c r="G714" s="239"/>
      <c r="H714" s="239"/>
      <c r="I714" s="239"/>
      <c r="J714" s="239"/>
      <c r="K714" s="239"/>
      <c r="L714" s="239"/>
      <c r="M714" s="239"/>
    </row>
    <row r="715">
      <c r="A715" s="239"/>
      <c r="B715" s="239"/>
      <c r="C715" s="239"/>
      <c r="D715" s="239"/>
      <c r="E715" s="239"/>
      <c r="F715" s="239"/>
      <c r="G715" s="239"/>
      <c r="H715" s="239"/>
      <c r="I715" s="239"/>
      <c r="J715" s="239"/>
      <c r="K715" s="239"/>
      <c r="L715" s="239"/>
      <c r="M715" s="239"/>
    </row>
    <row r="716">
      <c r="A716" s="239"/>
      <c r="B716" s="239"/>
      <c r="C716" s="239"/>
      <c r="D716" s="239"/>
      <c r="E716" s="239"/>
      <c r="F716" s="239"/>
      <c r="G716" s="239"/>
      <c r="H716" s="239"/>
      <c r="I716" s="239"/>
      <c r="J716" s="239"/>
      <c r="K716" s="239"/>
      <c r="L716" s="239"/>
      <c r="M716" s="239"/>
    </row>
    <row r="717">
      <c r="A717" s="239"/>
      <c r="B717" s="239"/>
      <c r="C717" s="239"/>
      <c r="D717" s="239"/>
      <c r="E717" s="239"/>
      <c r="F717" s="239"/>
      <c r="G717" s="239"/>
      <c r="H717" s="239"/>
      <c r="I717" s="239"/>
      <c r="J717" s="239"/>
      <c r="K717" s="239"/>
      <c r="L717" s="239"/>
      <c r="M717" s="239"/>
    </row>
    <row r="718">
      <c r="A718" s="239"/>
      <c r="B718" s="239"/>
      <c r="C718" s="239"/>
      <c r="D718" s="239"/>
      <c r="E718" s="239"/>
      <c r="F718" s="239"/>
      <c r="G718" s="239"/>
      <c r="H718" s="239"/>
      <c r="I718" s="239"/>
      <c r="J718" s="239"/>
      <c r="K718" s="239"/>
      <c r="L718" s="239"/>
      <c r="M718" s="239"/>
    </row>
    <row r="719">
      <c r="A719" s="239"/>
      <c r="B719" s="239"/>
      <c r="C719" s="239"/>
      <c r="D719" s="239"/>
      <c r="E719" s="239"/>
      <c r="F719" s="239"/>
      <c r="G719" s="239"/>
      <c r="H719" s="239"/>
      <c r="I719" s="239"/>
      <c r="J719" s="239"/>
      <c r="K719" s="239"/>
      <c r="L719" s="239"/>
      <c r="M719" s="239"/>
    </row>
    <row r="720">
      <c r="A720" s="239"/>
      <c r="B720" s="239"/>
      <c r="C720" s="239"/>
      <c r="D720" s="239"/>
      <c r="E720" s="239"/>
      <c r="F720" s="239"/>
      <c r="G720" s="239"/>
      <c r="H720" s="239"/>
      <c r="I720" s="239"/>
      <c r="J720" s="239"/>
      <c r="K720" s="239"/>
      <c r="L720" s="239"/>
      <c r="M720" s="239"/>
    </row>
    <row r="721">
      <c r="A721" s="239"/>
      <c r="B721" s="239"/>
      <c r="C721" s="239"/>
      <c r="D721" s="239"/>
      <c r="E721" s="239"/>
      <c r="F721" s="239"/>
      <c r="G721" s="239"/>
      <c r="H721" s="239"/>
      <c r="I721" s="239"/>
      <c r="J721" s="239"/>
      <c r="K721" s="239"/>
      <c r="L721" s="239"/>
      <c r="M721" s="239"/>
    </row>
    <row r="722">
      <c r="A722" s="239"/>
      <c r="B722" s="239"/>
      <c r="C722" s="239"/>
      <c r="D722" s="239"/>
      <c r="E722" s="239"/>
      <c r="F722" s="239"/>
      <c r="G722" s="239"/>
      <c r="H722" s="239"/>
      <c r="I722" s="239"/>
      <c r="J722" s="239"/>
      <c r="K722" s="239"/>
      <c r="L722" s="239"/>
      <c r="M722" s="239"/>
    </row>
    <row r="723">
      <c r="A723" s="239"/>
      <c r="B723" s="239"/>
      <c r="C723" s="239"/>
      <c r="D723" s="239"/>
      <c r="E723" s="239"/>
      <c r="F723" s="239"/>
      <c r="G723" s="239"/>
      <c r="H723" s="239"/>
      <c r="I723" s="239"/>
      <c r="J723" s="239"/>
      <c r="K723" s="239"/>
      <c r="L723" s="239"/>
      <c r="M723" s="239"/>
    </row>
    <row r="724">
      <c r="A724" s="239"/>
      <c r="B724" s="239"/>
      <c r="C724" s="239"/>
      <c r="D724" s="239"/>
      <c r="E724" s="239"/>
      <c r="F724" s="239"/>
      <c r="G724" s="239"/>
      <c r="H724" s="239"/>
      <c r="I724" s="239"/>
      <c r="J724" s="239"/>
      <c r="K724" s="239"/>
      <c r="L724" s="239"/>
      <c r="M724" s="239"/>
    </row>
    <row r="725">
      <c r="A725" s="239"/>
      <c r="B725" s="239"/>
      <c r="C725" s="239"/>
      <c r="D725" s="239"/>
      <c r="E725" s="239"/>
      <c r="F725" s="239"/>
      <c r="G725" s="239"/>
      <c r="H725" s="239"/>
      <c r="I725" s="239"/>
      <c r="J725" s="239"/>
      <c r="K725" s="239"/>
      <c r="L725" s="239"/>
      <c r="M725" s="239"/>
    </row>
    <row r="726">
      <c r="A726" s="239"/>
      <c r="B726" s="239"/>
      <c r="C726" s="239"/>
      <c r="D726" s="239"/>
      <c r="E726" s="239"/>
      <c r="F726" s="239"/>
      <c r="G726" s="239"/>
      <c r="H726" s="239"/>
      <c r="I726" s="239"/>
      <c r="J726" s="239"/>
      <c r="K726" s="239"/>
      <c r="L726" s="239"/>
      <c r="M726" s="239"/>
    </row>
    <row r="727">
      <c r="A727" s="239"/>
      <c r="B727" s="239"/>
      <c r="C727" s="239"/>
      <c r="D727" s="239"/>
      <c r="E727" s="239"/>
      <c r="F727" s="239"/>
      <c r="G727" s="239"/>
      <c r="H727" s="239"/>
      <c r="I727" s="239"/>
      <c r="J727" s="239"/>
      <c r="K727" s="239"/>
      <c r="L727" s="239"/>
      <c r="M727" s="239"/>
    </row>
    <row r="728">
      <c r="A728" s="239"/>
      <c r="B728" s="239"/>
      <c r="C728" s="239"/>
      <c r="D728" s="239"/>
      <c r="E728" s="239"/>
      <c r="F728" s="239"/>
      <c r="G728" s="239"/>
      <c r="H728" s="239"/>
      <c r="I728" s="239"/>
      <c r="J728" s="239"/>
      <c r="K728" s="239"/>
      <c r="L728" s="239"/>
      <c r="M728" s="239"/>
    </row>
    <row r="729">
      <c r="A729" s="239"/>
      <c r="B729" s="239"/>
      <c r="C729" s="239"/>
      <c r="D729" s="239"/>
      <c r="E729" s="239"/>
      <c r="F729" s="239"/>
      <c r="G729" s="239"/>
      <c r="H729" s="239"/>
      <c r="I729" s="239"/>
      <c r="J729" s="239"/>
      <c r="K729" s="239"/>
      <c r="L729" s="239"/>
      <c r="M729" s="239"/>
    </row>
    <row r="730">
      <c r="A730" s="239"/>
      <c r="B730" s="239"/>
      <c r="C730" s="239"/>
      <c r="D730" s="239"/>
      <c r="E730" s="239"/>
      <c r="F730" s="239"/>
      <c r="G730" s="239"/>
      <c r="H730" s="239"/>
      <c r="I730" s="239"/>
      <c r="J730" s="239"/>
      <c r="K730" s="239"/>
      <c r="L730" s="239"/>
      <c r="M730" s="239"/>
    </row>
    <row r="731">
      <c r="A731" s="239"/>
      <c r="B731" s="239"/>
      <c r="C731" s="239"/>
      <c r="D731" s="239"/>
      <c r="E731" s="239"/>
      <c r="F731" s="239"/>
      <c r="G731" s="239"/>
      <c r="H731" s="239"/>
      <c r="I731" s="239"/>
      <c r="J731" s="239"/>
      <c r="K731" s="239"/>
      <c r="L731" s="239"/>
      <c r="M731" s="239"/>
    </row>
    <row r="732">
      <c r="A732" s="239"/>
      <c r="B732" s="239"/>
      <c r="C732" s="239"/>
      <c r="D732" s="239"/>
      <c r="E732" s="239"/>
      <c r="F732" s="239"/>
      <c r="G732" s="239"/>
      <c r="H732" s="239"/>
      <c r="I732" s="239"/>
      <c r="J732" s="239"/>
      <c r="K732" s="239"/>
      <c r="L732" s="239"/>
      <c r="M732" s="239"/>
    </row>
    <row r="733">
      <c r="A733" s="239"/>
      <c r="B733" s="239"/>
      <c r="C733" s="239"/>
      <c r="D733" s="239"/>
      <c r="E733" s="239"/>
      <c r="F733" s="239"/>
      <c r="G733" s="239"/>
      <c r="H733" s="239"/>
      <c r="I733" s="239"/>
      <c r="J733" s="239"/>
      <c r="K733" s="239"/>
      <c r="L733" s="239"/>
      <c r="M733" s="239"/>
    </row>
    <row r="734">
      <c r="A734" s="239"/>
      <c r="B734" s="239"/>
      <c r="C734" s="239"/>
      <c r="D734" s="239"/>
      <c r="E734" s="239"/>
      <c r="F734" s="239"/>
      <c r="G734" s="239"/>
      <c r="H734" s="239"/>
      <c r="I734" s="239"/>
      <c r="J734" s="239"/>
      <c r="K734" s="239"/>
      <c r="L734" s="239"/>
      <c r="M734" s="239"/>
    </row>
    <row r="735">
      <c r="A735" s="239"/>
      <c r="B735" s="239"/>
      <c r="C735" s="239"/>
      <c r="D735" s="239"/>
      <c r="E735" s="239"/>
      <c r="F735" s="239"/>
      <c r="G735" s="239"/>
      <c r="H735" s="239"/>
      <c r="I735" s="239"/>
      <c r="J735" s="239"/>
      <c r="K735" s="239"/>
      <c r="L735" s="239"/>
      <c r="M735" s="239"/>
    </row>
    <row r="736">
      <c r="A736" s="239"/>
      <c r="B736" s="239"/>
      <c r="C736" s="239"/>
      <c r="D736" s="239"/>
      <c r="E736" s="239"/>
      <c r="F736" s="239"/>
      <c r="G736" s="239"/>
      <c r="H736" s="239"/>
      <c r="I736" s="239"/>
      <c r="J736" s="239"/>
      <c r="K736" s="239"/>
      <c r="L736" s="239"/>
      <c r="M736" s="239"/>
    </row>
    <row r="737">
      <c r="A737" s="239"/>
      <c r="B737" s="239"/>
      <c r="C737" s="239"/>
      <c r="D737" s="239"/>
      <c r="E737" s="239"/>
      <c r="F737" s="239"/>
      <c r="G737" s="239"/>
      <c r="H737" s="239"/>
      <c r="I737" s="239"/>
      <c r="J737" s="239"/>
      <c r="K737" s="239"/>
      <c r="L737" s="239"/>
      <c r="M737" s="239"/>
    </row>
    <row r="738">
      <c r="A738" s="239"/>
      <c r="B738" s="239"/>
      <c r="C738" s="239"/>
      <c r="D738" s="239"/>
      <c r="E738" s="239"/>
      <c r="F738" s="239"/>
      <c r="G738" s="239"/>
      <c r="H738" s="239"/>
      <c r="I738" s="239"/>
      <c r="J738" s="239"/>
      <c r="K738" s="239"/>
      <c r="L738" s="239"/>
      <c r="M738" s="239"/>
    </row>
    <row r="739">
      <c r="A739" s="239"/>
      <c r="B739" s="239"/>
      <c r="C739" s="239"/>
      <c r="D739" s="239"/>
      <c r="E739" s="239"/>
      <c r="F739" s="239"/>
      <c r="G739" s="239"/>
      <c r="H739" s="239"/>
      <c r="I739" s="239"/>
      <c r="J739" s="239"/>
      <c r="K739" s="239"/>
      <c r="L739" s="239"/>
      <c r="M739" s="239"/>
    </row>
    <row r="740">
      <c r="A740" s="239"/>
      <c r="B740" s="239"/>
      <c r="C740" s="239"/>
      <c r="D740" s="239"/>
      <c r="E740" s="239"/>
      <c r="F740" s="239"/>
      <c r="G740" s="239"/>
      <c r="H740" s="239"/>
      <c r="I740" s="239"/>
      <c r="J740" s="239"/>
      <c r="K740" s="239"/>
      <c r="L740" s="239"/>
      <c r="M740" s="239"/>
    </row>
    <row r="741">
      <c r="A741" s="239"/>
      <c r="B741" s="239"/>
      <c r="C741" s="239"/>
      <c r="D741" s="239"/>
      <c r="E741" s="239"/>
      <c r="F741" s="239"/>
      <c r="G741" s="239"/>
      <c r="H741" s="239"/>
      <c r="I741" s="239"/>
      <c r="J741" s="239"/>
      <c r="K741" s="239"/>
      <c r="L741" s="239"/>
      <c r="M741" s="239"/>
    </row>
    <row r="742">
      <c r="A742" s="239"/>
      <c r="B742" s="239"/>
      <c r="C742" s="239"/>
      <c r="D742" s="239"/>
      <c r="E742" s="239"/>
      <c r="F742" s="239"/>
      <c r="G742" s="239"/>
      <c r="H742" s="239"/>
      <c r="I742" s="239"/>
      <c r="J742" s="239"/>
      <c r="K742" s="239"/>
      <c r="L742" s="239"/>
      <c r="M742" s="239"/>
    </row>
    <row r="743">
      <c r="A743" s="239"/>
      <c r="B743" s="239"/>
      <c r="C743" s="239"/>
      <c r="D743" s="239"/>
      <c r="E743" s="239"/>
      <c r="F743" s="239"/>
      <c r="G743" s="239"/>
      <c r="H743" s="239"/>
      <c r="I743" s="239"/>
      <c r="J743" s="239"/>
      <c r="K743" s="239"/>
      <c r="L743" s="239"/>
      <c r="M743" s="239"/>
    </row>
    <row r="744">
      <c r="A744" s="239"/>
      <c r="B744" s="239"/>
      <c r="C744" s="239"/>
      <c r="D744" s="239"/>
      <c r="E744" s="239"/>
      <c r="F744" s="239"/>
      <c r="G744" s="239"/>
      <c r="H744" s="239"/>
      <c r="I744" s="239"/>
      <c r="J744" s="239"/>
      <c r="K744" s="239"/>
      <c r="L744" s="239"/>
      <c r="M744" s="239"/>
    </row>
    <row r="745">
      <c r="A745" s="239"/>
      <c r="B745" s="239"/>
      <c r="C745" s="239"/>
      <c r="D745" s="239"/>
      <c r="E745" s="239"/>
      <c r="F745" s="239"/>
      <c r="G745" s="239"/>
      <c r="H745" s="239"/>
      <c r="I745" s="239"/>
      <c r="J745" s="239"/>
      <c r="K745" s="239"/>
      <c r="L745" s="239"/>
      <c r="M745" s="239"/>
    </row>
    <row r="746">
      <c r="A746" s="239"/>
      <c r="B746" s="239"/>
      <c r="C746" s="239"/>
      <c r="D746" s="239"/>
      <c r="E746" s="239"/>
      <c r="F746" s="239"/>
      <c r="G746" s="239"/>
      <c r="H746" s="239"/>
      <c r="I746" s="239"/>
      <c r="J746" s="239"/>
      <c r="K746" s="239"/>
      <c r="L746" s="239"/>
      <c r="M746" s="239"/>
    </row>
    <row r="747">
      <c r="A747" s="239"/>
      <c r="B747" s="239"/>
      <c r="C747" s="239"/>
      <c r="D747" s="239"/>
      <c r="E747" s="239"/>
      <c r="F747" s="239"/>
      <c r="G747" s="239"/>
      <c r="H747" s="239"/>
      <c r="I747" s="239"/>
      <c r="J747" s="239"/>
      <c r="K747" s="239"/>
      <c r="L747" s="239"/>
      <c r="M747" s="239"/>
    </row>
    <row r="748">
      <c r="A748" s="239"/>
      <c r="B748" s="239"/>
      <c r="C748" s="239"/>
      <c r="D748" s="239"/>
      <c r="E748" s="239"/>
      <c r="F748" s="239"/>
      <c r="G748" s="239"/>
      <c r="H748" s="239"/>
      <c r="I748" s="239"/>
      <c r="J748" s="239"/>
      <c r="K748" s="239"/>
      <c r="L748" s="239"/>
      <c r="M748" s="239"/>
    </row>
    <row r="749">
      <c r="A749" s="239"/>
      <c r="B749" s="239"/>
      <c r="C749" s="239"/>
      <c r="D749" s="239"/>
      <c r="E749" s="239"/>
      <c r="F749" s="239"/>
      <c r="G749" s="239"/>
      <c r="H749" s="239"/>
      <c r="I749" s="239"/>
      <c r="J749" s="239"/>
      <c r="K749" s="239"/>
      <c r="L749" s="239"/>
      <c r="M749" s="239"/>
    </row>
    <row r="750">
      <c r="A750" s="239"/>
      <c r="B750" s="239"/>
      <c r="C750" s="239"/>
      <c r="D750" s="239"/>
      <c r="E750" s="239"/>
      <c r="F750" s="239"/>
      <c r="G750" s="239"/>
      <c r="H750" s="239"/>
      <c r="I750" s="239"/>
      <c r="J750" s="239"/>
      <c r="K750" s="239"/>
      <c r="L750" s="239"/>
      <c r="M750" s="239"/>
    </row>
    <row r="751">
      <c r="A751" s="239"/>
      <c r="B751" s="239"/>
      <c r="C751" s="239"/>
      <c r="D751" s="239"/>
      <c r="E751" s="239"/>
      <c r="F751" s="239"/>
      <c r="G751" s="239"/>
      <c r="H751" s="239"/>
      <c r="I751" s="239"/>
      <c r="J751" s="239"/>
      <c r="K751" s="239"/>
      <c r="L751" s="239"/>
      <c r="M751" s="239"/>
    </row>
    <row r="752">
      <c r="A752" s="239"/>
      <c r="B752" s="239"/>
      <c r="C752" s="239"/>
      <c r="D752" s="239"/>
      <c r="E752" s="239"/>
      <c r="F752" s="239"/>
      <c r="G752" s="239"/>
      <c r="H752" s="239"/>
      <c r="I752" s="239"/>
      <c r="J752" s="239"/>
      <c r="K752" s="239"/>
      <c r="L752" s="239"/>
      <c r="M752" s="239"/>
    </row>
    <row r="753">
      <c r="A753" s="239"/>
      <c r="B753" s="239"/>
      <c r="C753" s="239"/>
      <c r="D753" s="239"/>
      <c r="E753" s="239"/>
      <c r="F753" s="239"/>
      <c r="G753" s="239"/>
      <c r="H753" s="239"/>
      <c r="I753" s="239"/>
      <c r="J753" s="239"/>
      <c r="K753" s="239"/>
      <c r="L753" s="239"/>
      <c r="M753" s="239"/>
    </row>
    <row r="754">
      <c r="A754" s="239"/>
      <c r="B754" s="239"/>
      <c r="C754" s="239"/>
      <c r="D754" s="239"/>
      <c r="E754" s="239"/>
      <c r="F754" s="239"/>
      <c r="G754" s="239"/>
      <c r="H754" s="239"/>
      <c r="I754" s="239"/>
      <c r="J754" s="239"/>
      <c r="K754" s="239"/>
      <c r="L754" s="239"/>
      <c r="M754" s="239"/>
    </row>
    <row r="755">
      <c r="A755" s="239"/>
      <c r="B755" s="239"/>
      <c r="C755" s="239"/>
      <c r="D755" s="239"/>
      <c r="E755" s="239"/>
      <c r="F755" s="239"/>
      <c r="G755" s="239"/>
      <c r="H755" s="239"/>
      <c r="I755" s="239"/>
      <c r="J755" s="239"/>
      <c r="K755" s="239"/>
      <c r="L755" s="239"/>
      <c r="M755" s="239"/>
    </row>
    <row r="756">
      <c r="A756" s="239"/>
      <c r="B756" s="239"/>
      <c r="C756" s="239"/>
      <c r="D756" s="239"/>
      <c r="E756" s="239"/>
      <c r="F756" s="239"/>
      <c r="G756" s="239"/>
      <c r="H756" s="239"/>
      <c r="I756" s="239"/>
      <c r="J756" s="239"/>
      <c r="K756" s="239"/>
      <c r="L756" s="239"/>
      <c r="M756" s="239"/>
    </row>
    <row r="757">
      <c r="A757" s="239"/>
      <c r="B757" s="239"/>
      <c r="C757" s="239"/>
      <c r="D757" s="239"/>
      <c r="E757" s="239"/>
      <c r="F757" s="239"/>
      <c r="G757" s="239"/>
      <c r="H757" s="239"/>
      <c r="I757" s="239"/>
      <c r="J757" s="239"/>
      <c r="K757" s="239"/>
      <c r="L757" s="239"/>
      <c r="M757" s="239"/>
    </row>
    <row r="758">
      <c r="A758" s="239"/>
      <c r="B758" s="239"/>
      <c r="C758" s="239"/>
      <c r="D758" s="239"/>
      <c r="E758" s="239"/>
      <c r="F758" s="239"/>
      <c r="G758" s="239"/>
      <c r="H758" s="239"/>
      <c r="I758" s="239"/>
      <c r="J758" s="239"/>
      <c r="K758" s="239"/>
      <c r="L758" s="239"/>
      <c r="M758" s="239"/>
    </row>
    <row r="759">
      <c r="A759" s="239"/>
      <c r="B759" s="239"/>
      <c r="C759" s="239"/>
      <c r="D759" s="239"/>
      <c r="E759" s="239"/>
      <c r="F759" s="239"/>
      <c r="G759" s="239"/>
      <c r="H759" s="239"/>
      <c r="I759" s="239"/>
      <c r="J759" s="239"/>
      <c r="K759" s="239"/>
      <c r="L759" s="239"/>
      <c r="M759" s="239"/>
    </row>
    <row r="760">
      <c r="A760" s="239"/>
      <c r="B760" s="239"/>
      <c r="C760" s="239"/>
      <c r="D760" s="239"/>
      <c r="E760" s="239"/>
      <c r="F760" s="239"/>
      <c r="G760" s="239"/>
      <c r="H760" s="239"/>
      <c r="I760" s="239"/>
      <c r="J760" s="239"/>
      <c r="K760" s="239"/>
      <c r="L760" s="239"/>
      <c r="M760" s="239"/>
    </row>
    <row r="761">
      <c r="A761" s="239"/>
      <c r="B761" s="239"/>
      <c r="C761" s="239"/>
      <c r="D761" s="239"/>
      <c r="E761" s="239"/>
      <c r="F761" s="239"/>
      <c r="G761" s="239"/>
      <c r="H761" s="239"/>
      <c r="I761" s="239"/>
      <c r="J761" s="239"/>
      <c r="K761" s="239"/>
      <c r="L761" s="239"/>
      <c r="M761" s="239"/>
    </row>
    <row r="762">
      <c r="A762" s="239"/>
      <c r="B762" s="239"/>
      <c r="C762" s="239"/>
      <c r="D762" s="239"/>
      <c r="E762" s="239"/>
      <c r="F762" s="239"/>
      <c r="G762" s="239"/>
      <c r="H762" s="239"/>
      <c r="I762" s="239"/>
      <c r="J762" s="239"/>
      <c r="K762" s="239"/>
      <c r="L762" s="239"/>
      <c r="M762" s="239"/>
    </row>
    <row r="763">
      <c r="A763" s="239"/>
      <c r="B763" s="239"/>
      <c r="C763" s="239"/>
      <c r="D763" s="239"/>
      <c r="E763" s="239"/>
      <c r="F763" s="239"/>
      <c r="G763" s="239"/>
      <c r="H763" s="239"/>
      <c r="I763" s="239"/>
      <c r="J763" s="239"/>
      <c r="K763" s="239"/>
      <c r="L763" s="239"/>
      <c r="M763" s="239"/>
    </row>
    <row r="764">
      <c r="A764" s="239"/>
      <c r="B764" s="239"/>
      <c r="C764" s="239"/>
      <c r="D764" s="239"/>
      <c r="E764" s="239"/>
      <c r="F764" s="239"/>
      <c r="G764" s="239"/>
      <c r="H764" s="239"/>
      <c r="I764" s="239"/>
      <c r="J764" s="239"/>
      <c r="K764" s="239"/>
      <c r="L764" s="239"/>
      <c r="M764" s="239"/>
    </row>
    <row r="765">
      <c r="A765" s="239"/>
      <c r="B765" s="239"/>
      <c r="C765" s="239"/>
      <c r="D765" s="239"/>
      <c r="E765" s="239"/>
      <c r="F765" s="239"/>
      <c r="G765" s="239"/>
      <c r="H765" s="239"/>
      <c r="I765" s="239"/>
      <c r="J765" s="239"/>
      <c r="K765" s="239"/>
      <c r="L765" s="239"/>
      <c r="M765" s="239"/>
    </row>
    <row r="766">
      <c r="A766" s="239"/>
      <c r="B766" s="239"/>
      <c r="C766" s="239"/>
      <c r="D766" s="239"/>
      <c r="E766" s="239"/>
      <c r="F766" s="239"/>
      <c r="G766" s="239"/>
      <c r="H766" s="239"/>
      <c r="I766" s="239"/>
      <c r="J766" s="239"/>
      <c r="K766" s="239"/>
      <c r="L766" s="239"/>
      <c r="M766" s="239"/>
    </row>
    <row r="767">
      <c r="A767" s="239"/>
      <c r="B767" s="239"/>
      <c r="C767" s="239"/>
      <c r="D767" s="239"/>
      <c r="E767" s="239"/>
      <c r="F767" s="239"/>
      <c r="G767" s="239"/>
      <c r="H767" s="239"/>
      <c r="I767" s="239"/>
      <c r="J767" s="239"/>
      <c r="K767" s="239"/>
      <c r="L767" s="239"/>
      <c r="M767" s="239"/>
    </row>
    <row r="768">
      <c r="A768" s="239"/>
      <c r="B768" s="239"/>
      <c r="C768" s="239"/>
      <c r="D768" s="239"/>
      <c r="E768" s="239"/>
      <c r="F768" s="239"/>
      <c r="G768" s="239"/>
      <c r="H768" s="239"/>
      <c r="I768" s="239"/>
      <c r="J768" s="239"/>
      <c r="K768" s="239"/>
      <c r="L768" s="239"/>
      <c r="M768" s="239"/>
    </row>
    <row r="769">
      <c r="A769" s="239"/>
      <c r="B769" s="239"/>
      <c r="C769" s="239"/>
      <c r="D769" s="239"/>
      <c r="E769" s="239"/>
      <c r="F769" s="239"/>
      <c r="G769" s="239"/>
      <c r="H769" s="239"/>
      <c r="I769" s="239"/>
      <c r="J769" s="239"/>
      <c r="K769" s="239"/>
      <c r="L769" s="239"/>
      <c r="M769" s="239"/>
    </row>
    <row r="770">
      <c r="A770" s="239"/>
      <c r="B770" s="239"/>
      <c r="C770" s="239"/>
      <c r="D770" s="239"/>
      <c r="E770" s="239"/>
      <c r="F770" s="239"/>
      <c r="G770" s="239"/>
      <c r="H770" s="239"/>
      <c r="I770" s="239"/>
      <c r="J770" s="239"/>
      <c r="K770" s="239"/>
      <c r="L770" s="239"/>
      <c r="M770" s="239"/>
    </row>
    <row r="771">
      <c r="A771" s="239"/>
      <c r="B771" s="239"/>
      <c r="C771" s="239"/>
      <c r="D771" s="239"/>
      <c r="E771" s="239"/>
      <c r="F771" s="239"/>
      <c r="G771" s="239"/>
      <c r="H771" s="239"/>
      <c r="I771" s="239"/>
      <c r="J771" s="239"/>
      <c r="K771" s="239"/>
      <c r="L771" s="239"/>
      <c r="M771" s="239"/>
    </row>
    <row r="772">
      <c r="A772" s="239"/>
      <c r="B772" s="239"/>
      <c r="C772" s="239"/>
      <c r="D772" s="239"/>
      <c r="E772" s="239"/>
      <c r="F772" s="239"/>
      <c r="G772" s="239"/>
      <c r="H772" s="239"/>
      <c r="I772" s="239"/>
      <c r="J772" s="239"/>
      <c r="K772" s="239"/>
      <c r="L772" s="239"/>
      <c r="M772" s="239"/>
    </row>
    <row r="773">
      <c r="A773" s="239"/>
      <c r="B773" s="239"/>
      <c r="C773" s="239"/>
      <c r="D773" s="239"/>
      <c r="E773" s="239"/>
      <c r="F773" s="239"/>
      <c r="G773" s="239"/>
      <c r="H773" s="239"/>
      <c r="I773" s="239"/>
      <c r="J773" s="239"/>
      <c r="K773" s="239"/>
      <c r="L773" s="239"/>
      <c r="M773" s="239"/>
    </row>
    <row r="774">
      <c r="A774" s="239"/>
      <c r="B774" s="239"/>
      <c r="C774" s="239"/>
      <c r="D774" s="239"/>
      <c r="E774" s="239"/>
      <c r="F774" s="239"/>
      <c r="G774" s="239"/>
      <c r="H774" s="239"/>
      <c r="I774" s="239"/>
      <c r="J774" s="239"/>
      <c r="K774" s="239"/>
      <c r="L774" s="239"/>
      <c r="M774" s="239"/>
    </row>
    <row r="775">
      <c r="A775" s="239"/>
      <c r="B775" s="239"/>
      <c r="C775" s="239"/>
      <c r="D775" s="239"/>
      <c r="E775" s="239"/>
      <c r="F775" s="239"/>
      <c r="G775" s="239"/>
      <c r="H775" s="239"/>
      <c r="I775" s="239"/>
      <c r="J775" s="239"/>
      <c r="K775" s="239"/>
      <c r="L775" s="239"/>
      <c r="M775" s="239"/>
    </row>
    <row r="776">
      <c r="A776" s="239"/>
      <c r="B776" s="239"/>
      <c r="C776" s="239"/>
      <c r="D776" s="239"/>
      <c r="E776" s="239"/>
      <c r="F776" s="239"/>
      <c r="G776" s="239"/>
      <c r="H776" s="239"/>
      <c r="I776" s="239"/>
      <c r="J776" s="239"/>
      <c r="K776" s="239"/>
      <c r="L776" s="239"/>
      <c r="M776" s="239"/>
    </row>
    <row r="777">
      <c r="A777" s="239"/>
      <c r="B777" s="239"/>
      <c r="C777" s="239"/>
      <c r="D777" s="239"/>
      <c r="E777" s="239"/>
      <c r="F777" s="239"/>
      <c r="G777" s="239"/>
      <c r="H777" s="239"/>
      <c r="I777" s="239"/>
      <c r="J777" s="239"/>
      <c r="K777" s="239"/>
      <c r="L777" s="239"/>
      <c r="M777" s="239"/>
    </row>
    <row r="778">
      <c r="A778" s="239"/>
      <c r="B778" s="239"/>
      <c r="C778" s="239"/>
      <c r="D778" s="239"/>
      <c r="E778" s="239"/>
      <c r="F778" s="239"/>
      <c r="G778" s="239"/>
      <c r="H778" s="239"/>
      <c r="I778" s="239"/>
      <c r="J778" s="239"/>
      <c r="K778" s="239"/>
      <c r="L778" s="239"/>
      <c r="M778" s="239"/>
    </row>
    <row r="779">
      <c r="A779" s="239"/>
      <c r="B779" s="239"/>
      <c r="C779" s="239"/>
      <c r="D779" s="239"/>
      <c r="E779" s="239"/>
      <c r="F779" s="239"/>
      <c r="G779" s="239"/>
      <c r="H779" s="239"/>
      <c r="I779" s="239"/>
      <c r="J779" s="239"/>
      <c r="K779" s="239"/>
      <c r="L779" s="239"/>
      <c r="M779" s="239"/>
    </row>
    <row r="780">
      <c r="A780" s="239"/>
      <c r="B780" s="239"/>
      <c r="C780" s="239"/>
      <c r="D780" s="239"/>
      <c r="E780" s="239"/>
      <c r="F780" s="239"/>
      <c r="G780" s="239"/>
      <c r="H780" s="239"/>
      <c r="I780" s="239"/>
      <c r="J780" s="239"/>
      <c r="K780" s="239"/>
      <c r="L780" s="239"/>
      <c r="M780" s="239"/>
    </row>
    <row r="781">
      <c r="A781" s="239"/>
      <c r="B781" s="239"/>
      <c r="C781" s="239"/>
      <c r="D781" s="239"/>
      <c r="E781" s="239"/>
      <c r="F781" s="239"/>
      <c r="G781" s="239"/>
      <c r="H781" s="239"/>
      <c r="I781" s="239"/>
      <c r="J781" s="239"/>
      <c r="K781" s="239"/>
      <c r="L781" s="239"/>
      <c r="M781" s="239"/>
    </row>
    <row r="782">
      <c r="A782" s="239"/>
      <c r="B782" s="239"/>
      <c r="C782" s="239"/>
      <c r="D782" s="239"/>
      <c r="E782" s="239"/>
      <c r="F782" s="239"/>
      <c r="G782" s="239"/>
      <c r="H782" s="239"/>
      <c r="I782" s="239"/>
      <c r="J782" s="239"/>
      <c r="K782" s="239"/>
      <c r="L782" s="239"/>
      <c r="M782" s="239"/>
    </row>
    <row r="783">
      <c r="A783" s="239"/>
      <c r="B783" s="239"/>
      <c r="C783" s="239"/>
      <c r="D783" s="239"/>
      <c r="E783" s="239"/>
      <c r="F783" s="239"/>
      <c r="G783" s="239"/>
      <c r="H783" s="239"/>
      <c r="I783" s="239"/>
      <c r="J783" s="239"/>
      <c r="K783" s="239"/>
      <c r="L783" s="239"/>
      <c r="M783" s="239"/>
    </row>
    <row r="784">
      <c r="A784" s="239"/>
      <c r="B784" s="239"/>
      <c r="C784" s="239"/>
      <c r="D784" s="239"/>
      <c r="E784" s="239"/>
      <c r="F784" s="239"/>
      <c r="G784" s="239"/>
      <c r="H784" s="239"/>
      <c r="I784" s="239"/>
      <c r="J784" s="239"/>
      <c r="K784" s="239"/>
      <c r="L784" s="239"/>
      <c r="M784" s="239"/>
    </row>
    <row r="785">
      <c r="A785" s="239"/>
      <c r="B785" s="239"/>
      <c r="C785" s="239"/>
      <c r="D785" s="239"/>
      <c r="E785" s="239"/>
      <c r="F785" s="239"/>
      <c r="G785" s="239"/>
      <c r="H785" s="239"/>
      <c r="I785" s="239"/>
      <c r="J785" s="239"/>
      <c r="K785" s="239"/>
      <c r="L785" s="239"/>
      <c r="M785" s="239"/>
    </row>
    <row r="786">
      <c r="A786" s="239"/>
      <c r="B786" s="239"/>
      <c r="C786" s="239"/>
      <c r="D786" s="239"/>
      <c r="E786" s="239"/>
      <c r="F786" s="239"/>
      <c r="G786" s="239"/>
      <c r="H786" s="239"/>
      <c r="I786" s="239"/>
      <c r="J786" s="239"/>
      <c r="K786" s="239"/>
      <c r="L786" s="239"/>
      <c r="M786" s="239"/>
    </row>
    <row r="787">
      <c r="A787" s="239"/>
      <c r="B787" s="239"/>
      <c r="C787" s="239"/>
      <c r="D787" s="239"/>
      <c r="E787" s="239"/>
      <c r="F787" s="239"/>
      <c r="G787" s="239"/>
      <c r="H787" s="239"/>
      <c r="I787" s="239"/>
      <c r="J787" s="239"/>
      <c r="K787" s="239"/>
      <c r="L787" s="239"/>
      <c r="M787" s="239"/>
    </row>
    <row r="788">
      <c r="A788" s="239"/>
      <c r="B788" s="239"/>
      <c r="C788" s="239"/>
      <c r="D788" s="239"/>
      <c r="E788" s="239"/>
      <c r="F788" s="239"/>
      <c r="G788" s="239"/>
      <c r="H788" s="239"/>
      <c r="I788" s="239"/>
      <c r="J788" s="239"/>
      <c r="K788" s="239"/>
      <c r="L788" s="239"/>
      <c r="M788" s="239"/>
    </row>
    <row r="789">
      <c r="A789" s="239"/>
      <c r="B789" s="239"/>
      <c r="C789" s="239"/>
      <c r="D789" s="239"/>
      <c r="E789" s="239"/>
      <c r="F789" s="239"/>
      <c r="G789" s="239"/>
      <c r="H789" s="239"/>
      <c r="I789" s="239"/>
      <c r="J789" s="239"/>
      <c r="K789" s="239"/>
      <c r="L789" s="239"/>
      <c r="M789" s="239"/>
    </row>
    <row r="790">
      <c r="A790" s="239"/>
      <c r="B790" s="239"/>
      <c r="C790" s="239"/>
      <c r="D790" s="239"/>
      <c r="E790" s="239"/>
      <c r="F790" s="239"/>
      <c r="G790" s="239"/>
      <c r="H790" s="239"/>
      <c r="I790" s="239"/>
      <c r="J790" s="239"/>
      <c r="K790" s="239"/>
      <c r="L790" s="239"/>
      <c r="M790" s="239"/>
    </row>
    <row r="791">
      <c r="A791" s="239"/>
      <c r="B791" s="239"/>
      <c r="C791" s="239"/>
      <c r="D791" s="239"/>
      <c r="E791" s="239"/>
      <c r="F791" s="239"/>
      <c r="G791" s="239"/>
      <c r="H791" s="239"/>
      <c r="I791" s="239"/>
      <c r="J791" s="239"/>
      <c r="K791" s="239"/>
      <c r="L791" s="239"/>
      <c r="M791" s="239"/>
    </row>
    <row r="792">
      <c r="A792" s="239"/>
      <c r="B792" s="239"/>
      <c r="C792" s="239"/>
      <c r="D792" s="239"/>
      <c r="E792" s="239"/>
      <c r="F792" s="239"/>
      <c r="G792" s="239"/>
      <c r="H792" s="239"/>
      <c r="I792" s="239"/>
      <c r="J792" s="239"/>
      <c r="K792" s="239"/>
      <c r="L792" s="239"/>
      <c r="M792" s="239"/>
    </row>
    <row r="793">
      <c r="A793" s="239"/>
      <c r="B793" s="239"/>
      <c r="C793" s="239"/>
      <c r="D793" s="239"/>
      <c r="E793" s="239"/>
      <c r="F793" s="239"/>
      <c r="G793" s="239"/>
      <c r="H793" s="239"/>
      <c r="I793" s="239"/>
      <c r="J793" s="239"/>
      <c r="K793" s="239"/>
      <c r="L793" s="239"/>
      <c r="M793" s="239"/>
    </row>
    <row r="794">
      <c r="A794" s="239"/>
      <c r="B794" s="239"/>
      <c r="C794" s="239"/>
      <c r="D794" s="239"/>
      <c r="E794" s="239"/>
      <c r="F794" s="239"/>
      <c r="G794" s="239"/>
      <c r="H794" s="239"/>
      <c r="I794" s="239"/>
      <c r="J794" s="239"/>
      <c r="K794" s="239"/>
      <c r="L794" s="239"/>
      <c r="M794" s="239"/>
    </row>
    <row r="795">
      <c r="A795" s="239"/>
      <c r="B795" s="239"/>
      <c r="C795" s="239"/>
      <c r="D795" s="239"/>
      <c r="E795" s="239"/>
      <c r="F795" s="239"/>
      <c r="G795" s="239"/>
      <c r="H795" s="239"/>
      <c r="I795" s="239"/>
      <c r="J795" s="239"/>
      <c r="K795" s="239"/>
      <c r="L795" s="239"/>
      <c r="M795" s="239"/>
    </row>
    <row r="796">
      <c r="A796" s="239"/>
      <c r="B796" s="239"/>
      <c r="C796" s="239"/>
      <c r="D796" s="239"/>
      <c r="E796" s="239"/>
      <c r="F796" s="239"/>
      <c r="G796" s="239"/>
      <c r="H796" s="239"/>
      <c r="I796" s="239"/>
      <c r="J796" s="239"/>
      <c r="K796" s="239"/>
      <c r="L796" s="239"/>
      <c r="M796" s="239"/>
    </row>
    <row r="797">
      <c r="A797" s="239"/>
      <c r="B797" s="239"/>
      <c r="C797" s="239"/>
      <c r="D797" s="239"/>
      <c r="E797" s="239"/>
      <c r="F797" s="239"/>
      <c r="G797" s="239"/>
      <c r="H797" s="239"/>
      <c r="I797" s="239"/>
      <c r="J797" s="239"/>
      <c r="K797" s="239"/>
      <c r="L797" s="239"/>
      <c r="M797" s="239"/>
    </row>
    <row r="798">
      <c r="A798" s="239"/>
      <c r="B798" s="239"/>
      <c r="C798" s="239"/>
      <c r="D798" s="239"/>
      <c r="E798" s="239"/>
      <c r="F798" s="239"/>
      <c r="G798" s="239"/>
      <c r="H798" s="239"/>
      <c r="I798" s="239"/>
      <c r="J798" s="239"/>
      <c r="K798" s="239"/>
      <c r="L798" s="239"/>
      <c r="M798" s="239"/>
    </row>
    <row r="799">
      <c r="A799" s="239"/>
      <c r="B799" s="239"/>
      <c r="C799" s="239"/>
      <c r="D799" s="239"/>
      <c r="E799" s="239"/>
      <c r="F799" s="239"/>
      <c r="G799" s="239"/>
      <c r="H799" s="239"/>
      <c r="I799" s="239"/>
      <c r="J799" s="239"/>
      <c r="K799" s="239"/>
      <c r="L799" s="239"/>
      <c r="M799" s="239"/>
    </row>
    <row r="800">
      <c r="A800" s="239"/>
      <c r="B800" s="239"/>
      <c r="C800" s="239"/>
      <c r="D800" s="239"/>
      <c r="E800" s="239"/>
      <c r="F800" s="239"/>
      <c r="G800" s="239"/>
      <c r="H800" s="239"/>
      <c r="I800" s="239"/>
      <c r="J800" s="239"/>
      <c r="K800" s="239"/>
      <c r="L800" s="239"/>
      <c r="M800" s="239"/>
    </row>
    <row r="801">
      <c r="A801" s="239"/>
      <c r="B801" s="239"/>
      <c r="C801" s="239"/>
      <c r="D801" s="239"/>
      <c r="E801" s="239"/>
      <c r="F801" s="239"/>
      <c r="G801" s="239"/>
      <c r="H801" s="239"/>
      <c r="I801" s="239"/>
      <c r="J801" s="239"/>
      <c r="K801" s="239"/>
      <c r="L801" s="239"/>
      <c r="M801" s="239"/>
    </row>
    <row r="802">
      <c r="A802" s="239"/>
      <c r="B802" s="239"/>
      <c r="C802" s="239"/>
      <c r="D802" s="239"/>
      <c r="E802" s="239"/>
      <c r="F802" s="239"/>
      <c r="G802" s="239"/>
      <c r="H802" s="239"/>
      <c r="I802" s="239"/>
      <c r="J802" s="239"/>
      <c r="K802" s="239"/>
      <c r="L802" s="239"/>
      <c r="M802" s="239"/>
    </row>
    <row r="803">
      <c r="A803" s="239"/>
      <c r="B803" s="239"/>
      <c r="C803" s="239"/>
      <c r="D803" s="239"/>
      <c r="E803" s="239"/>
      <c r="F803" s="239"/>
      <c r="G803" s="239"/>
      <c r="H803" s="239"/>
      <c r="I803" s="239"/>
      <c r="J803" s="239"/>
      <c r="K803" s="239"/>
      <c r="L803" s="239"/>
      <c r="M803" s="239"/>
    </row>
    <row r="804">
      <c r="A804" s="239"/>
      <c r="B804" s="239"/>
      <c r="C804" s="239"/>
      <c r="D804" s="239"/>
      <c r="E804" s="239"/>
      <c r="F804" s="239"/>
      <c r="G804" s="239"/>
      <c r="H804" s="239"/>
      <c r="I804" s="239"/>
      <c r="J804" s="239"/>
      <c r="K804" s="239"/>
      <c r="L804" s="239"/>
      <c r="M804" s="239"/>
    </row>
    <row r="805">
      <c r="A805" s="239"/>
      <c r="B805" s="239"/>
      <c r="C805" s="239"/>
      <c r="D805" s="239"/>
      <c r="E805" s="239"/>
      <c r="F805" s="239"/>
      <c r="G805" s="239"/>
      <c r="H805" s="239"/>
      <c r="I805" s="239"/>
      <c r="J805" s="239"/>
      <c r="K805" s="239"/>
      <c r="L805" s="239"/>
      <c r="M805" s="239"/>
    </row>
    <row r="806">
      <c r="A806" s="239"/>
      <c r="B806" s="239"/>
      <c r="C806" s="239"/>
      <c r="D806" s="239"/>
      <c r="E806" s="239"/>
      <c r="F806" s="239"/>
      <c r="G806" s="239"/>
      <c r="H806" s="239"/>
      <c r="I806" s="239"/>
      <c r="J806" s="239"/>
      <c r="K806" s="239"/>
      <c r="L806" s="239"/>
      <c r="M806" s="239"/>
    </row>
    <row r="807">
      <c r="A807" s="239"/>
      <c r="B807" s="239"/>
      <c r="C807" s="239"/>
      <c r="D807" s="239"/>
      <c r="E807" s="239"/>
      <c r="F807" s="239"/>
      <c r="G807" s="239"/>
      <c r="H807" s="239"/>
      <c r="I807" s="239"/>
      <c r="J807" s="239"/>
      <c r="K807" s="239"/>
      <c r="L807" s="239"/>
      <c r="M807" s="239"/>
    </row>
    <row r="808">
      <c r="A808" s="239"/>
      <c r="B808" s="239"/>
      <c r="C808" s="239"/>
      <c r="D808" s="239"/>
      <c r="E808" s="239"/>
      <c r="F808" s="239"/>
      <c r="G808" s="239"/>
      <c r="H808" s="239"/>
      <c r="I808" s="239"/>
      <c r="J808" s="239"/>
      <c r="K808" s="239"/>
      <c r="L808" s="239"/>
      <c r="M808" s="239"/>
    </row>
    <row r="809">
      <c r="A809" s="239"/>
      <c r="B809" s="239"/>
      <c r="C809" s="239"/>
      <c r="D809" s="239"/>
      <c r="E809" s="239"/>
      <c r="F809" s="239"/>
      <c r="G809" s="239"/>
      <c r="H809" s="239"/>
      <c r="I809" s="239"/>
      <c r="J809" s="239"/>
      <c r="K809" s="239"/>
      <c r="L809" s="239"/>
      <c r="M809" s="239"/>
    </row>
    <row r="810">
      <c r="A810" s="239"/>
      <c r="B810" s="239"/>
      <c r="C810" s="239"/>
      <c r="D810" s="239"/>
      <c r="E810" s="239"/>
      <c r="F810" s="239"/>
      <c r="G810" s="239"/>
      <c r="H810" s="239"/>
      <c r="I810" s="239"/>
      <c r="J810" s="239"/>
      <c r="K810" s="239"/>
      <c r="L810" s="239"/>
      <c r="M810" s="239"/>
    </row>
    <row r="811">
      <c r="A811" s="239"/>
      <c r="B811" s="239"/>
      <c r="C811" s="239"/>
      <c r="D811" s="239"/>
      <c r="E811" s="239"/>
      <c r="F811" s="239"/>
      <c r="G811" s="239"/>
      <c r="H811" s="239"/>
      <c r="I811" s="239"/>
      <c r="J811" s="239"/>
      <c r="K811" s="239"/>
      <c r="L811" s="239"/>
      <c r="M811" s="239"/>
    </row>
    <row r="812">
      <c r="A812" s="239"/>
      <c r="B812" s="239"/>
      <c r="C812" s="239"/>
      <c r="D812" s="239"/>
      <c r="E812" s="239"/>
      <c r="F812" s="239"/>
      <c r="G812" s="239"/>
      <c r="H812" s="239"/>
      <c r="I812" s="239"/>
      <c r="J812" s="239"/>
      <c r="K812" s="239"/>
      <c r="L812" s="239"/>
      <c r="M812" s="239"/>
    </row>
    <row r="813">
      <c r="A813" s="239"/>
      <c r="B813" s="239"/>
      <c r="C813" s="239"/>
      <c r="D813" s="239"/>
      <c r="E813" s="239"/>
      <c r="F813" s="239"/>
      <c r="G813" s="239"/>
      <c r="H813" s="239"/>
      <c r="I813" s="239"/>
      <c r="J813" s="239"/>
      <c r="K813" s="239"/>
      <c r="L813" s="239"/>
      <c r="M813" s="239"/>
    </row>
    <row r="814">
      <c r="A814" s="239"/>
      <c r="B814" s="239"/>
      <c r="C814" s="239"/>
      <c r="D814" s="239"/>
      <c r="E814" s="239"/>
      <c r="F814" s="239"/>
      <c r="G814" s="239"/>
      <c r="H814" s="239"/>
      <c r="I814" s="239"/>
      <c r="J814" s="239"/>
      <c r="K814" s="239"/>
      <c r="L814" s="239"/>
      <c r="M814" s="239"/>
    </row>
    <row r="815">
      <c r="A815" s="239"/>
      <c r="B815" s="239"/>
      <c r="C815" s="239"/>
      <c r="D815" s="239"/>
      <c r="E815" s="239"/>
      <c r="F815" s="239"/>
      <c r="G815" s="239"/>
      <c r="H815" s="239"/>
      <c r="I815" s="239"/>
      <c r="J815" s="239"/>
      <c r="K815" s="239"/>
      <c r="L815" s="239"/>
      <c r="M815" s="239"/>
    </row>
    <row r="816">
      <c r="A816" s="239"/>
      <c r="B816" s="239"/>
      <c r="C816" s="239"/>
      <c r="D816" s="239"/>
      <c r="E816" s="239"/>
      <c r="F816" s="239"/>
      <c r="G816" s="239"/>
      <c r="H816" s="239"/>
      <c r="I816" s="239"/>
      <c r="J816" s="239"/>
      <c r="K816" s="239"/>
      <c r="L816" s="239"/>
      <c r="M816" s="239"/>
    </row>
    <row r="817">
      <c r="A817" s="239"/>
      <c r="B817" s="239"/>
      <c r="C817" s="239"/>
      <c r="D817" s="239"/>
      <c r="E817" s="239"/>
      <c r="F817" s="239"/>
      <c r="G817" s="239"/>
      <c r="H817" s="239"/>
      <c r="I817" s="239"/>
      <c r="J817" s="239"/>
      <c r="K817" s="239"/>
      <c r="L817" s="239"/>
      <c r="M817" s="239"/>
    </row>
    <row r="818">
      <c r="A818" s="239"/>
      <c r="B818" s="239"/>
      <c r="C818" s="239"/>
      <c r="D818" s="239"/>
      <c r="E818" s="239"/>
      <c r="F818" s="239"/>
      <c r="G818" s="239"/>
      <c r="H818" s="239"/>
      <c r="I818" s="239"/>
      <c r="J818" s="239"/>
      <c r="K818" s="239"/>
      <c r="L818" s="239"/>
      <c r="M818" s="239"/>
    </row>
    <row r="819">
      <c r="A819" s="239"/>
      <c r="B819" s="239"/>
      <c r="C819" s="239"/>
      <c r="D819" s="239"/>
      <c r="E819" s="239"/>
      <c r="F819" s="239"/>
      <c r="G819" s="239"/>
      <c r="H819" s="239"/>
      <c r="I819" s="239"/>
      <c r="J819" s="239"/>
      <c r="K819" s="239"/>
      <c r="L819" s="239"/>
      <c r="M819" s="239"/>
    </row>
    <row r="820">
      <c r="A820" s="239"/>
      <c r="B820" s="239"/>
      <c r="C820" s="239"/>
      <c r="D820" s="239"/>
      <c r="E820" s="239"/>
      <c r="F820" s="239"/>
      <c r="G820" s="239"/>
      <c r="H820" s="239"/>
      <c r="I820" s="239"/>
      <c r="J820" s="239"/>
      <c r="K820" s="239"/>
      <c r="L820" s="239"/>
      <c r="M820" s="239"/>
    </row>
    <row r="821">
      <c r="A821" s="239"/>
      <c r="B821" s="239"/>
      <c r="C821" s="239"/>
      <c r="D821" s="239"/>
      <c r="E821" s="239"/>
      <c r="F821" s="239"/>
      <c r="G821" s="239"/>
      <c r="H821" s="239"/>
      <c r="I821" s="239"/>
      <c r="J821" s="239"/>
      <c r="K821" s="239"/>
      <c r="L821" s="239"/>
      <c r="M821" s="239"/>
    </row>
    <row r="822">
      <c r="A822" s="239"/>
      <c r="B822" s="239"/>
      <c r="C822" s="239"/>
      <c r="D822" s="239"/>
      <c r="E822" s="239"/>
      <c r="F822" s="239"/>
      <c r="G822" s="239"/>
      <c r="H822" s="239"/>
      <c r="I822" s="239"/>
      <c r="J822" s="239"/>
      <c r="K822" s="239"/>
      <c r="L822" s="239"/>
      <c r="M822" s="239"/>
    </row>
    <row r="823">
      <c r="A823" s="239"/>
      <c r="B823" s="239"/>
      <c r="C823" s="239"/>
      <c r="D823" s="239"/>
      <c r="E823" s="239"/>
      <c r="F823" s="239"/>
      <c r="G823" s="239"/>
      <c r="H823" s="239"/>
      <c r="I823" s="239"/>
      <c r="J823" s="239"/>
      <c r="K823" s="239"/>
      <c r="L823" s="239"/>
      <c r="M823" s="239"/>
    </row>
    <row r="824">
      <c r="A824" s="239"/>
      <c r="B824" s="239"/>
      <c r="C824" s="239"/>
      <c r="D824" s="239"/>
      <c r="E824" s="239"/>
      <c r="F824" s="239"/>
      <c r="G824" s="239"/>
      <c r="H824" s="239"/>
      <c r="I824" s="239"/>
      <c r="J824" s="239"/>
      <c r="K824" s="239"/>
      <c r="L824" s="239"/>
      <c r="M824" s="239"/>
    </row>
    <row r="825">
      <c r="A825" s="239"/>
      <c r="B825" s="239"/>
      <c r="C825" s="239"/>
      <c r="D825" s="239"/>
      <c r="E825" s="239"/>
      <c r="F825" s="239"/>
      <c r="G825" s="239"/>
      <c r="H825" s="239"/>
      <c r="I825" s="239"/>
      <c r="J825" s="239"/>
      <c r="K825" s="239"/>
      <c r="L825" s="239"/>
      <c r="M825" s="239"/>
    </row>
    <row r="826">
      <c r="A826" s="239"/>
      <c r="B826" s="239"/>
      <c r="C826" s="239"/>
      <c r="D826" s="239"/>
      <c r="E826" s="239"/>
      <c r="F826" s="239"/>
      <c r="G826" s="239"/>
      <c r="H826" s="239"/>
      <c r="I826" s="239"/>
      <c r="J826" s="239"/>
      <c r="K826" s="239"/>
      <c r="L826" s="239"/>
      <c r="M826" s="239"/>
    </row>
    <row r="827">
      <c r="A827" s="239"/>
      <c r="B827" s="239"/>
      <c r="C827" s="239"/>
      <c r="D827" s="239"/>
      <c r="E827" s="239"/>
      <c r="F827" s="239"/>
      <c r="G827" s="239"/>
      <c r="H827" s="239"/>
      <c r="I827" s="239"/>
      <c r="J827" s="239"/>
      <c r="K827" s="239"/>
      <c r="L827" s="239"/>
      <c r="M827" s="239"/>
    </row>
    <row r="828">
      <c r="A828" s="239"/>
      <c r="B828" s="239"/>
      <c r="C828" s="239"/>
      <c r="D828" s="239"/>
      <c r="E828" s="239"/>
      <c r="F828" s="239"/>
      <c r="G828" s="239"/>
      <c r="H828" s="239"/>
      <c r="I828" s="239"/>
      <c r="J828" s="239"/>
      <c r="K828" s="239"/>
      <c r="L828" s="239"/>
      <c r="M828" s="239"/>
    </row>
    <row r="829">
      <c r="A829" s="239"/>
      <c r="B829" s="239"/>
      <c r="C829" s="239"/>
      <c r="D829" s="239"/>
      <c r="E829" s="239"/>
      <c r="F829" s="239"/>
      <c r="G829" s="239"/>
      <c r="H829" s="239"/>
      <c r="I829" s="239"/>
      <c r="J829" s="239"/>
      <c r="K829" s="239"/>
      <c r="L829" s="239"/>
      <c r="M829" s="239"/>
    </row>
    <row r="830">
      <c r="A830" s="239"/>
      <c r="B830" s="239"/>
      <c r="C830" s="239"/>
      <c r="D830" s="239"/>
      <c r="E830" s="239"/>
      <c r="F830" s="239"/>
      <c r="G830" s="239"/>
      <c r="H830" s="239"/>
      <c r="I830" s="239"/>
      <c r="J830" s="239"/>
      <c r="K830" s="239"/>
      <c r="L830" s="239"/>
      <c r="M830" s="239"/>
    </row>
    <row r="831">
      <c r="A831" s="239"/>
      <c r="B831" s="239"/>
      <c r="C831" s="239"/>
      <c r="D831" s="239"/>
      <c r="E831" s="239"/>
      <c r="F831" s="239"/>
      <c r="G831" s="239"/>
      <c r="H831" s="239"/>
      <c r="I831" s="239"/>
      <c r="J831" s="239"/>
      <c r="K831" s="239"/>
      <c r="L831" s="239"/>
      <c r="M831" s="239"/>
    </row>
    <row r="832">
      <c r="A832" s="239"/>
      <c r="B832" s="239"/>
      <c r="C832" s="239"/>
      <c r="D832" s="239"/>
      <c r="E832" s="239"/>
      <c r="F832" s="239"/>
      <c r="G832" s="239"/>
      <c r="H832" s="239"/>
      <c r="I832" s="239"/>
      <c r="J832" s="239"/>
      <c r="K832" s="239"/>
      <c r="L832" s="239"/>
      <c r="M832" s="239"/>
    </row>
    <row r="833">
      <c r="A833" s="239"/>
      <c r="B833" s="239"/>
      <c r="C833" s="239"/>
      <c r="D833" s="239"/>
      <c r="E833" s="239"/>
      <c r="F833" s="239"/>
      <c r="G833" s="239"/>
      <c r="H833" s="239"/>
      <c r="I833" s="239"/>
      <c r="J833" s="239"/>
      <c r="K833" s="239"/>
      <c r="L833" s="239"/>
      <c r="M833" s="239"/>
    </row>
    <row r="834">
      <c r="A834" s="239"/>
      <c r="B834" s="239"/>
      <c r="C834" s="239"/>
      <c r="D834" s="239"/>
      <c r="E834" s="239"/>
      <c r="F834" s="239"/>
      <c r="G834" s="239"/>
      <c r="H834" s="239"/>
      <c r="I834" s="239"/>
      <c r="J834" s="239"/>
      <c r="K834" s="239"/>
      <c r="L834" s="239"/>
      <c r="M834" s="239"/>
    </row>
    <row r="835">
      <c r="A835" s="239"/>
      <c r="B835" s="239"/>
      <c r="C835" s="239"/>
      <c r="D835" s="239"/>
      <c r="E835" s="239"/>
      <c r="F835" s="239"/>
      <c r="G835" s="239"/>
      <c r="H835" s="239"/>
      <c r="I835" s="239"/>
      <c r="J835" s="239"/>
      <c r="K835" s="239"/>
      <c r="L835" s="239"/>
      <c r="M835" s="239"/>
    </row>
    <row r="836">
      <c r="A836" s="239"/>
      <c r="B836" s="239"/>
      <c r="C836" s="239"/>
      <c r="D836" s="239"/>
      <c r="E836" s="239"/>
      <c r="F836" s="239"/>
      <c r="G836" s="239"/>
      <c r="H836" s="239"/>
      <c r="I836" s="239"/>
      <c r="J836" s="239"/>
      <c r="K836" s="239"/>
      <c r="L836" s="239"/>
      <c r="M836" s="239"/>
    </row>
    <row r="837">
      <c r="A837" s="239"/>
      <c r="B837" s="239"/>
      <c r="C837" s="239"/>
      <c r="D837" s="239"/>
      <c r="E837" s="239"/>
      <c r="F837" s="239"/>
      <c r="G837" s="239"/>
      <c r="H837" s="239"/>
      <c r="I837" s="239"/>
      <c r="J837" s="239"/>
      <c r="K837" s="239"/>
      <c r="L837" s="239"/>
      <c r="M837" s="239"/>
    </row>
    <row r="838">
      <c r="A838" s="239"/>
      <c r="B838" s="239"/>
      <c r="C838" s="239"/>
      <c r="D838" s="239"/>
      <c r="E838" s="239"/>
      <c r="F838" s="239"/>
      <c r="G838" s="239"/>
      <c r="H838" s="239"/>
      <c r="I838" s="239"/>
      <c r="J838" s="239"/>
      <c r="K838" s="239"/>
      <c r="L838" s="239"/>
      <c r="M838" s="239"/>
    </row>
    <row r="839">
      <c r="A839" s="239"/>
      <c r="B839" s="239"/>
      <c r="C839" s="239"/>
      <c r="D839" s="239"/>
      <c r="E839" s="239"/>
      <c r="F839" s="239"/>
      <c r="G839" s="239"/>
      <c r="H839" s="239"/>
      <c r="I839" s="239"/>
      <c r="J839" s="239"/>
      <c r="K839" s="239"/>
      <c r="L839" s="239"/>
      <c r="M839" s="239"/>
    </row>
    <row r="840">
      <c r="A840" s="239"/>
      <c r="B840" s="239"/>
      <c r="C840" s="239"/>
      <c r="D840" s="239"/>
      <c r="E840" s="239"/>
      <c r="F840" s="239"/>
      <c r="G840" s="239"/>
      <c r="H840" s="239"/>
      <c r="I840" s="239"/>
      <c r="J840" s="239"/>
      <c r="K840" s="239"/>
      <c r="L840" s="239"/>
      <c r="M840" s="239"/>
    </row>
    <row r="841">
      <c r="A841" s="239"/>
      <c r="B841" s="239"/>
      <c r="C841" s="239"/>
      <c r="D841" s="239"/>
      <c r="E841" s="239"/>
      <c r="F841" s="239"/>
      <c r="G841" s="239"/>
      <c r="H841" s="239"/>
      <c r="I841" s="239"/>
      <c r="J841" s="239"/>
      <c r="K841" s="239"/>
      <c r="L841" s="239"/>
      <c r="M841" s="239"/>
    </row>
    <row r="842">
      <c r="A842" s="239"/>
      <c r="B842" s="239"/>
      <c r="C842" s="239"/>
      <c r="D842" s="239"/>
      <c r="E842" s="239"/>
      <c r="F842" s="239"/>
      <c r="G842" s="239"/>
      <c r="H842" s="239"/>
      <c r="I842" s="239"/>
      <c r="J842" s="239"/>
      <c r="K842" s="239"/>
      <c r="L842" s="239"/>
      <c r="M842" s="239"/>
    </row>
    <row r="843">
      <c r="A843" s="239"/>
      <c r="B843" s="239"/>
      <c r="C843" s="239"/>
      <c r="D843" s="239"/>
      <c r="E843" s="239"/>
      <c r="F843" s="239"/>
      <c r="G843" s="239"/>
      <c r="H843" s="239"/>
      <c r="I843" s="239"/>
      <c r="J843" s="239"/>
      <c r="K843" s="239"/>
      <c r="L843" s="239"/>
      <c r="M843" s="239"/>
    </row>
    <row r="844">
      <c r="A844" s="239"/>
      <c r="B844" s="239"/>
      <c r="C844" s="239"/>
      <c r="D844" s="239"/>
      <c r="E844" s="239"/>
      <c r="F844" s="239"/>
      <c r="G844" s="239"/>
      <c r="H844" s="239"/>
      <c r="I844" s="239"/>
      <c r="J844" s="239"/>
      <c r="K844" s="239"/>
      <c r="L844" s="239"/>
      <c r="M844" s="239"/>
    </row>
    <row r="845">
      <c r="A845" s="239"/>
      <c r="B845" s="239"/>
      <c r="C845" s="239"/>
      <c r="D845" s="239"/>
      <c r="E845" s="239"/>
      <c r="F845" s="239"/>
      <c r="G845" s="239"/>
      <c r="H845" s="239"/>
      <c r="I845" s="239"/>
      <c r="J845" s="239"/>
      <c r="K845" s="239"/>
      <c r="L845" s="239"/>
      <c r="M845" s="239"/>
    </row>
    <row r="846">
      <c r="A846" s="239"/>
      <c r="B846" s="239"/>
      <c r="C846" s="239"/>
      <c r="D846" s="239"/>
      <c r="E846" s="239"/>
      <c r="F846" s="239"/>
      <c r="G846" s="239"/>
      <c r="H846" s="239"/>
      <c r="I846" s="239"/>
      <c r="J846" s="239"/>
      <c r="K846" s="239"/>
      <c r="L846" s="239"/>
      <c r="M846" s="239"/>
    </row>
    <row r="847">
      <c r="A847" s="239"/>
      <c r="B847" s="239"/>
      <c r="C847" s="239"/>
      <c r="D847" s="239"/>
      <c r="E847" s="239"/>
      <c r="F847" s="239"/>
      <c r="G847" s="239"/>
      <c r="H847" s="239"/>
      <c r="I847" s="239"/>
      <c r="J847" s="239"/>
      <c r="K847" s="239"/>
      <c r="L847" s="239"/>
      <c r="M847" s="239"/>
    </row>
    <row r="848">
      <c r="A848" s="239"/>
      <c r="B848" s="239"/>
      <c r="C848" s="239"/>
      <c r="D848" s="239"/>
      <c r="E848" s="239"/>
      <c r="F848" s="239"/>
      <c r="G848" s="239"/>
      <c r="H848" s="239"/>
      <c r="I848" s="239"/>
      <c r="J848" s="239"/>
      <c r="K848" s="239"/>
      <c r="L848" s="239"/>
      <c r="M848" s="239"/>
    </row>
    <row r="849">
      <c r="A849" s="239"/>
      <c r="B849" s="239"/>
      <c r="C849" s="239"/>
      <c r="D849" s="239"/>
      <c r="E849" s="239"/>
      <c r="F849" s="239"/>
      <c r="G849" s="239"/>
      <c r="H849" s="239"/>
      <c r="I849" s="239"/>
      <c r="J849" s="239"/>
      <c r="K849" s="239"/>
      <c r="L849" s="239"/>
      <c r="M849" s="239"/>
    </row>
    <row r="850">
      <c r="A850" s="239"/>
      <c r="B850" s="239"/>
      <c r="C850" s="239"/>
      <c r="D850" s="239"/>
      <c r="E850" s="239"/>
      <c r="F850" s="239"/>
      <c r="G850" s="239"/>
      <c r="H850" s="239"/>
      <c r="I850" s="239"/>
      <c r="J850" s="239"/>
      <c r="K850" s="239"/>
      <c r="L850" s="239"/>
      <c r="M850" s="239"/>
    </row>
    <row r="851">
      <c r="A851" s="239"/>
      <c r="B851" s="239"/>
      <c r="C851" s="239"/>
      <c r="D851" s="239"/>
      <c r="E851" s="239"/>
      <c r="F851" s="239"/>
      <c r="G851" s="239"/>
      <c r="H851" s="239"/>
      <c r="I851" s="239"/>
      <c r="J851" s="239"/>
      <c r="K851" s="239"/>
      <c r="L851" s="239"/>
      <c r="M851" s="239"/>
    </row>
    <row r="852">
      <c r="A852" s="239"/>
      <c r="B852" s="239"/>
      <c r="C852" s="239"/>
      <c r="D852" s="239"/>
      <c r="E852" s="239"/>
      <c r="F852" s="239"/>
      <c r="G852" s="239"/>
      <c r="H852" s="239"/>
      <c r="I852" s="239"/>
      <c r="J852" s="239"/>
      <c r="K852" s="239"/>
      <c r="L852" s="239"/>
      <c r="M852" s="239"/>
    </row>
    <row r="853">
      <c r="A853" s="239"/>
      <c r="B853" s="239"/>
      <c r="C853" s="239"/>
      <c r="D853" s="239"/>
      <c r="E853" s="239"/>
      <c r="F853" s="239"/>
      <c r="G853" s="239"/>
      <c r="H853" s="239"/>
      <c r="I853" s="239"/>
      <c r="J853" s="239"/>
      <c r="K853" s="239"/>
      <c r="L853" s="239"/>
      <c r="M853" s="239"/>
    </row>
    <row r="854">
      <c r="A854" s="239"/>
      <c r="B854" s="239"/>
      <c r="C854" s="239"/>
      <c r="D854" s="239"/>
      <c r="E854" s="239"/>
      <c r="F854" s="239"/>
      <c r="G854" s="239"/>
      <c r="H854" s="239"/>
      <c r="I854" s="239"/>
      <c r="J854" s="239"/>
      <c r="K854" s="239"/>
      <c r="L854" s="239"/>
      <c r="M854" s="239"/>
    </row>
    <row r="855">
      <c r="A855" s="239"/>
      <c r="B855" s="239"/>
      <c r="C855" s="239"/>
      <c r="D855" s="239"/>
      <c r="E855" s="239"/>
      <c r="F855" s="239"/>
      <c r="G855" s="239"/>
      <c r="H855" s="239"/>
      <c r="I855" s="239"/>
      <c r="J855" s="239"/>
      <c r="K855" s="239"/>
      <c r="L855" s="239"/>
      <c r="M855" s="239"/>
    </row>
    <row r="856">
      <c r="A856" s="239"/>
      <c r="B856" s="239"/>
      <c r="C856" s="239"/>
      <c r="D856" s="239"/>
      <c r="E856" s="239"/>
      <c r="F856" s="239"/>
      <c r="G856" s="239"/>
      <c r="H856" s="239"/>
      <c r="I856" s="239"/>
      <c r="J856" s="239"/>
      <c r="K856" s="239"/>
      <c r="L856" s="239"/>
      <c r="M856" s="239"/>
    </row>
    <row r="857">
      <c r="A857" s="239"/>
      <c r="B857" s="239"/>
      <c r="C857" s="239"/>
      <c r="D857" s="239"/>
      <c r="E857" s="239"/>
      <c r="F857" s="239"/>
      <c r="G857" s="239"/>
      <c r="H857" s="239"/>
      <c r="I857" s="239"/>
      <c r="J857" s="239"/>
      <c r="K857" s="239"/>
      <c r="L857" s="239"/>
      <c r="M857" s="239"/>
    </row>
    <row r="858">
      <c r="A858" s="239"/>
      <c r="B858" s="239"/>
      <c r="C858" s="239"/>
      <c r="D858" s="239"/>
      <c r="E858" s="239"/>
      <c r="F858" s="239"/>
      <c r="G858" s="239"/>
      <c r="H858" s="239"/>
      <c r="I858" s="239"/>
      <c r="J858" s="239"/>
      <c r="K858" s="239"/>
      <c r="L858" s="239"/>
      <c r="M858" s="239"/>
    </row>
    <row r="859">
      <c r="A859" s="239"/>
      <c r="B859" s="239"/>
      <c r="C859" s="239"/>
      <c r="D859" s="239"/>
      <c r="E859" s="239"/>
      <c r="F859" s="239"/>
      <c r="G859" s="239"/>
      <c r="H859" s="239"/>
      <c r="I859" s="239"/>
      <c r="J859" s="239"/>
      <c r="K859" s="239"/>
      <c r="L859" s="239"/>
      <c r="M859" s="239"/>
    </row>
    <row r="860">
      <c r="A860" s="239"/>
      <c r="B860" s="239"/>
      <c r="C860" s="239"/>
      <c r="D860" s="239"/>
      <c r="E860" s="239"/>
      <c r="F860" s="239"/>
      <c r="G860" s="239"/>
      <c r="H860" s="239"/>
      <c r="I860" s="239"/>
      <c r="J860" s="239"/>
      <c r="K860" s="239"/>
      <c r="L860" s="239"/>
      <c r="M860" s="239"/>
    </row>
    <row r="861">
      <c r="A861" s="239"/>
      <c r="B861" s="239"/>
      <c r="C861" s="239"/>
      <c r="D861" s="239"/>
      <c r="E861" s="239"/>
      <c r="F861" s="239"/>
      <c r="G861" s="239"/>
      <c r="H861" s="239"/>
      <c r="I861" s="239"/>
      <c r="J861" s="239"/>
      <c r="K861" s="239"/>
      <c r="L861" s="239"/>
      <c r="M861" s="239"/>
    </row>
    <row r="862">
      <c r="A862" s="239"/>
      <c r="B862" s="239"/>
      <c r="C862" s="239"/>
      <c r="D862" s="239"/>
      <c r="E862" s="239"/>
      <c r="F862" s="239"/>
      <c r="G862" s="239"/>
      <c r="H862" s="239"/>
      <c r="I862" s="239"/>
      <c r="J862" s="239"/>
      <c r="K862" s="239"/>
      <c r="L862" s="239"/>
      <c r="M862" s="239"/>
    </row>
    <row r="863">
      <c r="A863" s="239"/>
      <c r="B863" s="239"/>
      <c r="C863" s="239"/>
      <c r="D863" s="239"/>
      <c r="E863" s="239"/>
      <c r="F863" s="239"/>
      <c r="G863" s="239"/>
      <c r="H863" s="239"/>
      <c r="I863" s="239"/>
      <c r="J863" s="239"/>
      <c r="K863" s="239"/>
      <c r="L863" s="239"/>
      <c r="M863" s="239"/>
    </row>
    <row r="864">
      <c r="A864" s="239"/>
      <c r="B864" s="239"/>
      <c r="C864" s="239"/>
      <c r="D864" s="239"/>
      <c r="E864" s="239"/>
      <c r="F864" s="239"/>
      <c r="G864" s="239"/>
      <c r="H864" s="239"/>
      <c r="I864" s="239"/>
      <c r="J864" s="239"/>
      <c r="K864" s="239"/>
      <c r="L864" s="239"/>
      <c r="M864" s="239"/>
    </row>
    <row r="865">
      <c r="A865" s="239"/>
      <c r="B865" s="239"/>
      <c r="C865" s="239"/>
      <c r="D865" s="239"/>
      <c r="E865" s="239"/>
      <c r="F865" s="239"/>
      <c r="G865" s="239"/>
      <c r="H865" s="239"/>
      <c r="I865" s="239"/>
      <c r="J865" s="239"/>
      <c r="K865" s="239"/>
      <c r="L865" s="239"/>
      <c r="M865" s="239"/>
    </row>
    <row r="866">
      <c r="A866" s="239"/>
      <c r="B866" s="239"/>
      <c r="C866" s="239"/>
      <c r="D866" s="239"/>
      <c r="E866" s="239"/>
      <c r="F866" s="239"/>
      <c r="G866" s="239"/>
      <c r="H866" s="239"/>
      <c r="I866" s="239"/>
      <c r="J866" s="239"/>
      <c r="K866" s="239"/>
      <c r="L866" s="239"/>
      <c r="M866" s="239"/>
    </row>
    <row r="867">
      <c r="A867" s="239"/>
      <c r="B867" s="239"/>
      <c r="C867" s="239"/>
      <c r="D867" s="239"/>
      <c r="E867" s="239"/>
      <c r="F867" s="239"/>
      <c r="G867" s="239"/>
      <c r="H867" s="239"/>
      <c r="I867" s="239"/>
      <c r="J867" s="239"/>
      <c r="K867" s="239"/>
      <c r="L867" s="239"/>
      <c r="M867" s="239"/>
    </row>
    <row r="868">
      <c r="A868" s="239"/>
      <c r="B868" s="239"/>
      <c r="C868" s="239"/>
      <c r="D868" s="239"/>
      <c r="E868" s="239"/>
      <c r="F868" s="239"/>
      <c r="G868" s="239"/>
      <c r="H868" s="239"/>
      <c r="I868" s="239"/>
      <c r="J868" s="239"/>
      <c r="K868" s="239"/>
      <c r="L868" s="239"/>
      <c r="M868" s="239"/>
    </row>
    <row r="869">
      <c r="A869" s="239"/>
      <c r="B869" s="239"/>
      <c r="C869" s="239"/>
      <c r="D869" s="239"/>
      <c r="E869" s="239"/>
      <c r="F869" s="239"/>
      <c r="G869" s="239"/>
      <c r="H869" s="239"/>
      <c r="I869" s="239"/>
      <c r="J869" s="239"/>
      <c r="K869" s="239"/>
      <c r="L869" s="239"/>
      <c r="M869" s="239"/>
    </row>
    <row r="870">
      <c r="A870" s="239"/>
      <c r="B870" s="239"/>
      <c r="C870" s="239"/>
      <c r="D870" s="239"/>
      <c r="E870" s="239"/>
      <c r="F870" s="239"/>
      <c r="G870" s="239"/>
      <c r="H870" s="239"/>
      <c r="I870" s="239"/>
      <c r="J870" s="239"/>
      <c r="K870" s="239"/>
      <c r="L870" s="239"/>
      <c r="M870" s="239"/>
    </row>
    <row r="871">
      <c r="A871" s="239"/>
      <c r="B871" s="239"/>
      <c r="C871" s="239"/>
      <c r="D871" s="239"/>
      <c r="E871" s="239"/>
      <c r="F871" s="239"/>
      <c r="G871" s="239"/>
      <c r="H871" s="239"/>
      <c r="I871" s="239"/>
      <c r="J871" s="239"/>
      <c r="K871" s="239"/>
      <c r="L871" s="239"/>
      <c r="M871" s="239"/>
    </row>
    <row r="872">
      <c r="A872" s="239"/>
      <c r="B872" s="239"/>
      <c r="C872" s="239"/>
      <c r="D872" s="239"/>
      <c r="E872" s="239"/>
      <c r="F872" s="239"/>
      <c r="G872" s="239"/>
      <c r="H872" s="239"/>
      <c r="I872" s="239"/>
      <c r="J872" s="239"/>
      <c r="K872" s="239"/>
      <c r="L872" s="239"/>
      <c r="M872" s="239"/>
    </row>
    <row r="873">
      <c r="A873" s="239"/>
      <c r="B873" s="239"/>
      <c r="C873" s="239"/>
      <c r="D873" s="239"/>
      <c r="E873" s="239"/>
      <c r="F873" s="239"/>
      <c r="G873" s="239"/>
      <c r="H873" s="239"/>
      <c r="I873" s="239"/>
      <c r="J873" s="239"/>
      <c r="K873" s="239"/>
      <c r="L873" s="239"/>
      <c r="M873" s="239"/>
    </row>
    <row r="874">
      <c r="A874" s="239"/>
      <c r="B874" s="239"/>
      <c r="C874" s="239"/>
      <c r="D874" s="239"/>
      <c r="E874" s="239"/>
      <c r="F874" s="239"/>
      <c r="G874" s="239"/>
      <c r="H874" s="239"/>
      <c r="I874" s="239"/>
      <c r="J874" s="239"/>
      <c r="K874" s="239"/>
      <c r="L874" s="239"/>
      <c r="M874" s="239"/>
    </row>
    <row r="875">
      <c r="A875" s="239"/>
      <c r="B875" s="239"/>
      <c r="C875" s="239"/>
      <c r="D875" s="239"/>
      <c r="E875" s="239"/>
      <c r="F875" s="239"/>
      <c r="G875" s="239"/>
      <c r="H875" s="239"/>
      <c r="I875" s="239"/>
      <c r="J875" s="239"/>
      <c r="K875" s="239"/>
      <c r="L875" s="239"/>
      <c r="M875" s="239"/>
    </row>
    <row r="876">
      <c r="A876" s="239"/>
      <c r="B876" s="239"/>
      <c r="C876" s="239"/>
      <c r="D876" s="239"/>
      <c r="E876" s="239"/>
      <c r="F876" s="239"/>
      <c r="G876" s="239"/>
      <c r="H876" s="239"/>
      <c r="I876" s="239"/>
      <c r="J876" s="239"/>
      <c r="K876" s="239"/>
      <c r="L876" s="239"/>
      <c r="M876" s="239"/>
    </row>
    <row r="877">
      <c r="A877" s="239"/>
      <c r="B877" s="239"/>
      <c r="C877" s="239"/>
      <c r="D877" s="239"/>
      <c r="E877" s="239"/>
      <c r="F877" s="239"/>
      <c r="G877" s="239"/>
      <c r="H877" s="239"/>
      <c r="I877" s="239"/>
      <c r="J877" s="239"/>
      <c r="K877" s="239"/>
      <c r="L877" s="239"/>
      <c r="M877" s="239"/>
    </row>
    <row r="878">
      <c r="A878" s="239"/>
      <c r="B878" s="239"/>
      <c r="C878" s="239"/>
      <c r="D878" s="239"/>
      <c r="E878" s="239"/>
      <c r="F878" s="239"/>
      <c r="G878" s="239"/>
      <c r="H878" s="239"/>
      <c r="I878" s="239"/>
      <c r="J878" s="239"/>
      <c r="K878" s="239"/>
      <c r="L878" s="239"/>
      <c r="M878" s="239"/>
    </row>
    <row r="879">
      <c r="A879" s="239"/>
      <c r="B879" s="239"/>
      <c r="C879" s="239"/>
      <c r="D879" s="239"/>
      <c r="E879" s="239"/>
      <c r="F879" s="239"/>
      <c r="G879" s="239"/>
      <c r="H879" s="239"/>
      <c r="I879" s="239"/>
      <c r="J879" s="239"/>
      <c r="K879" s="239"/>
      <c r="L879" s="239"/>
      <c r="M879" s="239"/>
    </row>
    <row r="880">
      <c r="A880" s="239"/>
      <c r="B880" s="239"/>
      <c r="C880" s="239"/>
      <c r="D880" s="239"/>
      <c r="E880" s="239"/>
      <c r="F880" s="239"/>
      <c r="G880" s="239"/>
      <c r="H880" s="239"/>
      <c r="I880" s="239"/>
      <c r="J880" s="239"/>
      <c r="K880" s="239"/>
      <c r="L880" s="239"/>
      <c r="M880" s="239"/>
    </row>
    <row r="881">
      <c r="A881" s="239"/>
      <c r="B881" s="239"/>
      <c r="C881" s="239"/>
      <c r="D881" s="239"/>
      <c r="E881" s="239"/>
      <c r="F881" s="239"/>
      <c r="G881" s="239"/>
      <c r="H881" s="239"/>
      <c r="I881" s="239"/>
      <c r="J881" s="239"/>
      <c r="K881" s="239"/>
      <c r="L881" s="239"/>
      <c r="M881" s="239"/>
    </row>
    <row r="882">
      <c r="A882" s="239"/>
      <c r="B882" s="239"/>
      <c r="C882" s="239"/>
      <c r="D882" s="239"/>
      <c r="E882" s="239"/>
      <c r="F882" s="239"/>
      <c r="G882" s="239"/>
      <c r="H882" s="239"/>
      <c r="I882" s="239"/>
      <c r="J882" s="239"/>
      <c r="K882" s="239"/>
      <c r="L882" s="239"/>
      <c r="M882" s="239"/>
    </row>
    <row r="883">
      <c r="A883" s="239"/>
      <c r="B883" s="239"/>
      <c r="C883" s="239"/>
      <c r="D883" s="239"/>
      <c r="E883" s="239"/>
      <c r="F883" s="239"/>
      <c r="G883" s="239"/>
      <c r="H883" s="239"/>
      <c r="I883" s="239"/>
      <c r="J883" s="239"/>
      <c r="K883" s="239"/>
      <c r="L883" s="239"/>
      <c r="M883" s="239"/>
    </row>
    <row r="884">
      <c r="A884" s="239"/>
      <c r="B884" s="239"/>
      <c r="C884" s="239"/>
      <c r="D884" s="239"/>
      <c r="E884" s="239"/>
      <c r="F884" s="239"/>
      <c r="G884" s="239"/>
      <c r="H884" s="239"/>
      <c r="I884" s="239"/>
      <c r="J884" s="239"/>
      <c r="K884" s="239"/>
      <c r="L884" s="239"/>
      <c r="M884" s="239"/>
    </row>
    <row r="885">
      <c r="A885" s="239"/>
      <c r="B885" s="239"/>
      <c r="C885" s="239"/>
      <c r="D885" s="239"/>
      <c r="E885" s="239"/>
      <c r="F885" s="239"/>
      <c r="G885" s="239"/>
      <c r="H885" s="239"/>
      <c r="I885" s="239"/>
      <c r="J885" s="239"/>
      <c r="K885" s="239"/>
      <c r="L885" s="239"/>
      <c r="M885" s="239"/>
    </row>
    <row r="886">
      <c r="A886" s="239"/>
      <c r="B886" s="239"/>
      <c r="C886" s="239"/>
      <c r="D886" s="239"/>
      <c r="E886" s="239"/>
      <c r="F886" s="239"/>
      <c r="G886" s="239"/>
      <c r="H886" s="239"/>
      <c r="I886" s="239"/>
      <c r="J886" s="239"/>
      <c r="K886" s="239"/>
      <c r="L886" s="239"/>
      <c r="M886" s="239"/>
    </row>
    <row r="887">
      <c r="A887" s="239"/>
      <c r="B887" s="239"/>
      <c r="C887" s="239"/>
      <c r="D887" s="239"/>
      <c r="E887" s="239"/>
      <c r="F887" s="239"/>
      <c r="G887" s="239"/>
      <c r="H887" s="239"/>
      <c r="I887" s="239"/>
      <c r="J887" s="239"/>
      <c r="K887" s="239"/>
      <c r="L887" s="239"/>
      <c r="M887" s="239"/>
    </row>
    <row r="888">
      <c r="A888" s="239"/>
      <c r="B888" s="239"/>
      <c r="C888" s="239"/>
      <c r="D888" s="239"/>
      <c r="E888" s="239"/>
      <c r="F888" s="239"/>
      <c r="G888" s="239"/>
      <c r="H888" s="239"/>
      <c r="I888" s="239"/>
      <c r="J888" s="239"/>
      <c r="K888" s="239"/>
      <c r="L888" s="239"/>
      <c r="M888" s="239"/>
    </row>
    <row r="889">
      <c r="A889" s="239"/>
      <c r="B889" s="239"/>
      <c r="C889" s="239"/>
      <c r="D889" s="239"/>
      <c r="E889" s="239"/>
      <c r="F889" s="239"/>
      <c r="G889" s="239"/>
      <c r="H889" s="239"/>
      <c r="I889" s="239"/>
      <c r="J889" s="239"/>
      <c r="K889" s="239"/>
      <c r="L889" s="239"/>
      <c r="M889" s="239"/>
    </row>
    <row r="890">
      <c r="A890" s="239"/>
      <c r="B890" s="239"/>
      <c r="C890" s="239"/>
      <c r="D890" s="239"/>
      <c r="E890" s="239"/>
      <c r="F890" s="239"/>
      <c r="G890" s="239"/>
      <c r="H890" s="239"/>
      <c r="I890" s="239"/>
      <c r="J890" s="239"/>
      <c r="K890" s="239"/>
      <c r="L890" s="239"/>
      <c r="M890" s="239"/>
    </row>
    <row r="891">
      <c r="A891" s="239"/>
      <c r="B891" s="239"/>
      <c r="C891" s="239"/>
      <c r="D891" s="239"/>
      <c r="E891" s="239"/>
      <c r="F891" s="239"/>
      <c r="G891" s="239"/>
      <c r="H891" s="239"/>
      <c r="I891" s="239"/>
      <c r="J891" s="239"/>
      <c r="K891" s="239"/>
      <c r="L891" s="239"/>
      <c r="M891" s="239"/>
    </row>
    <row r="892">
      <c r="A892" s="239"/>
      <c r="B892" s="239"/>
      <c r="C892" s="239"/>
      <c r="D892" s="239"/>
      <c r="E892" s="239"/>
      <c r="F892" s="239"/>
      <c r="G892" s="239"/>
      <c r="H892" s="239"/>
      <c r="I892" s="239"/>
      <c r="J892" s="239"/>
      <c r="K892" s="239"/>
      <c r="L892" s="239"/>
      <c r="M892" s="239"/>
    </row>
    <row r="893">
      <c r="A893" s="239"/>
      <c r="B893" s="239"/>
      <c r="C893" s="239"/>
      <c r="D893" s="239"/>
      <c r="E893" s="239"/>
      <c r="F893" s="239"/>
      <c r="G893" s="239"/>
      <c r="H893" s="239"/>
      <c r="I893" s="239"/>
      <c r="J893" s="239"/>
      <c r="K893" s="239"/>
      <c r="L893" s="239"/>
      <c r="M893" s="239"/>
    </row>
    <row r="894">
      <c r="A894" s="239"/>
      <c r="B894" s="239"/>
      <c r="C894" s="239"/>
      <c r="D894" s="239"/>
      <c r="E894" s="239"/>
      <c r="F894" s="239"/>
      <c r="G894" s="239"/>
      <c r="H894" s="239"/>
      <c r="I894" s="239"/>
      <c r="J894" s="239"/>
      <c r="K894" s="239"/>
      <c r="L894" s="239"/>
      <c r="M894" s="239"/>
    </row>
    <row r="895">
      <c r="A895" s="239"/>
      <c r="B895" s="239"/>
      <c r="C895" s="239"/>
      <c r="D895" s="239"/>
      <c r="E895" s="239"/>
      <c r="F895" s="239"/>
      <c r="G895" s="239"/>
      <c r="H895" s="239"/>
      <c r="I895" s="239"/>
      <c r="J895" s="239"/>
      <c r="K895" s="239"/>
      <c r="L895" s="239"/>
      <c r="M895" s="239"/>
    </row>
    <row r="896">
      <c r="A896" s="239"/>
      <c r="B896" s="239"/>
      <c r="C896" s="239"/>
      <c r="D896" s="239"/>
      <c r="E896" s="239"/>
      <c r="F896" s="239"/>
      <c r="G896" s="239"/>
      <c r="H896" s="239"/>
      <c r="I896" s="239"/>
      <c r="J896" s="239"/>
      <c r="K896" s="239"/>
      <c r="L896" s="239"/>
      <c r="M896" s="239"/>
    </row>
    <row r="897">
      <c r="A897" s="239"/>
      <c r="B897" s="239"/>
      <c r="C897" s="239"/>
      <c r="D897" s="239"/>
      <c r="E897" s="239"/>
      <c r="F897" s="239"/>
      <c r="G897" s="239"/>
      <c r="H897" s="239"/>
      <c r="I897" s="239"/>
      <c r="J897" s="239"/>
      <c r="K897" s="239"/>
      <c r="L897" s="239"/>
      <c r="M897" s="239"/>
    </row>
    <row r="898">
      <c r="A898" s="239"/>
      <c r="B898" s="239"/>
      <c r="C898" s="239"/>
      <c r="D898" s="239"/>
      <c r="E898" s="239"/>
      <c r="F898" s="239"/>
      <c r="G898" s="239"/>
      <c r="H898" s="239"/>
      <c r="I898" s="239"/>
      <c r="J898" s="239"/>
      <c r="K898" s="239"/>
      <c r="L898" s="239"/>
      <c r="M898" s="239"/>
    </row>
    <row r="899">
      <c r="A899" s="239"/>
      <c r="B899" s="239"/>
      <c r="C899" s="239"/>
      <c r="D899" s="239"/>
      <c r="E899" s="239"/>
      <c r="F899" s="239"/>
      <c r="G899" s="239"/>
      <c r="H899" s="239"/>
      <c r="I899" s="239"/>
      <c r="J899" s="239"/>
      <c r="K899" s="239"/>
      <c r="L899" s="239"/>
      <c r="M899" s="239"/>
    </row>
    <row r="900">
      <c r="A900" s="239"/>
      <c r="B900" s="239"/>
      <c r="C900" s="239"/>
      <c r="D900" s="239"/>
      <c r="E900" s="239"/>
      <c r="F900" s="239"/>
      <c r="G900" s="239"/>
      <c r="H900" s="239"/>
      <c r="I900" s="239"/>
      <c r="J900" s="239"/>
      <c r="K900" s="239"/>
      <c r="L900" s="239"/>
      <c r="M900" s="239"/>
    </row>
    <row r="901">
      <c r="A901" s="239"/>
      <c r="B901" s="239"/>
      <c r="C901" s="239"/>
      <c r="D901" s="239"/>
      <c r="E901" s="239"/>
      <c r="F901" s="239"/>
      <c r="G901" s="239"/>
      <c r="H901" s="239"/>
      <c r="I901" s="239"/>
      <c r="J901" s="239"/>
      <c r="K901" s="239"/>
      <c r="L901" s="239"/>
      <c r="M901" s="239"/>
    </row>
    <row r="902">
      <c r="A902" s="239"/>
      <c r="B902" s="239"/>
      <c r="C902" s="239"/>
      <c r="D902" s="239"/>
      <c r="E902" s="239"/>
      <c r="F902" s="239"/>
      <c r="G902" s="239"/>
      <c r="H902" s="239"/>
      <c r="I902" s="239"/>
      <c r="J902" s="239"/>
      <c r="K902" s="239"/>
      <c r="L902" s="239"/>
      <c r="M902" s="239"/>
    </row>
    <row r="903">
      <c r="A903" s="239"/>
      <c r="B903" s="239"/>
      <c r="C903" s="239"/>
      <c r="D903" s="239"/>
      <c r="E903" s="239"/>
      <c r="F903" s="239"/>
      <c r="G903" s="239"/>
      <c r="H903" s="239"/>
      <c r="I903" s="239"/>
      <c r="J903" s="239"/>
      <c r="K903" s="239"/>
      <c r="L903" s="239"/>
      <c r="M903" s="239"/>
    </row>
    <row r="904">
      <c r="A904" s="239"/>
      <c r="B904" s="239"/>
      <c r="C904" s="239"/>
      <c r="D904" s="239"/>
      <c r="E904" s="239"/>
      <c r="F904" s="239"/>
      <c r="G904" s="239"/>
      <c r="H904" s="239"/>
      <c r="I904" s="239"/>
      <c r="J904" s="239"/>
      <c r="K904" s="239"/>
      <c r="L904" s="239"/>
      <c r="M904" s="239"/>
    </row>
    <row r="905">
      <c r="A905" s="239"/>
      <c r="B905" s="239"/>
      <c r="C905" s="239"/>
      <c r="D905" s="239"/>
      <c r="E905" s="239"/>
      <c r="F905" s="239"/>
      <c r="G905" s="239"/>
      <c r="H905" s="239"/>
      <c r="I905" s="239"/>
      <c r="J905" s="239"/>
      <c r="K905" s="239"/>
      <c r="L905" s="239"/>
      <c r="M905" s="239"/>
    </row>
    <row r="906">
      <c r="A906" s="239"/>
      <c r="B906" s="239"/>
      <c r="C906" s="239"/>
      <c r="D906" s="239"/>
      <c r="E906" s="239"/>
      <c r="F906" s="239"/>
      <c r="G906" s="239"/>
      <c r="H906" s="239"/>
      <c r="I906" s="239"/>
      <c r="J906" s="239"/>
      <c r="K906" s="239"/>
      <c r="L906" s="239"/>
      <c r="M906" s="239"/>
    </row>
    <row r="907">
      <c r="A907" s="239"/>
      <c r="B907" s="239"/>
      <c r="C907" s="239"/>
      <c r="D907" s="239"/>
      <c r="E907" s="239"/>
      <c r="F907" s="239"/>
      <c r="G907" s="239"/>
      <c r="H907" s="239"/>
      <c r="I907" s="239"/>
      <c r="J907" s="239"/>
      <c r="K907" s="239"/>
      <c r="L907" s="239"/>
      <c r="M907" s="239"/>
    </row>
    <row r="908">
      <c r="A908" s="239"/>
      <c r="B908" s="239"/>
      <c r="C908" s="239"/>
      <c r="D908" s="239"/>
      <c r="E908" s="239"/>
      <c r="F908" s="239"/>
      <c r="G908" s="239"/>
      <c r="H908" s="239"/>
      <c r="I908" s="239"/>
      <c r="J908" s="239"/>
      <c r="K908" s="239"/>
      <c r="L908" s="239"/>
      <c r="M908" s="239"/>
    </row>
    <row r="909">
      <c r="A909" s="239"/>
      <c r="B909" s="239"/>
      <c r="C909" s="239"/>
      <c r="D909" s="239"/>
      <c r="E909" s="239"/>
      <c r="F909" s="239"/>
      <c r="G909" s="239"/>
      <c r="H909" s="239"/>
      <c r="I909" s="239"/>
      <c r="J909" s="239"/>
      <c r="K909" s="239"/>
      <c r="L909" s="239"/>
      <c r="M909" s="239"/>
    </row>
    <row r="910">
      <c r="A910" s="239"/>
      <c r="B910" s="239"/>
      <c r="C910" s="239"/>
      <c r="D910" s="239"/>
      <c r="E910" s="239"/>
      <c r="F910" s="239"/>
      <c r="G910" s="239"/>
      <c r="H910" s="239"/>
      <c r="I910" s="239"/>
      <c r="J910" s="239"/>
      <c r="K910" s="239"/>
      <c r="L910" s="239"/>
      <c r="M910" s="239"/>
    </row>
    <row r="911">
      <c r="A911" s="239"/>
      <c r="B911" s="239"/>
      <c r="C911" s="239"/>
      <c r="D911" s="239"/>
      <c r="E911" s="239"/>
      <c r="F911" s="239"/>
      <c r="G911" s="239"/>
      <c r="H911" s="239"/>
      <c r="I911" s="239"/>
      <c r="J911" s="239"/>
      <c r="K911" s="239"/>
      <c r="L911" s="239"/>
      <c r="M911" s="239"/>
    </row>
    <row r="912">
      <c r="A912" s="239"/>
      <c r="B912" s="239"/>
      <c r="C912" s="239"/>
      <c r="D912" s="239"/>
      <c r="E912" s="239"/>
      <c r="F912" s="239"/>
      <c r="G912" s="239"/>
      <c r="H912" s="239"/>
      <c r="I912" s="239"/>
      <c r="J912" s="239"/>
      <c r="K912" s="239"/>
      <c r="L912" s="239"/>
      <c r="M912" s="239"/>
    </row>
    <row r="913">
      <c r="A913" s="239"/>
      <c r="B913" s="239"/>
      <c r="C913" s="239"/>
      <c r="D913" s="239"/>
      <c r="E913" s="239"/>
      <c r="F913" s="239"/>
      <c r="G913" s="239"/>
      <c r="H913" s="239"/>
      <c r="I913" s="239"/>
      <c r="J913" s="239"/>
      <c r="K913" s="239"/>
      <c r="L913" s="239"/>
      <c r="M913" s="239"/>
    </row>
    <row r="914">
      <c r="A914" s="239"/>
      <c r="B914" s="239"/>
      <c r="C914" s="239"/>
      <c r="D914" s="239"/>
      <c r="E914" s="239"/>
      <c r="F914" s="239"/>
      <c r="G914" s="239"/>
      <c r="H914" s="239"/>
      <c r="I914" s="239"/>
      <c r="J914" s="239"/>
      <c r="K914" s="239"/>
      <c r="L914" s="239"/>
      <c r="M914" s="239"/>
    </row>
    <row r="915">
      <c r="A915" s="239"/>
      <c r="B915" s="239"/>
      <c r="C915" s="239"/>
      <c r="D915" s="239"/>
      <c r="E915" s="239"/>
      <c r="F915" s="239"/>
      <c r="G915" s="239"/>
      <c r="H915" s="239"/>
      <c r="I915" s="239"/>
      <c r="J915" s="239"/>
      <c r="K915" s="239"/>
      <c r="L915" s="239"/>
      <c r="M915" s="239"/>
    </row>
    <row r="916">
      <c r="A916" s="239"/>
      <c r="B916" s="239"/>
      <c r="C916" s="239"/>
      <c r="D916" s="239"/>
      <c r="E916" s="239"/>
      <c r="F916" s="239"/>
      <c r="G916" s="239"/>
      <c r="H916" s="239"/>
      <c r="I916" s="239"/>
      <c r="J916" s="239"/>
      <c r="K916" s="239"/>
      <c r="L916" s="239"/>
      <c r="M916" s="239"/>
    </row>
    <row r="917">
      <c r="A917" s="239"/>
      <c r="B917" s="239"/>
      <c r="C917" s="239"/>
      <c r="D917" s="239"/>
      <c r="E917" s="239"/>
      <c r="F917" s="239"/>
      <c r="G917" s="239"/>
      <c r="H917" s="239"/>
      <c r="I917" s="239"/>
      <c r="J917" s="239"/>
      <c r="K917" s="239"/>
      <c r="L917" s="239"/>
      <c r="M917" s="239"/>
    </row>
    <row r="918">
      <c r="A918" s="239"/>
      <c r="B918" s="239"/>
      <c r="C918" s="239"/>
      <c r="D918" s="239"/>
      <c r="E918" s="239"/>
      <c r="F918" s="239"/>
      <c r="G918" s="239"/>
      <c r="H918" s="239"/>
      <c r="I918" s="239"/>
      <c r="J918" s="239"/>
      <c r="K918" s="239"/>
      <c r="L918" s="239"/>
      <c r="M918" s="239"/>
    </row>
    <row r="919">
      <c r="A919" s="239"/>
      <c r="B919" s="239"/>
      <c r="C919" s="239"/>
      <c r="D919" s="239"/>
      <c r="E919" s="239"/>
      <c r="F919" s="239"/>
      <c r="G919" s="239"/>
      <c r="H919" s="239"/>
      <c r="I919" s="239"/>
      <c r="J919" s="239"/>
      <c r="K919" s="239"/>
      <c r="L919" s="239"/>
      <c r="M919" s="239"/>
    </row>
    <row r="920">
      <c r="A920" s="239"/>
      <c r="B920" s="239"/>
      <c r="C920" s="239"/>
      <c r="D920" s="239"/>
      <c r="E920" s="239"/>
      <c r="F920" s="239"/>
      <c r="G920" s="239"/>
      <c r="H920" s="239"/>
      <c r="I920" s="239"/>
      <c r="J920" s="239"/>
      <c r="K920" s="239"/>
      <c r="L920" s="239"/>
      <c r="M920" s="239"/>
    </row>
    <row r="921">
      <c r="A921" s="239"/>
      <c r="B921" s="239"/>
      <c r="C921" s="239"/>
      <c r="D921" s="239"/>
      <c r="E921" s="239"/>
      <c r="F921" s="239"/>
      <c r="G921" s="239"/>
      <c r="H921" s="239"/>
      <c r="I921" s="239"/>
      <c r="J921" s="239"/>
      <c r="K921" s="239"/>
      <c r="L921" s="239"/>
      <c r="M921" s="239"/>
    </row>
    <row r="922">
      <c r="A922" s="239"/>
      <c r="B922" s="239"/>
      <c r="C922" s="239"/>
      <c r="D922" s="239"/>
      <c r="E922" s="239"/>
      <c r="F922" s="239"/>
      <c r="G922" s="239"/>
      <c r="H922" s="239"/>
      <c r="I922" s="239"/>
      <c r="J922" s="239"/>
      <c r="K922" s="239"/>
      <c r="L922" s="239"/>
      <c r="M922" s="239"/>
    </row>
    <row r="923">
      <c r="A923" s="239"/>
      <c r="B923" s="239"/>
      <c r="C923" s="239"/>
      <c r="D923" s="239"/>
      <c r="E923" s="239"/>
      <c r="F923" s="239"/>
      <c r="G923" s="239"/>
      <c r="H923" s="239"/>
      <c r="I923" s="239"/>
      <c r="J923" s="239"/>
      <c r="K923" s="239"/>
      <c r="L923" s="239"/>
      <c r="M923" s="239"/>
    </row>
    <row r="924">
      <c r="A924" s="239"/>
      <c r="B924" s="239"/>
      <c r="C924" s="239"/>
      <c r="D924" s="239"/>
      <c r="E924" s="239"/>
      <c r="F924" s="239"/>
      <c r="G924" s="239"/>
      <c r="H924" s="239"/>
      <c r="I924" s="239"/>
      <c r="J924" s="239"/>
      <c r="K924" s="239"/>
      <c r="L924" s="239"/>
      <c r="M924" s="239"/>
    </row>
    <row r="925">
      <c r="A925" s="239"/>
      <c r="B925" s="239"/>
      <c r="C925" s="239"/>
      <c r="D925" s="239"/>
      <c r="E925" s="239"/>
      <c r="F925" s="239"/>
      <c r="G925" s="239"/>
      <c r="H925" s="239"/>
      <c r="I925" s="239"/>
      <c r="J925" s="239"/>
      <c r="K925" s="239"/>
      <c r="L925" s="239"/>
      <c r="M925" s="239"/>
    </row>
    <row r="926">
      <c r="A926" s="239"/>
      <c r="B926" s="239"/>
      <c r="C926" s="239"/>
      <c r="D926" s="239"/>
      <c r="E926" s="239"/>
      <c r="F926" s="239"/>
      <c r="G926" s="239"/>
      <c r="H926" s="239"/>
      <c r="I926" s="239"/>
      <c r="J926" s="239"/>
      <c r="K926" s="239"/>
      <c r="L926" s="239"/>
      <c r="M926" s="239"/>
    </row>
    <row r="927">
      <c r="A927" s="239"/>
      <c r="B927" s="239"/>
      <c r="C927" s="239"/>
      <c r="D927" s="239"/>
      <c r="E927" s="239"/>
      <c r="F927" s="239"/>
      <c r="G927" s="239"/>
      <c r="H927" s="239"/>
      <c r="I927" s="239"/>
      <c r="J927" s="239"/>
      <c r="K927" s="239"/>
      <c r="L927" s="239"/>
      <c r="M927" s="239"/>
    </row>
    <row r="928">
      <c r="A928" s="239"/>
      <c r="B928" s="239"/>
      <c r="C928" s="239"/>
      <c r="D928" s="239"/>
      <c r="E928" s="239"/>
      <c r="F928" s="239"/>
      <c r="G928" s="239"/>
      <c r="H928" s="239"/>
      <c r="I928" s="239"/>
      <c r="J928" s="239"/>
      <c r="K928" s="239"/>
      <c r="L928" s="239"/>
      <c r="M928" s="239"/>
    </row>
    <row r="929">
      <c r="A929" s="239"/>
      <c r="B929" s="239"/>
      <c r="C929" s="239"/>
      <c r="D929" s="239"/>
      <c r="E929" s="239"/>
      <c r="F929" s="239"/>
      <c r="G929" s="239"/>
      <c r="H929" s="239"/>
      <c r="I929" s="239"/>
      <c r="J929" s="239"/>
      <c r="K929" s="239"/>
      <c r="L929" s="239"/>
      <c r="M929" s="239"/>
    </row>
    <row r="930">
      <c r="A930" s="239"/>
      <c r="B930" s="239"/>
      <c r="C930" s="239"/>
      <c r="D930" s="239"/>
      <c r="E930" s="239"/>
      <c r="F930" s="239"/>
      <c r="G930" s="239"/>
      <c r="H930" s="239"/>
      <c r="I930" s="239"/>
      <c r="J930" s="239"/>
      <c r="K930" s="239"/>
      <c r="L930" s="239"/>
      <c r="M930" s="239"/>
    </row>
    <row r="931">
      <c r="A931" s="239"/>
      <c r="B931" s="239"/>
      <c r="C931" s="239"/>
      <c r="D931" s="239"/>
      <c r="E931" s="239"/>
      <c r="F931" s="239"/>
      <c r="G931" s="239"/>
      <c r="H931" s="239"/>
      <c r="I931" s="239"/>
      <c r="J931" s="239"/>
      <c r="K931" s="239"/>
      <c r="L931" s="239"/>
      <c r="M931" s="239"/>
    </row>
    <row r="932">
      <c r="A932" s="239"/>
      <c r="B932" s="239"/>
      <c r="C932" s="239"/>
      <c r="D932" s="239"/>
      <c r="E932" s="239"/>
      <c r="F932" s="239"/>
      <c r="G932" s="239"/>
      <c r="H932" s="239"/>
      <c r="I932" s="239"/>
      <c r="J932" s="239"/>
      <c r="K932" s="239"/>
      <c r="L932" s="239"/>
      <c r="M932" s="239"/>
    </row>
    <row r="933">
      <c r="A933" s="239"/>
      <c r="B933" s="239"/>
      <c r="C933" s="239"/>
      <c r="D933" s="239"/>
      <c r="E933" s="239"/>
      <c r="F933" s="239"/>
      <c r="G933" s="239"/>
      <c r="H933" s="239"/>
      <c r="I933" s="239"/>
      <c r="J933" s="239"/>
      <c r="K933" s="239"/>
      <c r="L933" s="239"/>
      <c r="M933" s="239"/>
    </row>
    <row r="934">
      <c r="A934" s="239"/>
      <c r="B934" s="239"/>
      <c r="C934" s="239"/>
      <c r="D934" s="239"/>
      <c r="E934" s="239"/>
      <c r="F934" s="239"/>
      <c r="G934" s="239"/>
      <c r="H934" s="239"/>
      <c r="I934" s="239"/>
      <c r="J934" s="239"/>
      <c r="K934" s="239"/>
      <c r="L934" s="239"/>
      <c r="M934" s="239"/>
    </row>
    <row r="935">
      <c r="A935" s="239"/>
      <c r="B935" s="239"/>
      <c r="C935" s="239"/>
      <c r="D935" s="239"/>
      <c r="E935" s="239"/>
      <c r="F935" s="239"/>
      <c r="G935" s="239"/>
      <c r="H935" s="239"/>
      <c r="I935" s="239"/>
      <c r="J935" s="239"/>
      <c r="K935" s="239"/>
      <c r="L935" s="239"/>
      <c r="M935" s="239"/>
    </row>
    <row r="936">
      <c r="A936" s="239"/>
      <c r="B936" s="239"/>
      <c r="C936" s="239"/>
      <c r="D936" s="239"/>
      <c r="E936" s="239"/>
      <c r="F936" s="239"/>
      <c r="G936" s="239"/>
      <c r="H936" s="239"/>
      <c r="I936" s="239"/>
      <c r="J936" s="239"/>
      <c r="K936" s="239"/>
      <c r="L936" s="239"/>
      <c r="M936" s="239"/>
    </row>
    <row r="937">
      <c r="A937" s="239"/>
      <c r="B937" s="239"/>
      <c r="C937" s="239"/>
      <c r="D937" s="239"/>
      <c r="E937" s="239"/>
      <c r="F937" s="239"/>
      <c r="G937" s="239"/>
      <c r="H937" s="239"/>
      <c r="I937" s="239"/>
      <c r="J937" s="239"/>
      <c r="K937" s="239"/>
      <c r="L937" s="239"/>
      <c r="M937" s="239"/>
    </row>
    <row r="938">
      <c r="A938" s="239"/>
      <c r="B938" s="239"/>
      <c r="C938" s="239"/>
      <c r="D938" s="239"/>
      <c r="E938" s="239"/>
      <c r="F938" s="239"/>
      <c r="G938" s="239"/>
      <c r="H938" s="239"/>
      <c r="I938" s="239"/>
      <c r="J938" s="239"/>
      <c r="K938" s="239"/>
      <c r="L938" s="239"/>
      <c r="M938" s="239"/>
    </row>
    <row r="939">
      <c r="A939" s="239"/>
      <c r="B939" s="239"/>
      <c r="C939" s="239"/>
      <c r="D939" s="239"/>
      <c r="E939" s="239"/>
      <c r="F939" s="239"/>
      <c r="G939" s="239"/>
      <c r="H939" s="239"/>
      <c r="I939" s="239"/>
      <c r="J939" s="239"/>
      <c r="K939" s="239"/>
      <c r="L939" s="239"/>
      <c r="M939" s="239"/>
    </row>
    <row r="940">
      <c r="A940" s="239"/>
      <c r="B940" s="239"/>
      <c r="C940" s="239"/>
      <c r="D940" s="239"/>
      <c r="E940" s="239"/>
      <c r="F940" s="239"/>
      <c r="G940" s="239"/>
      <c r="H940" s="239"/>
      <c r="I940" s="239"/>
      <c r="J940" s="239"/>
      <c r="K940" s="239"/>
      <c r="L940" s="239"/>
      <c r="M940" s="239"/>
    </row>
    <row r="941">
      <c r="A941" s="239"/>
      <c r="B941" s="239"/>
      <c r="C941" s="239"/>
      <c r="D941" s="239"/>
      <c r="E941" s="239"/>
      <c r="F941" s="239"/>
      <c r="G941" s="239"/>
      <c r="H941" s="239"/>
      <c r="I941" s="239"/>
      <c r="J941" s="239"/>
      <c r="K941" s="239"/>
      <c r="L941" s="239"/>
      <c r="M941" s="239"/>
    </row>
    <row r="942">
      <c r="A942" s="239"/>
      <c r="B942" s="239"/>
      <c r="C942" s="239"/>
      <c r="D942" s="239"/>
      <c r="E942" s="239"/>
      <c r="F942" s="239"/>
      <c r="G942" s="239"/>
      <c r="H942" s="239"/>
      <c r="I942" s="239"/>
      <c r="J942" s="239"/>
      <c r="K942" s="239"/>
      <c r="L942" s="239"/>
      <c r="M942" s="239"/>
    </row>
    <row r="943">
      <c r="A943" s="239"/>
      <c r="B943" s="239"/>
      <c r="C943" s="239"/>
      <c r="D943" s="239"/>
      <c r="E943" s="239"/>
      <c r="F943" s="239"/>
      <c r="G943" s="239"/>
      <c r="H943" s="239"/>
      <c r="I943" s="239"/>
      <c r="J943" s="239"/>
      <c r="K943" s="239"/>
      <c r="L943" s="239"/>
      <c r="M943" s="239"/>
    </row>
    <row r="944">
      <c r="A944" s="239"/>
      <c r="B944" s="239"/>
      <c r="C944" s="239"/>
      <c r="D944" s="239"/>
      <c r="E944" s="239"/>
      <c r="F944" s="239"/>
      <c r="G944" s="239"/>
      <c r="H944" s="239"/>
      <c r="I944" s="239"/>
      <c r="J944" s="239"/>
      <c r="K944" s="239"/>
      <c r="L944" s="239"/>
      <c r="M944" s="239"/>
    </row>
    <row r="945">
      <c r="A945" s="239"/>
      <c r="B945" s="239"/>
      <c r="C945" s="239"/>
      <c r="D945" s="239"/>
      <c r="E945" s="239"/>
      <c r="F945" s="239"/>
      <c r="G945" s="239"/>
      <c r="H945" s="239"/>
      <c r="I945" s="239"/>
      <c r="J945" s="239"/>
      <c r="K945" s="239"/>
      <c r="L945" s="239"/>
      <c r="M945" s="239"/>
    </row>
    <row r="946">
      <c r="A946" s="239"/>
      <c r="B946" s="239"/>
      <c r="C946" s="239"/>
      <c r="D946" s="239"/>
      <c r="E946" s="239"/>
      <c r="F946" s="239"/>
      <c r="G946" s="239"/>
      <c r="H946" s="239"/>
      <c r="I946" s="239"/>
      <c r="J946" s="239"/>
      <c r="K946" s="239"/>
      <c r="L946" s="239"/>
      <c r="M946" s="239"/>
    </row>
    <row r="947">
      <c r="A947" s="239"/>
      <c r="B947" s="239"/>
      <c r="C947" s="239"/>
      <c r="D947" s="239"/>
      <c r="E947" s="239"/>
      <c r="F947" s="239"/>
      <c r="G947" s="239"/>
      <c r="H947" s="239"/>
      <c r="I947" s="239"/>
      <c r="J947" s="239"/>
      <c r="K947" s="239"/>
      <c r="L947" s="239"/>
      <c r="M947" s="239"/>
    </row>
    <row r="948">
      <c r="A948" s="239"/>
      <c r="B948" s="239"/>
      <c r="C948" s="239"/>
      <c r="D948" s="239"/>
      <c r="E948" s="239"/>
      <c r="F948" s="239"/>
      <c r="G948" s="239"/>
      <c r="H948" s="239"/>
      <c r="I948" s="239"/>
      <c r="J948" s="239"/>
      <c r="K948" s="239"/>
      <c r="L948" s="239"/>
      <c r="M948" s="239"/>
    </row>
    <row r="949">
      <c r="A949" s="239"/>
      <c r="B949" s="239"/>
      <c r="C949" s="239"/>
      <c r="D949" s="239"/>
      <c r="E949" s="239"/>
      <c r="F949" s="239"/>
      <c r="G949" s="239"/>
      <c r="H949" s="239"/>
      <c r="I949" s="239"/>
      <c r="J949" s="239"/>
      <c r="K949" s="239"/>
      <c r="L949" s="239"/>
      <c r="M949" s="239"/>
    </row>
    <row r="950">
      <c r="A950" s="239"/>
      <c r="B950" s="239"/>
      <c r="C950" s="239"/>
      <c r="D950" s="239"/>
      <c r="E950" s="239"/>
      <c r="F950" s="239"/>
      <c r="G950" s="239"/>
      <c r="H950" s="239"/>
      <c r="I950" s="239"/>
      <c r="J950" s="239"/>
      <c r="K950" s="239"/>
      <c r="L950" s="239"/>
      <c r="M950" s="239"/>
    </row>
    <row r="951">
      <c r="A951" s="239"/>
      <c r="B951" s="239"/>
      <c r="C951" s="239"/>
      <c r="D951" s="239"/>
      <c r="E951" s="239"/>
      <c r="F951" s="239"/>
      <c r="G951" s="239"/>
      <c r="H951" s="239"/>
      <c r="I951" s="239"/>
      <c r="J951" s="239"/>
      <c r="K951" s="239"/>
      <c r="L951" s="239"/>
      <c r="M951" s="239"/>
    </row>
    <row r="952">
      <c r="A952" s="239"/>
      <c r="B952" s="239"/>
      <c r="C952" s="239"/>
      <c r="D952" s="239"/>
      <c r="E952" s="239"/>
      <c r="F952" s="239"/>
      <c r="G952" s="239"/>
      <c r="H952" s="239"/>
      <c r="I952" s="239"/>
      <c r="J952" s="239"/>
      <c r="K952" s="239"/>
      <c r="L952" s="239"/>
      <c r="M952" s="239"/>
    </row>
    <row r="953">
      <c r="A953" s="239"/>
      <c r="B953" s="239"/>
      <c r="C953" s="239"/>
      <c r="D953" s="239"/>
      <c r="E953" s="239"/>
      <c r="F953" s="239"/>
      <c r="G953" s="239"/>
      <c r="H953" s="239"/>
      <c r="I953" s="239"/>
      <c r="J953" s="239"/>
      <c r="K953" s="239"/>
      <c r="L953" s="239"/>
      <c r="M953" s="239"/>
    </row>
    <row r="954">
      <c r="A954" s="239"/>
      <c r="B954" s="239"/>
      <c r="C954" s="239"/>
      <c r="D954" s="239"/>
      <c r="E954" s="239"/>
      <c r="F954" s="239"/>
      <c r="G954" s="239"/>
      <c r="H954" s="239"/>
      <c r="I954" s="239"/>
      <c r="J954" s="239"/>
      <c r="K954" s="239"/>
      <c r="L954" s="239"/>
      <c r="M954" s="239"/>
    </row>
    <row r="955">
      <c r="A955" s="239"/>
      <c r="B955" s="239"/>
      <c r="C955" s="239"/>
      <c r="D955" s="239"/>
      <c r="E955" s="239"/>
      <c r="F955" s="239"/>
      <c r="G955" s="239"/>
      <c r="H955" s="239"/>
      <c r="I955" s="239"/>
      <c r="J955" s="239"/>
      <c r="K955" s="239"/>
      <c r="L955" s="239"/>
      <c r="M955" s="239"/>
    </row>
    <row r="956">
      <c r="A956" s="239"/>
      <c r="B956" s="239"/>
      <c r="C956" s="239"/>
      <c r="D956" s="239"/>
      <c r="E956" s="239"/>
      <c r="F956" s="239"/>
      <c r="G956" s="239"/>
      <c r="H956" s="239"/>
      <c r="I956" s="239"/>
      <c r="J956" s="239"/>
      <c r="K956" s="239"/>
      <c r="L956" s="239"/>
      <c r="M956" s="239"/>
    </row>
    <row r="957">
      <c r="A957" s="239"/>
      <c r="B957" s="239"/>
      <c r="C957" s="239"/>
      <c r="D957" s="239"/>
      <c r="E957" s="239"/>
      <c r="F957" s="239"/>
      <c r="G957" s="239"/>
      <c r="H957" s="239"/>
      <c r="I957" s="239"/>
      <c r="J957" s="239"/>
      <c r="K957" s="239"/>
      <c r="L957" s="239"/>
      <c r="M957" s="239"/>
    </row>
    <row r="958">
      <c r="A958" s="239"/>
      <c r="B958" s="239"/>
      <c r="C958" s="239"/>
      <c r="D958" s="239"/>
      <c r="E958" s="239"/>
      <c r="F958" s="239"/>
      <c r="G958" s="239"/>
      <c r="H958" s="239"/>
      <c r="I958" s="239"/>
      <c r="J958" s="239"/>
      <c r="K958" s="239"/>
      <c r="L958" s="239"/>
      <c r="M958" s="239"/>
    </row>
    <row r="959">
      <c r="A959" s="239"/>
      <c r="B959" s="239"/>
      <c r="C959" s="239"/>
      <c r="D959" s="239"/>
      <c r="E959" s="239"/>
      <c r="F959" s="239"/>
      <c r="G959" s="239"/>
      <c r="H959" s="239"/>
      <c r="I959" s="239"/>
      <c r="J959" s="239"/>
      <c r="K959" s="239"/>
      <c r="L959" s="239"/>
      <c r="M959" s="239"/>
    </row>
    <row r="960">
      <c r="A960" s="239"/>
      <c r="B960" s="239"/>
      <c r="C960" s="239"/>
      <c r="D960" s="239"/>
      <c r="E960" s="239"/>
      <c r="F960" s="239"/>
      <c r="G960" s="239"/>
      <c r="H960" s="239"/>
      <c r="I960" s="239"/>
      <c r="J960" s="239"/>
      <c r="K960" s="239"/>
      <c r="L960" s="239"/>
      <c r="M960" s="239"/>
    </row>
    <row r="961">
      <c r="A961" s="239"/>
      <c r="B961" s="239"/>
      <c r="C961" s="239"/>
      <c r="D961" s="239"/>
      <c r="E961" s="239"/>
      <c r="F961" s="239"/>
      <c r="G961" s="239"/>
      <c r="H961" s="239"/>
      <c r="I961" s="239"/>
      <c r="J961" s="239"/>
      <c r="K961" s="239"/>
      <c r="L961" s="239"/>
      <c r="M961" s="239"/>
    </row>
    <row r="962">
      <c r="A962" s="239"/>
      <c r="B962" s="239"/>
      <c r="C962" s="239"/>
      <c r="D962" s="239"/>
      <c r="E962" s="239"/>
      <c r="F962" s="239"/>
      <c r="G962" s="239"/>
      <c r="H962" s="239"/>
      <c r="I962" s="239"/>
      <c r="J962" s="239"/>
      <c r="K962" s="239"/>
      <c r="L962" s="239"/>
      <c r="M962" s="239"/>
    </row>
    <row r="963">
      <c r="A963" s="239"/>
      <c r="B963" s="239"/>
      <c r="C963" s="239"/>
      <c r="D963" s="239"/>
      <c r="E963" s="239"/>
      <c r="F963" s="239"/>
      <c r="G963" s="239"/>
      <c r="H963" s="239"/>
      <c r="I963" s="239"/>
      <c r="J963" s="239"/>
      <c r="K963" s="239"/>
      <c r="L963" s="239"/>
      <c r="M963" s="239"/>
    </row>
    <row r="964">
      <c r="A964" s="239"/>
      <c r="B964" s="239"/>
      <c r="C964" s="239"/>
      <c r="D964" s="239"/>
      <c r="E964" s="239"/>
      <c r="F964" s="239"/>
      <c r="G964" s="239"/>
      <c r="H964" s="239"/>
      <c r="I964" s="239"/>
      <c r="J964" s="239"/>
      <c r="K964" s="239"/>
      <c r="L964" s="239"/>
      <c r="M964" s="239"/>
    </row>
    <row r="965">
      <c r="A965" s="239"/>
      <c r="B965" s="239"/>
      <c r="C965" s="239"/>
      <c r="D965" s="239"/>
      <c r="E965" s="239"/>
      <c r="F965" s="239"/>
      <c r="G965" s="239"/>
      <c r="H965" s="239"/>
      <c r="I965" s="239"/>
      <c r="J965" s="239"/>
      <c r="K965" s="239"/>
      <c r="L965" s="239"/>
      <c r="M965" s="239"/>
    </row>
    <row r="966">
      <c r="A966" s="239"/>
      <c r="B966" s="239"/>
      <c r="C966" s="239"/>
      <c r="D966" s="239"/>
      <c r="E966" s="239"/>
      <c r="F966" s="239"/>
      <c r="G966" s="239"/>
      <c r="H966" s="239"/>
      <c r="I966" s="239"/>
      <c r="J966" s="239"/>
      <c r="K966" s="239"/>
      <c r="L966" s="239"/>
      <c r="M966" s="239"/>
    </row>
    <row r="967">
      <c r="A967" s="239"/>
      <c r="B967" s="239"/>
      <c r="C967" s="239"/>
      <c r="D967" s="239"/>
      <c r="E967" s="239"/>
      <c r="F967" s="239"/>
      <c r="G967" s="239"/>
      <c r="H967" s="239"/>
      <c r="I967" s="239"/>
      <c r="J967" s="239"/>
      <c r="K967" s="239"/>
      <c r="L967" s="239"/>
      <c r="M967" s="239"/>
    </row>
    <row r="968">
      <c r="A968" s="239"/>
      <c r="B968" s="239"/>
      <c r="C968" s="239"/>
      <c r="D968" s="239"/>
      <c r="E968" s="239"/>
      <c r="F968" s="239"/>
      <c r="G968" s="239"/>
      <c r="H968" s="239"/>
      <c r="I968" s="239"/>
      <c r="J968" s="239"/>
      <c r="K968" s="239"/>
      <c r="L968" s="239"/>
      <c r="M968" s="239"/>
    </row>
    <row r="969">
      <c r="A969" s="239"/>
      <c r="B969" s="239"/>
      <c r="C969" s="239"/>
      <c r="D969" s="239"/>
      <c r="E969" s="239"/>
      <c r="F969" s="239"/>
      <c r="G969" s="239"/>
      <c r="H969" s="239"/>
      <c r="I969" s="239"/>
      <c r="J969" s="239"/>
      <c r="K969" s="239"/>
      <c r="L969" s="239"/>
      <c r="M969" s="239"/>
    </row>
    <row r="970">
      <c r="A970" s="239"/>
      <c r="B970" s="239"/>
      <c r="C970" s="239"/>
      <c r="D970" s="239"/>
      <c r="E970" s="239"/>
      <c r="F970" s="239"/>
      <c r="G970" s="239"/>
      <c r="H970" s="239"/>
      <c r="I970" s="239"/>
      <c r="J970" s="239"/>
      <c r="K970" s="239"/>
      <c r="L970" s="239"/>
      <c r="M970" s="239"/>
    </row>
    <row r="971">
      <c r="A971" s="239"/>
      <c r="B971" s="239"/>
      <c r="C971" s="239"/>
      <c r="D971" s="239"/>
      <c r="E971" s="239"/>
      <c r="F971" s="239"/>
      <c r="G971" s="239"/>
      <c r="H971" s="239"/>
      <c r="I971" s="239"/>
      <c r="J971" s="239"/>
      <c r="K971" s="239"/>
      <c r="L971" s="239"/>
      <c r="M971" s="239"/>
    </row>
    <row r="972">
      <c r="A972" s="239"/>
      <c r="B972" s="239"/>
      <c r="C972" s="239"/>
      <c r="D972" s="239"/>
      <c r="E972" s="239"/>
      <c r="F972" s="239"/>
      <c r="G972" s="239"/>
      <c r="H972" s="239"/>
      <c r="I972" s="239"/>
      <c r="J972" s="239"/>
      <c r="K972" s="239"/>
      <c r="L972" s="239"/>
      <c r="M972" s="239"/>
    </row>
    <row r="973">
      <c r="A973" s="239"/>
      <c r="B973" s="239"/>
      <c r="C973" s="239"/>
      <c r="D973" s="239"/>
      <c r="E973" s="239"/>
      <c r="F973" s="239"/>
      <c r="G973" s="239"/>
      <c r="H973" s="239"/>
      <c r="I973" s="239"/>
      <c r="J973" s="239"/>
      <c r="K973" s="239"/>
      <c r="L973" s="239"/>
      <c r="M973" s="239"/>
    </row>
    <row r="974">
      <c r="A974" s="239"/>
      <c r="B974" s="239"/>
      <c r="C974" s="239"/>
      <c r="D974" s="239"/>
      <c r="E974" s="239"/>
      <c r="F974" s="239"/>
      <c r="G974" s="239"/>
      <c r="H974" s="239"/>
      <c r="I974" s="239"/>
      <c r="J974" s="239"/>
      <c r="K974" s="239"/>
      <c r="L974" s="239"/>
      <c r="M974" s="239"/>
    </row>
    <row r="975">
      <c r="A975" s="239"/>
      <c r="B975" s="239"/>
      <c r="C975" s="239"/>
      <c r="D975" s="239"/>
      <c r="E975" s="239"/>
      <c r="F975" s="239"/>
      <c r="G975" s="239"/>
      <c r="H975" s="239"/>
      <c r="I975" s="239"/>
      <c r="J975" s="239"/>
      <c r="K975" s="239"/>
      <c r="L975" s="239"/>
      <c r="M975" s="239"/>
    </row>
    <row r="976">
      <c r="A976" s="239"/>
      <c r="B976" s="239"/>
      <c r="C976" s="239"/>
      <c r="D976" s="239"/>
      <c r="E976" s="239"/>
      <c r="F976" s="239"/>
      <c r="G976" s="239"/>
      <c r="H976" s="239"/>
      <c r="I976" s="239"/>
      <c r="J976" s="239"/>
      <c r="K976" s="239"/>
      <c r="L976" s="239"/>
      <c r="M976" s="239"/>
    </row>
    <row r="977">
      <c r="A977" s="239"/>
      <c r="B977" s="239"/>
      <c r="C977" s="239"/>
      <c r="D977" s="239"/>
      <c r="E977" s="239"/>
      <c r="F977" s="239"/>
      <c r="G977" s="239"/>
      <c r="H977" s="239"/>
      <c r="I977" s="239"/>
      <c r="J977" s="239"/>
      <c r="K977" s="239"/>
      <c r="L977" s="239"/>
      <c r="M977" s="239"/>
    </row>
    <row r="978">
      <c r="A978" s="239"/>
      <c r="B978" s="239"/>
      <c r="C978" s="239"/>
      <c r="D978" s="239"/>
      <c r="E978" s="239"/>
      <c r="F978" s="239"/>
      <c r="G978" s="239"/>
      <c r="H978" s="239"/>
      <c r="I978" s="239"/>
      <c r="J978" s="239"/>
      <c r="K978" s="239"/>
      <c r="L978" s="239"/>
      <c r="M978" s="239"/>
    </row>
    <row r="979">
      <c r="A979" s="239"/>
      <c r="B979" s="239"/>
      <c r="C979" s="239"/>
      <c r="D979" s="239"/>
      <c r="E979" s="239"/>
      <c r="F979" s="239"/>
      <c r="G979" s="239"/>
      <c r="H979" s="239"/>
      <c r="I979" s="239"/>
      <c r="J979" s="239"/>
      <c r="K979" s="239"/>
      <c r="L979" s="239"/>
      <c r="M979" s="239"/>
    </row>
    <row r="980">
      <c r="A980" s="239"/>
      <c r="B980" s="239"/>
      <c r="C980" s="239"/>
      <c r="D980" s="239"/>
      <c r="E980" s="239"/>
      <c r="F980" s="239"/>
      <c r="G980" s="239"/>
      <c r="H980" s="239"/>
      <c r="I980" s="239"/>
      <c r="J980" s="239"/>
      <c r="K980" s="239"/>
      <c r="L980" s="239"/>
      <c r="M980" s="239"/>
    </row>
    <row r="981">
      <c r="A981" s="239"/>
      <c r="B981" s="239"/>
      <c r="C981" s="239"/>
      <c r="D981" s="239"/>
      <c r="E981" s="239"/>
      <c r="F981" s="239"/>
      <c r="G981" s="239"/>
      <c r="H981" s="239"/>
      <c r="I981" s="239"/>
      <c r="J981" s="239"/>
      <c r="K981" s="239"/>
      <c r="L981" s="239"/>
      <c r="M981" s="239"/>
    </row>
    <row r="982">
      <c r="A982" s="239"/>
      <c r="B982" s="239"/>
      <c r="C982" s="239"/>
      <c r="D982" s="239"/>
      <c r="E982" s="239"/>
      <c r="F982" s="239"/>
      <c r="G982" s="239"/>
      <c r="H982" s="239"/>
      <c r="I982" s="239"/>
      <c r="J982" s="239"/>
      <c r="K982" s="239"/>
      <c r="L982" s="239"/>
      <c r="M982" s="239"/>
    </row>
    <row r="983">
      <c r="A983" s="239"/>
      <c r="B983" s="239"/>
      <c r="C983" s="239"/>
      <c r="D983" s="239"/>
      <c r="E983" s="239"/>
      <c r="F983" s="239"/>
      <c r="G983" s="239"/>
      <c r="H983" s="239"/>
      <c r="I983" s="239"/>
      <c r="J983" s="239"/>
      <c r="K983" s="239"/>
      <c r="L983" s="239"/>
      <c r="M983" s="239"/>
    </row>
    <row r="984">
      <c r="A984" s="239"/>
      <c r="B984" s="239"/>
      <c r="C984" s="239"/>
      <c r="D984" s="239"/>
      <c r="E984" s="239"/>
      <c r="F984" s="239"/>
      <c r="G984" s="239"/>
      <c r="H984" s="239"/>
      <c r="I984" s="239"/>
      <c r="J984" s="239"/>
      <c r="K984" s="239"/>
      <c r="L984" s="239"/>
      <c r="M984" s="239"/>
    </row>
  </sheetData>
  <mergeCells count="2">
    <mergeCell ref="A1:A2"/>
    <mergeCell ref="B1:M1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9.13"/>
    <col customWidth="1" min="3" max="13" width="9.38"/>
  </cols>
  <sheetData>
    <row r="1">
      <c r="A1" s="228" t="s">
        <v>573</v>
      </c>
      <c r="B1" s="229" t="s">
        <v>618</v>
      </c>
      <c r="C1" s="2"/>
      <c r="D1" s="2"/>
      <c r="E1" s="2"/>
      <c r="F1" s="2"/>
      <c r="G1" s="2"/>
      <c r="H1" s="2"/>
      <c r="I1" s="2"/>
      <c r="J1" s="2"/>
      <c r="K1" s="2"/>
      <c r="L1" s="2"/>
      <c r="M1" s="3"/>
    </row>
    <row r="2">
      <c r="A2" s="109"/>
      <c r="B2" s="230">
        <f>'AWS cost summary (Backup)'!C2</f>
        <v>45474</v>
      </c>
      <c r="C2" s="230">
        <f>'AWS cost summary (Backup)'!D2</f>
        <v>45505</v>
      </c>
      <c r="D2" s="230">
        <f>'AWS cost summary (Backup)'!E2</f>
        <v>45536</v>
      </c>
      <c r="E2" s="230">
        <f>'AWS cost summary (Backup)'!F2</f>
        <v>45566</v>
      </c>
      <c r="F2" s="230">
        <f>'AWS cost summary (Backup)'!G2</f>
        <v>45597</v>
      </c>
      <c r="G2" s="230">
        <f>'AWS cost summary (Backup)'!H2</f>
        <v>45627</v>
      </c>
      <c r="H2" s="230">
        <f>'AWS cost summary (Backup)'!I2</f>
        <v>45658</v>
      </c>
      <c r="I2" s="230">
        <f>'AWS cost summary (Backup)'!J2</f>
        <v>45689</v>
      </c>
      <c r="J2" s="230">
        <f>'AWS cost summary (Backup)'!K2</f>
        <v>45717</v>
      </c>
      <c r="K2" s="230">
        <f>'AWS cost summary (Backup)'!L2</f>
        <v>45748</v>
      </c>
      <c r="L2" s="230">
        <f>'AWS cost summary (Backup)'!M2</f>
        <v>45778</v>
      </c>
      <c r="M2" s="230">
        <f>'AWS cost summary (Backup)'!N2</f>
        <v>45809</v>
      </c>
    </row>
    <row r="3">
      <c r="A3" s="246" t="s">
        <v>619</v>
      </c>
      <c r="B3" s="247">
        <f>'AWS cost summary'!B44</f>
        <v>13.01031766</v>
      </c>
      <c r="C3" s="247">
        <f>'AWS cost summary'!C44</f>
        <v>13.42309418</v>
      </c>
      <c r="D3" s="247">
        <f>'AWS cost summary'!D44</f>
        <v>7.833932462</v>
      </c>
      <c r="E3" s="247">
        <f>'AWS cost summary'!E44</f>
        <v>16.7229092</v>
      </c>
      <c r="F3" s="247">
        <f>'AWS cost summary'!F44</f>
        <v>5.381874852</v>
      </c>
      <c r="G3" s="247">
        <f>'AWS cost summary'!G44</f>
        <v>11.3321819</v>
      </c>
      <c r="H3" s="247">
        <f>'AWS cost summary'!H44</f>
        <v>54.7935769</v>
      </c>
      <c r="I3" s="247">
        <f>'AWS cost summary'!I44</f>
        <v>280.1441993</v>
      </c>
      <c r="J3" s="247">
        <f>'AWS cost summary'!J44</f>
        <v>100.9928988</v>
      </c>
      <c r="K3" s="247">
        <f>'AWS cost summary'!K44</f>
        <v>98.22868915</v>
      </c>
      <c r="L3" s="247">
        <f>'AWS cost summary'!L44</f>
        <v>54.90756783</v>
      </c>
      <c r="M3" s="247">
        <f>'AWS cost summary'!M44</f>
        <v>38.86340356</v>
      </c>
    </row>
    <row r="4">
      <c r="A4" s="246" t="s">
        <v>620</v>
      </c>
      <c r="B4" s="247">
        <f>'Azure cost summary'!B34</f>
        <v>1430.702931</v>
      </c>
      <c r="C4" s="247">
        <f>'Azure cost summary'!C34</f>
        <v>1682.893512</v>
      </c>
      <c r="D4" s="247">
        <f>'Azure cost summary'!D34</f>
        <v>2528.029916</v>
      </c>
      <c r="E4" s="247">
        <f>'Azure cost summary'!E34</f>
        <v>9622.951161</v>
      </c>
      <c r="F4" s="247">
        <f>'Azure cost summary'!F34</f>
        <v>6210.071073</v>
      </c>
      <c r="G4" s="247">
        <f>'Azure cost summary'!G34</f>
        <v>4606.562281</v>
      </c>
      <c r="H4" s="247">
        <f>'Azure cost summary'!H34</f>
        <v>3198.43596</v>
      </c>
      <c r="I4" s="247">
        <f>'Azure cost summary'!I34</f>
        <v>2366.37513</v>
      </c>
      <c r="J4" s="247">
        <f>'Azure cost summary'!J34</f>
        <v>2262.501617</v>
      </c>
      <c r="K4" s="247">
        <f>'Azure cost summary'!K34</f>
        <v>3881.563532</v>
      </c>
      <c r="L4" s="247">
        <f>'Azure cost summary'!L34</f>
        <v>6528.868722</v>
      </c>
      <c r="M4" s="247">
        <f>'Azure cost summary'!M34</f>
        <v>6476.575364</v>
      </c>
    </row>
    <row r="5">
      <c r="A5" s="246" t="s">
        <v>621</v>
      </c>
      <c r="B5" s="247">
        <f>'GCP cost summary'!B38</f>
        <v>0.1304767662</v>
      </c>
      <c r="C5" s="247">
        <f>'GCP cost summary'!C38</f>
        <v>12.17011811</v>
      </c>
      <c r="D5" s="247">
        <f>'GCP cost summary'!D38</f>
        <v>66.98244817</v>
      </c>
      <c r="E5" s="247">
        <f>'GCP cost summary'!E38</f>
        <v>284.3101238</v>
      </c>
      <c r="F5" s="247">
        <f>'GCP cost summary'!F38</f>
        <v>0.2509468145</v>
      </c>
      <c r="G5" s="247">
        <f>'GCP cost summary'!G38</f>
        <v>0.03052321281</v>
      </c>
      <c r="H5" s="247">
        <f>'GCP cost summary'!H38</f>
        <v>21.06946911</v>
      </c>
      <c r="I5" s="247">
        <f>'GCP cost summary'!I38</f>
        <v>189.2170122</v>
      </c>
      <c r="J5" s="247">
        <f>'GCP cost summary'!J38</f>
        <v>163.3158178</v>
      </c>
      <c r="K5" s="247">
        <f>'GCP cost summary'!K38</f>
        <v>140.776441</v>
      </c>
      <c r="L5" s="247">
        <f>'GCP cost summary'!L38</f>
        <v>79.42615063</v>
      </c>
      <c r="M5" s="247">
        <f>'GCP cost summary'!M38</f>
        <v>0.4010957535</v>
      </c>
    </row>
    <row r="6">
      <c r="A6" s="246" t="s">
        <v>622</v>
      </c>
      <c r="B6" s="247">
        <f>'OpenAI cost summary'!B4</f>
        <v>1149.374322</v>
      </c>
      <c r="C6" s="247">
        <f>'OpenAI cost summary'!C4</f>
        <v>1977.617702</v>
      </c>
      <c r="D6" s="247">
        <f>'OpenAI cost summary'!D4</f>
        <v>1303.462211</v>
      </c>
      <c r="E6" s="247">
        <f>'OpenAI cost summary'!E4</f>
        <v>992.4279697</v>
      </c>
      <c r="F6" s="247">
        <f>'OpenAI cost summary'!F4</f>
        <v>675.3610584</v>
      </c>
      <c r="G6" s="247">
        <f>'OpenAI cost summary'!G4</f>
        <v>961.7858781</v>
      </c>
      <c r="H6" s="247">
        <f>'OpenAI cost summary'!H4</f>
        <v>1208.86521</v>
      </c>
      <c r="I6" s="247">
        <f>'OpenAI cost summary'!I4</f>
        <v>4417.429777</v>
      </c>
      <c r="J6" s="247">
        <f>'OpenAI cost summary'!J4</f>
        <v>3496.774141</v>
      </c>
      <c r="K6" s="247">
        <f>'OpenAI cost summary'!K4</f>
        <v>3230.611651</v>
      </c>
      <c r="L6" s="247">
        <f>'OpenAI cost summary'!L4</f>
        <v>1708.212813</v>
      </c>
      <c r="M6" s="247">
        <f>'OpenAI cost summary'!M4</f>
        <v>957.8615325</v>
      </c>
    </row>
    <row r="7">
      <c r="A7" s="248" t="s">
        <v>623</v>
      </c>
      <c r="B7" s="249">
        <f t="shared" ref="B7:M7" si="1">SUM(B3:B6)</f>
        <v>2593.218047</v>
      </c>
      <c r="C7" s="249">
        <f t="shared" si="1"/>
        <v>3686.104426</v>
      </c>
      <c r="D7" s="249">
        <f t="shared" si="1"/>
        <v>3906.308508</v>
      </c>
      <c r="E7" s="249">
        <f t="shared" si="1"/>
        <v>10916.41216</v>
      </c>
      <c r="F7" s="249">
        <f t="shared" si="1"/>
        <v>6891.064953</v>
      </c>
      <c r="G7" s="249">
        <f t="shared" si="1"/>
        <v>5579.710865</v>
      </c>
      <c r="H7" s="249">
        <f t="shared" si="1"/>
        <v>4483.164216</v>
      </c>
      <c r="I7" s="249">
        <f t="shared" si="1"/>
        <v>7253.166119</v>
      </c>
      <c r="J7" s="249">
        <f t="shared" si="1"/>
        <v>6023.584474</v>
      </c>
      <c r="K7" s="249">
        <f t="shared" si="1"/>
        <v>7351.180313</v>
      </c>
      <c r="L7" s="249">
        <f t="shared" si="1"/>
        <v>8371.415253</v>
      </c>
      <c r="M7" s="249">
        <f t="shared" si="1"/>
        <v>7473.701395</v>
      </c>
    </row>
    <row r="8">
      <c r="A8" s="248" t="s">
        <v>624</v>
      </c>
      <c r="B8" s="249">
        <v>0.0</v>
      </c>
      <c r="C8" s="249">
        <v>0.0</v>
      </c>
      <c r="D8" s="249">
        <v>0.0</v>
      </c>
      <c r="E8" s="249">
        <v>0.0</v>
      </c>
      <c r="F8" s="249">
        <v>0.0</v>
      </c>
      <c r="G8" s="249">
        <v>0.0</v>
      </c>
      <c r="H8" s="249">
        <v>0.0</v>
      </c>
      <c r="I8" s="249">
        <v>0.0</v>
      </c>
      <c r="J8" s="249">
        <v>0.0</v>
      </c>
      <c r="K8" s="249">
        <v>0.0</v>
      </c>
      <c r="L8" s="249">
        <v>0.0</v>
      </c>
      <c r="M8" s="249">
        <v>0.0</v>
      </c>
    </row>
    <row r="9">
      <c r="A9" s="250" t="s">
        <v>625</v>
      </c>
      <c r="B9" s="251" t="str">
        <f t="shared" ref="B9:M9" si="2">B7/B8</f>
        <v>#DIV/0!</v>
      </c>
      <c r="C9" s="251" t="str">
        <f t="shared" si="2"/>
        <v>#DIV/0!</v>
      </c>
      <c r="D9" s="251" t="str">
        <f t="shared" si="2"/>
        <v>#DIV/0!</v>
      </c>
      <c r="E9" s="251" t="str">
        <f t="shared" si="2"/>
        <v>#DIV/0!</v>
      </c>
      <c r="F9" s="251" t="str">
        <f t="shared" si="2"/>
        <v>#DIV/0!</v>
      </c>
      <c r="G9" s="251" t="str">
        <f t="shared" si="2"/>
        <v>#DIV/0!</v>
      </c>
      <c r="H9" s="251" t="str">
        <f t="shared" si="2"/>
        <v>#DIV/0!</v>
      </c>
      <c r="I9" s="251" t="str">
        <f t="shared" si="2"/>
        <v>#DIV/0!</v>
      </c>
      <c r="J9" s="251" t="str">
        <f t="shared" si="2"/>
        <v>#DIV/0!</v>
      </c>
      <c r="K9" s="251" t="str">
        <f t="shared" si="2"/>
        <v>#DIV/0!</v>
      </c>
      <c r="L9" s="251" t="str">
        <f t="shared" si="2"/>
        <v>#DIV/0!</v>
      </c>
      <c r="M9" s="251" t="str">
        <f t="shared" si="2"/>
        <v>#DIV/0!</v>
      </c>
    </row>
    <row r="10">
      <c r="A10" s="239"/>
      <c r="B10" s="239"/>
      <c r="C10" s="239"/>
      <c r="D10" s="239"/>
      <c r="E10" s="239"/>
      <c r="F10" s="239"/>
      <c r="G10" s="239"/>
      <c r="H10" s="239"/>
      <c r="I10" s="239"/>
      <c r="J10" s="239"/>
      <c r="K10" s="239"/>
      <c r="L10" s="239"/>
      <c r="M10" s="239"/>
    </row>
    <row r="11">
      <c r="A11" s="239"/>
      <c r="B11" s="239"/>
      <c r="C11" s="239"/>
      <c r="D11" s="239"/>
      <c r="E11" s="239"/>
      <c r="F11" s="239"/>
      <c r="G11" s="239"/>
      <c r="H11" s="239"/>
      <c r="I11" s="239"/>
      <c r="J11" s="239"/>
      <c r="K11" s="239"/>
      <c r="L11" s="239"/>
      <c r="M11" s="239"/>
    </row>
    <row r="1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</row>
    <row r="13">
      <c r="A13" s="239"/>
      <c r="B13" s="239"/>
      <c r="C13" s="239"/>
      <c r="D13" s="239"/>
      <c r="E13" s="239"/>
      <c r="F13" s="239"/>
      <c r="G13" s="239"/>
      <c r="H13" s="239"/>
      <c r="I13" s="239"/>
      <c r="J13" s="239"/>
      <c r="K13" s="239"/>
      <c r="L13" s="239"/>
      <c r="M13" s="239"/>
    </row>
    <row r="14">
      <c r="A14" s="239"/>
      <c r="B14" s="239"/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39"/>
    </row>
    <row r="15">
      <c r="A15" s="239"/>
      <c r="B15" s="239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</row>
    <row r="16">
      <c r="A16" s="239"/>
      <c r="B16" s="239"/>
      <c r="C16" s="239"/>
      <c r="D16" s="239"/>
      <c r="E16" s="239"/>
      <c r="F16" s="239"/>
      <c r="G16" s="239"/>
      <c r="H16" s="239"/>
      <c r="I16" s="239"/>
      <c r="J16" s="239"/>
      <c r="K16" s="239"/>
      <c r="L16" s="239"/>
      <c r="M16" s="239"/>
    </row>
    <row r="17">
      <c r="A17" s="239"/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</row>
    <row r="18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</row>
    <row r="19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</row>
    <row r="20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</row>
    <row r="21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</row>
    <row r="2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</row>
    <row r="23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</row>
    <row r="24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</row>
    <row r="25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</row>
    <row r="26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</row>
    <row r="27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</row>
    <row r="28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</row>
    <row r="29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</row>
    <row r="30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</row>
    <row r="31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</row>
    <row r="3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</row>
    <row r="33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</row>
    <row r="34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</row>
    <row r="35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</row>
    <row r="36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</row>
    <row r="37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</row>
    <row r="38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</row>
    <row r="39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</row>
    <row r="40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</row>
    <row r="41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</row>
    <row r="4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</row>
    <row r="43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</row>
    <row r="44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</row>
    <row r="45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</row>
    <row r="46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</row>
    <row r="47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</row>
    <row r="48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</row>
    <row r="49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</row>
    <row r="50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</row>
    <row r="51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</row>
    <row r="5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</row>
    <row r="53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</row>
    <row r="54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</row>
    <row r="55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</row>
    <row r="56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</row>
    <row r="57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</row>
    <row r="58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</row>
    <row r="59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</row>
    <row r="60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</row>
    <row r="61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</row>
    <row r="6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</row>
    <row r="63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</row>
    <row r="64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</row>
    <row r="65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</row>
    <row r="66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</row>
    <row r="67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</row>
    <row r="68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</row>
    <row r="69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</row>
    <row r="70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</row>
    <row r="71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</row>
    <row r="7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</row>
    <row r="73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</row>
    <row r="74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</row>
    <row r="75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</row>
    <row r="76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</row>
    <row r="77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</row>
    <row r="78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</row>
    <row r="79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</row>
    <row r="80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</row>
    <row r="81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</row>
    <row r="8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</row>
    <row r="83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</row>
    <row r="84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</row>
    <row r="85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</row>
    <row r="86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</row>
    <row r="87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</row>
    <row r="88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</row>
    <row r="89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</row>
    <row r="90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</row>
    <row r="91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</row>
    <row r="9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</row>
    <row r="93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</row>
    <row r="94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</row>
    <row r="95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</row>
    <row r="96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</row>
    <row r="97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</row>
    <row r="98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</row>
    <row r="99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</row>
    <row r="100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</row>
    <row r="101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</row>
    <row r="10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</row>
    <row r="103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</row>
    <row r="104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</row>
    <row r="105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</row>
    <row r="106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</row>
    <row r="107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</row>
    <row r="108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</row>
    <row r="109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</row>
    <row r="110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</row>
    <row r="111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</row>
    <row r="11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</row>
    <row r="113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</row>
    <row r="114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</row>
    <row r="115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</row>
    <row r="116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</row>
    <row r="117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</row>
    <row r="118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</row>
    <row r="119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</row>
    <row r="120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</row>
    <row r="121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</row>
    <row r="12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</row>
    <row r="123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</row>
    <row r="124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</row>
    <row r="125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</row>
    <row r="126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</row>
    <row r="127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</row>
    <row r="128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</row>
    <row r="129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</row>
    <row r="130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</row>
    <row r="131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</row>
    <row r="13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</row>
    <row r="133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</row>
    <row r="134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</row>
    <row r="135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</row>
    <row r="136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</row>
    <row r="137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</row>
    <row r="138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</row>
    <row r="139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</row>
    <row r="140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</row>
    <row r="141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</row>
    <row r="14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</row>
    <row r="143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</row>
    <row r="144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</row>
    <row r="145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</row>
    <row r="146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</row>
    <row r="147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</row>
    <row r="148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</row>
    <row r="149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</row>
    <row r="150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</row>
    <row r="151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</row>
    <row r="15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</row>
    <row r="153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</row>
    <row r="154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</row>
    <row r="155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</row>
    <row r="156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</row>
    <row r="157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</row>
    <row r="158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</row>
    <row r="159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</row>
    <row r="160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</row>
    <row r="161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</row>
    <row r="16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</row>
    <row r="163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</row>
    <row r="164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</row>
    <row r="165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</row>
    <row r="166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</row>
    <row r="167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</row>
    <row r="168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</row>
    <row r="169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</row>
    <row r="170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</row>
    <row r="171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</row>
    <row r="17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</row>
    <row r="173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</row>
    <row r="174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</row>
    <row r="175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</row>
    <row r="176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</row>
    <row r="177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</row>
    <row r="178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</row>
    <row r="179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</row>
    <row r="180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</row>
    <row r="181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</row>
    <row r="18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</row>
    <row r="183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</row>
    <row r="184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</row>
    <row r="185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</row>
    <row r="186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</row>
    <row r="187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</row>
    <row r="188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</row>
    <row r="189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</row>
    <row r="190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</row>
    <row r="191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</row>
    <row r="19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</row>
    <row r="193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</row>
    <row r="194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</row>
    <row r="195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</row>
    <row r="196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</row>
    <row r="197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</row>
    <row r="198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</row>
    <row r="199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</row>
    <row r="200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</row>
    <row r="201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</row>
    <row r="20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</row>
    <row r="203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</row>
    <row r="204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</row>
    <row r="205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</row>
    <row r="206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</row>
    <row r="207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</row>
    <row r="208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</row>
    <row r="209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</row>
    <row r="210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</row>
    <row r="211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</row>
    <row r="21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  <c r="M212" s="239"/>
    </row>
    <row r="213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  <c r="M213" s="239"/>
    </row>
    <row r="214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  <c r="M214" s="239"/>
    </row>
    <row r="215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  <c r="M215" s="239"/>
    </row>
    <row r="216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  <c r="M216" s="239"/>
    </row>
    <row r="217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  <c r="M217" s="239"/>
    </row>
    <row r="218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  <c r="M218" s="239"/>
    </row>
    <row r="219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  <c r="M219" s="239"/>
    </row>
    <row r="220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  <c r="M220" s="239"/>
    </row>
    <row r="221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  <c r="M221" s="239"/>
    </row>
    <row r="22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  <c r="M222" s="239"/>
    </row>
    <row r="223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  <c r="M223" s="239"/>
    </row>
    <row r="224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  <c r="M224" s="239"/>
    </row>
    <row r="225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  <c r="M225" s="239"/>
    </row>
    <row r="226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  <c r="M226" s="239"/>
    </row>
    <row r="227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  <c r="M227" s="239"/>
    </row>
    <row r="228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  <c r="M228" s="239"/>
    </row>
    <row r="229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  <c r="M229" s="239"/>
    </row>
    <row r="230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  <c r="M230" s="239"/>
    </row>
    <row r="231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  <c r="M231" s="239"/>
    </row>
    <row r="23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  <c r="M232" s="239"/>
    </row>
    <row r="233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  <c r="M233" s="239"/>
    </row>
    <row r="234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  <c r="M234" s="239"/>
    </row>
    <row r="235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  <c r="M235" s="239"/>
    </row>
    <row r="236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  <c r="M236" s="239"/>
    </row>
    <row r="237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  <c r="M237" s="239"/>
    </row>
    <row r="238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  <c r="M238" s="239"/>
    </row>
    <row r="239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  <c r="M239" s="239"/>
    </row>
    <row r="240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  <c r="M240" s="239"/>
    </row>
    <row r="241">
      <c r="A241" s="239"/>
      <c r="B241" s="239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  <c r="M241" s="239"/>
    </row>
    <row r="242">
      <c r="A242" s="239"/>
      <c r="B242" s="239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  <c r="M242" s="239"/>
    </row>
    <row r="243">
      <c r="A243" s="239"/>
      <c r="B243" s="239"/>
      <c r="C243" s="239"/>
      <c r="D243" s="239"/>
      <c r="E243" s="239"/>
      <c r="F243" s="239"/>
      <c r="G243" s="239"/>
      <c r="H243" s="239"/>
      <c r="I243" s="239"/>
      <c r="J243" s="239"/>
      <c r="K243" s="239"/>
      <c r="L243" s="239"/>
      <c r="M243" s="239"/>
    </row>
    <row r="244">
      <c r="A244" s="239"/>
      <c r="B244" s="239"/>
      <c r="C244" s="239"/>
      <c r="D244" s="239"/>
      <c r="E244" s="239"/>
      <c r="F244" s="239"/>
      <c r="G244" s="239"/>
      <c r="H244" s="239"/>
      <c r="I244" s="239"/>
      <c r="J244" s="239"/>
      <c r="K244" s="239"/>
      <c r="L244" s="239"/>
      <c r="M244" s="239"/>
    </row>
    <row r="245">
      <c r="A245" s="239"/>
      <c r="B245" s="239"/>
      <c r="C245" s="239"/>
      <c r="D245" s="239"/>
      <c r="E245" s="239"/>
      <c r="F245" s="239"/>
      <c r="G245" s="239"/>
      <c r="H245" s="239"/>
      <c r="I245" s="239"/>
      <c r="J245" s="239"/>
      <c r="K245" s="239"/>
      <c r="L245" s="239"/>
      <c r="M245" s="239"/>
    </row>
    <row r="246">
      <c r="A246" s="239"/>
      <c r="B246" s="239"/>
      <c r="C246" s="239"/>
      <c r="D246" s="239"/>
      <c r="E246" s="239"/>
      <c r="F246" s="239"/>
      <c r="G246" s="239"/>
      <c r="H246" s="239"/>
      <c r="I246" s="239"/>
      <c r="J246" s="239"/>
      <c r="K246" s="239"/>
      <c r="L246" s="239"/>
      <c r="M246" s="239"/>
    </row>
    <row r="247">
      <c r="A247" s="239"/>
      <c r="B247" s="239"/>
      <c r="C247" s="239"/>
      <c r="D247" s="239"/>
      <c r="E247" s="239"/>
      <c r="F247" s="239"/>
      <c r="G247" s="239"/>
      <c r="H247" s="239"/>
      <c r="I247" s="239"/>
      <c r="J247" s="239"/>
      <c r="K247" s="239"/>
      <c r="L247" s="239"/>
      <c r="M247" s="239"/>
    </row>
    <row r="248">
      <c r="A248" s="239"/>
      <c r="B248" s="239"/>
      <c r="C248" s="239"/>
      <c r="D248" s="239"/>
      <c r="E248" s="239"/>
      <c r="F248" s="239"/>
      <c r="G248" s="239"/>
      <c r="H248" s="239"/>
      <c r="I248" s="239"/>
      <c r="J248" s="239"/>
      <c r="K248" s="239"/>
      <c r="L248" s="239"/>
      <c r="M248" s="239"/>
    </row>
    <row r="249">
      <c r="A249" s="239"/>
      <c r="B249" s="239"/>
      <c r="C249" s="239"/>
      <c r="D249" s="239"/>
      <c r="E249" s="239"/>
      <c r="F249" s="239"/>
      <c r="G249" s="239"/>
      <c r="H249" s="239"/>
      <c r="I249" s="239"/>
      <c r="J249" s="239"/>
      <c r="K249" s="239"/>
      <c r="L249" s="239"/>
      <c r="M249" s="239"/>
    </row>
    <row r="250">
      <c r="A250" s="239"/>
      <c r="B250" s="239"/>
      <c r="C250" s="239"/>
      <c r="D250" s="239"/>
      <c r="E250" s="239"/>
      <c r="F250" s="239"/>
      <c r="G250" s="239"/>
      <c r="H250" s="239"/>
      <c r="I250" s="239"/>
      <c r="J250" s="239"/>
      <c r="K250" s="239"/>
      <c r="L250" s="239"/>
      <c r="M250" s="239"/>
    </row>
    <row r="251">
      <c r="A251" s="239"/>
      <c r="B251" s="239"/>
      <c r="C251" s="239"/>
      <c r="D251" s="239"/>
      <c r="E251" s="239"/>
      <c r="F251" s="239"/>
      <c r="G251" s="239"/>
      <c r="H251" s="239"/>
      <c r="I251" s="239"/>
      <c r="J251" s="239"/>
      <c r="K251" s="239"/>
      <c r="L251" s="239"/>
      <c r="M251" s="239"/>
    </row>
    <row r="252">
      <c r="A252" s="239"/>
      <c r="B252" s="239"/>
      <c r="C252" s="239"/>
      <c r="D252" s="239"/>
      <c r="E252" s="239"/>
      <c r="F252" s="239"/>
      <c r="G252" s="239"/>
      <c r="H252" s="239"/>
      <c r="I252" s="239"/>
      <c r="J252" s="239"/>
      <c r="K252" s="239"/>
      <c r="L252" s="239"/>
      <c r="M252" s="239"/>
    </row>
    <row r="253">
      <c r="A253" s="239"/>
      <c r="B253" s="239"/>
      <c r="C253" s="239"/>
      <c r="D253" s="239"/>
      <c r="E253" s="239"/>
      <c r="F253" s="239"/>
      <c r="G253" s="239"/>
      <c r="H253" s="239"/>
      <c r="I253" s="239"/>
      <c r="J253" s="239"/>
      <c r="K253" s="239"/>
      <c r="L253" s="239"/>
      <c r="M253" s="239"/>
    </row>
    <row r="254">
      <c r="A254" s="239"/>
      <c r="B254" s="239"/>
      <c r="C254" s="239"/>
      <c r="D254" s="239"/>
      <c r="E254" s="239"/>
      <c r="F254" s="239"/>
      <c r="G254" s="239"/>
      <c r="H254" s="239"/>
      <c r="I254" s="239"/>
      <c r="J254" s="239"/>
      <c r="K254" s="239"/>
      <c r="L254" s="239"/>
      <c r="M254" s="239"/>
    </row>
    <row r="255">
      <c r="A255" s="239"/>
      <c r="B255" s="239"/>
      <c r="C255" s="239"/>
      <c r="D255" s="239"/>
      <c r="E255" s="239"/>
      <c r="F255" s="239"/>
      <c r="G255" s="239"/>
      <c r="H255" s="239"/>
      <c r="I255" s="239"/>
      <c r="J255" s="239"/>
      <c r="K255" s="239"/>
      <c r="L255" s="239"/>
      <c r="M255" s="239"/>
    </row>
    <row r="256">
      <c r="A256" s="239"/>
      <c r="B256" s="239"/>
      <c r="C256" s="239"/>
      <c r="D256" s="239"/>
      <c r="E256" s="239"/>
      <c r="F256" s="239"/>
      <c r="G256" s="239"/>
      <c r="H256" s="239"/>
      <c r="I256" s="239"/>
      <c r="J256" s="239"/>
      <c r="K256" s="239"/>
      <c r="L256" s="239"/>
      <c r="M256" s="239"/>
    </row>
    <row r="257">
      <c r="A257" s="239"/>
      <c r="B257" s="239"/>
      <c r="C257" s="239"/>
      <c r="D257" s="239"/>
      <c r="E257" s="239"/>
      <c r="F257" s="239"/>
      <c r="G257" s="239"/>
      <c r="H257" s="239"/>
      <c r="I257" s="239"/>
      <c r="J257" s="239"/>
      <c r="K257" s="239"/>
      <c r="L257" s="239"/>
      <c r="M257" s="239"/>
    </row>
    <row r="258">
      <c r="A258" s="239"/>
      <c r="B258" s="239"/>
      <c r="C258" s="239"/>
      <c r="D258" s="239"/>
      <c r="E258" s="239"/>
      <c r="F258" s="239"/>
      <c r="G258" s="239"/>
      <c r="H258" s="239"/>
      <c r="I258" s="239"/>
      <c r="J258" s="239"/>
      <c r="K258" s="239"/>
      <c r="L258" s="239"/>
      <c r="M258" s="239"/>
    </row>
    <row r="259">
      <c r="A259" s="239"/>
      <c r="B259" s="239"/>
      <c r="C259" s="239"/>
      <c r="D259" s="239"/>
      <c r="E259" s="239"/>
      <c r="F259" s="239"/>
      <c r="G259" s="239"/>
      <c r="H259" s="239"/>
      <c r="I259" s="239"/>
      <c r="J259" s="239"/>
      <c r="K259" s="239"/>
      <c r="L259" s="239"/>
      <c r="M259" s="239"/>
    </row>
    <row r="260">
      <c r="A260" s="239"/>
      <c r="B260" s="239"/>
      <c r="C260" s="239"/>
      <c r="D260" s="239"/>
      <c r="E260" s="239"/>
      <c r="F260" s="239"/>
      <c r="G260" s="239"/>
      <c r="H260" s="239"/>
      <c r="I260" s="239"/>
      <c r="J260" s="239"/>
      <c r="K260" s="239"/>
      <c r="L260" s="239"/>
      <c r="M260" s="239"/>
    </row>
    <row r="261">
      <c r="A261" s="239"/>
      <c r="B261" s="239"/>
      <c r="C261" s="239"/>
      <c r="D261" s="239"/>
      <c r="E261" s="239"/>
      <c r="F261" s="239"/>
      <c r="G261" s="239"/>
      <c r="H261" s="239"/>
      <c r="I261" s="239"/>
      <c r="J261" s="239"/>
      <c r="K261" s="239"/>
      <c r="L261" s="239"/>
      <c r="M261" s="239"/>
    </row>
    <row r="262">
      <c r="A262" s="239"/>
      <c r="B262" s="239"/>
      <c r="C262" s="239"/>
      <c r="D262" s="239"/>
      <c r="E262" s="239"/>
      <c r="F262" s="239"/>
      <c r="G262" s="239"/>
      <c r="H262" s="239"/>
      <c r="I262" s="239"/>
      <c r="J262" s="239"/>
      <c r="K262" s="239"/>
      <c r="L262" s="239"/>
      <c r="M262" s="239"/>
    </row>
    <row r="263">
      <c r="A263" s="239"/>
      <c r="B263" s="239"/>
      <c r="C263" s="239"/>
      <c r="D263" s="239"/>
      <c r="E263" s="239"/>
      <c r="F263" s="239"/>
      <c r="G263" s="239"/>
      <c r="H263" s="239"/>
      <c r="I263" s="239"/>
      <c r="J263" s="239"/>
      <c r="K263" s="239"/>
      <c r="L263" s="239"/>
      <c r="M263" s="239"/>
    </row>
    <row r="264">
      <c r="A264" s="239"/>
      <c r="B264" s="239"/>
      <c r="C264" s="239"/>
      <c r="D264" s="239"/>
      <c r="E264" s="239"/>
      <c r="F264" s="239"/>
      <c r="G264" s="239"/>
      <c r="H264" s="239"/>
      <c r="I264" s="239"/>
      <c r="J264" s="239"/>
      <c r="K264" s="239"/>
      <c r="L264" s="239"/>
      <c r="M264" s="239"/>
    </row>
    <row r="265">
      <c r="A265" s="239"/>
      <c r="B265" s="239"/>
      <c r="C265" s="239"/>
      <c r="D265" s="239"/>
      <c r="E265" s="239"/>
      <c r="F265" s="239"/>
      <c r="G265" s="239"/>
      <c r="H265" s="239"/>
      <c r="I265" s="239"/>
      <c r="J265" s="239"/>
      <c r="K265" s="239"/>
      <c r="L265" s="239"/>
      <c r="M265" s="239"/>
    </row>
    <row r="266">
      <c r="A266" s="239"/>
      <c r="B266" s="239"/>
      <c r="C266" s="239"/>
      <c r="D266" s="239"/>
      <c r="E266" s="239"/>
      <c r="F266" s="239"/>
      <c r="G266" s="239"/>
      <c r="H266" s="239"/>
      <c r="I266" s="239"/>
      <c r="J266" s="239"/>
      <c r="K266" s="239"/>
      <c r="L266" s="239"/>
      <c r="M266" s="239"/>
    </row>
    <row r="267">
      <c r="A267" s="239"/>
      <c r="B267" s="239"/>
      <c r="C267" s="239"/>
      <c r="D267" s="239"/>
      <c r="E267" s="239"/>
      <c r="F267" s="239"/>
      <c r="G267" s="239"/>
      <c r="H267" s="239"/>
      <c r="I267" s="239"/>
      <c r="J267" s="239"/>
      <c r="K267" s="239"/>
      <c r="L267" s="239"/>
      <c r="M267" s="239"/>
    </row>
    <row r="268">
      <c r="A268" s="239"/>
      <c r="B268" s="239"/>
      <c r="C268" s="239"/>
      <c r="D268" s="239"/>
      <c r="E268" s="239"/>
      <c r="F268" s="239"/>
      <c r="G268" s="239"/>
      <c r="H268" s="239"/>
      <c r="I268" s="239"/>
      <c r="J268" s="239"/>
      <c r="K268" s="239"/>
      <c r="L268" s="239"/>
      <c r="M268" s="239"/>
    </row>
    <row r="269">
      <c r="A269" s="239"/>
      <c r="B269" s="239"/>
      <c r="C269" s="239"/>
      <c r="D269" s="239"/>
      <c r="E269" s="239"/>
      <c r="F269" s="239"/>
      <c r="G269" s="239"/>
      <c r="H269" s="239"/>
      <c r="I269" s="239"/>
      <c r="J269" s="239"/>
      <c r="K269" s="239"/>
      <c r="L269" s="239"/>
      <c r="M269" s="239"/>
    </row>
    <row r="270">
      <c r="A270" s="239"/>
      <c r="B270" s="239"/>
      <c r="C270" s="239"/>
      <c r="D270" s="239"/>
      <c r="E270" s="239"/>
      <c r="F270" s="239"/>
      <c r="G270" s="239"/>
      <c r="H270" s="239"/>
      <c r="I270" s="239"/>
      <c r="J270" s="239"/>
      <c r="K270" s="239"/>
      <c r="L270" s="239"/>
      <c r="M270" s="239"/>
    </row>
    <row r="271">
      <c r="A271" s="239"/>
      <c r="B271" s="239"/>
      <c r="C271" s="239"/>
      <c r="D271" s="239"/>
      <c r="E271" s="239"/>
      <c r="F271" s="239"/>
      <c r="G271" s="239"/>
      <c r="H271" s="239"/>
      <c r="I271" s="239"/>
      <c r="J271" s="239"/>
      <c r="K271" s="239"/>
      <c r="L271" s="239"/>
      <c r="M271" s="239"/>
    </row>
    <row r="272">
      <c r="A272" s="239"/>
      <c r="B272" s="239"/>
      <c r="C272" s="239"/>
      <c r="D272" s="239"/>
      <c r="E272" s="239"/>
      <c r="F272" s="239"/>
      <c r="G272" s="239"/>
      <c r="H272" s="239"/>
      <c r="I272" s="239"/>
      <c r="J272" s="239"/>
      <c r="K272" s="239"/>
      <c r="L272" s="239"/>
      <c r="M272" s="239"/>
    </row>
    <row r="273">
      <c r="A273" s="239"/>
      <c r="B273" s="239"/>
      <c r="C273" s="239"/>
      <c r="D273" s="239"/>
      <c r="E273" s="239"/>
      <c r="F273" s="239"/>
      <c r="G273" s="239"/>
      <c r="H273" s="239"/>
      <c r="I273" s="239"/>
      <c r="J273" s="239"/>
      <c r="K273" s="239"/>
      <c r="L273" s="239"/>
      <c r="M273" s="239"/>
    </row>
    <row r="274">
      <c r="A274" s="239"/>
      <c r="B274" s="239"/>
      <c r="C274" s="239"/>
      <c r="D274" s="239"/>
      <c r="E274" s="239"/>
      <c r="F274" s="239"/>
      <c r="G274" s="239"/>
      <c r="H274" s="239"/>
      <c r="I274" s="239"/>
      <c r="J274" s="239"/>
      <c r="K274" s="239"/>
      <c r="L274" s="239"/>
      <c r="M274" s="239"/>
    </row>
    <row r="275">
      <c r="A275" s="239"/>
      <c r="B275" s="239"/>
      <c r="C275" s="239"/>
      <c r="D275" s="239"/>
      <c r="E275" s="239"/>
      <c r="F275" s="239"/>
      <c r="G275" s="239"/>
      <c r="H275" s="239"/>
      <c r="I275" s="239"/>
      <c r="J275" s="239"/>
      <c r="K275" s="239"/>
      <c r="L275" s="239"/>
      <c r="M275" s="239"/>
    </row>
    <row r="276">
      <c r="A276" s="239"/>
      <c r="B276" s="239"/>
      <c r="C276" s="239"/>
      <c r="D276" s="239"/>
      <c r="E276" s="239"/>
      <c r="F276" s="239"/>
      <c r="G276" s="239"/>
      <c r="H276" s="239"/>
      <c r="I276" s="239"/>
      <c r="J276" s="239"/>
      <c r="K276" s="239"/>
      <c r="L276" s="239"/>
      <c r="M276" s="239"/>
    </row>
    <row r="277">
      <c r="A277" s="239"/>
      <c r="B277" s="239"/>
      <c r="C277" s="239"/>
      <c r="D277" s="239"/>
      <c r="E277" s="239"/>
      <c r="F277" s="239"/>
      <c r="G277" s="239"/>
      <c r="H277" s="239"/>
      <c r="I277" s="239"/>
      <c r="J277" s="239"/>
      <c r="K277" s="239"/>
      <c r="L277" s="239"/>
      <c r="M277" s="239"/>
    </row>
    <row r="278">
      <c r="A278" s="239"/>
      <c r="B278" s="239"/>
      <c r="C278" s="239"/>
      <c r="D278" s="239"/>
      <c r="E278" s="239"/>
      <c r="F278" s="239"/>
      <c r="G278" s="239"/>
      <c r="H278" s="239"/>
      <c r="I278" s="239"/>
      <c r="J278" s="239"/>
      <c r="K278" s="239"/>
      <c r="L278" s="239"/>
      <c r="M278" s="239"/>
    </row>
    <row r="279">
      <c r="A279" s="239"/>
      <c r="B279" s="239"/>
      <c r="C279" s="239"/>
      <c r="D279" s="239"/>
      <c r="E279" s="239"/>
      <c r="F279" s="239"/>
      <c r="G279" s="239"/>
      <c r="H279" s="239"/>
      <c r="I279" s="239"/>
      <c r="J279" s="239"/>
      <c r="K279" s="239"/>
      <c r="L279" s="239"/>
      <c r="M279" s="239"/>
    </row>
    <row r="280">
      <c r="A280" s="239"/>
      <c r="B280" s="239"/>
      <c r="C280" s="239"/>
      <c r="D280" s="239"/>
      <c r="E280" s="239"/>
      <c r="F280" s="239"/>
      <c r="G280" s="239"/>
      <c r="H280" s="239"/>
      <c r="I280" s="239"/>
      <c r="J280" s="239"/>
      <c r="K280" s="239"/>
      <c r="L280" s="239"/>
      <c r="M280" s="239"/>
    </row>
    <row r="281">
      <c r="A281" s="239"/>
      <c r="B281" s="239"/>
      <c r="C281" s="239"/>
      <c r="D281" s="239"/>
      <c r="E281" s="239"/>
      <c r="F281" s="239"/>
      <c r="G281" s="239"/>
      <c r="H281" s="239"/>
      <c r="I281" s="239"/>
      <c r="J281" s="239"/>
      <c r="K281" s="239"/>
      <c r="L281" s="239"/>
      <c r="M281" s="239"/>
    </row>
    <row r="282">
      <c r="A282" s="239"/>
      <c r="B282" s="239"/>
      <c r="C282" s="239"/>
      <c r="D282" s="239"/>
      <c r="E282" s="239"/>
      <c r="F282" s="239"/>
      <c r="G282" s="239"/>
      <c r="H282" s="239"/>
      <c r="I282" s="239"/>
      <c r="J282" s="239"/>
      <c r="K282" s="239"/>
      <c r="L282" s="239"/>
      <c r="M282" s="239"/>
    </row>
    <row r="283">
      <c r="A283" s="239"/>
      <c r="B283" s="239"/>
      <c r="C283" s="239"/>
      <c r="D283" s="239"/>
      <c r="E283" s="239"/>
      <c r="F283" s="239"/>
      <c r="G283" s="239"/>
      <c r="H283" s="239"/>
      <c r="I283" s="239"/>
      <c r="J283" s="239"/>
      <c r="K283" s="239"/>
      <c r="L283" s="239"/>
      <c r="M283" s="239"/>
    </row>
    <row r="284">
      <c r="A284" s="239"/>
      <c r="B284" s="239"/>
      <c r="C284" s="239"/>
      <c r="D284" s="239"/>
      <c r="E284" s="239"/>
      <c r="F284" s="239"/>
      <c r="G284" s="239"/>
      <c r="H284" s="239"/>
      <c r="I284" s="239"/>
      <c r="J284" s="239"/>
      <c r="K284" s="239"/>
      <c r="L284" s="239"/>
      <c r="M284" s="239"/>
    </row>
    <row r="285">
      <c r="A285" s="239"/>
      <c r="B285" s="239"/>
      <c r="C285" s="239"/>
      <c r="D285" s="239"/>
      <c r="E285" s="239"/>
      <c r="F285" s="239"/>
      <c r="G285" s="239"/>
      <c r="H285" s="239"/>
      <c r="I285" s="239"/>
      <c r="J285" s="239"/>
      <c r="K285" s="239"/>
      <c r="L285" s="239"/>
      <c r="M285" s="239"/>
    </row>
    <row r="286">
      <c r="A286" s="239"/>
      <c r="B286" s="239"/>
      <c r="C286" s="239"/>
      <c r="D286" s="239"/>
      <c r="E286" s="239"/>
      <c r="F286" s="239"/>
      <c r="G286" s="239"/>
      <c r="H286" s="239"/>
      <c r="I286" s="239"/>
      <c r="J286" s="239"/>
      <c r="K286" s="239"/>
      <c r="L286" s="239"/>
      <c r="M286" s="239"/>
    </row>
    <row r="287">
      <c r="A287" s="239"/>
      <c r="B287" s="239"/>
      <c r="C287" s="239"/>
      <c r="D287" s="239"/>
      <c r="E287" s="239"/>
      <c r="F287" s="239"/>
      <c r="G287" s="239"/>
      <c r="H287" s="239"/>
      <c r="I287" s="239"/>
      <c r="J287" s="239"/>
      <c r="K287" s="239"/>
      <c r="L287" s="239"/>
      <c r="M287" s="239"/>
    </row>
    <row r="288">
      <c r="A288" s="239"/>
      <c r="B288" s="239"/>
      <c r="C288" s="239"/>
      <c r="D288" s="239"/>
      <c r="E288" s="239"/>
      <c r="F288" s="239"/>
      <c r="G288" s="239"/>
      <c r="H288" s="239"/>
      <c r="I288" s="239"/>
      <c r="J288" s="239"/>
      <c r="K288" s="239"/>
      <c r="L288" s="239"/>
      <c r="M288" s="239"/>
    </row>
    <row r="289">
      <c r="A289" s="239"/>
      <c r="B289" s="239"/>
      <c r="C289" s="239"/>
      <c r="D289" s="239"/>
      <c r="E289" s="239"/>
      <c r="F289" s="239"/>
      <c r="G289" s="239"/>
      <c r="H289" s="239"/>
      <c r="I289" s="239"/>
      <c r="J289" s="239"/>
      <c r="K289" s="239"/>
      <c r="L289" s="239"/>
      <c r="M289" s="239"/>
    </row>
    <row r="290">
      <c r="A290" s="239"/>
      <c r="B290" s="239"/>
      <c r="C290" s="239"/>
      <c r="D290" s="239"/>
      <c r="E290" s="239"/>
      <c r="F290" s="239"/>
      <c r="G290" s="239"/>
      <c r="H290" s="239"/>
      <c r="I290" s="239"/>
      <c r="J290" s="239"/>
      <c r="K290" s="239"/>
      <c r="L290" s="239"/>
      <c r="M290" s="239"/>
    </row>
    <row r="291">
      <c r="A291" s="239"/>
      <c r="B291" s="239"/>
      <c r="C291" s="239"/>
      <c r="D291" s="239"/>
      <c r="E291" s="239"/>
      <c r="F291" s="239"/>
      <c r="G291" s="239"/>
      <c r="H291" s="239"/>
      <c r="I291" s="239"/>
      <c r="J291" s="239"/>
      <c r="K291" s="239"/>
      <c r="L291" s="239"/>
      <c r="M291" s="239"/>
    </row>
    <row r="292">
      <c r="A292" s="239"/>
      <c r="B292" s="239"/>
      <c r="C292" s="239"/>
      <c r="D292" s="239"/>
      <c r="E292" s="239"/>
      <c r="F292" s="239"/>
      <c r="G292" s="239"/>
      <c r="H292" s="239"/>
      <c r="I292" s="239"/>
      <c r="J292" s="239"/>
      <c r="K292" s="239"/>
      <c r="L292" s="239"/>
      <c r="M292" s="239"/>
    </row>
    <row r="293">
      <c r="A293" s="239"/>
      <c r="B293" s="239"/>
      <c r="C293" s="239"/>
      <c r="D293" s="239"/>
      <c r="E293" s="239"/>
      <c r="F293" s="239"/>
      <c r="G293" s="239"/>
      <c r="H293" s="239"/>
      <c r="I293" s="239"/>
      <c r="J293" s="239"/>
      <c r="K293" s="239"/>
      <c r="L293" s="239"/>
      <c r="M293" s="239"/>
    </row>
    <row r="294">
      <c r="A294" s="239"/>
      <c r="B294" s="239"/>
      <c r="C294" s="239"/>
      <c r="D294" s="239"/>
      <c r="E294" s="239"/>
      <c r="F294" s="239"/>
      <c r="G294" s="239"/>
      <c r="H294" s="239"/>
      <c r="I294" s="239"/>
      <c r="J294" s="239"/>
      <c r="K294" s="239"/>
      <c r="L294" s="239"/>
      <c r="M294" s="239"/>
    </row>
    <row r="295">
      <c r="A295" s="239"/>
      <c r="B295" s="239"/>
      <c r="C295" s="239"/>
      <c r="D295" s="239"/>
      <c r="E295" s="239"/>
      <c r="F295" s="239"/>
      <c r="G295" s="239"/>
      <c r="H295" s="239"/>
      <c r="I295" s="239"/>
      <c r="J295" s="239"/>
      <c r="K295" s="239"/>
      <c r="L295" s="239"/>
      <c r="M295" s="239"/>
    </row>
    <row r="296">
      <c r="A296" s="239"/>
      <c r="B296" s="239"/>
      <c r="C296" s="239"/>
      <c r="D296" s="239"/>
      <c r="E296" s="239"/>
      <c r="F296" s="239"/>
      <c r="G296" s="239"/>
      <c r="H296" s="239"/>
      <c r="I296" s="239"/>
      <c r="J296" s="239"/>
      <c r="K296" s="239"/>
      <c r="L296" s="239"/>
      <c r="M296" s="239"/>
    </row>
    <row r="297">
      <c r="A297" s="239"/>
      <c r="B297" s="239"/>
      <c r="C297" s="239"/>
      <c r="D297" s="239"/>
      <c r="E297" s="239"/>
      <c r="F297" s="239"/>
      <c r="G297" s="239"/>
      <c r="H297" s="239"/>
      <c r="I297" s="239"/>
      <c r="J297" s="239"/>
      <c r="K297" s="239"/>
      <c r="L297" s="239"/>
      <c r="M297" s="239"/>
    </row>
    <row r="298">
      <c r="A298" s="239"/>
      <c r="B298" s="239"/>
      <c r="C298" s="239"/>
      <c r="D298" s="239"/>
      <c r="E298" s="239"/>
      <c r="F298" s="239"/>
      <c r="G298" s="239"/>
      <c r="H298" s="239"/>
      <c r="I298" s="239"/>
      <c r="J298" s="239"/>
      <c r="K298" s="239"/>
      <c r="L298" s="239"/>
      <c r="M298" s="239"/>
    </row>
    <row r="299">
      <c r="A299" s="239"/>
      <c r="B299" s="239"/>
      <c r="C299" s="239"/>
      <c r="D299" s="239"/>
      <c r="E299" s="239"/>
      <c r="F299" s="239"/>
      <c r="G299" s="239"/>
      <c r="H299" s="239"/>
      <c r="I299" s="239"/>
      <c r="J299" s="239"/>
      <c r="K299" s="239"/>
      <c r="L299" s="239"/>
      <c r="M299" s="239"/>
    </row>
    <row r="300">
      <c r="A300" s="239"/>
      <c r="B300" s="239"/>
      <c r="C300" s="239"/>
      <c r="D300" s="239"/>
      <c r="E300" s="239"/>
      <c r="F300" s="239"/>
      <c r="G300" s="239"/>
      <c r="H300" s="239"/>
      <c r="I300" s="239"/>
      <c r="J300" s="239"/>
      <c r="K300" s="239"/>
      <c r="L300" s="239"/>
      <c r="M300" s="239"/>
    </row>
    <row r="301">
      <c r="A301" s="239"/>
      <c r="B301" s="239"/>
      <c r="C301" s="239"/>
      <c r="D301" s="239"/>
      <c r="E301" s="239"/>
      <c r="F301" s="239"/>
      <c r="G301" s="239"/>
      <c r="H301" s="239"/>
      <c r="I301" s="239"/>
      <c r="J301" s="239"/>
      <c r="K301" s="239"/>
      <c r="L301" s="239"/>
      <c r="M301" s="239"/>
    </row>
    <row r="302">
      <c r="A302" s="239"/>
      <c r="B302" s="239"/>
      <c r="C302" s="239"/>
      <c r="D302" s="239"/>
      <c r="E302" s="239"/>
      <c r="F302" s="239"/>
      <c r="G302" s="239"/>
      <c r="H302" s="239"/>
      <c r="I302" s="239"/>
      <c r="J302" s="239"/>
      <c r="K302" s="239"/>
      <c r="L302" s="239"/>
      <c r="M302" s="239"/>
    </row>
    <row r="303">
      <c r="A303" s="239"/>
      <c r="B303" s="239"/>
      <c r="C303" s="239"/>
      <c r="D303" s="239"/>
      <c r="E303" s="239"/>
      <c r="F303" s="239"/>
      <c r="G303" s="239"/>
      <c r="H303" s="239"/>
      <c r="I303" s="239"/>
      <c r="J303" s="239"/>
      <c r="K303" s="239"/>
      <c r="L303" s="239"/>
      <c r="M303" s="239"/>
    </row>
    <row r="304">
      <c r="A304" s="239"/>
      <c r="B304" s="239"/>
      <c r="C304" s="239"/>
      <c r="D304" s="239"/>
      <c r="E304" s="239"/>
      <c r="F304" s="239"/>
      <c r="G304" s="239"/>
      <c r="H304" s="239"/>
      <c r="I304" s="239"/>
      <c r="J304" s="239"/>
      <c r="K304" s="239"/>
      <c r="L304" s="239"/>
      <c r="M304" s="239"/>
    </row>
    <row r="305">
      <c r="A305" s="239"/>
      <c r="B305" s="239"/>
      <c r="C305" s="239"/>
      <c r="D305" s="239"/>
      <c r="E305" s="239"/>
      <c r="F305" s="239"/>
      <c r="G305" s="239"/>
      <c r="H305" s="239"/>
      <c r="I305" s="239"/>
      <c r="J305" s="239"/>
      <c r="K305" s="239"/>
      <c r="L305" s="239"/>
      <c r="M305" s="239"/>
    </row>
    <row r="306">
      <c r="A306" s="239"/>
      <c r="B306" s="239"/>
      <c r="C306" s="239"/>
      <c r="D306" s="239"/>
      <c r="E306" s="239"/>
      <c r="F306" s="239"/>
      <c r="G306" s="239"/>
      <c r="H306" s="239"/>
      <c r="I306" s="239"/>
      <c r="J306" s="239"/>
      <c r="K306" s="239"/>
      <c r="L306" s="239"/>
      <c r="M306" s="239"/>
    </row>
    <row r="307">
      <c r="A307" s="239"/>
      <c r="B307" s="239"/>
      <c r="C307" s="239"/>
      <c r="D307" s="239"/>
      <c r="E307" s="239"/>
      <c r="F307" s="239"/>
      <c r="G307" s="239"/>
      <c r="H307" s="239"/>
      <c r="I307" s="239"/>
      <c r="J307" s="239"/>
      <c r="K307" s="239"/>
      <c r="L307" s="239"/>
      <c r="M307" s="239"/>
    </row>
    <row r="308">
      <c r="A308" s="239"/>
      <c r="B308" s="239"/>
      <c r="C308" s="239"/>
      <c r="D308" s="239"/>
      <c r="E308" s="239"/>
      <c r="F308" s="239"/>
      <c r="G308" s="239"/>
      <c r="H308" s="239"/>
      <c r="I308" s="239"/>
      <c r="J308" s="239"/>
      <c r="K308" s="239"/>
      <c r="L308" s="239"/>
      <c r="M308" s="239"/>
    </row>
    <row r="309">
      <c r="A309" s="239"/>
      <c r="B309" s="239"/>
      <c r="C309" s="239"/>
      <c r="D309" s="239"/>
      <c r="E309" s="239"/>
      <c r="F309" s="239"/>
      <c r="G309" s="239"/>
      <c r="H309" s="239"/>
      <c r="I309" s="239"/>
      <c r="J309" s="239"/>
      <c r="K309" s="239"/>
      <c r="L309" s="239"/>
      <c r="M309" s="239"/>
    </row>
    <row r="310">
      <c r="A310" s="239"/>
      <c r="B310" s="239"/>
      <c r="C310" s="239"/>
      <c r="D310" s="239"/>
      <c r="E310" s="239"/>
      <c r="F310" s="239"/>
      <c r="G310" s="239"/>
      <c r="H310" s="239"/>
      <c r="I310" s="239"/>
      <c r="J310" s="239"/>
      <c r="K310" s="239"/>
      <c r="L310" s="239"/>
      <c r="M310" s="239"/>
    </row>
    <row r="311">
      <c r="A311" s="239"/>
      <c r="B311" s="239"/>
      <c r="C311" s="239"/>
      <c r="D311" s="239"/>
      <c r="E311" s="239"/>
      <c r="F311" s="239"/>
      <c r="G311" s="239"/>
      <c r="H311" s="239"/>
      <c r="I311" s="239"/>
      <c r="J311" s="239"/>
      <c r="K311" s="239"/>
      <c r="L311" s="239"/>
      <c r="M311" s="239"/>
    </row>
    <row r="312">
      <c r="A312" s="239"/>
      <c r="B312" s="239"/>
      <c r="C312" s="239"/>
      <c r="D312" s="239"/>
      <c r="E312" s="239"/>
      <c r="F312" s="239"/>
      <c r="G312" s="239"/>
      <c r="H312" s="239"/>
      <c r="I312" s="239"/>
      <c r="J312" s="239"/>
      <c r="K312" s="239"/>
      <c r="L312" s="239"/>
      <c r="M312" s="239"/>
    </row>
    <row r="313">
      <c r="A313" s="239"/>
      <c r="B313" s="239"/>
      <c r="C313" s="239"/>
      <c r="D313" s="239"/>
      <c r="E313" s="239"/>
      <c r="F313" s="239"/>
      <c r="G313" s="239"/>
      <c r="H313" s="239"/>
      <c r="I313" s="239"/>
      <c r="J313" s="239"/>
      <c r="K313" s="239"/>
      <c r="L313" s="239"/>
      <c r="M313" s="239"/>
    </row>
    <row r="314">
      <c r="A314" s="239"/>
      <c r="B314" s="239"/>
      <c r="C314" s="239"/>
      <c r="D314" s="239"/>
      <c r="E314" s="239"/>
      <c r="F314" s="239"/>
      <c r="G314" s="239"/>
      <c r="H314" s="239"/>
      <c r="I314" s="239"/>
      <c r="J314" s="239"/>
      <c r="K314" s="239"/>
      <c r="L314" s="239"/>
      <c r="M314" s="239"/>
    </row>
    <row r="315">
      <c r="A315" s="239"/>
      <c r="B315" s="239"/>
      <c r="C315" s="239"/>
      <c r="D315" s="239"/>
      <c r="E315" s="239"/>
      <c r="F315" s="239"/>
      <c r="G315" s="239"/>
      <c r="H315" s="239"/>
      <c r="I315" s="239"/>
      <c r="J315" s="239"/>
      <c r="K315" s="239"/>
      <c r="L315" s="239"/>
      <c r="M315" s="239"/>
    </row>
    <row r="316">
      <c r="A316" s="239"/>
      <c r="B316" s="239"/>
      <c r="C316" s="239"/>
      <c r="D316" s="239"/>
      <c r="E316" s="239"/>
      <c r="F316" s="239"/>
      <c r="G316" s="239"/>
      <c r="H316" s="239"/>
      <c r="I316" s="239"/>
      <c r="J316" s="239"/>
      <c r="K316" s="239"/>
      <c r="L316" s="239"/>
      <c r="M316" s="239"/>
    </row>
    <row r="317">
      <c r="A317" s="239"/>
      <c r="B317" s="239"/>
      <c r="C317" s="239"/>
      <c r="D317" s="239"/>
      <c r="E317" s="239"/>
      <c r="F317" s="239"/>
      <c r="G317" s="239"/>
      <c r="H317" s="239"/>
      <c r="I317" s="239"/>
      <c r="J317" s="239"/>
      <c r="K317" s="239"/>
      <c r="L317" s="239"/>
      <c r="M317" s="239"/>
    </row>
    <row r="318">
      <c r="A318" s="239"/>
      <c r="B318" s="239"/>
      <c r="C318" s="239"/>
      <c r="D318" s="239"/>
      <c r="E318" s="239"/>
      <c r="F318" s="239"/>
      <c r="G318" s="239"/>
      <c r="H318" s="239"/>
      <c r="I318" s="239"/>
      <c r="J318" s="239"/>
      <c r="K318" s="239"/>
      <c r="L318" s="239"/>
      <c r="M318" s="239"/>
    </row>
    <row r="319">
      <c r="A319" s="239"/>
      <c r="B319" s="239"/>
      <c r="C319" s="239"/>
      <c r="D319" s="239"/>
      <c r="E319" s="239"/>
      <c r="F319" s="239"/>
      <c r="G319" s="239"/>
      <c r="H319" s="239"/>
      <c r="I319" s="239"/>
      <c r="J319" s="239"/>
      <c r="K319" s="239"/>
      <c r="L319" s="239"/>
      <c r="M319" s="239"/>
    </row>
    <row r="320">
      <c r="A320" s="239"/>
      <c r="B320" s="239"/>
      <c r="C320" s="239"/>
      <c r="D320" s="239"/>
      <c r="E320" s="239"/>
      <c r="F320" s="239"/>
      <c r="G320" s="239"/>
      <c r="H320" s="239"/>
      <c r="I320" s="239"/>
      <c r="J320" s="239"/>
      <c r="K320" s="239"/>
      <c r="L320" s="239"/>
      <c r="M320" s="239"/>
    </row>
    <row r="321">
      <c r="A321" s="239"/>
      <c r="B321" s="239"/>
      <c r="C321" s="239"/>
      <c r="D321" s="239"/>
      <c r="E321" s="239"/>
      <c r="F321" s="239"/>
      <c r="G321" s="239"/>
      <c r="H321" s="239"/>
      <c r="I321" s="239"/>
      <c r="J321" s="239"/>
      <c r="K321" s="239"/>
      <c r="L321" s="239"/>
      <c r="M321" s="239"/>
    </row>
    <row r="322">
      <c r="A322" s="239"/>
      <c r="B322" s="239"/>
      <c r="C322" s="239"/>
      <c r="D322" s="239"/>
      <c r="E322" s="239"/>
      <c r="F322" s="239"/>
      <c r="G322" s="239"/>
      <c r="H322" s="239"/>
      <c r="I322" s="239"/>
      <c r="J322" s="239"/>
      <c r="K322" s="239"/>
      <c r="L322" s="239"/>
      <c r="M322" s="239"/>
    </row>
    <row r="323">
      <c r="A323" s="239"/>
      <c r="B323" s="239"/>
      <c r="C323" s="239"/>
      <c r="D323" s="239"/>
      <c r="E323" s="239"/>
      <c r="F323" s="239"/>
      <c r="G323" s="239"/>
      <c r="H323" s="239"/>
      <c r="I323" s="239"/>
      <c r="J323" s="239"/>
      <c r="K323" s="239"/>
      <c r="L323" s="239"/>
      <c r="M323" s="239"/>
    </row>
    <row r="324">
      <c r="A324" s="239"/>
      <c r="B324" s="239"/>
      <c r="C324" s="239"/>
      <c r="D324" s="239"/>
      <c r="E324" s="239"/>
      <c r="F324" s="239"/>
      <c r="G324" s="239"/>
      <c r="H324" s="239"/>
      <c r="I324" s="239"/>
      <c r="J324" s="239"/>
      <c r="K324" s="239"/>
      <c r="L324" s="239"/>
      <c r="M324" s="239"/>
    </row>
    <row r="325">
      <c r="A325" s="239"/>
      <c r="B325" s="239"/>
      <c r="C325" s="239"/>
      <c r="D325" s="239"/>
      <c r="E325" s="239"/>
      <c r="F325" s="239"/>
      <c r="G325" s="239"/>
      <c r="H325" s="239"/>
      <c r="I325" s="239"/>
      <c r="J325" s="239"/>
      <c r="K325" s="239"/>
      <c r="L325" s="239"/>
      <c r="M325" s="239"/>
    </row>
    <row r="326">
      <c r="A326" s="239"/>
      <c r="B326" s="239"/>
      <c r="C326" s="239"/>
      <c r="D326" s="239"/>
      <c r="E326" s="239"/>
      <c r="F326" s="239"/>
      <c r="G326" s="239"/>
      <c r="H326" s="239"/>
      <c r="I326" s="239"/>
      <c r="J326" s="239"/>
      <c r="K326" s="239"/>
      <c r="L326" s="239"/>
      <c r="M326" s="239"/>
    </row>
    <row r="327">
      <c r="A327" s="239"/>
      <c r="B327" s="239"/>
      <c r="C327" s="239"/>
      <c r="D327" s="239"/>
      <c r="E327" s="239"/>
      <c r="F327" s="239"/>
      <c r="G327" s="239"/>
      <c r="H327" s="239"/>
      <c r="I327" s="239"/>
      <c r="J327" s="239"/>
      <c r="K327" s="239"/>
      <c r="L327" s="239"/>
      <c r="M327" s="239"/>
    </row>
    <row r="328">
      <c r="A328" s="239"/>
      <c r="B328" s="239"/>
      <c r="C328" s="239"/>
      <c r="D328" s="239"/>
      <c r="E328" s="239"/>
      <c r="F328" s="239"/>
      <c r="G328" s="239"/>
      <c r="H328" s="239"/>
      <c r="I328" s="239"/>
      <c r="J328" s="239"/>
      <c r="K328" s="239"/>
      <c r="L328" s="239"/>
      <c r="M328" s="239"/>
    </row>
    <row r="329">
      <c r="A329" s="239"/>
      <c r="B329" s="239"/>
      <c r="C329" s="239"/>
      <c r="D329" s="239"/>
      <c r="E329" s="239"/>
      <c r="F329" s="239"/>
      <c r="G329" s="239"/>
      <c r="H329" s="239"/>
      <c r="I329" s="239"/>
      <c r="J329" s="239"/>
      <c r="K329" s="239"/>
      <c r="L329" s="239"/>
      <c r="M329" s="239"/>
    </row>
    <row r="330">
      <c r="A330" s="239"/>
      <c r="B330" s="239"/>
      <c r="C330" s="239"/>
      <c r="D330" s="239"/>
      <c r="E330" s="239"/>
      <c r="F330" s="239"/>
      <c r="G330" s="239"/>
      <c r="H330" s="239"/>
      <c r="I330" s="239"/>
      <c r="J330" s="239"/>
      <c r="K330" s="239"/>
      <c r="L330" s="239"/>
      <c r="M330" s="239"/>
    </row>
    <row r="331">
      <c r="A331" s="239"/>
      <c r="B331" s="239"/>
      <c r="C331" s="239"/>
      <c r="D331" s="239"/>
      <c r="E331" s="239"/>
      <c r="F331" s="239"/>
      <c r="G331" s="239"/>
      <c r="H331" s="239"/>
      <c r="I331" s="239"/>
      <c r="J331" s="239"/>
      <c r="K331" s="239"/>
      <c r="L331" s="239"/>
      <c r="M331" s="239"/>
    </row>
    <row r="332">
      <c r="A332" s="239"/>
      <c r="B332" s="239"/>
      <c r="C332" s="239"/>
      <c r="D332" s="239"/>
      <c r="E332" s="239"/>
      <c r="F332" s="239"/>
      <c r="G332" s="239"/>
      <c r="H332" s="239"/>
      <c r="I332" s="239"/>
      <c r="J332" s="239"/>
      <c r="K332" s="239"/>
      <c r="L332" s="239"/>
      <c r="M332" s="239"/>
    </row>
    <row r="333">
      <c r="A333" s="239"/>
      <c r="B333" s="239"/>
      <c r="C333" s="239"/>
      <c r="D333" s="239"/>
      <c r="E333" s="239"/>
      <c r="F333" s="239"/>
      <c r="G333" s="239"/>
      <c r="H333" s="239"/>
      <c r="I333" s="239"/>
      <c r="J333" s="239"/>
      <c r="K333" s="239"/>
      <c r="L333" s="239"/>
      <c r="M333" s="239"/>
    </row>
    <row r="334">
      <c r="A334" s="239"/>
      <c r="B334" s="239"/>
      <c r="C334" s="239"/>
      <c r="D334" s="239"/>
      <c r="E334" s="239"/>
      <c r="F334" s="239"/>
      <c r="G334" s="239"/>
      <c r="H334" s="239"/>
      <c r="I334" s="239"/>
      <c r="J334" s="239"/>
      <c r="K334" s="239"/>
      <c r="L334" s="239"/>
      <c r="M334" s="239"/>
    </row>
    <row r="335">
      <c r="A335" s="239"/>
      <c r="B335" s="239"/>
      <c r="C335" s="239"/>
      <c r="D335" s="239"/>
      <c r="E335" s="239"/>
      <c r="F335" s="239"/>
      <c r="G335" s="239"/>
      <c r="H335" s="239"/>
      <c r="I335" s="239"/>
      <c r="J335" s="239"/>
      <c r="K335" s="239"/>
      <c r="L335" s="239"/>
      <c r="M335" s="239"/>
    </row>
    <row r="336">
      <c r="A336" s="239"/>
      <c r="B336" s="239"/>
      <c r="C336" s="239"/>
      <c r="D336" s="239"/>
      <c r="E336" s="239"/>
      <c r="F336" s="239"/>
      <c r="G336" s="239"/>
      <c r="H336" s="239"/>
      <c r="I336" s="239"/>
      <c r="J336" s="239"/>
      <c r="K336" s="239"/>
      <c r="L336" s="239"/>
      <c r="M336" s="239"/>
    </row>
    <row r="337">
      <c r="A337" s="239"/>
      <c r="B337" s="239"/>
      <c r="C337" s="239"/>
      <c r="D337" s="239"/>
      <c r="E337" s="239"/>
      <c r="F337" s="239"/>
      <c r="G337" s="239"/>
      <c r="H337" s="239"/>
      <c r="I337" s="239"/>
      <c r="J337" s="239"/>
      <c r="K337" s="239"/>
      <c r="L337" s="239"/>
      <c r="M337" s="239"/>
    </row>
    <row r="338">
      <c r="A338" s="239"/>
      <c r="B338" s="239"/>
      <c r="C338" s="239"/>
      <c r="D338" s="239"/>
      <c r="E338" s="239"/>
      <c r="F338" s="239"/>
      <c r="G338" s="239"/>
      <c r="H338" s="239"/>
      <c r="I338" s="239"/>
      <c r="J338" s="239"/>
      <c r="K338" s="239"/>
      <c r="L338" s="239"/>
      <c r="M338" s="239"/>
    </row>
    <row r="339">
      <c r="A339" s="239"/>
      <c r="B339" s="239"/>
      <c r="C339" s="239"/>
      <c r="D339" s="239"/>
      <c r="E339" s="239"/>
      <c r="F339" s="239"/>
      <c r="G339" s="239"/>
      <c r="H339" s="239"/>
      <c r="I339" s="239"/>
      <c r="J339" s="239"/>
      <c r="K339" s="239"/>
      <c r="L339" s="239"/>
      <c r="M339" s="239"/>
    </row>
    <row r="340">
      <c r="A340" s="239"/>
      <c r="B340" s="239"/>
      <c r="C340" s="239"/>
      <c r="D340" s="239"/>
      <c r="E340" s="239"/>
      <c r="F340" s="239"/>
      <c r="G340" s="239"/>
      <c r="H340" s="239"/>
      <c r="I340" s="239"/>
      <c r="J340" s="239"/>
      <c r="K340" s="239"/>
      <c r="L340" s="239"/>
      <c r="M340" s="239"/>
    </row>
    <row r="341">
      <c r="A341" s="239"/>
      <c r="B341" s="239"/>
      <c r="C341" s="239"/>
      <c r="D341" s="239"/>
      <c r="E341" s="239"/>
      <c r="F341" s="239"/>
      <c r="G341" s="239"/>
      <c r="H341" s="239"/>
      <c r="I341" s="239"/>
      <c r="J341" s="239"/>
      <c r="K341" s="239"/>
      <c r="L341" s="239"/>
      <c r="M341" s="239"/>
    </row>
    <row r="342">
      <c r="A342" s="239"/>
      <c r="B342" s="239"/>
      <c r="C342" s="239"/>
      <c r="D342" s="239"/>
      <c r="E342" s="239"/>
      <c r="F342" s="239"/>
      <c r="G342" s="239"/>
      <c r="H342" s="239"/>
      <c r="I342" s="239"/>
      <c r="J342" s="239"/>
      <c r="K342" s="239"/>
      <c r="L342" s="239"/>
      <c r="M342" s="239"/>
    </row>
    <row r="343">
      <c r="A343" s="239"/>
      <c r="B343" s="239"/>
      <c r="C343" s="239"/>
      <c r="D343" s="239"/>
      <c r="E343" s="239"/>
      <c r="F343" s="239"/>
      <c r="G343" s="239"/>
      <c r="H343" s="239"/>
      <c r="I343" s="239"/>
      <c r="J343" s="239"/>
      <c r="K343" s="239"/>
      <c r="L343" s="239"/>
      <c r="M343" s="239"/>
    </row>
    <row r="344">
      <c r="A344" s="239"/>
      <c r="B344" s="239"/>
      <c r="C344" s="239"/>
      <c r="D344" s="239"/>
      <c r="E344" s="239"/>
      <c r="F344" s="239"/>
      <c r="G344" s="239"/>
      <c r="H344" s="239"/>
      <c r="I344" s="239"/>
      <c r="J344" s="239"/>
      <c r="K344" s="239"/>
      <c r="L344" s="239"/>
      <c r="M344" s="239"/>
    </row>
    <row r="345">
      <c r="A345" s="239"/>
      <c r="B345" s="239"/>
      <c r="C345" s="239"/>
      <c r="D345" s="239"/>
      <c r="E345" s="239"/>
      <c r="F345" s="239"/>
      <c r="G345" s="239"/>
      <c r="H345" s="239"/>
      <c r="I345" s="239"/>
      <c r="J345" s="239"/>
      <c r="K345" s="239"/>
      <c r="L345" s="239"/>
      <c r="M345" s="239"/>
    </row>
    <row r="346">
      <c r="A346" s="239"/>
      <c r="B346" s="239"/>
      <c r="C346" s="239"/>
      <c r="D346" s="239"/>
      <c r="E346" s="239"/>
      <c r="F346" s="239"/>
      <c r="G346" s="239"/>
      <c r="H346" s="239"/>
      <c r="I346" s="239"/>
      <c r="J346" s="239"/>
      <c r="K346" s="239"/>
      <c r="L346" s="239"/>
      <c r="M346" s="239"/>
    </row>
    <row r="347">
      <c r="A347" s="239"/>
      <c r="B347" s="239"/>
      <c r="C347" s="239"/>
      <c r="D347" s="239"/>
      <c r="E347" s="239"/>
      <c r="F347" s="239"/>
      <c r="G347" s="239"/>
      <c r="H347" s="239"/>
      <c r="I347" s="239"/>
      <c r="J347" s="239"/>
      <c r="K347" s="239"/>
      <c r="L347" s="239"/>
      <c r="M347" s="239"/>
    </row>
    <row r="348">
      <c r="A348" s="239"/>
      <c r="B348" s="239"/>
      <c r="C348" s="239"/>
      <c r="D348" s="239"/>
      <c r="E348" s="239"/>
      <c r="F348" s="239"/>
      <c r="G348" s="239"/>
      <c r="H348" s="239"/>
      <c r="I348" s="239"/>
      <c r="J348" s="239"/>
      <c r="K348" s="239"/>
      <c r="L348" s="239"/>
      <c r="M348" s="239"/>
    </row>
    <row r="349">
      <c r="A349" s="239"/>
      <c r="B349" s="239"/>
      <c r="C349" s="239"/>
      <c r="D349" s="239"/>
      <c r="E349" s="239"/>
      <c r="F349" s="239"/>
      <c r="G349" s="239"/>
      <c r="H349" s="239"/>
      <c r="I349" s="239"/>
      <c r="J349" s="239"/>
      <c r="K349" s="239"/>
      <c r="L349" s="239"/>
      <c r="M349" s="239"/>
    </row>
    <row r="350">
      <c r="A350" s="239"/>
      <c r="B350" s="239"/>
      <c r="C350" s="239"/>
      <c r="D350" s="239"/>
      <c r="E350" s="239"/>
      <c r="F350" s="239"/>
      <c r="G350" s="239"/>
      <c r="H350" s="239"/>
      <c r="I350" s="239"/>
      <c r="J350" s="239"/>
      <c r="K350" s="239"/>
      <c r="L350" s="239"/>
      <c r="M350" s="239"/>
    </row>
    <row r="351">
      <c r="A351" s="239"/>
      <c r="B351" s="239"/>
      <c r="C351" s="239"/>
      <c r="D351" s="239"/>
      <c r="E351" s="239"/>
      <c r="F351" s="239"/>
      <c r="G351" s="239"/>
      <c r="H351" s="239"/>
      <c r="I351" s="239"/>
      <c r="J351" s="239"/>
      <c r="K351" s="239"/>
      <c r="L351" s="239"/>
      <c r="M351" s="239"/>
    </row>
    <row r="352">
      <c r="A352" s="239"/>
      <c r="B352" s="239"/>
      <c r="C352" s="239"/>
      <c r="D352" s="239"/>
      <c r="E352" s="239"/>
      <c r="F352" s="239"/>
      <c r="G352" s="239"/>
      <c r="H352" s="239"/>
      <c r="I352" s="239"/>
      <c r="J352" s="239"/>
      <c r="K352" s="239"/>
      <c r="L352" s="239"/>
      <c r="M352" s="239"/>
    </row>
    <row r="353">
      <c r="A353" s="239"/>
      <c r="B353" s="239"/>
      <c r="C353" s="239"/>
      <c r="D353" s="239"/>
      <c r="E353" s="239"/>
      <c r="F353" s="239"/>
      <c r="G353" s="239"/>
      <c r="H353" s="239"/>
      <c r="I353" s="239"/>
      <c r="J353" s="239"/>
      <c r="K353" s="239"/>
      <c r="L353" s="239"/>
      <c r="M353" s="239"/>
    </row>
    <row r="354">
      <c r="A354" s="239"/>
      <c r="B354" s="239"/>
      <c r="C354" s="239"/>
      <c r="D354" s="239"/>
      <c r="E354" s="239"/>
      <c r="F354" s="239"/>
      <c r="G354" s="239"/>
      <c r="H354" s="239"/>
      <c r="I354" s="239"/>
      <c r="J354" s="239"/>
      <c r="K354" s="239"/>
      <c r="L354" s="239"/>
      <c r="M354" s="239"/>
    </row>
    <row r="355">
      <c r="A355" s="239"/>
      <c r="B355" s="239"/>
      <c r="C355" s="239"/>
      <c r="D355" s="239"/>
      <c r="E355" s="239"/>
      <c r="F355" s="239"/>
      <c r="G355" s="239"/>
      <c r="H355" s="239"/>
      <c r="I355" s="239"/>
      <c r="J355" s="239"/>
      <c r="K355" s="239"/>
      <c r="L355" s="239"/>
      <c r="M355" s="239"/>
    </row>
    <row r="356">
      <c r="A356" s="239"/>
      <c r="B356" s="239"/>
      <c r="C356" s="239"/>
      <c r="D356" s="239"/>
      <c r="E356" s="239"/>
      <c r="F356" s="239"/>
      <c r="G356" s="239"/>
      <c r="H356" s="239"/>
      <c r="I356" s="239"/>
      <c r="J356" s="239"/>
      <c r="K356" s="239"/>
      <c r="L356" s="239"/>
      <c r="M356" s="239"/>
    </row>
    <row r="357">
      <c r="A357" s="239"/>
      <c r="B357" s="239"/>
      <c r="C357" s="239"/>
      <c r="D357" s="239"/>
      <c r="E357" s="239"/>
      <c r="F357" s="239"/>
      <c r="G357" s="239"/>
      <c r="H357" s="239"/>
      <c r="I357" s="239"/>
      <c r="J357" s="239"/>
      <c r="K357" s="239"/>
      <c r="L357" s="239"/>
      <c r="M357" s="239"/>
    </row>
    <row r="358">
      <c r="A358" s="239"/>
      <c r="B358" s="239"/>
      <c r="C358" s="239"/>
      <c r="D358" s="239"/>
      <c r="E358" s="239"/>
      <c r="F358" s="239"/>
      <c r="G358" s="239"/>
      <c r="H358" s="239"/>
      <c r="I358" s="239"/>
      <c r="J358" s="239"/>
      <c r="K358" s="239"/>
      <c r="L358" s="239"/>
      <c r="M358" s="239"/>
    </row>
    <row r="359">
      <c r="A359" s="239"/>
      <c r="B359" s="239"/>
      <c r="C359" s="239"/>
      <c r="D359" s="239"/>
      <c r="E359" s="239"/>
      <c r="F359" s="239"/>
      <c r="G359" s="239"/>
      <c r="H359" s="239"/>
      <c r="I359" s="239"/>
      <c r="J359" s="239"/>
      <c r="K359" s="239"/>
      <c r="L359" s="239"/>
      <c r="M359" s="239"/>
    </row>
    <row r="360">
      <c r="A360" s="239"/>
      <c r="B360" s="239"/>
      <c r="C360" s="239"/>
      <c r="D360" s="239"/>
      <c r="E360" s="239"/>
      <c r="F360" s="239"/>
      <c r="G360" s="239"/>
      <c r="H360" s="239"/>
      <c r="I360" s="239"/>
      <c r="J360" s="239"/>
      <c r="K360" s="239"/>
      <c r="L360" s="239"/>
      <c r="M360" s="239"/>
    </row>
    <row r="361">
      <c r="A361" s="239"/>
      <c r="B361" s="239"/>
      <c r="C361" s="239"/>
      <c r="D361" s="239"/>
      <c r="E361" s="239"/>
      <c r="F361" s="239"/>
      <c r="G361" s="239"/>
      <c r="H361" s="239"/>
      <c r="I361" s="239"/>
      <c r="J361" s="239"/>
      <c r="K361" s="239"/>
      <c r="L361" s="239"/>
      <c r="M361" s="239"/>
    </row>
    <row r="362">
      <c r="A362" s="239"/>
      <c r="B362" s="239"/>
      <c r="C362" s="239"/>
      <c r="D362" s="239"/>
      <c r="E362" s="239"/>
      <c r="F362" s="239"/>
      <c r="G362" s="239"/>
      <c r="H362" s="239"/>
      <c r="I362" s="239"/>
      <c r="J362" s="239"/>
      <c r="K362" s="239"/>
      <c r="L362" s="239"/>
      <c r="M362" s="239"/>
    </row>
    <row r="363">
      <c r="A363" s="239"/>
      <c r="B363" s="239"/>
      <c r="C363" s="239"/>
      <c r="D363" s="239"/>
      <c r="E363" s="239"/>
      <c r="F363" s="239"/>
      <c r="G363" s="239"/>
      <c r="H363" s="239"/>
      <c r="I363" s="239"/>
      <c r="J363" s="239"/>
      <c r="K363" s="239"/>
      <c r="L363" s="239"/>
      <c r="M363" s="239"/>
    </row>
    <row r="364">
      <c r="A364" s="239"/>
      <c r="B364" s="239"/>
      <c r="C364" s="239"/>
      <c r="D364" s="239"/>
      <c r="E364" s="239"/>
      <c r="F364" s="239"/>
      <c r="G364" s="239"/>
      <c r="H364" s="239"/>
      <c r="I364" s="239"/>
      <c r="J364" s="239"/>
      <c r="K364" s="239"/>
      <c r="L364" s="239"/>
      <c r="M364" s="239"/>
    </row>
    <row r="365">
      <c r="A365" s="239"/>
      <c r="B365" s="239"/>
      <c r="C365" s="239"/>
      <c r="D365" s="239"/>
      <c r="E365" s="239"/>
      <c r="F365" s="239"/>
      <c r="G365" s="239"/>
      <c r="H365" s="239"/>
      <c r="I365" s="239"/>
      <c r="J365" s="239"/>
      <c r="K365" s="239"/>
      <c r="L365" s="239"/>
      <c r="M365" s="239"/>
    </row>
    <row r="366">
      <c r="A366" s="239"/>
      <c r="B366" s="239"/>
      <c r="C366" s="239"/>
      <c r="D366" s="239"/>
      <c r="E366" s="239"/>
      <c r="F366" s="239"/>
      <c r="G366" s="239"/>
      <c r="H366" s="239"/>
      <c r="I366" s="239"/>
      <c r="J366" s="239"/>
      <c r="K366" s="239"/>
      <c r="L366" s="239"/>
      <c r="M366" s="239"/>
    </row>
    <row r="367">
      <c r="A367" s="239"/>
      <c r="B367" s="239"/>
      <c r="C367" s="239"/>
      <c r="D367" s="239"/>
      <c r="E367" s="239"/>
      <c r="F367" s="239"/>
      <c r="G367" s="239"/>
      <c r="H367" s="239"/>
      <c r="I367" s="239"/>
      <c r="J367" s="239"/>
      <c r="K367" s="239"/>
      <c r="L367" s="239"/>
      <c r="M367" s="239"/>
    </row>
    <row r="368">
      <c r="A368" s="239"/>
      <c r="B368" s="239"/>
      <c r="C368" s="239"/>
      <c r="D368" s="239"/>
      <c r="E368" s="239"/>
      <c r="F368" s="239"/>
      <c r="G368" s="239"/>
      <c r="H368" s="239"/>
      <c r="I368" s="239"/>
      <c r="J368" s="239"/>
      <c r="K368" s="239"/>
      <c r="L368" s="239"/>
      <c r="M368" s="239"/>
    </row>
    <row r="369">
      <c r="A369" s="239"/>
      <c r="B369" s="239"/>
      <c r="C369" s="239"/>
      <c r="D369" s="239"/>
      <c r="E369" s="239"/>
      <c r="F369" s="239"/>
      <c r="G369" s="239"/>
      <c r="H369" s="239"/>
      <c r="I369" s="239"/>
      <c r="J369" s="239"/>
      <c r="K369" s="239"/>
      <c r="L369" s="239"/>
      <c r="M369" s="239"/>
    </row>
    <row r="370">
      <c r="A370" s="239"/>
      <c r="B370" s="239"/>
      <c r="C370" s="239"/>
      <c r="D370" s="239"/>
      <c r="E370" s="239"/>
      <c r="F370" s="239"/>
      <c r="G370" s="239"/>
      <c r="H370" s="239"/>
      <c r="I370" s="239"/>
      <c r="J370" s="239"/>
      <c r="K370" s="239"/>
      <c r="L370" s="239"/>
      <c r="M370" s="239"/>
    </row>
    <row r="371">
      <c r="A371" s="239"/>
      <c r="B371" s="239"/>
      <c r="C371" s="239"/>
      <c r="D371" s="239"/>
      <c r="E371" s="239"/>
      <c r="F371" s="239"/>
      <c r="G371" s="239"/>
      <c r="H371" s="239"/>
      <c r="I371" s="239"/>
      <c r="J371" s="239"/>
      <c r="K371" s="239"/>
      <c r="L371" s="239"/>
      <c r="M371" s="239"/>
    </row>
    <row r="372">
      <c r="A372" s="239"/>
      <c r="B372" s="239"/>
      <c r="C372" s="239"/>
      <c r="D372" s="239"/>
      <c r="E372" s="239"/>
      <c r="F372" s="239"/>
      <c r="G372" s="239"/>
      <c r="H372" s="239"/>
      <c r="I372" s="239"/>
      <c r="J372" s="239"/>
      <c r="K372" s="239"/>
      <c r="L372" s="239"/>
      <c r="M372" s="239"/>
    </row>
    <row r="373">
      <c r="A373" s="239"/>
      <c r="B373" s="239"/>
      <c r="C373" s="239"/>
      <c r="D373" s="239"/>
      <c r="E373" s="239"/>
      <c r="F373" s="239"/>
      <c r="G373" s="239"/>
      <c r="H373" s="239"/>
      <c r="I373" s="239"/>
      <c r="J373" s="239"/>
      <c r="K373" s="239"/>
      <c r="L373" s="239"/>
      <c r="M373" s="239"/>
    </row>
    <row r="374">
      <c r="A374" s="239"/>
      <c r="B374" s="239"/>
      <c r="C374" s="239"/>
      <c r="D374" s="239"/>
      <c r="E374" s="239"/>
      <c r="F374" s="239"/>
      <c r="G374" s="239"/>
      <c r="H374" s="239"/>
      <c r="I374" s="239"/>
      <c r="J374" s="239"/>
      <c r="K374" s="239"/>
      <c r="L374" s="239"/>
      <c r="M374" s="239"/>
    </row>
    <row r="375">
      <c r="A375" s="239"/>
      <c r="B375" s="239"/>
      <c r="C375" s="239"/>
      <c r="D375" s="239"/>
      <c r="E375" s="239"/>
      <c r="F375" s="239"/>
      <c r="G375" s="239"/>
      <c r="H375" s="239"/>
      <c r="I375" s="239"/>
      <c r="J375" s="239"/>
      <c r="K375" s="239"/>
      <c r="L375" s="239"/>
      <c r="M375" s="239"/>
    </row>
    <row r="376">
      <c r="A376" s="239"/>
      <c r="B376" s="239"/>
      <c r="C376" s="239"/>
      <c r="D376" s="239"/>
      <c r="E376" s="239"/>
      <c r="F376" s="239"/>
      <c r="G376" s="239"/>
      <c r="H376" s="239"/>
      <c r="I376" s="239"/>
      <c r="J376" s="239"/>
      <c r="K376" s="239"/>
      <c r="L376" s="239"/>
      <c r="M376" s="239"/>
    </row>
    <row r="377">
      <c r="A377" s="239"/>
      <c r="B377" s="239"/>
      <c r="C377" s="239"/>
      <c r="D377" s="239"/>
      <c r="E377" s="239"/>
      <c r="F377" s="239"/>
      <c r="G377" s="239"/>
      <c r="H377" s="239"/>
      <c r="I377" s="239"/>
      <c r="J377" s="239"/>
      <c r="K377" s="239"/>
      <c r="L377" s="239"/>
      <c r="M377" s="239"/>
    </row>
    <row r="378">
      <c r="A378" s="239"/>
      <c r="B378" s="239"/>
      <c r="C378" s="239"/>
      <c r="D378" s="239"/>
      <c r="E378" s="239"/>
      <c r="F378" s="239"/>
      <c r="G378" s="239"/>
      <c r="H378" s="239"/>
      <c r="I378" s="239"/>
      <c r="J378" s="239"/>
      <c r="K378" s="239"/>
      <c r="L378" s="239"/>
      <c r="M378" s="239"/>
    </row>
    <row r="379">
      <c r="A379" s="239"/>
      <c r="B379" s="239"/>
      <c r="C379" s="239"/>
      <c r="D379" s="239"/>
      <c r="E379" s="239"/>
      <c r="F379" s="239"/>
      <c r="G379" s="239"/>
      <c r="H379" s="239"/>
      <c r="I379" s="239"/>
      <c r="J379" s="239"/>
      <c r="K379" s="239"/>
      <c r="L379" s="239"/>
      <c r="M379" s="239"/>
    </row>
    <row r="380">
      <c r="A380" s="239"/>
      <c r="B380" s="239"/>
      <c r="C380" s="239"/>
      <c r="D380" s="239"/>
      <c r="E380" s="239"/>
      <c r="F380" s="239"/>
      <c r="G380" s="239"/>
      <c r="H380" s="239"/>
      <c r="I380" s="239"/>
      <c r="J380" s="239"/>
      <c r="K380" s="239"/>
      <c r="L380" s="239"/>
      <c r="M380" s="239"/>
    </row>
    <row r="381">
      <c r="A381" s="239"/>
      <c r="B381" s="239"/>
      <c r="C381" s="239"/>
      <c r="D381" s="239"/>
      <c r="E381" s="239"/>
      <c r="F381" s="239"/>
      <c r="G381" s="239"/>
      <c r="H381" s="239"/>
      <c r="I381" s="239"/>
      <c r="J381" s="239"/>
      <c r="K381" s="239"/>
      <c r="L381" s="239"/>
      <c r="M381" s="239"/>
    </row>
    <row r="382">
      <c r="A382" s="239"/>
      <c r="B382" s="239"/>
      <c r="C382" s="239"/>
      <c r="D382" s="239"/>
      <c r="E382" s="239"/>
      <c r="F382" s="239"/>
      <c r="G382" s="239"/>
      <c r="H382" s="239"/>
      <c r="I382" s="239"/>
      <c r="J382" s="239"/>
      <c r="K382" s="239"/>
      <c r="L382" s="239"/>
      <c r="M382" s="239"/>
    </row>
    <row r="383">
      <c r="A383" s="239"/>
      <c r="B383" s="239"/>
      <c r="C383" s="239"/>
      <c r="D383" s="239"/>
      <c r="E383" s="239"/>
      <c r="F383" s="239"/>
      <c r="G383" s="239"/>
      <c r="H383" s="239"/>
      <c r="I383" s="239"/>
      <c r="J383" s="239"/>
      <c r="K383" s="239"/>
      <c r="L383" s="239"/>
      <c r="M383" s="239"/>
    </row>
    <row r="384">
      <c r="A384" s="239"/>
      <c r="B384" s="239"/>
      <c r="C384" s="239"/>
      <c r="D384" s="239"/>
      <c r="E384" s="239"/>
      <c r="F384" s="239"/>
      <c r="G384" s="239"/>
      <c r="H384" s="239"/>
      <c r="I384" s="239"/>
      <c r="J384" s="239"/>
      <c r="K384" s="239"/>
      <c r="L384" s="239"/>
      <c r="M384" s="239"/>
    </row>
    <row r="385">
      <c r="A385" s="239"/>
      <c r="B385" s="239"/>
      <c r="C385" s="239"/>
      <c r="D385" s="239"/>
      <c r="E385" s="239"/>
      <c r="F385" s="239"/>
      <c r="G385" s="239"/>
      <c r="H385" s="239"/>
      <c r="I385" s="239"/>
      <c r="J385" s="239"/>
      <c r="K385" s="239"/>
      <c r="L385" s="239"/>
      <c r="M385" s="239"/>
    </row>
    <row r="386">
      <c r="A386" s="239"/>
      <c r="B386" s="239"/>
      <c r="C386" s="239"/>
      <c r="D386" s="239"/>
      <c r="E386" s="239"/>
      <c r="F386" s="239"/>
      <c r="G386" s="239"/>
      <c r="H386" s="239"/>
      <c r="I386" s="239"/>
      <c r="J386" s="239"/>
      <c r="K386" s="239"/>
      <c r="L386" s="239"/>
      <c r="M386" s="239"/>
    </row>
    <row r="387">
      <c r="A387" s="239"/>
      <c r="B387" s="239"/>
      <c r="C387" s="239"/>
      <c r="D387" s="239"/>
      <c r="E387" s="239"/>
      <c r="F387" s="239"/>
      <c r="G387" s="239"/>
      <c r="H387" s="239"/>
      <c r="I387" s="239"/>
      <c r="J387" s="239"/>
      <c r="K387" s="239"/>
      <c r="L387" s="239"/>
      <c r="M387" s="239"/>
    </row>
    <row r="388">
      <c r="A388" s="239"/>
      <c r="B388" s="239"/>
      <c r="C388" s="239"/>
      <c r="D388" s="239"/>
      <c r="E388" s="239"/>
      <c r="F388" s="239"/>
      <c r="G388" s="239"/>
      <c r="H388" s="239"/>
      <c r="I388" s="239"/>
      <c r="J388" s="239"/>
      <c r="K388" s="239"/>
      <c r="L388" s="239"/>
      <c r="M388" s="239"/>
    </row>
    <row r="389">
      <c r="A389" s="239"/>
      <c r="B389" s="239"/>
      <c r="C389" s="239"/>
      <c r="D389" s="239"/>
      <c r="E389" s="239"/>
      <c r="F389" s="239"/>
      <c r="G389" s="239"/>
      <c r="H389" s="239"/>
      <c r="I389" s="239"/>
      <c r="J389" s="239"/>
      <c r="K389" s="239"/>
      <c r="L389" s="239"/>
      <c r="M389" s="239"/>
    </row>
    <row r="390">
      <c r="A390" s="239"/>
      <c r="B390" s="239"/>
      <c r="C390" s="239"/>
      <c r="D390" s="239"/>
      <c r="E390" s="239"/>
      <c r="F390" s="239"/>
      <c r="G390" s="239"/>
      <c r="H390" s="239"/>
      <c r="I390" s="239"/>
      <c r="J390" s="239"/>
      <c r="K390" s="239"/>
      <c r="L390" s="239"/>
      <c r="M390" s="239"/>
    </row>
    <row r="391">
      <c r="A391" s="239"/>
      <c r="B391" s="239"/>
      <c r="C391" s="239"/>
      <c r="D391" s="239"/>
      <c r="E391" s="239"/>
      <c r="F391" s="239"/>
      <c r="G391" s="239"/>
      <c r="H391" s="239"/>
      <c r="I391" s="239"/>
      <c r="J391" s="239"/>
      <c r="K391" s="239"/>
      <c r="L391" s="239"/>
      <c r="M391" s="239"/>
    </row>
    <row r="392">
      <c r="A392" s="239"/>
      <c r="B392" s="239"/>
      <c r="C392" s="239"/>
      <c r="D392" s="239"/>
      <c r="E392" s="239"/>
      <c r="F392" s="239"/>
      <c r="G392" s="239"/>
      <c r="H392" s="239"/>
      <c r="I392" s="239"/>
      <c r="J392" s="239"/>
      <c r="K392" s="239"/>
      <c r="L392" s="239"/>
      <c r="M392" s="239"/>
    </row>
    <row r="393">
      <c r="A393" s="239"/>
      <c r="B393" s="239"/>
      <c r="C393" s="239"/>
      <c r="D393" s="239"/>
      <c r="E393" s="239"/>
      <c r="F393" s="239"/>
      <c r="G393" s="239"/>
      <c r="H393" s="239"/>
      <c r="I393" s="239"/>
      <c r="J393" s="239"/>
      <c r="K393" s="239"/>
      <c r="L393" s="239"/>
      <c r="M393" s="239"/>
    </row>
    <row r="394">
      <c r="A394" s="239"/>
      <c r="B394" s="239"/>
      <c r="C394" s="239"/>
      <c r="D394" s="239"/>
      <c r="E394" s="239"/>
      <c r="F394" s="239"/>
      <c r="G394" s="239"/>
      <c r="H394" s="239"/>
      <c r="I394" s="239"/>
      <c r="J394" s="239"/>
      <c r="K394" s="239"/>
      <c r="L394" s="239"/>
      <c r="M394" s="239"/>
    </row>
    <row r="395">
      <c r="A395" s="239"/>
      <c r="B395" s="239"/>
      <c r="C395" s="239"/>
      <c r="D395" s="239"/>
      <c r="E395" s="239"/>
      <c r="F395" s="239"/>
      <c r="G395" s="239"/>
      <c r="H395" s="239"/>
      <c r="I395" s="239"/>
      <c r="J395" s="239"/>
      <c r="K395" s="239"/>
      <c r="L395" s="239"/>
      <c r="M395" s="239"/>
    </row>
    <row r="396">
      <c r="A396" s="239"/>
      <c r="B396" s="239"/>
      <c r="C396" s="239"/>
      <c r="D396" s="239"/>
      <c r="E396" s="239"/>
      <c r="F396" s="239"/>
      <c r="G396" s="239"/>
      <c r="H396" s="239"/>
      <c r="I396" s="239"/>
      <c r="J396" s="239"/>
      <c r="K396" s="239"/>
      <c r="L396" s="239"/>
      <c r="M396" s="239"/>
    </row>
    <row r="397">
      <c r="A397" s="239"/>
      <c r="B397" s="239"/>
      <c r="C397" s="239"/>
      <c r="D397" s="239"/>
      <c r="E397" s="239"/>
      <c r="F397" s="239"/>
      <c r="G397" s="239"/>
      <c r="H397" s="239"/>
      <c r="I397" s="239"/>
      <c r="J397" s="239"/>
      <c r="K397" s="239"/>
      <c r="L397" s="239"/>
      <c r="M397" s="239"/>
    </row>
    <row r="398">
      <c r="A398" s="239"/>
      <c r="B398" s="239"/>
      <c r="C398" s="239"/>
      <c r="D398" s="239"/>
      <c r="E398" s="239"/>
      <c r="F398" s="239"/>
      <c r="G398" s="239"/>
      <c r="H398" s="239"/>
      <c r="I398" s="239"/>
      <c r="J398" s="239"/>
      <c r="K398" s="239"/>
      <c r="L398" s="239"/>
      <c r="M398" s="239"/>
    </row>
    <row r="399">
      <c r="A399" s="239"/>
      <c r="B399" s="239"/>
      <c r="C399" s="239"/>
      <c r="D399" s="239"/>
      <c r="E399" s="239"/>
      <c r="F399" s="239"/>
      <c r="G399" s="239"/>
      <c r="H399" s="239"/>
      <c r="I399" s="239"/>
      <c r="J399" s="239"/>
      <c r="K399" s="239"/>
      <c r="L399" s="239"/>
      <c r="M399" s="239"/>
    </row>
    <row r="400">
      <c r="A400" s="239"/>
      <c r="B400" s="239"/>
      <c r="C400" s="239"/>
      <c r="D400" s="239"/>
      <c r="E400" s="239"/>
      <c r="F400" s="239"/>
      <c r="G400" s="239"/>
      <c r="H400" s="239"/>
      <c r="I400" s="239"/>
      <c r="J400" s="239"/>
      <c r="K400" s="239"/>
      <c r="L400" s="239"/>
      <c r="M400" s="239"/>
    </row>
    <row r="401">
      <c r="A401" s="239"/>
      <c r="B401" s="239"/>
      <c r="C401" s="239"/>
      <c r="D401" s="239"/>
      <c r="E401" s="239"/>
      <c r="F401" s="239"/>
      <c r="G401" s="239"/>
      <c r="H401" s="239"/>
      <c r="I401" s="239"/>
      <c r="J401" s="239"/>
      <c r="K401" s="239"/>
      <c r="L401" s="239"/>
      <c r="M401" s="239"/>
    </row>
    <row r="402">
      <c r="A402" s="239"/>
      <c r="B402" s="239"/>
      <c r="C402" s="239"/>
      <c r="D402" s="239"/>
      <c r="E402" s="239"/>
      <c r="F402" s="239"/>
      <c r="G402" s="239"/>
      <c r="H402" s="239"/>
      <c r="I402" s="239"/>
      <c r="J402" s="239"/>
      <c r="K402" s="239"/>
      <c r="L402" s="239"/>
      <c r="M402" s="239"/>
    </row>
    <row r="403">
      <c r="A403" s="239"/>
      <c r="B403" s="239"/>
      <c r="C403" s="239"/>
      <c r="D403" s="239"/>
      <c r="E403" s="239"/>
      <c r="F403" s="239"/>
      <c r="G403" s="239"/>
      <c r="H403" s="239"/>
      <c r="I403" s="239"/>
      <c r="J403" s="239"/>
      <c r="K403" s="239"/>
      <c r="L403" s="239"/>
      <c r="M403" s="239"/>
    </row>
    <row r="404">
      <c r="A404" s="239"/>
      <c r="B404" s="239"/>
      <c r="C404" s="239"/>
      <c r="D404" s="239"/>
      <c r="E404" s="239"/>
      <c r="F404" s="239"/>
      <c r="G404" s="239"/>
      <c r="H404" s="239"/>
      <c r="I404" s="239"/>
      <c r="J404" s="239"/>
      <c r="K404" s="239"/>
      <c r="L404" s="239"/>
      <c r="M404" s="239"/>
    </row>
    <row r="405">
      <c r="A405" s="239"/>
      <c r="B405" s="239"/>
      <c r="C405" s="239"/>
      <c r="D405" s="239"/>
      <c r="E405" s="239"/>
      <c r="F405" s="239"/>
      <c r="G405" s="239"/>
      <c r="H405" s="239"/>
      <c r="I405" s="239"/>
      <c r="J405" s="239"/>
      <c r="K405" s="239"/>
      <c r="L405" s="239"/>
      <c r="M405" s="239"/>
    </row>
    <row r="406">
      <c r="A406" s="239"/>
      <c r="B406" s="239"/>
      <c r="C406" s="239"/>
      <c r="D406" s="239"/>
      <c r="E406" s="239"/>
      <c r="F406" s="239"/>
      <c r="G406" s="239"/>
      <c r="H406" s="239"/>
      <c r="I406" s="239"/>
      <c r="J406" s="239"/>
      <c r="K406" s="239"/>
      <c r="L406" s="239"/>
      <c r="M406" s="239"/>
    </row>
    <row r="407">
      <c r="A407" s="239"/>
      <c r="B407" s="239"/>
      <c r="C407" s="239"/>
      <c r="D407" s="239"/>
      <c r="E407" s="239"/>
      <c r="F407" s="239"/>
      <c r="G407" s="239"/>
      <c r="H407" s="239"/>
      <c r="I407" s="239"/>
      <c r="J407" s="239"/>
      <c r="K407" s="239"/>
      <c r="L407" s="239"/>
      <c r="M407" s="239"/>
    </row>
    <row r="408">
      <c r="A408" s="239"/>
      <c r="B408" s="239"/>
      <c r="C408" s="239"/>
      <c r="D408" s="239"/>
      <c r="E408" s="239"/>
      <c r="F408" s="239"/>
      <c r="G408" s="239"/>
      <c r="H408" s="239"/>
      <c r="I408" s="239"/>
      <c r="J408" s="239"/>
      <c r="K408" s="239"/>
      <c r="L408" s="239"/>
      <c r="M408" s="239"/>
    </row>
    <row r="409">
      <c r="A409" s="239"/>
      <c r="B409" s="239"/>
      <c r="C409" s="239"/>
      <c r="D409" s="239"/>
      <c r="E409" s="239"/>
      <c r="F409" s="239"/>
      <c r="G409" s="239"/>
      <c r="H409" s="239"/>
      <c r="I409" s="239"/>
      <c r="J409" s="239"/>
      <c r="K409" s="239"/>
      <c r="L409" s="239"/>
      <c r="M409" s="239"/>
    </row>
    <row r="410">
      <c r="A410" s="239"/>
      <c r="B410" s="239"/>
      <c r="C410" s="239"/>
      <c r="D410" s="239"/>
      <c r="E410" s="239"/>
      <c r="F410" s="239"/>
      <c r="G410" s="239"/>
      <c r="H410" s="239"/>
      <c r="I410" s="239"/>
      <c r="J410" s="239"/>
      <c r="K410" s="239"/>
      <c r="L410" s="239"/>
      <c r="M410" s="239"/>
    </row>
    <row r="411">
      <c r="A411" s="239"/>
      <c r="B411" s="239"/>
      <c r="C411" s="239"/>
      <c r="D411" s="239"/>
      <c r="E411" s="239"/>
      <c r="F411" s="239"/>
      <c r="G411" s="239"/>
      <c r="H411" s="239"/>
      <c r="I411" s="239"/>
      <c r="J411" s="239"/>
      <c r="K411" s="239"/>
      <c r="L411" s="239"/>
      <c r="M411" s="239"/>
    </row>
    <row r="412">
      <c r="A412" s="239"/>
      <c r="B412" s="239"/>
      <c r="C412" s="239"/>
      <c r="D412" s="239"/>
      <c r="E412" s="239"/>
      <c r="F412" s="239"/>
      <c r="G412" s="239"/>
      <c r="H412" s="239"/>
      <c r="I412" s="239"/>
      <c r="J412" s="239"/>
      <c r="K412" s="239"/>
      <c r="L412" s="239"/>
      <c r="M412" s="239"/>
    </row>
    <row r="413">
      <c r="A413" s="239"/>
      <c r="B413" s="239"/>
      <c r="C413" s="239"/>
      <c r="D413" s="239"/>
      <c r="E413" s="239"/>
      <c r="F413" s="239"/>
      <c r="G413" s="239"/>
      <c r="H413" s="239"/>
      <c r="I413" s="239"/>
      <c r="J413" s="239"/>
      <c r="K413" s="239"/>
      <c r="L413" s="239"/>
      <c r="M413" s="239"/>
    </row>
    <row r="414">
      <c r="A414" s="239"/>
      <c r="B414" s="239"/>
      <c r="C414" s="239"/>
      <c r="D414" s="239"/>
      <c r="E414" s="239"/>
      <c r="F414" s="239"/>
      <c r="G414" s="239"/>
      <c r="H414" s="239"/>
      <c r="I414" s="239"/>
      <c r="J414" s="239"/>
      <c r="K414" s="239"/>
      <c r="L414" s="239"/>
      <c r="M414" s="239"/>
    </row>
    <row r="415">
      <c r="A415" s="239"/>
      <c r="B415" s="239"/>
      <c r="C415" s="239"/>
      <c r="D415" s="239"/>
      <c r="E415" s="239"/>
      <c r="F415" s="239"/>
      <c r="G415" s="239"/>
      <c r="H415" s="239"/>
      <c r="I415" s="239"/>
      <c r="J415" s="239"/>
      <c r="K415" s="239"/>
      <c r="L415" s="239"/>
      <c r="M415" s="239"/>
    </row>
    <row r="416">
      <c r="A416" s="239"/>
      <c r="B416" s="239"/>
      <c r="C416" s="239"/>
      <c r="D416" s="239"/>
      <c r="E416" s="239"/>
      <c r="F416" s="239"/>
      <c r="G416" s="239"/>
      <c r="H416" s="239"/>
      <c r="I416" s="239"/>
      <c r="J416" s="239"/>
      <c r="K416" s="239"/>
      <c r="L416" s="239"/>
      <c r="M416" s="239"/>
    </row>
    <row r="417">
      <c r="A417" s="239"/>
      <c r="B417" s="239"/>
      <c r="C417" s="239"/>
      <c r="D417" s="239"/>
      <c r="E417" s="239"/>
      <c r="F417" s="239"/>
      <c r="G417" s="239"/>
      <c r="H417" s="239"/>
      <c r="I417" s="239"/>
      <c r="J417" s="239"/>
      <c r="K417" s="239"/>
      <c r="L417" s="239"/>
      <c r="M417" s="239"/>
    </row>
    <row r="418">
      <c r="A418" s="239"/>
      <c r="B418" s="239"/>
      <c r="C418" s="239"/>
      <c r="D418" s="239"/>
      <c r="E418" s="239"/>
      <c r="F418" s="239"/>
      <c r="G418" s="239"/>
      <c r="H418" s="239"/>
      <c r="I418" s="239"/>
      <c r="J418" s="239"/>
      <c r="K418" s="239"/>
      <c r="L418" s="239"/>
      <c r="M418" s="239"/>
    </row>
    <row r="419">
      <c r="A419" s="239"/>
      <c r="B419" s="239"/>
      <c r="C419" s="239"/>
      <c r="D419" s="239"/>
      <c r="E419" s="239"/>
      <c r="F419" s="239"/>
      <c r="G419" s="239"/>
      <c r="H419" s="239"/>
      <c r="I419" s="239"/>
      <c r="J419" s="239"/>
      <c r="K419" s="239"/>
      <c r="L419" s="239"/>
      <c r="M419" s="239"/>
    </row>
    <row r="420">
      <c r="A420" s="239"/>
      <c r="B420" s="239"/>
      <c r="C420" s="239"/>
      <c r="D420" s="239"/>
      <c r="E420" s="239"/>
      <c r="F420" s="239"/>
      <c r="G420" s="239"/>
      <c r="H420" s="239"/>
      <c r="I420" s="239"/>
      <c r="J420" s="239"/>
      <c r="K420" s="239"/>
      <c r="L420" s="239"/>
      <c r="M420" s="239"/>
    </row>
    <row r="421">
      <c r="A421" s="239"/>
      <c r="B421" s="239"/>
      <c r="C421" s="239"/>
      <c r="D421" s="239"/>
      <c r="E421" s="239"/>
      <c r="F421" s="239"/>
      <c r="G421" s="239"/>
      <c r="H421" s="239"/>
      <c r="I421" s="239"/>
      <c r="J421" s="239"/>
      <c r="K421" s="239"/>
      <c r="L421" s="239"/>
      <c r="M421" s="239"/>
    </row>
    <row r="422">
      <c r="A422" s="239"/>
      <c r="B422" s="239"/>
      <c r="C422" s="239"/>
      <c r="D422" s="239"/>
      <c r="E422" s="239"/>
      <c r="F422" s="239"/>
      <c r="G422" s="239"/>
      <c r="H422" s="239"/>
      <c r="I422" s="239"/>
      <c r="J422" s="239"/>
      <c r="K422" s="239"/>
      <c r="L422" s="239"/>
      <c r="M422" s="239"/>
    </row>
    <row r="423">
      <c r="A423" s="239"/>
      <c r="B423" s="239"/>
      <c r="C423" s="239"/>
      <c r="D423" s="239"/>
      <c r="E423" s="239"/>
      <c r="F423" s="239"/>
      <c r="G423" s="239"/>
      <c r="H423" s="239"/>
      <c r="I423" s="239"/>
      <c r="J423" s="239"/>
      <c r="K423" s="239"/>
      <c r="L423" s="239"/>
      <c r="M423" s="239"/>
    </row>
    <row r="424">
      <c r="A424" s="239"/>
      <c r="B424" s="239"/>
      <c r="C424" s="239"/>
      <c r="D424" s="239"/>
      <c r="E424" s="239"/>
      <c r="F424" s="239"/>
      <c r="G424" s="239"/>
      <c r="H424" s="239"/>
      <c r="I424" s="239"/>
      <c r="J424" s="239"/>
      <c r="K424" s="239"/>
      <c r="L424" s="239"/>
      <c r="M424" s="239"/>
    </row>
    <row r="425">
      <c r="A425" s="239"/>
      <c r="B425" s="239"/>
      <c r="C425" s="239"/>
      <c r="D425" s="239"/>
      <c r="E425" s="239"/>
      <c r="F425" s="239"/>
      <c r="G425" s="239"/>
      <c r="H425" s="239"/>
      <c r="I425" s="239"/>
      <c r="J425" s="239"/>
      <c r="K425" s="239"/>
      <c r="L425" s="239"/>
      <c r="M425" s="239"/>
    </row>
    <row r="426">
      <c r="A426" s="239"/>
      <c r="B426" s="239"/>
      <c r="C426" s="239"/>
      <c r="D426" s="239"/>
      <c r="E426" s="239"/>
      <c r="F426" s="239"/>
      <c r="G426" s="239"/>
      <c r="H426" s="239"/>
      <c r="I426" s="239"/>
      <c r="J426" s="239"/>
      <c r="K426" s="239"/>
      <c r="L426" s="239"/>
      <c r="M426" s="239"/>
    </row>
    <row r="427">
      <c r="A427" s="239"/>
      <c r="B427" s="239"/>
      <c r="C427" s="239"/>
      <c r="D427" s="239"/>
      <c r="E427" s="239"/>
      <c r="F427" s="239"/>
      <c r="G427" s="239"/>
      <c r="H427" s="239"/>
      <c r="I427" s="239"/>
      <c r="J427" s="239"/>
      <c r="K427" s="239"/>
      <c r="L427" s="239"/>
      <c r="M427" s="239"/>
    </row>
    <row r="428">
      <c r="A428" s="239"/>
      <c r="B428" s="239"/>
      <c r="C428" s="239"/>
      <c r="D428" s="239"/>
      <c r="E428" s="239"/>
      <c r="F428" s="239"/>
      <c r="G428" s="239"/>
      <c r="H428" s="239"/>
      <c r="I428" s="239"/>
      <c r="J428" s="239"/>
      <c r="K428" s="239"/>
      <c r="L428" s="239"/>
      <c r="M428" s="239"/>
    </row>
    <row r="429">
      <c r="A429" s="239"/>
      <c r="B429" s="239"/>
      <c r="C429" s="239"/>
      <c r="D429" s="239"/>
      <c r="E429" s="239"/>
      <c r="F429" s="239"/>
      <c r="G429" s="239"/>
      <c r="H429" s="239"/>
      <c r="I429" s="239"/>
      <c r="J429" s="239"/>
      <c r="K429" s="239"/>
      <c r="L429" s="239"/>
      <c r="M429" s="239"/>
    </row>
    <row r="430">
      <c r="A430" s="239"/>
      <c r="B430" s="239"/>
      <c r="C430" s="239"/>
      <c r="D430" s="239"/>
      <c r="E430" s="239"/>
      <c r="F430" s="239"/>
      <c r="G430" s="239"/>
      <c r="H430" s="239"/>
      <c r="I430" s="239"/>
      <c r="J430" s="239"/>
      <c r="K430" s="239"/>
      <c r="L430" s="239"/>
      <c r="M430" s="239"/>
    </row>
    <row r="431">
      <c r="A431" s="239"/>
      <c r="B431" s="239"/>
      <c r="C431" s="239"/>
      <c r="D431" s="239"/>
      <c r="E431" s="239"/>
      <c r="F431" s="239"/>
      <c r="G431" s="239"/>
      <c r="H431" s="239"/>
      <c r="I431" s="239"/>
      <c r="J431" s="239"/>
      <c r="K431" s="239"/>
      <c r="L431" s="239"/>
      <c r="M431" s="239"/>
    </row>
    <row r="432">
      <c r="A432" s="239"/>
      <c r="B432" s="239"/>
      <c r="C432" s="239"/>
      <c r="D432" s="239"/>
      <c r="E432" s="239"/>
      <c r="F432" s="239"/>
      <c r="G432" s="239"/>
      <c r="H432" s="239"/>
      <c r="I432" s="239"/>
      <c r="J432" s="239"/>
      <c r="K432" s="239"/>
      <c r="L432" s="239"/>
      <c r="M432" s="239"/>
    </row>
    <row r="433">
      <c r="A433" s="239"/>
      <c r="B433" s="239"/>
      <c r="C433" s="239"/>
      <c r="D433" s="239"/>
      <c r="E433" s="239"/>
      <c r="F433" s="239"/>
      <c r="G433" s="239"/>
      <c r="H433" s="239"/>
      <c r="I433" s="239"/>
      <c r="J433" s="239"/>
      <c r="K433" s="239"/>
      <c r="L433" s="239"/>
      <c r="M433" s="239"/>
    </row>
    <row r="434">
      <c r="A434" s="239"/>
      <c r="B434" s="239"/>
      <c r="C434" s="239"/>
      <c r="D434" s="239"/>
      <c r="E434" s="239"/>
      <c r="F434" s="239"/>
      <c r="G434" s="239"/>
      <c r="H434" s="239"/>
      <c r="I434" s="239"/>
      <c r="J434" s="239"/>
      <c r="K434" s="239"/>
      <c r="L434" s="239"/>
      <c r="M434" s="239"/>
    </row>
    <row r="435">
      <c r="A435" s="239"/>
      <c r="B435" s="239"/>
      <c r="C435" s="239"/>
      <c r="D435" s="239"/>
      <c r="E435" s="239"/>
      <c r="F435" s="239"/>
      <c r="G435" s="239"/>
      <c r="H435" s="239"/>
      <c r="I435" s="239"/>
      <c r="J435" s="239"/>
      <c r="K435" s="239"/>
      <c r="L435" s="239"/>
      <c r="M435" s="239"/>
    </row>
    <row r="436">
      <c r="A436" s="239"/>
      <c r="B436" s="239"/>
      <c r="C436" s="239"/>
      <c r="D436" s="239"/>
      <c r="E436" s="239"/>
      <c r="F436" s="239"/>
      <c r="G436" s="239"/>
      <c r="H436" s="239"/>
      <c r="I436" s="239"/>
      <c r="J436" s="239"/>
      <c r="K436" s="239"/>
      <c r="L436" s="239"/>
      <c r="M436" s="239"/>
    </row>
    <row r="437">
      <c r="A437" s="239"/>
      <c r="B437" s="239"/>
      <c r="C437" s="239"/>
      <c r="D437" s="239"/>
      <c r="E437" s="239"/>
      <c r="F437" s="239"/>
      <c r="G437" s="239"/>
      <c r="H437" s="239"/>
      <c r="I437" s="239"/>
      <c r="J437" s="239"/>
      <c r="K437" s="239"/>
      <c r="L437" s="239"/>
      <c r="M437" s="239"/>
    </row>
    <row r="438">
      <c r="A438" s="239"/>
      <c r="B438" s="239"/>
      <c r="C438" s="239"/>
      <c r="D438" s="239"/>
      <c r="E438" s="239"/>
      <c r="F438" s="239"/>
      <c r="G438" s="239"/>
      <c r="H438" s="239"/>
      <c r="I438" s="239"/>
      <c r="J438" s="239"/>
      <c r="K438" s="239"/>
      <c r="L438" s="239"/>
      <c r="M438" s="239"/>
    </row>
    <row r="439">
      <c r="A439" s="239"/>
      <c r="B439" s="239"/>
      <c r="C439" s="239"/>
      <c r="D439" s="239"/>
      <c r="E439" s="239"/>
      <c r="F439" s="239"/>
      <c r="G439" s="239"/>
      <c r="H439" s="239"/>
      <c r="I439" s="239"/>
      <c r="J439" s="239"/>
      <c r="K439" s="239"/>
      <c r="L439" s="239"/>
      <c r="M439" s="239"/>
    </row>
    <row r="440">
      <c r="A440" s="239"/>
      <c r="B440" s="239"/>
      <c r="C440" s="239"/>
      <c r="D440" s="239"/>
      <c r="E440" s="239"/>
      <c r="F440" s="239"/>
      <c r="G440" s="239"/>
      <c r="H440" s="239"/>
      <c r="I440" s="239"/>
      <c r="J440" s="239"/>
      <c r="K440" s="239"/>
      <c r="L440" s="239"/>
      <c r="M440" s="239"/>
    </row>
    <row r="441">
      <c r="A441" s="239"/>
      <c r="B441" s="239"/>
      <c r="C441" s="239"/>
      <c r="D441" s="239"/>
      <c r="E441" s="239"/>
      <c r="F441" s="239"/>
      <c r="G441" s="239"/>
      <c r="H441" s="239"/>
      <c r="I441" s="239"/>
      <c r="J441" s="239"/>
      <c r="K441" s="239"/>
      <c r="L441" s="239"/>
      <c r="M441" s="239"/>
    </row>
    <row r="442">
      <c r="A442" s="239"/>
      <c r="B442" s="239"/>
      <c r="C442" s="239"/>
      <c r="D442" s="239"/>
      <c r="E442" s="239"/>
      <c r="F442" s="239"/>
      <c r="G442" s="239"/>
      <c r="H442" s="239"/>
      <c r="I442" s="239"/>
      <c r="J442" s="239"/>
      <c r="K442" s="239"/>
      <c r="L442" s="239"/>
      <c r="M442" s="239"/>
    </row>
    <row r="443">
      <c r="A443" s="239"/>
      <c r="B443" s="239"/>
      <c r="C443" s="239"/>
      <c r="D443" s="239"/>
      <c r="E443" s="239"/>
      <c r="F443" s="239"/>
      <c r="G443" s="239"/>
      <c r="H443" s="239"/>
      <c r="I443" s="239"/>
      <c r="J443" s="239"/>
      <c r="K443" s="239"/>
      <c r="L443" s="239"/>
      <c r="M443" s="239"/>
    </row>
    <row r="444">
      <c r="A444" s="239"/>
      <c r="B444" s="239"/>
      <c r="C444" s="239"/>
      <c r="D444" s="239"/>
      <c r="E444" s="239"/>
      <c r="F444" s="239"/>
      <c r="G444" s="239"/>
      <c r="H444" s="239"/>
      <c r="I444" s="239"/>
      <c r="J444" s="239"/>
      <c r="K444" s="239"/>
      <c r="L444" s="239"/>
      <c r="M444" s="239"/>
    </row>
    <row r="445">
      <c r="A445" s="239"/>
      <c r="B445" s="239"/>
      <c r="C445" s="239"/>
      <c r="D445" s="239"/>
      <c r="E445" s="239"/>
      <c r="F445" s="239"/>
      <c r="G445" s="239"/>
      <c r="H445" s="239"/>
      <c r="I445" s="239"/>
      <c r="J445" s="239"/>
      <c r="K445" s="239"/>
      <c r="L445" s="239"/>
      <c r="M445" s="239"/>
    </row>
    <row r="446">
      <c r="A446" s="239"/>
      <c r="B446" s="239"/>
      <c r="C446" s="239"/>
      <c r="D446" s="239"/>
      <c r="E446" s="239"/>
      <c r="F446" s="239"/>
      <c r="G446" s="239"/>
      <c r="H446" s="239"/>
      <c r="I446" s="239"/>
      <c r="J446" s="239"/>
      <c r="K446" s="239"/>
      <c r="L446" s="239"/>
      <c r="M446" s="239"/>
    </row>
    <row r="447">
      <c r="A447" s="239"/>
      <c r="B447" s="239"/>
      <c r="C447" s="239"/>
      <c r="D447" s="239"/>
      <c r="E447" s="239"/>
      <c r="F447" s="239"/>
      <c r="G447" s="239"/>
      <c r="H447" s="239"/>
      <c r="I447" s="239"/>
      <c r="J447" s="239"/>
      <c r="K447" s="239"/>
      <c r="L447" s="239"/>
      <c r="M447" s="239"/>
    </row>
    <row r="448">
      <c r="A448" s="239"/>
      <c r="B448" s="239"/>
      <c r="C448" s="239"/>
      <c r="D448" s="239"/>
      <c r="E448" s="239"/>
      <c r="F448" s="239"/>
      <c r="G448" s="239"/>
      <c r="H448" s="239"/>
      <c r="I448" s="239"/>
      <c r="J448" s="239"/>
      <c r="K448" s="239"/>
      <c r="L448" s="239"/>
      <c r="M448" s="239"/>
    </row>
    <row r="449">
      <c r="A449" s="239"/>
      <c r="B449" s="239"/>
      <c r="C449" s="239"/>
      <c r="D449" s="239"/>
      <c r="E449" s="239"/>
      <c r="F449" s="239"/>
      <c r="G449" s="239"/>
      <c r="H449" s="239"/>
      <c r="I449" s="239"/>
      <c r="J449" s="239"/>
      <c r="K449" s="239"/>
      <c r="L449" s="239"/>
      <c r="M449" s="239"/>
    </row>
    <row r="450">
      <c r="A450" s="239"/>
      <c r="B450" s="239"/>
      <c r="C450" s="239"/>
      <c r="D450" s="239"/>
      <c r="E450" s="239"/>
      <c r="F450" s="239"/>
      <c r="G450" s="239"/>
      <c r="H450" s="239"/>
      <c r="I450" s="239"/>
      <c r="J450" s="239"/>
      <c r="K450" s="239"/>
      <c r="L450" s="239"/>
      <c r="M450" s="239"/>
    </row>
    <row r="451">
      <c r="A451" s="239"/>
      <c r="B451" s="239"/>
      <c r="C451" s="239"/>
      <c r="D451" s="239"/>
      <c r="E451" s="239"/>
      <c r="F451" s="239"/>
      <c r="G451" s="239"/>
      <c r="H451" s="239"/>
      <c r="I451" s="239"/>
      <c r="J451" s="239"/>
      <c r="K451" s="239"/>
      <c r="L451" s="239"/>
      <c r="M451" s="239"/>
    </row>
    <row r="452">
      <c r="A452" s="239"/>
      <c r="B452" s="239"/>
      <c r="C452" s="239"/>
      <c r="D452" s="239"/>
      <c r="E452" s="239"/>
      <c r="F452" s="239"/>
      <c r="G452" s="239"/>
      <c r="H452" s="239"/>
      <c r="I452" s="239"/>
      <c r="J452" s="239"/>
      <c r="K452" s="239"/>
      <c r="L452" s="239"/>
      <c r="M452" s="239"/>
    </row>
    <row r="453">
      <c r="A453" s="239"/>
      <c r="B453" s="239"/>
      <c r="C453" s="239"/>
      <c r="D453" s="239"/>
      <c r="E453" s="239"/>
      <c r="F453" s="239"/>
      <c r="G453" s="239"/>
      <c r="H453" s="239"/>
      <c r="I453" s="239"/>
      <c r="J453" s="239"/>
      <c r="K453" s="239"/>
      <c r="L453" s="239"/>
      <c r="M453" s="239"/>
    </row>
    <row r="454">
      <c r="A454" s="239"/>
      <c r="B454" s="239"/>
      <c r="C454" s="239"/>
      <c r="D454" s="239"/>
      <c r="E454" s="239"/>
      <c r="F454" s="239"/>
      <c r="G454" s="239"/>
      <c r="H454" s="239"/>
      <c r="I454" s="239"/>
      <c r="J454" s="239"/>
      <c r="K454" s="239"/>
      <c r="L454" s="239"/>
      <c r="M454" s="239"/>
    </row>
    <row r="455">
      <c r="A455" s="239"/>
      <c r="B455" s="239"/>
      <c r="C455" s="239"/>
      <c r="D455" s="239"/>
      <c r="E455" s="239"/>
      <c r="F455" s="239"/>
      <c r="G455" s="239"/>
      <c r="H455" s="239"/>
      <c r="I455" s="239"/>
      <c r="J455" s="239"/>
      <c r="K455" s="239"/>
      <c r="L455" s="239"/>
      <c r="M455" s="239"/>
    </row>
    <row r="456">
      <c r="A456" s="239"/>
      <c r="B456" s="239"/>
      <c r="C456" s="239"/>
      <c r="D456" s="239"/>
      <c r="E456" s="239"/>
      <c r="F456" s="239"/>
      <c r="G456" s="239"/>
      <c r="H456" s="239"/>
      <c r="I456" s="239"/>
      <c r="J456" s="239"/>
      <c r="K456" s="239"/>
      <c r="L456" s="239"/>
      <c r="M456" s="239"/>
    </row>
    <row r="457">
      <c r="A457" s="239"/>
      <c r="B457" s="239"/>
      <c r="C457" s="239"/>
      <c r="D457" s="239"/>
      <c r="E457" s="239"/>
      <c r="F457" s="239"/>
      <c r="G457" s="239"/>
      <c r="H457" s="239"/>
      <c r="I457" s="239"/>
      <c r="J457" s="239"/>
      <c r="K457" s="239"/>
      <c r="L457" s="239"/>
      <c r="M457" s="239"/>
    </row>
    <row r="458">
      <c r="A458" s="239"/>
      <c r="B458" s="239"/>
      <c r="C458" s="239"/>
      <c r="D458" s="239"/>
      <c r="E458" s="239"/>
      <c r="F458" s="239"/>
      <c r="G458" s="239"/>
      <c r="H458" s="239"/>
      <c r="I458" s="239"/>
      <c r="J458" s="239"/>
      <c r="K458" s="239"/>
      <c r="L458" s="239"/>
      <c r="M458" s="239"/>
    </row>
    <row r="459">
      <c r="A459" s="239"/>
      <c r="B459" s="239"/>
      <c r="C459" s="239"/>
      <c r="D459" s="239"/>
      <c r="E459" s="239"/>
      <c r="F459" s="239"/>
      <c r="G459" s="239"/>
      <c r="H459" s="239"/>
      <c r="I459" s="239"/>
      <c r="J459" s="239"/>
      <c r="K459" s="239"/>
      <c r="L459" s="239"/>
      <c r="M459" s="239"/>
    </row>
    <row r="460">
      <c r="A460" s="239"/>
      <c r="B460" s="239"/>
      <c r="C460" s="239"/>
      <c r="D460" s="239"/>
      <c r="E460" s="239"/>
      <c r="F460" s="239"/>
      <c r="G460" s="239"/>
      <c r="H460" s="239"/>
      <c r="I460" s="239"/>
      <c r="J460" s="239"/>
      <c r="K460" s="239"/>
      <c r="L460" s="239"/>
      <c r="M460" s="239"/>
    </row>
    <row r="461">
      <c r="A461" s="239"/>
      <c r="B461" s="239"/>
      <c r="C461" s="239"/>
      <c r="D461" s="239"/>
      <c r="E461" s="239"/>
      <c r="F461" s="239"/>
      <c r="G461" s="239"/>
      <c r="H461" s="239"/>
      <c r="I461" s="239"/>
      <c r="J461" s="239"/>
      <c r="K461" s="239"/>
      <c r="L461" s="239"/>
      <c r="M461" s="239"/>
    </row>
    <row r="462">
      <c r="A462" s="239"/>
      <c r="B462" s="239"/>
      <c r="C462" s="239"/>
      <c r="D462" s="239"/>
      <c r="E462" s="239"/>
      <c r="F462" s="239"/>
      <c r="G462" s="239"/>
      <c r="H462" s="239"/>
      <c r="I462" s="239"/>
      <c r="J462" s="239"/>
      <c r="K462" s="239"/>
      <c r="L462" s="239"/>
      <c r="M462" s="239"/>
    </row>
    <row r="463">
      <c r="A463" s="239"/>
      <c r="B463" s="239"/>
      <c r="C463" s="239"/>
      <c r="D463" s="239"/>
      <c r="E463" s="239"/>
      <c r="F463" s="239"/>
      <c r="G463" s="239"/>
      <c r="H463" s="239"/>
      <c r="I463" s="239"/>
      <c r="J463" s="239"/>
      <c r="K463" s="239"/>
      <c r="L463" s="239"/>
      <c r="M463" s="239"/>
    </row>
    <row r="464">
      <c r="A464" s="239"/>
      <c r="B464" s="239"/>
      <c r="C464" s="239"/>
      <c r="D464" s="239"/>
      <c r="E464" s="239"/>
      <c r="F464" s="239"/>
      <c r="G464" s="239"/>
      <c r="H464" s="239"/>
      <c r="I464" s="239"/>
      <c r="J464" s="239"/>
      <c r="K464" s="239"/>
      <c r="L464" s="239"/>
      <c r="M464" s="239"/>
    </row>
    <row r="465">
      <c r="A465" s="239"/>
      <c r="B465" s="239"/>
      <c r="C465" s="239"/>
      <c r="D465" s="239"/>
      <c r="E465" s="239"/>
      <c r="F465" s="239"/>
      <c r="G465" s="239"/>
      <c r="H465" s="239"/>
      <c r="I465" s="239"/>
      <c r="J465" s="239"/>
      <c r="K465" s="239"/>
      <c r="L465" s="239"/>
      <c r="M465" s="239"/>
    </row>
    <row r="466">
      <c r="A466" s="239"/>
      <c r="B466" s="239"/>
      <c r="C466" s="239"/>
      <c r="D466" s="239"/>
      <c r="E466" s="239"/>
      <c r="F466" s="239"/>
      <c r="G466" s="239"/>
      <c r="H466" s="239"/>
      <c r="I466" s="239"/>
      <c r="J466" s="239"/>
      <c r="K466" s="239"/>
      <c r="L466" s="239"/>
      <c r="M466" s="239"/>
    </row>
    <row r="467">
      <c r="A467" s="239"/>
      <c r="B467" s="239"/>
      <c r="C467" s="239"/>
      <c r="D467" s="239"/>
      <c r="E467" s="239"/>
      <c r="F467" s="239"/>
      <c r="G467" s="239"/>
      <c r="H467" s="239"/>
      <c r="I467" s="239"/>
      <c r="J467" s="239"/>
      <c r="K467" s="239"/>
      <c r="L467" s="239"/>
      <c r="M467" s="239"/>
    </row>
    <row r="468">
      <c r="A468" s="239"/>
      <c r="B468" s="239"/>
      <c r="C468" s="239"/>
      <c r="D468" s="239"/>
      <c r="E468" s="239"/>
      <c r="F468" s="239"/>
      <c r="G468" s="239"/>
      <c r="H468" s="239"/>
      <c r="I468" s="239"/>
      <c r="J468" s="239"/>
      <c r="K468" s="239"/>
      <c r="L468" s="239"/>
      <c r="M468" s="239"/>
    </row>
    <row r="469">
      <c r="A469" s="239"/>
      <c r="B469" s="239"/>
      <c r="C469" s="239"/>
      <c r="D469" s="239"/>
      <c r="E469" s="239"/>
      <c r="F469" s="239"/>
      <c r="G469" s="239"/>
      <c r="H469" s="239"/>
      <c r="I469" s="239"/>
      <c r="J469" s="239"/>
      <c r="K469" s="239"/>
      <c r="L469" s="239"/>
      <c r="M469" s="239"/>
    </row>
    <row r="470">
      <c r="A470" s="239"/>
      <c r="B470" s="239"/>
      <c r="C470" s="239"/>
      <c r="D470" s="239"/>
      <c r="E470" s="239"/>
      <c r="F470" s="239"/>
      <c r="G470" s="239"/>
      <c r="H470" s="239"/>
      <c r="I470" s="239"/>
      <c r="J470" s="239"/>
      <c r="K470" s="239"/>
      <c r="L470" s="239"/>
      <c r="M470" s="239"/>
    </row>
    <row r="471">
      <c r="A471" s="239"/>
      <c r="B471" s="239"/>
      <c r="C471" s="239"/>
      <c r="D471" s="239"/>
      <c r="E471" s="239"/>
      <c r="F471" s="239"/>
      <c r="G471" s="239"/>
      <c r="H471" s="239"/>
      <c r="I471" s="239"/>
      <c r="J471" s="239"/>
      <c r="K471" s="239"/>
      <c r="L471" s="239"/>
      <c r="M471" s="239"/>
    </row>
    <row r="472">
      <c r="A472" s="239"/>
      <c r="B472" s="239"/>
      <c r="C472" s="239"/>
      <c r="D472" s="239"/>
      <c r="E472" s="239"/>
      <c r="F472" s="239"/>
      <c r="G472" s="239"/>
      <c r="H472" s="239"/>
      <c r="I472" s="239"/>
      <c r="J472" s="239"/>
      <c r="K472" s="239"/>
      <c r="L472" s="239"/>
      <c r="M472" s="239"/>
    </row>
    <row r="473">
      <c r="A473" s="239"/>
      <c r="B473" s="239"/>
      <c r="C473" s="239"/>
      <c r="D473" s="239"/>
      <c r="E473" s="239"/>
      <c r="F473" s="239"/>
      <c r="G473" s="239"/>
      <c r="H473" s="239"/>
      <c r="I473" s="239"/>
      <c r="J473" s="239"/>
      <c r="K473" s="239"/>
      <c r="L473" s="239"/>
      <c r="M473" s="239"/>
    </row>
    <row r="474">
      <c r="A474" s="239"/>
      <c r="B474" s="239"/>
      <c r="C474" s="239"/>
      <c r="D474" s="239"/>
      <c r="E474" s="239"/>
      <c r="F474" s="239"/>
      <c r="G474" s="239"/>
      <c r="H474" s="239"/>
      <c r="I474" s="239"/>
      <c r="J474" s="239"/>
      <c r="K474" s="239"/>
      <c r="L474" s="239"/>
      <c r="M474" s="239"/>
    </row>
    <row r="475">
      <c r="A475" s="239"/>
      <c r="B475" s="239"/>
      <c r="C475" s="239"/>
      <c r="D475" s="239"/>
      <c r="E475" s="239"/>
      <c r="F475" s="239"/>
      <c r="G475" s="239"/>
      <c r="H475" s="239"/>
      <c r="I475" s="239"/>
      <c r="J475" s="239"/>
      <c r="K475" s="239"/>
      <c r="L475" s="239"/>
      <c r="M475" s="239"/>
    </row>
    <row r="476">
      <c r="A476" s="239"/>
      <c r="B476" s="239"/>
      <c r="C476" s="239"/>
      <c r="D476" s="239"/>
      <c r="E476" s="239"/>
      <c r="F476" s="239"/>
      <c r="G476" s="239"/>
      <c r="H476" s="239"/>
      <c r="I476" s="239"/>
      <c r="J476" s="239"/>
      <c r="K476" s="239"/>
      <c r="L476" s="239"/>
      <c r="M476" s="239"/>
    </row>
    <row r="477">
      <c r="A477" s="239"/>
      <c r="B477" s="239"/>
      <c r="C477" s="239"/>
      <c r="D477" s="239"/>
      <c r="E477" s="239"/>
      <c r="F477" s="239"/>
      <c r="G477" s="239"/>
      <c r="H477" s="239"/>
      <c r="I477" s="239"/>
      <c r="J477" s="239"/>
      <c r="K477" s="239"/>
      <c r="L477" s="239"/>
      <c r="M477" s="239"/>
    </row>
    <row r="478">
      <c r="A478" s="239"/>
      <c r="B478" s="239"/>
      <c r="C478" s="239"/>
      <c r="D478" s="239"/>
      <c r="E478" s="239"/>
      <c r="F478" s="239"/>
      <c r="G478" s="239"/>
      <c r="H478" s="239"/>
      <c r="I478" s="239"/>
      <c r="J478" s="239"/>
      <c r="K478" s="239"/>
      <c r="L478" s="239"/>
      <c r="M478" s="239"/>
    </row>
    <row r="479">
      <c r="A479" s="239"/>
      <c r="B479" s="239"/>
      <c r="C479" s="239"/>
      <c r="D479" s="239"/>
      <c r="E479" s="239"/>
      <c r="F479" s="239"/>
      <c r="G479" s="239"/>
      <c r="H479" s="239"/>
      <c r="I479" s="239"/>
      <c r="J479" s="239"/>
      <c r="K479" s="239"/>
      <c r="L479" s="239"/>
      <c r="M479" s="239"/>
    </row>
    <row r="480">
      <c r="A480" s="239"/>
      <c r="B480" s="239"/>
      <c r="C480" s="239"/>
      <c r="D480" s="239"/>
      <c r="E480" s="239"/>
      <c r="F480" s="239"/>
      <c r="G480" s="239"/>
      <c r="H480" s="239"/>
      <c r="I480" s="239"/>
      <c r="J480" s="239"/>
      <c r="K480" s="239"/>
      <c r="L480" s="239"/>
      <c r="M480" s="239"/>
    </row>
    <row r="481">
      <c r="A481" s="239"/>
      <c r="B481" s="239"/>
      <c r="C481" s="239"/>
      <c r="D481" s="239"/>
      <c r="E481" s="239"/>
      <c r="F481" s="239"/>
      <c r="G481" s="239"/>
      <c r="H481" s="239"/>
      <c r="I481" s="239"/>
      <c r="J481" s="239"/>
      <c r="K481" s="239"/>
      <c r="L481" s="239"/>
      <c r="M481" s="239"/>
    </row>
    <row r="482">
      <c r="A482" s="239"/>
      <c r="B482" s="239"/>
      <c r="C482" s="239"/>
      <c r="D482" s="239"/>
      <c r="E482" s="239"/>
      <c r="F482" s="239"/>
      <c r="G482" s="239"/>
      <c r="H482" s="239"/>
      <c r="I482" s="239"/>
      <c r="J482" s="239"/>
      <c r="K482" s="239"/>
      <c r="L482" s="239"/>
      <c r="M482" s="239"/>
    </row>
    <row r="483">
      <c r="A483" s="239"/>
      <c r="B483" s="239"/>
      <c r="C483" s="239"/>
      <c r="D483" s="239"/>
      <c r="E483" s="239"/>
      <c r="F483" s="239"/>
      <c r="G483" s="239"/>
      <c r="H483" s="239"/>
      <c r="I483" s="239"/>
      <c r="J483" s="239"/>
      <c r="K483" s="239"/>
      <c r="L483" s="239"/>
      <c r="M483" s="239"/>
    </row>
    <row r="484">
      <c r="A484" s="239"/>
      <c r="B484" s="239"/>
      <c r="C484" s="239"/>
      <c r="D484" s="239"/>
      <c r="E484" s="239"/>
      <c r="F484" s="239"/>
      <c r="G484" s="239"/>
      <c r="H484" s="239"/>
      <c r="I484" s="239"/>
      <c r="J484" s="239"/>
      <c r="K484" s="239"/>
      <c r="L484" s="239"/>
      <c r="M484" s="239"/>
    </row>
    <row r="485">
      <c r="A485" s="239"/>
      <c r="B485" s="239"/>
      <c r="C485" s="239"/>
      <c r="D485" s="239"/>
      <c r="E485" s="239"/>
      <c r="F485" s="239"/>
      <c r="G485" s="239"/>
      <c r="H485" s="239"/>
      <c r="I485" s="239"/>
      <c r="J485" s="239"/>
      <c r="K485" s="239"/>
      <c r="L485" s="239"/>
      <c r="M485" s="239"/>
    </row>
    <row r="486">
      <c r="A486" s="239"/>
      <c r="B486" s="239"/>
      <c r="C486" s="239"/>
      <c r="D486" s="239"/>
      <c r="E486" s="239"/>
      <c r="F486" s="239"/>
      <c r="G486" s="239"/>
      <c r="H486" s="239"/>
      <c r="I486" s="239"/>
      <c r="J486" s="239"/>
      <c r="K486" s="239"/>
      <c r="L486" s="239"/>
      <c r="M486" s="239"/>
    </row>
    <row r="487">
      <c r="A487" s="239"/>
      <c r="B487" s="239"/>
      <c r="C487" s="239"/>
      <c r="D487" s="239"/>
      <c r="E487" s="239"/>
      <c r="F487" s="239"/>
      <c r="G487" s="239"/>
      <c r="H487" s="239"/>
      <c r="I487" s="239"/>
      <c r="J487" s="239"/>
      <c r="K487" s="239"/>
      <c r="L487" s="239"/>
      <c r="M487" s="239"/>
    </row>
    <row r="488">
      <c r="A488" s="239"/>
      <c r="B488" s="239"/>
      <c r="C488" s="239"/>
      <c r="D488" s="239"/>
      <c r="E488" s="239"/>
      <c r="F488" s="239"/>
      <c r="G488" s="239"/>
      <c r="H488" s="239"/>
      <c r="I488" s="239"/>
      <c r="J488" s="239"/>
      <c r="K488" s="239"/>
      <c r="L488" s="239"/>
      <c r="M488" s="239"/>
    </row>
    <row r="489">
      <c r="A489" s="239"/>
      <c r="B489" s="239"/>
      <c r="C489" s="239"/>
      <c r="D489" s="239"/>
      <c r="E489" s="239"/>
      <c r="F489" s="239"/>
      <c r="G489" s="239"/>
      <c r="H489" s="239"/>
      <c r="I489" s="239"/>
      <c r="J489" s="239"/>
      <c r="K489" s="239"/>
      <c r="L489" s="239"/>
      <c r="M489" s="239"/>
    </row>
    <row r="490">
      <c r="A490" s="239"/>
      <c r="B490" s="239"/>
      <c r="C490" s="239"/>
      <c r="D490" s="239"/>
      <c r="E490" s="239"/>
      <c r="F490" s="239"/>
      <c r="G490" s="239"/>
      <c r="H490" s="239"/>
      <c r="I490" s="239"/>
      <c r="J490" s="239"/>
      <c r="K490" s="239"/>
      <c r="L490" s="239"/>
      <c r="M490" s="239"/>
    </row>
    <row r="491">
      <c r="A491" s="239"/>
      <c r="B491" s="239"/>
      <c r="C491" s="239"/>
      <c r="D491" s="239"/>
      <c r="E491" s="239"/>
      <c r="F491" s="239"/>
      <c r="G491" s="239"/>
      <c r="H491" s="239"/>
      <c r="I491" s="239"/>
      <c r="J491" s="239"/>
      <c r="K491" s="239"/>
      <c r="L491" s="239"/>
      <c r="M491" s="239"/>
    </row>
    <row r="492">
      <c r="A492" s="239"/>
      <c r="B492" s="239"/>
      <c r="C492" s="239"/>
      <c r="D492" s="239"/>
      <c r="E492" s="239"/>
      <c r="F492" s="239"/>
      <c r="G492" s="239"/>
      <c r="H492" s="239"/>
      <c r="I492" s="239"/>
      <c r="J492" s="239"/>
      <c r="K492" s="239"/>
      <c r="L492" s="239"/>
      <c r="M492" s="239"/>
    </row>
    <row r="493">
      <c r="A493" s="239"/>
      <c r="B493" s="239"/>
      <c r="C493" s="239"/>
      <c r="D493" s="239"/>
      <c r="E493" s="239"/>
      <c r="F493" s="239"/>
      <c r="G493" s="239"/>
      <c r="H493" s="239"/>
      <c r="I493" s="239"/>
      <c r="J493" s="239"/>
      <c r="K493" s="239"/>
      <c r="L493" s="239"/>
      <c r="M493" s="239"/>
    </row>
    <row r="494">
      <c r="A494" s="239"/>
      <c r="B494" s="239"/>
      <c r="C494" s="239"/>
      <c r="D494" s="239"/>
      <c r="E494" s="239"/>
      <c r="F494" s="239"/>
      <c r="G494" s="239"/>
      <c r="H494" s="239"/>
      <c r="I494" s="239"/>
      <c r="J494" s="239"/>
      <c r="K494" s="239"/>
      <c r="L494" s="239"/>
      <c r="M494" s="239"/>
    </row>
    <row r="495">
      <c r="A495" s="239"/>
      <c r="B495" s="239"/>
      <c r="C495" s="239"/>
      <c r="D495" s="239"/>
      <c r="E495" s="239"/>
      <c r="F495" s="239"/>
      <c r="G495" s="239"/>
      <c r="H495" s="239"/>
      <c r="I495" s="239"/>
      <c r="J495" s="239"/>
      <c r="K495" s="239"/>
      <c r="L495" s="239"/>
      <c r="M495" s="239"/>
    </row>
    <row r="496">
      <c r="A496" s="239"/>
      <c r="B496" s="239"/>
      <c r="C496" s="239"/>
      <c r="D496" s="239"/>
      <c r="E496" s="239"/>
      <c r="F496" s="239"/>
      <c r="G496" s="239"/>
      <c r="H496" s="239"/>
      <c r="I496" s="239"/>
      <c r="J496" s="239"/>
      <c r="K496" s="239"/>
      <c r="L496" s="239"/>
      <c r="M496" s="239"/>
    </row>
    <row r="497">
      <c r="A497" s="239"/>
      <c r="B497" s="239"/>
      <c r="C497" s="239"/>
      <c r="D497" s="239"/>
      <c r="E497" s="239"/>
      <c r="F497" s="239"/>
      <c r="G497" s="239"/>
      <c r="H497" s="239"/>
      <c r="I497" s="239"/>
      <c r="J497" s="239"/>
      <c r="K497" s="239"/>
      <c r="L497" s="239"/>
      <c r="M497" s="239"/>
    </row>
    <row r="498">
      <c r="A498" s="239"/>
      <c r="B498" s="239"/>
      <c r="C498" s="239"/>
      <c r="D498" s="239"/>
      <c r="E498" s="239"/>
      <c r="F498" s="239"/>
      <c r="G498" s="239"/>
      <c r="H498" s="239"/>
      <c r="I498" s="239"/>
      <c r="J498" s="239"/>
      <c r="K498" s="239"/>
      <c r="L498" s="239"/>
      <c r="M498" s="239"/>
    </row>
    <row r="499">
      <c r="A499" s="239"/>
      <c r="B499" s="239"/>
      <c r="C499" s="239"/>
      <c r="D499" s="239"/>
      <c r="E499" s="239"/>
      <c r="F499" s="239"/>
      <c r="G499" s="239"/>
      <c r="H499" s="239"/>
      <c r="I499" s="239"/>
      <c r="J499" s="239"/>
      <c r="K499" s="239"/>
      <c r="L499" s="239"/>
      <c r="M499" s="239"/>
    </row>
    <row r="500">
      <c r="A500" s="239"/>
      <c r="B500" s="239"/>
      <c r="C500" s="239"/>
      <c r="D500" s="239"/>
      <c r="E500" s="239"/>
      <c r="F500" s="239"/>
      <c r="G500" s="239"/>
      <c r="H500" s="239"/>
      <c r="I500" s="239"/>
      <c r="J500" s="239"/>
      <c r="K500" s="239"/>
      <c r="L500" s="239"/>
      <c r="M500" s="239"/>
    </row>
    <row r="501">
      <c r="A501" s="239"/>
      <c r="B501" s="239"/>
      <c r="C501" s="239"/>
      <c r="D501" s="239"/>
      <c r="E501" s="239"/>
      <c r="F501" s="239"/>
      <c r="G501" s="239"/>
      <c r="H501" s="239"/>
      <c r="I501" s="239"/>
      <c r="J501" s="239"/>
      <c r="K501" s="239"/>
      <c r="L501" s="239"/>
      <c r="M501" s="239"/>
    </row>
    <row r="502">
      <c r="A502" s="239"/>
      <c r="B502" s="239"/>
      <c r="C502" s="239"/>
      <c r="D502" s="239"/>
      <c r="E502" s="239"/>
      <c r="F502" s="239"/>
      <c r="G502" s="239"/>
      <c r="H502" s="239"/>
      <c r="I502" s="239"/>
      <c r="J502" s="239"/>
      <c r="K502" s="239"/>
      <c r="L502" s="239"/>
      <c r="M502" s="239"/>
    </row>
    <row r="503">
      <c r="A503" s="239"/>
      <c r="B503" s="239"/>
      <c r="C503" s="239"/>
      <c r="D503" s="239"/>
      <c r="E503" s="239"/>
      <c r="F503" s="239"/>
      <c r="G503" s="239"/>
      <c r="H503" s="239"/>
      <c r="I503" s="239"/>
      <c r="J503" s="239"/>
      <c r="K503" s="239"/>
      <c r="L503" s="239"/>
      <c r="M503" s="239"/>
    </row>
    <row r="504">
      <c r="A504" s="239"/>
      <c r="B504" s="239"/>
      <c r="C504" s="239"/>
      <c r="D504" s="239"/>
      <c r="E504" s="239"/>
      <c r="F504" s="239"/>
      <c r="G504" s="239"/>
      <c r="H504" s="239"/>
      <c r="I504" s="239"/>
      <c r="J504" s="239"/>
      <c r="K504" s="239"/>
      <c r="L504" s="239"/>
      <c r="M504" s="239"/>
    </row>
    <row r="505">
      <c r="A505" s="239"/>
      <c r="B505" s="239"/>
      <c r="C505" s="239"/>
      <c r="D505" s="239"/>
      <c r="E505" s="239"/>
      <c r="F505" s="239"/>
      <c r="G505" s="239"/>
      <c r="H505" s="239"/>
      <c r="I505" s="239"/>
      <c r="J505" s="239"/>
      <c r="K505" s="239"/>
      <c r="L505" s="239"/>
      <c r="M505" s="239"/>
    </row>
    <row r="506">
      <c r="A506" s="239"/>
      <c r="B506" s="239"/>
      <c r="C506" s="239"/>
      <c r="D506" s="239"/>
      <c r="E506" s="239"/>
      <c r="F506" s="239"/>
      <c r="G506" s="239"/>
      <c r="H506" s="239"/>
      <c r="I506" s="239"/>
      <c r="J506" s="239"/>
      <c r="K506" s="239"/>
      <c r="L506" s="239"/>
      <c r="M506" s="239"/>
    </row>
    <row r="507">
      <c r="A507" s="239"/>
      <c r="B507" s="239"/>
      <c r="C507" s="239"/>
      <c r="D507" s="239"/>
      <c r="E507" s="239"/>
      <c r="F507" s="239"/>
      <c r="G507" s="239"/>
      <c r="H507" s="239"/>
      <c r="I507" s="239"/>
      <c r="J507" s="239"/>
      <c r="K507" s="239"/>
      <c r="L507" s="239"/>
      <c r="M507" s="239"/>
    </row>
    <row r="508">
      <c r="A508" s="239"/>
      <c r="B508" s="239"/>
      <c r="C508" s="239"/>
      <c r="D508" s="239"/>
      <c r="E508" s="239"/>
      <c r="F508" s="239"/>
      <c r="G508" s="239"/>
      <c r="H508" s="239"/>
      <c r="I508" s="239"/>
      <c r="J508" s="239"/>
      <c r="K508" s="239"/>
      <c r="L508" s="239"/>
      <c r="M508" s="239"/>
    </row>
    <row r="509">
      <c r="A509" s="239"/>
      <c r="B509" s="239"/>
      <c r="C509" s="239"/>
      <c r="D509" s="239"/>
      <c r="E509" s="239"/>
      <c r="F509" s="239"/>
      <c r="G509" s="239"/>
      <c r="H509" s="239"/>
      <c r="I509" s="239"/>
      <c r="J509" s="239"/>
      <c r="K509" s="239"/>
      <c r="L509" s="239"/>
      <c r="M509" s="239"/>
    </row>
    <row r="510">
      <c r="A510" s="239"/>
      <c r="B510" s="239"/>
      <c r="C510" s="239"/>
      <c r="D510" s="239"/>
      <c r="E510" s="239"/>
      <c r="F510" s="239"/>
      <c r="G510" s="239"/>
      <c r="H510" s="239"/>
      <c r="I510" s="239"/>
      <c r="J510" s="239"/>
      <c r="K510" s="239"/>
      <c r="L510" s="239"/>
      <c r="M510" s="239"/>
    </row>
    <row r="511">
      <c r="A511" s="239"/>
      <c r="B511" s="239"/>
      <c r="C511" s="239"/>
      <c r="D511" s="239"/>
      <c r="E511" s="239"/>
      <c r="F511" s="239"/>
      <c r="G511" s="239"/>
      <c r="H511" s="239"/>
      <c r="I511" s="239"/>
      <c r="J511" s="239"/>
      <c r="K511" s="239"/>
      <c r="L511" s="239"/>
      <c r="M511" s="239"/>
    </row>
    <row r="512">
      <c r="A512" s="239"/>
      <c r="B512" s="239"/>
      <c r="C512" s="239"/>
      <c r="D512" s="239"/>
      <c r="E512" s="239"/>
      <c r="F512" s="239"/>
      <c r="G512" s="239"/>
      <c r="H512" s="239"/>
      <c r="I512" s="239"/>
      <c r="J512" s="239"/>
      <c r="K512" s="239"/>
      <c r="L512" s="239"/>
      <c r="M512" s="239"/>
    </row>
    <row r="513">
      <c r="A513" s="239"/>
      <c r="B513" s="239"/>
      <c r="C513" s="239"/>
      <c r="D513" s="239"/>
      <c r="E513" s="239"/>
      <c r="F513" s="239"/>
      <c r="G513" s="239"/>
      <c r="H513" s="239"/>
      <c r="I513" s="239"/>
      <c r="J513" s="239"/>
      <c r="K513" s="239"/>
      <c r="L513" s="239"/>
      <c r="M513" s="239"/>
    </row>
    <row r="514">
      <c r="A514" s="239"/>
      <c r="B514" s="239"/>
      <c r="C514" s="239"/>
      <c r="D514" s="239"/>
      <c r="E514" s="239"/>
      <c r="F514" s="239"/>
      <c r="G514" s="239"/>
      <c r="H514" s="239"/>
      <c r="I514" s="239"/>
      <c r="J514" s="239"/>
      <c r="K514" s="239"/>
      <c r="L514" s="239"/>
      <c r="M514" s="239"/>
    </row>
    <row r="515">
      <c r="A515" s="239"/>
      <c r="B515" s="239"/>
      <c r="C515" s="239"/>
      <c r="D515" s="239"/>
      <c r="E515" s="239"/>
      <c r="F515" s="239"/>
      <c r="G515" s="239"/>
      <c r="H515" s="239"/>
      <c r="I515" s="239"/>
      <c r="J515" s="239"/>
      <c r="K515" s="239"/>
      <c r="L515" s="239"/>
      <c r="M515" s="239"/>
    </row>
    <row r="516">
      <c r="A516" s="239"/>
      <c r="B516" s="239"/>
      <c r="C516" s="239"/>
      <c r="D516" s="239"/>
      <c r="E516" s="239"/>
      <c r="F516" s="239"/>
      <c r="G516" s="239"/>
      <c r="H516" s="239"/>
      <c r="I516" s="239"/>
      <c r="J516" s="239"/>
      <c r="K516" s="239"/>
      <c r="L516" s="239"/>
      <c r="M516" s="239"/>
    </row>
    <row r="517">
      <c r="A517" s="239"/>
      <c r="B517" s="239"/>
      <c r="C517" s="239"/>
      <c r="D517" s="239"/>
      <c r="E517" s="239"/>
      <c r="F517" s="239"/>
      <c r="G517" s="239"/>
      <c r="H517" s="239"/>
      <c r="I517" s="239"/>
      <c r="J517" s="239"/>
      <c r="K517" s="239"/>
      <c r="L517" s="239"/>
      <c r="M517" s="239"/>
    </row>
    <row r="518">
      <c r="A518" s="239"/>
      <c r="B518" s="239"/>
      <c r="C518" s="239"/>
      <c r="D518" s="239"/>
      <c r="E518" s="239"/>
      <c r="F518" s="239"/>
      <c r="G518" s="239"/>
      <c r="H518" s="239"/>
      <c r="I518" s="239"/>
      <c r="J518" s="239"/>
      <c r="K518" s="239"/>
      <c r="L518" s="239"/>
      <c r="M518" s="239"/>
    </row>
    <row r="519">
      <c r="A519" s="239"/>
      <c r="B519" s="239"/>
      <c r="C519" s="239"/>
      <c r="D519" s="239"/>
      <c r="E519" s="239"/>
      <c r="F519" s="239"/>
      <c r="G519" s="239"/>
      <c r="H519" s="239"/>
      <c r="I519" s="239"/>
      <c r="J519" s="239"/>
      <c r="K519" s="239"/>
      <c r="L519" s="239"/>
      <c r="M519" s="239"/>
    </row>
    <row r="520">
      <c r="A520" s="239"/>
      <c r="B520" s="239"/>
      <c r="C520" s="239"/>
      <c r="D520" s="239"/>
      <c r="E520" s="239"/>
      <c r="F520" s="239"/>
      <c r="G520" s="239"/>
      <c r="H520" s="239"/>
      <c r="I520" s="239"/>
      <c r="J520" s="239"/>
      <c r="K520" s="239"/>
      <c r="L520" s="239"/>
      <c r="M520" s="239"/>
    </row>
    <row r="521">
      <c r="A521" s="239"/>
      <c r="B521" s="239"/>
      <c r="C521" s="239"/>
      <c r="D521" s="239"/>
      <c r="E521" s="239"/>
      <c r="F521" s="239"/>
      <c r="G521" s="239"/>
      <c r="H521" s="239"/>
      <c r="I521" s="239"/>
      <c r="J521" s="239"/>
      <c r="K521" s="239"/>
      <c r="L521" s="239"/>
      <c r="M521" s="239"/>
    </row>
    <row r="522">
      <c r="A522" s="239"/>
      <c r="B522" s="239"/>
      <c r="C522" s="239"/>
      <c r="D522" s="239"/>
      <c r="E522" s="239"/>
      <c r="F522" s="239"/>
      <c r="G522" s="239"/>
      <c r="H522" s="239"/>
      <c r="I522" s="239"/>
      <c r="J522" s="239"/>
      <c r="K522" s="239"/>
      <c r="L522" s="239"/>
      <c r="M522" s="239"/>
    </row>
    <row r="523">
      <c r="A523" s="239"/>
      <c r="B523" s="239"/>
      <c r="C523" s="239"/>
      <c r="D523" s="239"/>
      <c r="E523" s="239"/>
      <c r="F523" s="239"/>
      <c r="G523" s="239"/>
      <c r="H523" s="239"/>
      <c r="I523" s="239"/>
      <c r="J523" s="239"/>
      <c r="K523" s="239"/>
      <c r="L523" s="239"/>
      <c r="M523" s="239"/>
    </row>
    <row r="524">
      <c r="A524" s="239"/>
      <c r="B524" s="239"/>
      <c r="C524" s="239"/>
      <c r="D524" s="239"/>
      <c r="E524" s="239"/>
      <c r="F524" s="239"/>
      <c r="G524" s="239"/>
      <c r="H524" s="239"/>
      <c r="I524" s="239"/>
      <c r="J524" s="239"/>
      <c r="K524" s="239"/>
      <c r="L524" s="239"/>
      <c r="M524" s="239"/>
    </row>
    <row r="525">
      <c r="A525" s="239"/>
      <c r="B525" s="239"/>
      <c r="C525" s="239"/>
      <c r="D525" s="239"/>
      <c r="E525" s="239"/>
      <c r="F525" s="239"/>
      <c r="G525" s="239"/>
      <c r="H525" s="239"/>
      <c r="I525" s="239"/>
      <c r="J525" s="239"/>
      <c r="K525" s="239"/>
      <c r="L525" s="239"/>
      <c r="M525" s="239"/>
    </row>
    <row r="526">
      <c r="A526" s="239"/>
      <c r="B526" s="239"/>
      <c r="C526" s="239"/>
      <c r="D526" s="239"/>
      <c r="E526" s="239"/>
      <c r="F526" s="239"/>
      <c r="G526" s="239"/>
      <c r="H526" s="239"/>
      <c r="I526" s="239"/>
      <c r="J526" s="239"/>
      <c r="K526" s="239"/>
      <c r="L526" s="239"/>
      <c r="M526" s="239"/>
    </row>
    <row r="527">
      <c r="A527" s="239"/>
      <c r="B527" s="239"/>
      <c r="C527" s="239"/>
      <c r="D527" s="239"/>
      <c r="E527" s="239"/>
      <c r="F527" s="239"/>
      <c r="G527" s="239"/>
      <c r="H527" s="239"/>
      <c r="I527" s="239"/>
      <c r="J527" s="239"/>
      <c r="K527" s="239"/>
      <c r="L527" s="239"/>
      <c r="M527" s="239"/>
    </row>
    <row r="528">
      <c r="A528" s="239"/>
      <c r="B528" s="239"/>
      <c r="C528" s="239"/>
      <c r="D528" s="239"/>
      <c r="E528" s="239"/>
      <c r="F528" s="239"/>
      <c r="G528" s="239"/>
      <c r="H528" s="239"/>
      <c r="I528" s="239"/>
      <c r="J528" s="239"/>
      <c r="K528" s="239"/>
      <c r="L528" s="239"/>
      <c r="M528" s="239"/>
    </row>
    <row r="529">
      <c r="A529" s="239"/>
      <c r="B529" s="239"/>
      <c r="C529" s="239"/>
      <c r="D529" s="239"/>
      <c r="E529" s="239"/>
      <c r="F529" s="239"/>
      <c r="G529" s="239"/>
      <c r="H529" s="239"/>
      <c r="I529" s="239"/>
      <c r="J529" s="239"/>
      <c r="K529" s="239"/>
      <c r="L529" s="239"/>
      <c r="M529" s="239"/>
    </row>
    <row r="530">
      <c r="A530" s="239"/>
      <c r="B530" s="239"/>
      <c r="C530" s="239"/>
      <c r="D530" s="239"/>
      <c r="E530" s="239"/>
      <c r="F530" s="239"/>
      <c r="G530" s="239"/>
      <c r="H530" s="239"/>
      <c r="I530" s="239"/>
      <c r="J530" s="239"/>
      <c r="K530" s="239"/>
      <c r="L530" s="239"/>
      <c r="M530" s="239"/>
    </row>
    <row r="531">
      <c r="A531" s="239"/>
      <c r="B531" s="239"/>
      <c r="C531" s="239"/>
      <c r="D531" s="239"/>
      <c r="E531" s="239"/>
      <c r="F531" s="239"/>
      <c r="G531" s="239"/>
      <c r="H531" s="239"/>
      <c r="I531" s="239"/>
      <c r="J531" s="239"/>
      <c r="K531" s="239"/>
      <c r="L531" s="239"/>
      <c r="M531" s="239"/>
    </row>
    <row r="532">
      <c r="A532" s="239"/>
      <c r="B532" s="239"/>
      <c r="C532" s="239"/>
      <c r="D532" s="239"/>
      <c r="E532" s="239"/>
      <c r="F532" s="239"/>
      <c r="G532" s="239"/>
      <c r="H532" s="239"/>
      <c r="I532" s="239"/>
      <c r="J532" s="239"/>
      <c r="K532" s="239"/>
      <c r="L532" s="239"/>
      <c r="M532" s="239"/>
    </row>
    <row r="533">
      <c r="A533" s="239"/>
      <c r="B533" s="239"/>
      <c r="C533" s="239"/>
      <c r="D533" s="239"/>
      <c r="E533" s="239"/>
      <c r="F533" s="239"/>
      <c r="G533" s="239"/>
      <c r="H533" s="239"/>
      <c r="I533" s="239"/>
      <c r="J533" s="239"/>
      <c r="K533" s="239"/>
      <c r="L533" s="239"/>
      <c r="M533" s="239"/>
    </row>
    <row r="534">
      <c r="A534" s="239"/>
      <c r="B534" s="239"/>
      <c r="C534" s="239"/>
      <c r="D534" s="239"/>
      <c r="E534" s="239"/>
      <c r="F534" s="239"/>
      <c r="G534" s="239"/>
      <c r="H534" s="239"/>
      <c r="I534" s="239"/>
      <c r="J534" s="239"/>
      <c r="K534" s="239"/>
      <c r="L534" s="239"/>
      <c r="M534" s="239"/>
    </row>
    <row r="535">
      <c r="A535" s="239"/>
      <c r="B535" s="239"/>
      <c r="C535" s="239"/>
      <c r="D535" s="239"/>
      <c r="E535" s="239"/>
      <c r="F535" s="239"/>
      <c r="G535" s="239"/>
      <c r="H535" s="239"/>
      <c r="I535" s="239"/>
      <c r="J535" s="239"/>
      <c r="K535" s="239"/>
      <c r="L535" s="239"/>
      <c r="M535" s="239"/>
    </row>
    <row r="536">
      <c r="A536" s="239"/>
      <c r="B536" s="239"/>
      <c r="C536" s="239"/>
      <c r="D536" s="239"/>
      <c r="E536" s="239"/>
      <c r="F536" s="239"/>
      <c r="G536" s="239"/>
      <c r="H536" s="239"/>
      <c r="I536" s="239"/>
      <c r="J536" s="239"/>
      <c r="K536" s="239"/>
      <c r="L536" s="239"/>
      <c r="M536" s="239"/>
    </row>
    <row r="537">
      <c r="A537" s="239"/>
      <c r="B537" s="239"/>
      <c r="C537" s="239"/>
      <c r="D537" s="239"/>
      <c r="E537" s="239"/>
      <c r="F537" s="239"/>
      <c r="G537" s="239"/>
      <c r="H537" s="239"/>
      <c r="I537" s="239"/>
      <c r="J537" s="239"/>
      <c r="K537" s="239"/>
      <c r="L537" s="239"/>
      <c r="M537" s="239"/>
    </row>
    <row r="538">
      <c r="A538" s="239"/>
      <c r="B538" s="239"/>
      <c r="C538" s="239"/>
      <c r="D538" s="239"/>
      <c r="E538" s="239"/>
      <c r="F538" s="239"/>
      <c r="G538" s="239"/>
      <c r="H538" s="239"/>
      <c r="I538" s="239"/>
      <c r="J538" s="239"/>
      <c r="K538" s="239"/>
      <c r="L538" s="239"/>
      <c r="M538" s="239"/>
    </row>
    <row r="539">
      <c r="A539" s="239"/>
      <c r="B539" s="239"/>
      <c r="C539" s="239"/>
      <c r="D539" s="239"/>
      <c r="E539" s="239"/>
      <c r="F539" s="239"/>
      <c r="G539" s="239"/>
      <c r="H539" s="239"/>
      <c r="I539" s="239"/>
      <c r="J539" s="239"/>
      <c r="K539" s="239"/>
      <c r="L539" s="239"/>
      <c r="M539" s="239"/>
    </row>
    <row r="540">
      <c r="A540" s="239"/>
      <c r="B540" s="239"/>
      <c r="C540" s="239"/>
      <c r="D540" s="239"/>
      <c r="E540" s="239"/>
      <c r="F540" s="239"/>
      <c r="G540" s="239"/>
      <c r="H540" s="239"/>
      <c r="I540" s="239"/>
      <c r="J540" s="239"/>
      <c r="K540" s="239"/>
      <c r="L540" s="239"/>
      <c r="M540" s="239"/>
    </row>
    <row r="541">
      <c r="A541" s="239"/>
      <c r="B541" s="239"/>
      <c r="C541" s="239"/>
      <c r="D541" s="239"/>
      <c r="E541" s="239"/>
      <c r="F541" s="239"/>
      <c r="G541" s="239"/>
      <c r="H541" s="239"/>
      <c r="I541" s="239"/>
      <c r="J541" s="239"/>
      <c r="K541" s="239"/>
      <c r="L541" s="239"/>
      <c r="M541" s="239"/>
    </row>
    <row r="542">
      <c r="A542" s="239"/>
      <c r="B542" s="239"/>
      <c r="C542" s="239"/>
      <c r="D542" s="239"/>
      <c r="E542" s="239"/>
      <c r="F542" s="239"/>
      <c r="G542" s="239"/>
      <c r="H542" s="239"/>
      <c r="I542" s="239"/>
      <c r="J542" s="239"/>
      <c r="K542" s="239"/>
      <c r="L542" s="239"/>
      <c r="M542" s="239"/>
    </row>
    <row r="543">
      <c r="A543" s="239"/>
      <c r="B543" s="239"/>
      <c r="C543" s="239"/>
      <c r="D543" s="239"/>
      <c r="E543" s="239"/>
      <c r="F543" s="239"/>
      <c r="G543" s="239"/>
      <c r="H543" s="239"/>
      <c r="I543" s="239"/>
      <c r="J543" s="239"/>
      <c r="K543" s="239"/>
      <c r="L543" s="239"/>
      <c r="M543" s="239"/>
    </row>
    <row r="544">
      <c r="A544" s="239"/>
      <c r="B544" s="239"/>
      <c r="C544" s="239"/>
      <c r="D544" s="239"/>
      <c r="E544" s="239"/>
      <c r="F544" s="239"/>
      <c r="G544" s="239"/>
      <c r="H544" s="239"/>
      <c r="I544" s="239"/>
      <c r="J544" s="239"/>
      <c r="K544" s="239"/>
      <c r="L544" s="239"/>
      <c r="M544" s="239"/>
    </row>
    <row r="545">
      <c r="A545" s="239"/>
      <c r="B545" s="239"/>
      <c r="C545" s="239"/>
      <c r="D545" s="239"/>
      <c r="E545" s="239"/>
      <c r="F545" s="239"/>
      <c r="G545" s="239"/>
      <c r="H545" s="239"/>
      <c r="I545" s="239"/>
      <c r="J545" s="239"/>
      <c r="K545" s="239"/>
      <c r="L545" s="239"/>
      <c r="M545" s="239"/>
    </row>
    <row r="546">
      <c r="A546" s="239"/>
      <c r="B546" s="239"/>
      <c r="C546" s="239"/>
      <c r="D546" s="239"/>
      <c r="E546" s="239"/>
      <c r="F546" s="239"/>
      <c r="G546" s="239"/>
      <c r="H546" s="239"/>
      <c r="I546" s="239"/>
      <c r="J546" s="239"/>
      <c r="K546" s="239"/>
      <c r="L546" s="239"/>
      <c r="M546" s="239"/>
    </row>
    <row r="547">
      <c r="A547" s="239"/>
      <c r="B547" s="239"/>
      <c r="C547" s="239"/>
      <c r="D547" s="239"/>
      <c r="E547" s="239"/>
      <c r="F547" s="239"/>
      <c r="G547" s="239"/>
      <c r="H547" s="239"/>
      <c r="I547" s="239"/>
      <c r="J547" s="239"/>
      <c r="K547" s="239"/>
      <c r="L547" s="239"/>
      <c r="M547" s="239"/>
    </row>
    <row r="548">
      <c r="A548" s="239"/>
      <c r="B548" s="239"/>
      <c r="C548" s="239"/>
      <c r="D548" s="239"/>
      <c r="E548" s="239"/>
      <c r="F548" s="239"/>
      <c r="G548" s="239"/>
      <c r="H548" s="239"/>
      <c r="I548" s="239"/>
      <c r="J548" s="239"/>
      <c r="K548" s="239"/>
      <c r="L548" s="239"/>
      <c r="M548" s="239"/>
    </row>
    <row r="549">
      <c r="A549" s="239"/>
      <c r="B549" s="239"/>
      <c r="C549" s="239"/>
      <c r="D549" s="239"/>
      <c r="E549" s="239"/>
      <c r="F549" s="239"/>
      <c r="G549" s="239"/>
      <c r="H549" s="239"/>
      <c r="I549" s="239"/>
      <c r="J549" s="239"/>
      <c r="K549" s="239"/>
      <c r="L549" s="239"/>
      <c r="M549" s="239"/>
    </row>
    <row r="550">
      <c r="A550" s="239"/>
      <c r="B550" s="239"/>
      <c r="C550" s="239"/>
      <c r="D550" s="239"/>
      <c r="E550" s="239"/>
      <c r="F550" s="239"/>
      <c r="G550" s="239"/>
      <c r="H550" s="239"/>
      <c r="I550" s="239"/>
      <c r="J550" s="239"/>
      <c r="K550" s="239"/>
      <c r="L550" s="239"/>
      <c r="M550" s="239"/>
    </row>
    <row r="551">
      <c r="A551" s="239"/>
      <c r="B551" s="239"/>
      <c r="C551" s="239"/>
      <c r="D551" s="239"/>
      <c r="E551" s="239"/>
      <c r="F551" s="239"/>
      <c r="G551" s="239"/>
      <c r="H551" s="239"/>
      <c r="I551" s="239"/>
      <c r="J551" s="239"/>
      <c r="K551" s="239"/>
      <c r="L551" s="239"/>
      <c r="M551" s="239"/>
    </row>
    <row r="552">
      <c r="A552" s="239"/>
      <c r="B552" s="239"/>
      <c r="C552" s="239"/>
      <c r="D552" s="239"/>
      <c r="E552" s="239"/>
      <c r="F552" s="239"/>
      <c r="G552" s="239"/>
      <c r="H552" s="239"/>
      <c r="I552" s="239"/>
      <c r="J552" s="239"/>
      <c r="K552" s="239"/>
      <c r="L552" s="239"/>
      <c r="M552" s="239"/>
    </row>
    <row r="553">
      <c r="A553" s="239"/>
      <c r="B553" s="239"/>
      <c r="C553" s="239"/>
      <c r="D553" s="239"/>
      <c r="E553" s="239"/>
      <c r="F553" s="239"/>
      <c r="G553" s="239"/>
      <c r="H553" s="239"/>
      <c r="I553" s="239"/>
      <c r="J553" s="239"/>
      <c r="K553" s="239"/>
      <c r="L553" s="239"/>
      <c r="M553" s="239"/>
    </row>
    <row r="554">
      <c r="A554" s="239"/>
      <c r="B554" s="239"/>
      <c r="C554" s="239"/>
      <c r="D554" s="239"/>
      <c r="E554" s="239"/>
      <c r="F554" s="239"/>
      <c r="G554" s="239"/>
      <c r="H554" s="239"/>
      <c r="I554" s="239"/>
      <c r="J554" s="239"/>
      <c r="K554" s="239"/>
      <c r="L554" s="239"/>
      <c r="M554" s="239"/>
    </row>
    <row r="555">
      <c r="A555" s="239"/>
      <c r="B555" s="239"/>
      <c r="C555" s="239"/>
      <c r="D555" s="239"/>
      <c r="E555" s="239"/>
      <c r="F555" s="239"/>
      <c r="G555" s="239"/>
      <c r="H555" s="239"/>
      <c r="I555" s="239"/>
      <c r="J555" s="239"/>
      <c r="K555" s="239"/>
      <c r="L555" s="239"/>
      <c r="M555" s="239"/>
    </row>
    <row r="556">
      <c r="A556" s="239"/>
      <c r="B556" s="239"/>
      <c r="C556" s="239"/>
      <c r="D556" s="239"/>
      <c r="E556" s="239"/>
      <c r="F556" s="239"/>
      <c r="G556" s="239"/>
      <c r="H556" s="239"/>
      <c r="I556" s="239"/>
      <c r="J556" s="239"/>
      <c r="K556" s="239"/>
      <c r="L556" s="239"/>
      <c r="M556" s="239"/>
    </row>
    <row r="557">
      <c r="A557" s="239"/>
      <c r="B557" s="239"/>
      <c r="C557" s="239"/>
      <c r="D557" s="239"/>
      <c r="E557" s="239"/>
      <c r="F557" s="239"/>
      <c r="G557" s="239"/>
      <c r="H557" s="239"/>
      <c r="I557" s="239"/>
      <c r="J557" s="239"/>
      <c r="K557" s="239"/>
      <c r="L557" s="239"/>
      <c r="M557" s="239"/>
    </row>
    <row r="558">
      <c r="A558" s="239"/>
      <c r="B558" s="239"/>
      <c r="C558" s="239"/>
      <c r="D558" s="239"/>
      <c r="E558" s="239"/>
      <c r="F558" s="239"/>
      <c r="G558" s="239"/>
      <c r="H558" s="239"/>
      <c r="I558" s="239"/>
      <c r="J558" s="239"/>
      <c r="K558" s="239"/>
      <c r="L558" s="239"/>
      <c r="M558" s="239"/>
    </row>
    <row r="559">
      <c r="A559" s="239"/>
      <c r="B559" s="239"/>
      <c r="C559" s="239"/>
      <c r="D559" s="239"/>
      <c r="E559" s="239"/>
      <c r="F559" s="239"/>
      <c r="G559" s="239"/>
      <c r="H559" s="239"/>
      <c r="I559" s="239"/>
      <c r="J559" s="239"/>
      <c r="K559" s="239"/>
      <c r="L559" s="239"/>
      <c r="M559" s="239"/>
    </row>
    <row r="560">
      <c r="A560" s="239"/>
      <c r="B560" s="239"/>
      <c r="C560" s="239"/>
      <c r="D560" s="239"/>
      <c r="E560" s="239"/>
      <c r="F560" s="239"/>
      <c r="G560" s="239"/>
      <c r="H560" s="239"/>
      <c r="I560" s="239"/>
      <c r="J560" s="239"/>
      <c r="K560" s="239"/>
      <c r="L560" s="239"/>
      <c r="M560" s="239"/>
    </row>
    <row r="561">
      <c r="A561" s="239"/>
      <c r="B561" s="239"/>
      <c r="C561" s="239"/>
      <c r="D561" s="239"/>
      <c r="E561" s="239"/>
      <c r="F561" s="239"/>
      <c r="G561" s="239"/>
      <c r="H561" s="239"/>
      <c r="I561" s="239"/>
      <c r="J561" s="239"/>
      <c r="K561" s="239"/>
      <c r="L561" s="239"/>
      <c r="M561" s="239"/>
    </row>
    <row r="562">
      <c r="A562" s="239"/>
      <c r="B562" s="239"/>
      <c r="C562" s="239"/>
      <c r="D562" s="239"/>
      <c r="E562" s="239"/>
      <c r="F562" s="239"/>
      <c r="G562" s="239"/>
      <c r="H562" s="239"/>
      <c r="I562" s="239"/>
      <c r="J562" s="239"/>
      <c r="K562" s="239"/>
      <c r="L562" s="239"/>
      <c r="M562" s="239"/>
    </row>
    <row r="563">
      <c r="A563" s="239"/>
      <c r="B563" s="239"/>
      <c r="C563" s="239"/>
      <c r="D563" s="239"/>
      <c r="E563" s="239"/>
      <c r="F563" s="239"/>
      <c r="G563" s="239"/>
      <c r="H563" s="239"/>
      <c r="I563" s="239"/>
      <c r="J563" s="239"/>
      <c r="K563" s="239"/>
      <c r="L563" s="239"/>
      <c r="M563" s="239"/>
    </row>
    <row r="564">
      <c r="A564" s="239"/>
      <c r="B564" s="239"/>
      <c r="C564" s="239"/>
      <c r="D564" s="239"/>
      <c r="E564" s="239"/>
      <c r="F564" s="239"/>
      <c r="G564" s="239"/>
      <c r="H564" s="239"/>
      <c r="I564" s="239"/>
      <c r="J564" s="239"/>
      <c r="K564" s="239"/>
      <c r="L564" s="239"/>
      <c r="M564" s="239"/>
    </row>
    <row r="565">
      <c r="A565" s="239"/>
      <c r="B565" s="239"/>
      <c r="C565" s="239"/>
      <c r="D565" s="239"/>
      <c r="E565" s="239"/>
      <c r="F565" s="239"/>
      <c r="G565" s="239"/>
      <c r="H565" s="239"/>
      <c r="I565" s="239"/>
      <c r="J565" s="239"/>
      <c r="K565" s="239"/>
      <c r="L565" s="239"/>
      <c r="M565" s="239"/>
    </row>
    <row r="566">
      <c r="A566" s="239"/>
      <c r="B566" s="239"/>
      <c r="C566" s="239"/>
      <c r="D566" s="239"/>
      <c r="E566" s="239"/>
      <c r="F566" s="239"/>
      <c r="G566" s="239"/>
      <c r="H566" s="239"/>
      <c r="I566" s="239"/>
      <c r="J566" s="239"/>
      <c r="K566" s="239"/>
      <c r="L566" s="239"/>
      <c r="M566" s="239"/>
    </row>
    <row r="567">
      <c r="A567" s="239"/>
      <c r="B567" s="239"/>
      <c r="C567" s="239"/>
      <c r="D567" s="239"/>
      <c r="E567" s="239"/>
      <c r="F567" s="239"/>
      <c r="G567" s="239"/>
      <c r="H567" s="239"/>
      <c r="I567" s="239"/>
      <c r="J567" s="239"/>
      <c r="K567" s="239"/>
      <c r="L567" s="239"/>
      <c r="M567" s="239"/>
    </row>
    <row r="568">
      <c r="A568" s="239"/>
      <c r="B568" s="239"/>
      <c r="C568" s="239"/>
      <c r="D568" s="239"/>
      <c r="E568" s="239"/>
      <c r="F568" s="239"/>
      <c r="G568" s="239"/>
      <c r="H568" s="239"/>
      <c r="I568" s="239"/>
      <c r="J568" s="239"/>
      <c r="K568" s="239"/>
      <c r="L568" s="239"/>
      <c r="M568" s="239"/>
    </row>
    <row r="569">
      <c r="A569" s="239"/>
      <c r="B569" s="239"/>
      <c r="C569" s="239"/>
      <c r="D569" s="239"/>
      <c r="E569" s="239"/>
      <c r="F569" s="239"/>
      <c r="G569" s="239"/>
      <c r="H569" s="239"/>
      <c r="I569" s="239"/>
      <c r="J569" s="239"/>
      <c r="K569" s="239"/>
      <c r="L569" s="239"/>
      <c r="M569" s="239"/>
    </row>
    <row r="570">
      <c r="A570" s="239"/>
      <c r="B570" s="239"/>
      <c r="C570" s="239"/>
      <c r="D570" s="239"/>
      <c r="E570" s="239"/>
      <c r="F570" s="239"/>
      <c r="G570" s="239"/>
      <c r="H570" s="239"/>
      <c r="I570" s="239"/>
      <c r="J570" s="239"/>
      <c r="K570" s="239"/>
      <c r="L570" s="239"/>
      <c r="M570" s="239"/>
    </row>
    <row r="571">
      <c r="A571" s="239"/>
      <c r="B571" s="239"/>
      <c r="C571" s="239"/>
      <c r="D571" s="239"/>
      <c r="E571" s="239"/>
      <c r="F571" s="239"/>
      <c r="G571" s="239"/>
      <c r="H571" s="239"/>
      <c r="I571" s="239"/>
      <c r="J571" s="239"/>
      <c r="K571" s="239"/>
      <c r="L571" s="239"/>
      <c r="M571" s="239"/>
    </row>
    <row r="572">
      <c r="A572" s="239"/>
      <c r="B572" s="239"/>
      <c r="C572" s="239"/>
      <c r="D572" s="239"/>
      <c r="E572" s="239"/>
      <c r="F572" s="239"/>
      <c r="G572" s="239"/>
      <c r="H572" s="239"/>
      <c r="I572" s="239"/>
      <c r="J572" s="239"/>
      <c r="K572" s="239"/>
      <c r="L572" s="239"/>
      <c r="M572" s="239"/>
    </row>
    <row r="573">
      <c r="A573" s="239"/>
      <c r="B573" s="239"/>
      <c r="C573" s="239"/>
      <c r="D573" s="239"/>
      <c r="E573" s="239"/>
      <c r="F573" s="239"/>
      <c r="G573" s="239"/>
      <c r="H573" s="239"/>
      <c r="I573" s="239"/>
      <c r="J573" s="239"/>
      <c r="K573" s="239"/>
      <c r="L573" s="239"/>
      <c r="M573" s="239"/>
    </row>
    <row r="574">
      <c r="A574" s="239"/>
      <c r="B574" s="239"/>
      <c r="C574" s="239"/>
      <c r="D574" s="239"/>
      <c r="E574" s="239"/>
      <c r="F574" s="239"/>
      <c r="G574" s="239"/>
      <c r="H574" s="239"/>
      <c r="I574" s="239"/>
      <c r="J574" s="239"/>
      <c r="K574" s="239"/>
      <c r="L574" s="239"/>
      <c r="M574" s="239"/>
    </row>
    <row r="575">
      <c r="A575" s="239"/>
      <c r="B575" s="239"/>
      <c r="C575" s="239"/>
      <c r="D575" s="239"/>
      <c r="E575" s="239"/>
      <c r="F575" s="239"/>
      <c r="G575" s="239"/>
      <c r="H575" s="239"/>
      <c r="I575" s="239"/>
      <c r="J575" s="239"/>
      <c r="K575" s="239"/>
      <c r="L575" s="239"/>
      <c r="M575" s="239"/>
    </row>
    <row r="576">
      <c r="A576" s="239"/>
      <c r="B576" s="239"/>
      <c r="C576" s="239"/>
      <c r="D576" s="239"/>
      <c r="E576" s="239"/>
      <c r="F576" s="239"/>
      <c r="G576" s="239"/>
      <c r="H576" s="239"/>
      <c r="I576" s="239"/>
      <c r="J576" s="239"/>
      <c r="K576" s="239"/>
      <c r="L576" s="239"/>
      <c r="M576" s="239"/>
    </row>
    <row r="577">
      <c r="A577" s="239"/>
      <c r="B577" s="239"/>
      <c r="C577" s="239"/>
      <c r="D577" s="239"/>
      <c r="E577" s="239"/>
      <c r="F577" s="239"/>
      <c r="G577" s="239"/>
      <c r="H577" s="239"/>
      <c r="I577" s="239"/>
      <c r="J577" s="239"/>
      <c r="K577" s="239"/>
      <c r="L577" s="239"/>
      <c r="M577" s="239"/>
    </row>
    <row r="578">
      <c r="A578" s="239"/>
      <c r="B578" s="239"/>
      <c r="C578" s="239"/>
      <c r="D578" s="239"/>
      <c r="E578" s="239"/>
      <c r="F578" s="239"/>
      <c r="G578" s="239"/>
      <c r="H578" s="239"/>
      <c r="I578" s="239"/>
      <c r="J578" s="239"/>
      <c r="K578" s="239"/>
      <c r="L578" s="239"/>
      <c r="M578" s="239"/>
    </row>
    <row r="579">
      <c r="A579" s="239"/>
      <c r="B579" s="239"/>
      <c r="C579" s="239"/>
      <c r="D579" s="239"/>
      <c r="E579" s="239"/>
      <c r="F579" s="239"/>
      <c r="G579" s="239"/>
      <c r="H579" s="239"/>
      <c r="I579" s="239"/>
      <c r="J579" s="239"/>
      <c r="K579" s="239"/>
      <c r="L579" s="239"/>
      <c r="M579" s="239"/>
    </row>
    <row r="580">
      <c r="A580" s="239"/>
      <c r="B580" s="239"/>
      <c r="C580" s="239"/>
      <c r="D580" s="239"/>
      <c r="E580" s="239"/>
      <c r="F580" s="239"/>
      <c r="G580" s="239"/>
      <c r="H580" s="239"/>
      <c r="I580" s="239"/>
      <c r="J580" s="239"/>
      <c r="K580" s="239"/>
      <c r="L580" s="239"/>
      <c r="M580" s="239"/>
    </row>
    <row r="581">
      <c r="A581" s="239"/>
      <c r="B581" s="239"/>
      <c r="C581" s="239"/>
      <c r="D581" s="239"/>
      <c r="E581" s="239"/>
      <c r="F581" s="239"/>
      <c r="G581" s="239"/>
      <c r="H581" s="239"/>
      <c r="I581" s="239"/>
      <c r="J581" s="239"/>
      <c r="K581" s="239"/>
      <c r="L581" s="239"/>
      <c r="M581" s="239"/>
    </row>
    <row r="582">
      <c r="A582" s="239"/>
      <c r="B582" s="239"/>
      <c r="C582" s="239"/>
      <c r="D582" s="239"/>
      <c r="E582" s="239"/>
      <c r="F582" s="239"/>
      <c r="G582" s="239"/>
      <c r="H582" s="239"/>
      <c r="I582" s="239"/>
      <c r="J582" s="239"/>
      <c r="K582" s="239"/>
      <c r="L582" s="239"/>
      <c r="M582" s="239"/>
    </row>
    <row r="583">
      <c r="A583" s="239"/>
      <c r="B583" s="239"/>
      <c r="C583" s="239"/>
      <c r="D583" s="239"/>
      <c r="E583" s="239"/>
      <c r="F583" s="239"/>
      <c r="G583" s="239"/>
      <c r="H583" s="239"/>
      <c r="I583" s="239"/>
      <c r="J583" s="239"/>
      <c r="K583" s="239"/>
      <c r="L583" s="239"/>
      <c r="M583" s="239"/>
    </row>
    <row r="584">
      <c r="A584" s="239"/>
      <c r="B584" s="239"/>
      <c r="C584" s="239"/>
      <c r="D584" s="239"/>
      <c r="E584" s="239"/>
      <c r="F584" s="239"/>
      <c r="G584" s="239"/>
      <c r="H584" s="239"/>
      <c r="I584" s="239"/>
      <c r="J584" s="239"/>
      <c r="K584" s="239"/>
      <c r="L584" s="239"/>
      <c r="M584" s="239"/>
    </row>
    <row r="585">
      <c r="A585" s="239"/>
      <c r="B585" s="239"/>
      <c r="C585" s="239"/>
      <c r="D585" s="239"/>
      <c r="E585" s="239"/>
      <c r="F585" s="239"/>
      <c r="G585" s="239"/>
      <c r="H585" s="239"/>
      <c r="I585" s="239"/>
      <c r="J585" s="239"/>
      <c r="K585" s="239"/>
      <c r="L585" s="239"/>
      <c r="M585" s="239"/>
    </row>
    <row r="586">
      <c r="A586" s="239"/>
      <c r="B586" s="239"/>
      <c r="C586" s="239"/>
      <c r="D586" s="239"/>
      <c r="E586" s="239"/>
      <c r="F586" s="239"/>
      <c r="G586" s="239"/>
      <c r="H586" s="239"/>
      <c r="I586" s="239"/>
      <c r="J586" s="239"/>
      <c r="K586" s="239"/>
      <c r="L586" s="239"/>
      <c r="M586" s="239"/>
    </row>
    <row r="587">
      <c r="A587" s="239"/>
      <c r="B587" s="239"/>
      <c r="C587" s="239"/>
      <c r="D587" s="239"/>
      <c r="E587" s="239"/>
      <c r="F587" s="239"/>
      <c r="G587" s="239"/>
      <c r="H587" s="239"/>
      <c r="I587" s="239"/>
      <c r="J587" s="239"/>
      <c r="K587" s="239"/>
      <c r="L587" s="239"/>
      <c r="M587" s="239"/>
    </row>
    <row r="588">
      <c r="A588" s="239"/>
      <c r="B588" s="239"/>
      <c r="C588" s="239"/>
      <c r="D588" s="239"/>
      <c r="E588" s="239"/>
      <c r="F588" s="239"/>
      <c r="G588" s="239"/>
      <c r="H588" s="239"/>
      <c r="I588" s="239"/>
      <c r="J588" s="239"/>
      <c r="K588" s="239"/>
      <c r="L588" s="239"/>
      <c r="M588" s="239"/>
    </row>
    <row r="589">
      <c r="A589" s="239"/>
      <c r="B589" s="239"/>
      <c r="C589" s="239"/>
      <c r="D589" s="239"/>
      <c r="E589" s="239"/>
      <c r="F589" s="239"/>
      <c r="G589" s="239"/>
      <c r="H589" s="239"/>
      <c r="I589" s="239"/>
      <c r="J589" s="239"/>
      <c r="K589" s="239"/>
      <c r="L589" s="239"/>
      <c r="M589" s="239"/>
    </row>
    <row r="590">
      <c r="A590" s="239"/>
      <c r="B590" s="239"/>
      <c r="C590" s="239"/>
      <c r="D590" s="239"/>
      <c r="E590" s="239"/>
      <c r="F590" s="239"/>
      <c r="G590" s="239"/>
      <c r="H590" s="239"/>
      <c r="I590" s="239"/>
      <c r="J590" s="239"/>
      <c r="K590" s="239"/>
      <c r="L590" s="239"/>
      <c r="M590" s="239"/>
    </row>
    <row r="591">
      <c r="A591" s="239"/>
      <c r="B591" s="239"/>
      <c r="C591" s="239"/>
      <c r="D591" s="239"/>
      <c r="E591" s="239"/>
      <c r="F591" s="239"/>
      <c r="G591" s="239"/>
      <c r="H591" s="239"/>
      <c r="I591" s="239"/>
      <c r="J591" s="239"/>
      <c r="K591" s="239"/>
      <c r="L591" s="239"/>
      <c r="M591" s="239"/>
    </row>
    <row r="592">
      <c r="A592" s="239"/>
      <c r="B592" s="239"/>
      <c r="C592" s="239"/>
      <c r="D592" s="239"/>
      <c r="E592" s="239"/>
      <c r="F592" s="239"/>
      <c r="G592" s="239"/>
      <c r="H592" s="239"/>
      <c r="I592" s="239"/>
      <c r="J592" s="239"/>
      <c r="K592" s="239"/>
      <c r="L592" s="239"/>
      <c r="M592" s="239"/>
    </row>
    <row r="593">
      <c r="A593" s="239"/>
      <c r="B593" s="239"/>
      <c r="C593" s="239"/>
      <c r="D593" s="239"/>
      <c r="E593" s="239"/>
      <c r="F593" s="239"/>
      <c r="G593" s="239"/>
      <c r="H593" s="239"/>
      <c r="I593" s="239"/>
      <c r="J593" s="239"/>
      <c r="K593" s="239"/>
      <c r="L593" s="239"/>
      <c r="M593" s="239"/>
    </row>
    <row r="594">
      <c r="A594" s="239"/>
      <c r="B594" s="239"/>
      <c r="C594" s="239"/>
      <c r="D594" s="239"/>
      <c r="E594" s="239"/>
      <c r="F594" s="239"/>
      <c r="G594" s="239"/>
      <c r="H594" s="239"/>
      <c r="I594" s="239"/>
      <c r="J594" s="239"/>
      <c r="K594" s="239"/>
      <c r="L594" s="239"/>
      <c r="M594" s="239"/>
    </row>
    <row r="595">
      <c r="A595" s="239"/>
      <c r="B595" s="239"/>
      <c r="C595" s="239"/>
      <c r="D595" s="239"/>
      <c r="E595" s="239"/>
      <c r="F595" s="239"/>
      <c r="G595" s="239"/>
      <c r="H595" s="239"/>
      <c r="I595" s="239"/>
      <c r="J595" s="239"/>
      <c r="K595" s="239"/>
      <c r="L595" s="239"/>
      <c r="M595" s="239"/>
    </row>
    <row r="596">
      <c r="A596" s="239"/>
      <c r="B596" s="239"/>
      <c r="C596" s="239"/>
      <c r="D596" s="239"/>
      <c r="E596" s="239"/>
      <c r="F596" s="239"/>
      <c r="G596" s="239"/>
      <c r="H596" s="239"/>
      <c r="I596" s="239"/>
      <c r="J596" s="239"/>
      <c r="K596" s="239"/>
      <c r="L596" s="239"/>
      <c r="M596" s="239"/>
    </row>
    <row r="597">
      <c r="A597" s="239"/>
      <c r="B597" s="239"/>
      <c r="C597" s="239"/>
      <c r="D597" s="239"/>
      <c r="E597" s="239"/>
      <c r="F597" s="239"/>
      <c r="G597" s="239"/>
      <c r="H597" s="239"/>
      <c r="I597" s="239"/>
      <c r="J597" s="239"/>
      <c r="K597" s="239"/>
      <c r="L597" s="239"/>
      <c r="M597" s="239"/>
    </row>
    <row r="598">
      <c r="A598" s="239"/>
      <c r="B598" s="239"/>
      <c r="C598" s="239"/>
      <c r="D598" s="239"/>
      <c r="E598" s="239"/>
      <c r="F598" s="239"/>
      <c r="G598" s="239"/>
      <c r="H598" s="239"/>
      <c r="I598" s="239"/>
      <c r="J598" s="239"/>
      <c r="K598" s="239"/>
      <c r="L598" s="239"/>
      <c r="M598" s="239"/>
    </row>
    <row r="599">
      <c r="A599" s="239"/>
      <c r="B599" s="239"/>
      <c r="C599" s="239"/>
      <c r="D599" s="239"/>
      <c r="E599" s="239"/>
      <c r="F599" s="239"/>
      <c r="G599" s="239"/>
      <c r="H599" s="239"/>
      <c r="I599" s="239"/>
      <c r="J599" s="239"/>
      <c r="K599" s="239"/>
      <c r="L599" s="239"/>
      <c r="M599" s="239"/>
    </row>
    <row r="600">
      <c r="A600" s="239"/>
      <c r="B600" s="239"/>
      <c r="C600" s="239"/>
      <c r="D600" s="239"/>
      <c r="E600" s="239"/>
      <c r="F600" s="239"/>
      <c r="G600" s="239"/>
      <c r="H600" s="239"/>
      <c r="I600" s="239"/>
      <c r="J600" s="239"/>
      <c r="K600" s="239"/>
      <c r="L600" s="239"/>
      <c r="M600" s="239"/>
    </row>
    <row r="601">
      <c r="A601" s="239"/>
      <c r="B601" s="239"/>
      <c r="C601" s="239"/>
      <c r="D601" s="239"/>
      <c r="E601" s="239"/>
      <c r="F601" s="239"/>
      <c r="G601" s="239"/>
      <c r="H601" s="239"/>
      <c r="I601" s="239"/>
      <c r="J601" s="239"/>
      <c r="K601" s="239"/>
      <c r="L601" s="239"/>
      <c r="M601" s="239"/>
    </row>
    <row r="602">
      <c r="A602" s="239"/>
      <c r="B602" s="239"/>
      <c r="C602" s="239"/>
      <c r="D602" s="239"/>
      <c r="E602" s="239"/>
      <c r="F602" s="239"/>
      <c r="G602" s="239"/>
      <c r="H602" s="239"/>
      <c r="I602" s="239"/>
      <c r="J602" s="239"/>
      <c r="K602" s="239"/>
      <c r="L602" s="239"/>
      <c r="M602" s="239"/>
    </row>
    <row r="603">
      <c r="A603" s="239"/>
      <c r="B603" s="239"/>
      <c r="C603" s="239"/>
      <c r="D603" s="239"/>
      <c r="E603" s="239"/>
      <c r="F603" s="239"/>
      <c r="G603" s="239"/>
      <c r="H603" s="239"/>
      <c r="I603" s="239"/>
      <c r="J603" s="239"/>
      <c r="K603" s="239"/>
      <c r="L603" s="239"/>
      <c r="M603" s="239"/>
    </row>
    <row r="604">
      <c r="A604" s="239"/>
      <c r="B604" s="239"/>
      <c r="C604" s="239"/>
      <c r="D604" s="239"/>
      <c r="E604" s="239"/>
      <c r="F604" s="239"/>
      <c r="G604" s="239"/>
      <c r="H604" s="239"/>
      <c r="I604" s="239"/>
      <c r="J604" s="239"/>
      <c r="K604" s="239"/>
      <c r="L604" s="239"/>
      <c r="M604" s="239"/>
    </row>
    <row r="605">
      <c r="A605" s="239"/>
      <c r="B605" s="239"/>
      <c r="C605" s="239"/>
      <c r="D605" s="239"/>
      <c r="E605" s="239"/>
      <c r="F605" s="239"/>
      <c r="G605" s="239"/>
      <c r="H605" s="239"/>
      <c r="I605" s="239"/>
      <c r="J605" s="239"/>
      <c r="K605" s="239"/>
      <c r="L605" s="239"/>
      <c r="M605" s="239"/>
    </row>
    <row r="606">
      <c r="A606" s="239"/>
      <c r="B606" s="239"/>
      <c r="C606" s="239"/>
      <c r="D606" s="239"/>
      <c r="E606" s="239"/>
      <c r="F606" s="239"/>
      <c r="G606" s="239"/>
      <c r="H606" s="239"/>
      <c r="I606" s="239"/>
      <c r="J606" s="239"/>
      <c r="K606" s="239"/>
      <c r="L606" s="239"/>
      <c r="M606" s="239"/>
    </row>
    <row r="607">
      <c r="A607" s="239"/>
      <c r="B607" s="239"/>
      <c r="C607" s="239"/>
      <c r="D607" s="239"/>
      <c r="E607" s="239"/>
      <c r="F607" s="239"/>
      <c r="G607" s="239"/>
      <c r="H607" s="239"/>
      <c r="I607" s="239"/>
      <c r="J607" s="239"/>
      <c r="K607" s="239"/>
      <c r="L607" s="239"/>
      <c r="M607" s="239"/>
    </row>
    <row r="608">
      <c r="A608" s="239"/>
      <c r="B608" s="239"/>
      <c r="C608" s="239"/>
      <c r="D608" s="239"/>
      <c r="E608" s="239"/>
      <c r="F608" s="239"/>
      <c r="G608" s="239"/>
      <c r="H608" s="239"/>
      <c r="I608" s="239"/>
      <c r="J608" s="239"/>
      <c r="K608" s="239"/>
      <c r="L608" s="239"/>
      <c r="M608" s="239"/>
    </row>
    <row r="609">
      <c r="A609" s="239"/>
      <c r="B609" s="239"/>
      <c r="C609" s="239"/>
      <c r="D609" s="239"/>
      <c r="E609" s="239"/>
      <c r="F609" s="239"/>
      <c r="G609" s="239"/>
      <c r="H609" s="239"/>
      <c r="I609" s="239"/>
      <c r="J609" s="239"/>
      <c r="K609" s="239"/>
      <c r="L609" s="239"/>
      <c r="M609" s="239"/>
    </row>
    <row r="610">
      <c r="A610" s="239"/>
      <c r="B610" s="239"/>
      <c r="C610" s="239"/>
      <c r="D610" s="239"/>
      <c r="E610" s="239"/>
      <c r="F610" s="239"/>
      <c r="G610" s="239"/>
      <c r="H610" s="239"/>
      <c r="I610" s="239"/>
      <c r="J610" s="239"/>
      <c r="K610" s="239"/>
      <c r="L610" s="239"/>
      <c r="M610" s="239"/>
    </row>
    <row r="611">
      <c r="A611" s="239"/>
      <c r="B611" s="239"/>
      <c r="C611" s="239"/>
      <c r="D611" s="239"/>
      <c r="E611" s="239"/>
      <c r="F611" s="239"/>
      <c r="G611" s="239"/>
      <c r="H611" s="239"/>
      <c r="I611" s="239"/>
      <c r="J611" s="239"/>
      <c r="K611" s="239"/>
      <c r="L611" s="239"/>
      <c r="M611" s="239"/>
    </row>
    <row r="612">
      <c r="A612" s="239"/>
      <c r="B612" s="239"/>
      <c r="C612" s="239"/>
      <c r="D612" s="239"/>
      <c r="E612" s="239"/>
      <c r="F612" s="239"/>
      <c r="G612" s="239"/>
      <c r="H612" s="239"/>
      <c r="I612" s="239"/>
      <c r="J612" s="239"/>
      <c r="K612" s="239"/>
      <c r="L612" s="239"/>
      <c r="M612" s="239"/>
    </row>
    <row r="613">
      <c r="A613" s="239"/>
      <c r="B613" s="239"/>
      <c r="C613" s="239"/>
      <c r="D613" s="239"/>
      <c r="E613" s="239"/>
      <c r="F613" s="239"/>
      <c r="G613" s="239"/>
      <c r="H613" s="239"/>
      <c r="I613" s="239"/>
      <c r="J613" s="239"/>
      <c r="K613" s="239"/>
      <c r="L613" s="239"/>
      <c r="M613" s="239"/>
    </row>
    <row r="614">
      <c r="A614" s="239"/>
      <c r="B614" s="239"/>
      <c r="C614" s="239"/>
      <c r="D614" s="239"/>
      <c r="E614" s="239"/>
      <c r="F614" s="239"/>
      <c r="G614" s="239"/>
      <c r="H614" s="239"/>
      <c r="I614" s="239"/>
      <c r="J614" s="239"/>
      <c r="K614" s="239"/>
      <c r="L614" s="239"/>
      <c r="M614" s="239"/>
    </row>
    <row r="615">
      <c r="A615" s="239"/>
      <c r="B615" s="239"/>
      <c r="C615" s="239"/>
      <c r="D615" s="239"/>
      <c r="E615" s="239"/>
      <c r="F615" s="239"/>
      <c r="G615" s="239"/>
      <c r="H615" s="239"/>
      <c r="I615" s="239"/>
      <c r="J615" s="239"/>
      <c r="K615" s="239"/>
      <c r="L615" s="239"/>
      <c r="M615" s="239"/>
    </row>
    <row r="616">
      <c r="A616" s="239"/>
      <c r="B616" s="239"/>
      <c r="C616" s="239"/>
      <c r="D616" s="239"/>
      <c r="E616" s="239"/>
      <c r="F616" s="239"/>
      <c r="G616" s="239"/>
      <c r="H616" s="239"/>
      <c r="I616" s="239"/>
      <c r="J616" s="239"/>
      <c r="K616" s="239"/>
      <c r="L616" s="239"/>
      <c r="M616" s="239"/>
    </row>
    <row r="617">
      <c r="A617" s="239"/>
      <c r="B617" s="239"/>
      <c r="C617" s="239"/>
      <c r="D617" s="239"/>
      <c r="E617" s="239"/>
      <c r="F617" s="239"/>
      <c r="G617" s="239"/>
      <c r="H617" s="239"/>
      <c r="I617" s="239"/>
      <c r="J617" s="239"/>
      <c r="K617" s="239"/>
      <c r="L617" s="239"/>
      <c r="M617" s="239"/>
    </row>
    <row r="618">
      <c r="A618" s="239"/>
      <c r="B618" s="239"/>
      <c r="C618" s="239"/>
      <c r="D618" s="239"/>
      <c r="E618" s="239"/>
      <c r="F618" s="239"/>
      <c r="G618" s="239"/>
      <c r="H618" s="239"/>
      <c r="I618" s="239"/>
      <c r="J618" s="239"/>
      <c r="K618" s="239"/>
      <c r="L618" s="239"/>
      <c r="M618" s="239"/>
    </row>
    <row r="619">
      <c r="A619" s="239"/>
      <c r="B619" s="239"/>
      <c r="C619" s="239"/>
      <c r="D619" s="239"/>
      <c r="E619" s="239"/>
      <c r="F619" s="239"/>
      <c r="G619" s="239"/>
      <c r="H619" s="239"/>
      <c r="I619" s="239"/>
      <c r="J619" s="239"/>
      <c r="K619" s="239"/>
      <c r="L619" s="239"/>
      <c r="M619" s="239"/>
    </row>
    <row r="620">
      <c r="A620" s="239"/>
      <c r="B620" s="239"/>
      <c r="C620" s="239"/>
      <c r="D620" s="239"/>
      <c r="E620" s="239"/>
      <c r="F620" s="239"/>
      <c r="G620" s="239"/>
      <c r="H620" s="239"/>
      <c r="I620" s="239"/>
      <c r="J620" s="239"/>
      <c r="K620" s="239"/>
      <c r="L620" s="239"/>
      <c r="M620" s="239"/>
    </row>
    <row r="621">
      <c r="A621" s="239"/>
      <c r="B621" s="239"/>
      <c r="C621" s="239"/>
      <c r="D621" s="239"/>
      <c r="E621" s="239"/>
      <c r="F621" s="239"/>
      <c r="G621" s="239"/>
      <c r="H621" s="239"/>
      <c r="I621" s="239"/>
      <c r="J621" s="239"/>
      <c r="K621" s="239"/>
      <c r="L621" s="239"/>
      <c r="M621" s="239"/>
    </row>
    <row r="622">
      <c r="A622" s="239"/>
      <c r="B622" s="239"/>
      <c r="C622" s="239"/>
      <c r="D622" s="239"/>
      <c r="E622" s="239"/>
      <c r="F622" s="239"/>
      <c r="G622" s="239"/>
      <c r="H622" s="239"/>
      <c r="I622" s="239"/>
      <c r="J622" s="239"/>
      <c r="K622" s="239"/>
      <c r="L622" s="239"/>
      <c r="M622" s="239"/>
    </row>
    <row r="623">
      <c r="A623" s="239"/>
      <c r="B623" s="239"/>
      <c r="C623" s="239"/>
      <c r="D623" s="239"/>
      <c r="E623" s="239"/>
      <c r="F623" s="239"/>
      <c r="G623" s="239"/>
      <c r="H623" s="239"/>
      <c r="I623" s="239"/>
      <c r="J623" s="239"/>
      <c r="K623" s="239"/>
      <c r="L623" s="239"/>
      <c r="M623" s="239"/>
    </row>
    <row r="624">
      <c r="A624" s="239"/>
      <c r="B624" s="239"/>
      <c r="C624" s="239"/>
      <c r="D624" s="239"/>
      <c r="E624" s="239"/>
      <c r="F624" s="239"/>
      <c r="G624" s="239"/>
      <c r="H624" s="239"/>
      <c r="I624" s="239"/>
      <c r="J624" s="239"/>
      <c r="K624" s="239"/>
      <c r="L624" s="239"/>
      <c r="M624" s="239"/>
    </row>
    <row r="625">
      <c r="A625" s="239"/>
      <c r="B625" s="239"/>
      <c r="C625" s="239"/>
      <c r="D625" s="239"/>
      <c r="E625" s="239"/>
      <c r="F625" s="239"/>
      <c r="G625" s="239"/>
      <c r="H625" s="239"/>
      <c r="I625" s="239"/>
      <c r="J625" s="239"/>
      <c r="K625" s="239"/>
      <c r="L625" s="239"/>
      <c r="M625" s="239"/>
    </row>
    <row r="626">
      <c r="A626" s="239"/>
      <c r="B626" s="239"/>
      <c r="C626" s="239"/>
      <c r="D626" s="239"/>
      <c r="E626" s="239"/>
      <c r="F626" s="239"/>
      <c r="G626" s="239"/>
      <c r="H626" s="239"/>
      <c r="I626" s="239"/>
      <c r="J626" s="239"/>
      <c r="K626" s="239"/>
      <c r="L626" s="239"/>
      <c r="M626" s="239"/>
    </row>
    <row r="627">
      <c r="A627" s="239"/>
      <c r="B627" s="239"/>
      <c r="C627" s="239"/>
      <c r="D627" s="239"/>
      <c r="E627" s="239"/>
      <c r="F627" s="239"/>
      <c r="G627" s="239"/>
      <c r="H627" s="239"/>
      <c r="I627" s="239"/>
      <c r="J627" s="239"/>
      <c r="K627" s="239"/>
      <c r="L627" s="239"/>
      <c r="M627" s="239"/>
    </row>
    <row r="628">
      <c r="A628" s="239"/>
      <c r="B628" s="239"/>
      <c r="C628" s="239"/>
      <c r="D628" s="239"/>
      <c r="E628" s="239"/>
      <c r="F628" s="239"/>
      <c r="G628" s="239"/>
      <c r="H628" s="239"/>
      <c r="I628" s="239"/>
      <c r="J628" s="239"/>
      <c r="K628" s="239"/>
      <c r="L628" s="239"/>
      <c r="M628" s="239"/>
    </row>
    <row r="629">
      <c r="A629" s="239"/>
      <c r="B629" s="239"/>
      <c r="C629" s="239"/>
      <c r="D629" s="239"/>
      <c r="E629" s="239"/>
      <c r="F629" s="239"/>
      <c r="G629" s="239"/>
      <c r="H629" s="239"/>
      <c r="I629" s="239"/>
      <c r="J629" s="239"/>
      <c r="K629" s="239"/>
      <c r="L629" s="239"/>
      <c r="M629" s="239"/>
    </row>
    <row r="630">
      <c r="A630" s="239"/>
      <c r="B630" s="239"/>
      <c r="C630" s="239"/>
      <c r="D630" s="239"/>
      <c r="E630" s="239"/>
      <c r="F630" s="239"/>
      <c r="G630" s="239"/>
      <c r="H630" s="239"/>
      <c r="I630" s="239"/>
      <c r="J630" s="239"/>
      <c r="K630" s="239"/>
      <c r="L630" s="239"/>
      <c r="M630" s="239"/>
    </row>
    <row r="631">
      <c r="A631" s="239"/>
      <c r="B631" s="239"/>
      <c r="C631" s="239"/>
      <c r="D631" s="239"/>
      <c r="E631" s="239"/>
      <c r="F631" s="239"/>
      <c r="G631" s="239"/>
      <c r="H631" s="239"/>
      <c r="I631" s="239"/>
      <c r="J631" s="239"/>
      <c r="K631" s="239"/>
      <c r="L631" s="239"/>
      <c r="M631" s="239"/>
    </row>
    <row r="632">
      <c r="A632" s="239"/>
      <c r="B632" s="239"/>
      <c r="C632" s="239"/>
      <c r="D632" s="239"/>
      <c r="E632" s="239"/>
      <c r="F632" s="239"/>
      <c r="G632" s="239"/>
      <c r="H632" s="239"/>
      <c r="I632" s="239"/>
      <c r="J632" s="239"/>
      <c r="K632" s="239"/>
      <c r="L632" s="239"/>
      <c r="M632" s="239"/>
    </row>
    <row r="633">
      <c r="A633" s="239"/>
      <c r="B633" s="239"/>
      <c r="C633" s="239"/>
      <c r="D633" s="239"/>
      <c r="E633" s="239"/>
      <c r="F633" s="239"/>
      <c r="G633" s="239"/>
      <c r="H633" s="239"/>
      <c r="I633" s="239"/>
      <c r="J633" s="239"/>
      <c r="K633" s="239"/>
      <c r="L633" s="239"/>
      <c r="M633" s="239"/>
    </row>
    <row r="634">
      <c r="A634" s="239"/>
      <c r="B634" s="239"/>
      <c r="C634" s="239"/>
      <c r="D634" s="239"/>
      <c r="E634" s="239"/>
      <c r="F634" s="239"/>
      <c r="G634" s="239"/>
      <c r="H634" s="239"/>
      <c r="I634" s="239"/>
      <c r="J634" s="239"/>
      <c r="K634" s="239"/>
      <c r="L634" s="239"/>
      <c r="M634" s="239"/>
    </row>
    <row r="635">
      <c r="A635" s="239"/>
      <c r="B635" s="239"/>
      <c r="C635" s="239"/>
      <c r="D635" s="239"/>
      <c r="E635" s="239"/>
      <c r="F635" s="239"/>
      <c r="G635" s="239"/>
      <c r="H635" s="239"/>
      <c r="I635" s="239"/>
      <c r="J635" s="239"/>
      <c r="K635" s="239"/>
      <c r="L635" s="239"/>
      <c r="M635" s="239"/>
    </row>
    <row r="636">
      <c r="A636" s="239"/>
      <c r="B636" s="239"/>
      <c r="C636" s="239"/>
      <c r="D636" s="239"/>
      <c r="E636" s="239"/>
      <c r="F636" s="239"/>
      <c r="G636" s="239"/>
      <c r="H636" s="239"/>
      <c r="I636" s="239"/>
      <c r="J636" s="239"/>
      <c r="K636" s="239"/>
      <c r="L636" s="239"/>
      <c r="M636" s="239"/>
    </row>
    <row r="637">
      <c r="A637" s="239"/>
      <c r="B637" s="239"/>
      <c r="C637" s="239"/>
      <c r="D637" s="239"/>
      <c r="E637" s="239"/>
      <c r="F637" s="239"/>
      <c r="G637" s="239"/>
      <c r="H637" s="239"/>
      <c r="I637" s="239"/>
      <c r="J637" s="239"/>
      <c r="K637" s="239"/>
      <c r="L637" s="239"/>
      <c r="M637" s="239"/>
    </row>
    <row r="638">
      <c r="A638" s="239"/>
      <c r="B638" s="239"/>
      <c r="C638" s="239"/>
      <c r="D638" s="239"/>
      <c r="E638" s="239"/>
      <c r="F638" s="239"/>
      <c r="G638" s="239"/>
      <c r="H638" s="239"/>
      <c r="I638" s="239"/>
      <c r="J638" s="239"/>
      <c r="K638" s="239"/>
      <c r="L638" s="239"/>
      <c r="M638" s="239"/>
    </row>
    <row r="639">
      <c r="A639" s="239"/>
      <c r="B639" s="239"/>
      <c r="C639" s="239"/>
      <c r="D639" s="239"/>
      <c r="E639" s="239"/>
      <c r="F639" s="239"/>
      <c r="G639" s="239"/>
      <c r="H639" s="239"/>
      <c r="I639" s="239"/>
      <c r="J639" s="239"/>
      <c r="K639" s="239"/>
      <c r="L639" s="239"/>
      <c r="M639" s="239"/>
    </row>
    <row r="640">
      <c r="A640" s="239"/>
      <c r="B640" s="239"/>
      <c r="C640" s="239"/>
      <c r="D640" s="239"/>
      <c r="E640" s="239"/>
      <c r="F640" s="239"/>
      <c r="G640" s="239"/>
      <c r="H640" s="239"/>
      <c r="I640" s="239"/>
      <c r="J640" s="239"/>
      <c r="K640" s="239"/>
      <c r="L640" s="239"/>
      <c r="M640" s="239"/>
    </row>
    <row r="641">
      <c r="A641" s="239"/>
      <c r="B641" s="239"/>
      <c r="C641" s="239"/>
      <c r="D641" s="239"/>
      <c r="E641" s="239"/>
      <c r="F641" s="239"/>
      <c r="G641" s="239"/>
      <c r="H641" s="239"/>
      <c r="I641" s="239"/>
      <c r="J641" s="239"/>
      <c r="K641" s="239"/>
      <c r="L641" s="239"/>
      <c r="M641" s="239"/>
    </row>
    <row r="642">
      <c r="A642" s="239"/>
      <c r="B642" s="239"/>
      <c r="C642" s="239"/>
      <c r="D642" s="239"/>
      <c r="E642" s="239"/>
      <c r="F642" s="239"/>
      <c r="G642" s="239"/>
      <c r="H642" s="239"/>
      <c r="I642" s="239"/>
      <c r="J642" s="239"/>
      <c r="K642" s="239"/>
      <c r="L642" s="239"/>
      <c r="M642" s="239"/>
    </row>
    <row r="643">
      <c r="A643" s="239"/>
      <c r="B643" s="239"/>
      <c r="C643" s="239"/>
      <c r="D643" s="239"/>
      <c r="E643" s="239"/>
      <c r="F643" s="239"/>
      <c r="G643" s="239"/>
      <c r="H643" s="239"/>
      <c r="I643" s="239"/>
      <c r="J643" s="239"/>
      <c r="K643" s="239"/>
      <c r="L643" s="239"/>
      <c r="M643" s="239"/>
    </row>
    <row r="644">
      <c r="A644" s="239"/>
      <c r="B644" s="239"/>
      <c r="C644" s="239"/>
      <c r="D644" s="239"/>
      <c r="E644" s="239"/>
      <c r="F644" s="239"/>
      <c r="G644" s="239"/>
      <c r="H644" s="239"/>
      <c r="I644" s="239"/>
      <c r="J644" s="239"/>
      <c r="K644" s="239"/>
      <c r="L644" s="239"/>
      <c r="M644" s="239"/>
    </row>
    <row r="645">
      <c r="A645" s="239"/>
      <c r="B645" s="239"/>
      <c r="C645" s="239"/>
      <c r="D645" s="239"/>
      <c r="E645" s="239"/>
      <c r="F645" s="239"/>
      <c r="G645" s="239"/>
      <c r="H645" s="239"/>
      <c r="I645" s="239"/>
      <c r="J645" s="239"/>
      <c r="K645" s="239"/>
      <c r="L645" s="239"/>
      <c r="M645" s="239"/>
    </row>
    <row r="646">
      <c r="A646" s="239"/>
      <c r="B646" s="239"/>
      <c r="C646" s="239"/>
      <c r="D646" s="239"/>
      <c r="E646" s="239"/>
      <c r="F646" s="239"/>
      <c r="G646" s="239"/>
      <c r="H646" s="239"/>
      <c r="I646" s="239"/>
      <c r="J646" s="239"/>
      <c r="K646" s="239"/>
      <c r="L646" s="239"/>
      <c r="M646" s="239"/>
    </row>
    <row r="647">
      <c r="A647" s="239"/>
      <c r="B647" s="239"/>
      <c r="C647" s="239"/>
      <c r="D647" s="239"/>
      <c r="E647" s="239"/>
      <c r="F647" s="239"/>
      <c r="G647" s="239"/>
      <c r="H647" s="239"/>
      <c r="I647" s="239"/>
      <c r="J647" s="239"/>
      <c r="K647" s="239"/>
      <c r="L647" s="239"/>
      <c r="M647" s="239"/>
    </row>
    <row r="648">
      <c r="A648" s="239"/>
      <c r="B648" s="239"/>
      <c r="C648" s="239"/>
      <c r="D648" s="239"/>
      <c r="E648" s="239"/>
      <c r="F648" s="239"/>
      <c r="G648" s="239"/>
      <c r="H648" s="239"/>
      <c r="I648" s="239"/>
      <c r="J648" s="239"/>
      <c r="K648" s="239"/>
      <c r="L648" s="239"/>
      <c r="M648" s="239"/>
    </row>
    <row r="649">
      <c r="A649" s="239"/>
      <c r="B649" s="239"/>
      <c r="C649" s="239"/>
      <c r="D649" s="239"/>
      <c r="E649" s="239"/>
      <c r="F649" s="239"/>
      <c r="G649" s="239"/>
      <c r="H649" s="239"/>
      <c r="I649" s="239"/>
      <c r="J649" s="239"/>
      <c r="K649" s="239"/>
      <c r="L649" s="239"/>
      <c r="M649" s="239"/>
    </row>
    <row r="650">
      <c r="A650" s="239"/>
      <c r="B650" s="239"/>
      <c r="C650" s="239"/>
      <c r="D650" s="239"/>
      <c r="E650" s="239"/>
      <c r="F650" s="239"/>
      <c r="G650" s="239"/>
      <c r="H650" s="239"/>
      <c r="I650" s="239"/>
      <c r="J650" s="239"/>
      <c r="K650" s="239"/>
      <c r="L650" s="239"/>
      <c r="M650" s="239"/>
    </row>
    <row r="651">
      <c r="A651" s="239"/>
      <c r="B651" s="239"/>
      <c r="C651" s="239"/>
      <c r="D651" s="239"/>
      <c r="E651" s="239"/>
      <c r="F651" s="239"/>
      <c r="G651" s="239"/>
      <c r="H651" s="239"/>
      <c r="I651" s="239"/>
      <c r="J651" s="239"/>
      <c r="K651" s="239"/>
      <c r="L651" s="239"/>
      <c r="M651" s="239"/>
    </row>
    <row r="652">
      <c r="A652" s="239"/>
      <c r="B652" s="239"/>
      <c r="C652" s="239"/>
      <c r="D652" s="239"/>
      <c r="E652" s="239"/>
      <c r="F652" s="239"/>
      <c r="G652" s="239"/>
      <c r="H652" s="239"/>
      <c r="I652" s="239"/>
      <c r="J652" s="239"/>
      <c r="K652" s="239"/>
      <c r="L652" s="239"/>
      <c r="M652" s="239"/>
    </row>
    <row r="653">
      <c r="A653" s="239"/>
      <c r="B653" s="239"/>
      <c r="C653" s="239"/>
      <c r="D653" s="239"/>
      <c r="E653" s="239"/>
      <c r="F653" s="239"/>
      <c r="G653" s="239"/>
      <c r="H653" s="239"/>
      <c r="I653" s="239"/>
      <c r="J653" s="239"/>
      <c r="K653" s="239"/>
      <c r="L653" s="239"/>
      <c r="M653" s="239"/>
    </row>
    <row r="654">
      <c r="A654" s="239"/>
      <c r="B654" s="239"/>
      <c r="C654" s="239"/>
      <c r="D654" s="239"/>
      <c r="E654" s="239"/>
      <c r="F654" s="239"/>
      <c r="G654" s="239"/>
      <c r="H654" s="239"/>
      <c r="I654" s="239"/>
      <c r="J654" s="239"/>
      <c r="K654" s="239"/>
      <c r="L654" s="239"/>
      <c r="M654" s="239"/>
    </row>
    <row r="655">
      <c r="A655" s="239"/>
      <c r="B655" s="239"/>
      <c r="C655" s="239"/>
      <c r="D655" s="239"/>
      <c r="E655" s="239"/>
      <c r="F655" s="239"/>
      <c r="G655" s="239"/>
      <c r="H655" s="239"/>
      <c r="I655" s="239"/>
      <c r="J655" s="239"/>
      <c r="K655" s="239"/>
      <c r="L655" s="239"/>
      <c r="M655" s="239"/>
    </row>
    <row r="656">
      <c r="A656" s="239"/>
      <c r="B656" s="239"/>
      <c r="C656" s="239"/>
      <c r="D656" s="239"/>
      <c r="E656" s="239"/>
      <c r="F656" s="239"/>
      <c r="G656" s="239"/>
      <c r="H656" s="239"/>
      <c r="I656" s="239"/>
      <c r="J656" s="239"/>
      <c r="K656" s="239"/>
      <c r="L656" s="239"/>
      <c r="M656" s="239"/>
    </row>
    <row r="657">
      <c r="A657" s="239"/>
      <c r="B657" s="239"/>
      <c r="C657" s="239"/>
      <c r="D657" s="239"/>
      <c r="E657" s="239"/>
      <c r="F657" s="239"/>
      <c r="G657" s="239"/>
      <c r="H657" s="239"/>
      <c r="I657" s="239"/>
      <c r="J657" s="239"/>
      <c r="K657" s="239"/>
      <c r="L657" s="239"/>
      <c r="M657" s="239"/>
    </row>
    <row r="658">
      <c r="A658" s="239"/>
      <c r="B658" s="239"/>
      <c r="C658" s="239"/>
      <c r="D658" s="239"/>
      <c r="E658" s="239"/>
      <c r="F658" s="239"/>
      <c r="G658" s="239"/>
      <c r="H658" s="239"/>
      <c r="I658" s="239"/>
      <c r="J658" s="239"/>
      <c r="K658" s="239"/>
      <c r="L658" s="239"/>
      <c r="M658" s="239"/>
    </row>
    <row r="659">
      <c r="A659" s="239"/>
      <c r="B659" s="239"/>
      <c r="C659" s="239"/>
      <c r="D659" s="239"/>
      <c r="E659" s="239"/>
      <c r="F659" s="239"/>
      <c r="G659" s="239"/>
      <c r="H659" s="239"/>
      <c r="I659" s="239"/>
      <c r="J659" s="239"/>
      <c r="K659" s="239"/>
      <c r="L659" s="239"/>
      <c r="M659" s="239"/>
    </row>
    <row r="660">
      <c r="A660" s="239"/>
      <c r="B660" s="239"/>
      <c r="C660" s="239"/>
      <c r="D660" s="239"/>
      <c r="E660" s="239"/>
      <c r="F660" s="239"/>
      <c r="G660" s="239"/>
      <c r="H660" s="239"/>
      <c r="I660" s="239"/>
      <c r="J660" s="239"/>
      <c r="K660" s="239"/>
      <c r="L660" s="239"/>
      <c r="M660" s="239"/>
    </row>
    <row r="661">
      <c r="A661" s="239"/>
      <c r="B661" s="239"/>
      <c r="C661" s="239"/>
      <c r="D661" s="239"/>
      <c r="E661" s="239"/>
      <c r="F661" s="239"/>
      <c r="G661" s="239"/>
      <c r="H661" s="239"/>
      <c r="I661" s="239"/>
      <c r="J661" s="239"/>
      <c r="K661" s="239"/>
      <c r="L661" s="239"/>
      <c r="M661" s="239"/>
    </row>
    <row r="662">
      <c r="A662" s="239"/>
      <c r="B662" s="239"/>
      <c r="C662" s="239"/>
      <c r="D662" s="239"/>
      <c r="E662" s="239"/>
      <c r="F662" s="239"/>
      <c r="G662" s="239"/>
      <c r="H662" s="239"/>
      <c r="I662" s="239"/>
      <c r="J662" s="239"/>
      <c r="K662" s="239"/>
      <c r="L662" s="239"/>
      <c r="M662" s="239"/>
    </row>
    <row r="663">
      <c r="A663" s="239"/>
      <c r="B663" s="239"/>
      <c r="C663" s="239"/>
      <c r="D663" s="239"/>
      <c r="E663" s="239"/>
      <c r="F663" s="239"/>
      <c r="G663" s="239"/>
      <c r="H663" s="239"/>
      <c r="I663" s="239"/>
      <c r="J663" s="239"/>
      <c r="K663" s="239"/>
      <c r="L663" s="239"/>
      <c r="M663" s="239"/>
    </row>
    <row r="664">
      <c r="A664" s="239"/>
      <c r="B664" s="239"/>
      <c r="C664" s="239"/>
      <c r="D664" s="239"/>
      <c r="E664" s="239"/>
      <c r="F664" s="239"/>
      <c r="G664" s="239"/>
      <c r="H664" s="239"/>
      <c r="I664" s="239"/>
      <c r="J664" s="239"/>
      <c r="K664" s="239"/>
      <c r="L664" s="239"/>
      <c r="M664" s="239"/>
    </row>
    <row r="665">
      <c r="A665" s="239"/>
      <c r="B665" s="239"/>
      <c r="C665" s="239"/>
      <c r="D665" s="239"/>
      <c r="E665" s="239"/>
      <c r="F665" s="239"/>
      <c r="G665" s="239"/>
      <c r="H665" s="239"/>
      <c r="I665" s="239"/>
      <c r="J665" s="239"/>
      <c r="K665" s="239"/>
      <c r="L665" s="239"/>
      <c r="M665" s="239"/>
    </row>
    <row r="666">
      <c r="A666" s="239"/>
      <c r="B666" s="239"/>
      <c r="C666" s="239"/>
      <c r="D666" s="239"/>
      <c r="E666" s="239"/>
      <c r="F666" s="239"/>
      <c r="G666" s="239"/>
      <c r="H666" s="239"/>
      <c r="I666" s="239"/>
      <c r="J666" s="239"/>
      <c r="K666" s="239"/>
      <c r="L666" s="239"/>
      <c r="M666" s="239"/>
    </row>
    <row r="667">
      <c r="A667" s="239"/>
      <c r="B667" s="239"/>
      <c r="C667" s="239"/>
      <c r="D667" s="239"/>
      <c r="E667" s="239"/>
      <c r="F667" s="239"/>
      <c r="G667" s="239"/>
      <c r="H667" s="239"/>
      <c r="I667" s="239"/>
      <c r="J667" s="239"/>
      <c r="K667" s="239"/>
      <c r="L667" s="239"/>
      <c r="M667" s="239"/>
    </row>
    <row r="668">
      <c r="A668" s="239"/>
      <c r="B668" s="239"/>
      <c r="C668" s="239"/>
      <c r="D668" s="239"/>
      <c r="E668" s="239"/>
      <c r="F668" s="239"/>
      <c r="G668" s="239"/>
      <c r="H668" s="239"/>
      <c r="I668" s="239"/>
      <c r="J668" s="239"/>
      <c r="K668" s="239"/>
      <c r="L668" s="239"/>
      <c r="M668" s="239"/>
    </row>
    <row r="669">
      <c r="A669" s="239"/>
      <c r="B669" s="239"/>
      <c r="C669" s="239"/>
      <c r="D669" s="239"/>
      <c r="E669" s="239"/>
      <c r="F669" s="239"/>
      <c r="G669" s="239"/>
      <c r="H669" s="239"/>
      <c r="I669" s="239"/>
      <c r="J669" s="239"/>
      <c r="K669" s="239"/>
      <c r="L669" s="239"/>
      <c r="M669" s="239"/>
    </row>
    <row r="670">
      <c r="A670" s="239"/>
      <c r="B670" s="239"/>
      <c r="C670" s="239"/>
      <c r="D670" s="239"/>
      <c r="E670" s="239"/>
      <c r="F670" s="239"/>
      <c r="G670" s="239"/>
      <c r="H670" s="239"/>
      <c r="I670" s="239"/>
      <c r="J670" s="239"/>
      <c r="K670" s="239"/>
      <c r="L670" s="239"/>
      <c r="M670" s="239"/>
    </row>
    <row r="671">
      <c r="A671" s="239"/>
      <c r="B671" s="239"/>
      <c r="C671" s="239"/>
      <c r="D671" s="239"/>
      <c r="E671" s="239"/>
      <c r="F671" s="239"/>
      <c r="G671" s="239"/>
      <c r="H671" s="239"/>
      <c r="I671" s="239"/>
      <c r="J671" s="239"/>
      <c r="K671" s="239"/>
      <c r="L671" s="239"/>
      <c r="M671" s="239"/>
    </row>
    <row r="672">
      <c r="A672" s="239"/>
      <c r="B672" s="239"/>
      <c r="C672" s="239"/>
      <c r="D672" s="239"/>
      <c r="E672" s="239"/>
      <c r="F672" s="239"/>
      <c r="G672" s="239"/>
      <c r="H672" s="239"/>
      <c r="I672" s="239"/>
      <c r="J672" s="239"/>
      <c r="K672" s="239"/>
      <c r="L672" s="239"/>
      <c r="M672" s="239"/>
    </row>
    <row r="673">
      <c r="A673" s="239"/>
      <c r="B673" s="239"/>
      <c r="C673" s="239"/>
      <c r="D673" s="239"/>
      <c r="E673" s="239"/>
      <c r="F673" s="239"/>
      <c r="G673" s="239"/>
      <c r="H673" s="239"/>
      <c r="I673" s="239"/>
      <c r="J673" s="239"/>
      <c r="K673" s="239"/>
      <c r="L673" s="239"/>
      <c r="M673" s="239"/>
    </row>
    <row r="674">
      <c r="A674" s="239"/>
      <c r="B674" s="239"/>
      <c r="C674" s="239"/>
      <c r="D674" s="239"/>
      <c r="E674" s="239"/>
      <c r="F674" s="239"/>
      <c r="G674" s="239"/>
      <c r="H674" s="239"/>
      <c r="I674" s="239"/>
      <c r="J674" s="239"/>
      <c r="K674" s="239"/>
      <c r="L674" s="239"/>
      <c r="M674" s="239"/>
    </row>
    <row r="675">
      <c r="A675" s="239"/>
      <c r="B675" s="239"/>
      <c r="C675" s="239"/>
      <c r="D675" s="239"/>
      <c r="E675" s="239"/>
      <c r="F675" s="239"/>
      <c r="G675" s="239"/>
      <c r="H675" s="239"/>
      <c r="I675" s="239"/>
      <c r="J675" s="239"/>
      <c r="K675" s="239"/>
      <c r="L675" s="239"/>
      <c r="M675" s="239"/>
    </row>
    <row r="676">
      <c r="A676" s="239"/>
      <c r="B676" s="239"/>
      <c r="C676" s="239"/>
      <c r="D676" s="239"/>
      <c r="E676" s="239"/>
      <c r="F676" s="239"/>
      <c r="G676" s="239"/>
      <c r="H676" s="239"/>
      <c r="I676" s="239"/>
      <c r="J676" s="239"/>
      <c r="K676" s="239"/>
      <c r="L676" s="239"/>
      <c r="M676" s="239"/>
    </row>
    <row r="677">
      <c r="A677" s="239"/>
      <c r="B677" s="239"/>
      <c r="C677" s="239"/>
      <c r="D677" s="239"/>
      <c r="E677" s="239"/>
      <c r="F677" s="239"/>
      <c r="G677" s="239"/>
      <c r="H677" s="239"/>
      <c r="I677" s="239"/>
      <c r="J677" s="239"/>
      <c r="K677" s="239"/>
      <c r="L677" s="239"/>
      <c r="M677" s="239"/>
    </row>
    <row r="678">
      <c r="A678" s="239"/>
      <c r="B678" s="239"/>
      <c r="C678" s="239"/>
      <c r="D678" s="239"/>
      <c r="E678" s="239"/>
      <c r="F678" s="239"/>
      <c r="G678" s="239"/>
      <c r="H678" s="239"/>
      <c r="I678" s="239"/>
      <c r="J678" s="239"/>
      <c r="K678" s="239"/>
      <c r="L678" s="239"/>
      <c r="M678" s="239"/>
    </row>
    <row r="679">
      <c r="A679" s="239"/>
      <c r="B679" s="239"/>
      <c r="C679" s="239"/>
      <c r="D679" s="239"/>
      <c r="E679" s="239"/>
      <c r="F679" s="239"/>
      <c r="G679" s="239"/>
      <c r="H679" s="239"/>
      <c r="I679" s="239"/>
      <c r="J679" s="239"/>
      <c r="K679" s="239"/>
      <c r="L679" s="239"/>
      <c r="M679" s="239"/>
    </row>
    <row r="680">
      <c r="A680" s="239"/>
      <c r="B680" s="239"/>
      <c r="C680" s="239"/>
      <c r="D680" s="239"/>
      <c r="E680" s="239"/>
      <c r="F680" s="239"/>
      <c r="G680" s="239"/>
      <c r="H680" s="239"/>
      <c r="I680" s="239"/>
      <c r="J680" s="239"/>
      <c r="K680" s="239"/>
      <c r="L680" s="239"/>
      <c r="M680" s="239"/>
    </row>
    <row r="681">
      <c r="A681" s="239"/>
      <c r="B681" s="239"/>
      <c r="C681" s="239"/>
      <c r="D681" s="239"/>
      <c r="E681" s="239"/>
      <c r="F681" s="239"/>
      <c r="G681" s="239"/>
      <c r="H681" s="239"/>
      <c r="I681" s="239"/>
      <c r="J681" s="239"/>
      <c r="K681" s="239"/>
      <c r="L681" s="239"/>
      <c r="M681" s="239"/>
    </row>
    <row r="682">
      <c r="A682" s="239"/>
      <c r="B682" s="239"/>
      <c r="C682" s="239"/>
      <c r="D682" s="239"/>
      <c r="E682" s="239"/>
      <c r="F682" s="239"/>
      <c r="G682" s="239"/>
      <c r="H682" s="239"/>
      <c r="I682" s="239"/>
      <c r="J682" s="239"/>
      <c r="K682" s="239"/>
      <c r="L682" s="239"/>
      <c r="M682" s="239"/>
    </row>
    <row r="683">
      <c r="A683" s="239"/>
      <c r="B683" s="239"/>
      <c r="C683" s="239"/>
      <c r="D683" s="239"/>
      <c r="E683" s="239"/>
      <c r="F683" s="239"/>
      <c r="G683" s="239"/>
      <c r="H683" s="239"/>
      <c r="I683" s="239"/>
      <c r="J683" s="239"/>
      <c r="K683" s="239"/>
      <c r="L683" s="239"/>
      <c r="M683" s="239"/>
    </row>
    <row r="684">
      <c r="A684" s="239"/>
      <c r="B684" s="239"/>
      <c r="C684" s="239"/>
      <c r="D684" s="239"/>
      <c r="E684" s="239"/>
      <c r="F684" s="239"/>
      <c r="G684" s="239"/>
      <c r="H684" s="239"/>
      <c r="I684" s="239"/>
      <c r="J684" s="239"/>
      <c r="K684" s="239"/>
      <c r="L684" s="239"/>
      <c r="M684" s="239"/>
    </row>
    <row r="685">
      <c r="A685" s="239"/>
      <c r="B685" s="239"/>
      <c r="C685" s="239"/>
      <c r="D685" s="239"/>
      <c r="E685" s="239"/>
      <c r="F685" s="239"/>
      <c r="G685" s="239"/>
      <c r="H685" s="239"/>
      <c r="I685" s="239"/>
      <c r="J685" s="239"/>
      <c r="K685" s="239"/>
      <c r="L685" s="239"/>
      <c r="M685" s="239"/>
    </row>
    <row r="686">
      <c r="A686" s="239"/>
      <c r="B686" s="239"/>
      <c r="C686" s="239"/>
      <c r="D686" s="239"/>
      <c r="E686" s="239"/>
      <c r="F686" s="239"/>
      <c r="G686" s="239"/>
      <c r="H686" s="239"/>
      <c r="I686" s="239"/>
      <c r="J686" s="239"/>
      <c r="K686" s="239"/>
      <c r="L686" s="239"/>
      <c r="M686" s="239"/>
    </row>
    <row r="687">
      <c r="A687" s="239"/>
      <c r="B687" s="239"/>
      <c r="C687" s="239"/>
      <c r="D687" s="239"/>
      <c r="E687" s="239"/>
      <c r="F687" s="239"/>
      <c r="G687" s="239"/>
      <c r="H687" s="239"/>
      <c r="I687" s="239"/>
      <c r="J687" s="239"/>
      <c r="K687" s="239"/>
      <c r="L687" s="239"/>
      <c r="M687" s="239"/>
    </row>
    <row r="688">
      <c r="A688" s="239"/>
      <c r="B688" s="239"/>
      <c r="C688" s="239"/>
      <c r="D688" s="239"/>
      <c r="E688" s="239"/>
      <c r="F688" s="239"/>
      <c r="G688" s="239"/>
      <c r="H688" s="239"/>
      <c r="I688" s="239"/>
      <c r="J688" s="239"/>
      <c r="K688" s="239"/>
      <c r="L688" s="239"/>
      <c r="M688" s="239"/>
    </row>
    <row r="689">
      <c r="A689" s="239"/>
      <c r="B689" s="239"/>
      <c r="C689" s="239"/>
      <c r="D689" s="239"/>
      <c r="E689" s="239"/>
      <c r="F689" s="239"/>
      <c r="G689" s="239"/>
      <c r="H689" s="239"/>
      <c r="I689" s="239"/>
      <c r="J689" s="239"/>
      <c r="K689" s="239"/>
      <c r="L689" s="239"/>
      <c r="M689" s="239"/>
    </row>
    <row r="690">
      <c r="A690" s="239"/>
      <c r="B690" s="239"/>
      <c r="C690" s="239"/>
      <c r="D690" s="239"/>
      <c r="E690" s="239"/>
      <c r="F690" s="239"/>
      <c r="G690" s="239"/>
      <c r="H690" s="239"/>
      <c r="I690" s="239"/>
      <c r="J690" s="239"/>
      <c r="K690" s="239"/>
      <c r="L690" s="239"/>
      <c r="M690" s="239"/>
    </row>
    <row r="691">
      <c r="A691" s="239"/>
      <c r="B691" s="239"/>
      <c r="C691" s="239"/>
      <c r="D691" s="239"/>
      <c r="E691" s="239"/>
      <c r="F691" s="239"/>
      <c r="G691" s="239"/>
      <c r="H691" s="239"/>
      <c r="I691" s="239"/>
      <c r="J691" s="239"/>
      <c r="K691" s="239"/>
      <c r="L691" s="239"/>
      <c r="M691" s="239"/>
    </row>
    <row r="692">
      <c r="A692" s="239"/>
      <c r="B692" s="239"/>
      <c r="C692" s="239"/>
      <c r="D692" s="239"/>
      <c r="E692" s="239"/>
      <c r="F692" s="239"/>
      <c r="G692" s="239"/>
      <c r="H692" s="239"/>
      <c r="I692" s="239"/>
      <c r="J692" s="239"/>
      <c r="K692" s="239"/>
      <c r="L692" s="239"/>
      <c r="M692" s="239"/>
    </row>
    <row r="693">
      <c r="A693" s="239"/>
      <c r="B693" s="239"/>
      <c r="C693" s="239"/>
      <c r="D693" s="239"/>
      <c r="E693" s="239"/>
      <c r="F693" s="239"/>
      <c r="G693" s="239"/>
      <c r="H693" s="239"/>
      <c r="I693" s="239"/>
      <c r="J693" s="239"/>
      <c r="K693" s="239"/>
      <c r="L693" s="239"/>
      <c r="M693" s="239"/>
    </row>
    <row r="694">
      <c r="A694" s="239"/>
      <c r="B694" s="239"/>
      <c r="C694" s="239"/>
      <c r="D694" s="239"/>
      <c r="E694" s="239"/>
      <c r="F694" s="239"/>
      <c r="G694" s="239"/>
      <c r="H694" s="239"/>
      <c r="I694" s="239"/>
      <c r="J694" s="239"/>
      <c r="K694" s="239"/>
      <c r="L694" s="239"/>
      <c r="M694" s="239"/>
    </row>
    <row r="695">
      <c r="A695" s="239"/>
      <c r="B695" s="239"/>
      <c r="C695" s="239"/>
      <c r="D695" s="239"/>
      <c r="E695" s="239"/>
      <c r="F695" s="239"/>
      <c r="G695" s="239"/>
      <c r="H695" s="239"/>
      <c r="I695" s="239"/>
      <c r="J695" s="239"/>
      <c r="K695" s="239"/>
      <c r="L695" s="239"/>
      <c r="M695" s="239"/>
    </row>
    <row r="696">
      <c r="A696" s="239"/>
      <c r="B696" s="239"/>
      <c r="C696" s="239"/>
      <c r="D696" s="239"/>
      <c r="E696" s="239"/>
      <c r="F696" s="239"/>
      <c r="G696" s="239"/>
      <c r="H696" s="239"/>
      <c r="I696" s="239"/>
      <c r="J696" s="239"/>
      <c r="K696" s="239"/>
      <c r="L696" s="239"/>
      <c r="M696" s="239"/>
    </row>
    <row r="697">
      <c r="A697" s="239"/>
      <c r="B697" s="239"/>
      <c r="C697" s="239"/>
      <c r="D697" s="239"/>
      <c r="E697" s="239"/>
      <c r="F697" s="239"/>
      <c r="G697" s="239"/>
      <c r="H697" s="239"/>
      <c r="I697" s="239"/>
      <c r="J697" s="239"/>
      <c r="K697" s="239"/>
      <c r="L697" s="239"/>
      <c r="M697" s="239"/>
    </row>
    <row r="698">
      <c r="A698" s="239"/>
      <c r="B698" s="239"/>
      <c r="C698" s="239"/>
      <c r="D698" s="239"/>
      <c r="E698" s="239"/>
      <c r="F698" s="239"/>
      <c r="G698" s="239"/>
      <c r="H698" s="239"/>
      <c r="I698" s="239"/>
      <c r="J698" s="239"/>
      <c r="K698" s="239"/>
      <c r="L698" s="239"/>
      <c r="M698" s="239"/>
    </row>
    <row r="699">
      <c r="A699" s="239"/>
      <c r="B699" s="239"/>
      <c r="C699" s="239"/>
      <c r="D699" s="239"/>
      <c r="E699" s="239"/>
      <c r="F699" s="239"/>
      <c r="G699" s="239"/>
      <c r="H699" s="239"/>
      <c r="I699" s="239"/>
      <c r="J699" s="239"/>
      <c r="K699" s="239"/>
      <c r="L699" s="239"/>
      <c r="M699" s="239"/>
    </row>
    <row r="700">
      <c r="A700" s="239"/>
      <c r="B700" s="239"/>
      <c r="C700" s="239"/>
      <c r="D700" s="239"/>
      <c r="E700" s="239"/>
      <c r="F700" s="239"/>
      <c r="G700" s="239"/>
      <c r="H700" s="239"/>
      <c r="I700" s="239"/>
      <c r="J700" s="239"/>
      <c r="K700" s="239"/>
      <c r="L700" s="239"/>
      <c r="M700" s="239"/>
    </row>
    <row r="701">
      <c r="A701" s="239"/>
      <c r="B701" s="239"/>
      <c r="C701" s="239"/>
      <c r="D701" s="239"/>
      <c r="E701" s="239"/>
      <c r="F701" s="239"/>
      <c r="G701" s="239"/>
      <c r="H701" s="239"/>
      <c r="I701" s="239"/>
      <c r="J701" s="239"/>
      <c r="K701" s="239"/>
      <c r="L701" s="239"/>
      <c r="M701" s="239"/>
    </row>
    <row r="702">
      <c r="A702" s="239"/>
      <c r="B702" s="239"/>
      <c r="C702" s="239"/>
      <c r="D702" s="239"/>
      <c r="E702" s="239"/>
      <c r="F702" s="239"/>
      <c r="G702" s="239"/>
      <c r="H702" s="239"/>
      <c r="I702" s="239"/>
      <c r="J702" s="239"/>
      <c r="K702" s="239"/>
      <c r="L702" s="239"/>
      <c r="M702" s="239"/>
    </row>
    <row r="703">
      <c r="A703" s="239"/>
      <c r="B703" s="239"/>
      <c r="C703" s="239"/>
      <c r="D703" s="239"/>
      <c r="E703" s="239"/>
      <c r="F703" s="239"/>
      <c r="G703" s="239"/>
      <c r="H703" s="239"/>
      <c r="I703" s="239"/>
      <c r="J703" s="239"/>
      <c r="K703" s="239"/>
      <c r="L703" s="239"/>
      <c r="M703" s="239"/>
    </row>
    <row r="704">
      <c r="A704" s="239"/>
      <c r="B704" s="239"/>
      <c r="C704" s="239"/>
      <c r="D704" s="239"/>
      <c r="E704" s="239"/>
      <c r="F704" s="239"/>
      <c r="G704" s="239"/>
      <c r="H704" s="239"/>
      <c r="I704" s="239"/>
      <c r="J704" s="239"/>
      <c r="K704" s="239"/>
      <c r="L704" s="239"/>
      <c r="M704" s="239"/>
    </row>
    <row r="705">
      <c r="A705" s="239"/>
      <c r="B705" s="239"/>
      <c r="C705" s="239"/>
      <c r="D705" s="239"/>
      <c r="E705" s="239"/>
      <c r="F705" s="239"/>
      <c r="G705" s="239"/>
      <c r="H705" s="239"/>
      <c r="I705" s="239"/>
      <c r="J705" s="239"/>
      <c r="K705" s="239"/>
      <c r="L705" s="239"/>
      <c r="M705" s="239"/>
    </row>
    <row r="706">
      <c r="A706" s="239"/>
      <c r="B706" s="239"/>
      <c r="C706" s="239"/>
      <c r="D706" s="239"/>
      <c r="E706" s="239"/>
      <c r="F706" s="239"/>
      <c r="G706" s="239"/>
      <c r="H706" s="239"/>
      <c r="I706" s="239"/>
      <c r="J706" s="239"/>
      <c r="K706" s="239"/>
      <c r="L706" s="239"/>
      <c r="M706" s="239"/>
    </row>
    <row r="707">
      <c r="A707" s="239"/>
      <c r="B707" s="239"/>
      <c r="C707" s="239"/>
      <c r="D707" s="239"/>
      <c r="E707" s="239"/>
      <c r="F707" s="239"/>
      <c r="G707" s="239"/>
      <c r="H707" s="239"/>
      <c r="I707" s="239"/>
      <c r="J707" s="239"/>
      <c r="K707" s="239"/>
      <c r="L707" s="239"/>
      <c r="M707" s="239"/>
    </row>
    <row r="708">
      <c r="A708" s="239"/>
      <c r="B708" s="239"/>
      <c r="C708" s="239"/>
      <c r="D708" s="239"/>
      <c r="E708" s="239"/>
      <c r="F708" s="239"/>
      <c r="G708" s="239"/>
      <c r="H708" s="239"/>
      <c r="I708" s="239"/>
      <c r="J708" s="239"/>
      <c r="K708" s="239"/>
      <c r="L708" s="239"/>
      <c r="M708" s="239"/>
    </row>
    <row r="709">
      <c r="A709" s="239"/>
      <c r="B709" s="239"/>
      <c r="C709" s="239"/>
      <c r="D709" s="239"/>
      <c r="E709" s="239"/>
      <c r="F709" s="239"/>
      <c r="G709" s="239"/>
      <c r="H709" s="239"/>
      <c r="I709" s="239"/>
      <c r="J709" s="239"/>
      <c r="K709" s="239"/>
      <c r="L709" s="239"/>
      <c r="M709" s="239"/>
    </row>
    <row r="710">
      <c r="A710" s="239"/>
      <c r="B710" s="239"/>
      <c r="C710" s="239"/>
      <c r="D710" s="239"/>
      <c r="E710" s="239"/>
      <c r="F710" s="239"/>
      <c r="G710" s="239"/>
      <c r="H710" s="239"/>
      <c r="I710" s="239"/>
      <c r="J710" s="239"/>
      <c r="K710" s="239"/>
      <c r="L710" s="239"/>
      <c r="M710" s="239"/>
    </row>
    <row r="711">
      <c r="A711" s="239"/>
      <c r="B711" s="239"/>
      <c r="C711" s="239"/>
      <c r="D711" s="239"/>
      <c r="E711" s="239"/>
      <c r="F711" s="239"/>
      <c r="G711" s="239"/>
      <c r="H711" s="239"/>
      <c r="I711" s="239"/>
      <c r="J711" s="239"/>
      <c r="K711" s="239"/>
      <c r="L711" s="239"/>
      <c r="M711" s="239"/>
    </row>
    <row r="712">
      <c r="A712" s="239"/>
      <c r="B712" s="239"/>
      <c r="C712" s="239"/>
      <c r="D712" s="239"/>
      <c r="E712" s="239"/>
      <c r="F712" s="239"/>
      <c r="G712" s="239"/>
      <c r="H712" s="239"/>
      <c r="I712" s="239"/>
      <c r="J712" s="239"/>
      <c r="K712" s="239"/>
      <c r="L712" s="239"/>
      <c r="M712" s="239"/>
    </row>
    <row r="713">
      <c r="A713" s="239"/>
      <c r="B713" s="239"/>
      <c r="C713" s="239"/>
      <c r="D713" s="239"/>
      <c r="E713" s="239"/>
      <c r="F713" s="239"/>
      <c r="G713" s="239"/>
      <c r="H713" s="239"/>
      <c r="I713" s="239"/>
      <c r="J713" s="239"/>
      <c r="K713" s="239"/>
      <c r="L713" s="239"/>
      <c r="M713" s="239"/>
    </row>
    <row r="714">
      <c r="A714" s="239"/>
      <c r="B714" s="239"/>
      <c r="C714" s="239"/>
      <c r="D714" s="239"/>
      <c r="E714" s="239"/>
      <c r="F714" s="239"/>
      <c r="G714" s="239"/>
      <c r="H714" s="239"/>
      <c r="I714" s="239"/>
      <c r="J714" s="239"/>
      <c r="K714" s="239"/>
      <c r="L714" s="239"/>
      <c r="M714" s="239"/>
    </row>
    <row r="715">
      <c r="A715" s="239"/>
      <c r="B715" s="239"/>
      <c r="C715" s="239"/>
      <c r="D715" s="239"/>
      <c r="E715" s="239"/>
      <c r="F715" s="239"/>
      <c r="G715" s="239"/>
      <c r="H715" s="239"/>
      <c r="I715" s="239"/>
      <c r="J715" s="239"/>
      <c r="K715" s="239"/>
      <c r="L715" s="239"/>
      <c r="M715" s="239"/>
    </row>
    <row r="716">
      <c r="A716" s="239"/>
      <c r="B716" s="239"/>
      <c r="C716" s="239"/>
      <c r="D716" s="239"/>
      <c r="E716" s="239"/>
      <c r="F716" s="239"/>
      <c r="G716" s="239"/>
      <c r="H716" s="239"/>
      <c r="I716" s="239"/>
      <c r="J716" s="239"/>
      <c r="K716" s="239"/>
      <c r="L716" s="239"/>
      <c r="M716" s="239"/>
    </row>
    <row r="717">
      <c r="A717" s="239"/>
      <c r="B717" s="239"/>
      <c r="C717" s="239"/>
      <c r="D717" s="239"/>
      <c r="E717" s="239"/>
      <c r="F717" s="239"/>
      <c r="G717" s="239"/>
      <c r="H717" s="239"/>
      <c r="I717" s="239"/>
      <c r="J717" s="239"/>
      <c r="K717" s="239"/>
      <c r="L717" s="239"/>
      <c r="M717" s="239"/>
    </row>
    <row r="718">
      <c r="A718" s="239"/>
      <c r="B718" s="239"/>
      <c r="C718" s="239"/>
      <c r="D718" s="239"/>
      <c r="E718" s="239"/>
      <c r="F718" s="239"/>
      <c r="G718" s="239"/>
      <c r="H718" s="239"/>
      <c r="I718" s="239"/>
      <c r="J718" s="239"/>
      <c r="K718" s="239"/>
      <c r="L718" s="239"/>
      <c r="M718" s="239"/>
    </row>
    <row r="719">
      <c r="A719" s="239"/>
      <c r="B719" s="239"/>
      <c r="C719" s="239"/>
      <c r="D719" s="239"/>
      <c r="E719" s="239"/>
      <c r="F719" s="239"/>
      <c r="G719" s="239"/>
      <c r="H719" s="239"/>
      <c r="I719" s="239"/>
      <c r="J719" s="239"/>
      <c r="K719" s="239"/>
      <c r="L719" s="239"/>
      <c r="M719" s="239"/>
    </row>
    <row r="720">
      <c r="A720" s="239"/>
      <c r="B720" s="239"/>
      <c r="C720" s="239"/>
      <c r="D720" s="239"/>
      <c r="E720" s="239"/>
      <c r="F720" s="239"/>
      <c r="G720" s="239"/>
      <c r="H720" s="239"/>
      <c r="I720" s="239"/>
      <c r="J720" s="239"/>
      <c r="K720" s="239"/>
      <c r="L720" s="239"/>
      <c r="M720" s="239"/>
    </row>
    <row r="721">
      <c r="A721" s="239"/>
      <c r="B721" s="239"/>
      <c r="C721" s="239"/>
      <c r="D721" s="239"/>
      <c r="E721" s="239"/>
      <c r="F721" s="239"/>
      <c r="G721" s="239"/>
      <c r="H721" s="239"/>
      <c r="I721" s="239"/>
      <c r="J721" s="239"/>
      <c r="K721" s="239"/>
      <c r="L721" s="239"/>
      <c r="M721" s="239"/>
    </row>
    <row r="722">
      <c r="A722" s="239"/>
      <c r="B722" s="239"/>
      <c r="C722" s="239"/>
      <c r="D722" s="239"/>
      <c r="E722" s="239"/>
      <c r="F722" s="239"/>
      <c r="G722" s="239"/>
      <c r="H722" s="239"/>
      <c r="I722" s="239"/>
      <c r="J722" s="239"/>
      <c r="K722" s="239"/>
      <c r="L722" s="239"/>
      <c r="M722" s="239"/>
    </row>
    <row r="723">
      <c r="A723" s="239"/>
      <c r="B723" s="239"/>
      <c r="C723" s="239"/>
      <c r="D723" s="239"/>
      <c r="E723" s="239"/>
      <c r="F723" s="239"/>
      <c r="G723" s="239"/>
      <c r="H723" s="239"/>
      <c r="I723" s="239"/>
      <c r="J723" s="239"/>
      <c r="K723" s="239"/>
      <c r="L723" s="239"/>
      <c r="M723" s="239"/>
    </row>
    <row r="724">
      <c r="A724" s="239"/>
      <c r="B724" s="239"/>
      <c r="C724" s="239"/>
      <c r="D724" s="239"/>
      <c r="E724" s="239"/>
      <c r="F724" s="239"/>
      <c r="G724" s="239"/>
      <c r="H724" s="239"/>
      <c r="I724" s="239"/>
      <c r="J724" s="239"/>
      <c r="K724" s="239"/>
      <c r="L724" s="239"/>
      <c r="M724" s="239"/>
    </row>
    <row r="725">
      <c r="A725" s="239"/>
      <c r="B725" s="239"/>
      <c r="C725" s="239"/>
      <c r="D725" s="239"/>
      <c r="E725" s="239"/>
      <c r="F725" s="239"/>
      <c r="G725" s="239"/>
      <c r="H725" s="239"/>
      <c r="I725" s="239"/>
      <c r="J725" s="239"/>
      <c r="K725" s="239"/>
      <c r="L725" s="239"/>
      <c r="M725" s="239"/>
    </row>
    <row r="726">
      <c r="A726" s="239"/>
      <c r="B726" s="239"/>
      <c r="C726" s="239"/>
      <c r="D726" s="239"/>
      <c r="E726" s="239"/>
      <c r="F726" s="239"/>
      <c r="G726" s="239"/>
      <c r="H726" s="239"/>
      <c r="I726" s="239"/>
      <c r="J726" s="239"/>
      <c r="K726" s="239"/>
      <c r="L726" s="239"/>
      <c r="M726" s="239"/>
    </row>
    <row r="727">
      <c r="A727" s="239"/>
      <c r="B727" s="239"/>
      <c r="C727" s="239"/>
      <c r="D727" s="239"/>
      <c r="E727" s="239"/>
      <c r="F727" s="239"/>
      <c r="G727" s="239"/>
      <c r="H727" s="239"/>
      <c r="I727" s="239"/>
      <c r="J727" s="239"/>
      <c r="K727" s="239"/>
      <c r="L727" s="239"/>
      <c r="M727" s="239"/>
    </row>
    <row r="728">
      <c r="A728" s="239"/>
      <c r="B728" s="239"/>
      <c r="C728" s="239"/>
      <c r="D728" s="239"/>
      <c r="E728" s="239"/>
      <c r="F728" s="239"/>
      <c r="G728" s="239"/>
      <c r="H728" s="239"/>
      <c r="I728" s="239"/>
      <c r="J728" s="239"/>
      <c r="K728" s="239"/>
      <c r="L728" s="239"/>
      <c r="M728" s="239"/>
    </row>
    <row r="729">
      <c r="A729" s="239"/>
      <c r="B729" s="239"/>
      <c r="C729" s="239"/>
      <c r="D729" s="239"/>
      <c r="E729" s="239"/>
      <c r="F729" s="239"/>
      <c r="G729" s="239"/>
      <c r="H729" s="239"/>
      <c r="I729" s="239"/>
      <c r="J729" s="239"/>
      <c r="K729" s="239"/>
      <c r="L729" s="239"/>
      <c r="M729" s="239"/>
    </row>
    <row r="730">
      <c r="A730" s="239"/>
      <c r="B730" s="239"/>
      <c r="C730" s="239"/>
      <c r="D730" s="239"/>
      <c r="E730" s="239"/>
      <c r="F730" s="239"/>
      <c r="G730" s="239"/>
      <c r="H730" s="239"/>
      <c r="I730" s="239"/>
      <c r="J730" s="239"/>
      <c r="K730" s="239"/>
      <c r="L730" s="239"/>
      <c r="M730" s="239"/>
    </row>
    <row r="731">
      <c r="A731" s="239"/>
      <c r="B731" s="239"/>
      <c r="C731" s="239"/>
      <c r="D731" s="239"/>
      <c r="E731" s="239"/>
      <c r="F731" s="239"/>
      <c r="G731" s="239"/>
      <c r="H731" s="239"/>
      <c r="I731" s="239"/>
      <c r="J731" s="239"/>
      <c r="K731" s="239"/>
      <c r="L731" s="239"/>
      <c r="M731" s="239"/>
    </row>
    <row r="732">
      <c r="A732" s="239"/>
      <c r="B732" s="239"/>
      <c r="C732" s="239"/>
      <c r="D732" s="239"/>
      <c r="E732" s="239"/>
      <c r="F732" s="239"/>
      <c r="G732" s="239"/>
      <c r="H732" s="239"/>
      <c r="I732" s="239"/>
      <c r="J732" s="239"/>
      <c r="K732" s="239"/>
      <c r="L732" s="239"/>
      <c r="M732" s="239"/>
    </row>
    <row r="733">
      <c r="A733" s="239"/>
      <c r="B733" s="239"/>
      <c r="C733" s="239"/>
      <c r="D733" s="239"/>
      <c r="E733" s="239"/>
      <c r="F733" s="239"/>
      <c r="G733" s="239"/>
      <c r="H733" s="239"/>
      <c r="I733" s="239"/>
      <c r="J733" s="239"/>
      <c r="K733" s="239"/>
      <c r="L733" s="239"/>
      <c r="M733" s="239"/>
    </row>
    <row r="734">
      <c r="A734" s="239"/>
      <c r="B734" s="239"/>
      <c r="C734" s="239"/>
      <c r="D734" s="239"/>
      <c r="E734" s="239"/>
      <c r="F734" s="239"/>
      <c r="G734" s="239"/>
      <c r="H734" s="239"/>
      <c r="I734" s="239"/>
      <c r="J734" s="239"/>
      <c r="K734" s="239"/>
      <c r="L734" s="239"/>
      <c r="M734" s="239"/>
    </row>
    <row r="735">
      <c r="A735" s="239"/>
      <c r="B735" s="239"/>
      <c r="C735" s="239"/>
      <c r="D735" s="239"/>
      <c r="E735" s="239"/>
      <c r="F735" s="239"/>
      <c r="G735" s="239"/>
      <c r="H735" s="239"/>
      <c r="I735" s="239"/>
      <c r="J735" s="239"/>
      <c r="K735" s="239"/>
      <c r="L735" s="239"/>
      <c r="M735" s="239"/>
    </row>
    <row r="736">
      <c r="A736" s="239"/>
      <c r="B736" s="239"/>
      <c r="C736" s="239"/>
      <c r="D736" s="239"/>
      <c r="E736" s="239"/>
      <c r="F736" s="239"/>
      <c r="G736" s="239"/>
      <c r="H736" s="239"/>
      <c r="I736" s="239"/>
      <c r="J736" s="239"/>
      <c r="K736" s="239"/>
      <c r="L736" s="239"/>
      <c r="M736" s="239"/>
    </row>
    <row r="737">
      <c r="A737" s="239"/>
      <c r="B737" s="239"/>
      <c r="C737" s="239"/>
      <c r="D737" s="239"/>
      <c r="E737" s="239"/>
      <c r="F737" s="239"/>
      <c r="G737" s="239"/>
      <c r="H737" s="239"/>
      <c r="I737" s="239"/>
      <c r="J737" s="239"/>
      <c r="K737" s="239"/>
      <c r="L737" s="239"/>
      <c r="M737" s="239"/>
    </row>
    <row r="738">
      <c r="A738" s="239"/>
      <c r="B738" s="239"/>
      <c r="C738" s="239"/>
      <c r="D738" s="239"/>
      <c r="E738" s="239"/>
      <c r="F738" s="239"/>
      <c r="G738" s="239"/>
      <c r="H738" s="239"/>
      <c r="I738" s="239"/>
      <c r="J738" s="239"/>
      <c r="K738" s="239"/>
      <c r="L738" s="239"/>
      <c r="M738" s="239"/>
    </row>
    <row r="739">
      <c r="A739" s="239"/>
      <c r="B739" s="239"/>
      <c r="C739" s="239"/>
      <c r="D739" s="239"/>
      <c r="E739" s="239"/>
      <c r="F739" s="239"/>
      <c r="G739" s="239"/>
      <c r="H739" s="239"/>
      <c r="I739" s="239"/>
      <c r="J739" s="239"/>
      <c r="K739" s="239"/>
      <c r="L739" s="239"/>
      <c r="M739" s="239"/>
    </row>
    <row r="740">
      <c r="A740" s="239"/>
      <c r="B740" s="239"/>
      <c r="C740" s="239"/>
      <c r="D740" s="239"/>
      <c r="E740" s="239"/>
      <c r="F740" s="239"/>
      <c r="G740" s="239"/>
      <c r="H740" s="239"/>
      <c r="I740" s="239"/>
      <c r="J740" s="239"/>
      <c r="K740" s="239"/>
      <c r="L740" s="239"/>
      <c r="M740" s="239"/>
    </row>
    <row r="741">
      <c r="A741" s="239"/>
      <c r="B741" s="239"/>
      <c r="C741" s="239"/>
      <c r="D741" s="239"/>
      <c r="E741" s="239"/>
      <c r="F741" s="239"/>
      <c r="G741" s="239"/>
      <c r="H741" s="239"/>
      <c r="I741" s="239"/>
      <c r="J741" s="239"/>
      <c r="K741" s="239"/>
      <c r="L741" s="239"/>
      <c r="M741" s="239"/>
    </row>
    <row r="742">
      <c r="A742" s="239"/>
      <c r="B742" s="239"/>
      <c r="C742" s="239"/>
      <c r="D742" s="239"/>
      <c r="E742" s="239"/>
      <c r="F742" s="239"/>
      <c r="G742" s="239"/>
      <c r="H742" s="239"/>
      <c r="I742" s="239"/>
      <c r="J742" s="239"/>
      <c r="K742" s="239"/>
      <c r="L742" s="239"/>
      <c r="M742" s="239"/>
    </row>
    <row r="743">
      <c r="A743" s="239"/>
      <c r="B743" s="239"/>
      <c r="C743" s="239"/>
      <c r="D743" s="239"/>
      <c r="E743" s="239"/>
      <c r="F743" s="239"/>
      <c r="G743" s="239"/>
      <c r="H743" s="239"/>
      <c r="I743" s="239"/>
      <c r="J743" s="239"/>
      <c r="K743" s="239"/>
      <c r="L743" s="239"/>
      <c r="M743" s="239"/>
    </row>
    <row r="744">
      <c r="A744" s="239"/>
      <c r="B744" s="239"/>
      <c r="C744" s="239"/>
      <c r="D744" s="239"/>
      <c r="E744" s="239"/>
      <c r="F744" s="239"/>
      <c r="G744" s="239"/>
      <c r="H744" s="239"/>
      <c r="I744" s="239"/>
      <c r="J744" s="239"/>
      <c r="K744" s="239"/>
      <c r="L744" s="239"/>
      <c r="M744" s="239"/>
    </row>
    <row r="745">
      <c r="A745" s="239"/>
      <c r="B745" s="239"/>
      <c r="C745" s="239"/>
      <c r="D745" s="239"/>
      <c r="E745" s="239"/>
      <c r="F745" s="239"/>
      <c r="G745" s="239"/>
      <c r="H745" s="239"/>
      <c r="I745" s="239"/>
      <c r="J745" s="239"/>
      <c r="K745" s="239"/>
      <c r="L745" s="239"/>
      <c r="M745" s="239"/>
    </row>
    <row r="746">
      <c r="A746" s="239"/>
      <c r="B746" s="239"/>
      <c r="C746" s="239"/>
      <c r="D746" s="239"/>
      <c r="E746" s="239"/>
      <c r="F746" s="239"/>
      <c r="G746" s="239"/>
      <c r="H746" s="239"/>
      <c r="I746" s="239"/>
      <c r="J746" s="239"/>
      <c r="K746" s="239"/>
      <c r="L746" s="239"/>
      <c r="M746" s="239"/>
    </row>
    <row r="747">
      <c r="A747" s="239"/>
      <c r="B747" s="239"/>
      <c r="C747" s="239"/>
      <c r="D747" s="239"/>
      <c r="E747" s="239"/>
      <c r="F747" s="239"/>
      <c r="G747" s="239"/>
      <c r="H747" s="239"/>
      <c r="I747" s="239"/>
      <c r="J747" s="239"/>
      <c r="K747" s="239"/>
      <c r="L747" s="239"/>
      <c r="M747" s="239"/>
    </row>
    <row r="748">
      <c r="A748" s="239"/>
      <c r="B748" s="239"/>
      <c r="C748" s="239"/>
      <c r="D748" s="239"/>
      <c r="E748" s="239"/>
      <c r="F748" s="239"/>
      <c r="G748" s="239"/>
      <c r="H748" s="239"/>
      <c r="I748" s="239"/>
      <c r="J748" s="239"/>
      <c r="K748" s="239"/>
      <c r="L748" s="239"/>
      <c r="M748" s="239"/>
    </row>
    <row r="749">
      <c r="A749" s="239"/>
      <c r="B749" s="239"/>
      <c r="C749" s="239"/>
      <c r="D749" s="239"/>
      <c r="E749" s="239"/>
      <c r="F749" s="239"/>
      <c r="G749" s="239"/>
      <c r="H749" s="239"/>
      <c r="I749" s="239"/>
      <c r="J749" s="239"/>
      <c r="K749" s="239"/>
      <c r="L749" s="239"/>
      <c r="M749" s="239"/>
    </row>
    <row r="750">
      <c r="A750" s="239"/>
      <c r="B750" s="239"/>
      <c r="C750" s="239"/>
      <c r="D750" s="239"/>
      <c r="E750" s="239"/>
      <c r="F750" s="239"/>
      <c r="G750" s="239"/>
      <c r="H750" s="239"/>
      <c r="I750" s="239"/>
      <c r="J750" s="239"/>
      <c r="K750" s="239"/>
      <c r="L750" s="239"/>
      <c r="M750" s="239"/>
    </row>
    <row r="751">
      <c r="A751" s="239"/>
      <c r="B751" s="239"/>
      <c r="C751" s="239"/>
      <c r="D751" s="239"/>
      <c r="E751" s="239"/>
      <c r="F751" s="239"/>
      <c r="G751" s="239"/>
      <c r="H751" s="239"/>
      <c r="I751" s="239"/>
      <c r="J751" s="239"/>
      <c r="K751" s="239"/>
      <c r="L751" s="239"/>
      <c r="M751" s="239"/>
    </row>
    <row r="752">
      <c r="A752" s="239"/>
      <c r="B752" s="239"/>
      <c r="C752" s="239"/>
      <c r="D752" s="239"/>
      <c r="E752" s="239"/>
      <c r="F752" s="239"/>
      <c r="G752" s="239"/>
      <c r="H752" s="239"/>
      <c r="I752" s="239"/>
      <c r="J752" s="239"/>
      <c r="K752" s="239"/>
      <c r="L752" s="239"/>
      <c r="M752" s="239"/>
    </row>
    <row r="753">
      <c r="A753" s="239"/>
      <c r="B753" s="239"/>
      <c r="C753" s="239"/>
      <c r="D753" s="239"/>
      <c r="E753" s="239"/>
      <c r="F753" s="239"/>
      <c r="G753" s="239"/>
      <c r="H753" s="239"/>
      <c r="I753" s="239"/>
      <c r="J753" s="239"/>
      <c r="K753" s="239"/>
      <c r="L753" s="239"/>
      <c r="M753" s="239"/>
    </row>
    <row r="754">
      <c r="A754" s="239"/>
      <c r="B754" s="239"/>
      <c r="C754" s="239"/>
      <c r="D754" s="239"/>
      <c r="E754" s="239"/>
      <c r="F754" s="239"/>
      <c r="G754" s="239"/>
      <c r="H754" s="239"/>
      <c r="I754" s="239"/>
      <c r="J754" s="239"/>
      <c r="K754" s="239"/>
      <c r="L754" s="239"/>
      <c r="M754" s="239"/>
    </row>
    <row r="755">
      <c r="A755" s="239"/>
      <c r="B755" s="239"/>
      <c r="C755" s="239"/>
      <c r="D755" s="239"/>
      <c r="E755" s="239"/>
      <c r="F755" s="239"/>
      <c r="G755" s="239"/>
      <c r="H755" s="239"/>
      <c r="I755" s="239"/>
      <c r="J755" s="239"/>
      <c r="K755" s="239"/>
      <c r="L755" s="239"/>
      <c r="M755" s="239"/>
    </row>
    <row r="756">
      <c r="A756" s="239"/>
      <c r="B756" s="239"/>
      <c r="C756" s="239"/>
      <c r="D756" s="239"/>
      <c r="E756" s="239"/>
      <c r="F756" s="239"/>
      <c r="G756" s="239"/>
      <c r="H756" s="239"/>
      <c r="I756" s="239"/>
      <c r="J756" s="239"/>
      <c r="K756" s="239"/>
      <c r="L756" s="239"/>
      <c r="M756" s="239"/>
    </row>
    <row r="757">
      <c r="A757" s="239"/>
      <c r="B757" s="239"/>
      <c r="C757" s="239"/>
      <c r="D757" s="239"/>
      <c r="E757" s="239"/>
      <c r="F757" s="239"/>
      <c r="G757" s="239"/>
      <c r="H757" s="239"/>
      <c r="I757" s="239"/>
      <c r="J757" s="239"/>
      <c r="K757" s="239"/>
      <c r="L757" s="239"/>
      <c r="M757" s="239"/>
    </row>
    <row r="758">
      <c r="A758" s="239"/>
      <c r="B758" s="239"/>
      <c r="C758" s="239"/>
      <c r="D758" s="239"/>
      <c r="E758" s="239"/>
      <c r="F758" s="239"/>
      <c r="G758" s="239"/>
      <c r="H758" s="239"/>
      <c r="I758" s="239"/>
      <c r="J758" s="239"/>
      <c r="K758" s="239"/>
      <c r="L758" s="239"/>
      <c r="M758" s="239"/>
    </row>
    <row r="759">
      <c r="A759" s="239"/>
      <c r="B759" s="239"/>
      <c r="C759" s="239"/>
      <c r="D759" s="239"/>
      <c r="E759" s="239"/>
      <c r="F759" s="239"/>
      <c r="G759" s="239"/>
      <c r="H759" s="239"/>
      <c r="I759" s="239"/>
      <c r="J759" s="239"/>
      <c r="K759" s="239"/>
      <c r="L759" s="239"/>
      <c r="M759" s="239"/>
    </row>
    <row r="760">
      <c r="A760" s="239"/>
      <c r="B760" s="239"/>
      <c r="C760" s="239"/>
      <c r="D760" s="239"/>
      <c r="E760" s="239"/>
      <c r="F760" s="239"/>
      <c r="G760" s="239"/>
      <c r="H760" s="239"/>
      <c r="I760" s="239"/>
      <c r="J760" s="239"/>
      <c r="K760" s="239"/>
      <c r="L760" s="239"/>
      <c r="M760" s="239"/>
    </row>
    <row r="761">
      <c r="A761" s="239"/>
      <c r="B761" s="239"/>
      <c r="C761" s="239"/>
      <c r="D761" s="239"/>
      <c r="E761" s="239"/>
      <c r="F761" s="239"/>
      <c r="G761" s="239"/>
      <c r="H761" s="239"/>
      <c r="I761" s="239"/>
      <c r="J761" s="239"/>
      <c r="K761" s="239"/>
      <c r="L761" s="239"/>
      <c r="M761" s="239"/>
    </row>
    <row r="762">
      <c r="A762" s="239"/>
      <c r="B762" s="239"/>
      <c r="C762" s="239"/>
      <c r="D762" s="239"/>
      <c r="E762" s="239"/>
      <c r="F762" s="239"/>
      <c r="G762" s="239"/>
      <c r="H762" s="239"/>
      <c r="I762" s="239"/>
      <c r="J762" s="239"/>
      <c r="K762" s="239"/>
      <c r="L762" s="239"/>
      <c r="M762" s="239"/>
    </row>
    <row r="763">
      <c r="A763" s="239"/>
      <c r="B763" s="239"/>
      <c r="C763" s="239"/>
      <c r="D763" s="239"/>
      <c r="E763" s="239"/>
      <c r="F763" s="239"/>
      <c r="G763" s="239"/>
      <c r="H763" s="239"/>
      <c r="I763" s="239"/>
      <c r="J763" s="239"/>
      <c r="K763" s="239"/>
      <c r="L763" s="239"/>
      <c r="M763" s="239"/>
    </row>
    <row r="764">
      <c r="A764" s="239"/>
      <c r="B764" s="239"/>
      <c r="C764" s="239"/>
      <c r="D764" s="239"/>
      <c r="E764" s="239"/>
      <c r="F764" s="239"/>
      <c r="G764" s="239"/>
      <c r="H764" s="239"/>
      <c r="I764" s="239"/>
      <c r="J764" s="239"/>
      <c r="K764" s="239"/>
      <c r="L764" s="239"/>
      <c r="M764" s="239"/>
    </row>
    <row r="765">
      <c r="A765" s="239"/>
      <c r="B765" s="239"/>
      <c r="C765" s="239"/>
      <c r="D765" s="239"/>
      <c r="E765" s="239"/>
      <c r="F765" s="239"/>
      <c r="G765" s="239"/>
      <c r="H765" s="239"/>
      <c r="I765" s="239"/>
      <c r="J765" s="239"/>
      <c r="K765" s="239"/>
      <c r="L765" s="239"/>
      <c r="M765" s="239"/>
    </row>
    <row r="766">
      <c r="A766" s="239"/>
      <c r="B766" s="239"/>
      <c r="C766" s="239"/>
      <c r="D766" s="239"/>
      <c r="E766" s="239"/>
      <c r="F766" s="239"/>
      <c r="G766" s="239"/>
      <c r="H766" s="239"/>
      <c r="I766" s="239"/>
      <c r="J766" s="239"/>
      <c r="K766" s="239"/>
      <c r="L766" s="239"/>
      <c r="M766" s="239"/>
    </row>
    <row r="767">
      <c r="A767" s="239"/>
      <c r="B767" s="239"/>
      <c r="C767" s="239"/>
      <c r="D767" s="239"/>
      <c r="E767" s="239"/>
      <c r="F767" s="239"/>
      <c r="G767" s="239"/>
      <c r="H767" s="239"/>
      <c r="I767" s="239"/>
      <c r="J767" s="239"/>
      <c r="K767" s="239"/>
      <c r="L767" s="239"/>
      <c r="M767" s="239"/>
    </row>
    <row r="768">
      <c r="A768" s="239"/>
      <c r="B768" s="239"/>
      <c r="C768" s="239"/>
      <c r="D768" s="239"/>
      <c r="E768" s="239"/>
      <c r="F768" s="239"/>
      <c r="G768" s="239"/>
      <c r="H768" s="239"/>
      <c r="I768" s="239"/>
      <c r="J768" s="239"/>
      <c r="K768" s="239"/>
      <c r="L768" s="239"/>
      <c r="M768" s="239"/>
    </row>
    <row r="769">
      <c r="A769" s="239"/>
      <c r="B769" s="239"/>
      <c r="C769" s="239"/>
      <c r="D769" s="239"/>
      <c r="E769" s="239"/>
      <c r="F769" s="239"/>
      <c r="G769" s="239"/>
      <c r="H769" s="239"/>
      <c r="I769" s="239"/>
      <c r="J769" s="239"/>
      <c r="K769" s="239"/>
      <c r="L769" s="239"/>
      <c r="M769" s="239"/>
    </row>
    <row r="770">
      <c r="A770" s="239"/>
      <c r="B770" s="239"/>
      <c r="C770" s="239"/>
      <c r="D770" s="239"/>
      <c r="E770" s="239"/>
      <c r="F770" s="239"/>
      <c r="G770" s="239"/>
      <c r="H770" s="239"/>
      <c r="I770" s="239"/>
      <c r="J770" s="239"/>
      <c r="K770" s="239"/>
      <c r="L770" s="239"/>
      <c r="M770" s="239"/>
    </row>
    <row r="771">
      <c r="A771" s="239"/>
      <c r="B771" s="239"/>
      <c r="C771" s="239"/>
      <c r="D771" s="239"/>
      <c r="E771" s="239"/>
      <c r="F771" s="239"/>
      <c r="G771" s="239"/>
      <c r="H771" s="239"/>
      <c r="I771" s="239"/>
      <c r="J771" s="239"/>
      <c r="K771" s="239"/>
      <c r="L771" s="239"/>
      <c r="M771" s="239"/>
    </row>
    <row r="772">
      <c r="A772" s="239"/>
      <c r="B772" s="239"/>
      <c r="C772" s="239"/>
      <c r="D772" s="239"/>
      <c r="E772" s="239"/>
      <c r="F772" s="239"/>
      <c r="G772" s="239"/>
      <c r="H772" s="239"/>
      <c r="I772" s="239"/>
      <c r="J772" s="239"/>
      <c r="K772" s="239"/>
      <c r="L772" s="239"/>
      <c r="M772" s="239"/>
    </row>
    <row r="773">
      <c r="A773" s="239"/>
      <c r="B773" s="239"/>
      <c r="C773" s="239"/>
      <c r="D773" s="239"/>
      <c r="E773" s="239"/>
      <c r="F773" s="239"/>
      <c r="G773" s="239"/>
      <c r="H773" s="239"/>
      <c r="I773" s="239"/>
      <c r="J773" s="239"/>
      <c r="K773" s="239"/>
      <c r="L773" s="239"/>
      <c r="M773" s="239"/>
    </row>
    <row r="774">
      <c r="A774" s="239"/>
      <c r="B774" s="239"/>
      <c r="C774" s="239"/>
      <c r="D774" s="239"/>
      <c r="E774" s="239"/>
      <c r="F774" s="239"/>
      <c r="G774" s="239"/>
      <c r="H774" s="239"/>
      <c r="I774" s="239"/>
      <c r="J774" s="239"/>
      <c r="K774" s="239"/>
      <c r="L774" s="239"/>
      <c r="M774" s="239"/>
    </row>
    <row r="775">
      <c r="A775" s="239"/>
      <c r="B775" s="239"/>
      <c r="C775" s="239"/>
      <c r="D775" s="239"/>
      <c r="E775" s="239"/>
      <c r="F775" s="239"/>
      <c r="G775" s="239"/>
      <c r="H775" s="239"/>
      <c r="I775" s="239"/>
      <c r="J775" s="239"/>
      <c r="K775" s="239"/>
      <c r="L775" s="239"/>
      <c r="M775" s="239"/>
    </row>
    <row r="776">
      <c r="A776" s="239"/>
      <c r="B776" s="239"/>
      <c r="C776" s="239"/>
      <c r="D776" s="239"/>
      <c r="E776" s="239"/>
      <c r="F776" s="239"/>
      <c r="G776" s="239"/>
      <c r="H776" s="239"/>
      <c r="I776" s="239"/>
      <c r="J776" s="239"/>
      <c r="K776" s="239"/>
      <c r="L776" s="239"/>
      <c r="M776" s="239"/>
    </row>
    <row r="777">
      <c r="A777" s="239"/>
      <c r="B777" s="239"/>
      <c r="C777" s="239"/>
      <c r="D777" s="239"/>
      <c r="E777" s="239"/>
      <c r="F777" s="239"/>
      <c r="G777" s="239"/>
      <c r="H777" s="239"/>
      <c r="I777" s="239"/>
      <c r="J777" s="239"/>
      <c r="K777" s="239"/>
      <c r="L777" s="239"/>
      <c r="M777" s="239"/>
    </row>
    <row r="778">
      <c r="A778" s="239"/>
      <c r="B778" s="239"/>
      <c r="C778" s="239"/>
      <c r="D778" s="239"/>
      <c r="E778" s="239"/>
      <c r="F778" s="239"/>
      <c r="G778" s="239"/>
      <c r="H778" s="239"/>
      <c r="I778" s="239"/>
      <c r="J778" s="239"/>
      <c r="K778" s="239"/>
      <c r="L778" s="239"/>
      <c r="M778" s="239"/>
    </row>
    <row r="779">
      <c r="A779" s="239"/>
      <c r="B779" s="239"/>
      <c r="C779" s="239"/>
      <c r="D779" s="239"/>
      <c r="E779" s="239"/>
      <c r="F779" s="239"/>
      <c r="G779" s="239"/>
      <c r="H779" s="239"/>
      <c r="I779" s="239"/>
      <c r="J779" s="239"/>
      <c r="K779" s="239"/>
      <c r="L779" s="239"/>
      <c r="M779" s="239"/>
    </row>
    <row r="780">
      <c r="A780" s="239"/>
      <c r="B780" s="239"/>
      <c r="C780" s="239"/>
      <c r="D780" s="239"/>
      <c r="E780" s="239"/>
      <c r="F780" s="239"/>
      <c r="G780" s="239"/>
      <c r="H780" s="239"/>
      <c r="I780" s="239"/>
      <c r="J780" s="239"/>
      <c r="K780" s="239"/>
      <c r="L780" s="239"/>
      <c r="M780" s="239"/>
    </row>
    <row r="781">
      <c r="A781" s="239"/>
      <c r="B781" s="239"/>
      <c r="C781" s="239"/>
      <c r="D781" s="239"/>
      <c r="E781" s="239"/>
      <c r="F781" s="239"/>
      <c r="G781" s="239"/>
      <c r="H781" s="239"/>
      <c r="I781" s="239"/>
      <c r="J781" s="239"/>
      <c r="K781" s="239"/>
      <c r="L781" s="239"/>
      <c r="M781" s="239"/>
    </row>
    <row r="782">
      <c r="A782" s="239"/>
      <c r="B782" s="239"/>
      <c r="C782" s="239"/>
      <c r="D782" s="239"/>
      <c r="E782" s="239"/>
      <c r="F782" s="239"/>
      <c r="G782" s="239"/>
      <c r="H782" s="239"/>
      <c r="I782" s="239"/>
      <c r="J782" s="239"/>
      <c r="K782" s="239"/>
      <c r="L782" s="239"/>
      <c r="M782" s="239"/>
    </row>
    <row r="783">
      <c r="A783" s="239"/>
      <c r="B783" s="239"/>
      <c r="C783" s="239"/>
      <c r="D783" s="239"/>
      <c r="E783" s="239"/>
      <c r="F783" s="239"/>
      <c r="G783" s="239"/>
      <c r="H783" s="239"/>
      <c r="I783" s="239"/>
      <c r="J783" s="239"/>
      <c r="K783" s="239"/>
      <c r="L783" s="239"/>
      <c r="M783" s="239"/>
    </row>
    <row r="784">
      <c r="A784" s="239"/>
      <c r="B784" s="239"/>
      <c r="C784" s="239"/>
      <c r="D784" s="239"/>
      <c r="E784" s="239"/>
      <c r="F784" s="239"/>
      <c r="G784" s="239"/>
      <c r="H784" s="239"/>
      <c r="I784" s="239"/>
      <c r="J784" s="239"/>
      <c r="K784" s="239"/>
      <c r="L784" s="239"/>
      <c r="M784" s="239"/>
    </row>
    <row r="785">
      <c r="A785" s="239"/>
      <c r="B785" s="239"/>
      <c r="C785" s="239"/>
      <c r="D785" s="239"/>
      <c r="E785" s="239"/>
      <c r="F785" s="239"/>
      <c r="G785" s="239"/>
      <c r="H785" s="239"/>
      <c r="I785" s="239"/>
      <c r="J785" s="239"/>
      <c r="K785" s="239"/>
      <c r="L785" s="239"/>
      <c r="M785" s="239"/>
    </row>
    <row r="786">
      <c r="A786" s="239"/>
      <c r="B786" s="239"/>
      <c r="C786" s="239"/>
      <c r="D786" s="239"/>
      <c r="E786" s="239"/>
      <c r="F786" s="239"/>
      <c r="G786" s="239"/>
      <c r="H786" s="239"/>
      <c r="I786" s="239"/>
      <c r="J786" s="239"/>
      <c r="K786" s="239"/>
      <c r="L786" s="239"/>
      <c r="M786" s="239"/>
    </row>
    <row r="787">
      <c r="A787" s="239"/>
      <c r="B787" s="239"/>
      <c r="C787" s="239"/>
      <c r="D787" s="239"/>
      <c r="E787" s="239"/>
      <c r="F787" s="239"/>
      <c r="G787" s="239"/>
      <c r="H787" s="239"/>
      <c r="I787" s="239"/>
      <c r="J787" s="239"/>
      <c r="K787" s="239"/>
      <c r="L787" s="239"/>
      <c r="M787" s="239"/>
    </row>
    <row r="788">
      <c r="A788" s="239"/>
      <c r="B788" s="239"/>
      <c r="C788" s="239"/>
      <c r="D788" s="239"/>
      <c r="E788" s="239"/>
      <c r="F788" s="239"/>
      <c r="G788" s="239"/>
      <c r="H788" s="239"/>
      <c r="I788" s="239"/>
      <c r="J788" s="239"/>
      <c r="K788" s="239"/>
      <c r="L788" s="239"/>
      <c r="M788" s="239"/>
    </row>
    <row r="789">
      <c r="A789" s="239"/>
      <c r="B789" s="239"/>
      <c r="C789" s="239"/>
      <c r="D789" s="239"/>
      <c r="E789" s="239"/>
      <c r="F789" s="239"/>
      <c r="G789" s="239"/>
      <c r="H789" s="239"/>
      <c r="I789" s="239"/>
      <c r="J789" s="239"/>
      <c r="K789" s="239"/>
      <c r="L789" s="239"/>
      <c r="M789" s="239"/>
    </row>
    <row r="790">
      <c r="A790" s="239"/>
      <c r="B790" s="239"/>
      <c r="C790" s="239"/>
      <c r="D790" s="239"/>
      <c r="E790" s="239"/>
      <c r="F790" s="239"/>
      <c r="G790" s="239"/>
      <c r="H790" s="239"/>
      <c r="I790" s="239"/>
      <c r="J790" s="239"/>
      <c r="K790" s="239"/>
      <c r="L790" s="239"/>
      <c r="M790" s="239"/>
    </row>
    <row r="791">
      <c r="A791" s="239"/>
      <c r="B791" s="239"/>
      <c r="C791" s="239"/>
      <c r="D791" s="239"/>
      <c r="E791" s="239"/>
      <c r="F791" s="239"/>
      <c r="G791" s="239"/>
      <c r="H791" s="239"/>
      <c r="I791" s="239"/>
      <c r="J791" s="239"/>
      <c r="K791" s="239"/>
      <c r="L791" s="239"/>
      <c r="M791" s="239"/>
    </row>
    <row r="792">
      <c r="A792" s="239"/>
      <c r="B792" s="239"/>
      <c r="C792" s="239"/>
      <c r="D792" s="239"/>
      <c r="E792" s="239"/>
      <c r="F792" s="239"/>
      <c r="G792" s="239"/>
      <c r="H792" s="239"/>
      <c r="I792" s="239"/>
      <c r="J792" s="239"/>
      <c r="K792" s="239"/>
      <c r="L792" s="239"/>
      <c r="M792" s="239"/>
    </row>
    <row r="793">
      <c r="A793" s="239"/>
      <c r="B793" s="239"/>
      <c r="C793" s="239"/>
      <c r="D793" s="239"/>
      <c r="E793" s="239"/>
      <c r="F793" s="239"/>
      <c r="G793" s="239"/>
      <c r="H793" s="239"/>
      <c r="I793" s="239"/>
      <c r="J793" s="239"/>
      <c r="K793" s="239"/>
      <c r="L793" s="239"/>
      <c r="M793" s="239"/>
    </row>
    <row r="794">
      <c r="A794" s="239"/>
      <c r="B794" s="239"/>
      <c r="C794" s="239"/>
      <c r="D794" s="239"/>
      <c r="E794" s="239"/>
      <c r="F794" s="239"/>
      <c r="G794" s="239"/>
      <c r="H794" s="239"/>
      <c r="I794" s="239"/>
      <c r="J794" s="239"/>
      <c r="K794" s="239"/>
      <c r="L794" s="239"/>
      <c r="M794" s="239"/>
    </row>
    <row r="795">
      <c r="A795" s="239"/>
      <c r="B795" s="239"/>
      <c r="C795" s="239"/>
      <c r="D795" s="239"/>
      <c r="E795" s="239"/>
      <c r="F795" s="239"/>
      <c r="G795" s="239"/>
      <c r="H795" s="239"/>
      <c r="I795" s="239"/>
      <c r="J795" s="239"/>
      <c r="K795" s="239"/>
      <c r="L795" s="239"/>
      <c r="M795" s="239"/>
    </row>
    <row r="796">
      <c r="A796" s="239"/>
      <c r="B796" s="239"/>
      <c r="C796" s="239"/>
      <c r="D796" s="239"/>
      <c r="E796" s="239"/>
      <c r="F796" s="239"/>
      <c r="G796" s="239"/>
      <c r="H796" s="239"/>
      <c r="I796" s="239"/>
      <c r="J796" s="239"/>
      <c r="K796" s="239"/>
      <c r="L796" s="239"/>
      <c r="M796" s="239"/>
    </row>
    <row r="797">
      <c r="A797" s="239"/>
      <c r="B797" s="239"/>
      <c r="C797" s="239"/>
      <c r="D797" s="239"/>
      <c r="E797" s="239"/>
      <c r="F797" s="239"/>
      <c r="G797" s="239"/>
      <c r="H797" s="239"/>
      <c r="I797" s="239"/>
      <c r="J797" s="239"/>
      <c r="K797" s="239"/>
      <c r="L797" s="239"/>
      <c r="M797" s="239"/>
    </row>
    <row r="798">
      <c r="A798" s="239"/>
      <c r="B798" s="239"/>
      <c r="C798" s="239"/>
      <c r="D798" s="239"/>
      <c r="E798" s="239"/>
      <c r="F798" s="239"/>
      <c r="G798" s="239"/>
      <c r="H798" s="239"/>
      <c r="I798" s="239"/>
      <c r="J798" s="239"/>
      <c r="K798" s="239"/>
      <c r="L798" s="239"/>
      <c r="M798" s="239"/>
    </row>
    <row r="799">
      <c r="A799" s="239"/>
      <c r="B799" s="239"/>
      <c r="C799" s="239"/>
      <c r="D799" s="239"/>
      <c r="E799" s="239"/>
      <c r="F799" s="239"/>
      <c r="G799" s="239"/>
      <c r="H799" s="239"/>
      <c r="I799" s="239"/>
      <c r="J799" s="239"/>
      <c r="K799" s="239"/>
      <c r="L799" s="239"/>
      <c r="M799" s="239"/>
    </row>
    <row r="800">
      <c r="A800" s="239"/>
      <c r="B800" s="239"/>
      <c r="C800" s="239"/>
      <c r="D800" s="239"/>
      <c r="E800" s="239"/>
      <c r="F800" s="239"/>
      <c r="G800" s="239"/>
      <c r="H800" s="239"/>
      <c r="I800" s="239"/>
      <c r="J800" s="239"/>
      <c r="K800" s="239"/>
      <c r="L800" s="239"/>
      <c r="M800" s="239"/>
    </row>
    <row r="801">
      <c r="A801" s="239"/>
      <c r="B801" s="239"/>
      <c r="C801" s="239"/>
      <c r="D801" s="239"/>
      <c r="E801" s="239"/>
      <c r="F801" s="239"/>
      <c r="G801" s="239"/>
      <c r="H801" s="239"/>
      <c r="I801" s="239"/>
      <c r="J801" s="239"/>
      <c r="K801" s="239"/>
      <c r="L801" s="239"/>
      <c r="M801" s="239"/>
    </row>
    <row r="802">
      <c r="A802" s="239"/>
      <c r="B802" s="239"/>
      <c r="C802" s="239"/>
      <c r="D802" s="239"/>
      <c r="E802" s="239"/>
      <c r="F802" s="239"/>
      <c r="G802" s="239"/>
      <c r="H802" s="239"/>
      <c r="I802" s="239"/>
      <c r="J802" s="239"/>
      <c r="K802" s="239"/>
      <c r="L802" s="239"/>
      <c r="M802" s="239"/>
    </row>
    <row r="803">
      <c r="A803" s="239"/>
      <c r="B803" s="239"/>
      <c r="C803" s="239"/>
      <c r="D803" s="239"/>
      <c r="E803" s="239"/>
      <c r="F803" s="239"/>
      <c r="G803" s="239"/>
      <c r="H803" s="239"/>
      <c r="I803" s="239"/>
      <c r="J803" s="239"/>
      <c r="K803" s="239"/>
      <c r="L803" s="239"/>
      <c r="M803" s="239"/>
    </row>
    <row r="804">
      <c r="A804" s="239"/>
      <c r="B804" s="239"/>
      <c r="C804" s="239"/>
      <c r="D804" s="239"/>
      <c r="E804" s="239"/>
      <c r="F804" s="239"/>
      <c r="G804" s="239"/>
      <c r="H804" s="239"/>
      <c r="I804" s="239"/>
      <c r="J804" s="239"/>
      <c r="K804" s="239"/>
      <c r="L804" s="239"/>
      <c r="M804" s="239"/>
    </row>
    <row r="805">
      <c r="A805" s="239"/>
      <c r="B805" s="239"/>
      <c r="C805" s="239"/>
      <c r="D805" s="239"/>
      <c r="E805" s="239"/>
      <c r="F805" s="239"/>
      <c r="G805" s="239"/>
      <c r="H805" s="239"/>
      <c r="I805" s="239"/>
      <c r="J805" s="239"/>
      <c r="K805" s="239"/>
      <c r="L805" s="239"/>
      <c r="M805" s="239"/>
    </row>
    <row r="806">
      <c r="A806" s="239"/>
      <c r="B806" s="239"/>
      <c r="C806" s="239"/>
      <c r="D806" s="239"/>
      <c r="E806" s="239"/>
      <c r="F806" s="239"/>
      <c r="G806" s="239"/>
      <c r="H806" s="239"/>
      <c r="I806" s="239"/>
      <c r="J806" s="239"/>
      <c r="K806" s="239"/>
      <c r="L806" s="239"/>
      <c r="M806" s="239"/>
    </row>
    <row r="807">
      <c r="A807" s="239"/>
      <c r="B807" s="239"/>
      <c r="C807" s="239"/>
      <c r="D807" s="239"/>
      <c r="E807" s="239"/>
      <c r="F807" s="239"/>
      <c r="G807" s="239"/>
      <c r="H807" s="239"/>
      <c r="I807" s="239"/>
      <c r="J807" s="239"/>
      <c r="K807" s="239"/>
      <c r="L807" s="239"/>
      <c r="M807" s="239"/>
    </row>
    <row r="808">
      <c r="A808" s="239"/>
      <c r="B808" s="239"/>
      <c r="C808" s="239"/>
      <c r="D808" s="239"/>
      <c r="E808" s="239"/>
      <c r="F808" s="239"/>
      <c r="G808" s="239"/>
      <c r="H808" s="239"/>
      <c r="I808" s="239"/>
      <c r="J808" s="239"/>
      <c r="K808" s="239"/>
      <c r="L808" s="239"/>
      <c r="M808" s="239"/>
    </row>
    <row r="809">
      <c r="A809" s="239"/>
      <c r="B809" s="239"/>
      <c r="C809" s="239"/>
      <c r="D809" s="239"/>
      <c r="E809" s="239"/>
      <c r="F809" s="239"/>
      <c r="G809" s="239"/>
      <c r="H809" s="239"/>
      <c r="I809" s="239"/>
      <c r="J809" s="239"/>
      <c r="K809" s="239"/>
      <c r="L809" s="239"/>
      <c r="M809" s="239"/>
    </row>
    <row r="810">
      <c r="A810" s="239"/>
      <c r="B810" s="239"/>
      <c r="C810" s="239"/>
      <c r="D810" s="239"/>
      <c r="E810" s="239"/>
      <c r="F810" s="239"/>
      <c r="G810" s="239"/>
      <c r="H810" s="239"/>
      <c r="I810" s="239"/>
      <c r="J810" s="239"/>
      <c r="K810" s="239"/>
      <c r="L810" s="239"/>
      <c r="M810" s="239"/>
    </row>
    <row r="811">
      <c r="A811" s="239"/>
      <c r="B811" s="239"/>
      <c r="C811" s="239"/>
      <c r="D811" s="239"/>
      <c r="E811" s="239"/>
      <c r="F811" s="239"/>
      <c r="G811" s="239"/>
      <c r="H811" s="239"/>
      <c r="I811" s="239"/>
      <c r="J811" s="239"/>
      <c r="K811" s="239"/>
      <c r="L811" s="239"/>
      <c r="M811" s="239"/>
    </row>
    <row r="812">
      <c r="A812" s="239"/>
      <c r="B812" s="239"/>
      <c r="C812" s="239"/>
      <c r="D812" s="239"/>
      <c r="E812" s="239"/>
      <c r="F812" s="239"/>
      <c r="G812" s="239"/>
      <c r="H812" s="239"/>
      <c r="I812" s="239"/>
      <c r="J812" s="239"/>
      <c r="K812" s="239"/>
      <c r="L812" s="239"/>
      <c r="M812" s="239"/>
    </row>
    <row r="813">
      <c r="A813" s="239"/>
      <c r="B813" s="239"/>
      <c r="C813" s="239"/>
      <c r="D813" s="239"/>
      <c r="E813" s="239"/>
      <c r="F813" s="239"/>
      <c r="G813" s="239"/>
      <c r="H813" s="239"/>
      <c r="I813" s="239"/>
      <c r="J813" s="239"/>
      <c r="K813" s="239"/>
      <c r="L813" s="239"/>
      <c r="M813" s="239"/>
    </row>
    <row r="814">
      <c r="A814" s="239"/>
      <c r="B814" s="239"/>
      <c r="C814" s="239"/>
      <c r="D814" s="239"/>
      <c r="E814" s="239"/>
      <c r="F814" s="239"/>
      <c r="G814" s="239"/>
      <c r="H814" s="239"/>
      <c r="I814" s="239"/>
      <c r="J814" s="239"/>
      <c r="K814" s="239"/>
      <c r="L814" s="239"/>
      <c r="M814" s="239"/>
    </row>
    <row r="815">
      <c r="A815" s="239"/>
      <c r="B815" s="239"/>
      <c r="C815" s="239"/>
      <c r="D815" s="239"/>
      <c r="E815" s="239"/>
      <c r="F815" s="239"/>
      <c r="G815" s="239"/>
      <c r="H815" s="239"/>
      <c r="I815" s="239"/>
      <c r="J815" s="239"/>
      <c r="K815" s="239"/>
      <c r="L815" s="239"/>
      <c r="M815" s="239"/>
    </row>
    <row r="816">
      <c r="A816" s="239"/>
      <c r="B816" s="239"/>
      <c r="C816" s="239"/>
      <c r="D816" s="239"/>
      <c r="E816" s="239"/>
      <c r="F816" s="239"/>
      <c r="G816" s="239"/>
      <c r="H816" s="239"/>
      <c r="I816" s="239"/>
      <c r="J816" s="239"/>
      <c r="K816" s="239"/>
      <c r="L816" s="239"/>
      <c r="M816" s="239"/>
    </row>
    <row r="817">
      <c r="A817" s="239"/>
      <c r="B817" s="239"/>
      <c r="C817" s="239"/>
      <c r="D817" s="239"/>
      <c r="E817" s="239"/>
      <c r="F817" s="239"/>
      <c r="G817" s="239"/>
      <c r="H817" s="239"/>
      <c r="I817" s="239"/>
      <c r="J817" s="239"/>
      <c r="K817" s="239"/>
      <c r="L817" s="239"/>
      <c r="M817" s="239"/>
    </row>
    <row r="818">
      <c r="A818" s="239"/>
      <c r="B818" s="239"/>
      <c r="C818" s="239"/>
      <c r="D818" s="239"/>
      <c r="E818" s="239"/>
      <c r="F818" s="239"/>
      <c r="G818" s="239"/>
      <c r="H818" s="239"/>
      <c r="I818" s="239"/>
      <c r="J818" s="239"/>
      <c r="K818" s="239"/>
      <c r="L818" s="239"/>
      <c r="M818" s="239"/>
    </row>
    <row r="819">
      <c r="A819" s="239"/>
      <c r="B819" s="239"/>
      <c r="C819" s="239"/>
      <c r="D819" s="239"/>
      <c r="E819" s="239"/>
      <c r="F819" s="239"/>
      <c r="G819" s="239"/>
      <c r="H819" s="239"/>
      <c r="I819" s="239"/>
      <c r="J819" s="239"/>
      <c r="K819" s="239"/>
      <c r="L819" s="239"/>
      <c r="M819" s="239"/>
    </row>
    <row r="820">
      <c r="A820" s="239"/>
      <c r="B820" s="239"/>
      <c r="C820" s="239"/>
      <c r="D820" s="239"/>
      <c r="E820" s="239"/>
      <c r="F820" s="239"/>
      <c r="G820" s="239"/>
      <c r="H820" s="239"/>
      <c r="I820" s="239"/>
      <c r="J820" s="239"/>
      <c r="K820" s="239"/>
      <c r="L820" s="239"/>
      <c r="M820" s="239"/>
    </row>
    <row r="821">
      <c r="A821" s="239"/>
      <c r="B821" s="239"/>
      <c r="C821" s="239"/>
      <c r="D821" s="239"/>
      <c r="E821" s="239"/>
      <c r="F821" s="239"/>
      <c r="G821" s="239"/>
      <c r="H821" s="239"/>
      <c r="I821" s="239"/>
      <c r="J821" s="239"/>
      <c r="K821" s="239"/>
      <c r="L821" s="239"/>
      <c r="M821" s="239"/>
    </row>
    <row r="822">
      <c r="A822" s="239"/>
      <c r="B822" s="239"/>
      <c r="C822" s="239"/>
      <c r="D822" s="239"/>
      <c r="E822" s="239"/>
      <c r="F822" s="239"/>
      <c r="G822" s="239"/>
      <c r="H822" s="239"/>
      <c r="I822" s="239"/>
      <c r="J822" s="239"/>
      <c r="K822" s="239"/>
      <c r="L822" s="239"/>
      <c r="M822" s="239"/>
    </row>
    <row r="823">
      <c r="A823" s="239"/>
      <c r="B823" s="239"/>
      <c r="C823" s="239"/>
      <c r="D823" s="239"/>
      <c r="E823" s="239"/>
      <c r="F823" s="239"/>
      <c r="G823" s="239"/>
      <c r="H823" s="239"/>
      <c r="I823" s="239"/>
      <c r="J823" s="239"/>
      <c r="K823" s="239"/>
      <c r="L823" s="239"/>
      <c r="M823" s="239"/>
    </row>
    <row r="824">
      <c r="A824" s="239"/>
      <c r="B824" s="239"/>
      <c r="C824" s="239"/>
      <c r="D824" s="239"/>
      <c r="E824" s="239"/>
      <c r="F824" s="239"/>
      <c r="G824" s="239"/>
      <c r="H824" s="239"/>
      <c r="I824" s="239"/>
      <c r="J824" s="239"/>
      <c r="K824" s="239"/>
      <c r="L824" s="239"/>
      <c r="M824" s="239"/>
    </row>
    <row r="825">
      <c r="A825" s="239"/>
      <c r="B825" s="239"/>
      <c r="C825" s="239"/>
      <c r="D825" s="239"/>
      <c r="E825" s="239"/>
      <c r="F825" s="239"/>
      <c r="G825" s="239"/>
      <c r="H825" s="239"/>
      <c r="I825" s="239"/>
      <c r="J825" s="239"/>
      <c r="K825" s="239"/>
      <c r="L825" s="239"/>
      <c r="M825" s="239"/>
    </row>
    <row r="826">
      <c r="A826" s="239"/>
      <c r="B826" s="239"/>
      <c r="C826" s="239"/>
      <c r="D826" s="239"/>
      <c r="E826" s="239"/>
      <c r="F826" s="239"/>
      <c r="G826" s="239"/>
      <c r="H826" s="239"/>
      <c r="I826" s="239"/>
      <c r="J826" s="239"/>
      <c r="K826" s="239"/>
      <c r="L826" s="239"/>
      <c r="M826" s="239"/>
    </row>
    <row r="827">
      <c r="A827" s="239"/>
      <c r="B827" s="239"/>
      <c r="C827" s="239"/>
      <c r="D827" s="239"/>
      <c r="E827" s="239"/>
      <c r="F827" s="239"/>
      <c r="G827" s="239"/>
      <c r="H827" s="239"/>
      <c r="I827" s="239"/>
      <c r="J827" s="239"/>
      <c r="K827" s="239"/>
      <c r="L827" s="239"/>
      <c r="M827" s="239"/>
    </row>
    <row r="828">
      <c r="A828" s="239"/>
      <c r="B828" s="239"/>
      <c r="C828" s="239"/>
      <c r="D828" s="239"/>
      <c r="E828" s="239"/>
      <c r="F828" s="239"/>
      <c r="G828" s="239"/>
      <c r="H828" s="239"/>
      <c r="I828" s="239"/>
      <c r="J828" s="239"/>
      <c r="K828" s="239"/>
      <c r="L828" s="239"/>
      <c r="M828" s="239"/>
    </row>
    <row r="829">
      <c r="A829" s="239"/>
      <c r="B829" s="239"/>
      <c r="C829" s="239"/>
      <c r="D829" s="239"/>
      <c r="E829" s="239"/>
      <c r="F829" s="239"/>
      <c r="G829" s="239"/>
      <c r="H829" s="239"/>
      <c r="I829" s="239"/>
      <c r="J829" s="239"/>
      <c r="K829" s="239"/>
      <c r="L829" s="239"/>
      <c r="M829" s="239"/>
    </row>
    <row r="830">
      <c r="A830" s="239"/>
      <c r="B830" s="239"/>
      <c r="C830" s="239"/>
      <c r="D830" s="239"/>
      <c r="E830" s="239"/>
      <c r="F830" s="239"/>
      <c r="G830" s="239"/>
      <c r="H830" s="239"/>
      <c r="I830" s="239"/>
      <c r="J830" s="239"/>
      <c r="K830" s="239"/>
      <c r="L830" s="239"/>
      <c r="M830" s="239"/>
    </row>
    <row r="831">
      <c r="A831" s="239"/>
      <c r="B831" s="239"/>
      <c r="C831" s="239"/>
      <c r="D831" s="239"/>
      <c r="E831" s="239"/>
      <c r="F831" s="239"/>
      <c r="G831" s="239"/>
      <c r="H831" s="239"/>
      <c r="I831" s="239"/>
      <c r="J831" s="239"/>
      <c r="K831" s="239"/>
      <c r="L831" s="239"/>
      <c r="M831" s="239"/>
    </row>
    <row r="832">
      <c r="A832" s="239"/>
      <c r="B832" s="239"/>
      <c r="C832" s="239"/>
      <c r="D832" s="239"/>
      <c r="E832" s="239"/>
      <c r="F832" s="239"/>
      <c r="G832" s="239"/>
      <c r="H832" s="239"/>
      <c r="I832" s="239"/>
      <c r="J832" s="239"/>
      <c r="K832" s="239"/>
      <c r="L832" s="239"/>
      <c r="M832" s="239"/>
    </row>
    <row r="833">
      <c r="A833" s="239"/>
      <c r="B833" s="239"/>
      <c r="C833" s="239"/>
      <c r="D833" s="239"/>
      <c r="E833" s="239"/>
      <c r="F833" s="239"/>
      <c r="G833" s="239"/>
      <c r="H833" s="239"/>
      <c r="I833" s="239"/>
      <c r="J833" s="239"/>
      <c r="K833" s="239"/>
      <c r="L833" s="239"/>
      <c r="M833" s="239"/>
    </row>
    <row r="834">
      <c r="A834" s="239"/>
      <c r="B834" s="239"/>
      <c r="C834" s="239"/>
      <c r="D834" s="239"/>
      <c r="E834" s="239"/>
      <c r="F834" s="239"/>
      <c r="G834" s="239"/>
      <c r="H834" s="239"/>
      <c r="I834" s="239"/>
      <c r="J834" s="239"/>
      <c r="K834" s="239"/>
      <c r="L834" s="239"/>
      <c r="M834" s="239"/>
    </row>
    <row r="835">
      <c r="A835" s="239"/>
      <c r="B835" s="239"/>
      <c r="C835" s="239"/>
      <c r="D835" s="239"/>
      <c r="E835" s="239"/>
      <c r="F835" s="239"/>
      <c r="G835" s="239"/>
      <c r="H835" s="239"/>
      <c r="I835" s="239"/>
      <c r="J835" s="239"/>
      <c r="K835" s="239"/>
      <c r="L835" s="239"/>
      <c r="M835" s="239"/>
    </row>
    <row r="836">
      <c r="A836" s="239"/>
      <c r="B836" s="239"/>
      <c r="C836" s="239"/>
      <c r="D836" s="239"/>
      <c r="E836" s="239"/>
      <c r="F836" s="239"/>
      <c r="G836" s="239"/>
      <c r="H836" s="239"/>
      <c r="I836" s="239"/>
      <c r="J836" s="239"/>
      <c r="K836" s="239"/>
      <c r="L836" s="239"/>
      <c r="M836" s="239"/>
    </row>
    <row r="837">
      <c r="A837" s="239"/>
      <c r="B837" s="239"/>
      <c r="C837" s="239"/>
      <c r="D837" s="239"/>
      <c r="E837" s="239"/>
      <c r="F837" s="239"/>
      <c r="G837" s="239"/>
      <c r="H837" s="239"/>
      <c r="I837" s="239"/>
      <c r="J837" s="239"/>
      <c r="K837" s="239"/>
      <c r="L837" s="239"/>
      <c r="M837" s="239"/>
    </row>
    <row r="838">
      <c r="A838" s="239"/>
      <c r="B838" s="239"/>
      <c r="C838" s="239"/>
      <c r="D838" s="239"/>
      <c r="E838" s="239"/>
      <c r="F838" s="239"/>
      <c r="G838" s="239"/>
      <c r="H838" s="239"/>
      <c r="I838" s="239"/>
      <c r="J838" s="239"/>
      <c r="K838" s="239"/>
      <c r="L838" s="239"/>
      <c r="M838" s="239"/>
    </row>
    <row r="839">
      <c r="A839" s="239"/>
      <c r="B839" s="239"/>
      <c r="C839" s="239"/>
      <c r="D839" s="239"/>
      <c r="E839" s="239"/>
      <c r="F839" s="239"/>
      <c r="G839" s="239"/>
      <c r="H839" s="239"/>
      <c r="I839" s="239"/>
      <c r="J839" s="239"/>
      <c r="K839" s="239"/>
      <c r="L839" s="239"/>
      <c r="M839" s="239"/>
    </row>
    <row r="840">
      <c r="A840" s="239"/>
      <c r="B840" s="239"/>
      <c r="C840" s="239"/>
      <c r="D840" s="239"/>
      <c r="E840" s="239"/>
      <c r="F840" s="239"/>
      <c r="G840" s="239"/>
      <c r="H840" s="239"/>
      <c r="I840" s="239"/>
      <c r="J840" s="239"/>
      <c r="K840" s="239"/>
      <c r="L840" s="239"/>
      <c r="M840" s="239"/>
    </row>
    <row r="841">
      <c r="A841" s="239"/>
      <c r="B841" s="239"/>
      <c r="C841" s="239"/>
      <c r="D841" s="239"/>
      <c r="E841" s="239"/>
      <c r="F841" s="239"/>
      <c r="G841" s="239"/>
      <c r="H841" s="239"/>
      <c r="I841" s="239"/>
      <c r="J841" s="239"/>
      <c r="K841" s="239"/>
      <c r="L841" s="239"/>
      <c r="M841" s="239"/>
    </row>
    <row r="842">
      <c r="A842" s="239"/>
      <c r="B842" s="239"/>
      <c r="C842" s="239"/>
      <c r="D842" s="239"/>
      <c r="E842" s="239"/>
      <c r="F842" s="239"/>
      <c r="G842" s="239"/>
      <c r="H842" s="239"/>
      <c r="I842" s="239"/>
      <c r="J842" s="239"/>
      <c r="K842" s="239"/>
      <c r="L842" s="239"/>
      <c r="M842" s="239"/>
    </row>
    <row r="843">
      <c r="A843" s="239"/>
      <c r="B843" s="239"/>
      <c r="C843" s="239"/>
      <c r="D843" s="239"/>
      <c r="E843" s="239"/>
      <c r="F843" s="239"/>
      <c r="G843" s="239"/>
      <c r="H843" s="239"/>
      <c r="I843" s="239"/>
      <c r="J843" s="239"/>
      <c r="K843" s="239"/>
      <c r="L843" s="239"/>
      <c r="M843" s="239"/>
    </row>
    <row r="844">
      <c r="A844" s="239"/>
      <c r="B844" s="239"/>
      <c r="C844" s="239"/>
      <c r="D844" s="239"/>
      <c r="E844" s="239"/>
      <c r="F844" s="239"/>
      <c r="G844" s="239"/>
      <c r="H844" s="239"/>
      <c r="I844" s="239"/>
      <c r="J844" s="239"/>
      <c r="K844" s="239"/>
      <c r="L844" s="239"/>
      <c r="M844" s="239"/>
    </row>
    <row r="845">
      <c r="A845" s="239"/>
      <c r="B845" s="239"/>
      <c r="C845" s="239"/>
      <c r="D845" s="239"/>
      <c r="E845" s="239"/>
      <c r="F845" s="239"/>
      <c r="G845" s="239"/>
      <c r="H845" s="239"/>
      <c r="I845" s="239"/>
      <c r="J845" s="239"/>
      <c r="K845" s="239"/>
      <c r="L845" s="239"/>
      <c r="M845" s="239"/>
    </row>
    <row r="846">
      <c r="A846" s="239"/>
      <c r="B846" s="239"/>
      <c r="C846" s="239"/>
      <c r="D846" s="239"/>
      <c r="E846" s="239"/>
      <c r="F846" s="239"/>
      <c r="G846" s="239"/>
      <c r="H846" s="239"/>
      <c r="I846" s="239"/>
      <c r="J846" s="239"/>
      <c r="K846" s="239"/>
      <c r="L846" s="239"/>
      <c r="M846" s="239"/>
    </row>
    <row r="847">
      <c r="A847" s="239"/>
      <c r="B847" s="239"/>
      <c r="C847" s="239"/>
      <c r="D847" s="239"/>
      <c r="E847" s="239"/>
      <c r="F847" s="239"/>
      <c r="G847" s="239"/>
      <c r="H847" s="239"/>
      <c r="I847" s="239"/>
      <c r="J847" s="239"/>
      <c r="K847" s="239"/>
      <c r="L847" s="239"/>
      <c r="M847" s="239"/>
    </row>
    <row r="848">
      <c r="A848" s="239"/>
      <c r="B848" s="239"/>
      <c r="C848" s="239"/>
      <c r="D848" s="239"/>
      <c r="E848" s="239"/>
      <c r="F848" s="239"/>
      <c r="G848" s="239"/>
      <c r="H848" s="239"/>
      <c r="I848" s="239"/>
      <c r="J848" s="239"/>
      <c r="K848" s="239"/>
      <c r="L848" s="239"/>
      <c r="M848" s="239"/>
    </row>
    <row r="849">
      <c r="A849" s="239"/>
      <c r="B849" s="239"/>
      <c r="C849" s="239"/>
      <c r="D849" s="239"/>
      <c r="E849" s="239"/>
      <c r="F849" s="239"/>
      <c r="G849" s="239"/>
      <c r="H849" s="239"/>
      <c r="I849" s="239"/>
      <c r="J849" s="239"/>
      <c r="K849" s="239"/>
      <c r="L849" s="239"/>
      <c r="M849" s="239"/>
    </row>
    <row r="850">
      <c r="A850" s="239"/>
      <c r="B850" s="239"/>
      <c r="C850" s="239"/>
      <c r="D850" s="239"/>
      <c r="E850" s="239"/>
      <c r="F850" s="239"/>
      <c r="G850" s="239"/>
      <c r="H850" s="239"/>
      <c r="I850" s="239"/>
      <c r="J850" s="239"/>
      <c r="K850" s="239"/>
      <c r="L850" s="239"/>
      <c r="M850" s="239"/>
    </row>
    <row r="851">
      <c r="A851" s="239"/>
      <c r="B851" s="239"/>
      <c r="C851" s="239"/>
      <c r="D851" s="239"/>
      <c r="E851" s="239"/>
      <c r="F851" s="239"/>
      <c r="G851" s="239"/>
      <c r="H851" s="239"/>
      <c r="I851" s="239"/>
      <c r="J851" s="239"/>
      <c r="K851" s="239"/>
      <c r="L851" s="239"/>
      <c r="M851" s="239"/>
    </row>
    <row r="852">
      <c r="A852" s="239"/>
      <c r="B852" s="239"/>
      <c r="C852" s="239"/>
      <c r="D852" s="239"/>
      <c r="E852" s="239"/>
      <c r="F852" s="239"/>
      <c r="G852" s="239"/>
      <c r="H852" s="239"/>
      <c r="I852" s="239"/>
      <c r="J852" s="239"/>
      <c r="K852" s="239"/>
      <c r="L852" s="239"/>
      <c r="M852" s="239"/>
    </row>
    <row r="853">
      <c r="A853" s="239"/>
      <c r="B853" s="239"/>
      <c r="C853" s="239"/>
      <c r="D853" s="239"/>
      <c r="E853" s="239"/>
      <c r="F853" s="239"/>
      <c r="G853" s="239"/>
      <c r="H853" s="239"/>
      <c r="I853" s="239"/>
      <c r="J853" s="239"/>
      <c r="K853" s="239"/>
      <c r="L853" s="239"/>
      <c r="M853" s="239"/>
    </row>
    <row r="854">
      <c r="A854" s="239"/>
      <c r="B854" s="239"/>
      <c r="C854" s="239"/>
      <c r="D854" s="239"/>
      <c r="E854" s="239"/>
      <c r="F854" s="239"/>
      <c r="G854" s="239"/>
      <c r="H854" s="239"/>
      <c r="I854" s="239"/>
      <c r="J854" s="239"/>
      <c r="K854" s="239"/>
      <c r="L854" s="239"/>
      <c r="M854" s="239"/>
    </row>
    <row r="855">
      <c r="A855" s="239"/>
      <c r="B855" s="239"/>
      <c r="C855" s="239"/>
      <c r="D855" s="239"/>
      <c r="E855" s="239"/>
      <c r="F855" s="239"/>
      <c r="G855" s="239"/>
      <c r="H855" s="239"/>
      <c r="I855" s="239"/>
      <c r="J855" s="239"/>
      <c r="K855" s="239"/>
      <c r="L855" s="239"/>
      <c r="M855" s="239"/>
    </row>
    <row r="856">
      <c r="A856" s="239"/>
      <c r="B856" s="239"/>
      <c r="C856" s="239"/>
      <c r="D856" s="239"/>
      <c r="E856" s="239"/>
      <c r="F856" s="239"/>
      <c r="G856" s="239"/>
      <c r="H856" s="239"/>
      <c r="I856" s="239"/>
      <c r="J856" s="239"/>
      <c r="K856" s="239"/>
      <c r="L856" s="239"/>
      <c r="M856" s="239"/>
    </row>
    <row r="857">
      <c r="A857" s="239"/>
      <c r="B857" s="239"/>
      <c r="C857" s="239"/>
      <c r="D857" s="239"/>
      <c r="E857" s="239"/>
      <c r="F857" s="239"/>
      <c r="G857" s="239"/>
      <c r="H857" s="239"/>
      <c r="I857" s="239"/>
      <c r="J857" s="239"/>
      <c r="K857" s="239"/>
      <c r="L857" s="239"/>
      <c r="M857" s="239"/>
    </row>
    <row r="858">
      <c r="A858" s="239"/>
      <c r="B858" s="239"/>
      <c r="C858" s="239"/>
      <c r="D858" s="239"/>
      <c r="E858" s="239"/>
      <c r="F858" s="239"/>
      <c r="G858" s="239"/>
      <c r="H858" s="239"/>
      <c r="I858" s="239"/>
      <c r="J858" s="239"/>
      <c r="K858" s="239"/>
      <c r="L858" s="239"/>
      <c r="M858" s="239"/>
    </row>
    <row r="859">
      <c r="A859" s="239"/>
      <c r="B859" s="239"/>
      <c r="C859" s="239"/>
      <c r="D859" s="239"/>
      <c r="E859" s="239"/>
      <c r="F859" s="239"/>
      <c r="G859" s="239"/>
      <c r="H859" s="239"/>
      <c r="I859" s="239"/>
      <c r="J859" s="239"/>
      <c r="K859" s="239"/>
      <c r="L859" s="239"/>
      <c r="M859" s="239"/>
    </row>
    <row r="860">
      <c r="A860" s="239"/>
      <c r="B860" s="239"/>
      <c r="C860" s="239"/>
      <c r="D860" s="239"/>
      <c r="E860" s="239"/>
      <c r="F860" s="239"/>
      <c r="G860" s="239"/>
      <c r="H860" s="239"/>
      <c r="I860" s="239"/>
      <c r="J860" s="239"/>
      <c r="K860" s="239"/>
      <c r="L860" s="239"/>
      <c r="M860" s="239"/>
    </row>
    <row r="861">
      <c r="A861" s="239"/>
      <c r="B861" s="239"/>
      <c r="C861" s="239"/>
      <c r="D861" s="239"/>
      <c r="E861" s="239"/>
      <c r="F861" s="239"/>
      <c r="G861" s="239"/>
      <c r="H861" s="239"/>
      <c r="I861" s="239"/>
      <c r="J861" s="239"/>
      <c r="K861" s="239"/>
      <c r="L861" s="239"/>
      <c r="M861" s="239"/>
    </row>
    <row r="862">
      <c r="A862" s="239"/>
      <c r="B862" s="239"/>
      <c r="C862" s="239"/>
      <c r="D862" s="239"/>
      <c r="E862" s="239"/>
      <c r="F862" s="239"/>
      <c r="G862" s="239"/>
      <c r="H862" s="239"/>
      <c r="I862" s="239"/>
      <c r="J862" s="239"/>
      <c r="K862" s="239"/>
      <c r="L862" s="239"/>
      <c r="M862" s="239"/>
    </row>
    <row r="863">
      <c r="A863" s="239"/>
      <c r="B863" s="239"/>
      <c r="C863" s="239"/>
      <c r="D863" s="239"/>
      <c r="E863" s="239"/>
      <c r="F863" s="239"/>
      <c r="G863" s="239"/>
      <c r="H863" s="239"/>
      <c r="I863" s="239"/>
      <c r="J863" s="239"/>
      <c r="K863" s="239"/>
      <c r="L863" s="239"/>
      <c r="M863" s="239"/>
    </row>
    <row r="864">
      <c r="A864" s="239"/>
      <c r="B864" s="239"/>
      <c r="C864" s="239"/>
      <c r="D864" s="239"/>
      <c r="E864" s="239"/>
      <c r="F864" s="239"/>
      <c r="G864" s="239"/>
      <c r="H864" s="239"/>
      <c r="I864" s="239"/>
      <c r="J864" s="239"/>
      <c r="K864" s="239"/>
      <c r="L864" s="239"/>
      <c r="M864" s="239"/>
    </row>
    <row r="865">
      <c r="A865" s="239"/>
      <c r="B865" s="239"/>
      <c r="C865" s="239"/>
      <c r="D865" s="239"/>
      <c r="E865" s="239"/>
      <c r="F865" s="239"/>
      <c r="G865" s="239"/>
      <c r="H865" s="239"/>
      <c r="I865" s="239"/>
      <c r="J865" s="239"/>
      <c r="K865" s="239"/>
      <c r="L865" s="239"/>
      <c r="M865" s="239"/>
    </row>
    <row r="866">
      <c r="A866" s="239"/>
      <c r="B866" s="239"/>
      <c r="C866" s="239"/>
      <c r="D866" s="239"/>
      <c r="E866" s="239"/>
      <c r="F866" s="239"/>
      <c r="G866" s="239"/>
      <c r="H866" s="239"/>
      <c r="I866" s="239"/>
      <c r="J866" s="239"/>
      <c r="K866" s="239"/>
      <c r="L866" s="239"/>
      <c r="M866" s="239"/>
    </row>
    <row r="867">
      <c r="A867" s="239"/>
      <c r="B867" s="239"/>
      <c r="C867" s="239"/>
      <c r="D867" s="239"/>
      <c r="E867" s="239"/>
      <c r="F867" s="239"/>
      <c r="G867" s="239"/>
      <c r="H867" s="239"/>
      <c r="I867" s="239"/>
      <c r="J867" s="239"/>
      <c r="K867" s="239"/>
      <c r="L867" s="239"/>
      <c r="M867" s="239"/>
    </row>
    <row r="868">
      <c r="A868" s="239"/>
      <c r="B868" s="239"/>
      <c r="C868" s="239"/>
      <c r="D868" s="239"/>
      <c r="E868" s="239"/>
      <c r="F868" s="239"/>
      <c r="G868" s="239"/>
      <c r="H868" s="239"/>
      <c r="I868" s="239"/>
      <c r="J868" s="239"/>
      <c r="K868" s="239"/>
      <c r="L868" s="239"/>
      <c r="M868" s="239"/>
    </row>
    <row r="869">
      <c r="A869" s="239"/>
      <c r="B869" s="239"/>
      <c r="C869" s="239"/>
      <c r="D869" s="239"/>
      <c r="E869" s="239"/>
      <c r="F869" s="239"/>
      <c r="G869" s="239"/>
      <c r="H869" s="239"/>
      <c r="I869" s="239"/>
      <c r="J869" s="239"/>
      <c r="K869" s="239"/>
      <c r="L869" s="239"/>
      <c r="M869" s="239"/>
    </row>
    <row r="870">
      <c r="A870" s="239"/>
      <c r="B870" s="239"/>
      <c r="C870" s="239"/>
      <c r="D870" s="239"/>
      <c r="E870" s="239"/>
      <c r="F870" s="239"/>
      <c r="G870" s="239"/>
      <c r="H870" s="239"/>
      <c r="I870" s="239"/>
      <c r="J870" s="239"/>
      <c r="K870" s="239"/>
      <c r="L870" s="239"/>
      <c r="M870" s="239"/>
    </row>
    <row r="871">
      <c r="A871" s="239"/>
      <c r="B871" s="239"/>
      <c r="C871" s="239"/>
      <c r="D871" s="239"/>
      <c r="E871" s="239"/>
      <c r="F871" s="239"/>
      <c r="G871" s="239"/>
      <c r="H871" s="239"/>
      <c r="I871" s="239"/>
      <c r="J871" s="239"/>
      <c r="K871" s="239"/>
      <c r="L871" s="239"/>
      <c r="M871" s="239"/>
    </row>
    <row r="872">
      <c r="A872" s="239"/>
      <c r="B872" s="239"/>
      <c r="C872" s="239"/>
      <c r="D872" s="239"/>
      <c r="E872" s="239"/>
      <c r="F872" s="239"/>
      <c r="G872" s="239"/>
      <c r="H872" s="239"/>
      <c r="I872" s="239"/>
      <c r="J872" s="239"/>
      <c r="K872" s="239"/>
      <c r="L872" s="239"/>
      <c r="M872" s="239"/>
    </row>
    <row r="873">
      <c r="A873" s="239"/>
      <c r="B873" s="239"/>
      <c r="C873" s="239"/>
      <c r="D873" s="239"/>
      <c r="E873" s="239"/>
      <c r="F873" s="239"/>
      <c r="G873" s="239"/>
      <c r="H873" s="239"/>
      <c r="I873" s="239"/>
      <c r="J873" s="239"/>
      <c r="K873" s="239"/>
      <c r="L873" s="239"/>
      <c r="M873" s="239"/>
    </row>
    <row r="874">
      <c r="A874" s="239"/>
      <c r="B874" s="239"/>
      <c r="C874" s="239"/>
      <c r="D874" s="239"/>
      <c r="E874" s="239"/>
      <c r="F874" s="239"/>
      <c r="G874" s="239"/>
      <c r="H874" s="239"/>
      <c r="I874" s="239"/>
      <c r="J874" s="239"/>
      <c r="K874" s="239"/>
      <c r="L874" s="239"/>
      <c r="M874" s="239"/>
    </row>
    <row r="875">
      <c r="A875" s="239"/>
      <c r="B875" s="239"/>
      <c r="C875" s="239"/>
      <c r="D875" s="239"/>
      <c r="E875" s="239"/>
      <c r="F875" s="239"/>
      <c r="G875" s="239"/>
      <c r="H875" s="239"/>
      <c r="I875" s="239"/>
      <c r="J875" s="239"/>
      <c r="K875" s="239"/>
      <c r="L875" s="239"/>
      <c r="M875" s="239"/>
    </row>
    <row r="876">
      <c r="A876" s="239"/>
      <c r="B876" s="239"/>
      <c r="C876" s="239"/>
      <c r="D876" s="239"/>
      <c r="E876" s="239"/>
      <c r="F876" s="239"/>
      <c r="G876" s="239"/>
      <c r="H876" s="239"/>
      <c r="I876" s="239"/>
      <c r="J876" s="239"/>
      <c r="K876" s="239"/>
      <c r="L876" s="239"/>
      <c r="M876" s="239"/>
    </row>
    <row r="877">
      <c r="A877" s="239"/>
      <c r="B877" s="239"/>
      <c r="C877" s="239"/>
      <c r="D877" s="239"/>
      <c r="E877" s="239"/>
      <c r="F877" s="239"/>
      <c r="G877" s="239"/>
      <c r="H877" s="239"/>
      <c r="I877" s="239"/>
      <c r="J877" s="239"/>
      <c r="K877" s="239"/>
      <c r="L877" s="239"/>
      <c r="M877" s="239"/>
    </row>
    <row r="878">
      <c r="A878" s="239"/>
      <c r="B878" s="239"/>
      <c r="C878" s="239"/>
      <c r="D878" s="239"/>
      <c r="E878" s="239"/>
      <c r="F878" s="239"/>
      <c r="G878" s="239"/>
      <c r="H878" s="239"/>
      <c r="I878" s="239"/>
      <c r="J878" s="239"/>
      <c r="K878" s="239"/>
      <c r="L878" s="239"/>
      <c r="M878" s="239"/>
    </row>
    <row r="879">
      <c r="A879" s="239"/>
      <c r="B879" s="239"/>
      <c r="C879" s="239"/>
      <c r="D879" s="239"/>
      <c r="E879" s="239"/>
      <c r="F879" s="239"/>
      <c r="G879" s="239"/>
      <c r="H879" s="239"/>
      <c r="I879" s="239"/>
      <c r="J879" s="239"/>
      <c r="K879" s="239"/>
      <c r="L879" s="239"/>
      <c r="M879" s="239"/>
    </row>
    <row r="880">
      <c r="A880" s="239"/>
      <c r="B880" s="239"/>
      <c r="C880" s="239"/>
      <c r="D880" s="239"/>
      <c r="E880" s="239"/>
      <c r="F880" s="239"/>
      <c r="G880" s="239"/>
      <c r="H880" s="239"/>
      <c r="I880" s="239"/>
      <c r="J880" s="239"/>
      <c r="K880" s="239"/>
      <c r="L880" s="239"/>
      <c r="M880" s="239"/>
    </row>
    <row r="881">
      <c r="A881" s="239"/>
      <c r="B881" s="239"/>
      <c r="C881" s="239"/>
      <c r="D881" s="239"/>
      <c r="E881" s="239"/>
      <c r="F881" s="239"/>
      <c r="G881" s="239"/>
      <c r="H881" s="239"/>
      <c r="I881" s="239"/>
      <c r="J881" s="239"/>
      <c r="K881" s="239"/>
      <c r="L881" s="239"/>
      <c r="M881" s="239"/>
    </row>
    <row r="882">
      <c r="A882" s="239"/>
      <c r="B882" s="239"/>
      <c r="C882" s="239"/>
      <c r="D882" s="239"/>
      <c r="E882" s="239"/>
      <c r="F882" s="239"/>
      <c r="G882" s="239"/>
      <c r="H882" s="239"/>
      <c r="I882" s="239"/>
      <c r="J882" s="239"/>
      <c r="K882" s="239"/>
      <c r="L882" s="239"/>
      <c r="M882" s="239"/>
    </row>
    <row r="883">
      <c r="A883" s="239"/>
      <c r="B883" s="239"/>
      <c r="C883" s="239"/>
      <c r="D883" s="239"/>
      <c r="E883" s="239"/>
      <c r="F883" s="239"/>
      <c r="G883" s="239"/>
      <c r="H883" s="239"/>
      <c r="I883" s="239"/>
      <c r="J883" s="239"/>
      <c r="K883" s="239"/>
      <c r="L883" s="239"/>
      <c r="M883" s="239"/>
    </row>
    <row r="884">
      <c r="A884" s="239"/>
      <c r="B884" s="239"/>
      <c r="C884" s="239"/>
      <c r="D884" s="239"/>
      <c r="E884" s="239"/>
      <c r="F884" s="239"/>
      <c r="G884" s="239"/>
      <c r="H884" s="239"/>
      <c r="I884" s="239"/>
      <c r="J884" s="239"/>
      <c r="K884" s="239"/>
      <c r="L884" s="239"/>
      <c r="M884" s="239"/>
    </row>
    <row r="885">
      <c r="A885" s="239"/>
      <c r="B885" s="239"/>
      <c r="C885" s="239"/>
      <c r="D885" s="239"/>
      <c r="E885" s="239"/>
      <c r="F885" s="239"/>
      <c r="G885" s="239"/>
      <c r="H885" s="239"/>
      <c r="I885" s="239"/>
      <c r="J885" s="239"/>
      <c r="K885" s="239"/>
      <c r="L885" s="239"/>
      <c r="M885" s="239"/>
    </row>
    <row r="886">
      <c r="A886" s="239"/>
      <c r="B886" s="239"/>
      <c r="C886" s="239"/>
      <c r="D886" s="239"/>
      <c r="E886" s="239"/>
      <c r="F886" s="239"/>
      <c r="G886" s="239"/>
      <c r="H886" s="239"/>
      <c r="I886" s="239"/>
      <c r="J886" s="239"/>
      <c r="K886" s="239"/>
      <c r="L886" s="239"/>
      <c r="M886" s="239"/>
    </row>
    <row r="887">
      <c r="A887" s="239"/>
      <c r="B887" s="239"/>
      <c r="C887" s="239"/>
      <c r="D887" s="239"/>
      <c r="E887" s="239"/>
      <c r="F887" s="239"/>
      <c r="G887" s="239"/>
      <c r="H887" s="239"/>
      <c r="I887" s="239"/>
      <c r="J887" s="239"/>
      <c r="K887" s="239"/>
      <c r="L887" s="239"/>
      <c r="M887" s="239"/>
    </row>
    <row r="888">
      <c r="A888" s="239"/>
      <c r="B888" s="239"/>
      <c r="C888" s="239"/>
      <c r="D888" s="239"/>
      <c r="E888" s="239"/>
      <c r="F888" s="239"/>
      <c r="G888" s="239"/>
      <c r="H888" s="239"/>
      <c r="I888" s="239"/>
      <c r="J888" s="239"/>
      <c r="K888" s="239"/>
      <c r="L888" s="239"/>
      <c r="M888" s="239"/>
    </row>
    <row r="889">
      <c r="A889" s="239"/>
      <c r="B889" s="239"/>
      <c r="C889" s="239"/>
      <c r="D889" s="239"/>
      <c r="E889" s="239"/>
      <c r="F889" s="239"/>
      <c r="G889" s="239"/>
      <c r="H889" s="239"/>
      <c r="I889" s="239"/>
      <c r="J889" s="239"/>
      <c r="K889" s="239"/>
      <c r="L889" s="239"/>
      <c r="M889" s="239"/>
    </row>
    <row r="890">
      <c r="A890" s="239"/>
      <c r="B890" s="239"/>
      <c r="C890" s="239"/>
      <c r="D890" s="239"/>
      <c r="E890" s="239"/>
      <c r="F890" s="239"/>
      <c r="G890" s="239"/>
      <c r="H890" s="239"/>
      <c r="I890" s="239"/>
      <c r="J890" s="239"/>
      <c r="K890" s="239"/>
      <c r="L890" s="239"/>
      <c r="M890" s="239"/>
    </row>
    <row r="891">
      <c r="A891" s="239"/>
      <c r="B891" s="239"/>
      <c r="C891" s="239"/>
      <c r="D891" s="239"/>
      <c r="E891" s="239"/>
      <c r="F891" s="239"/>
      <c r="G891" s="239"/>
      <c r="H891" s="239"/>
      <c r="I891" s="239"/>
      <c r="J891" s="239"/>
      <c r="K891" s="239"/>
      <c r="L891" s="239"/>
      <c r="M891" s="239"/>
    </row>
    <row r="892">
      <c r="A892" s="239"/>
      <c r="B892" s="239"/>
      <c r="C892" s="239"/>
      <c r="D892" s="239"/>
      <c r="E892" s="239"/>
      <c r="F892" s="239"/>
      <c r="G892" s="239"/>
      <c r="H892" s="239"/>
      <c r="I892" s="239"/>
      <c r="J892" s="239"/>
      <c r="K892" s="239"/>
      <c r="L892" s="239"/>
      <c r="M892" s="239"/>
    </row>
    <row r="893">
      <c r="A893" s="239"/>
      <c r="B893" s="239"/>
      <c r="C893" s="239"/>
      <c r="D893" s="239"/>
      <c r="E893" s="239"/>
      <c r="F893" s="239"/>
      <c r="G893" s="239"/>
      <c r="H893" s="239"/>
      <c r="I893" s="239"/>
      <c r="J893" s="239"/>
      <c r="K893" s="239"/>
      <c r="L893" s="239"/>
      <c r="M893" s="239"/>
    </row>
    <row r="894">
      <c r="A894" s="239"/>
      <c r="B894" s="239"/>
      <c r="C894" s="239"/>
      <c r="D894" s="239"/>
      <c r="E894" s="239"/>
      <c r="F894" s="239"/>
      <c r="G894" s="239"/>
      <c r="H894" s="239"/>
      <c r="I894" s="239"/>
      <c r="J894" s="239"/>
      <c r="K894" s="239"/>
      <c r="L894" s="239"/>
      <c r="M894" s="239"/>
    </row>
    <row r="895">
      <c r="A895" s="239"/>
      <c r="B895" s="239"/>
      <c r="C895" s="239"/>
      <c r="D895" s="239"/>
      <c r="E895" s="239"/>
      <c r="F895" s="239"/>
      <c r="G895" s="239"/>
      <c r="H895" s="239"/>
      <c r="I895" s="239"/>
      <c r="J895" s="239"/>
      <c r="K895" s="239"/>
      <c r="L895" s="239"/>
      <c r="M895" s="239"/>
    </row>
    <row r="896">
      <c r="A896" s="239"/>
      <c r="B896" s="239"/>
      <c r="C896" s="239"/>
      <c r="D896" s="239"/>
      <c r="E896" s="239"/>
      <c r="F896" s="239"/>
      <c r="G896" s="239"/>
      <c r="H896" s="239"/>
      <c r="I896" s="239"/>
      <c r="J896" s="239"/>
      <c r="K896" s="239"/>
      <c r="L896" s="239"/>
      <c r="M896" s="239"/>
    </row>
    <row r="897">
      <c r="A897" s="239"/>
      <c r="B897" s="239"/>
      <c r="C897" s="239"/>
      <c r="D897" s="239"/>
      <c r="E897" s="239"/>
      <c r="F897" s="239"/>
      <c r="G897" s="239"/>
      <c r="H897" s="239"/>
      <c r="I897" s="239"/>
      <c r="J897" s="239"/>
      <c r="K897" s="239"/>
      <c r="L897" s="239"/>
      <c r="M897" s="239"/>
    </row>
    <row r="898">
      <c r="A898" s="239"/>
      <c r="B898" s="239"/>
      <c r="C898" s="239"/>
      <c r="D898" s="239"/>
      <c r="E898" s="239"/>
      <c r="F898" s="239"/>
      <c r="G898" s="239"/>
      <c r="H898" s="239"/>
      <c r="I898" s="239"/>
      <c r="J898" s="239"/>
      <c r="K898" s="239"/>
      <c r="L898" s="239"/>
      <c r="M898" s="239"/>
    </row>
    <row r="899">
      <c r="A899" s="239"/>
      <c r="B899" s="239"/>
      <c r="C899" s="239"/>
      <c r="D899" s="239"/>
      <c r="E899" s="239"/>
      <c r="F899" s="239"/>
      <c r="G899" s="239"/>
      <c r="H899" s="239"/>
      <c r="I899" s="239"/>
      <c r="J899" s="239"/>
      <c r="K899" s="239"/>
      <c r="L899" s="239"/>
      <c r="M899" s="239"/>
    </row>
    <row r="900">
      <c r="A900" s="239"/>
      <c r="B900" s="239"/>
      <c r="C900" s="239"/>
      <c r="D900" s="239"/>
      <c r="E900" s="239"/>
      <c r="F900" s="239"/>
      <c r="G900" s="239"/>
      <c r="H900" s="239"/>
      <c r="I900" s="239"/>
      <c r="J900" s="239"/>
      <c r="K900" s="239"/>
      <c r="L900" s="239"/>
      <c r="M900" s="239"/>
    </row>
    <row r="901">
      <c r="A901" s="239"/>
      <c r="B901" s="239"/>
      <c r="C901" s="239"/>
      <c r="D901" s="239"/>
      <c r="E901" s="239"/>
      <c r="F901" s="239"/>
      <c r="G901" s="239"/>
      <c r="H901" s="239"/>
      <c r="I901" s="239"/>
      <c r="J901" s="239"/>
      <c r="K901" s="239"/>
      <c r="L901" s="239"/>
      <c r="M901" s="239"/>
    </row>
    <row r="902">
      <c r="A902" s="239"/>
      <c r="B902" s="239"/>
      <c r="C902" s="239"/>
      <c r="D902" s="239"/>
      <c r="E902" s="239"/>
      <c r="F902" s="239"/>
      <c r="G902" s="239"/>
      <c r="H902" s="239"/>
      <c r="I902" s="239"/>
      <c r="J902" s="239"/>
      <c r="K902" s="239"/>
      <c r="L902" s="239"/>
      <c r="M902" s="239"/>
    </row>
    <row r="903">
      <c r="A903" s="239"/>
      <c r="B903" s="239"/>
      <c r="C903" s="239"/>
      <c r="D903" s="239"/>
      <c r="E903" s="239"/>
      <c r="F903" s="239"/>
      <c r="G903" s="239"/>
      <c r="H903" s="239"/>
      <c r="I903" s="239"/>
      <c r="J903" s="239"/>
      <c r="K903" s="239"/>
      <c r="L903" s="239"/>
      <c r="M903" s="239"/>
    </row>
    <row r="904">
      <c r="A904" s="239"/>
      <c r="B904" s="239"/>
      <c r="C904" s="239"/>
      <c r="D904" s="239"/>
      <c r="E904" s="239"/>
      <c r="F904" s="239"/>
      <c r="G904" s="239"/>
      <c r="H904" s="239"/>
      <c r="I904" s="239"/>
      <c r="J904" s="239"/>
      <c r="K904" s="239"/>
      <c r="L904" s="239"/>
      <c r="M904" s="239"/>
    </row>
    <row r="905">
      <c r="A905" s="239"/>
      <c r="B905" s="239"/>
      <c r="C905" s="239"/>
      <c r="D905" s="239"/>
      <c r="E905" s="239"/>
      <c r="F905" s="239"/>
      <c r="G905" s="239"/>
      <c r="H905" s="239"/>
      <c r="I905" s="239"/>
      <c r="J905" s="239"/>
      <c r="K905" s="239"/>
      <c r="L905" s="239"/>
      <c r="M905" s="239"/>
    </row>
    <row r="906">
      <c r="A906" s="239"/>
      <c r="B906" s="239"/>
      <c r="C906" s="239"/>
      <c r="D906" s="239"/>
      <c r="E906" s="239"/>
      <c r="F906" s="239"/>
      <c r="G906" s="239"/>
      <c r="H906" s="239"/>
      <c r="I906" s="239"/>
      <c r="J906" s="239"/>
      <c r="K906" s="239"/>
      <c r="L906" s="239"/>
      <c r="M906" s="239"/>
    </row>
    <row r="907">
      <c r="A907" s="239"/>
      <c r="B907" s="239"/>
      <c r="C907" s="239"/>
      <c r="D907" s="239"/>
      <c r="E907" s="239"/>
      <c r="F907" s="239"/>
      <c r="G907" s="239"/>
      <c r="H907" s="239"/>
      <c r="I907" s="239"/>
      <c r="J907" s="239"/>
      <c r="K907" s="239"/>
      <c r="L907" s="239"/>
      <c r="M907" s="239"/>
    </row>
    <row r="908">
      <c r="A908" s="239"/>
      <c r="B908" s="239"/>
      <c r="C908" s="239"/>
      <c r="D908" s="239"/>
      <c r="E908" s="239"/>
      <c r="F908" s="239"/>
      <c r="G908" s="239"/>
      <c r="H908" s="239"/>
      <c r="I908" s="239"/>
      <c r="J908" s="239"/>
      <c r="K908" s="239"/>
      <c r="L908" s="239"/>
      <c r="M908" s="239"/>
    </row>
    <row r="909">
      <c r="A909" s="239"/>
      <c r="B909" s="239"/>
      <c r="C909" s="239"/>
      <c r="D909" s="239"/>
      <c r="E909" s="239"/>
      <c r="F909" s="239"/>
      <c r="G909" s="239"/>
      <c r="H909" s="239"/>
      <c r="I909" s="239"/>
      <c r="J909" s="239"/>
      <c r="K909" s="239"/>
      <c r="L909" s="239"/>
      <c r="M909" s="239"/>
    </row>
    <row r="910">
      <c r="A910" s="239"/>
      <c r="B910" s="239"/>
      <c r="C910" s="239"/>
      <c r="D910" s="239"/>
      <c r="E910" s="239"/>
      <c r="F910" s="239"/>
      <c r="G910" s="239"/>
      <c r="H910" s="239"/>
      <c r="I910" s="239"/>
      <c r="J910" s="239"/>
      <c r="K910" s="239"/>
      <c r="L910" s="239"/>
      <c r="M910" s="239"/>
    </row>
    <row r="911">
      <c r="A911" s="239"/>
      <c r="B911" s="239"/>
      <c r="C911" s="239"/>
      <c r="D911" s="239"/>
      <c r="E911" s="239"/>
      <c r="F911" s="239"/>
      <c r="G911" s="239"/>
      <c r="H911" s="239"/>
      <c r="I911" s="239"/>
      <c r="J911" s="239"/>
      <c r="K911" s="239"/>
      <c r="L911" s="239"/>
      <c r="M911" s="239"/>
    </row>
    <row r="912">
      <c r="A912" s="239"/>
      <c r="B912" s="239"/>
      <c r="C912" s="239"/>
      <c r="D912" s="239"/>
      <c r="E912" s="239"/>
      <c r="F912" s="239"/>
      <c r="G912" s="239"/>
      <c r="H912" s="239"/>
      <c r="I912" s="239"/>
      <c r="J912" s="239"/>
      <c r="K912" s="239"/>
      <c r="L912" s="239"/>
      <c r="M912" s="239"/>
    </row>
    <row r="913">
      <c r="A913" s="239"/>
      <c r="B913" s="239"/>
      <c r="C913" s="239"/>
      <c r="D913" s="239"/>
      <c r="E913" s="239"/>
      <c r="F913" s="239"/>
      <c r="G913" s="239"/>
      <c r="H913" s="239"/>
      <c r="I913" s="239"/>
      <c r="J913" s="239"/>
      <c r="K913" s="239"/>
      <c r="L913" s="239"/>
      <c r="M913" s="239"/>
    </row>
    <row r="914">
      <c r="A914" s="239"/>
      <c r="B914" s="239"/>
      <c r="C914" s="239"/>
      <c r="D914" s="239"/>
      <c r="E914" s="239"/>
      <c r="F914" s="239"/>
      <c r="G914" s="239"/>
      <c r="H914" s="239"/>
      <c r="I914" s="239"/>
      <c r="J914" s="239"/>
      <c r="K914" s="239"/>
      <c r="L914" s="239"/>
      <c r="M914" s="239"/>
    </row>
    <row r="915">
      <c r="A915" s="239"/>
      <c r="B915" s="239"/>
      <c r="C915" s="239"/>
      <c r="D915" s="239"/>
      <c r="E915" s="239"/>
      <c r="F915" s="239"/>
      <c r="G915" s="239"/>
      <c r="H915" s="239"/>
      <c r="I915" s="239"/>
      <c r="J915" s="239"/>
      <c r="K915" s="239"/>
      <c r="L915" s="239"/>
      <c r="M915" s="239"/>
    </row>
    <row r="916">
      <c r="A916" s="239"/>
      <c r="B916" s="239"/>
      <c r="C916" s="239"/>
      <c r="D916" s="239"/>
      <c r="E916" s="239"/>
      <c r="F916" s="239"/>
      <c r="G916" s="239"/>
      <c r="H916" s="239"/>
      <c r="I916" s="239"/>
      <c r="J916" s="239"/>
      <c r="K916" s="239"/>
      <c r="L916" s="239"/>
      <c r="M916" s="239"/>
    </row>
    <row r="917">
      <c r="A917" s="239"/>
      <c r="B917" s="239"/>
      <c r="C917" s="239"/>
      <c r="D917" s="239"/>
      <c r="E917" s="239"/>
      <c r="F917" s="239"/>
      <c r="G917" s="239"/>
      <c r="H917" s="239"/>
      <c r="I917" s="239"/>
      <c r="J917" s="239"/>
      <c r="K917" s="239"/>
      <c r="L917" s="239"/>
      <c r="M917" s="239"/>
    </row>
    <row r="918">
      <c r="A918" s="239"/>
      <c r="B918" s="239"/>
      <c r="C918" s="239"/>
      <c r="D918" s="239"/>
      <c r="E918" s="239"/>
      <c r="F918" s="239"/>
      <c r="G918" s="239"/>
      <c r="H918" s="239"/>
      <c r="I918" s="239"/>
      <c r="J918" s="239"/>
      <c r="K918" s="239"/>
      <c r="L918" s="239"/>
      <c r="M918" s="239"/>
    </row>
    <row r="919">
      <c r="A919" s="239"/>
      <c r="B919" s="239"/>
      <c r="C919" s="239"/>
      <c r="D919" s="239"/>
      <c r="E919" s="239"/>
      <c r="F919" s="239"/>
      <c r="G919" s="239"/>
      <c r="H919" s="239"/>
      <c r="I919" s="239"/>
      <c r="J919" s="239"/>
      <c r="K919" s="239"/>
      <c r="L919" s="239"/>
      <c r="M919" s="239"/>
    </row>
    <row r="920">
      <c r="A920" s="239"/>
      <c r="B920" s="239"/>
      <c r="C920" s="239"/>
      <c r="D920" s="239"/>
      <c r="E920" s="239"/>
      <c r="F920" s="239"/>
      <c r="G920" s="239"/>
      <c r="H920" s="239"/>
      <c r="I920" s="239"/>
      <c r="J920" s="239"/>
      <c r="K920" s="239"/>
      <c r="L920" s="239"/>
      <c r="M920" s="239"/>
    </row>
    <row r="921">
      <c r="A921" s="239"/>
      <c r="B921" s="239"/>
      <c r="C921" s="239"/>
      <c r="D921" s="239"/>
      <c r="E921" s="239"/>
      <c r="F921" s="239"/>
      <c r="G921" s="239"/>
      <c r="H921" s="239"/>
      <c r="I921" s="239"/>
      <c r="J921" s="239"/>
      <c r="K921" s="239"/>
      <c r="L921" s="239"/>
      <c r="M921" s="239"/>
    </row>
    <row r="922">
      <c r="A922" s="239"/>
      <c r="B922" s="239"/>
      <c r="C922" s="239"/>
      <c r="D922" s="239"/>
      <c r="E922" s="239"/>
      <c r="F922" s="239"/>
      <c r="G922" s="239"/>
      <c r="H922" s="239"/>
      <c r="I922" s="239"/>
      <c r="J922" s="239"/>
      <c r="K922" s="239"/>
      <c r="L922" s="239"/>
      <c r="M922" s="239"/>
    </row>
    <row r="923">
      <c r="A923" s="239"/>
      <c r="B923" s="239"/>
      <c r="C923" s="239"/>
      <c r="D923" s="239"/>
      <c r="E923" s="239"/>
      <c r="F923" s="239"/>
      <c r="G923" s="239"/>
      <c r="H923" s="239"/>
      <c r="I923" s="239"/>
      <c r="J923" s="239"/>
      <c r="K923" s="239"/>
      <c r="L923" s="239"/>
      <c r="M923" s="239"/>
    </row>
    <row r="924">
      <c r="A924" s="239"/>
      <c r="B924" s="239"/>
      <c r="C924" s="239"/>
      <c r="D924" s="239"/>
      <c r="E924" s="239"/>
      <c r="F924" s="239"/>
      <c r="G924" s="239"/>
      <c r="H924" s="239"/>
      <c r="I924" s="239"/>
      <c r="J924" s="239"/>
      <c r="K924" s="239"/>
      <c r="L924" s="239"/>
      <c r="M924" s="239"/>
    </row>
    <row r="925">
      <c r="A925" s="239"/>
      <c r="B925" s="239"/>
      <c r="C925" s="239"/>
      <c r="D925" s="239"/>
      <c r="E925" s="239"/>
      <c r="F925" s="239"/>
      <c r="G925" s="239"/>
      <c r="H925" s="239"/>
      <c r="I925" s="239"/>
      <c r="J925" s="239"/>
      <c r="K925" s="239"/>
      <c r="L925" s="239"/>
      <c r="M925" s="239"/>
    </row>
    <row r="926">
      <c r="A926" s="239"/>
      <c r="B926" s="239"/>
      <c r="C926" s="239"/>
      <c r="D926" s="239"/>
      <c r="E926" s="239"/>
      <c r="F926" s="239"/>
      <c r="G926" s="239"/>
      <c r="H926" s="239"/>
      <c r="I926" s="239"/>
      <c r="J926" s="239"/>
      <c r="K926" s="239"/>
      <c r="L926" s="239"/>
      <c r="M926" s="239"/>
    </row>
    <row r="927">
      <c r="A927" s="239"/>
      <c r="B927" s="239"/>
      <c r="C927" s="239"/>
      <c r="D927" s="239"/>
      <c r="E927" s="239"/>
      <c r="F927" s="239"/>
      <c r="G927" s="239"/>
      <c r="H927" s="239"/>
      <c r="I927" s="239"/>
      <c r="J927" s="239"/>
      <c r="K927" s="239"/>
      <c r="L927" s="239"/>
      <c r="M927" s="239"/>
    </row>
    <row r="928">
      <c r="A928" s="239"/>
      <c r="B928" s="239"/>
      <c r="C928" s="239"/>
      <c r="D928" s="239"/>
      <c r="E928" s="239"/>
      <c r="F928" s="239"/>
      <c r="G928" s="239"/>
      <c r="H928" s="239"/>
      <c r="I928" s="239"/>
      <c r="J928" s="239"/>
      <c r="K928" s="239"/>
      <c r="L928" s="239"/>
      <c r="M928" s="239"/>
    </row>
    <row r="929">
      <c r="A929" s="239"/>
      <c r="B929" s="239"/>
      <c r="C929" s="239"/>
      <c r="D929" s="239"/>
      <c r="E929" s="239"/>
      <c r="F929" s="239"/>
      <c r="G929" s="239"/>
      <c r="H929" s="239"/>
      <c r="I929" s="239"/>
      <c r="J929" s="239"/>
      <c r="K929" s="239"/>
      <c r="L929" s="239"/>
      <c r="M929" s="239"/>
    </row>
    <row r="930">
      <c r="A930" s="239"/>
      <c r="B930" s="239"/>
      <c r="C930" s="239"/>
      <c r="D930" s="239"/>
      <c r="E930" s="239"/>
      <c r="F930" s="239"/>
      <c r="G930" s="239"/>
      <c r="H930" s="239"/>
      <c r="I930" s="239"/>
      <c r="J930" s="239"/>
      <c r="K930" s="239"/>
      <c r="L930" s="239"/>
      <c r="M930" s="239"/>
    </row>
    <row r="931">
      <c r="A931" s="239"/>
      <c r="B931" s="239"/>
      <c r="C931" s="239"/>
      <c r="D931" s="239"/>
      <c r="E931" s="239"/>
      <c r="F931" s="239"/>
      <c r="G931" s="239"/>
      <c r="H931" s="239"/>
      <c r="I931" s="239"/>
      <c r="J931" s="239"/>
      <c r="K931" s="239"/>
      <c r="L931" s="239"/>
      <c r="M931" s="239"/>
    </row>
    <row r="932">
      <c r="A932" s="239"/>
      <c r="B932" s="239"/>
      <c r="C932" s="239"/>
      <c r="D932" s="239"/>
      <c r="E932" s="239"/>
      <c r="F932" s="239"/>
      <c r="G932" s="239"/>
      <c r="H932" s="239"/>
      <c r="I932" s="239"/>
      <c r="J932" s="239"/>
      <c r="K932" s="239"/>
      <c r="L932" s="239"/>
      <c r="M932" s="239"/>
    </row>
    <row r="933">
      <c r="A933" s="239"/>
      <c r="B933" s="239"/>
      <c r="C933" s="239"/>
      <c r="D933" s="239"/>
      <c r="E933" s="239"/>
      <c r="F933" s="239"/>
      <c r="G933" s="239"/>
      <c r="H933" s="239"/>
      <c r="I933" s="239"/>
      <c r="J933" s="239"/>
      <c r="K933" s="239"/>
      <c r="L933" s="239"/>
      <c r="M933" s="239"/>
    </row>
    <row r="934">
      <c r="A934" s="239"/>
      <c r="B934" s="239"/>
      <c r="C934" s="239"/>
      <c r="D934" s="239"/>
      <c r="E934" s="239"/>
      <c r="F934" s="239"/>
      <c r="G934" s="239"/>
      <c r="H934" s="239"/>
      <c r="I934" s="239"/>
      <c r="J934" s="239"/>
      <c r="K934" s="239"/>
      <c r="L934" s="239"/>
      <c r="M934" s="239"/>
    </row>
    <row r="935">
      <c r="A935" s="239"/>
      <c r="B935" s="239"/>
      <c r="C935" s="239"/>
      <c r="D935" s="239"/>
      <c r="E935" s="239"/>
      <c r="F935" s="239"/>
      <c r="G935" s="239"/>
      <c r="H935" s="239"/>
      <c r="I935" s="239"/>
      <c r="J935" s="239"/>
      <c r="K935" s="239"/>
      <c r="L935" s="239"/>
      <c r="M935" s="239"/>
    </row>
    <row r="936">
      <c r="A936" s="239"/>
      <c r="B936" s="239"/>
      <c r="C936" s="239"/>
      <c r="D936" s="239"/>
      <c r="E936" s="239"/>
      <c r="F936" s="239"/>
      <c r="G936" s="239"/>
      <c r="H936" s="239"/>
      <c r="I936" s="239"/>
      <c r="J936" s="239"/>
      <c r="K936" s="239"/>
      <c r="L936" s="239"/>
      <c r="M936" s="239"/>
    </row>
    <row r="937">
      <c r="A937" s="239"/>
      <c r="B937" s="239"/>
      <c r="C937" s="239"/>
      <c r="D937" s="239"/>
      <c r="E937" s="239"/>
      <c r="F937" s="239"/>
      <c r="G937" s="239"/>
      <c r="H937" s="239"/>
      <c r="I937" s="239"/>
      <c r="J937" s="239"/>
      <c r="K937" s="239"/>
      <c r="L937" s="239"/>
      <c r="M937" s="239"/>
    </row>
    <row r="938">
      <c r="A938" s="239"/>
      <c r="B938" s="239"/>
      <c r="C938" s="239"/>
      <c r="D938" s="239"/>
      <c r="E938" s="239"/>
      <c r="F938" s="239"/>
      <c r="G938" s="239"/>
      <c r="H938" s="239"/>
      <c r="I938" s="239"/>
      <c r="J938" s="239"/>
      <c r="K938" s="239"/>
      <c r="L938" s="239"/>
      <c r="M938" s="239"/>
    </row>
    <row r="939">
      <c r="A939" s="239"/>
      <c r="B939" s="239"/>
      <c r="C939" s="239"/>
      <c r="D939" s="239"/>
      <c r="E939" s="239"/>
      <c r="F939" s="239"/>
      <c r="G939" s="239"/>
      <c r="H939" s="239"/>
      <c r="I939" s="239"/>
      <c r="J939" s="239"/>
      <c r="K939" s="239"/>
      <c r="L939" s="239"/>
      <c r="M939" s="239"/>
    </row>
    <row r="940">
      <c r="A940" s="239"/>
      <c r="B940" s="239"/>
      <c r="C940" s="239"/>
      <c r="D940" s="239"/>
      <c r="E940" s="239"/>
      <c r="F940" s="239"/>
      <c r="G940" s="239"/>
      <c r="H940" s="239"/>
      <c r="I940" s="239"/>
      <c r="J940" s="239"/>
      <c r="K940" s="239"/>
      <c r="L940" s="239"/>
      <c r="M940" s="239"/>
    </row>
    <row r="941">
      <c r="A941" s="239"/>
      <c r="B941" s="239"/>
      <c r="C941" s="239"/>
      <c r="D941" s="239"/>
      <c r="E941" s="239"/>
      <c r="F941" s="239"/>
      <c r="G941" s="239"/>
      <c r="H941" s="239"/>
      <c r="I941" s="239"/>
      <c r="J941" s="239"/>
      <c r="K941" s="239"/>
      <c r="L941" s="239"/>
      <c r="M941" s="239"/>
    </row>
    <row r="942">
      <c r="A942" s="239"/>
      <c r="B942" s="239"/>
      <c r="C942" s="239"/>
      <c r="D942" s="239"/>
      <c r="E942" s="239"/>
      <c r="F942" s="239"/>
      <c r="G942" s="239"/>
      <c r="H942" s="239"/>
      <c r="I942" s="239"/>
      <c r="J942" s="239"/>
      <c r="K942" s="239"/>
      <c r="L942" s="239"/>
      <c r="M942" s="239"/>
    </row>
    <row r="943">
      <c r="A943" s="239"/>
      <c r="B943" s="239"/>
      <c r="C943" s="239"/>
      <c r="D943" s="239"/>
      <c r="E943" s="239"/>
      <c r="F943" s="239"/>
      <c r="G943" s="239"/>
      <c r="H943" s="239"/>
      <c r="I943" s="239"/>
      <c r="J943" s="239"/>
      <c r="K943" s="239"/>
      <c r="L943" s="239"/>
      <c r="M943" s="239"/>
    </row>
    <row r="944">
      <c r="A944" s="239"/>
      <c r="B944" s="239"/>
      <c r="C944" s="239"/>
      <c r="D944" s="239"/>
      <c r="E944" s="239"/>
      <c r="F944" s="239"/>
      <c r="G944" s="239"/>
      <c r="H944" s="239"/>
      <c r="I944" s="239"/>
      <c r="J944" s="239"/>
      <c r="K944" s="239"/>
      <c r="L944" s="239"/>
      <c r="M944" s="239"/>
    </row>
    <row r="945">
      <c r="A945" s="239"/>
      <c r="B945" s="239"/>
      <c r="C945" s="239"/>
      <c r="D945" s="239"/>
      <c r="E945" s="239"/>
      <c r="F945" s="239"/>
      <c r="G945" s="239"/>
      <c r="H945" s="239"/>
      <c r="I945" s="239"/>
      <c r="J945" s="239"/>
      <c r="K945" s="239"/>
      <c r="L945" s="239"/>
      <c r="M945" s="239"/>
    </row>
    <row r="946">
      <c r="A946" s="239"/>
      <c r="B946" s="239"/>
      <c r="C946" s="239"/>
      <c r="D946" s="239"/>
      <c r="E946" s="239"/>
      <c r="F946" s="239"/>
      <c r="G946" s="239"/>
      <c r="H946" s="239"/>
      <c r="I946" s="239"/>
      <c r="J946" s="239"/>
      <c r="K946" s="239"/>
      <c r="L946" s="239"/>
      <c r="M946" s="239"/>
    </row>
    <row r="947">
      <c r="A947" s="239"/>
      <c r="B947" s="239"/>
      <c r="C947" s="239"/>
      <c r="D947" s="239"/>
      <c r="E947" s="239"/>
      <c r="F947" s="239"/>
      <c r="G947" s="239"/>
      <c r="H947" s="239"/>
      <c r="I947" s="239"/>
      <c r="J947" s="239"/>
      <c r="K947" s="239"/>
      <c r="L947" s="239"/>
      <c r="M947" s="239"/>
    </row>
    <row r="948">
      <c r="A948" s="239"/>
      <c r="B948" s="239"/>
      <c r="C948" s="239"/>
      <c r="D948" s="239"/>
      <c r="E948" s="239"/>
      <c r="F948" s="239"/>
      <c r="G948" s="239"/>
      <c r="H948" s="239"/>
      <c r="I948" s="239"/>
      <c r="J948" s="239"/>
      <c r="K948" s="239"/>
      <c r="L948" s="239"/>
      <c r="M948" s="239"/>
    </row>
    <row r="949">
      <c r="A949" s="239"/>
      <c r="B949" s="239"/>
      <c r="C949" s="239"/>
      <c r="D949" s="239"/>
      <c r="E949" s="239"/>
      <c r="F949" s="239"/>
      <c r="G949" s="239"/>
      <c r="H949" s="239"/>
      <c r="I949" s="239"/>
      <c r="J949" s="239"/>
      <c r="K949" s="239"/>
      <c r="L949" s="239"/>
      <c r="M949" s="239"/>
    </row>
    <row r="950">
      <c r="A950" s="239"/>
      <c r="B950" s="239"/>
      <c r="C950" s="239"/>
      <c r="D950" s="239"/>
      <c r="E950" s="239"/>
      <c r="F950" s="239"/>
      <c r="G950" s="239"/>
      <c r="H950" s="239"/>
      <c r="I950" s="239"/>
      <c r="J950" s="239"/>
      <c r="K950" s="239"/>
      <c r="L950" s="239"/>
      <c r="M950" s="239"/>
    </row>
    <row r="951">
      <c r="A951" s="239"/>
      <c r="B951" s="239"/>
      <c r="C951" s="239"/>
      <c r="D951" s="239"/>
      <c r="E951" s="239"/>
      <c r="F951" s="239"/>
      <c r="G951" s="239"/>
      <c r="H951" s="239"/>
      <c r="I951" s="239"/>
      <c r="J951" s="239"/>
      <c r="K951" s="239"/>
      <c r="L951" s="239"/>
      <c r="M951" s="239"/>
    </row>
    <row r="952">
      <c r="A952" s="239"/>
      <c r="B952" s="239"/>
      <c r="C952" s="239"/>
      <c r="D952" s="239"/>
      <c r="E952" s="239"/>
      <c r="F952" s="239"/>
      <c r="G952" s="239"/>
      <c r="H952" s="239"/>
      <c r="I952" s="239"/>
      <c r="J952" s="239"/>
      <c r="K952" s="239"/>
      <c r="L952" s="239"/>
      <c r="M952" s="239"/>
    </row>
    <row r="953">
      <c r="A953" s="239"/>
      <c r="B953" s="239"/>
      <c r="C953" s="239"/>
      <c r="D953" s="239"/>
      <c r="E953" s="239"/>
      <c r="F953" s="239"/>
      <c r="G953" s="239"/>
      <c r="H953" s="239"/>
      <c r="I953" s="239"/>
      <c r="J953" s="239"/>
      <c r="K953" s="239"/>
      <c r="L953" s="239"/>
      <c r="M953" s="239"/>
    </row>
    <row r="954">
      <c r="A954" s="239"/>
      <c r="B954" s="239"/>
      <c r="C954" s="239"/>
      <c r="D954" s="239"/>
      <c r="E954" s="239"/>
      <c r="F954" s="239"/>
      <c r="G954" s="239"/>
      <c r="H954" s="239"/>
      <c r="I954" s="239"/>
      <c r="J954" s="239"/>
      <c r="K954" s="239"/>
      <c r="L954" s="239"/>
      <c r="M954" s="239"/>
    </row>
    <row r="955">
      <c r="A955" s="239"/>
      <c r="B955" s="239"/>
      <c r="C955" s="239"/>
      <c r="D955" s="239"/>
      <c r="E955" s="239"/>
      <c r="F955" s="239"/>
      <c r="G955" s="239"/>
      <c r="H955" s="239"/>
      <c r="I955" s="239"/>
      <c r="J955" s="239"/>
      <c r="K955" s="239"/>
      <c r="L955" s="239"/>
      <c r="M955" s="239"/>
    </row>
    <row r="956">
      <c r="A956" s="239"/>
      <c r="B956" s="239"/>
      <c r="C956" s="239"/>
      <c r="D956" s="239"/>
      <c r="E956" s="239"/>
      <c r="F956" s="239"/>
      <c r="G956" s="239"/>
      <c r="H956" s="239"/>
      <c r="I956" s="239"/>
      <c r="J956" s="239"/>
      <c r="K956" s="239"/>
      <c r="L956" s="239"/>
      <c r="M956" s="239"/>
    </row>
    <row r="957">
      <c r="A957" s="239"/>
      <c r="B957" s="239"/>
      <c r="C957" s="239"/>
      <c r="D957" s="239"/>
      <c r="E957" s="239"/>
      <c r="F957" s="239"/>
      <c r="G957" s="239"/>
      <c r="H957" s="239"/>
      <c r="I957" s="239"/>
      <c r="J957" s="239"/>
      <c r="K957" s="239"/>
      <c r="L957" s="239"/>
      <c r="M957" s="239"/>
    </row>
    <row r="958">
      <c r="A958" s="239"/>
      <c r="B958" s="239"/>
      <c r="C958" s="239"/>
      <c r="D958" s="239"/>
      <c r="E958" s="239"/>
      <c r="F958" s="239"/>
      <c r="G958" s="239"/>
      <c r="H958" s="239"/>
      <c r="I958" s="239"/>
      <c r="J958" s="239"/>
      <c r="K958" s="239"/>
      <c r="L958" s="239"/>
      <c r="M958" s="239"/>
    </row>
    <row r="959">
      <c r="A959" s="239"/>
      <c r="B959" s="239"/>
      <c r="C959" s="239"/>
      <c r="D959" s="239"/>
      <c r="E959" s="239"/>
      <c r="F959" s="239"/>
      <c r="G959" s="239"/>
      <c r="H959" s="239"/>
      <c r="I959" s="239"/>
      <c r="J959" s="239"/>
      <c r="K959" s="239"/>
      <c r="L959" s="239"/>
      <c r="M959" s="239"/>
    </row>
    <row r="960">
      <c r="A960" s="239"/>
      <c r="B960" s="239"/>
      <c r="C960" s="239"/>
      <c r="D960" s="239"/>
      <c r="E960" s="239"/>
      <c r="F960" s="239"/>
      <c r="G960" s="239"/>
      <c r="H960" s="239"/>
      <c r="I960" s="239"/>
      <c r="J960" s="239"/>
      <c r="K960" s="239"/>
      <c r="L960" s="239"/>
      <c r="M960" s="239"/>
    </row>
    <row r="961">
      <c r="A961" s="239"/>
      <c r="B961" s="239"/>
      <c r="C961" s="239"/>
      <c r="D961" s="239"/>
      <c r="E961" s="239"/>
      <c r="F961" s="239"/>
      <c r="G961" s="239"/>
      <c r="H961" s="239"/>
      <c r="I961" s="239"/>
      <c r="J961" s="239"/>
      <c r="K961" s="239"/>
      <c r="L961" s="239"/>
      <c r="M961" s="239"/>
    </row>
    <row r="962">
      <c r="A962" s="239"/>
      <c r="B962" s="239"/>
      <c r="C962" s="239"/>
      <c r="D962" s="239"/>
      <c r="E962" s="239"/>
      <c r="F962" s="239"/>
      <c r="G962" s="239"/>
      <c r="H962" s="239"/>
      <c r="I962" s="239"/>
      <c r="J962" s="239"/>
      <c r="K962" s="239"/>
      <c r="L962" s="239"/>
      <c r="M962" s="239"/>
    </row>
    <row r="963">
      <c r="A963" s="239"/>
      <c r="B963" s="239"/>
      <c r="C963" s="239"/>
      <c r="D963" s="239"/>
      <c r="E963" s="239"/>
      <c r="F963" s="239"/>
      <c r="G963" s="239"/>
      <c r="H963" s="239"/>
      <c r="I963" s="239"/>
      <c r="J963" s="239"/>
      <c r="K963" s="239"/>
      <c r="L963" s="239"/>
      <c r="M963" s="239"/>
    </row>
    <row r="964">
      <c r="A964" s="239"/>
      <c r="B964" s="239"/>
      <c r="C964" s="239"/>
      <c r="D964" s="239"/>
      <c r="E964" s="239"/>
      <c r="F964" s="239"/>
      <c r="G964" s="239"/>
      <c r="H964" s="239"/>
      <c r="I964" s="239"/>
      <c r="J964" s="239"/>
      <c r="K964" s="239"/>
      <c r="L964" s="239"/>
      <c r="M964" s="239"/>
    </row>
    <row r="965">
      <c r="A965" s="239"/>
      <c r="B965" s="239"/>
      <c r="C965" s="239"/>
      <c r="D965" s="239"/>
      <c r="E965" s="239"/>
      <c r="F965" s="239"/>
      <c r="G965" s="239"/>
      <c r="H965" s="239"/>
      <c r="I965" s="239"/>
      <c r="J965" s="239"/>
      <c r="K965" s="239"/>
      <c r="L965" s="239"/>
      <c r="M965" s="239"/>
    </row>
    <row r="966">
      <c r="A966" s="239"/>
      <c r="B966" s="239"/>
      <c r="C966" s="239"/>
      <c r="D966" s="239"/>
      <c r="E966" s="239"/>
      <c r="F966" s="239"/>
      <c r="G966" s="239"/>
      <c r="H966" s="239"/>
      <c r="I966" s="239"/>
      <c r="J966" s="239"/>
      <c r="K966" s="239"/>
      <c r="L966" s="239"/>
      <c r="M966" s="239"/>
    </row>
    <row r="967">
      <c r="A967" s="239"/>
      <c r="B967" s="239"/>
      <c r="C967" s="239"/>
      <c r="D967" s="239"/>
      <c r="E967" s="239"/>
      <c r="F967" s="239"/>
      <c r="G967" s="239"/>
      <c r="H967" s="239"/>
      <c r="I967" s="239"/>
      <c r="J967" s="239"/>
      <c r="K967" s="239"/>
      <c r="L967" s="239"/>
      <c r="M967" s="239"/>
    </row>
    <row r="968">
      <c r="A968" s="239"/>
      <c r="B968" s="239"/>
      <c r="C968" s="239"/>
      <c r="D968" s="239"/>
      <c r="E968" s="239"/>
      <c r="F968" s="239"/>
      <c r="G968" s="239"/>
      <c r="H968" s="239"/>
      <c r="I968" s="239"/>
      <c r="J968" s="239"/>
      <c r="K968" s="239"/>
      <c r="L968" s="239"/>
      <c r="M968" s="239"/>
    </row>
    <row r="969">
      <c r="A969" s="239"/>
      <c r="B969" s="239"/>
      <c r="C969" s="239"/>
      <c r="D969" s="239"/>
      <c r="E969" s="239"/>
      <c r="F969" s="239"/>
      <c r="G969" s="239"/>
      <c r="H969" s="239"/>
      <c r="I969" s="239"/>
      <c r="J969" s="239"/>
      <c r="K969" s="239"/>
      <c r="L969" s="239"/>
      <c r="M969" s="239"/>
    </row>
    <row r="970">
      <c r="A970" s="239"/>
      <c r="B970" s="239"/>
      <c r="C970" s="239"/>
      <c r="D970" s="239"/>
      <c r="E970" s="239"/>
      <c r="F970" s="239"/>
      <c r="G970" s="239"/>
      <c r="H970" s="239"/>
      <c r="I970" s="239"/>
      <c r="J970" s="239"/>
      <c r="K970" s="239"/>
      <c r="L970" s="239"/>
      <c r="M970" s="239"/>
    </row>
    <row r="971">
      <c r="A971" s="239"/>
      <c r="B971" s="239"/>
      <c r="C971" s="239"/>
      <c r="D971" s="239"/>
      <c r="E971" s="239"/>
      <c r="F971" s="239"/>
      <c r="G971" s="239"/>
      <c r="H971" s="239"/>
      <c r="I971" s="239"/>
      <c r="J971" s="239"/>
      <c r="K971" s="239"/>
      <c r="L971" s="239"/>
      <c r="M971" s="239"/>
    </row>
  </sheetData>
  <mergeCells count="2">
    <mergeCell ref="A1:A2"/>
    <mergeCell ref="B1:M1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9.13"/>
    <col customWidth="1" min="3" max="13" width="9.38"/>
  </cols>
  <sheetData>
    <row r="1">
      <c r="A1" s="228" t="s">
        <v>573</v>
      </c>
      <c r="B1" s="229" t="s">
        <v>626</v>
      </c>
      <c r="C1" s="2"/>
      <c r="D1" s="2"/>
      <c r="E1" s="2"/>
      <c r="F1" s="2"/>
      <c r="G1" s="2"/>
      <c r="H1" s="2"/>
      <c r="I1" s="2"/>
      <c r="J1" s="2"/>
      <c r="K1" s="2"/>
      <c r="L1" s="2"/>
      <c r="M1" s="3"/>
    </row>
    <row r="2">
      <c r="A2" s="109"/>
      <c r="B2" s="230">
        <f>'AWS cost summary (Backup)'!C2</f>
        <v>45474</v>
      </c>
      <c r="C2" s="230">
        <f>'AWS cost summary (Backup)'!D2</f>
        <v>45505</v>
      </c>
      <c r="D2" s="230">
        <f>'AWS cost summary (Backup)'!E2</f>
        <v>45536</v>
      </c>
      <c r="E2" s="230">
        <f>'AWS cost summary (Backup)'!F2</f>
        <v>45566</v>
      </c>
      <c r="F2" s="230">
        <f>'AWS cost summary (Backup)'!G2</f>
        <v>45597</v>
      </c>
      <c r="G2" s="230">
        <f>'AWS cost summary (Backup)'!H2</f>
        <v>45627</v>
      </c>
      <c r="H2" s="230">
        <f>'AWS cost summary (Backup)'!I2</f>
        <v>45658</v>
      </c>
      <c r="I2" s="230">
        <f>'AWS cost summary (Backup)'!J2</f>
        <v>45689</v>
      </c>
      <c r="J2" s="230">
        <f>'AWS cost summary (Backup)'!K2</f>
        <v>45717</v>
      </c>
      <c r="K2" s="230">
        <f>'AWS cost summary (Backup)'!L2</f>
        <v>45748</v>
      </c>
      <c r="L2" s="230">
        <f>'AWS cost summary (Backup)'!M2</f>
        <v>45778</v>
      </c>
      <c r="M2" s="230">
        <f>'AWS cost summary (Backup)'!N2</f>
        <v>45809</v>
      </c>
    </row>
    <row r="3">
      <c r="A3" s="231" t="s">
        <v>627</v>
      </c>
      <c r="B3" s="232">
        <f>'AWS cost summary'!B43</f>
        <v>2907.457049</v>
      </c>
      <c r="C3" s="232">
        <f>'AWS cost summary'!C43</f>
        <v>2831.628629</v>
      </c>
      <c r="D3" s="232">
        <f>'AWS cost summary'!D43</f>
        <v>3222.445634</v>
      </c>
      <c r="E3" s="232">
        <f>'AWS cost summary'!E43</f>
        <v>3216.958575</v>
      </c>
      <c r="F3" s="232">
        <f>'AWS cost summary'!F43</f>
        <v>2774.561187</v>
      </c>
      <c r="G3" s="232">
        <f>'AWS cost summary'!G43</f>
        <v>2756.622722</v>
      </c>
      <c r="H3" s="232">
        <f>'AWS cost summary'!H43</f>
        <v>2524.926983</v>
      </c>
      <c r="I3" s="232">
        <f>'AWS cost summary'!I43</f>
        <v>2773.702323</v>
      </c>
      <c r="J3" s="232">
        <f>'AWS cost summary'!J43</f>
        <v>2753.393705</v>
      </c>
      <c r="K3" s="232">
        <f>'AWS cost summary'!K43</f>
        <v>2647.866982</v>
      </c>
      <c r="L3" s="232">
        <f>'AWS cost summary'!L43</f>
        <v>2658.305171</v>
      </c>
      <c r="M3" s="232">
        <f>'AWS cost summary'!M43</f>
        <v>2563.063895</v>
      </c>
    </row>
    <row r="4">
      <c r="A4" s="235" t="s">
        <v>628</v>
      </c>
      <c r="B4" s="236">
        <v>10710.784313725491</v>
      </c>
      <c r="C4" s="236">
        <v>10710.784313725491</v>
      </c>
      <c r="D4" s="236">
        <v>10710.784313725491</v>
      </c>
      <c r="E4" s="236">
        <v>10710.784313725491</v>
      </c>
      <c r="F4" s="236">
        <v>10710.784313725491</v>
      </c>
      <c r="G4" s="236">
        <v>10710.784313725491</v>
      </c>
      <c r="H4" s="236">
        <v>10710.784313725491</v>
      </c>
      <c r="I4" s="236">
        <v>11041.666666666668</v>
      </c>
      <c r="J4" s="236">
        <v>11041.666666666668</v>
      </c>
      <c r="K4" s="236">
        <v>11041.666666666668</v>
      </c>
      <c r="L4" s="236">
        <v>11041.666666666668</v>
      </c>
      <c r="M4" s="236">
        <v>11041.666666666668</v>
      </c>
    </row>
    <row r="5">
      <c r="A5" s="237" t="s">
        <v>629</v>
      </c>
      <c r="B5" s="238">
        <f t="shared" ref="B5:M5" si="1">B3/B4</f>
        <v>0.2714513675</v>
      </c>
      <c r="C5" s="238">
        <f t="shared" si="1"/>
        <v>0.2643717347</v>
      </c>
      <c r="D5" s="238">
        <f t="shared" si="1"/>
        <v>0.3008599127</v>
      </c>
      <c r="E5" s="238">
        <f t="shared" si="1"/>
        <v>0.3003476198</v>
      </c>
      <c r="F5" s="238">
        <f t="shared" si="1"/>
        <v>0.259043699</v>
      </c>
      <c r="G5" s="238">
        <f t="shared" si="1"/>
        <v>0.2573688949</v>
      </c>
      <c r="H5" s="238">
        <f t="shared" si="1"/>
        <v>0.23573689</v>
      </c>
      <c r="I5" s="238">
        <f t="shared" si="1"/>
        <v>0.2512032292</v>
      </c>
      <c r="J5" s="238">
        <f t="shared" si="1"/>
        <v>0.2493639582</v>
      </c>
      <c r="K5" s="238">
        <f t="shared" si="1"/>
        <v>0.239806821</v>
      </c>
      <c r="L5" s="238">
        <f t="shared" si="1"/>
        <v>0.2407521665</v>
      </c>
      <c r="M5" s="252">
        <f t="shared" si="1"/>
        <v>0.2321265414</v>
      </c>
    </row>
    <row r="6">
      <c r="A6" s="239"/>
      <c r="B6" s="239"/>
      <c r="C6" s="239"/>
      <c r="D6" s="239"/>
      <c r="E6" s="239"/>
      <c r="F6" s="239"/>
      <c r="G6" s="239"/>
      <c r="H6" s="239"/>
      <c r="I6" s="239"/>
      <c r="J6" s="239"/>
      <c r="K6" s="239"/>
      <c r="L6" s="239"/>
      <c r="M6" s="239"/>
    </row>
    <row r="7">
      <c r="A7" s="239"/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</row>
    <row r="8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</row>
    <row r="9">
      <c r="A9" s="239"/>
      <c r="B9" s="239"/>
      <c r="C9" s="239"/>
      <c r="D9" s="239"/>
      <c r="E9" s="239"/>
      <c r="F9" s="239"/>
      <c r="G9" s="239"/>
      <c r="H9" s="239"/>
      <c r="I9" s="239"/>
      <c r="J9" s="239"/>
      <c r="K9" s="239"/>
      <c r="L9" s="239"/>
      <c r="M9" s="239"/>
    </row>
    <row r="10">
      <c r="A10" s="239"/>
      <c r="B10" s="239"/>
      <c r="C10" s="239"/>
      <c r="D10" s="239"/>
      <c r="E10" s="239"/>
      <c r="F10" s="239"/>
      <c r="G10" s="239"/>
      <c r="H10" s="239"/>
      <c r="I10" s="239"/>
      <c r="J10" s="239"/>
      <c r="K10" s="239"/>
      <c r="L10" s="239"/>
      <c r="M10" s="239"/>
    </row>
    <row r="11">
      <c r="A11" s="239"/>
      <c r="B11" s="239"/>
      <c r="C11" s="239"/>
      <c r="D11" s="239"/>
      <c r="E11" s="239"/>
      <c r="F11" s="239"/>
      <c r="G11" s="239"/>
      <c r="H11" s="239"/>
      <c r="I11" s="239"/>
      <c r="J11" s="239"/>
      <c r="K11" s="239"/>
      <c r="L11" s="239"/>
      <c r="M11" s="239"/>
    </row>
    <row r="1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</row>
    <row r="13">
      <c r="A13" s="239"/>
      <c r="B13" s="239"/>
      <c r="C13" s="239"/>
      <c r="D13" s="239"/>
      <c r="E13" s="239"/>
      <c r="F13" s="239"/>
      <c r="G13" s="239"/>
      <c r="H13" s="239"/>
      <c r="I13" s="239"/>
      <c r="J13" s="239"/>
      <c r="K13" s="239"/>
      <c r="L13" s="239"/>
      <c r="M13" s="239"/>
    </row>
    <row r="14">
      <c r="A14" s="239"/>
      <c r="B14" s="239"/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39"/>
    </row>
    <row r="15">
      <c r="A15" s="239"/>
      <c r="B15" s="239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</row>
    <row r="16">
      <c r="A16" s="239"/>
      <c r="B16" s="239"/>
      <c r="C16" s="239"/>
      <c r="D16" s="239"/>
      <c r="E16" s="239"/>
      <c r="F16" s="239"/>
      <c r="G16" s="239"/>
      <c r="H16" s="239"/>
      <c r="I16" s="239"/>
      <c r="J16" s="239"/>
      <c r="K16" s="239"/>
      <c r="L16" s="239"/>
      <c r="M16" s="239"/>
    </row>
    <row r="17">
      <c r="A17" s="239"/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</row>
    <row r="18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</row>
    <row r="19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</row>
    <row r="20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</row>
    <row r="21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</row>
    <row r="2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</row>
    <row r="23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</row>
    <row r="24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</row>
    <row r="25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</row>
    <row r="26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</row>
    <row r="27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</row>
    <row r="28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</row>
    <row r="29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</row>
    <row r="30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</row>
    <row r="31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</row>
    <row r="3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</row>
    <row r="33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</row>
    <row r="34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</row>
    <row r="35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</row>
    <row r="36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</row>
    <row r="37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</row>
    <row r="38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</row>
    <row r="39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</row>
    <row r="40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</row>
    <row r="41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</row>
    <row r="4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</row>
    <row r="43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</row>
    <row r="44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</row>
    <row r="45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</row>
    <row r="46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</row>
    <row r="47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</row>
    <row r="48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</row>
    <row r="49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</row>
    <row r="50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</row>
    <row r="51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</row>
    <row r="5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</row>
    <row r="53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</row>
    <row r="54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</row>
    <row r="55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</row>
    <row r="56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</row>
    <row r="57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</row>
    <row r="58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</row>
    <row r="59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</row>
    <row r="60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</row>
    <row r="61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</row>
    <row r="6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</row>
    <row r="63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</row>
    <row r="64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</row>
    <row r="65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</row>
    <row r="66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</row>
    <row r="67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</row>
    <row r="68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</row>
    <row r="69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</row>
    <row r="70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</row>
    <row r="71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</row>
    <row r="7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</row>
    <row r="73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</row>
    <row r="74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</row>
    <row r="75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</row>
    <row r="76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</row>
    <row r="77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</row>
    <row r="78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</row>
    <row r="79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</row>
    <row r="80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</row>
    <row r="81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</row>
    <row r="8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</row>
    <row r="83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</row>
    <row r="84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</row>
    <row r="85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</row>
    <row r="86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</row>
    <row r="87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</row>
    <row r="88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</row>
    <row r="89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</row>
    <row r="90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</row>
    <row r="91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</row>
    <row r="9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</row>
    <row r="93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</row>
    <row r="94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</row>
    <row r="95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</row>
    <row r="96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</row>
    <row r="97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</row>
    <row r="98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</row>
    <row r="99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</row>
    <row r="100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</row>
    <row r="101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</row>
    <row r="10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</row>
    <row r="103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</row>
    <row r="104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</row>
    <row r="105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</row>
    <row r="106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</row>
    <row r="107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</row>
    <row r="108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</row>
    <row r="109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</row>
    <row r="110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</row>
    <row r="111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</row>
    <row r="11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</row>
    <row r="113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</row>
    <row r="114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</row>
    <row r="115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</row>
    <row r="116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</row>
    <row r="117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</row>
    <row r="118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</row>
    <row r="119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</row>
    <row r="120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</row>
    <row r="121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</row>
    <row r="12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</row>
    <row r="123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</row>
    <row r="124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</row>
    <row r="125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</row>
    <row r="126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</row>
    <row r="127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</row>
    <row r="128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</row>
    <row r="129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</row>
    <row r="130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</row>
    <row r="131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</row>
    <row r="13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</row>
    <row r="133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</row>
    <row r="134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</row>
    <row r="135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</row>
    <row r="136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</row>
    <row r="137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</row>
    <row r="138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</row>
    <row r="139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</row>
    <row r="140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</row>
    <row r="141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</row>
    <row r="14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</row>
    <row r="143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</row>
    <row r="144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</row>
    <row r="145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</row>
    <row r="146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</row>
    <row r="147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</row>
    <row r="148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</row>
    <row r="149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</row>
    <row r="150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</row>
    <row r="151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</row>
    <row r="15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</row>
    <row r="153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</row>
    <row r="154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</row>
    <row r="155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</row>
    <row r="156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</row>
    <row r="157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</row>
    <row r="158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</row>
    <row r="159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</row>
    <row r="160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</row>
    <row r="161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</row>
    <row r="16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</row>
    <row r="163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</row>
    <row r="164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</row>
    <row r="165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</row>
    <row r="166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</row>
    <row r="167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</row>
    <row r="168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</row>
    <row r="169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</row>
    <row r="170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</row>
    <row r="171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</row>
    <row r="17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</row>
    <row r="173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</row>
    <row r="174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</row>
    <row r="175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</row>
    <row r="176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</row>
    <row r="177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</row>
    <row r="178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</row>
    <row r="179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</row>
    <row r="180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</row>
    <row r="181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</row>
    <row r="18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</row>
    <row r="183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</row>
    <row r="184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</row>
    <row r="185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</row>
    <row r="186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</row>
    <row r="187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</row>
    <row r="188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</row>
    <row r="189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</row>
    <row r="190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</row>
    <row r="191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</row>
    <row r="19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</row>
    <row r="193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</row>
    <row r="194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</row>
    <row r="195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</row>
    <row r="196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</row>
    <row r="197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</row>
    <row r="198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</row>
    <row r="199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</row>
    <row r="200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</row>
    <row r="201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</row>
    <row r="20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</row>
    <row r="203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</row>
    <row r="204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</row>
    <row r="205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</row>
    <row r="206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</row>
    <row r="207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</row>
    <row r="208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</row>
    <row r="209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</row>
    <row r="210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</row>
    <row r="211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</row>
    <row r="21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  <c r="M212" s="239"/>
    </row>
    <row r="213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  <c r="M213" s="239"/>
    </row>
    <row r="214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  <c r="M214" s="239"/>
    </row>
    <row r="215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  <c r="M215" s="239"/>
    </row>
    <row r="216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  <c r="M216" s="239"/>
    </row>
    <row r="217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  <c r="M217" s="239"/>
    </row>
    <row r="218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  <c r="M218" s="239"/>
    </row>
    <row r="219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  <c r="M219" s="239"/>
    </row>
    <row r="220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  <c r="M220" s="239"/>
    </row>
    <row r="221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  <c r="M221" s="239"/>
    </row>
    <row r="22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  <c r="M222" s="239"/>
    </row>
    <row r="223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  <c r="M223" s="239"/>
    </row>
    <row r="224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  <c r="M224" s="239"/>
    </row>
    <row r="225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  <c r="M225" s="239"/>
    </row>
    <row r="226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  <c r="M226" s="239"/>
    </row>
    <row r="227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  <c r="M227" s="239"/>
    </row>
    <row r="228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  <c r="M228" s="239"/>
    </row>
    <row r="229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  <c r="M229" s="239"/>
    </row>
    <row r="230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  <c r="M230" s="239"/>
    </row>
    <row r="231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  <c r="M231" s="239"/>
    </row>
    <row r="23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  <c r="M232" s="239"/>
    </row>
    <row r="233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  <c r="M233" s="239"/>
    </row>
    <row r="234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  <c r="M234" s="239"/>
    </row>
    <row r="235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  <c r="M235" s="239"/>
    </row>
    <row r="236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  <c r="M236" s="239"/>
    </row>
    <row r="237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  <c r="M237" s="239"/>
    </row>
    <row r="238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  <c r="M238" s="239"/>
    </row>
    <row r="239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  <c r="M239" s="239"/>
    </row>
    <row r="240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  <c r="M240" s="239"/>
    </row>
    <row r="241">
      <c r="A241" s="239"/>
      <c r="B241" s="239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  <c r="M241" s="239"/>
    </row>
    <row r="242">
      <c r="A242" s="239"/>
      <c r="B242" s="239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  <c r="M242" s="239"/>
    </row>
    <row r="243">
      <c r="A243" s="239"/>
      <c r="B243" s="239"/>
      <c r="C243" s="239"/>
      <c r="D243" s="239"/>
      <c r="E243" s="239"/>
      <c r="F243" s="239"/>
      <c r="G243" s="239"/>
      <c r="H243" s="239"/>
      <c r="I243" s="239"/>
      <c r="J243" s="239"/>
      <c r="K243" s="239"/>
      <c r="L243" s="239"/>
      <c r="M243" s="239"/>
    </row>
    <row r="244">
      <c r="A244" s="239"/>
      <c r="B244" s="239"/>
      <c r="C244" s="239"/>
      <c r="D244" s="239"/>
      <c r="E244" s="239"/>
      <c r="F244" s="239"/>
      <c r="G244" s="239"/>
      <c r="H244" s="239"/>
      <c r="I244" s="239"/>
      <c r="J244" s="239"/>
      <c r="K244" s="239"/>
      <c r="L244" s="239"/>
      <c r="M244" s="239"/>
    </row>
    <row r="245">
      <c r="A245" s="239"/>
      <c r="B245" s="239"/>
      <c r="C245" s="239"/>
      <c r="D245" s="239"/>
      <c r="E245" s="239"/>
      <c r="F245" s="239"/>
      <c r="G245" s="239"/>
      <c r="H245" s="239"/>
      <c r="I245" s="239"/>
      <c r="J245" s="239"/>
      <c r="K245" s="239"/>
      <c r="L245" s="239"/>
      <c r="M245" s="239"/>
    </row>
    <row r="246">
      <c r="A246" s="239"/>
      <c r="B246" s="239"/>
      <c r="C246" s="239"/>
      <c r="D246" s="239"/>
      <c r="E246" s="239"/>
      <c r="F246" s="239"/>
      <c r="G246" s="239"/>
      <c r="H246" s="239"/>
      <c r="I246" s="239"/>
      <c r="J246" s="239"/>
      <c r="K246" s="239"/>
      <c r="L246" s="239"/>
      <c r="M246" s="239"/>
    </row>
    <row r="247">
      <c r="A247" s="239"/>
      <c r="B247" s="239"/>
      <c r="C247" s="239"/>
      <c r="D247" s="239"/>
      <c r="E247" s="239"/>
      <c r="F247" s="239"/>
      <c r="G247" s="239"/>
      <c r="H247" s="239"/>
      <c r="I247" s="239"/>
      <c r="J247" s="239"/>
      <c r="K247" s="239"/>
      <c r="L247" s="239"/>
      <c r="M247" s="239"/>
    </row>
    <row r="248">
      <c r="A248" s="239"/>
      <c r="B248" s="239"/>
      <c r="C248" s="239"/>
      <c r="D248" s="239"/>
      <c r="E248" s="239"/>
      <c r="F248" s="239"/>
      <c r="G248" s="239"/>
      <c r="H248" s="239"/>
      <c r="I248" s="239"/>
      <c r="J248" s="239"/>
      <c r="K248" s="239"/>
      <c r="L248" s="239"/>
      <c r="M248" s="239"/>
    </row>
    <row r="249">
      <c r="A249" s="239"/>
      <c r="B249" s="239"/>
      <c r="C249" s="239"/>
      <c r="D249" s="239"/>
      <c r="E249" s="239"/>
      <c r="F249" s="239"/>
      <c r="G249" s="239"/>
      <c r="H249" s="239"/>
      <c r="I249" s="239"/>
      <c r="J249" s="239"/>
      <c r="K249" s="239"/>
      <c r="L249" s="239"/>
      <c r="M249" s="239"/>
    </row>
    <row r="250">
      <c r="A250" s="239"/>
      <c r="B250" s="239"/>
      <c r="C250" s="239"/>
      <c r="D250" s="239"/>
      <c r="E250" s="239"/>
      <c r="F250" s="239"/>
      <c r="G250" s="239"/>
      <c r="H250" s="239"/>
      <c r="I250" s="239"/>
      <c r="J250" s="239"/>
      <c r="K250" s="239"/>
      <c r="L250" s="239"/>
      <c r="M250" s="239"/>
    </row>
    <row r="251">
      <c r="A251" s="239"/>
      <c r="B251" s="239"/>
      <c r="C251" s="239"/>
      <c r="D251" s="239"/>
      <c r="E251" s="239"/>
      <c r="F251" s="239"/>
      <c r="G251" s="239"/>
      <c r="H251" s="239"/>
      <c r="I251" s="239"/>
      <c r="J251" s="239"/>
      <c r="K251" s="239"/>
      <c r="L251" s="239"/>
      <c r="M251" s="239"/>
    </row>
    <row r="252">
      <c r="A252" s="239"/>
      <c r="B252" s="239"/>
      <c r="C252" s="239"/>
      <c r="D252" s="239"/>
      <c r="E252" s="239"/>
      <c r="F252" s="239"/>
      <c r="G252" s="239"/>
      <c r="H252" s="239"/>
      <c r="I252" s="239"/>
      <c r="J252" s="239"/>
      <c r="K252" s="239"/>
      <c r="L252" s="239"/>
      <c r="M252" s="239"/>
    </row>
    <row r="253">
      <c r="A253" s="239"/>
      <c r="B253" s="239"/>
      <c r="C253" s="239"/>
      <c r="D253" s="239"/>
      <c r="E253" s="239"/>
      <c r="F253" s="239"/>
      <c r="G253" s="239"/>
      <c r="H253" s="239"/>
      <c r="I253" s="239"/>
      <c r="J253" s="239"/>
      <c r="K253" s="239"/>
      <c r="L253" s="239"/>
      <c r="M253" s="239"/>
    </row>
    <row r="254">
      <c r="A254" s="239"/>
      <c r="B254" s="239"/>
      <c r="C254" s="239"/>
      <c r="D254" s="239"/>
      <c r="E254" s="239"/>
      <c r="F254" s="239"/>
      <c r="G254" s="239"/>
      <c r="H254" s="239"/>
      <c r="I254" s="239"/>
      <c r="J254" s="239"/>
      <c r="K254" s="239"/>
      <c r="L254" s="239"/>
      <c r="M254" s="239"/>
    </row>
    <row r="255">
      <c r="A255" s="239"/>
      <c r="B255" s="239"/>
      <c r="C255" s="239"/>
      <c r="D255" s="239"/>
      <c r="E255" s="239"/>
      <c r="F255" s="239"/>
      <c r="G255" s="239"/>
      <c r="H255" s="239"/>
      <c r="I255" s="239"/>
      <c r="J255" s="239"/>
      <c r="K255" s="239"/>
      <c r="L255" s="239"/>
      <c r="M255" s="239"/>
    </row>
    <row r="256">
      <c r="A256" s="239"/>
      <c r="B256" s="239"/>
      <c r="C256" s="239"/>
      <c r="D256" s="239"/>
      <c r="E256" s="239"/>
      <c r="F256" s="239"/>
      <c r="G256" s="239"/>
      <c r="H256" s="239"/>
      <c r="I256" s="239"/>
      <c r="J256" s="239"/>
      <c r="K256" s="239"/>
      <c r="L256" s="239"/>
      <c r="M256" s="239"/>
    </row>
    <row r="257">
      <c r="A257" s="239"/>
      <c r="B257" s="239"/>
      <c r="C257" s="239"/>
      <c r="D257" s="239"/>
      <c r="E257" s="239"/>
      <c r="F257" s="239"/>
      <c r="G257" s="239"/>
      <c r="H257" s="239"/>
      <c r="I257" s="239"/>
      <c r="J257" s="239"/>
      <c r="K257" s="239"/>
      <c r="L257" s="239"/>
      <c r="M257" s="239"/>
    </row>
    <row r="258">
      <c r="A258" s="239"/>
      <c r="B258" s="239"/>
      <c r="C258" s="239"/>
      <c r="D258" s="239"/>
      <c r="E258" s="239"/>
      <c r="F258" s="239"/>
      <c r="G258" s="239"/>
      <c r="H258" s="239"/>
      <c r="I258" s="239"/>
      <c r="J258" s="239"/>
      <c r="K258" s="239"/>
      <c r="L258" s="239"/>
      <c r="M258" s="239"/>
    </row>
    <row r="259">
      <c r="A259" s="239"/>
      <c r="B259" s="239"/>
      <c r="C259" s="239"/>
      <c r="D259" s="239"/>
      <c r="E259" s="239"/>
      <c r="F259" s="239"/>
      <c r="G259" s="239"/>
      <c r="H259" s="239"/>
      <c r="I259" s="239"/>
      <c r="J259" s="239"/>
      <c r="K259" s="239"/>
      <c r="L259" s="239"/>
      <c r="M259" s="239"/>
    </row>
    <row r="260">
      <c r="A260" s="239"/>
      <c r="B260" s="239"/>
      <c r="C260" s="239"/>
      <c r="D260" s="239"/>
      <c r="E260" s="239"/>
      <c r="F260" s="239"/>
      <c r="G260" s="239"/>
      <c r="H260" s="239"/>
      <c r="I260" s="239"/>
      <c r="J260" s="239"/>
      <c r="K260" s="239"/>
      <c r="L260" s="239"/>
      <c r="M260" s="239"/>
    </row>
    <row r="261">
      <c r="A261" s="239"/>
      <c r="B261" s="239"/>
      <c r="C261" s="239"/>
      <c r="D261" s="239"/>
      <c r="E261" s="239"/>
      <c r="F261" s="239"/>
      <c r="G261" s="239"/>
      <c r="H261" s="239"/>
      <c r="I261" s="239"/>
      <c r="J261" s="239"/>
      <c r="K261" s="239"/>
      <c r="L261" s="239"/>
      <c r="M261" s="239"/>
    </row>
    <row r="262">
      <c r="A262" s="239"/>
      <c r="B262" s="239"/>
      <c r="C262" s="239"/>
      <c r="D262" s="239"/>
      <c r="E262" s="239"/>
      <c r="F262" s="239"/>
      <c r="G262" s="239"/>
      <c r="H262" s="239"/>
      <c r="I262" s="239"/>
      <c r="J262" s="239"/>
      <c r="K262" s="239"/>
      <c r="L262" s="239"/>
      <c r="M262" s="239"/>
    </row>
    <row r="263">
      <c r="A263" s="239"/>
      <c r="B263" s="239"/>
      <c r="C263" s="239"/>
      <c r="D263" s="239"/>
      <c r="E263" s="239"/>
      <c r="F263" s="239"/>
      <c r="G263" s="239"/>
      <c r="H263" s="239"/>
      <c r="I263" s="239"/>
      <c r="J263" s="239"/>
      <c r="K263" s="239"/>
      <c r="L263" s="239"/>
      <c r="M263" s="239"/>
    </row>
    <row r="264">
      <c r="A264" s="239"/>
      <c r="B264" s="239"/>
      <c r="C264" s="239"/>
      <c r="D264" s="239"/>
      <c r="E264" s="239"/>
      <c r="F264" s="239"/>
      <c r="G264" s="239"/>
      <c r="H264" s="239"/>
      <c r="I264" s="239"/>
      <c r="J264" s="239"/>
      <c r="K264" s="239"/>
      <c r="L264" s="239"/>
      <c r="M264" s="239"/>
    </row>
    <row r="265">
      <c r="A265" s="239"/>
      <c r="B265" s="239"/>
      <c r="C265" s="239"/>
      <c r="D265" s="239"/>
      <c r="E265" s="239"/>
      <c r="F265" s="239"/>
      <c r="G265" s="239"/>
      <c r="H265" s="239"/>
      <c r="I265" s="239"/>
      <c r="J265" s="239"/>
      <c r="K265" s="239"/>
      <c r="L265" s="239"/>
      <c r="M265" s="239"/>
    </row>
    <row r="266">
      <c r="A266" s="239"/>
      <c r="B266" s="239"/>
      <c r="C266" s="239"/>
      <c r="D266" s="239"/>
      <c r="E266" s="239"/>
      <c r="F266" s="239"/>
      <c r="G266" s="239"/>
      <c r="H266" s="239"/>
      <c r="I266" s="239"/>
      <c r="J266" s="239"/>
      <c r="K266" s="239"/>
      <c r="L266" s="239"/>
      <c r="M266" s="239"/>
    </row>
    <row r="267">
      <c r="A267" s="239"/>
      <c r="B267" s="239"/>
      <c r="C267" s="239"/>
      <c r="D267" s="239"/>
      <c r="E267" s="239"/>
      <c r="F267" s="239"/>
      <c r="G267" s="239"/>
      <c r="H267" s="239"/>
      <c r="I267" s="239"/>
      <c r="J267" s="239"/>
      <c r="K267" s="239"/>
      <c r="L267" s="239"/>
      <c r="M267" s="239"/>
    </row>
    <row r="268">
      <c r="A268" s="239"/>
      <c r="B268" s="239"/>
      <c r="C268" s="239"/>
      <c r="D268" s="239"/>
      <c r="E268" s="239"/>
      <c r="F268" s="239"/>
      <c r="G268" s="239"/>
      <c r="H268" s="239"/>
      <c r="I268" s="239"/>
      <c r="J268" s="239"/>
      <c r="K268" s="239"/>
      <c r="L268" s="239"/>
      <c r="M268" s="239"/>
    </row>
    <row r="269">
      <c r="A269" s="239"/>
      <c r="B269" s="239"/>
      <c r="C269" s="239"/>
      <c r="D269" s="239"/>
      <c r="E269" s="239"/>
      <c r="F269" s="239"/>
      <c r="G269" s="239"/>
      <c r="H269" s="239"/>
      <c r="I269" s="239"/>
      <c r="J269" s="239"/>
      <c r="K269" s="239"/>
      <c r="L269" s="239"/>
      <c r="M269" s="239"/>
    </row>
    <row r="270">
      <c r="A270" s="239"/>
      <c r="B270" s="239"/>
      <c r="C270" s="239"/>
      <c r="D270" s="239"/>
      <c r="E270" s="239"/>
      <c r="F270" s="239"/>
      <c r="G270" s="239"/>
      <c r="H270" s="239"/>
      <c r="I270" s="239"/>
      <c r="J270" s="239"/>
      <c r="K270" s="239"/>
      <c r="L270" s="239"/>
      <c r="M270" s="239"/>
    </row>
    <row r="271">
      <c r="A271" s="239"/>
      <c r="B271" s="239"/>
      <c r="C271" s="239"/>
      <c r="D271" s="239"/>
      <c r="E271" s="239"/>
      <c r="F271" s="239"/>
      <c r="G271" s="239"/>
      <c r="H271" s="239"/>
      <c r="I271" s="239"/>
      <c r="J271" s="239"/>
      <c r="K271" s="239"/>
      <c r="L271" s="239"/>
      <c r="M271" s="239"/>
    </row>
    <row r="272">
      <c r="A272" s="239"/>
      <c r="B272" s="239"/>
      <c r="C272" s="239"/>
      <c r="D272" s="239"/>
      <c r="E272" s="239"/>
      <c r="F272" s="239"/>
      <c r="G272" s="239"/>
      <c r="H272" s="239"/>
      <c r="I272" s="239"/>
      <c r="J272" s="239"/>
      <c r="K272" s="239"/>
      <c r="L272" s="239"/>
      <c r="M272" s="239"/>
    </row>
    <row r="273">
      <c r="A273" s="239"/>
      <c r="B273" s="239"/>
      <c r="C273" s="239"/>
      <c r="D273" s="239"/>
      <c r="E273" s="239"/>
      <c r="F273" s="239"/>
      <c r="G273" s="239"/>
      <c r="H273" s="239"/>
      <c r="I273" s="239"/>
      <c r="J273" s="239"/>
      <c r="K273" s="239"/>
      <c r="L273" s="239"/>
      <c r="M273" s="239"/>
    </row>
    <row r="274">
      <c r="A274" s="239"/>
      <c r="B274" s="239"/>
      <c r="C274" s="239"/>
      <c r="D274" s="239"/>
      <c r="E274" s="239"/>
      <c r="F274" s="239"/>
      <c r="G274" s="239"/>
      <c r="H274" s="239"/>
      <c r="I274" s="239"/>
      <c r="J274" s="239"/>
      <c r="K274" s="239"/>
      <c r="L274" s="239"/>
      <c r="M274" s="239"/>
    </row>
    <row r="275">
      <c r="A275" s="239"/>
      <c r="B275" s="239"/>
      <c r="C275" s="239"/>
      <c r="D275" s="239"/>
      <c r="E275" s="239"/>
      <c r="F275" s="239"/>
      <c r="G275" s="239"/>
      <c r="H275" s="239"/>
      <c r="I275" s="239"/>
      <c r="J275" s="239"/>
      <c r="K275" s="239"/>
      <c r="L275" s="239"/>
      <c r="M275" s="239"/>
    </row>
    <row r="276">
      <c r="A276" s="239"/>
      <c r="B276" s="239"/>
      <c r="C276" s="239"/>
      <c r="D276" s="239"/>
      <c r="E276" s="239"/>
      <c r="F276" s="239"/>
      <c r="G276" s="239"/>
      <c r="H276" s="239"/>
      <c r="I276" s="239"/>
      <c r="J276" s="239"/>
      <c r="K276" s="239"/>
      <c r="L276" s="239"/>
      <c r="M276" s="239"/>
    </row>
    <row r="277">
      <c r="A277" s="239"/>
      <c r="B277" s="239"/>
      <c r="C277" s="239"/>
      <c r="D277" s="239"/>
      <c r="E277" s="239"/>
      <c r="F277" s="239"/>
      <c r="G277" s="239"/>
      <c r="H277" s="239"/>
      <c r="I277" s="239"/>
      <c r="J277" s="239"/>
      <c r="K277" s="239"/>
      <c r="L277" s="239"/>
      <c r="M277" s="239"/>
    </row>
    <row r="278">
      <c r="A278" s="239"/>
      <c r="B278" s="239"/>
      <c r="C278" s="239"/>
      <c r="D278" s="239"/>
      <c r="E278" s="239"/>
      <c r="F278" s="239"/>
      <c r="G278" s="239"/>
      <c r="H278" s="239"/>
      <c r="I278" s="239"/>
      <c r="J278" s="239"/>
      <c r="K278" s="239"/>
      <c r="L278" s="239"/>
      <c r="M278" s="239"/>
    </row>
    <row r="279">
      <c r="A279" s="239"/>
      <c r="B279" s="239"/>
      <c r="C279" s="239"/>
      <c r="D279" s="239"/>
      <c r="E279" s="239"/>
      <c r="F279" s="239"/>
      <c r="G279" s="239"/>
      <c r="H279" s="239"/>
      <c r="I279" s="239"/>
      <c r="J279" s="239"/>
      <c r="K279" s="239"/>
      <c r="L279" s="239"/>
      <c r="M279" s="239"/>
    </row>
    <row r="280">
      <c r="A280" s="239"/>
      <c r="B280" s="239"/>
      <c r="C280" s="239"/>
      <c r="D280" s="239"/>
      <c r="E280" s="239"/>
      <c r="F280" s="239"/>
      <c r="G280" s="239"/>
      <c r="H280" s="239"/>
      <c r="I280" s="239"/>
      <c r="J280" s="239"/>
      <c r="K280" s="239"/>
      <c r="L280" s="239"/>
      <c r="M280" s="239"/>
    </row>
    <row r="281">
      <c r="A281" s="239"/>
      <c r="B281" s="239"/>
      <c r="C281" s="239"/>
      <c r="D281" s="239"/>
      <c r="E281" s="239"/>
      <c r="F281" s="239"/>
      <c r="G281" s="239"/>
      <c r="H281" s="239"/>
      <c r="I281" s="239"/>
      <c r="J281" s="239"/>
      <c r="K281" s="239"/>
      <c r="L281" s="239"/>
      <c r="M281" s="239"/>
    </row>
    <row r="282">
      <c r="A282" s="239"/>
      <c r="B282" s="239"/>
      <c r="C282" s="239"/>
      <c r="D282" s="239"/>
      <c r="E282" s="239"/>
      <c r="F282" s="239"/>
      <c r="G282" s="239"/>
      <c r="H282" s="239"/>
      <c r="I282" s="239"/>
      <c r="J282" s="239"/>
      <c r="K282" s="239"/>
      <c r="L282" s="239"/>
      <c r="M282" s="239"/>
    </row>
    <row r="283">
      <c r="A283" s="239"/>
      <c r="B283" s="239"/>
      <c r="C283" s="239"/>
      <c r="D283" s="239"/>
      <c r="E283" s="239"/>
      <c r="F283" s="239"/>
      <c r="G283" s="239"/>
      <c r="H283" s="239"/>
      <c r="I283" s="239"/>
      <c r="J283" s="239"/>
      <c r="K283" s="239"/>
      <c r="L283" s="239"/>
      <c r="M283" s="239"/>
    </row>
    <row r="284">
      <c r="A284" s="239"/>
      <c r="B284" s="239"/>
      <c r="C284" s="239"/>
      <c r="D284" s="239"/>
      <c r="E284" s="239"/>
      <c r="F284" s="239"/>
      <c r="G284" s="239"/>
      <c r="H284" s="239"/>
      <c r="I284" s="239"/>
      <c r="J284" s="239"/>
      <c r="K284" s="239"/>
      <c r="L284" s="239"/>
      <c r="M284" s="239"/>
    </row>
    <row r="285">
      <c r="A285" s="239"/>
      <c r="B285" s="239"/>
      <c r="C285" s="239"/>
      <c r="D285" s="239"/>
      <c r="E285" s="239"/>
      <c r="F285" s="239"/>
      <c r="G285" s="239"/>
      <c r="H285" s="239"/>
      <c r="I285" s="239"/>
      <c r="J285" s="239"/>
      <c r="K285" s="239"/>
      <c r="L285" s="239"/>
      <c r="M285" s="239"/>
    </row>
    <row r="286">
      <c r="A286" s="239"/>
      <c r="B286" s="239"/>
      <c r="C286" s="239"/>
      <c r="D286" s="239"/>
      <c r="E286" s="239"/>
      <c r="F286" s="239"/>
      <c r="G286" s="239"/>
      <c r="H286" s="239"/>
      <c r="I286" s="239"/>
      <c r="J286" s="239"/>
      <c r="K286" s="239"/>
      <c r="L286" s="239"/>
      <c r="M286" s="239"/>
    </row>
    <row r="287">
      <c r="A287" s="239"/>
      <c r="B287" s="239"/>
      <c r="C287" s="239"/>
      <c r="D287" s="239"/>
      <c r="E287" s="239"/>
      <c r="F287" s="239"/>
      <c r="G287" s="239"/>
      <c r="H287" s="239"/>
      <c r="I287" s="239"/>
      <c r="J287" s="239"/>
      <c r="K287" s="239"/>
      <c r="L287" s="239"/>
      <c r="M287" s="239"/>
    </row>
    <row r="288">
      <c r="A288" s="239"/>
      <c r="B288" s="239"/>
      <c r="C288" s="239"/>
      <c r="D288" s="239"/>
      <c r="E288" s="239"/>
      <c r="F288" s="239"/>
      <c r="G288" s="239"/>
      <c r="H288" s="239"/>
      <c r="I288" s="239"/>
      <c r="J288" s="239"/>
      <c r="K288" s="239"/>
      <c r="L288" s="239"/>
      <c r="M288" s="239"/>
    </row>
    <row r="289">
      <c r="A289" s="239"/>
      <c r="B289" s="239"/>
      <c r="C289" s="239"/>
      <c r="D289" s="239"/>
      <c r="E289" s="239"/>
      <c r="F289" s="239"/>
      <c r="G289" s="239"/>
      <c r="H289" s="239"/>
      <c r="I289" s="239"/>
      <c r="J289" s="239"/>
      <c r="K289" s="239"/>
      <c r="L289" s="239"/>
      <c r="M289" s="239"/>
    </row>
    <row r="290">
      <c r="A290" s="239"/>
      <c r="B290" s="239"/>
      <c r="C290" s="239"/>
      <c r="D290" s="239"/>
      <c r="E290" s="239"/>
      <c r="F290" s="239"/>
      <c r="G290" s="239"/>
      <c r="H290" s="239"/>
      <c r="I290" s="239"/>
      <c r="J290" s="239"/>
      <c r="K290" s="239"/>
      <c r="L290" s="239"/>
      <c r="M290" s="239"/>
    </row>
    <row r="291">
      <c r="A291" s="239"/>
      <c r="B291" s="239"/>
      <c r="C291" s="239"/>
      <c r="D291" s="239"/>
      <c r="E291" s="239"/>
      <c r="F291" s="239"/>
      <c r="G291" s="239"/>
      <c r="H291" s="239"/>
      <c r="I291" s="239"/>
      <c r="J291" s="239"/>
      <c r="K291" s="239"/>
      <c r="L291" s="239"/>
      <c r="M291" s="239"/>
    </row>
    <row r="292">
      <c r="A292" s="239"/>
      <c r="B292" s="239"/>
      <c r="C292" s="239"/>
      <c r="D292" s="239"/>
      <c r="E292" s="239"/>
      <c r="F292" s="239"/>
      <c r="G292" s="239"/>
      <c r="H292" s="239"/>
      <c r="I292" s="239"/>
      <c r="J292" s="239"/>
      <c r="K292" s="239"/>
      <c r="L292" s="239"/>
      <c r="M292" s="239"/>
    </row>
    <row r="293">
      <c r="A293" s="239"/>
      <c r="B293" s="239"/>
      <c r="C293" s="239"/>
      <c r="D293" s="239"/>
      <c r="E293" s="239"/>
      <c r="F293" s="239"/>
      <c r="G293" s="239"/>
      <c r="H293" s="239"/>
      <c r="I293" s="239"/>
      <c r="J293" s="239"/>
      <c r="K293" s="239"/>
      <c r="L293" s="239"/>
      <c r="M293" s="239"/>
    </row>
    <row r="294">
      <c r="A294" s="239"/>
      <c r="B294" s="239"/>
      <c r="C294" s="239"/>
      <c r="D294" s="239"/>
      <c r="E294" s="239"/>
      <c r="F294" s="239"/>
      <c r="G294" s="239"/>
      <c r="H294" s="239"/>
      <c r="I294" s="239"/>
      <c r="J294" s="239"/>
      <c r="K294" s="239"/>
      <c r="L294" s="239"/>
      <c r="M294" s="239"/>
    </row>
    <row r="295">
      <c r="A295" s="239"/>
      <c r="B295" s="239"/>
      <c r="C295" s="239"/>
      <c r="D295" s="239"/>
      <c r="E295" s="239"/>
      <c r="F295" s="239"/>
      <c r="G295" s="239"/>
      <c r="H295" s="239"/>
      <c r="I295" s="239"/>
      <c r="J295" s="239"/>
      <c r="K295" s="239"/>
      <c r="L295" s="239"/>
      <c r="M295" s="239"/>
    </row>
    <row r="296">
      <c r="A296" s="239"/>
      <c r="B296" s="239"/>
      <c r="C296" s="239"/>
      <c r="D296" s="239"/>
      <c r="E296" s="239"/>
      <c r="F296" s="239"/>
      <c r="G296" s="239"/>
      <c r="H296" s="239"/>
      <c r="I296" s="239"/>
      <c r="J296" s="239"/>
      <c r="K296" s="239"/>
      <c r="L296" s="239"/>
      <c r="M296" s="239"/>
    </row>
    <row r="297">
      <c r="A297" s="239"/>
      <c r="B297" s="239"/>
      <c r="C297" s="239"/>
      <c r="D297" s="239"/>
      <c r="E297" s="239"/>
      <c r="F297" s="239"/>
      <c r="G297" s="239"/>
      <c r="H297" s="239"/>
      <c r="I297" s="239"/>
      <c r="J297" s="239"/>
      <c r="K297" s="239"/>
      <c r="L297" s="239"/>
      <c r="M297" s="239"/>
    </row>
    <row r="298">
      <c r="A298" s="239"/>
      <c r="B298" s="239"/>
      <c r="C298" s="239"/>
      <c r="D298" s="239"/>
      <c r="E298" s="239"/>
      <c r="F298" s="239"/>
      <c r="G298" s="239"/>
      <c r="H298" s="239"/>
      <c r="I298" s="239"/>
      <c r="J298" s="239"/>
      <c r="K298" s="239"/>
      <c r="L298" s="239"/>
      <c r="M298" s="239"/>
    </row>
    <row r="299">
      <c r="A299" s="239"/>
      <c r="B299" s="239"/>
      <c r="C299" s="239"/>
      <c r="D299" s="239"/>
      <c r="E299" s="239"/>
      <c r="F299" s="239"/>
      <c r="G299" s="239"/>
      <c r="H299" s="239"/>
      <c r="I299" s="239"/>
      <c r="J299" s="239"/>
      <c r="K299" s="239"/>
      <c r="L299" s="239"/>
      <c r="M299" s="239"/>
    </row>
    <row r="300">
      <c r="A300" s="239"/>
      <c r="B300" s="239"/>
      <c r="C300" s="239"/>
      <c r="D300" s="239"/>
      <c r="E300" s="239"/>
      <c r="F300" s="239"/>
      <c r="G300" s="239"/>
      <c r="H300" s="239"/>
      <c r="I300" s="239"/>
      <c r="J300" s="239"/>
      <c r="K300" s="239"/>
      <c r="L300" s="239"/>
      <c r="M300" s="239"/>
    </row>
    <row r="301">
      <c r="A301" s="239"/>
      <c r="B301" s="239"/>
      <c r="C301" s="239"/>
      <c r="D301" s="239"/>
      <c r="E301" s="239"/>
      <c r="F301" s="239"/>
      <c r="G301" s="239"/>
      <c r="H301" s="239"/>
      <c r="I301" s="239"/>
      <c r="J301" s="239"/>
      <c r="K301" s="239"/>
      <c r="L301" s="239"/>
      <c r="M301" s="239"/>
    </row>
    <row r="302">
      <c r="A302" s="239"/>
      <c r="B302" s="239"/>
      <c r="C302" s="239"/>
      <c r="D302" s="239"/>
      <c r="E302" s="239"/>
      <c r="F302" s="239"/>
      <c r="G302" s="239"/>
      <c r="H302" s="239"/>
      <c r="I302" s="239"/>
      <c r="J302" s="239"/>
      <c r="K302" s="239"/>
      <c r="L302" s="239"/>
      <c r="M302" s="239"/>
    </row>
    <row r="303">
      <c r="A303" s="239"/>
      <c r="B303" s="239"/>
      <c r="C303" s="239"/>
      <c r="D303" s="239"/>
      <c r="E303" s="239"/>
      <c r="F303" s="239"/>
      <c r="G303" s="239"/>
      <c r="H303" s="239"/>
      <c r="I303" s="239"/>
      <c r="J303" s="239"/>
      <c r="K303" s="239"/>
      <c r="L303" s="239"/>
      <c r="M303" s="239"/>
    </row>
    <row r="304">
      <c r="A304" s="239"/>
      <c r="B304" s="239"/>
      <c r="C304" s="239"/>
      <c r="D304" s="239"/>
      <c r="E304" s="239"/>
      <c r="F304" s="239"/>
      <c r="G304" s="239"/>
      <c r="H304" s="239"/>
      <c r="I304" s="239"/>
      <c r="J304" s="239"/>
      <c r="K304" s="239"/>
      <c r="L304" s="239"/>
      <c r="M304" s="239"/>
    </row>
    <row r="305">
      <c r="A305" s="239"/>
      <c r="B305" s="239"/>
      <c r="C305" s="239"/>
      <c r="D305" s="239"/>
      <c r="E305" s="239"/>
      <c r="F305" s="239"/>
      <c r="G305" s="239"/>
      <c r="H305" s="239"/>
      <c r="I305" s="239"/>
      <c r="J305" s="239"/>
      <c r="K305" s="239"/>
      <c r="L305" s="239"/>
      <c r="M305" s="239"/>
    </row>
    <row r="306">
      <c r="A306" s="239"/>
      <c r="B306" s="239"/>
      <c r="C306" s="239"/>
      <c r="D306" s="239"/>
      <c r="E306" s="239"/>
      <c r="F306" s="239"/>
      <c r="G306" s="239"/>
      <c r="H306" s="239"/>
      <c r="I306" s="239"/>
      <c r="J306" s="239"/>
      <c r="K306" s="239"/>
      <c r="L306" s="239"/>
      <c r="M306" s="239"/>
    </row>
    <row r="307">
      <c r="A307" s="239"/>
      <c r="B307" s="239"/>
      <c r="C307" s="239"/>
      <c r="D307" s="239"/>
      <c r="E307" s="239"/>
      <c r="F307" s="239"/>
      <c r="G307" s="239"/>
      <c r="H307" s="239"/>
      <c r="I307" s="239"/>
      <c r="J307" s="239"/>
      <c r="K307" s="239"/>
      <c r="L307" s="239"/>
      <c r="M307" s="239"/>
    </row>
    <row r="308">
      <c r="A308" s="239"/>
      <c r="B308" s="239"/>
      <c r="C308" s="239"/>
      <c r="D308" s="239"/>
      <c r="E308" s="239"/>
      <c r="F308" s="239"/>
      <c r="G308" s="239"/>
      <c r="H308" s="239"/>
      <c r="I308" s="239"/>
      <c r="J308" s="239"/>
      <c r="K308" s="239"/>
      <c r="L308" s="239"/>
      <c r="M308" s="239"/>
    </row>
    <row r="309">
      <c r="A309" s="239"/>
      <c r="B309" s="239"/>
      <c r="C309" s="239"/>
      <c r="D309" s="239"/>
      <c r="E309" s="239"/>
      <c r="F309" s="239"/>
      <c r="G309" s="239"/>
      <c r="H309" s="239"/>
      <c r="I309" s="239"/>
      <c r="J309" s="239"/>
      <c r="K309" s="239"/>
      <c r="L309" s="239"/>
      <c r="M309" s="239"/>
    </row>
    <row r="310">
      <c r="A310" s="239"/>
      <c r="B310" s="239"/>
      <c r="C310" s="239"/>
      <c r="D310" s="239"/>
      <c r="E310" s="239"/>
      <c r="F310" s="239"/>
      <c r="G310" s="239"/>
      <c r="H310" s="239"/>
      <c r="I310" s="239"/>
      <c r="J310" s="239"/>
      <c r="K310" s="239"/>
      <c r="L310" s="239"/>
      <c r="M310" s="239"/>
    </row>
    <row r="311">
      <c r="A311" s="239"/>
      <c r="B311" s="239"/>
      <c r="C311" s="239"/>
      <c r="D311" s="239"/>
      <c r="E311" s="239"/>
      <c r="F311" s="239"/>
      <c r="G311" s="239"/>
      <c r="H311" s="239"/>
      <c r="I311" s="239"/>
      <c r="J311" s="239"/>
      <c r="K311" s="239"/>
      <c r="L311" s="239"/>
      <c r="M311" s="239"/>
    </row>
    <row r="312">
      <c r="A312" s="239"/>
      <c r="B312" s="239"/>
      <c r="C312" s="239"/>
      <c r="D312" s="239"/>
      <c r="E312" s="239"/>
      <c r="F312" s="239"/>
      <c r="G312" s="239"/>
      <c r="H312" s="239"/>
      <c r="I312" s="239"/>
      <c r="J312" s="239"/>
      <c r="K312" s="239"/>
      <c r="L312" s="239"/>
      <c r="M312" s="239"/>
    </row>
    <row r="313">
      <c r="A313" s="239"/>
      <c r="B313" s="239"/>
      <c r="C313" s="239"/>
      <c r="D313" s="239"/>
      <c r="E313" s="239"/>
      <c r="F313" s="239"/>
      <c r="G313" s="239"/>
      <c r="H313" s="239"/>
      <c r="I313" s="239"/>
      <c r="J313" s="239"/>
      <c r="K313" s="239"/>
      <c r="L313" s="239"/>
      <c r="M313" s="239"/>
    </row>
    <row r="314">
      <c r="A314" s="239"/>
      <c r="B314" s="239"/>
      <c r="C314" s="239"/>
      <c r="D314" s="239"/>
      <c r="E314" s="239"/>
      <c r="F314" s="239"/>
      <c r="G314" s="239"/>
      <c r="H314" s="239"/>
      <c r="I314" s="239"/>
      <c r="J314" s="239"/>
      <c r="K314" s="239"/>
      <c r="L314" s="239"/>
      <c r="M314" s="239"/>
    </row>
    <row r="315">
      <c r="A315" s="239"/>
      <c r="B315" s="239"/>
      <c r="C315" s="239"/>
      <c r="D315" s="239"/>
      <c r="E315" s="239"/>
      <c r="F315" s="239"/>
      <c r="G315" s="239"/>
      <c r="H315" s="239"/>
      <c r="I315" s="239"/>
      <c r="J315" s="239"/>
      <c r="K315" s="239"/>
      <c r="L315" s="239"/>
      <c r="M315" s="239"/>
    </row>
    <row r="316">
      <c r="A316" s="239"/>
      <c r="B316" s="239"/>
      <c r="C316" s="239"/>
      <c r="D316" s="239"/>
      <c r="E316" s="239"/>
      <c r="F316" s="239"/>
      <c r="G316" s="239"/>
      <c r="H316" s="239"/>
      <c r="I316" s="239"/>
      <c r="J316" s="239"/>
      <c r="K316" s="239"/>
      <c r="L316" s="239"/>
      <c r="M316" s="239"/>
    </row>
    <row r="317">
      <c r="A317" s="239"/>
      <c r="B317" s="239"/>
      <c r="C317" s="239"/>
      <c r="D317" s="239"/>
      <c r="E317" s="239"/>
      <c r="F317" s="239"/>
      <c r="G317" s="239"/>
      <c r="H317" s="239"/>
      <c r="I317" s="239"/>
      <c r="J317" s="239"/>
      <c r="K317" s="239"/>
      <c r="L317" s="239"/>
      <c r="M317" s="239"/>
    </row>
    <row r="318">
      <c r="A318" s="239"/>
      <c r="B318" s="239"/>
      <c r="C318" s="239"/>
      <c r="D318" s="239"/>
      <c r="E318" s="239"/>
      <c r="F318" s="239"/>
      <c r="G318" s="239"/>
      <c r="H318" s="239"/>
      <c r="I318" s="239"/>
      <c r="J318" s="239"/>
      <c r="K318" s="239"/>
      <c r="L318" s="239"/>
      <c r="M318" s="239"/>
    </row>
    <row r="319">
      <c r="A319" s="239"/>
      <c r="B319" s="239"/>
      <c r="C319" s="239"/>
      <c r="D319" s="239"/>
      <c r="E319" s="239"/>
      <c r="F319" s="239"/>
      <c r="G319" s="239"/>
      <c r="H319" s="239"/>
      <c r="I319" s="239"/>
      <c r="J319" s="239"/>
      <c r="K319" s="239"/>
      <c r="L319" s="239"/>
      <c r="M319" s="239"/>
    </row>
    <row r="320">
      <c r="A320" s="239"/>
      <c r="B320" s="239"/>
      <c r="C320" s="239"/>
      <c r="D320" s="239"/>
      <c r="E320" s="239"/>
      <c r="F320" s="239"/>
      <c r="G320" s="239"/>
      <c r="H320" s="239"/>
      <c r="I320" s="239"/>
      <c r="J320" s="239"/>
      <c r="K320" s="239"/>
      <c r="L320" s="239"/>
      <c r="M320" s="239"/>
    </row>
    <row r="321">
      <c r="A321" s="239"/>
      <c r="B321" s="239"/>
      <c r="C321" s="239"/>
      <c r="D321" s="239"/>
      <c r="E321" s="239"/>
      <c r="F321" s="239"/>
      <c r="G321" s="239"/>
      <c r="H321" s="239"/>
      <c r="I321" s="239"/>
      <c r="J321" s="239"/>
      <c r="K321" s="239"/>
      <c r="L321" s="239"/>
      <c r="M321" s="239"/>
    </row>
    <row r="322">
      <c r="A322" s="239"/>
      <c r="B322" s="239"/>
      <c r="C322" s="239"/>
      <c r="D322" s="239"/>
      <c r="E322" s="239"/>
      <c r="F322" s="239"/>
      <c r="G322" s="239"/>
      <c r="H322" s="239"/>
      <c r="I322" s="239"/>
      <c r="J322" s="239"/>
      <c r="K322" s="239"/>
      <c r="L322" s="239"/>
      <c r="M322" s="239"/>
    </row>
    <row r="323">
      <c r="A323" s="239"/>
      <c r="B323" s="239"/>
      <c r="C323" s="239"/>
      <c r="D323" s="239"/>
      <c r="E323" s="239"/>
      <c r="F323" s="239"/>
      <c r="G323" s="239"/>
      <c r="H323" s="239"/>
      <c r="I323" s="239"/>
      <c r="J323" s="239"/>
      <c r="K323" s="239"/>
      <c r="L323" s="239"/>
      <c r="M323" s="239"/>
    </row>
    <row r="324">
      <c r="A324" s="239"/>
      <c r="B324" s="239"/>
      <c r="C324" s="239"/>
      <c r="D324" s="239"/>
      <c r="E324" s="239"/>
      <c r="F324" s="239"/>
      <c r="G324" s="239"/>
      <c r="H324" s="239"/>
      <c r="I324" s="239"/>
      <c r="J324" s="239"/>
      <c r="K324" s="239"/>
      <c r="L324" s="239"/>
      <c r="M324" s="239"/>
    </row>
    <row r="325">
      <c r="A325" s="239"/>
      <c r="B325" s="239"/>
      <c r="C325" s="239"/>
      <c r="D325" s="239"/>
      <c r="E325" s="239"/>
      <c r="F325" s="239"/>
      <c r="G325" s="239"/>
      <c r="H325" s="239"/>
      <c r="I325" s="239"/>
      <c r="J325" s="239"/>
      <c r="K325" s="239"/>
      <c r="L325" s="239"/>
      <c r="M325" s="239"/>
    </row>
    <row r="326">
      <c r="A326" s="239"/>
      <c r="B326" s="239"/>
      <c r="C326" s="239"/>
      <c r="D326" s="239"/>
      <c r="E326" s="239"/>
      <c r="F326" s="239"/>
      <c r="G326" s="239"/>
      <c r="H326" s="239"/>
      <c r="I326" s="239"/>
      <c r="J326" s="239"/>
      <c r="K326" s="239"/>
      <c r="L326" s="239"/>
      <c r="M326" s="239"/>
    </row>
    <row r="327">
      <c r="A327" s="239"/>
      <c r="B327" s="239"/>
      <c r="C327" s="239"/>
      <c r="D327" s="239"/>
      <c r="E327" s="239"/>
      <c r="F327" s="239"/>
      <c r="G327" s="239"/>
      <c r="H327" s="239"/>
      <c r="I327" s="239"/>
      <c r="J327" s="239"/>
      <c r="K327" s="239"/>
      <c r="L327" s="239"/>
      <c r="M327" s="239"/>
    </row>
    <row r="328">
      <c r="A328" s="239"/>
      <c r="B328" s="239"/>
      <c r="C328" s="239"/>
      <c r="D328" s="239"/>
      <c r="E328" s="239"/>
      <c r="F328" s="239"/>
      <c r="G328" s="239"/>
      <c r="H328" s="239"/>
      <c r="I328" s="239"/>
      <c r="J328" s="239"/>
      <c r="K328" s="239"/>
      <c r="L328" s="239"/>
      <c r="M328" s="239"/>
    </row>
    <row r="329">
      <c r="A329" s="239"/>
      <c r="B329" s="239"/>
      <c r="C329" s="239"/>
      <c r="D329" s="239"/>
      <c r="E329" s="239"/>
      <c r="F329" s="239"/>
      <c r="G329" s="239"/>
      <c r="H329" s="239"/>
      <c r="I329" s="239"/>
      <c r="J329" s="239"/>
      <c r="K329" s="239"/>
      <c r="L329" s="239"/>
      <c r="M329" s="239"/>
    </row>
    <row r="330">
      <c r="A330" s="239"/>
      <c r="B330" s="239"/>
      <c r="C330" s="239"/>
      <c r="D330" s="239"/>
      <c r="E330" s="239"/>
      <c r="F330" s="239"/>
      <c r="G330" s="239"/>
      <c r="H330" s="239"/>
      <c r="I330" s="239"/>
      <c r="J330" s="239"/>
      <c r="K330" s="239"/>
      <c r="L330" s="239"/>
      <c r="M330" s="239"/>
    </row>
    <row r="331">
      <c r="A331" s="239"/>
      <c r="B331" s="239"/>
      <c r="C331" s="239"/>
      <c r="D331" s="239"/>
      <c r="E331" s="239"/>
      <c r="F331" s="239"/>
      <c r="G331" s="239"/>
      <c r="H331" s="239"/>
      <c r="I331" s="239"/>
      <c r="J331" s="239"/>
      <c r="K331" s="239"/>
      <c r="L331" s="239"/>
      <c r="M331" s="239"/>
    </row>
    <row r="332">
      <c r="A332" s="239"/>
      <c r="B332" s="239"/>
      <c r="C332" s="239"/>
      <c r="D332" s="239"/>
      <c r="E332" s="239"/>
      <c r="F332" s="239"/>
      <c r="G332" s="239"/>
      <c r="H332" s="239"/>
      <c r="I332" s="239"/>
      <c r="J332" s="239"/>
      <c r="K332" s="239"/>
      <c r="L332" s="239"/>
      <c r="M332" s="239"/>
    </row>
    <row r="333">
      <c r="A333" s="239"/>
      <c r="B333" s="239"/>
      <c r="C333" s="239"/>
      <c r="D333" s="239"/>
      <c r="E333" s="239"/>
      <c r="F333" s="239"/>
      <c r="G333" s="239"/>
      <c r="H333" s="239"/>
      <c r="I333" s="239"/>
      <c r="J333" s="239"/>
      <c r="K333" s="239"/>
      <c r="L333" s="239"/>
      <c r="M333" s="239"/>
    </row>
    <row r="334">
      <c r="A334" s="239"/>
      <c r="B334" s="239"/>
      <c r="C334" s="239"/>
      <c r="D334" s="239"/>
      <c r="E334" s="239"/>
      <c r="F334" s="239"/>
      <c r="G334" s="239"/>
      <c r="H334" s="239"/>
      <c r="I334" s="239"/>
      <c r="J334" s="239"/>
      <c r="K334" s="239"/>
      <c r="L334" s="239"/>
      <c r="M334" s="239"/>
    </row>
    <row r="335">
      <c r="A335" s="239"/>
      <c r="B335" s="239"/>
      <c r="C335" s="239"/>
      <c r="D335" s="239"/>
      <c r="E335" s="239"/>
      <c r="F335" s="239"/>
      <c r="G335" s="239"/>
      <c r="H335" s="239"/>
      <c r="I335" s="239"/>
      <c r="J335" s="239"/>
      <c r="K335" s="239"/>
      <c r="L335" s="239"/>
      <c r="M335" s="239"/>
    </row>
    <row r="336">
      <c r="A336" s="239"/>
      <c r="B336" s="239"/>
      <c r="C336" s="239"/>
      <c r="D336" s="239"/>
      <c r="E336" s="239"/>
      <c r="F336" s="239"/>
      <c r="G336" s="239"/>
      <c r="H336" s="239"/>
      <c r="I336" s="239"/>
      <c r="J336" s="239"/>
      <c r="K336" s="239"/>
      <c r="L336" s="239"/>
      <c r="M336" s="239"/>
    </row>
    <row r="337">
      <c r="A337" s="239"/>
      <c r="B337" s="239"/>
      <c r="C337" s="239"/>
      <c r="D337" s="239"/>
      <c r="E337" s="239"/>
      <c r="F337" s="239"/>
      <c r="G337" s="239"/>
      <c r="H337" s="239"/>
      <c r="I337" s="239"/>
      <c r="J337" s="239"/>
      <c r="K337" s="239"/>
      <c r="L337" s="239"/>
      <c r="M337" s="239"/>
    </row>
    <row r="338">
      <c r="A338" s="239"/>
      <c r="B338" s="239"/>
      <c r="C338" s="239"/>
      <c r="D338" s="239"/>
      <c r="E338" s="239"/>
      <c r="F338" s="239"/>
      <c r="G338" s="239"/>
      <c r="H338" s="239"/>
      <c r="I338" s="239"/>
      <c r="J338" s="239"/>
      <c r="K338" s="239"/>
      <c r="L338" s="239"/>
      <c r="M338" s="239"/>
    </row>
    <row r="339">
      <c r="A339" s="239"/>
      <c r="B339" s="239"/>
      <c r="C339" s="239"/>
      <c r="D339" s="239"/>
      <c r="E339" s="239"/>
      <c r="F339" s="239"/>
      <c r="G339" s="239"/>
      <c r="H339" s="239"/>
      <c r="I339" s="239"/>
      <c r="J339" s="239"/>
      <c r="K339" s="239"/>
      <c r="L339" s="239"/>
      <c r="M339" s="239"/>
    </row>
    <row r="340">
      <c r="A340" s="239"/>
      <c r="B340" s="239"/>
      <c r="C340" s="239"/>
      <c r="D340" s="239"/>
      <c r="E340" s="239"/>
      <c r="F340" s="239"/>
      <c r="G340" s="239"/>
      <c r="H340" s="239"/>
      <c r="I340" s="239"/>
      <c r="J340" s="239"/>
      <c r="K340" s="239"/>
      <c r="L340" s="239"/>
      <c r="M340" s="239"/>
    </row>
    <row r="341">
      <c r="A341" s="239"/>
      <c r="B341" s="239"/>
      <c r="C341" s="239"/>
      <c r="D341" s="239"/>
      <c r="E341" s="239"/>
      <c r="F341" s="239"/>
      <c r="G341" s="239"/>
      <c r="H341" s="239"/>
      <c r="I341" s="239"/>
      <c r="J341" s="239"/>
      <c r="K341" s="239"/>
      <c r="L341" s="239"/>
      <c r="M341" s="239"/>
    </row>
    <row r="342">
      <c r="A342" s="239"/>
      <c r="B342" s="239"/>
      <c r="C342" s="239"/>
      <c r="D342" s="239"/>
      <c r="E342" s="239"/>
      <c r="F342" s="239"/>
      <c r="G342" s="239"/>
      <c r="H342" s="239"/>
      <c r="I342" s="239"/>
      <c r="J342" s="239"/>
      <c r="K342" s="239"/>
      <c r="L342" s="239"/>
      <c r="M342" s="239"/>
    </row>
    <row r="343">
      <c r="A343" s="239"/>
      <c r="B343" s="239"/>
      <c r="C343" s="239"/>
      <c r="D343" s="239"/>
      <c r="E343" s="239"/>
      <c r="F343" s="239"/>
      <c r="G343" s="239"/>
      <c r="H343" s="239"/>
      <c r="I343" s="239"/>
      <c r="J343" s="239"/>
      <c r="K343" s="239"/>
      <c r="L343" s="239"/>
      <c r="M343" s="239"/>
    </row>
    <row r="344">
      <c r="A344" s="239"/>
      <c r="B344" s="239"/>
      <c r="C344" s="239"/>
      <c r="D344" s="239"/>
      <c r="E344" s="239"/>
      <c r="F344" s="239"/>
      <c r="G344" s="239"/>
      <c r="H344" s="239"/>
      <c r="I344" s="239"/>
      <c r="J344" s="239"/>
      <c r="K344" s="239"/>
      <c r="L344" s="239"/>
      <c r="M344" s="239"/>
    </row>
    <row r="345">
      <c r="A345" s="239"/>
      <c r="B345" s="239"/>
      <c r="C345" s="239"/>
      <c r="D345" s="239"/>
      <c r="E345" s="239"/>
      <c r="F345" s="239"/>
      <c r="G345" s="239"/>
      <c r="H345" s="239"/>
      <c r="I345" s="239"/>
      <c r="J345" s="239"/>
      <c r="K345" s="239"/>
      <c r="L345" s="239"/>
      <c r="M345" s="239"/>
    </row>
    <row r="346">
      <c r="A346" s="239"/>
      <c r="B346" s="239"/>
      <c r="C346" s="239"/>
      <c r="D346" s="239"/>
      <c r="E346" s="239"/>
      <c r="F346" s="239"/>
      <c r="G346" s="239"/>
      <c r="H346" s="239"/>
      <c r="I346" s="239"/>
      <c r="J346" s="239"/>
      <c r="K346" s="239"/>
      <c r="L346" s="239"/>
      <c r="M346" s="239"/>
    </row>
    <row r="347">
      <c r="A347" s="239"/>
      <c r="B347" s="239"/>
      <c r="C347" s="239"/>
      <c r="D347" s="239"/>
      <c r="E347" s="239"/>
      <c r="F347" s="239"/>
      <c r="G347" s="239"/>
      <c r="H347" s="239"/>
      <c r="I347" s="239"/>
      <c r="J347" s="239"/>
      <c r="K347" s="239"/>
      <c r="L347" s="239"/>
      <c r="M347" s="239"/>
    </row>
    <row r="348">
      <c r="A348" s="239"/>
      <c r="B348" s="239"/>
      <c r="C348" s="239"/>
      <c r="D348" s="239"/>
      <c r="E348" s="239"/>
      <c r="F348" s="239"/>
      <c r="G348" s="239"/>
      <c r="H348" s="239"/>
      <c r="I348" s="239"/>
      <c r="J348" s="239"/>
      <c r="K348" s="239"/>
      <c r="L348" s="239"/>
      <c r="M348" s="239"/>
    </row>
    <row r="349">
      <c r="A349" s="239"/>
      <c r="B349" s="239"/>
      <c r="C349" s="239"/>
      <c r="D349" s="239"/>
      <c r="E349" s="239"/>
      <c r="F349" s="239"/>
      <c r="G349" s="239"/>
      <c r="H349" s="239"/>
      <c r="I349" s="239"/>
      <c r="J349" s="239"/>
      <c r="K349" s="239"/>
      <c r="L349" s="239"/>
      <c r="M349" s="239"/>
    </row>
    <row r="350">
      <c r="A350" s="239"/>
      <c r="B350" s="239"/>
      <c r="C350" s="239"/>
      <c r="D350" s="239"/>
      <c r="E350" s="239"/>
      <c r="F350" s="239"/>
      <c r="G350" s="239"/>
      <c r="H350" s="239"/>
      <c r="I350" s="239"/>
      <c r="J350" s="239"/>
      <c r="K350" s="239"/>
      <c r="L350" s="239"/>
      <c r="M350" s="239"/>
    </row>
    <row r="351">
      <c r="A351" s="239"/>
      <c r="B351" s="239"/>
      <c r="C351" s="239"/>
      <c r="D351" s="239"/>
      <c r="E351" s="239"/>
      <c r="F351" s="239"/>
      <c r="G351" s="239"/>
      <c r="H351" s="239"/>
      <c r="I351" s="239"/>
      <c r="J351" s="239"/>
      <c r="K351" s="239"/>
      <c r="L351" s="239"/>
      <c r="M351" s="239"/>
    </row>
    <row r="352">
      <c r="A352" s="239"/>
      <c r="B352" s="239"/>
      <c r="C352" s="239"/>
      <c r="D352" s="239"/>
      <c r="E352" s="239"/>
      <c r="F352" s="239"/>
      <c r="G352" s="239"/>
      <c r="H352" s="239"/>
      <c r="I352" s="239"/>
      <c r="J352" s="239"/>
      <c r="K352" s="239"/>
      <c r="L352" s="239"/>
      <c r="M352" s="239"/>
    </row>
    <row r="353">
      <c r="A353" s="239"/>
      <c r="B353" s="239"/>
      <c r="C353" s="239"/>
      <c r="D353" s="239"/>
      <c r="E353" s="239"/>
      <c r="F353" s="239"/>
      <c r="G353" s="239"/>
      <c r="H353" s="239"/>
      <c r="I353" s="239"/>
      <c r="J353" s="239"/>
      <c r="K353" s="239"/>
      <c r="L353" s="239"/>
      <c r="M353" s="239"/>
    </row>
    <row r="354">
      <c r="A354" s="239"/>
      <c r="B354" s="239"/>
      <c r="C354" s="239"/>
      <c r="D354" s="239"/>
      <c r="E354" s="239"/>
      <c r="F354" s="239"/>
      <c r="G354" s="239"/>
      <c r="H354" s="239"/>
      <c r="I354" s="239"/>
      <c r="J354" s="239"/>
      <c r="K354" s="239"/>
      <c r="L354" s="239"/>
      <c r="M354" s="239"/>
    </row>
    <row r="355">
      <c r="A355" s="239"/>
      <c r="B355" s="239"/>
      <c r="C355" s="239"/>
      <c r="D355" s="239"/>
      <c r="E355" s="239"/>
      <c r="F355" s="239"/>
      <c r="G355" s="239"/>
      <c r="H355" s="239"/>
      <c r="I355" s="239"/>
      <c r="J355" s="239"/>
      <c r="K355" s="239"/>
      <c r="L355" s="239"/>
      <c r="M355" s="239"/>
    </row>
    <row r="356">
      <c r="A356" s="239"/>
      <c r="B356" s="239"/>
      <c r="C356" s="239"/>
      <c r="D356" s="239"/>
      <c r="E356" s="239"/>
      <c r="F356" s="239"/>
      <c r="G356" s="239"/>
      <c r="H356" s="239"/>
      <c r="I356" s="239"/>
      <c r="J356" s="239"/>
      <c r="K356" s="239"/>
      <c r="L356" s="239"/>
      <c r="M356" s="239"/>
    </row>
    <row r="357">
      <c r="A357" s="239"/>
      <c r="B357" s="239"/>
      <c r="C357" s="239"/>
      <c r="D357" s="239"/>
      <c r="E357" s="239"/>
      <c r="F357" s="239"/>
      <c r="G357" s="239"/>
      <c r="H357" s="239"/>
      <c r="I357" s="239"/>
      <c r="J357" s="239"/>
      <c r="K357" s="239"/>
      <c r="L357" s="239"/>
      <c r="M357" s="239"/>
    </row>
    <row r="358">
      <c r="A358" s="239"/>
      <c r="B358" s="239"/>
      <c r="C358" s="239"/>
      <c r="D358" s="239"/>
      <c r="E358" s="239"/>
      <c r="F358" s="239"/>
      <c r="G358" s="239"/>
      <c r="H358" s="239"/>
      <c r="I358" s="239"/>
      <c r="J358" s="239"/>
      <c r="K358" s="239"/>
      <c r="L358" s="239"/>
      <c r="M358" s="239"/>
    </row>
    <row r="359">
      <c r="A359" s="239"/>
      <c r="B359" s="239"/>
      <c r="C359" s="239"/>
      <c r="D359" s="239"/>
      <c r="E359" s="239"/>
      <c r="F359" s="239"/>
      <c r="G359" s="239"/>
      <c r="H359" s="239"/>
      <c r="I359" s="239"/>
      <c r="J359" s="239"/>
      <c r="K359" s="239"/>
      <c r="L359" s="239"/>
      <c r="M359" s="239"/>
    </row>
    <row r="360">
      <c r="A360" s="239"/>
      <c r="B360" s="239"/>
      <c r="C360" s="239"/>
      <c r="D360" s="239"/>
      <c r="E360" s="239"/>
      <c r="F360" s="239"/>
      <c r="G360" s="239"/>
      <c r="H360" s="239"/>
      <c r="I360" s="239"/>
      <c r="J360" s="239"/>
      <c r="K360" s="239"/>
      <c r="L360" s="239"/>
      <c r="M360" s="239"/>
    </row>
    <row r="361">
      <c r="A361" s="239"/>
      <c r="B361" s="239"/>
      <c r="C361" s="239"/>
      <c r="D361" s="239"/>
      <c r="E361" s="239"/>
      <c r="F361" s="239"/>
      <c r="G361" s="239"/>
      <c r="H361" s="239"/>
      <c r="I361" s="239"/>
      <c r="J361" s="239"/>
      <c r="K361" s="239"/>
      <c r="L361" s="239"/>
      <c r="M361" s="239"/>
    </row>
    <row r="362">
      <c r="A362" s="239"/>
      <c r="B362" s="239"/>
      <c r="C362" s="239"/>
      <c r="D362" s="239"/>
      <c r="E362" s="239"/>
      <c r="F362" s="239"/>
      <c r="G362" s="239"/>
      <c r="H362" s="239"/>
      <c r="I362" s="239"/>
      <c r="J362" s="239"/>
      <c r="K362" s="239"/>
      <c r="L362" s="239"/>
      <c r="M362" s="239"/>
    </row>
    <row r="363">
      <c r="A363" s="239"/>
      <c r="B363" s="239"/>
      <c r="C363" s="239"/>
      <c r="D363" s="239"/>
      <c r="E363" s="239"/>
      <c r="F363" s="239"/>
      <c r="G363" s="239"/>
      <c r="H363" s="239"/>
      <c r="I363" s="239"/>
      <c r="J363" s="239"/>
      <c r="K363" s="239"/>
      <c r="L363" s="239"/>
      <c r="M363" s="239"/>
    </row>
    <row r="364">
      <c r="A364" s="239"/>
      <c r="B364" s="239"/>
      <c r="C364" s="239"/>
      <c r="D364" s="239"/>
      <c r="E364" s="239"/>
      <c r="F364" s="239"/>
      <c r="G364" s="239"/>
      <c r="H364" s="239"/>
      <c r="I364" s="239"/>
      <c r="J364" s="239"/>
      <c r="K364" s="239"/>
      <c r="L364" s="239"/>
      <c r="M364" s="239"/>
    </row>
    <row r="365">
      <c r="A365" s="239"/>
      <c r="B365" s="239"/>
      <c r="C365" s="239"/>
      <c r="D365" s="239"/>
      <c r="E365" s="239"/>
      <c r="F365" s="239"/>
      <c r="G365" s="239"/>
      <c r="H365" s="239"/>
      <c r="I365" s="239"/>
      <c r="J365" s="239"/>
      <c r="K365" s="239"/>
      <c r="L365" s="239"/>
      <c r="M365" s="239"/>
    </row>
    <row r="366">
      <c r="A366" s="239"/>
      <c r="B366" s="239"/>
      <c r="C366" s="239"/>
      <c r="D366" s="239"/>
      <c r="E366" s="239"/>
      <c r="F366" s="239"/>
      <c r="G366" s="239"/>
      <c r="H366" s="239"/>
      <c r="I366" s="239"/>
      <c r="J366" s="239"/>
      <c r="K366" s="239"/>
      <c r="L366" s="239"/>
      <c r="M366" s="239"/>
    </row>
    <row r="367">
      <c r="A367" s="239"/>
      <c r="B367" s="239"/>
      <c r="C367" s="239"/>
      <c r="D367" s="239"/>
      <c r="E367" s="239"/>
      <c r="F367" s="239"/>
      <c r="G367" s="239"/>
      <c r="H367" s="239"/>
      <c r="I367" s="239"/>
      <c r="J367" s="239"/>
      <c r="K367" s="239"/>
      <c r="L367" s="239"/>
      <c r="M367" s="239"/>
    </row>
    <row r="368">
      <c r="A368" s="239"/>
      <c r="B368" s="239"/>
      <c r="C368" s="239"/>
      <c r="D368" s="239"/>
      <c r="E368" s="239"/>
      <c r="F368" s="239"/>
      <c r="G368" s="239"/>
      <c r="H368" s="239"/>
      <c r="I368" s="239"/>
      <c r="J368" s="239"/>
      <c r="K368" s="239"/>
      <c r="L368" s="239"/>
      <c r="M368" s="239"/>
    </row>
    <row r="369">
      <c r="A369" s="239"/>
      <c r="B369" s="239"/>
      <c r="C369" s="239"/>
      <c r="D369" s="239"/>
      <c r="E369" s="239"/>
      <c r="F369" s="239"/>
      <c r="G369" s="239"/>
      <c r="H369" s="239"/>
      <c r="I369" s="239"/>
      <c r="J369" s="239"/>
      <c r="K369" s="239"/>
      <c r="L369" s="239"/>
      <c r="M369" s="239"/>
    </row>
    <row r="370">
      <c r="A370" s="239"/>
      <c r="B370" s="239"/>
      <c r="C370" s="239"/>
      <c r="D370" s="239"/>
      <c r="E370" s="239"/>
      <c r="F370" s="239"/>
      <c r="G370" s="239"/>
      <c r="H370" s="239"/>
      <c r="I370" s="239"/>
      <c r="J370" s="239"/>
      <c r="K370" s="239"/>
      <c r="L370" s="239"/>
      <c r="M370" s="239"/>
    </row>
    <row r="371">
      <c r="A371" s="239"/>
      <c r="B371" s="239"/>
      <c r="C371" s="239"/>
      <c r="D371" s="239"/>
      <c r="E371" s="239"/>
      <c r="F371" s="239"/>
      <c r="G371" s="239"/>
      <c r="H371" s="239"/>
      <c r="I371" s="239"/>
      <c r="J371" s="239"/>
      <c r="K371" s="239"/>
      <c r="L371" s="239"/>
      <c r="M371" s="239"/>
    </row>
    <row r="372">
      <c r="A372" s="239"/>
      <c r="B372" s="239"/>
      <c r="C372" s="239"/>
      <c r="D372" s="239"/>
      <c r="E372" s="239"/>
      <c r="F372" s="239"/>
      <c r="G372" s="239"/>
      <c r="H372" s="239"/>
      <c r="I372" s="239"/>
      <c r="J372" s="239"/>
      <c r="K372" s="239"/>
      <c r="L372" s="239"/>
      <c r="M372" s="239"/>
    </row>
    <row r="373">
      <c r="A373" s="239"/>
      <c r="B373" s="239"/>
      <c r="C373" s="239"/>
      <c r="D373" s="239"/>
      <c r="E373" s="239"/>
      <c r="F373" s="239"/>
      <c r="G373" s="239"/>
      <c r="H373" s="239"/>
      <c r="I373" s="239"/>
      <c r="J373" s="239"/>
      <c r="K373" s="239"/>
      <c r="L373" s="239"/>
      <c r="M373" s="239"/>
    </row>
    <row r="374">
      <c r="A374" s="239"/>
      <c r="B374" s="239"/>
      <c r="C374" s="239"/>
      <c r="D374" s="239"/>
      <c r="E374" s="239"/>
      <c r="F374" s="239"/>
      <c r="G374" s="239"/>
      <c r="H374" s="239"/>
      <c r="I374" s="239"/>
      <c r="J374" s="239"/>
      <c r="K374" s="239"/>
      <c r="L374" s="239"/>
      <c r="M374" s="239"/>
    </row>
    <row r="375">
      <c r="A375" s="239"/>
      <c r="B375" s="239"/>
      <c r="C375" s="239"/>
      <c r="D375" s="239"/>
      <c r="E375" s="239"/>
      <c r="F375" s="239"/>
      <c r="G375" s="239"/>
      <c r="H375" s="239"/>
      <c r="I375" s="239"/>
      <c r="J375" s="239"/>
      <c r="K375" s="239"/>
      <c r="L375" s="239"/>
      <c r="M375" s="239"/>
    </row>
    <row r="376">
      <c r="A376" s="239"/>
      <c r="B376" s="239"/>
      <c r="C376" s="239"/>
      <c r="D376" s="239"/>
      <c r="E376" s="239"/>
      <c r="F376" s="239"/>
      <c r="G376" s="239"/>
      <c r="H376" s="239"/>
      <c r="I376" s="239"/>
      <c r="J376" s="239"/>
      <c r="K376" s="239"/>
      <c r="L376" s="239"/>
      <c r="M376" s="239"/>
    </row>
    <row r="377">
      <c r="A377" s="239"/>
      <c r="B377" s="239"/>
      <c r="C377" s="239"/>
      <c r="D377" s="239"/>
      <c r="E377" s="239"/>
      <c r="F377" s="239"/>
      <c r="G377" s="239"/>
      <c r="H377" s="239"/>
      <c r="I377" s="239"/>
      <c r="J377" s="239"/>
      <c r="K377" s="239"/>
      <c r="L377" s="239"/>
      <c r="M377" s="239"/>
    </row>
    <row r="378">
      <c r="A378" s="239"/>
      <c r="B378" s="239"/>
      <c r="C378" s="239"/>
      <c r="D378" s="239"/>
      <c r="E378" s="239"/>
      <c r="F378" s="239"/>
      <c r="G378" s="239"/>
      <c r="H378" s="239"/>
      <c r="I378" s="239"/>
      <c r="J378" s="239"/>
      <c r="K378" s="239"/>
      <c r="L378" s="239"/>
      <c r="M378" s="239"/>
    </row>
    <row r="379">
      <c r="A379" s="239"/>
      <c r="B379" s="239"/>
      <c r="C379" s="239"/>
      <c r="D379" s="239"/>
      <c r="E379" s="239"/>
      <c r="F379" s="239"/>
      <c r="G379" s="239"/>
      <c r="H379" s="239"/>
      <c r="I379" s="239"/>
      <c r="J379" s="239"/>
      <c r="K379" s="239"/>
      <c r="L379" s="239"/>
      <c r="M379" s="239"/>
    </row>
    <row r="380">
      <c r="A380" s="239"/>
      <c r="B380" s="239"/>
      <c r="C380" s="239"/>
      <c r="D380" s="239"/>
      <c r="E380" s="239"/>
      <c r="F380" s="239"/>
      <c r="G380" s="239"/>
      <c r="H380" s="239"/>
      <c r="I380" s="239"/>
      <c r="J380" s="239"/>
      <c r="K380" s="239"/>
      <c r="L380" s="239"/>
      <c r="M380" s="239"/>
    </row>
    <row r="381">
      <c r="A381" s="239"/>
      <c r="B381" s="239"/>
      <c r="C381" s="239"/>
      <c r="D381" s="239"/>
      <c r="E381" s="239"/>
      <c r="F381" s="239"/>
      <c r="G381" s="239"/>
      <c r="H381" s="239"/>
      <c r="I381" s="239"/>
      <c r="J381" s="239"/>
      <c r="K381" s="239"/>
      <c r="L381" s="239"/>
      <c r="M381" s="239"/>
    </row>
    <row r="382">
      <c r="A382" s="239"/>
      <c r="B382" s="239"/>
      <c r="C382" s="239"/>
      <c r="D382" s="239"/>
      <c r="E382" s="239"/>
      <c r="F382" s="239"/>
      <c r="G382" s="239"/>
      <c r="H382" s="239"/>
      <c r="I382" s="239"/>
      <c r="J382" s="239"/>
      <c r="K382" s="239"/>
      <c r="L382" s="239"/>
      <c r="M382" s="239"/>
    </row>
    <row r="383">
      <c r="A383" s="239"/>
      <c r="B383" s="239"/>
      <c r="C383" s="239"/>
      <c r="D383" s="239"/>
      <c r="E383" s="239"/>
      <c r="F383" s="239"/>
      <c r="G383" s="239"/>
      <c r="H383" s="239"/>
      <c r="I383" s="239"/>
      <c r="J383" s="239"/>
      <c r="K383" s="239"/>
      <c r="L383" s="239"/>
      <c r="M383" s="239"/>
    </row>
    <row r="384">
      <c r="A384" s="239"/>
      <c r="B384" s="239"/>
      <c r="C384" s="239"/>
      <c r="D384" s="239"/>
      <c r="E384" s="239"/>
      <c r="F384" s="239"/>
      <c r="G384" s="239"/>
      <c r="H384" s="239"/>
      <c r="I384" s="239"/>
      <c r="J384" s="239"/>
      <c r="K384" s="239"/>
      <c r="L384" s="239"/>
      <c r="M384" s="239"/>
    </row>
    <row r="385">
      <c r="A385" s="239"/>
      <c r="B385" s="239"/>
      <c r="C385" s="239"/>
      <c r="D385" s="239"/>
      <c r="E385" s="239"/>
      <c r="F385" s="239"/>
      <c r="G385" s="239"/>
      <c r="H385" s="239"/>
      <c r="I385" s="239"/>
      <c r="J385" s="239"/>
      <c r="K385" s="239"/>
      <c r="L385" s="239"/>
      <c r="M385" s="239"/>
    </row>
    <row r="386">
      <c r="A386" s="239"/>
      <c r="B386" s="239"/>
      <c r="C386" s="239"/>
      <c r="D386" s="239"/>
      <c r="E386" s="239"/>
      <c r="F386" s="239"/>
      <c r="G386" s="239"/>
      <c r="H386" s="239"/>
      <c r="I386" s="239"/>
      <c r="J386" s="239"/>
      <c r="K386" s="239"/>
      <c r="L386" s="239"/>
      <c r="M386" s="239"/>
    </row>
    <row r="387">
      <c r="A387" s="239"/>
      <c r="B387" s="239"/>
      <c r="C387" s="239"/>
      <c r="D387" s="239"/>
      <c r="E387" s="239"/>
      <c r="F387" s="239"/>
      <c r="G387" s="239"/>
      <c r="H387" s="239"/>
      <c r="I387" s="239"/>
      <c r="J387" s="239"/>
      <c r="K387" s="239"/>
      <c r="L387" s="239"/>
      <c r="M387" s="239"/>
    </row>
    <row r="388">
      <c r="A388" s="239"/>
      <c r="B388" s="239"/>
      <c r="C388" s="239"/>
      <c r="D388" s="239"/>
      <c r="E388" s="239"/>
      <c r="F388" s="239"/>
      <c r="G388" s="239"/>
      <c r="H388" s="239"/>
      <c r="I388" s="239"/>
      <c r="J388" s="239"/>
      <c r="K388" s="239"/>
      <c r="L388" s="239"/>
      <c r="M388" s="239"/>
    </row>
    <row r="389">
      <c r="A389" s="239"/>
      <c r="B389" s="239"/>
      <c r="C389" s="239"/>
      <c r="D389" s="239"/>
      <c r="E389" s="239"/>
      <c r="F389" s="239"/>
      <c r="G389" s="239"/>
      <c r="H389" s="239"/>
      <c r="I389" s="239"/>
      <c r="J389" s="239"/>
      <c r="K389" s="239"/>
      <c r="L389" s="239"/>
      <c r="M389" s="239"/>
    </row>
    <row r="390">
      <c r="A390" s="239"/>
      <c r="B390" s="239"/>
      <c r="C390" s="239"/>
      <c r="D390" s="239"/>
      <c r="E390" s="239"/>
      <c r="F390" s="239"/>
      <c r="G390" s="239"/>
      <c r="H390" s="239"/>
      <c r="I390" s="239"/>
      <c r="J390" s="239"/>
      <c r="K390" s="239"/>
      <c r="L390" s="239"/>
      <c r="M390" s="239"/>
    </row>
    <row r="391">
      <c r="A391" s="239"/>
      <c r="B391" s="239"/>
      <c r="C391" s="239"/>
      <c r="D391" s="239"/>
      <c r="E391" s="239"/>
      <c r="F391" s="239"/>
      <c r="G391" s="239"/>
      <c r="H391" s="239"/>
      <c r="I391" s="239"/>
      <c r="J391" s="239"/>
      <c r="K391" s="239"/>
      <c r="L391" s="239"/>
      <c r="M391" s="239"/>
    </row>
    <row r="392">
      <c r="A392" s="239"/>
      <c r="B392" s="239"/>
      <c r="C392" s="239"/>
      <c r="D392" s="239"/>
      <c r="E392" s="239"/>
      <c r="F392" s="239"/>
      <c r="G392" s="239"/>
      <c r="H392" s="239"/>
      <c r="I392" s="239"/>
      <c r="J392" s="239"/>
      <c r="K392" s="239"/>
      <c r="L392" s="239"/>
      <c r="M392" s="239"/>
    </row>
    <row r="393">
      <c r="A393" s="239"/>
      <c r="B393" s="239"/>
      <c r="C393" s="239"/>
      <c r="D393" s="239"/>
      <c r="E393" s="239"/>
      <c r="F393" s="239"/>
      <c r="G393" s="239"/>
      <c r="H393" s="239"/>
      <c r="I393" s="239"/>
      <c r="J393" s="239"/>
      <c r="K393" s="239"/>
      <c r="L393" s="239"/>
      <c r="M393" s="239"/>
    </row>
    <row r="394">
      <c r="A394" s="239"/>
      <c r="B394" s="239"/>
      <c r="C394" s="239"/>
      <c r="D394" s="239"/>
      <c r="E394" s="239"/>
      <c r="F394" s="239"/>
      <c r="G394" s="239"/>
      <c r="H394" s="239"/>
      <c r="I394" s="239"/>
      <c r="J394" s="239"/>
      <c r="K394" s="239"/>
      <c r="L394" s="239"/>
      <c r="M394" s="239"/>
    </row>
    <row r="395">
      <c r="A395" s="239"/>
      <c r="B395" s="239"/>
      <c r="C395" s="239"/>
      <c r="D395" s="239"/>
      <c r="E395" s="239"/>
      <c r="F395" s="239"/>
      <c r="G395" s="239"/>
      <c r="H395" s="239"/>
      <c r="I395" s="239"/>
      <c r="J395" s="239"/>
      <c r="K395" s="239"/>
      <c r="L395" s="239"/>
      <c r="M395" s="239"/>
    </row>
    <row r="396">
      <c r="A396" s="239"/>
      <c r="B396" s="239"/>
      <c r="C396" s="239"/>
      <c r="D396" s="239"/>
      <c r="E396" s="239"/>
      <c r="F396" s="239"/>
      <c r="G396" s="239"/>
      <c r="H396" s="239"/>
      <c r="I396" s="239"/>
      <c r="J396" s="239"/>
      <c r="K396" s="239"/>
      <c r="L396" s="239"/>
      <c r="M396" s="239"/>
    </row>
    <row r="397">
      <c r="A397" s="239"/>
      <c r="B397" s="239"/>
      <c r="C397" s="239"/>
      <c r="D397" s="239"/>
      <c r="E397" s="239"/>
      <c r="F397" s="239"/>
      <c r="G397" s="239"/>
      <c r="H397" s="239"/>
      <c r="I397" s="239"/>
      <c r="J397" s="239"/>
      <c r="K397" s="239"/>
      <c r="L397" s="239"/>
      <c r="M397" s="239"/>
    </row>
    <row r="398">
      <c r="A398" s="239"/>
      <c r="B398" s="239"/>
      <c r="C398" s="239"/>
      <c r="D398" s="239"/>
      <c r="E398" s="239"/>
      <c r="F398" s="239"/>
      <c r="G398" s="239"/>
      <c r="H398" s="239"/>
      <c r="I398" s="239"/>
      <c r="J398" s="239"/>
      <c r="K398" s="239"/>
      <c r="L398" s="239"/>
      <c r="M398" s="239"/>
    </row>
    <row r="399">
      <c r="A399" s="239"/>
      <c r="B399" s="239"/>
      <c r="C399" s="239"/>
      <c r="D399" s="239"/>
      <c r="E399" s="239"/>
      <c r="F399" s="239"/>
      <c r="G399" s="239"/>
      <c r="H399" s="239"/>
      <c r="I399" s="239"/>
      <c r="J399" s="239"/>
      <c r="K399" s="239"/>
      <c r="L399" s="239"/>
      <c r="M399" s="239"/>
    </row>
    <row r="400">
      <c r="A400" s="239"/>
      <c r="B400" s="239"/>
      <c r="C400" s="239"/>
      <c r="D400" s="239"/>
      <c r="E400" s="239"/>
      <c r="F400" s="239"/>
      <c r="G400" s="239"/>
      <c r="H400" s="239"/>
      <c r="I400" s="239"/>
      <c r="J400" s="239"/>
      <c r="K400" s="239"/>
      <c r="L400" s="239"/>
      <c r="M400" s="239"/>
    </row>
    <row r="401">
      <c r="A401" s="239"/>
      <c r="B401" s="239"/>
      <c r="C401" s="239"/>
      <c r="D401" s="239"/>
      <c r="E401" s="239"/>
      <c r="F401" s="239"/>
      <c r="G401" s="239"/>
      <c r="H401" s="239"/>
      <c r="I401" s="239"/>
      <c r="J401" s="239"/>
      <c r="K401" s="239"/>
      <c r="L401" s="239"/>
      <c r="M401" s="239"/>
    </row>
    <row r="402">
      <c r="A402" s="239"/>
      <c r="B402" s="239"/>
      <c r="C402" s="239"/>
      <c r="D402" s="239"/>
      <c r="E402" s="239"/>
      <c r="F402" s="239"/>
      <c r="G402" s="239"/>
      <c r="H402" s="239"/>
      <c r="I402" s="239"/>
      <c r="J402" s="239"/>
      <c r="K402" s="239"/>
      <c r="L402" s="239"/>
      <c r="M402" s="239"/>
    </row>
    <row r="403">
      <c r="A403" s="239"/>
      <c r="B403" s="239"/>
      <c r="C403" s="239"/>
      <c r="D403" s="239"/>
      <c r="E403" s="239"/>
      <c r="F403" s="239"/>
      <c r="G403" s="239"/>
      <c r="H403" s="239"/>
      <c r="I403" s="239"/>
      <c r="J403" s="239"/>
      <c r="K403" s="239"/>
      <c r="L403" s="239"/>
      <c r="M403" s="239"/>
    </row>
    <row r="404">
      <c r="A404" s="239"/>
      <c r="B404" s="239"/>
      <c r="C404" s="239"/>
      <c r="D404" s="239"/>
      <c r="E404" s="239"/>
      <c r="F404" s="239"/>
      <c r="G404" s="239"/>
      <c r="H404" s="239"/>
      <c r="I404" s="239"/>
      <c r="J404" s="239"/>
      <c r="K404" s="239"/>
      <c r="L404" s="239"/>
      <c r="M404" s="239"/>
    </row>
    <row r="405">
      <c r="A405" s="239"/>
      <c r="B405" s="239"/>
      <c r="C405" s="239"/>
      <c r="D405" s="239"/>
      <c r="E405" s="239"/>
      <c r="F405" s="239"/>
      <c r="G405" s="239"/>
      <c r="H405" s="239"/>
      <c r="I405" s="239"/>
      <c r="J405" s="239"/>
      <c r="K405" s="239"/>
      <c r="L405" s="239"/>
      <c r="M405" s="239"/>
    </row>
    <row r="406">
      <c r="A406" s="239"/>
      <c r="B406" s="239"/>
      <c r="C406" s="239"/>
      <c r="D406" s="239"/>
      <c r="E406" s="239"/>
      <c r="F406" s="239"/>
      <c r="G406" s="239"/>
      <c r="H406" s="239"/>
      <c r="I406" s="239"/>
      <c r="J406" s="239"/>
      <c r="K406" s="239"/>
      <c r="L406" s="239"/>
      <c r="M406" s="239"/>
    </row>
    <row r="407">
      <c r="A407" s="239"/>
      <c r="B407" s="239"/>
      <c r="C407" s="239"/>
      <c r="D407" s="239"/>
      <c r="E407" s="239"/>
      <c r="F407" s="239"/>
      <c r="G407" s="239"/>
      <c r="H407" s="239"/>
      <c r="I407" s="239"/>
      <c r="J407" s="239"/>
      <c r="K407" s="239"/>
      <c r="L407" s="239"/>
      <c r="M407" s="239"/>
    </row>
    <row r="408">
      <c r="A408" s="239"/>
      <c r="B408" s="239"/>
      <c r="C408" s="239"/>
      <c r="D408" s="239"/>
      <c r="E408" s="239"/>
      <c r="F408" s="239"/>
      <c r="G408" s="239"/>
      <c r="H408" s="239"/>
      <c r="I408" s="239"/>
      <c r="J408" s="239"/>
      <c r="K408" s="239"/>
      <c r="L408" s="239"/>
      <c r="M408" s="239"/>
    </row>
    <row r="409">
      <c r="A409" s="239"/>
      <c r="B409" s="239"/>
      <c r="C409" s="239"/>
      <c r="D409" s="239"/>
      <c r="E409" s="239"/>
      <c r="F409" s="239"/>
      <c r="G409" s="239"/>
      <c r="H409" s="239"/>
      <c r="I409" s="239"/>
      <c r="J409" s="239"/>
      <c r="K409" s="239"/>
      <c r="L409" s="239"/>
      <c r="M409" s="239"/>
    </row>
    <row r="410">
      <c r="A410" s="239"/>
      <c r="B410" s="239"/>
      <c r="C410" s="239"/>
      <c r="D410" s="239"/>
      <c r="E410" s="239"/>
      <c r="F410" s="239"/>
      <c r="G410" s="239"/>
      <c r="H410" s="239"/>
      <c r="I410" s="239"/>
      <c r="J410" s="239"/>
      <c r="K410" s="239"/>
      <c r="L410" s="239"/>
      <c r="M410" s="239"/>
    </row>
    <row r="411">
      <c r="A411" s="239"/>
      <c r="B411" s="239"/>
      <c r="C411" s="239"/>
      <c r="D411" s="239"/>
      <c r="E411" s="239"/>
      <c r="F411" s="239"/>
      <c r="G411" s="239"/>
      <c r="H411" s="239"/>
      <c r="I411" s="239"/>
      <c r="J411" s="239"/>
      <c r="K411" s="239"/>
      <c r="L411" s="239"/>
      <c r="M411" s="239"/>
    </row>
    <row r="412">
      <c r="A412" s="239"/>
      <c r="B412" s="239"/>
      <c r="C412" s="239"/>
      <c r="D412" s="239"/>
      <c r="E412" s="239"/>
      <c r="F412" s="239"/>
      <c r="G412" s="239"/>
      <c r="H412" s="239"/>
      <c r="I412" s="239"/>
      <c r="J412" s="239"/>
      <c r="K412" s="239"/>
      <c r="L412" s="239"/>
      <c r="M412" s="239"/>
    </row>
    <row r="413">
      <c r="A413" s="239"/>
      <c r="B413" s="239"/>
      <c r="C413" s="239"/>
      <c r="D413" s="239"/>
      <c r="E413" s="239"/>
      <c r="F413" s="239"/>
      <c r="G413" s="239"/>
      <c r="H413" s="239"/>
      <c r="I413" s="239"/>
      <c r="J413" s="239"/>
      <c r="K413" s="239"/>
      <c r="L413" s="239"/>
      <c r="M413" s="239"/>
    </row>
    <row r="414">
      <c r="A414" s="239"/>
      <c r="B414" s="239"/>
      <c r="C414" s="239"/>
      <c r="D414" s="239"/>
      <c r="E414" s="239"/>
      <c r="F414" s="239"/>
      <c r="G414" s="239"/>
      <c r="H414" s="239"/>
      <c r="I414" s="239"/>
      <c r="J414" s="239"/>
      <c r="K414" s="239"/>
      <c r="L414" s="239"/>
      <c r="M414" s="239"/>
    </row>
    <row r="415">
      <c r="A415" s="239"/>
      <c r="B415" s="239"/>
      <c r="C415" s="239"/>
      <c r="D415" s="239"/>
      <c r="E415" s="239"/>
      <c r="F415" s="239"/>
      <c r="G415" s="239"/>
      <c r="H415" s="239"/>
      <c r="I415" s="239"/>
      <c r="J415" s="239"/>
      <c r="K415" s="239"/>
      <c r="L415" s="239"/>
      <c r="M415" s="239"/>
    </row>
    <row r="416">
      <c r="A416" s="239"/>
      <c r="B416" s="239"/>
      <c r="C416" s="239"/>
      <c r="D416" s="239"/>
      <c r="E416" s="239"/>
      <c r="F416" s="239"/>
      <c r="G416" s="239"/>
      <c r="H416" s="239"/>
      <c r="I416" s="239"/>
      <c r="J416" s="239"/>
      <c r="K416" s="239"/>
      <c r="L416" s="239"/>
      <c r="M416" s="239"/>
    </row>
    <row r="417">
      <c r="A417" s="239"/>
      <c r="B417" s="239"/>
      <c r="C417" s="239"/>
      <c r="D417" s="239"/>
      <c r="E417" s="239"/>
      <c r="F417" s="239"/>
      <c r="G417" s="239"/>
      <c r="H417" s="239"/>
      <c r="I417" s="239"/>
      <c r="J417" s="239"/>
      <c r="K417" s="239"/>
      <c r="L417" s="239"/>
      <c r="M417" s="239"/>
    </row>
    <row r="418">
      <c r="A418" s="239"/>
      <c r="B418" s="239"/>
      <c r="C418" s="239"/>
      <c r="D418" s="239"/>
      <c r="E418" s="239"/>
      <c r="F418" s="239"/>
      <c r="G418" s="239"/>
      <c r="H418" s="239"/>
      <c r="I418" s="239"/>
      <c r="J418" s="239"/>
      <c r="K418" s="239"/>
      <c r="L418" s="239"/>
      <c r="M418" s="239"/>
    </row>
    <row r="419">
      <c r="A419" s="239"/>
      <c r="B419" s="239"/>
      <c r="C419" s="239"/>
      <c r="D419" s="239"/>
      <c r="E419" s="239"/>
      <c r="F419" s="239"/>
      <c r="G419" s="239"/>
      <c r="H419" s="239"/>
      <c r="I419" s="239"/>
      <c r="J419" s="239"/>
      <c r="K419" s="239"/>
      <c r="L419" s="239"/>
      <c r="M419" s="239"/>
    </row>
    <row r="420">
      <c r="A420" s="239"/>
      <c r="B420" s="239"/>
      <c r="C420" s="239"/>
      <c r="D420" s="239"/>
      <c r="E420" s="239"/>
      <c r="F420" s="239"/>
      <c r="G420" s="239"/>
      <c r="H420" s="239"/>
      <c r="I420" s="239"/>
      <c r="J420" s="239"/>
      <c r="K420" s="239"/>
      <c r="L420" s="239"/>
      <c r="M420" s="239"/>
    </row>
    <row r="421">
      <c r="A421" s="239"/>
      <c r="B421" s="239"/>
      <c r="C421" s="239"/>
      <c r="D421" s="239"/>
      <c r="E421" s="239"/>
      <c r="F421" s="239"/>
      <c r="G421" s="239"/>
      <c r="H421" s="239"/>
      <c r="I421" s="239"/>
      <c r="J421" s="239"/>
      <c r="K421" s="239"/>
      <c r="L421" s="239"/>
      <c r="M421" s="239"/>
    </row>
    <row r="422">
      <c r="A422" s="239"/>
      <c r="B422" s="239"/>
      <c r="C422" s="239"/>
      <c r="D422" s="239"/>
      <c r="E422" s="239"/>
      <c r="F422" s="239"/>
      <c r="G422" s="239"/>
      <c r="H422" s="239"/>
      <c r="I422" s="239"/>
      <c r="J422" s="239"/>
      <c r="K422" s="239"/>
      <c r="L422" s="239"/>
      <c r="M422" s="239"/>
    </row>
    <row r="423">
      <c r="A423" s="239"/>
      <c r="B423" s="239"/>
      <c r="C423" s="239"/>
      <c r="D423" s="239"/>
      <c r="E423" s="239"/>
      <c r="F423" s="239"/>
      <c r="G423" s="239"/>
      <c r="H423" s="239"/>
      <c r="I423" s="239"/>
      <c r="J423" s="239"/>
      <c r="K423" s="239"/>
      <c r="L423" s="239"/>
      <c r="M423" s="239"/>
    </row>
    <row r="424">
      <c r="A424" s="239"/>
      <c r="B424" s="239"/>
      <c r="C424" s="239"/>
      <c r="D424" s="239"/>
      <c r="E424" s="239"/>
      <c r="F424" s="239"/>
      <c r="G424" s="239"/>
      <c r="H424" s="239"/>
      <c r="I424" s="239"/>
      <c r="J424" s="239"/>
      <c r="K424" s="239"/>
      <c r="L424" s="239"/>
      <c r="M424" s="239"/>
    </row>
    <row r="425">
      <c r="A425" s="239"/>
      <c r="B425" s="239"/>
      <c r="C425" s="239"/>
      <c r="D425" s="239"/>
      <c r="E425" s="239"/>
      <c r="F425" s="239"/>
      <c r="G425" s="239"/>
      <c r="H425" s="239"/>
      <c r="I425" s="239"/>
      <c r="J425" s="239"/>
      <c r="K425" s="239"/>
      <c r="L425" s="239"/>
      <c r="M425" s="239"/>
    </row>
    <row r="426">
      <c r="A426" s="239"/>
      <c r="B426" s="239"/>
      <c r="C426" s="239"/>
      <c r="D426" s="239"/>
      <c r="E426" s="239"/>
      <c r="F426" s="239"/>
      <c r="G426" s="239"/>
      <c r="H426" s="239"/>
      <c r="I426" s="239"/>
      <c r="J426" s="239"/>
      <c r="K426" s="239"/>
      <c r="L426" s="239"/>
      <c r="M426" s="239"/>
    </row>
    <row r="427">
      <c r="A427" s="239"/>
      <c r="B427" s="239"/>
      <c r="C427" s="239"/>
      <c r="D427" s="239"/>
      <c r="E427" s="239"/>
      <c r="F427" s="239"/>
      <c r="G427" s="239"/>
      <c r="H427" s="239"/>
      <c r="I427" s="239"/>
      <c r="J427" s="239"/>
      <c r="K427" s="239"/>
      <c r="L427" s="239"/>
      <c r="M427" s="239"/>
    </row>
    <row r="428">
      <c r="A428" s="239"/>
      <c r="B428" s="239"/>
      <c r="C428" s="239"/>
      <c r="D428" s="239"/>
      <c r="E428" s="239"/>
      <c r="F428" s="239"/>
      <c r="G428" s="239"/>
      <c r="H428" s="239"/>
      <c r="I428" s="239"/>
      <c r="J428" s="239"/>
      <c r="K428" s="239"/>
      <c r="L428" s="239"/>
      <c r="M428" s="239"/>
    </row>
    <row r="429">
      <c r="A429" s="239"/>
      <c r="B429" s="239"/>
      <c r="C429" s="239"/>
      <c r="D429" s="239"/>
      <c r="E429" s="239"/>
      <c r="F429" s="239"/>
      <c r="G429" s="239"/>
      <c r="H429" s="239"/>
      <c r="I429" s="239"/>
      <c r="J429" s="239"/>
      <c r="K429" s="239"/>
      <c r="L429" s="239"/>
      <c r="M429" s="239"/>
    </row>
    <row r="430">
      <c r="A430" s="239"/>
      <c r="B430" s="239"/>
      <c r="C430" s="239"/>
      <c r="D430" s="239"/>
      <c r="E430" s="239"/>
      <c r="F430" s="239"/>
      <c r="G430" s="239"/>
      <c r="H430" s="239"/>
      <c r="I430" s="239"/>
      <c r="J430" s="239"/>
      <c r="K430" s="239"/>
      <c r="L430" s="239"/>
      <c r="M430" s="239"/>
    </row>
    <row r="431">
      <c r="A431" s="239"/>
      <c r="B431" s="239"/>
      <c r="C431" s="239"/>
      <c r="D431" s="239"/>
      <c r="E431" s="239"/>
      <c r="F431" s="239"/>
      <c r="G431" s="239"/>
      <c r="H431" s="239"/>
      <c r="I431" s="239"/>
      <c r="J431" s="239"/>
      <c r="K431" s="239"/>
      <c r="L431" s="239"/>
      <c r="M431" s="239"/>
    </row>
    <row r="432">
      <c r="A432" s="239"/>
      <c r="B432" s="239"/>
      <c r="C432" s="239"/>
      <c r="D432" s="239"/>
      <c r="E432" s="239"/>
      <c r="F432" s="239"/>
      <c r="G432" s="239"/>
      <c r="H432" s="239"/>
      <c r="I432" s="239"/>
      <c r="J432" s="239"/>
      <c r="K432" s="239"/>
      <c r="L432" s="239"/>
      <c r="M432" s="239"/>
    </row>
    <row r="433">
      <c r="A433" s="239"/>
      <c r="B433" s="239"/>
      <c r="C433" s="239"/>
      <c r="D433" s="239"/>
      <c r="E433" s="239"/>
      <c r="F433" s="239"/>
      <c r="G433" s="239"/>
      <c r="H433" s="239"/>
      <c r="I433" s="239"/>
      <c r="J433" s="239"/>
      <c r="K433" s="239"/>
      <c r="L433" s="239"/>
      <c r="M433" s="239"/>
    </row>
    <row r="434">
      <c r="A434" s="239"/>
      <c r="B434" s="239"/>
      <c r="C434" s="239"/>
      <c r="D434" s="239"/>
      <c r="E434" s="239"/>
      <c r="F434" s="239"/>
      <c r="G434" s="239"/>
      <c r="H434" s="239"/>
      <c r="I434" s="239"/>
      <c r="J434" s="239"/>
      <c r="K434" s="239"/>
      <c r="L434" s="239"/>
      <c r="M434" s="239"/>
    </row>
    <row r="435">
      <c r="A435" s="239"/>
      <c r="B435" s="239"/>
      <c r="C435" s="239"/>
      <c r="D435" s="239"/>
      <c r="E435" s="239"/>
      <c r="F435" s="239"/>
      <c r="G435" s="239"/>
      <c r="H435" s="239"/>
      <c r="I435" s="239"/>
      <c r="J435" s="239"/>
      <c r="K435" s="239"/>
      <c r="L435" s="239"/>
      <c r="M435" s="239"/>
    </row>
    <row r="436">
      <c r="A436" s="239"/>
      <c r="B436" s="239"/>
      <c r="C436" s="239"/>
      <c r="D436" s="239"/>
      <c r="E436" s="239"/>
      <c r="F436" s="239"/>
      <c r="G436" s="239"/>
      <c r="H436" s="239"/>
      <c r="I436" s="239"/>
      <c r="J436" s="239"/>
      <c r="K436" s="239"/>
      <c r="L436" s="239"/>
      <c r="M436" s="239"/>
    </row>
    <row r="437">
      <c r="A437" s="239"/>
      <c r="B437" s="239"/>
      <c r="C437" s="239"/>
      <c r="D437" s="239"/>
      <c r="E437" s="239"/>
      <c r="F437" s="239"/>
      <c r="G437" s="239"/>
      <c r="H437" s="239"/>
      <c r="I437" s="239"/>
      <c r="J437" s="239"/>
      <c r="K437" s="239"/>
      <c r="L437" s="239"/>
      <c r="M437" s="239"/>
    </row>
    <row r="438">
      <c r="A438" s="239"/>
      <c r="B438" s="239"/>
      <c r="C438" s="239"/>
      <c r="D438" s="239"/>
      <c r="E438" s="239"/>
      <c r="F438" s="239"/>
      <c r="G438" s="239"/>
      <c r="H438" s="239"/>
      <c r="I438" s="239"/>
      <c r="J438" s="239"/>
      <c r="K438" s="239"/>
      <c r="L438" s="239"/>
      <c r="M438" s="239"/>
    </row>
    <row r="439">
      <c r="A439" s="239"/>
      <c r="B439" s="239"/>
      <c r="C439" s="239"/>
      <c r="D439" s="239"/>
      <c r="E439" s="239"/>
      <c r="F439" s="239"/>
      <c r="G439" s="239"/>
      <c r="H439" s="239"/>
      <c r="I439" s="239"/>
      <c r="J439" s="239"/>
      <c r="K439" s="239"/>
      <c r="L439" s="239"/>
      <c r="M439" s="239"/>
    </row>
    <row r="440">
      <c r="A440" s="239"/>
      <c r="B440" s="239"/>
      <c r="C440" s="239"/>
      <c r="D440" s="239"/>
      <c r="E440" s="239"/>
      <c r="F440" s="239"/>
      <c r="G440" s="239"/>
      <c r="H440" s="239"/>
      <c r="I440" s="239"/>
      <c r="J440" s="239"/>
      <c r="K440" s="239"/>
      <c r="L440" s="239"/>
      <c r="M440" s="239"/>
    </row>
    <row r="441">
      <c r="A441" s="239"/>
      <c r="B441" s="239"/>
      <c r="C441" s="239"/>
      <c r="D441" s="239"/>
      <c r="E441" s="239"/>
      <c r="F441" s="239"/>
      <c r="G441" s="239"/>
      <c r="H441" s="239"/>
      <c r="I441" s="239"/>
      <c r="J441" s="239"/>
      <c r="K441" s="239"/>
      <c r="L441" s="239"/>
      <c r="M441" s="239"/>
    </row>
    <row r="442">
      <c r="A442" s="239"/>
      <c r="B442" s="239"/>
      <c r="C442" s="239"/>
      <c r="D442" s="239"/>
      <c r="E442" s="239"/>
      <c r="F442" s="239"/>
      <c r="G442" s="239"/>
      <c r="H442" s="239"/>
      <c r="I442" s="239"/>
      <c r="J442" s="239"/>
      <c r="K442" s="239"/>
      <c r="L442" s="239"/>
      <c r="M442" s="239"/>
    </row>
    <row r="443">
      <c r="A443" s="239"/>
      <c r="B443" s="239"/>
      <c r="C443" s="239"/>
      <c r="D443" s="239"/>
      <c r="E443" s="239"/>
      <c r="F443" s="239"/>
      <c r="G443" s="239"/>
      <c r="H443" s="239"/>
      <c r="I443" s="239"/>
      <c r="J443" s="239"/>
      <c r="K443" s="239"/>
      <c r="L443" s="239"/>
      <c r="M443" s="239"/>
    </row>
    <row r="444">
      <c r="A444" s="239"/>
      <c r="B444" s="239"/>
      <c r="C444" s="239"/>
      <c r="D444" s="239"/>
      <c r="E444" s="239"/>
      <c r="F444" s="239"/>
      <c r="G444" s="239"/>
      <c r="H444" s="239"/>
      <c r="I444" s="239"/>
      <c r="J444" s="239"/>
      <c r="K444" s="239"/>
      <c r="L444" s="239"/>
      <c r="M444" s="239"/>
    </row>
    <row r="445">
      <c r="A445" s="239"/>
      <c r="B445" s="239"/>
      <c r="C445" s="239"/>
      <c r="D445" s="239"/>
      <c r="E445" s="239"/>
      <c r="F445" s="239"/>
      <c r="G445" s="239"/>
      <c r="H445" s="239"/>
      <c r="I445" s="239"/>
      <c r="J445" s="239"/>
      <c r="K445" s="239"/>
      <c r="L445" s="239"/>
      <c r="M445" s="239"/>
    </row>
    <row r="446">
      <c r="A446" s="239"/>
      <c r="B446" s="239"/>
      <c r="C446" s="239"/>
      <c r="D446" s="239"/>
      <c r="E446" s="239"/>
      <c r="F446" s="239"/>
      <c r="G446" s="239"/>
      <c r="H446" s="239"/>
      <c r="I446" s="239"/>
      <c r="J446" s="239"/>
      <c r="K446" s="239"/>
      <c r="L446" s="239"/>
      <c r="M446" s="239"/>
    </row>
    <row r="447">
      <c r="A447" s="239"/>
      <c r="B447" s="239"/>
      <c r="C447" s="239"/>
      <c r="D447" s="239"/>
      <c r="E447" s="239"/>
      <c r="F447" s="239"/>
      <c r="G447" s="239"/>
      <c r="H447" s="239"/>
      <c r="I447" s="239"/>
      <c r="J447" s="239"/>
      <c r="K447" s="239"/>
      <c r="L447" s="239"/>
      <c r="M447" s="239"/>
    </row>
    <row r="448">
      <c r="A448" s="239"/>
      <c r="B448" s="239"/>
      <c r="C448" s="239"/>
      <c r="D448" s="239"/>
      <c r="E448" s="239"/>
      <c r="F448" s="239"/>
      <c r="G448" s="239"/>
      <c r="H448" s="239"/>
      <c r="I448" s="239"/>
      <c r="J448" s="239"/>
      <c r="K448" s="239"/>
      <c r="L448" s="239"/>
      <c r="M448" s="239"/>
    </row>
    <row r="449">
      <c r="A449" s="239"/>
      <c r="B449" s="239"/>
      <c r="C449" s="239"/>
      <c r="D449" s="239"/>
      <c r="E449" s="239"/>
      <c r="F449" s="239"/>
      <c r="G449" s="239"/>
      <c r="H449" s="239"/>
      <c r="I449" s="239"/>
      <c r="J449" s="239"/>
      <c r="K449" s="239"/>
      <c r="L449" s="239"/>
      <c r="M449" s="239"/>
    </row>
    <row r="450">
      <c r="A450" s="239"/>
      <c r="B450" s="239"/>
      <c r="C450" s="239"/>
      <c r="D450" s="239"/>
      <c r="E450" s="239"/>
      <c r="F450" s="239"/>
      <c r="G450" s="239"/>
      <c r="H450" s="239"/>
      <c r="I450" s="239"/>
      <c r="J450" s="239"/>
      <c r="K450" s="239"/>
      <c r="L450" s="239"/>
      <c r="M450" s="239"/>
    </row>
    <row r="451">
      <c r="A451" s="239"/>
      <c r="B451" s="239"/>
      <c r="C451" s="239"/>
      <c r="D451" s="239"/>
      <c r="E451" s="239"/>
      <c r="F451" s="239"/>
      <c r="G451" s="239"/>
      <c r="H451" s="239"/>
      <c r="I451" s="239"/>
      <c r="J451" s="239"/>
      <c r="K451" s="239"/>
      <c r="L451" s="239"/>
      <c r="M451" s="239"/>
    </row>
    <row r="452">
      <c r="A452" s="239"/>
      <c r="B452" s="239"/>
      <c r="C452" s="239"/>
      <c r="D452" s="239"/>
      <c r="E452" s="239"/>
      <c r="F452" s="239"/>
      <c r="G452" s="239"/>
      <c r="H452" s="239"/>
      <c r="I452" s="239"/>
      <c r="J452" s="239"/>
      <c r="K452" s="239"/>
      <c r="L452" s="239"/>
      <c r="M452" s="239"/>
    </row>
    <row r="453">
      <c r="A453" s="239"/>
      <c r="B453" s="239"/>
      <c r="C453" s="239"/>
      <c r="D453" s="239"/>
      <c r="E453" s="239"/>
      <c r="F453" s="239"/>
      <c r="G453" s="239"/>
      <c r="H453" s="239"/>
      <c r="I453" s="239"/>
      <c r="J453" s="239"/>
      <c r="K453" s="239"/>
      <c r="L453" s="239"/>
      <c r="M453" s="239"/>
    </row>
    <row r="454">
      <c r="A454" s="239"/>
      <c r="B454" s="239"/>
      <c r="C454" s="239"/>
      <c r="D454" s="239"/>
      <c r="E454" s="239"/>
      <c r="F454" s="239"/>
      <c r="G454" s="239"/>
      <c r="H454" s="239"/>
      <c r="I454" s="239"/>
      <c r="J454" s="239"/>
      <c r="K454" s="239"/>
      <c r="L454" s="239"/>
      <c r="M454" s="239"/>
    </row>
    <row r="455">
      <c r="A455" s="239"/>
      <c r="B455" s="239"/>
      <c r="C455" s="239"/>
      <c r="D455" s="239"/>
      <c r="E455" s="239"/>
      <c r="F455" s="239"/>
      <c r="G455" s="239"/>
      <c r="H455" s="239"/>
      <c r="I455" s="239"/>
      <c r="J455" s="239"/>
      <c r="K455" s="239"/>
      <c r="L455" s="239"/>
      <c r="M455" s="239"/>
    </row>
    <row r="456">
      <c r="A456" s="239"/>
      <c r="B456" s="239"/>
      <c r="C456" s="239"/>
      <c r="D456" s="239"/>
      <c r="E456" s="239"/>
      <c r="F456" s="239"/>
      <c r="G456" s="239"/>
      <c r="H456" s="239"/>
      <c r="I456" s="239"/>
      <c r="J456" s="239"/>
      <c r="K456" s="239"/>
      <c r="L456" s="239"/>
      <c r="M456" s="239"/>
    </row>
    <row r="457">
      <c r="A457" s="239"/>
      <c r="B457" s="239"/>
      <c r="C457" s="239"/>
      <c r="D457" s="239"/>
      <c r="E457" s="239"/>
      <c r="F457" s="239"/>
      <c r="G457" s="239"/>
      <c r="H457" s="239"/>
      <c r="I457" s="239"/>
      <c r="J457" s="239"/>
      <c r="K457" s="239"/>
      <c r="L457" s="239"/>
      <c r="M457" s="239"/>
    </row>
    <row r="458">
      <c r="A458" s="239"/>
      <c r="B458" s="239"/>
      <c r="C458" s="239"/>
      <c r="D458" s="239"/>
      <c r="E458" s="239"/>
      <c r="F458" s="239"/>
      <c r="G458" s="239"/>
      <c r="H458" s="239"/>
      <c r="I458" s="239"/>
      <c r="J458" s="239"/>
      <c r="K458" s="239"/>
      <c r="L458" s="239"/>
      <c r="M458" s="239"/>
    </row>
    <row r="459">
      <c r="A459" s="239"/>
      <c r="B459" s="239"/>
      <c r="C459" s="239"/>
      <c r="D459" s="239"/>
      <c r="E459" s="239"/>
      <c r="F459" s="239"/>
      <c r="G459" s="239"/>
      <c r="H459" s="239"/>
      <c r="I459" s="239"/>
      <c r="J459" s="239"/>
      <c r="K459" s="239"/>
      <c r="L459" s="239"/>
      <c r="M459" s="239"/>
    </row>
    <row r="460">
      <c r="A460" s="239"/>
      <c r="B460" s="239"/>
      <c r="C460" s="239"/>
      <c r="D460" s="239"/>
      <c r="E460" s="239"/>
      <c r="F460" s="239"/>
      <c r="G460" s="239"/>
      <c r="H460" s="239"/>
      <c r="I460" s="239"/>
      <c r="J460" s="239"/>
      <c r="K460" s="239"/>
      <c r="L460" s="239"/>
      <c r="M460" s="239"/>
    </row>
    <row r="461">
      <c r="A461" s="239"/>
      <c r="B461" s="239"/>
      <c r="C461" s="239"/>
      <c r="D461" s="239"/>
      <c r="E461" s="239"/>
      <c r="F461" s="239"/>
      <c r="G461" s="239"/>
      <c r="H461" s="239"/>
      <c r="I461" s="239"/>
      <c r="J461" s="239"/>
      <c r="K461" s="239"/>
      <c r="L461" s="239"/>
      <c r="M461" s="239"/>
    </row>
    <row r="462">
      <c r="A462" s="239"/>
      <c r="B462" s="239"/>
      <c r="C462" s="239"/>
      <c r="D462" s="239"/>
      <c r="E462" s="239"/>
      <c r="F462" s="239"/>
      <c r="G462" s="239"/>
      <c r="H462" s="239"/>
      <c r="I462" s="239"/>
      <c r="J462" s="239"/>
      <c r="K462" s="239"/>
      <c r="L462" s="239"/>
      <c r="M462" s="239"/>
    </row>
    <row r="463">
      <c r="A463" s="239"/>
      <c r="B463" s="239"/>
      <c r="C463" s="239"/>
      <c r="D463" s="239"/>
      <c r="E463" s="239"/>
      <c r="F463" s="239"/>
      <c r="G463" s="239"/>
      <c r="H463" s="239"/>
      <c r="I463" s="239"/>
      <c r="J463" s="239"/>
      <c r="K463" s="239"/>
      <c r="L463" s="239"/>
      <c r="M463" s="239"/>
    </row>
    <row r="464">
      <c r="A464" s="239"/>
      <c r="B464" s="239"/>
      <c r="C464" s="239"/>
      <c r="D464" s="239"/>
      <c r="E464" s="239"/>
      <c r="F464" s="239"/>
      <c r="G464" s="239"/>
      <c r="H464" s="239"/>
      <c r="I464" s="239"/>
      <c r="J464" s="239"/>
      <c r="K464" s="239"/>
      <c r="L464" s="239"/>
      <c r="M464" s="239"/>
    </row>
    <row r="465">
      <c r="A465" s="239"/>
      <c r="B465" s="239"/>
      <c r="C465" s="239"/>
      <c r="D465" s="239"/>
      <c r="E465" s="239"/>
      <c r="F465" s="239"/>
      <c r="G465" s="239"/>
      <c r="H465" s="239"/>
      <c r="I465" s="239"/>
      <c r="J465" s="239"/>
      <c r="K465" s="239"/>
      <c r="L465" s="239"/>
      <c r="M465" s="239"/>
    </row>
    <row r="466">
      <c r="A466" s="239"/>
      <c r="B466" s="239"/>
      <c r="C466" s="239"/>
      <c r="D466" s="239"/>
      <c r="E466" s="239"/>
      <c r="F466" s="239"/>
      <c r="G466" s="239"/>
      <c r="H466" s="239"/>
      <c r="I466" s="239"/>
      <c r="J466" s="239"/>
      <c r="K466" s="239"/>
      <c r="L466" s="239"/>
      <c r="M466" s="239"/>
    </row>
    <row r="467">
      <c r="A467" s="239"/>
      <c r="B467" s="239"/>
      <c r="C467" s="239"/>
      <c r="D467" s="239"/>
      <c r="E467" s="239"/>
      <c r="F467" s="239"/>
      <c r="G467" s="239"/>
      <c r="H467" s="239"/>
      <c r="I467" s="239"/>
      <c r="J467" s="239"/>
      <c r="K467" s="239"/>
      <c r="L467" s="239"/>
      <c r="M467" s="239"/>
    </row>
    <row r="468">
      <c r="A468" s="239"/>
      <c r="B468" s="239"/>
      <c r="C468" s="239"/>
      <c r="D468" s="239"/>
      <c r="E468" s="239"/>
      <c r="F468" s="239"/>
      <c r="G468" s="239"/>
      <c r="H468" s="239"/>
      <c r="I468" s="239"/>
      <c r="J468" s="239"/>
      <c r="K468" s="239"/>
      <c r="L468" s="239"/>
      <c r="M468" s="239"/>
    </row>
    <row r="469">
      <c r="A469" s="239"/>
      <c r="B469" s="239"/>
      <c r="C469" s="239"/>
      <c r="D469" s="239"/>
      <c r="E469" s="239"/>
      <c r="F469" s="239"/>
      <c r="G469" s="239"/>
      <c r="H469" s="239"/>
      <c r="I469" s="239"/>
      <c r="J469" s="239"/>
      <c r="K469" s="239"/>
      <c r="L469" s="239"/>
      <c r="M469" s="239"/>
    </row>
    <row r="470">
      <c r="A470" s="239"/>
      <c r="B470" s="239"/>
      <c r="C470" s="239"/>
      <c r="D470" s="239"/>
      <c r="E470" s="239"/>
      <c r="F470" s="239"/>
      <c r="G470" s="239"/>
      <c r="H470" s="239"/>
      <c r="I470" s="239"/>
      <c r="J470" s="239"/>
      <c r="K470" s="239"/>
      <c r="L470" s="239"/>
      <c r="M470" s="239"/>
    </row>
    <row r="471">
      <c r="A471" s="239"/>
      <c r="B471" s="239"/>
      <c r="C471" s="239"/>
      <c r="D471" s="239"/>
      <c r="E471" s="239"/>
      <c r="F471" s="239"/>
      <c r="G471" s="239"/>
      <c r="H471" s="239"/>
      <c r="I471" s="239"/>
      <c r="J471" s="239"/>
      <c r="K471" s="239"/>
      <c r="L471" s="239"/>
      <c r="M471" s="239"/>
    </row>
    <row r="472">
      <c r="A472" s="239"/>
      <c r="B472" s="239"/>
      <c r="C472" s="239"/>
      <c r="D472" s="239"/>
      <c r="E472" s="239"/>
      <c r="F472" s="239"/>
      <c r="G472" s="239"/>
      <c r="H472" s="239"/>
      <c r="I472" s="239"/>
      <c r="J472" s="239"/>
      <c r="K472" s="239"/>
      <c r="L472" s="239"/>
      <c r="M472" s="239"/>
    </row>
    <row r="473">
      <c r="A473" s="239"/>
      <c r="B473" s="239"/>
      <c r="C473" s="239"/>
      <c r="D473" s="239"/>
      <c r="E473" s="239"/>
      <c r="F473" s="239"/>
      <c r="G473" s="239"/>
      <c r="H473" s="239"/>
      <c r="I473" s="239"/>
      <c r="J473" s="239"/>
      <c r="K473" s="239"/>
      <c r="L473" s="239"/>
      <c r="M473" s="239"/>
    </row>
    <row r="474">
      <c r="A474" s="239"/>
      <c r="B474" s="239"/>
      <c r="C474" s="239"/>
      <c r="D474" s="239"/>
      <c r="E474" s="239"/>
      <c r="F474" s="239"/>
      <c r="G474" s="239"/>
      <c r="H474" s="239"/>
      <c r="I474" s="239"/>
      <c r="J474" s="239"/>
      <c r="K474" s="239"/>
      <c r="L474" s="239"/>
      <c r="M474" s="239"/>
    </row>
    <row r="475">
      <c r="A475" s="239"/>
      <c r="B475" s="239"/>
      <c r="C475" s="239"/>
      <c r="D475" s="239"/>
      <c r="E475" s="239"/>
      <c r="F475" s="239"/>
      <c r="G475" s="239"/>
      <c r="H475" s="239"/>
      <c r="I475" s="239"/>
      <c r="J475" s="239"/>
      <c r="K475" s="239"/>
      <c r="L475" s="239"/>
      <c r="M475" s="239"/>
    </row>
    <row r="476">
      <c r="A476" s="239"/>
      <c r="B476" s="239"/>
      <c r="C476" s="239"/>
      <c r="D476" s="239"/>
      <c r="E476" s="239"/>
      <c r="F476" s="239"/>
      <c r="G476" s="239"/>
      <c r="H476" s="239"/>
      <c r="I476" s="239"/>
      <c r="J476" s="239"/>
      <c r="K476" s="239"/>
      <c r="L476" s="239"/>
      <c r="M476" s="239"/>
    </row>
    <row r="477">
      <c r="A477" s="239"/>
      <c r="B477" s="239"/>
      <c r="C477" s="239"/>
      <c r="D477" s="239"/>
      <c r="E477" s="239"/>
      <c r="F477" s="239"/>
      <c r="G477" s="239"/>
      <c r="H477" s="239"/>
      <c r="I477" s="239"/>
      <c r="J477" s="239"/>
      <c r="K477" s="239"/>
      <c r="L477" s="239"/>
      <c r="M477" s="239"/>
    </row>
    <row r="478">
      <c r="A478" s="239"/>
      <c r="B478" s="239"/>
      <c r="C478" s="239"/>
      <c r="D478" s="239"/>
      <c r="E478" s="239"/>
      <c r="F478" s="239"/>
      <c r="G478" s="239"/>
      <c r="H478" s="239"/>
      <c r="I478" s="239"/>
      <c r="J478" s="239"/>
      <c r="K478" s="239"/>
      <c r="L478" s="239"/>
      <c r="M478" s="239"/>
    </row>
    <row r="479">
      <c r="A479" s="239"/>
      <c r="B479" s="239"/>
      <c r="C479" s="239"/>
      <c r="D479" s="239"/>
      <c r="E479" s="239"/>
      <c r="F479" s="239"/>
      <c r="G479" s="239"/>
      <c r="H479" s="239"/>
      <c r="I479" s="239"/>
      <c r="J479" s="239"/>
      <c r="K479" s="239"/>
      <c r="L479" s="239"/>
      <c r="M479" s="239"/>
    </row>
    <row r="480">
      <c r="A480" s="239"/>
      <c r="B480" s="239"/>
      <c r="C480" s="239"/>
      <c r="D480" s="239"/>
      <c r="E480" s="239"/>
      <c r="F480" s="239"/>
      <c r="G480" s="239"/>
      <c r="H480" s="239"/>
      <c r="I480" s="239"/>
      <c r="J480" s="239"/>
      <c r="K480" s="239"/>
      <c r="L480" s="239"/>
      <c r="M480" s="239"/>
    </row>
    <row r="481">
      <c r="A481" s="239"/>
      <c r="B481" s="239"/>
      <c r="C481" s="239"/>
      <c r="D481" s="239"/>
      <c r="E481" s="239"/>
      <c r="F481" s="239"/>
      <c r="G481" s="239"/>
      <c r="H481" s="239"/>
      <c r="I481" s="239"/>
      <c r="J481" s="239"/>
      <c r="K481" s="239"/>
      <c r="L481" s="239"/>
      <c r="M481" s="239"/>
    </row>
    <row r="482">
      <c r="A482" s="239"/>
      <c r="B482" s="239"/>
      <c r="C482" s="239"/>
      <c r="D482" s="239"/>
      <c r="E482" s="239"/>
      <c r="F482" s="239"/>
      <c r="G482" s="239"/>
      <c r="H482" s="239"/>
      <c r="I482" s="239"/>
      <c r="J482" s="239"/>
      <c r="K482" s="239"/>
      <c r="L482" s="239"/>
      <c r="M482" s="239"/>
    </row>
    <row r="483">
      <c r="A483" s="239"/>
      <c r="B483" s="239"/>
      <c r="C483" s="239"/>
      <c r="D483" s="239"/>
      <c r="E483" s="239"/>
      <c r="F483" s="239"/>
      <c r="G483" s="239"/>
      <c r="H483" s="239"/>
      <c r="I483" s="239"/>
      <c r="J483" s="239"/>
      <c r="K483" s="239"/>
      <c r="L483" s="239"/>
      <c r="M483" s="239"/>
    </row>
    <row r="484">
      <c r="A484" s="239"/>
      <c r="B484" s="239"/>
      <c r="C484" s="239"/>
      <c r="D484" s="239"/>
      <c r="E484" s="239"/>
      <c r="F484" s="239"/>
      <c r="G484" s="239"/>
      <c r="H484" s="239"/>
      <c r="I484" s="239"/>
      <c r="J484" s="239"/>
      <c r="K484" s="239"/>
      <c r="L484" s="239"/>
      <c r="M484" s="239"/>
    </row>
    <row r="485">
      <c r="A485" s="239"/>
      <c r="B485" s="239"/>
      <c r="C485" s="239"/>
      <c r="D485" s="239"/>
      <c r="E485" s="239"/>
      <c r="F485" s="239"/>
      <c r="G485" s="239"/>
      <c r="H485" s="239"/>
      <c r="I485" s="239"/>
      <c r="J485" s="239"/>
      <c r="K485" s="239"/>
      <c r="L485" s="239"/>
      <c r="M485" s="239"/>
    </row>
    <row r="486">
      <c r="A486" s="239"/>
      <c r="B486" s="239"/>
      <c r="C486" s="239"/>
      <c r="D486" s="239"/>
      <c r="E486" s="239"/>
      <c r="F486" s="239"/>
      <c r="G486" s="239"/>
      <c r="H486" s="239"/>
      <c r="I486" s="239"/>
      <c r="J486" s="239"/>
      <c r="K486" s="239"/>
      <c r="L486" s="239"/>
      <c r="M486" s="239"/>
    </row>
    <row r="487">
      <c r="A487" s="239"/>
      <c r="B487" s="239"/>
      <c r="C487" s="239"/>
      <c r="D487" s="239"/>
      <c r="E487" s="239"/>
      <c r="F487" s="239"/>
      <c r="G487" s="239"/>
      <c r="H487" s="239"/>
      <c r="I487" s="239"/>
      <c r="J487" s="239"/>
      <c r="K487" s="239"/>
      <c r="L487" s="239"/>
      <c r="M487" s="239"/>
    </row>
    <row r="488">
      <c r="A488" s="239"/>
      <c r="B488" s="239"/>
      <c r="C488" s="239"/>
      <c r="D488" s="239"/>
      <c r="E488" s="239"/>
      <c r="F488" s="239"/>
      <c r="G488" s="239"/>
      <c r="H488" s="239"/>
      <c r="I488" s="239"/>
      <c r="J488" s="239"/>
      <c r="K488" s="239"/>
      <c r="L488" s="239"/>
      <c r="M488" s="239"/>
    </row>
    <row r="489">
      <c r="A489" s="239"/>
      <c r="B489" s="239"/>
      <c r="C489" s="239"/>
      <c r="D489" s="239"/>
      <c r="E489" s="239"/>
      <c r="F489" s="239"/>
      <c r="G489" s="239"/>
      <c r="H489" s="239"/>
      <c r="I489" s="239"/>
      <c r="J489" s="239"/>
      <c r="K489" s="239"/>
      <c r="L489" s="239"/>
      <c r="M489" s="239"/>
    </row>
    <row r="490">
      <c r="A490" s="239"/>
      <c r="B490" s="239"/>
      <c r="C490" s="239"/>
      <c r="D490" s="239"/>
      <c r="E490" s="239"/>
      <c r="F490" s="239"/>
      <c r="G490" s="239"/>
      <c r="H490" s="239"/>
      <c r="I490" s="239"/>
      <c r="J490" s="239"/>
      <c r="K490" s="239"/>
      <c r="L490" s="239"/>
      <c r="M490" s="239"/>
    </row>
    <row r="491">
      <c r="A491" s="239"/>
      <c r="B491" s="239"/>
      <c r="C491" s="239"/>
      <c r="D491" s="239"/>
      <c r="E491" s="239"/>
      <c r="F491" s="239"/>
      <c r="G491" s="239"/>
      <c r="H491" s="239"/>
      <c r="I491" s="239"/>
      <c r="J491" s="239"/>
      <c r="K491" s="239"/>
      <c r="L491" s="239"/>
      <c r="M491" s="239"/>
    </row>
    <row r="492">
      <c r="A492" s="239"/>
      <c r="B492" s="239"/>
      <c r="C492" s="239"/>
      <c r="D492" s="239"/>
      <c r="E492" s="239"/>
      <c r="F492" s="239"/>
      <c r="G492" s="239"/>
      <c r="H492" s="239"/>
      <c r="I492" s="239"/>
      <c r="J492" s="239"/>
      <c r="K492" s="239"/>
      <c r="L492" s="239"/>
      <c r="M492" s="239"/>
    </row>
    <row r="493">
      <c r="A493" s="239"/>
      <c r="B493" s="239"/>
      <c r="C493" s="239"/>
      <c r="D493" s="239"/>
      <c r="E493" s="239"/>
      <c r="F493" s="239"/>
      <c r="G493" s="239"/>
      <c r="H493" s="239"/>
      <c r="I493" s="239"/>
      <c r="J493" s="239"/>
      <c r="K493" s="239"/>
      <c r="L493" s="239"/>
      <c r="M493" s="239"/>
    </row>
    <row r="494">
      <c r="A494" s="239"/>
      <c r="B494" s="239"/>
      <c r="C494" s="239"/>
      <c r="D494" s="239"/>
      <c r="E494" s="239"/>
      <c r="F494" s="239"/>
      <c r="G494" s="239"/>
      <c r="H494" s="239"/>
      <c r="I494" s="239"/>
      <c r="J494" s="239"/>
      <c r="K494" s="239"/>
      <c r="L494" s="239"/>
      <c r="M494" s="239"/>
    </row>
    <row r="495">
      <c r="A495" s="239"/>
      <c r="B495" s="239"/>
      <c r="C495" s="239"/>
      <c r="D495" s="239"/>
      <c r="E495" s="239"/>
      <c r="F495" s="239"/>
      <c r="G495" s="239"/>
      <c r="H495" s="239"/>
      <c r="I495" s="239"/>
      <c r="J495" s="239"/>
      <c r="K495" s="239"/>
      <c r="L495" s="239"/>
      <c r="M495" s="239"/>
    </row>
    <row r="496">
      <c r="A496" s="239"/>
      <c r="B496" s="239"/>
      <c r="C496" s="239"/>
      <c r="D496" s="239"/>
      <c r="E496" s="239"/>
      <c r="F496" s="239"/>
      <c r="G496" s="239"/>
      <c r="H496" s="239"/>
      <c r="I496" s="239"/>
      <c r="J496" s="239"/>
      <c r="K496" s="239"/>
      <c r="L496" s="239"/>
      <c r="M496" s="239"/>
    </row>
    <row r="497">
      <c r="A497" s="239"/>
      <c r="B497" s="239"/>
      <c r="C497" s="239"/>
      <c r="D497" s="239"/>
      <c r="E497" s="239"/>
      <c r="F497" s="239"/>
      <c r="G497" s="239"/>
      <c r="H497" s="239"/>
      <c r="I497" s="239"/>
      <c r="J497" s="239"/>
      <c r="K497" s="239"/>
      <c r="L497" s="239"/>
      <c r="M497" s="239"/>
    </row>
    <row r="498">
      <c r="A498" s="239"/>
      <c r="B498" s="239"/>
      <c r="C498" s="239"/>
      <c r="D498" s="239"/>
      <c r="E498" s="239"/>
      <c r="F498" s="239"/>
      <c r="G498" s="239"/>
      <c r="H498" s="239"/>
      <c r="I498" s="239"/>
      <c r="J498" s="239"/>
      <c r="K498" s="239"/>
      <c r="L498" s="239"/>
      <c r="M498" s="239"/>
    </row>
    <row r="499">
      <c r="A499" s="239"/>
      <c r="B499" s="239"/>
      <c r="C499" s="239"/>
      <c r="D499" s="239"/>
      <c r="E499" s="239"/>
      <c r="F499" s="239"/>
      <c r="G499" s="239"/>
      <c r="H499" s="239"/>
      <c r="I499" s="239"/>
      <c r="J499" s="239"/>
      <c r="K499" s="239"/>
      <c r="L499" s="239"/>
      <c r="M499" s="239"/>
    </row>
    <row r="500">
      <c r="A500" s="239"/>
      <c r="B500" s="239"/>
      <c r="C500" s="239"/>
      <c r="D500" s="239"/>
      <c r="E500" s="239"/>
      <c r="F500" s="239"/>
      <c r="G500" s="239"/>
      <c r="H500" s="239"/>
      <c r="I500" s="239"/>
      <c r="J500" s="239"/>
      <c r="K500" s="239"/>
      <c r="L500" s="239"/>
      <c r="M500" s="239"/>
    </row>
    <row r="501">
      <c r="A501" s="239"/>
      <c r="B501" s="239"/>
      <c r="C501" s="239"/>
      <c r="D501" s="239"/>
      <c r="E501" s="239"/>
      <c r="F501" s="239"/>
      <c r="G501" s="239"/>
      <c r="H501" s="239"/>
      <c r="I501" s="239"/>
      <c r="J501" s="239"/>
      <c r="K501" s="239"/>
      <c r="L501" s="239"/>
      <c r="M501" s="239"/>
    </row>
    <row r="502">
      <c r="A502" s="239"/>
      <c r="B502" s="239"/>
      <c r="C502" s="239"/>
      <c r="D502" s="239"/>
      <c r="E502" s="239"/>
      <c r="F502" s="239"/>
      <c r="G502" s="239"/>
      <c r="H502" s="239"/>
      <c r="I502" s="239"/>
      <c r="J502" s="239"/>
      <c r="K502" s="239"/>
      <c r="L502" s="239"/>
      <c r="M502" s="239"/>
    </row>
    <row r="503">
      <c r="A503" s="239"/>
      <c r="B503" s="239"/>
      <c r="C503" s="239"/>
      <c r="D503" s="239"/>
      <c r="E503" s="239"/>
      <c r="F503" s="239"/>
      <c r="G503" s="239"/>
      <c r="H503" s="239"/>
      <c r="I503" s="239"/>
      <c r="J503" s="239"/>
      <c r="K503" s="239"/>
      <c r="L503" s="239"/>
      <c r="M503" s="239"/>
    </row>
    <row r="504">
      <c r="A504" s="239"/>
      <c r="B504" s="239"/>
      <c r="C504" s="239"/>
      <c r="D504" s="239"/>
      <c r="E504" s="239"/>
      <c r="F504" s="239"/>
      <c r="G504" s="239"/>
      <c r="H504" s="239"/>
      <c r="I504" s="239"/>
      <c r="J504" s="239"/>
      <c r="K504" s="239"/>
      <c r="L504" s="239"/>
      <c r="M504" s="239"/>
    </row>
    <row r="505">
      <c r="A505" s="239"/>
      <c r="B505" s="239"/>
      <c r="C505" s="239"/>
      <c r="D505" s="239"/>
      <c r="E505" s="239"/>
      <c r="F505" s="239"/>
      <c r="G505" s="239"/>
      <c r="H505" s="239"/>
      <c r="I505" s="239"/>
      <c r="J505" s="239"/>
      <c r="K505" s="239"/>
      <c r="L505" s="239"/>
      <c r="M505" s="239"/>
    </row>
    <row r="506">
      <c r="A506" s="239"/>
      <c r="B506" s="239"/>
      <c r="C506" s="239"/>
      <c r="D506" s="239"/>
      <c r="E506" s="239"/>
      <c r="F506" s="239"/>
      <c r="G506" s="239"/>
      <c r="H506" s="239"/>
      <c r="I506" s="239"/>
      <c r="J506" s="239"/>
      <c r="K506" s="239"/>
      <c r="L506" s="239"/>
      <c r="M506" s="239"/>
    </row>
    <row r="507">
      <c r="A507" s="239"/>
      <c r="B507" s="239"/>
      <c r="C507" s="239"/>
      <c r="D507" s="239"/>
      <c r="E507" s="239"/>
      <c r="F507" s="239"/>
      <c r="G507" s="239"/>
      <c r="H507" s="239"/>
      <c r="I507" s="239"/>
      <c r="J507" s="239"/>
      <c r="K507" s="239"/>
      <c r="L507" s="239"/>
      <c r="M507" s="239"/>
    </row>
    <row r="508">
      <c r="A508" s="239"/>
      <c r="B508" s="239"/>
      <c r="C508" s="239"/>
      <c r="D508" s="239"/>
      <c r="E508" s="239"/>
      <c r="F508" s="239"/>
      <c r="G508" s="239"/>
      <c r="H508" s="239"/>
      <c r="I508" s="239"/>
      <c r="J508" s="239"/>
      <c r="K508" s="239"/>
      <c r="L508" s="239"/>
      <c r="M508" s="239"/>
    </row>
    <row r="509">
      <c r="A509" s="239"/>
      <c r="B509" s="239"/>
      <c r="C509" s="239"/>
      <c r="D509" s="239"/>
      <c r="E509" s="239"/>
      <c r="F509" s="239"/>
      <c r="G509" s="239"/>
      <c r="H509" s="239"/>
      <c r="I509" s="239"/>
      <c r="J509" s="239"/>
      <c r="K509" s="239"/>
      <c r="L509" s="239"/>
      <c r="M509" s="239"/>
    </row>
    <row r="510">
      <c r="A510" s="239"/>
      <c r="B510" s="239"/>
      <c r="C510" s="239"/>
      <c r="D510" s="239"/>
      <c r="E510" s="239"/>
      <c r="F510" s="239"/>
      <c r="G510" s="239"/>
      <c r="H510" s="239"/>
      <c r="I510" s="239"/>
      <c r="J510" s="239"/>
      <c r="K510" s="239"/>
      <c r="L510" s="239"/>
      <c r="M510" s="239"/>
    </row>
    <row r="511">
      <c r="A511" s="239"/>
      <c r="B511" s="239"/>
      <c r="C511" s="239"/>
      <c r="D511" s="239"/>
      <c r="E511" s="239"/>
      <c r="F511" s="239"/>
      <c r="G511" s="239"/>
      <c r="H511" s="239"/>
      <c r="I511" s="239"/>
      <c r="J511" s="239"/>
      <c r="K511" s="239"/>
      <c r="L511" s="239"/>
      <c r="M511" s="239"/>
    </row>
    <row r="512">
      <c r="A512" s="239"/>
      <c r="B512" s="239"/>
      <c r="C512" s="239"/>
      <c r="D512" s="239"/>
      <c r="E512" s="239"/>
      <c r="F512" s="239"/>
      <c r="G512" s="239"/>
      <c r="H512" s="239"/>
      <c r="I512" s="239"/>
      <c r="J512" s="239"/>
      <c r="K512" s="239"/>
      <c r="L512" s="239"/>
      <c r="M512" s="239"/>
    </row>
    <row r="513">
      <c r="A513" s="239"/>
      <c r="B513" s="239"/>
      <c r="C513" s="239"/>
      <c r="D513" s="239"/>
      <c r="E513" s="239"/>
      <c r="F513" s="239"/>
      <c r="G513" s="239"/>
      <c r="H513" s="239"/>
      <c r="I513" s="239"/>
      <c r="J513" s="239"/>
      <c r="K513" s="239"/>
      <c r="L513" s="239"/>
      <c r="M513" s="239"/>
    </row>
    <row r="514">
      <c r="A514" s="239"/>
      <c r="B514" s="239"/>
      <c r="C514" s="239"/>
      <c r="D514" s="239"/>
      <c r="E514" s="239"/>
      <c r="F514" s="239"/>
      <c r="G514" s="239"/>
      <c r="H514" s="239"/>
      <c r="I514" s="239"/>
      <c r="J514" s="239"/>
      <c r="K514" s="239"/>
      <c r="L514" s="239"/>
      <c r="M514" s="239"/>
    </row>
    <row r="515">
      <c r="A515" s="239"/>
      <c r="B515" s="239"/>
      <c r="C515" s="239"/>
      <c r="D515" s="239"/>
      <c r="E515" s="239"/>
      <c r="F515" s="239"/>
      <c r="G515" s="239"/>
      <c r="H515" s="239"/>
      <c r="I515" s="239"/>
      <c r="J515" s="239"/>
      <c r="K515" s="239"/>
      <c r="L515" s="239"/>
      <c r="M515" s="239"/>
    </row>
    <row r="516">
      <c r="A516" s="239"/>
      <c r="B516" s="239"/>
      <c r="C516" s="239"/>
      <c r="D516" s="239"/>
      <c r="E516" s="239"/>
      <c r="F516" s="239"/>
      <c r="G516" s="239"/>
      <c r="H516" s="239"/>
      <c r="I516" s="239"/>
      <c r="J516" s="239"/>
      <c r="K516" s="239"/>
      <c r="L516" s="239"/>
      <c r="M516" s="239"/>
    </row>
    <row r="517">
      <c r="A517" s="239"/>
      <c r="B517" s="239"/>
      <c r="C517" s="239"/>
      <c r="D517" s="239"/>
      <c r="E517" s="239"/>
      <c r="F517" s="239"/>
      <c r="G517" s="239"/>
      <c r="H517" s="239"/>
      <c r="I517" s="239"/>
      <c r="J517" s="239"/>
      <c r="K517" s="239"/>
      <c r="L517" s="239"/>
      <c r="M517" s="239"/>
    </row>
    <row r="518">
      <c r="A518" s="239"/>
      <c r="B518" s="239"/>
      <c r="C518" s="239"/>
      <c r="D518" s="239"/>
      <c r="E518" s="239"/>
      <c r="F518" s="239"/>
      <c r="G518" s="239"/>
      <c r="H518" s="239"/>
      <c r="I518" s="239"/>
      <c r="J518" s="239"/>
      <c r="K518" s="239"/>
      <c r="L518" s="239"/>
      <c r="M518" s="239"/>
    </row>
    <row r="519">
      <c r="A519" s="239"/>
      <c r="B519" s="239"/>
      <c r="C519" s="239"/>
      <c r="D519" s="239"/>
      <c r="E519" s="239"/>
      <c r="F519" s="239"/>
      <c r="G519" s="239"/>
      <c r="H519" s="239"/>
      <c r="I519" s="239"/>
      <c r="J519" s="239"/>
      <c r="K519" s="239"/>
      <c r="L519" s="239"/>
      <c r="M519" s="239"/>
    </row>
    <row r="520">
      <c r="A520" s="239"/>
      <c r="B520" s="239"/>
      <c r="C520" s="239"/>
      <c r="D520" s="239"/>
      <c r="E520" s="239"/>
      <c r="F520" s="239"/>
      <c r="G520" s="239"/>
      <c r="H520" s="239"/>
      <c r="I520" s="239"/>
      <c r="J520" s="239"/>
      <c r="K520" s="239"/>
      <c r="L520" s="239"/>
      <c r="M520" s="239"/>
    </row>
    <row r="521">
      <c r="A521" s="239"/>
      <c r="B521" s="239"/>
      <c r="C521" s="239"/>
      <c r="D521" s="239"/>
      <c r="E521" s="239"/>
      <c r="F521" s="239"/>
      <c r="G521" s="239"/>
      <c r="H521" s="239"/>
      <c r="I521" s="239"/>
      <c r="J521" s="239"/>
      <c r="K521" s="239"/>
      <c r="L521" s="239"/>
      <c r="M521" s="239"/>
    </row>
    <row r="522">
      <c r="A522" s="239"/>
      <c r="B522" s="239"/>
      <c r="C522" s="239"/>
      <c r="D522" s="239"/>
      <c r="E522" s="239"/>
      <c r="F522" s="239"/>
      <c r="G522" s="239"/>
      <c r="H522" s="239"/>
      <c r="I522" s="239"/>
      <c r="J522" s="239"/>
      <c r="K522" s="239"/>
      <c r="L522" s="239"/>
      <c r="M522" s="239"/>
    </row>
    <row r="523">
      <c r="A523" s="239"/>
      <c r="B523" s="239"/>
      <c r="C523" s="239"/>
      <c r="D523" s="239"/>
      <c r="E523" s="239"/>
      <c r="F523" s="239"/>
      <c r="G523" s="239"/>
      <c r="H523" s="239"/>
      <c r="I523" s="239"/>
      <c r="J523" s="239"/>
      <c r="K523" s="239"/>
      <c r="L523" s="239"/>
      <c r="M523" s="239"/>
    </row>
    <row r="524">
      <c r="A524" s="239"/>
      <c r="B524" s="239"/>
      <c r="C524" s="239"/>
      <c r="D524" s="239"/>
      <c r="E524" s="239"/>
      <c r="F524" s="239"/>
      <c r="G524" s="239"/>
      <c r="H524" s="239"/>
      <c r="I524" s="239"/>
      <c r="J524" s="239"/>
      <c r="K524" s="239"/>
      <c r="L524" s="239"/>
      <c r="M524" s="239"/>
    </row>
    <row r="525">
      <c r="A525" s="239"/>
      <c r="B525" s="239"/>
      <c r="C525" s="239"/>
      <c r="D525" s="239"/>
      <c r="E525" s="239"/>
      <c r="F525" s="239"/>
      <c r="G525" s="239"/>
      <c r="H525" s="239"/>
      <c r="I525" s="239"/>
      <c r="J525" s="239"/>
      <c r="K525" s="239"/>
      <c r="L525" s="239"/>
      <c r="M525" s="239"/>
    </row>
    <row r="526">
      <c r="A526" s="239"/>
      <c r="B526" s="239"/>
      <c r="C526" s="239"/>
      <c r="D526" s="239"/>
      <c r="E526" s="239"/>
      <c r="F526" s="239"/>
      <c r="G526" s="239"/>
      <c r="H526" s="239"/>
      <c r="I526" s="239"/>
      <c r="J526" s="239"/>
      <c r="K526" s="239"/>
      <c r="L526" s="239"/>
      <c r="M526" s="239"/>
    </row>
    <row r="527">
      <c r="A527" s="239"/>
      <c r="B527" s="239"/>
      <c r="C527" s="239"/>
      <c r="D527" s="239"/>
      <c r="E527" s="239"/>
      <c r="F527" s="239"/>
      <c r="G527" s="239"/>
      <c r="H527" s="239"/>
      <c r="I527" s="239"/>
      <c r="J527" s="239"/>
      <c r="K527" s="239"/>
      <c r="L527" s="239"/>
      <c r="M527" s="239"/>
    </row>
    <row r="528">
      <c r="A528" s="239"/>
      <c r="B528" s="239"/>
      <c r="C528" s="239"/>
      <c r="D528" s="239"/>
      <c r="E528" s="239"/>
      <c r="F528" s="239"/>
      <c r="G528" s="239"/>
      <c r="H528" s="239"/>
      <c r="I528" s="239"/>
      <c r="J528" s="239"/>
      <c r="K528" s="239"/>
      <c r="L528" s="239"/>
      <c r="M528" s="239"/>
    </row>
    <row r="529">
      <c r="A529" s="239"/>
      <c r="B529" s="239"/>
      <c r="C529" s="239"/>
      <c r="D529" s="239"/>
      <c r="E529" s="239"/>
      <c r="F529" s="239"/>
      <c r="G529" s="239"/>
      <c r="H529" s="239"/>
      <c r="I529" s="239"/>
      <c r="J529" s="239"/>
      <c r="K529" s="239"/>
      <c r="L529" s="239"/>
      <c r="M529" s="239"/>
    </row>
    <row r="530">
      <c r="A530" s="239"/>
      <c r="B530" s="239"/>
      <c r="C530" s="239"/>
      <c r="D530" s="239"/>
      <c r="E530" s="239"/>
      <c r="F530" s="239"/>
      <c r="G530" s="239"/>
      <c r="H530" s="239"/>
      <c r="I530" s="239"/>
      <c r="J530" s="239"/>
      <c r="K530" s="239"/>
      <c r="L530" s="239"/>
      <c r="M530" s="239"/>
    </row>
    <row r="531">
      <c r="A531" s="239"/>
      <c r="B531" s="239"/>
      <c r="C531" s="239"/>
      <c r="D531" s="239"/>
      <c r="E531" s="239"/>
      <c r="F531" s="239"/>
      <c r="G531" s="239"/>
      <c r="H531" s="239"/>
      <c r="I531" s="239"/>
      <c r="J531" s="239"/>
      <c r="K531" s="239"/>
      <c r="L531" s="239"/>
      <c r="M531" s="239"/>
    </row>
    <row r="532">
      <c r="A532" s="239"/>
      <c r="B532" s="239"/>
      <c r="C532" s="239"/>
      <c r="D532" s="239"/>
      <c r="E532" s="239"/>
      <c r="F532" s="239"/>
      <c r="G532" s="239"/>
      <c r="H532" s="239"/>
      <c r="I532" s="239"/>
      <c r="J532" s="239"/>
      <c r="K532" s="239"/>
      <c r="L532" s="239"/>
      <c r="M532" s="239"/>
    </row>
    <row r="533">
      <c r="A533" s="239"/>
      <c r="B533" s="239"/>
      <c r="C533" s="239"/>
      <c r="D533" s="239"/>
      <c r="E533" s="239"/>
      <c r="F533" s="239"/>
      <c r="G533" s="239"/>
      <c r="H533" s="239"/>
      <c r="I533" s="239"/>
      <c r="J533" s="239"/>
      <c r="K533" s="239"/>
      <c r="L533" s="239"/>
      <c r="M533" s="239"/>
    </row>
    <row r="534">
      <c r="A534" s="239"/>
      <c r="B534" s="239"/>
      <c r="C534" s="239"/>
      <c r="D534" s="239"/>
      <c r="E534" s="239"/>
      <c r="F534" s="239"/>
      <c r="G534" s="239"/>
      <c r="H534" s="239"/>
      <c r="I534" s="239"/>
      <c r="J534" s="239"/>
      <c r="K534" s="239"/>
      <c r="L534" s="239"/>
      <c r="M534" s="239"/>
    </row>
    <row r="535">
      <c r="A535" s="239"/>
      <c r="B535" s="239"/>
      <c r="C535" s="239"/>
      <c r="D535" s="239"/>
      <c r="E535" s="239"/>
      <c r="F535" s="239"/>
      <c r="G535" s="239"/>
      <c r="H535" s="239"/>
      <c r="I535" s="239"/>
      <c r="J535" s="239"/>
      <c r="K535" s="239"/>
      <c r="L535" s="239"/>
      <c r="M535" s="239"/>
    </row>
    <row r="536">
      <c r="A536" s="239"/>
      <c r="B536" s="239"/>
      <c r="C536" s="239"/>
      <c r="D536" s="239"/>
      <c r="E536" s="239"/>
      <c r="F536" s="239"/>
      <c r="G536" s="239"/>
      <c r="H536" s="239"/>
      <c r="I536" s="239"/>
      <c r="J536" s="239"/>
      <c r="K536" s="239"/>
      <c r="L536" s="239"/>
      <c r="M536" s="239"/>
    </row>
    <row r="537">
      <c r="A537" s="239"/>
      <c r="B537" s="239"/>
      <c r="C537" s="239"/>
      <c r="D537" s="239"/>
      <c r="E537" s="239"/>
      <c r="F537" s="239"/>
      <c r="G537" s="239"/>
      <c r="H537" s="239"/>
      <c r="I537" s="239"/>
      <c r="J537" s="239"/>
      <c r="K537" s="239"/>
      <c r="L537" s="239"/>
      <c r="M537" s="239"/>
    </row>
    <row r="538">
      <c r="A538" s="239"/>
      <c r="B538" s="239"/>
      <c r="C538" s="239"/>
      <c r="D538" s="239"/>
      <c r="E538" s="239"/>
      <c r="F538" s="239"/>
      <c r="G538" s="239"/>
      <c r="H538" s="239"/>
      <c r="I538" s="239"/>
      <c r="J538" s="239"/>
      <c r="K538" s="239"/>
      <c r="L538" s="239"/>
      <c r="M538" s="239"/>
    </row>
    <row r="539">
      <c r="A539" s="239"/>
      <c r="B539" s="239"/>
      <c r="C539" s="239"/>
      <c r="D539" s="239"/>
      <c r="E539" s="239"/>
      <c r="F539" s="239"/>
      <c r="G539" s="239"/>
      <c r="H539" s="239"/>
      <c r="I539" s="239"/>
      <c r="J539" s="239"/>
      <c r="K539" s="239"/>
      <c r="L539" s="239"/>
      <c r="M539" s="239"/>
    </row>
    <row r="540">
      <c r="A540" s="239"/>
      <c r="B540" s="239"/>
      <c r="C540" s="239"/>
      <c r="D540" s="239"/>
      <c r="E540" s="239"/>
      <c r="F540" s="239"/>
      <c r="G540" s="239"/>
      <c r="H540" s="239"/>
      <c r="I540" s="239"/>
      <c r="J540" s="239"/>
      <c r="K540" s="239"/>
      <c r="L540" s="239"/>
      <c r="M540" s="239"/>
    </row>
    <row r="541">
      <c r="A541" s="239"/>
      <c r="B541" s="239"/>
      <c r="C541" s="239"/>
      <c r="D541" s="239"/>
      <c r="E541" s="239"/>
      <c r="F541" s="239"/>
      <c r="G541" s="239"/>
      <c r="H541" s="239"/>
      <c r="I541" s="239"/>
      <c r="J541" s="239"/>
      <c r="K541" s="239"/>
      <c r="L541" s="239"/>
      <c r="M541" s="239"/>
    </row>
    <row r="542">
      <c r="A542" s="239"/>
      <c r="B542" s="239"/>
      <c r="C542" s="239"/>
      <c r="D542" s="239"/>
      <c r="E542" s="239"/>
      <c r="F542" s="239"/>
      <c r="G542" s="239"/>
      <c r="H542" s="239"/>
      <c r="I542" s="239"/>
      <c r="J542" s="239"/>
      <c r="K542" s="239"/>
      <c r="L542" s="239"/>
      <c r="M542" s="239"/>
    </row>
    <row r="543">
      <c r="A543" s="239"/>
      <c r="B543" s="239"/>
      <c r="C543" s="239"/>
      <c r="D543" s="239"/>
      <c r="E543" s="239"/>
      <c r="F543" s="239"/>
      <c r="G543" s="239"/>
      <c r="H543" s="239"/>
      <c r="I543" s="239"/>
      <c r="J543" s="239"/>
      <c r="K543" s="239"/>
      <c r="L543" s="239"/>
      <c r="M543" s="239"/>
    </row>
    <row r="544">
      <c r="A544" s="239"/>
      <c r="B544" s="239"/>
      <c r="C544" s="239"/>
      <c r="D544" s="239"/>
      <c r="E544" s="239"/>
      <c r="F544" s="239"/>
      <c r="G544" s="239"/>
      <c r="H544" s="239"/>
      <c r="I544" s="239"/>
      <c r="J544" s="239"/>
      <c r="K544" s="239"/>
      <c r="L544" s="239"/>
      <c r="M544" s="239"/>
    </row>
    <row r="545">
      <c r="A545" s="239"/>
      <c r="B545" s="239"/>
      <c r="C545" s="239"/>
      <c r="D545" s="239"/>
      <c r="E545" s="239"/>
      <c r="F545" s="239"/>
      <c r="G545" s="239"/>
      <c r="H545" s="239"/>
      <c r="I545" s="239"/>
      <c r="J545" s="239"/>
      <c r="K545" s="239"/>
      <c r="L545" s="239"/>
      <c r="M545" s="239"/>
    </row>
    <row r="546">
      <c r="A546" s="239"/>
      <c r="B546" s="239"/>
      <c r="C546" s="239"/>
      <c r="D546" s="239"/>
      <c r="E546" s="239"/>
      <c r="F546" s="239"/>
      <c r="G546" s="239"/>
      <c r="H546" s="239"/>
      <c r="I546" s="239"/>
      <c r="J546" s="239"/>
      <c r="K546" s="239"/>
      <c r="L546" s="239"/>
      <c r="M546" s="239"/>
    </row>
    <row r="547">
      <c r="A547" s="239"/>
      <c r="B547" s="239"/>
      <c r="C547" s="239"/>
      <c r="D547" s="239"/>
      <c r="E547" s="239"/>
      <c r="F547" s="239"/>
      <c r="G547" s="239"/>
      <c r="H547" s="239"/>
      <c r="I547" s="239"/>
      <c r="J547" s="239"/>
      <c r="K547" s="239"/>
      <c r="L547" s="239"/>
      <c r="M547" s="239"/>
    </row>
    <row r="548">
      <c r="A548" s="239"/>
      <c r="B548" s="239"/>
      <c r="C548" s="239"/>
      <c r="D548" s="239"/>
      <c r="E548" s="239"/>
      <c r="F548" s="239"/>
      <c r="G548" s="239"/>
      <c r="H548" s="239"/>
      <c r="I548" s="239"/>
      <c r="J548" s="239"/>
      <c r="K548" s="239"/>
      <c r="L548" s="239"/>
      <c r="M548" s="239"/>
    </row>
    <row r="549">
      <c r="A549" s="239"/>
      <c r="B549" s="239"/>
      <c r="C549" s="239"/>
      <c r="D549" s="239"/>
      <c r="E549" s="239"/>
      <c r="F549" s="239"/>
      <c r="G549" s="239"/>
      <c r="H549" s="239"/>
      <c r="I549" s="239"/>
      <c r="J549" s="239"/>
      <c r="K549" s="239"/>
      <c r="L549" s="239"/>
      <c r="M549" s="239"/>
    </row>
    <row r="550">
      <c r="A550" s="239"/>
      <c r="B550" s="239"/>
      <c r="C550" s="239"/>
      <c r="D550" s="239"/>
      <c r="E550" s="239"/>
      <c r="F550" s="239"/>
      <c r="G550" s="239"/>
      <c r="H550" s="239"/>
      <c r="I550" s="239"/>
      <c r="J550" s="239"/>
      <c r="K550" s="239"/>
      <c r="L550" s="239"/>
      <c r="M550" s="239"/>
    </row>
    <row r="551">
      <c r="A551" s="239"/>
      <c r="B551" s="239"/>
      <c r="C551" s="239"/>
      <c r="D551" s="239"/>
      <c r="E551" s="239"/>
      <c r="F551" s="239"/>
      <c r="G551" s="239"/>
      <c r="H551" s="239"/>
      <c r="I551" s="239"/>
      <c r="J551" s="239"/>
      <c r="K551" s="239"/>
      <c r="L551" s="239"/>
      <c r="M551" s="239"/>
    </row>
    <row r="552">
      <c r="A552" s="239"/>
      <c r="B552" s="239"/>
      <c r="C552" s="239"/>
      <c r="D552" s="239"/>
      <c r="E552" s="239"/>
      <c r="F552" s="239"/>
      <c r="G552" s="239"/>
      <c r="H552" s="239"/>
      <c r="I552" s="239"/>
      <c r="J552" s="239"/>
      <c r="K552" s="239"/>
      <c r="L552" s="239"/>
      <c r="M552" s="239"/>
    </row>
    <row r="553">
      <c r="A553" s="239"/>
      <c r="B553" s="239"/>
      <c r="C553" s="239"/>
      <c r="D553" s="239"/>
      <c r="E553" s="239"/>
      <c r="F553" s="239"/>
      <c r="G553" s="239"/>
      <c r="H553" s="239"/>
      <c r="I553" s="239"/>
      <c r="J553" s="239"/>
      <c r="K553" s="239"/>
      <c r="L553" s="239"/>
      <c r="M553" s="239"/>
    </row>
    <row r="554">
      <c r="A554" s="239"/>
      <c r="B554" s="239"/>
      <c r="C554" s="239"/>
      <c r="D554" s="239"/>
      <c r="E554" s="239"/>
      <c r="F554" s="239"/>
      <c r="G554" s="239"/>
      <c r="H554" s="239"/>
      <c r="I554" s="239"/>
      <c r="J554" s="239"/>
      <c r="K554" s="239"/>
      <c r="L554" s="239"/>
      <c r="M554" s="239"/>
    </row>
    <row r="555">
      <c r="A555" s="239"/>
      <c r="B555" s="239"/>
      <c r="C555" s="239"/>
      <c r="D555" s="239"/>
      <c r="E555" s="239"/>
      <c r="F555" s="239"/>
      <c r="G555" s="239"/>
      <c r="H555" s="239"/>
      <c r="I555" s="239"/>
      <c r="J555" s="239"/>
      <c r="K555" s="239"/>
      <c r="L555" s="239"/>
      <c r="M555" s="239"/>
    </row>
    <row r="556">
      <c r="A556" s="239"/>
      <c r="B556" s="239"/>
      <c r="C556" s="239"/>
      <c r="D556" s="239"/>
      <c r="E556" s="239"/>
      <c r="F556" s="239"/>
      <c r="G556" s="239"/>
      <c r="H556" s="239"/>
      <c r="I556" s="239"/>
      <c r="J556" s="239"/>
      <c r="K556" s="239"/>
      <c r="L556" s="239"/>
      <c r="M556" s="239"/>
    </row>
    <row r="557">
      <c r="A557" s="239"/>
      <c r="B557" s="239"/>
      <c r="C557" s="239"/>
      <c r="D557" s="239"/>
      <c r="E557" s="239"/>
      <c r="F557" s="239"/>
      <c r="G557" s="239"/>
      <c r="H557" s="239"/>
      <c r="I557" s="239"/>
      <c r="J557" s="239"/>
      <c r="K557" s="239"/>
      <c r="L557" s="239"/>
      <c r="M557" s="239"/>
    </row>
    <row r="558">
      <c r="A558" s="239"/>
      <c r="B558" s="239"/>
      <c r="C558" s="239"/>
      <c r="D558" s="239"/>
      <c r="E558" s="239"/>
      <c r="F558" s="239"/>
      <c r="G558" s="239"/>
      <c r="H558" s="239"/>
      <c r="I558" s="239"/>
      <c r="J558" s="239"/>
      <c r="K558" s="239"/>
      <c r="L558" s="239"/>
      <c r="M558" s="239"/>
    </row>
    <row r="559">
      <c r="A559" s="239"/>
      <c r="B559" s="239"/>
      <c r="C559" s="239"/>
      <c r="D559" s="239"/>
      <c r="E559" s="239"/>
      <c r="F559" s="239"/>
      <c r="G559" s="239"/>
      <c r="H559" s="239"/>
      <c r="I559" s="239"/>
      <c r="J559" s="239"/>
      <c r="K559" s="239"/>
      <c r="L559" s="239"/>
      <c r="M559" s="239"/>
    </row>
    <row r="560">
      <c r="A560" s="239"/>
      <c r="B560" s="239"/>
      <c r="C560" s="239"/>
      <c r="D560" s="239"/>
      <c r="E560" s="239"/>
      <c r="F560" s="239"/>
      <c r="G560" s="239"/>
      <c r="H560" s="239"/>
      <c r="I560" s="239"/>
      <c r="J560" s="239"/>
      <c r="K560" s="239"/>
      <c r="L560" s="239"/>
      <c r="M560" s="239"/>
    </row>
    <row r="561">
      <c r="A561" s="239"/>
      <c r="B561" s="239"/>
      <c r="C561" s="239"/>
      <c r="D561" s="239"/>
      <c r="E561" s="239"/>
      <c r="F561" s="239"/>
      <c r="G561" s="239"/>
      <c r="H561" s="239"/>
      <c r="I561" s="239"/>
      <c r="J561" s="239"/>
      <c r="K561" s="239"/>
      <c r="L561" s="239"/>
      <c r="M561" s="239"/>
    </row>
    <row r="562">
      <c r="A562" s="239"/>
      <c r="B562" s="239"/>
      <c r="C562" s="239"/>
      <c r="D562" s="239"/>
      <c r="E562" s="239"/>
      <c r="F562" s="239"/>
      <c r="G562" s="239"/>
      <c r="H562" s="239"/>
      <c r="I562" s="239"/>
      <c r="J562" s="239"/>
      <c r="K562" s="239"/>
      <c r="L562" s="239"/>
      <c r="M562" s="239"/>
    </row>
    <row r="563">
      <c r="A563" s="239"/>
      <c r="B563" s="239"/>
      <c r="C563" s="239"/>
      <c r="D563" s="239"/>
      <c r="E563" s="239"/>
      <c r="F563" s="239"/>
      <c r="G563" s="239"/>
      <c r="H563" s="239"/>
      <c r="I563" s="239"/>
      <c r="J563" s="239"/>
      <c r="K563" s="239"/>
      <c r="L563" s="239"/>
      <c r="M563" s="239"/>
    </row>
    <row r="564">
      <c r="A564" s="239"/>
      <c r="B564" s="239"/>
      <c r="C564" s="239"/>
      <c r="D564" s="239"/>
      <c r="E564" s="239"/>
      <c r="F564" s="239"/>
      <c r="G564" s="239"/>
      <c r="H564" s="239"/>
      <c r="I564" s="239"/>
      <c r="J564" s="239"/>
      <c r="K564" s="239"/>
      <c r="L564" s="239"/>
      <c r="M564" s="239"/>
    </row>
    <row r="565">
      <c r="A565" s="239"/>
      <c r="B565" s="239"/>
      <c r="C565" s="239"/>
      <c r="D565" s="239"/>
      <c r="E565" s="239"/>
      <c r="F565" s="239"/>
      <c r="G565" s="239"/>
      <c r="H565" s="239"/>
      <c r="I565" s="239"/>
      <c r="J565" s="239"/>
      <c r="K565" s="239"/>
      <c r="L565" s="239"/>
      <c r="M565" s="239"/>
    </row>
    <row r="566">
      <c r="A566" s="239"/>
      <c r="B566" s="239"/>
      <c r="C566" s="239"/>
      <c r="D566" s="239"/>
      <c r="E566" s="239"/>
      <c r="F566" s="239"/>
      <c r="G566" s="239"/>
      <c r="H566" s="239"/>
      <c r="I566" s="239"/>
      <c r="J566" s="239"/>
      <c r="K566" s="239"/>
      <c r="L566" s="239"/>
      <c r="M566" s="239"/>
    </row>
    <row r="567">
      <c r="A567" s="239"/>
      <c r="B567" s="239"/>
      <c r="C567" s="239"/>
      <c r="D567" s="239"/>
      <c r="E567" s="239"/>
      <c r="F567" s="239"/>
      <c r="G567" s="239"/>
      <c r="H567" s="239"/>
      <c r="I567" s="239"/>
      <c r="J567" s="239"/>
      <c r="K567" s="239"/>
      <c r="L567" s="239"/>
      <c r="M567" s="239"/>
    </row>
    <row r="568">
      <c r="A568" s="239"/>
      <c r="B568" s="239"/>
      <c r="C568" s="239"/>
      <c r="D568" s="239"/>
      <c r="E568" s="239"/>
      <c r="F568" s="239"/>
      <c r="G568" s="239"/>
      <c r="H568" s="239"/>
      <c r="I568" s="239"/>
      <c r="J568" s="239"/>
      <c r="K568" s="239"/>
      <c r="L568" s="239"/>
      <c r="M568" s="239"/>
    </row>
    <row r="569">
      <c r="A569" s="239"/>
      <c r="B569" s="239"/>
      <c r="C569" s="239"/>
      <c r="D569" s="239"/>
      <c r="E569" s="239"/>
      <c r="F569" s="239"/>
      <c r="G569" s="239"/>
      <c r="H569" s="239"/>
      <c r="I569" s="239"/>
      <c r="J569" s="239"/>
      <c r="K569" s="239"/>
      <c r="L569" s="239"/>
      <c r="M569" s="239"/>
    </row>
    <row r="570">
      <c r="A570" s="239"/>
      <c r="B570" s="239"/>
      <c r="C570" s="239"/>
      <c r="D570" s="239"/>
      <c r="E570" s="239"/>
      <c r="F570" s="239"/>
      <c r="G570" s="239"/>
      <c r="H570" s="239"/>
      <c r="I570" s="239"/>
      <c r="J570" s="239"/>
      <c r="K570" s="239"/>
      <c r="L570" s="239"/>
      <c r="M570" s="239"/>
    </row>
    <row r="571">
      <c r="A571" s="239"/>
      <c r="B571" s="239"/>
      <c r="C571" s="239"/>
      <c r="D571" s="239"/>
      <c r="E571" s="239"/>
      <c r="F571" s="239"/>
      <c r="G571" s="239"/>
      <c r="H571" s="239"/>
      <c r="I571" s="239"/>
      <c r="J571" s="239"/>
      <c r="K571" s="239"/>
      <c r="L571" s="239"/>
      <c r="M571" s="239"/>
    </row>
    <row r="572">
      <c r="A572" s="239"/>
      <c r="B572" s="239"/>
      <c r="C572" s="239"/>
      <c r="D572" s="239"/>
      <c r="E572" s="239"/>
      <c r="F572" s="239"/>
      <c r="G572" s="239"/>
      <c r="H572" s="239"/>
      <c r="I572" s="239"/>
      <c r="J572" s="239"/>
      <c r="K572" s="239"/>
      <c r="L572" s="239"/>
      <c r="M572" s="239"/>
    </row>
    <row r="573">
      <c r="A573" s="239"/>
      <c r="B573" s="239"/>
      <c r="C573" s="239"/>
      <c r="D573" s="239"/>
      <c r="E573" s="239"/>
      <c r="F573" s="239"/>
      <c r="G573" s="239"/>
      <c r="H573" s="239"/>
      <c r="I573" s="239"/>
      <c r="J573" s="239"/>
      <c r="K573" s="239"/>
      <c r="L573" s="239"/>
      <c r="M573" s="239"/>
    </row>
    <row r="574">
      <c r="A574" s="239"/>
      <c r="B574" s="239"/>
      <c r="C574" s="239"/>
      <c r="D574" s="239"/>
      <c r="E574" s="239"/>
      <c r="F574" s="239"/>
      <c r="G574" s="239"/>
      <c r="H574" s="239"/>
      <c r="I574" s="239"/>
      <c r="J574" s="239"/>
      <c r="K574" s="239"/>
      <c r="L574" s="239"/>
      <c r="M574" s="239"/>
    </row>
    <row r="575">
      <c r="A575" s="239"/>
      <c r="B575" s="239"/>
      <c r="C575" s="239"/>
      <c r="D575" s="239"/>
      <c r="E575" s="239"/>
      <c r="F575" s="239"/>
      <c r="G575" s="239"/>
      <c r="H575" s="239"/>
      <c r="I575" s="239"/>
      <c r="J575" s="239"/>
      <c r="K575" s="239"/>
      <c r="L575" s="239"/>
      <c r="M575" s="239"/>
    </row>
    <row r="576">
      <c r="A576" s="239"/>
      <c r="B576" s="239"/>
      <c r="C576" s="239"/>
      <c r="D576" s="239"/>
      <c r="E576" s="239"/>
      <c r="F576" s="239"/>
      <c r="G576" s="239"/>
      <c r="H576" s="239"/>
      <c r="I576" s="239"/>
      <c r="J576" s="239"/>
      <c r="K576" s="239"/>
      <c r="L576" s="239"/>
      <c r="M576" s="239"/>
    </row>
    <row r="577">
      <c r="A577" s="239"/>
      <c r="B577" s="239"/>
      <c r="C577" s="239"/>
      <c r="D577" s="239"/>
      <c r="E577" s="239"/>
      <c r="F577" s="239"/>
      <c r="G577" s="239"/>
      <c r="H577" s="239"/>
      <c r="I577" s="239"/>
      <c r="J577" s="239"/>
      <c r="K577" s="239"/>
      <c r="L577" s="239"/>
      <c r="M577" s="239"/>
    </row>
    <row r="578">
      <c r="A578" s="239"/>
      <c r="B578" s="239"/>
      <c r="C578" s="239"/>
      <c r="D578" s="239"/>
      <c r="E578" s="239"/>
      <c r="F578" s="239"/>
      <c r="G578" s="239"/>
      <c r="H578" s="239"/>
      <c r="I578" s="239"/>
      <c r="J578" s="239"/>
      <c r="K578" s="239"/>
      <c r="L578" s="239"/>
      <c r="M578" s="239"/>
    </row>
    <row r="579">
      <c r="A579" s="239"/>
      <c r="B579" s="239"/>
      <c r="C579" s="239"/>
      <c r="D579" s="239"/>
      <c r="E579" s="239"/>
      <c r="F579" s="239"/>
      <c r="G579" s="239"/>
      <c r="H579" s="239"/>
      <c r="I579" s="239"/>
      <c r="J579" s="239"/>
      <c r="K579" s="239"/>
      <c r="L579" s="239"/>
      <c r="M579" s="239"/>
    </row>
    <row r="580">
      <c r="A580" s="239"/>
      <c r="B580" s="239"/>
      <c r="C580" s="239"/>
      <c r="D580" s="239"/>
      <c r="E580" s="239"/>
      <c r="F580" s="239"/>
      <c r="G580" s="239"/>
      <c r="H580" s="239"/>
      <c r="I580" s="239"/>
      <c r="J580" s="239"/>
      <c r="K580" s="239"/>
      <c r="L580" s="239"/>
      <c r="M580" s="239"/>
    </row>
    <row r="581">
      <c r="A581" s="239"/>
      <c r="B581" s="239"/>
      <c r="C581" s="239"/>
      <c r="D581" s="239"/>
      <c r="E581" s="239"/>
      <c r="F581" s="239"/>
      <c r="G581" s="239"/>
      <c r="H581" s="239"/>
      <c r="I581" s="239"/>
      <c r="J581" s="239"/>
      <c r="K581" s="239"/>
      <c r="L581" s="239"/>
      <c r="M581" s="239"/>
    </row>
    <row r="582">
      <c r="A582" s="239"/>
      <c r="B582" s="239"/>
      <c r="C582" s="239"/>
      <c r="D582" s="239"/>
      <c r="E582" s="239"/>
      <c r="F582" s="239"/>
      <c r="G582" s="239"/>
      <c r="H582" s="239"/>
      <c r="I582" s="239"/>
      <c r="J582" s="239"/>
      <c r="K582" s="239"/>
      <c r="L582" s="239"/>
      <c r="M582" s="239"/>
    </row>
    <row r="583">
      <c r="A583" s="239"/>
      <c r="B583" s="239"/>
      <c r="C583" s="239"/>
      <c r="D583" s="239"/>
      <c r="E583" s="239"/>
      <c r="F583" s="239"/>
      <c r="G583" s="239"/>
      <c r="H583" s="239"/>
      <c r="I583" s="239"/>
      <c r="J583" s="239"/>
      <c r="K583" s="239"/>
      <c r="L583" s="239"/>
      <c r="M583" s="239"/>
    </row>
    <row r="584">
      <c r="A584" s="239"/>
      <c r="B584" s="239"/>
      <c r="C584" s="239"/>
      <c r="D584" s="239"/>
      <c r="E584" s="239"/>
      <c r="F584" s="239"/>
      <c r="G584" s="239"/>
      <c r="H584" s="239"/>
      <c r="I584" s="239"/>
      <c r="J584" s="239"/>
      <c r="K584" s="239"/>
      <c r="L584" s="239"/>
      <c r="M584" s="239"/>
    </row>
    <row r="585">
      <c r="A585" s="239"/>
      <c r="B585" s="239"/>
      <c r="C585" s="239"/>
      <c r="D585" s="239"/>
      <c r="E585" s="239"/>
      <c r="F585" s="239"/>
      <c r="G585" s="239"/>
      <c r="H585" s="239"/>
      <c r="I585" s="239"/>
      <c r="J585" s="239"/>
      <c r="K585" s="239"/>
      <c r="L585" s="239"/>
      <c r="M585" s="239"/>
    </row>
    <row r="586">
      <c r="A586" s="239"/>
      <c r="B586" s="239"/>
      <c r="C586" s="239"/>
      <c r="D586" s="239"/>
      <c r="E586" s="239"/>
      <c r="F586" s="239"/>
      <c r="G586" s="239"/>
      <c r="H586" s="239"/>
      <c r="I586" s="239"/>
      <c r="J586" s="239"/>
      <c r="K586" s="239"/>
      <c r="L586" s="239"/>
      <c r="M586" s="239"/>
    </row>
    <row r="587">
      <c r="A587" s="239"/>
      <c r="B587" s="239"/>
      <c r="C587" s="239"/>
      <c r="D587" s="239"/>
      <c r="E587" s="239"/>
      <c r="F587" s="239"/>
      <c r="G587" s="239"/>
      <c r="H587" s="239"/>
      <c r="I587" s="239"/>
      <c r="J587" s="239"/>
      <c r="K587" s="239"/>
      <c r="L587" s="239"/>
      <c r="M587" s="239"/>
    </row>
    <row r="588">
      <c r="A588" s="239"/>
      <c r="B588" s="239"/>
      <c r="C588" s="239"/>
      <c r="D588" s="239"/>
      <c r="E588" s="239"/>
      <c r="F588" s="239"/>
      <c r="G588" s="239"/>
      <c r="H588" s="239"/>
      <c r="I588" s="239"/>
      <c r="J588" s="239"/>
      <c r="K588" s="239"/>
      <c r="L588" s="239"/>
      <c r="M588" s="239"/>
    </row>
    <row r="589">
      <c r="A589" s="239"/>
      <c r="B589" s="239"/>
      <c r="C589" s="239"/>
      <c r="D589" s="239"/>
      <c r="E589" s="239"/>
      <c r="F589" s="239"/>
      <c r="G589" s="239"/>
      <c r="H589" s="239"/>
      <c r="I589" s="239"/>
      <c r="J589" s="239"/>
      <c r="K589" s="239"/>
      <c r="L589" s="239"/>
      <c r="M589" s="239"/>
    </row>
    <row r="590">
      <c r="A590" s="239"/>
      <c r="B590" s="239"/>
      <c r="C590" s="239"/>
      <c r="D590" s="239"/>
      <c r="E590" s="239"/>
      <c r="F590" s="239"/>
      <c r="G590" s="239"/>
      <c r="H590" s="239"/>
      <c r="I590" s="239"/>
      <c r="J590" s="239"/>
      <c r="K590" s="239"/>
      <c r="L590" s="239"/>
      <c r="M590" s="239"/>
    </row>
    <row r="591">
      <c r="A591" s="239"/>
      <c r="B591" s="239"/>
      <c r="C591" s="239"/>
      <c r="D591" s="239"/>
      <c r="E591" s="239"/>
      <c r="F591" s="239"/>
      <c r="G591" s="239"/>
      <c r="H591" s="239"/>
      <c r="I591" s="239"/>
      <c r="J591" s="239"/>
      <c r="K591" s="239"/>
      <c r="L591" s="239"/>
      <c r="M591" s="239"/>
    </row>
    <row r="592">
      <c r="A592" s="239"/>
      <c r="B592" s="239"/>
      <c r="C592" s="239"/>
      <c r="D592" s="239"/>
      <c r="E592" s="239"/>
      <c r="F592" s="239"/>
      <c r="G592" s="239"/>
      <c r="H592" s="239"/>
      <c r="I592" s="239"/>
      <c r="J592" s="239"/>
      <c r="K592" s="239"/>
      <c r="L592" s="239"/>
      <c r="M592" s="239"/>
    </row>
    <row r="593">
      <c r="A593" s="239"/>
      <c r="B593" s="239"/>
      <c r="C593" s="239"/>
      <c r="D593" s="239"/>
      <c r="E593" s="239"/>
      <c r="F593" s="239"/>
      <c r="G593" s="239"/>
      <c r="H593" s="239"/>
      <c r="I593" s="239"/>
      <c r="J593" s="239"/>
      <c r="K593" s="239"/>
      <c r="L593" s="239"/>
      <c r="M593" s="239"/>
    </row>
    <row r="594">
      <c r="A594" s="239"/>
      <c r="B594" s="239"/>
      <c r="C594" s="239"/>
      <c r="D594" s="239"/>
      <c r="E594" s="239"/>
      <c r="F594" s="239"/>
      <c r="G594" s="239"/>
      <c r="H594" s="239"/>
      <c r="I594" s="239"/>
      <c r="J594" s="239"/>
      <c r="K594" s="239"/>
      <c r="L594" s="239"/>
      <c r="M594" s="239"/>
    </row>
    <row r="595">
      <c r="A595" s="239"/>
      <c r="B595" s="239"/>
      <c r="C595" s="239"/>
      <c r="D595" s="239"/>
      <c r="E595" s="239"/>
      <c r="F595" s="239"/>
      <c r="G595" s="239"/>
      <c r="H595" s="239"/>
      <c r="I595" s="239"/>
      <c r="J595" s="239"/>
      <c r="K595" s="239"/>
      <c r="L595" s="239"/>
      <c r="M595" s="239"/>
    </row>
    <row r="596">
      <c r="A596" s="239"/>
      <c r="B596" s="239"/>
      <c r="C596" s="239"/>
      <c r="D596" s="239"/>
      <c r="E596" s="239"/>
      <c r="F596" s="239"/>
      <c r="G596" s="239"/>
      <c r="H596" s="239"/>
      <c r="I596" s="239"/>
      <c r="J596" s="239"/>
      <c r="K596" s="239"/>
      <c r="L596" s="239"/>
      <c r="M596" s="239"/>
    </row>
    <row r="597">
      <c r="A597" s="239"/>
      <c r="B597" s="239"/>
      <c r="C597" s="239"/>
      <c r="D597" s="239"/>
      <c r="E597" s="239"/>
      <c r="F597" s="239"/>
      <c r="G597" s="239"/>
      <c r="H597" s="239"/>
      <c r="I597" s="239"/>
      <c r="J597" s="239"/>
      <c r="K597" s="239"/>
      <c r="L597" s="239"/>
      <c r="M597" s="239"/>
    </row>
    <row r="598">
      <c r="A598" s="239"/>
      <c r="B598" s="239"/>
      <c r="C598" s="239"/>
      <c r="D598" s="239"/>
      <c r="E598" s="239"/>
      <c r="F598" s="239"/>
      <c r="G598" s="239"/>
      <c r="H598" s="239"/>
      <c r="I598" s="239"/>
      <c r="J598" s="239"/>
      <c r="K598" s="239"/>
      <c r="L598" s="239"/>
      <c r="M598" s="239"/>
    </row>
    <row r="599">
      <c r="A599" s="239"/>
      <c r="B599" s="239"/>
      <c r="C599" s="239"/>
      <c r="D599" s="239"/>
      <c r="E599" s="239"/>
      <c r="F599" s="239"/>
      <c r="G599" s="239"/>
      <c r="H599" s="239"/>
      <c r="I599" s="239"/>
      <c r="J599" s="239"/>
      <c r="K599" s="239"/>
      <c r="L599" s="239"/>
      <c r="M599" s="239"/>
    </row>
    <row r="600">
      <c r="A600" s="239"/>
      <c r="B600" s="239"/>
      <c r="C600" s="239"/>
      <c r="D600" s="239"/>
      <c r="E600" s="239"/>
      <c r="F600" s="239"/>
      <c r="G600" s="239"/>
      <c r="H600" s="239"/>
      <c r="I600" s="239"/>
      <c r="J600" s="239"/>
      <c r="K600" s="239"/>
      <c r="L600" s="239"/>
      <c r="M600" s="239"/>
    </row>
    <row r="601">
      <c r="A601" s="239"/>
      <c r="B601" s="239"/>
      <c r="C601" s="239"/>
      <c r="D601" s="239"/>
      <c r="E601" s="239"/>
      <c r="F601" s="239"/>
      <c r="G601" s="239"/>
      <c r="H601" s="239"/>
      <c r="I601" s="239"/>
      <c r="J601" s="239"/>
      <c r="K601" s="239"/>
      <c r="L601" s="239"/>
      <c r="M601" s="239"/>
    </row>
    <row r="602">
      <c r="A602" s="239"/>
      <c r="B602" s="239"/>
      <c r="C602" s="239"/>
      <c r="D602" s="239"/>
      <c r="E602" s="239"/>
      <c r="F602" s="239"/>
      <c r="G602" s="239"/>
      <c r="H602" s="239"/>
      <c r="I602" s="239"/>
      <c r="J602" s="239"/>
      <c r="K602" s="239"/>
      <c r="L602" s="239"/>
      <c r="M602" s="239"/>
    </row>
    <row r="603">
      <c r="A603" s="239"/>
      <c r="B603" s="239"/>
      <c r="C603" s="239"/>
      <c r="D603" s="239"/>
      <c r="E603" s="239"/>
      <c r="F603" s="239"/>
      <c r="G603" s="239"/>
      <c r="H603" s="239"/>
      <c r="I603" s="239"/>
      <c r="J603" s="239"/>
      <c r="K603" s="239"/>
      <c r="L603" s="239"/>
      <c r="M603" s="239"/>
    </row>
    <row r="604">
      <c r="A604" s="239"/>
      <c r="B604" s="239"/>
      <c r="C604" s="239"/>
      <c r="D604" s="239"/>
      <c r="E604" s="239"/>
      <c r="F604" s="239"/>
      <c r="G604" s="239"/>
      <c r="H604" s="239"/>
      <c r="I604" s="239"/>
      <c r="J604" s="239"/>
      <c r="K604" s="239"/>
      <c r="L604" s="239"/>
      <c r="M604" s="239"/>
    </row>
    <row r="605">
      <c r="A605" s="239"/>
      <c r="B605" s="239"/>
      <c r="C605" s="239"/>
      <c r="D605" s="239"/>
      <c r="E605" s="239"/>
      <c r="F605" s="239"/>
      <c r="G605" s="239"/>
      <c r="H605" s="239"/>
      <c r="I605" s="239"/>
      <c r="J605" s="239"/>
      <c r="K605" s="239"/>
      <c r="L605" s="239"/>
      <c r="M605" s="239"/>
    </row>
    <row r="606">
      <c r="A606" s="239"/>
      <c r="B606" s="239"/>
      <c r="C606" s="239"/>
      <c r="D606" s="239"/>
      <c r="E606" s="239"/>
      <c r="F606" s="239"/>
      <c r="G606" s="239"/>
      <c r="H606" s="239"/>
      <c r="I606" s="239"/>
      <c r="J606" s="239"/>
      <c r="K606" s="239"/>
      <c r="L606" s="239"/>
      <c r="M606" s="239"/>
    </row>
    <row r="607">
      <c r="A607" s="239"/>
      <c r="B607" s="239"/>
      <c r="C607" s="239"/>
      <c r="D607" s="239"/>
      <c r="E607" s="239"/>
      <c r="F607" s="239"/>
      <c r="G607" s="239"/>
      <c r="H607" s="239"/>
      <c r="I607" s="239"/>
      <c r="J607" s="239"/>
      <c r="K607" s="239"/>
      <c r="L607" s="239"/>
      <c r="M607" s="239"/>
    </row>
    <row r="608">
      <c r="A608" s="239"/>
      <c r="B608" s="239"/>
      <c r="C608" s="239"/>
      <c r="D608" s="239"/>
      <c r="E608" s="239"/>
      <c r="F608" s="239"/>
      <c r="G608" s="239"/>
      <c r="H608" s="239"/>
      <c r="I608" s="239"/>
      <c r="J608" s="239"/>
      <c r="K608" s="239"/>
      <c r="L608" s="239"/>
      <c r="M608" s="239"/>
    </row>
    <row r="609">
      <c r="A609" s="239"/>
      <c r="B609" s="239"/>
      <c r="C609" s="239"/>
      <c r="D609" s="239"/>
      <c r="E609" s="239"/>
      <c r="F609" s="239"/>
      <c r="G609" s="239"/>
      <c r="H609" s="239"/>
      <c r="I609" s="239"/>
      <c r="J609" s="239"/>
      <c r="K609" s="239"/>
      <c r="L609" s="239"/>
      <c r="M609" s="239"/>
    </row>
    <row r="610">
      <c r="A610" s="239"/>
      <c r="B610" s="239"/>
      <c r="C610" s="239"/>
      <c r="D610" s="239"/>
      <c r="E610" s="239"/>
      <c r="F610" s="239"/>
      <c r="G610" s="239"/>
      <c r="H610" s="239"/>
      <c r="I610" s="239"/>
      <c r="J610" s="239"/>
      <c r="K610" s="239"/>
      <c r="L610" s="239"/>
      <c r="M610" s="239"/>
    </row>
    <row r="611">
      <c r="A611" s="239"/>
      <c r="B611" s="239"/>
      <c r="C611" s="239"/>
      <c r="D611" s="239"/>
      <c r="E611" s="239"/>
      <c r="F611" s="239"/>
      <c r="G611" s="239"/>
      <c r="H611" s="239"/>
      <c r="I611" s="239"/>
      <c r="J611" s="239"/>
      <c r="K611" s="239"/>
      <c r="L611" s="239"/>
      <c r="M611" s="239"/>
    </row>
    <row r="612">
      <c r="A612" s="239"/>
      <c r="B612" s="239"/>
      <c r="C612" s="239"/>
      <c r="D612" s="239"/>
      <c r="E612" s="239"/>
      <c r="F612" s="239"/>
      <c r="G612" s="239"/>
      <c r="H612" s="239"/>
      <c r="I612" s="239"/>
      <c r="J612" s="239"/>
      <c r="K612" s="239"/>
      <c r="L612" s="239"/>
      <c r="M612" s="239"/>
    </row>
    <row r="613">
      <c r="A613" s="239"/>
      <c r="B613" s="239"/>
      <c r="C613" s="239"/>
      <c r="D613" s="239"/>
      <c r="E613" s="239"/>
      <c r="F613" s="239"/>
      <c r="G613" s="239"/>
      <c r="H613" s="239"/>
      <c r="I613" s="239"/>
      <c r="J613" s="239"/>
      <c r="K613" s="239"/>
      <c r="L613" s="239"/>
      <c r="M613" s="239"/>
    </row>
    <row r="614">
      <c r="A614" s="239"/>
      <c r="B614" s="239"/>
      <c r="C614" s="239"/>
      <c r="D614" s="239"/>
      <c r="E614" s="239"/>
      <c r="F614" s="239"/>
      <c r="G614" s="239"/>
      <c r="H614" s="239"/>
      <c r="I614" s="239"/>
      <c r="J614" s="239"/>
      <c r="K614" s="239"/>
      <c r="L614" s="239"/>
      <c r="M614" s="239"/>
    </row>
    <row r="615">
      <c r="A615" s="239"/>
      <c r="B615" s="239"/>
      <c r="C615" s="239"/>
      <c r="D615" s="239"/>
      <c r="E615" s="239"/>
      <c r="F615" s="239"/>
      <c r="G615" s="239"/>
      <c r="H615" s="239"/>
      <c r="I615" s="239"/>
      <c r="J615" s="239"/>
      <c r="K615" s="239"/>
      <c r="L615" s="239"/>
      <c r="M615" s="239"/>
    </row>
    <row r="616">
      <c r="A616" s="239"/>
      <c r="B616" s="239"/>
      <c r="C616" s="239"/>
      <c r="D616" s="239"/>
      <c r="E616" s="239"/>
      <c r="F616" s="239"/>
      <c r="G616" s="239"/>
      <c r="H616" s="239"/>
      <c r="I616" s="239"/>
      <c r="J616" s="239"/>
      <c r="K616" s="239"/>
      <c r="L616" s="239"/>
      <c r="M616" s="239"/>
    </row>
    <row r="617">
      <c r="A617" s="239"/>
      <c r="B617" s="239"/>
      <c r="C617" s="239"/>
      <c r="D617" s="239"/>
      <c r="E617" s="239"/>
      <c r="F617" s="239"/>
      <c r="G617" s="239"/>
      <c r="H617" s="239"/>
      <c r="I617" s="239"/>
      <c r="J617" s="239"/>
      <c r="K617" s="239"/>
      <c r="L617" s="239"/>
      <c r="M617" s="239"/>
    </row>
    <row r="618">
      <c r="A618" s="239"/>
      <c r="B618" s="239"/>
      <c r="C618" s="239"/>
      <c r="D618" s="239"/>
      <c r="E618" s="239"/>
      <c r="F618" s="239"/>
      <c r="G618" s="239"/>
      <c r="H618" s="239"/>
      <c r="I618" s="239"/>
      <c r="J618" s="239"/>
      <c r="K618" s="239"/>
      <c r="L618" s="239"/>
      <c r="M618" s="239"/>
    </row>
    <row r="619">
      <c r="A619" s="239"/>
      <c r="B619" s="239"/>
      <c r="C619" s="239"/>
      <c r="D619" s="239"/>
      <c r="E619" s="239"/>
      <c r="F619" s="239"/>
      <c r="G619" s="239"/>
      <c r="H619" s="239"/>
      <c r="I619" s="239"/>
      <c r="J619" s="239"/>
      <c r="K619" s="239"/>
      <c r="L619" s="239"/>
      <c r="M619" s="239"/>
    </row>
    <row r="620">
      <c r="A620" s="239"/>
      <c r="B620" s="239"/>
      <c r="C620" s="239"/>
      <c r="D620" s="239"/>
      <c r="E620" s="239"/>
      <c r="F620" s="239"/>
      <c r="G620" s="239"/>
      <c r="H620" s="239"/>
      <c r="I620" s="239"/>
      <c r="J620" s="239"/>
      <c r="K620" s="239"/>
      <c r="L620" s="239"/>
      <c r="M620" s="239"/>
    </row>
    <row r="621">
      <c r="A621" s="239"/>
      <c r="B621" s="239"/>
      <c r="C621" s="239"/>
      <c r="D621" s="239"/>
      <c r="E621" s="239"/>
      <c r="F621" s="239"/>
      <c r="G621" s="239"/>
      <c r="H621" s="239"/>
      <c r="I621" s="239"/>
      <c r="J621" s="239"/>
      <c r="K621" s="239"/>
      <c r="L621" s="239"/>
      <c r="M621" s="239"/>
    </row>
    <row r="622">
      <c r="A622" s="239"/>
      <c r="B622" s="239"/>
      <c r="C622" s="239"/>
      <c r="D622" s="239"/>
      <c r="E622" s="239"/>
      <c r="F622" s="239"/>
      <c r="G622" s="239"/>
      <c r="H622" s="239"/>
      <c r="I622" s="239"/>
      <c r="J622" s="239"/>
      <c r="K622" s="239"/>
      <c r="L622" s="239"/>
      <c r="M622" s="239"/>
    </row>
    <row r="623">
      <c r="A623" s="239"/>
      <c r="B623" s="239"/>
      <c r="C623" s="239"/>
      <c r="D623" s="239"/>
      <c r="E623" s="239"/>
      <c r="F623" s="239"/>
      <c r="G623" s="239"/>
      <c r="H623" s="239"/>
      <c r="I623" s="239"/>
      <c r="J623" s="239"/>
      <c r="K623" s="239"/>
      <c r="L623" s="239"/>
      <c r="M623" s="239"/>
    </row>
    <row r="624">
      <c r="A624" s="239"/>
      <c r="B624" s="239"/>
      <c r="C624" s="239"/>
      <c r="D624" s="239"/>
      <c r="E624" s="239"/>
      <c r="F624" s="239"/>
      <c r="G624" s="239"/>
      <c r="H624" s="239"/>
      <c r="I624" s="239"/>
      <c r="J624" s="239"/>
      <c r="K624" s="239"/>
      <c r="L624" s="239"/>
      <c r="M624" s="239"/>
    </row>
    <row r="625">
      <c r="A625" s="239"/>
      <c r="B625" s="239"/>
      <c r="C625" s="239"/>
      <c r="D625" s="239"/>
      <c r="E625" s="239"/>
      <c r="F625" s="239"/>
      <c r="G625" s="239"/>
      <c r="H625" s="239"/>
      <c r="I625" s="239"/>
      <c r="J625" s="239"/>
      <c r="K625" s="239"/>
      <c r="L625" s="239"/>
      <c r="M625" s="239"/>
    </row>
    <row r="626">
      <c r="A626" s="239"/>
      <c r="B626" s="239"/>
      <c r="C626" s="239"/>
      <c r="D626" s="239"/>
      <c r="E626" s="239"/>
      <c r="F626" s="239"/>
      <c r="G626" s="239"/>
      <c r="H626" s="239"/>
      <c r="I626" s="239"/>
      <c r="J626" s="239"/>
      <c r="K626" s="239"/>
      <c r="L626" s="239"/>
      <c r="M626" s="239"/>
    </row>
    <row r="627">
      <c r="A627" s="239"/>
      <c r="B627" s="239"/>
      <c r="C627" s="239"/>
      <c r="D627" s="239"/>
      <c r="E627" s="239"/>
      <c r="F627" s="239"/>
      <c r="G627" s="239"/>
      <c r="H627" s="239"/>
      <c r="I627" s="239"/>
      <c r="J627" s="239"/>
      <c r="K627" s="239"/>
      <c r="L627" s="239"/>
      <c r="M627" s="239"/>
    </row>
    <row r="628">
      <c r="A628" s="239"/>
      <c r="B628" s="239"/>
      <c r="C628" s="239"/>
      <c r="D628" s="239"/>
      <c r="E628" s="239"/>
      <c r="F628" s="239"/>
      <c r="G628" s="239"/>
      <c r="H628" s="239"/>
      <c r="I628" s="239"/>
      <c r="J628" s="239"/>
      <c r="K628" s="239"/>
      <c r="L628" s="239"/>
      <c r="M628" s="239"/>
    </row>
    <row r="629">
      <c r="A629" s="239"/>
      <c r="B629" s="239"/>
      <c r="C629" s="239"/>
      <c r="D629" s="239"/>
      <c r="E629" s="239"/>
      <c r="F629" s="239"/>
      <c r="G629" s="239"/>
      <c r="H629" s="239"/>
      <c r="I629" s="239"/>
      <c r="J629" s="239"/>
      <c r="K629" s="239"/>
      <c r="L629" s="239"/>
      <c r="M629" s="239"/>
    </row>
    <row r="630">
      <c r="A630" s="239"/>
      <c r="B630" s="239"/>
      <c r="C630" s="239"/>
      <c r="D630" s="239"/>
      <c r="E630" s="239"/>
      <c r="F630" s="239"/>
      <c r="G630" s="239"/>
      <c r="H630" s="239"/>
      <c r="I630" s="239"/>
      <c r="J630" s="239"/>
      <c r="K630" s="239"/>
      <c r="L630" s="239"/>
      <c r="M630" s="239"/>
    </row>
    <row r="631">
      <c r="A631" s="239"/>
      <c r="B631" s="239"/>
      <c r="C631" s="239"/>
      <c r="D631" s="239"/>
      <c r="E631" s="239"/>
      <c r="F631" s="239"/>
      <c r="G631" s="239"/>
      <c r="H631" s="239"/>
      <c r="I631" s="239"/>
      <c r="J631" s="239"/>
      <c r="K631" s="239"/>
      <c r="L631" s="239"/>
      <c r="M631" s="239"/>
    </row>
    <row r="632">
      <c r="A632" s="239"/>
      <c r="B632" s="239"/>
      <c r="C632" s="239"/>
      <c r="D632" s="239"/>
      <c r="E632" s="239"/>
      <c r="F632" s="239"/>
      <c r="G632" s="239"/>
      <c r="H632" s="239"/>
      <c r="I632" s="239"/>
      <c r="J632" s="239"/>
      <c r="K632" s="239"/>
      <c r="L632" s="239"/>
      <c r="M632" s="239"/>
    </row>
    <row r="633">
      <c r="A633" s="239"/>
      <c r="B633" s="239"/>
      <c r="C633" s="239"/>
      <c r="D633" s="239"/>
      <c r="E633" s="239"/>
      <c r="F633" s="239"/>
      <c r="G633" s="239"/>
      <c r="H633" s="239"/>
      <c r="I633" s="239"/>
      <c r="J633" s="239"/>
      <c r="K633" s="239"/>
      <c r="L633" s="239"/>
      <c r="M633" s="239"/>
    </row>
    <row r="634">
      <c r="A634" s="239"/>
      <c r="B634" s="239"/>
      <c r="C634" s="239"/>
      <c r="D634" s="239"/>
      <c r="E634" s="239"/>
      <c r="F634" s="239"/>
      <c r="G634" s="239"/>
      <c r="H634" s="239"/>
      <c r="I634" s="239"/>
      <c r="J634" s="239"/>
      <c r="K634" s="239"/>
      <c r="L634" s="239"/>
      <c r="M634" s="239"/>
    </row>
    <row r="635">
      <c r="A635" s="239"/>
      <c r="B635" s="239"/>
      <c r="C635" s="239"/>
      <c r="D635" s="239"/>
      <c r="E635" s="239"/>
      <c r="F635" s="239"/>
      <c r="G635" s="239"/>
      <c r="H635" s="239"/>
      <c r="I635" s="239"/>
      <c r="J635" s="239"/>
      <c r="K635" s="239"/>
      <c r="L635" s="239"/>
      <c r="M635" s="239"/>
    </row>
    <row r="636">
      <c r="A636" s="239"/>
      <c r="B636" s="239"/>
      <c r="C636" s="239"/>
      <c r="D636" s="239"/>
      <c r="E636" s="239"/>
      <c r="F636" s="239"/>
      <c r="G636" s="239"/>
      <c r="H636" s="239"/>
      <c r="I636" s="239"/>
      <c r="J636" s="239"/>
      <c r="K636" s="239"/>
      <c r="L636" s="239"/>
      <c r="M636" s="239"/>
    </row>
    <row r="637">
      <c r="A637" s="239"/>
      <c r="B637" s="239"/>
      <c r="C637" s="239"/>
      <c r="D637" s="239"/>
      <c r="E637" s="239"/>
      <c r="F637" s="239"/>
      <c r="G637" s="239"/>
      <c r="H637" s="239"/>
      <c r="I637" s="239"/>
      <c r="J637" s="239"/>
      <c r="K637" s="239"/>
      <c r="L637" s="239"/>
      <c r="M637" s="239"/>
    </row>
    <row r="638">
      <c r="A638" s="239"/>
      <c r="B638" s="239"/>
      <c r="C638" s="239"/>
      <c r="D638" s="239"/>
      <c r="E638" s="239"/>
      <c r="F638" s="239"/>
      <c r="G638" s="239"/>
      <c r="H638" s="239"/>
      <c r="I638" s="239"/>
      <c r="J638" s="239"/>
      <c r="K638" s="239"/>
      <c r="L638" s="239"/>
      <c r="M638" s="239"/>
    </row>
    <row r="639">
      <c r="A639" s="239"/>
      <c r="B639" s="239"/>
      <c r="C639" s="239"/>
      <c r="D639" s="239"/>
      <c r="E639" s="239"/>
      <c r="F639" s="239"/>
      <c r="G639" s="239"/>
      <c r="H639" s="239"/>
      <c r="I639" s="239"/>
      <c r="J639" s="239"/>
      <c r="K639" s="239"/>
      <c r="L639" s="239"/>
      <c r="M639" s="239"/>
    </row>
    <row r="640">
      <c r="A640" s="239"/>
      <c r="B640" s="239"/>
      <c r="C640" s="239"/>
      <c r="D640" s="239"/>
      <c r="E640" s="239"/>
      <c r="F640" s="239"/>
      <c r="G640" s="239"/>
      <c r="H640" s="239"/>
      <c r="I640" s="239"/>
      <c r="J640" s="239"/>
      <c r="K640" s="239"/>
      <c r="L640" s="239"/>
      <c r="M640" s="239"/>
    </row>
    <row r="641">
      <c r="A641" s="239"/>
      <c r="B641" s="239"/>
      <c r="C641" s="239"/>
      <c r="D641" s="239"/>
      <c r="E641" s="239"/>
      <c r="F641" s="239"/>
      <c r="G641" s="239"/>
      <c r="H641" s="239"/>
      <c r="I641" s="239"/>
      <c r="J641" s="239"/>
      <c r="K641" s="239"/>
      <c r="L641" s="239"/>
      <c r="M641" s="239"/>
    </row>
    <row r="642">
      <c r="A642" s="239"/>
      <c r="B642" s="239"/>
      <c r="C642" s="239"/>
      <c r="D642" s="239"/>
      <c r="E642" s="239"/>
      <c r="F642" s="239"/>
      <c r="G642" s="239"/>
      <c r="H642" s="239"/>
      <c r="I642" s="239"/>
      <c r="J642" s="239"/>
      <c r="K642" s="239"/>
      <c r="L642" s="239"/>
      <c r="M642" s="239"/>
    </row>
    <row r="643">
      <c r="A643" s="239"/>
      <c r="B643" s="239"/>
      <c r="C643" s="239"/>
      <c r="D643" s="239"/>
      <c r="E643" s="239"/>
      <c r="F643" s="239"/>
      <c r="G643" s="239"/>
      <c r="H643" s="239"/>
      <c r="I643" s="239"/>
      <c r="J643" s="239"/>
      <c r="K643" s="239"/>
      <c r="L643" s="239"/>
      <c r="M643" s="239"/>
    </row>
    <row r="644">
      <c r="A644" s="239"/>
      <c r="B644" s="239"/>
      <c r="C644" s="239"/>
      <c r="D644" s="239"/>
      <c r="E644" s="239"/>
      <c r="F644" s="239"/>
      <c r="G644" s="239"/>
      <c r="H644" s="239"/>
      <c r="I644" s="239"/>
      <c r="J644" s="239"/>
      <c r="K644" s="239"/>
      <c r="L644" s="239"/>
      <c r="M644" s="239"/>
    </row>
    <row r="645">
      <c r="A645" s="239"/>
      <c r="B645" s="239"/>
      <c r="C645" s="239"/>
      <c r="D645" s="239"/>
      <c r="E645" s="239"/>
      <c r="F645" s="239"/>
      <c r="G645" s="239"/>
      <c r="H645" s="239"/>
      <c r="I645" s="239"/>
      <c r="J645" s="239"/>
      <c r="K645" s="239"/>
      <c r="L645" s="239"/>
      <c r="M645" s="239"/>
    </row>
    <row r="646">
      <c r="A646" s="239"/>
      <c r="B646" s="239"/>
      <c r="C646" s="239"/>
      <c r="D646" s="239"/>
      <c r="E646" s="239"/>
      <c r="F646" s="239"/>
      <c r="G646" s="239"/>
      <c r="H646" s="239"/>
      <c r="I646" s="239"/>
      <c r="J646" s="239"/>
      <c r="K646" s="239"/>
      <c r="L646" s="239"/>
      <c r="M646" s="239"/>
    </row>
    <row r="647">
      <c r="A647" s="239"/>
      <c r="B647" s="239"/>
      <c r="C647" s="239"/>
      <c r="D647" s="239"/>
      <c r="E647" s="239"/>
      <c r="F647" s="239"/>
      <c r="G647" s="239"/>
      <c r="H647" s="239"/>
      <c r="I647" s="239"/>
      <c r="J647" s="239"/>
      <c r="K647" s="239"/>
      <c r="L647" s="239"/>
      <c r="M647" s="239"/>
    </row>
    <row r="648">
      <c r="A648" s="239"/>
      <c r="B648" s="239"/>
      <c r="C648" s="239"/>
      <c r="D648" s="239"/>
      <c r="E648" s="239"/>
      <c r="F648" s="239"/>
      <c r="G648" s="239"/>
      <c r="H648" s="239"/>
      <c r="I648" s="239"/>
      <c r="J648" s="239"/>
      <c r="K648" s="239"/>
      <c r="L648" s="239"/>
      <c r="M648" s="239"/>
    </row>
    <row r="649">
      <c r="A649" s="239"/>
      <c r="B649" s="239"/>
      <c r="C649" s="239"/>
      <c r="D649" s="239"/>
      <c r="E649" s="239"/>
      <c r="F649" s="239"/>
      <c r="G649" s="239"/>
      <c r="H649" s="239"/>
      <c r="I649" s="239"/>
      <c r="J649" s="239"/>
      <c r="K649" s="239"/>
      <c r="L649" s="239"/>
      <c r="M649" s="239"/>
    </row>
    <row r="650">
      <c r="A650" s="239"/>
      <c r="B650" s="239"/>
      <c r="C650" s="239"/>
      <c r="D650" s="239"/>
      <c r="E650" s="239"/>
      <c r="F650" s="239"/>
      <c r="G650" s="239"/>
      <c r="H650" s="239"/>
      <c r="I650" s="239"/>
      <c r="J650" s="239"/>
      <c r="K650" s="239"/>
      <c r="L650" s="239"/>
      <c r="M650" s="239"/>
    </row>
    <row r="651">
      <c r="A651" s="239"/>
      <c r="B651" s="239"/>
      <c r="C651" s="239"/>
      <c r="D651" s="239"/>
      <c r="E651" s="239"/>
      <c r="F651" s="239"/>
      <c r="G651" s="239"/>
      <c r="H651" s="239"/>
      <c r="I651" s="239"/>
      <c r="J651" s="239"/>
      <c r="K651" s="239"/>
      <c r="L651" s="239"/>
      <c r="M651" s="239"/>
    </row>
    <row r="652">
      <c r="A652" s="239"/>
      <c r="B652" s="239"/>
      <c r="C652" s="239"/>
      <c r="D652" s="239"/>
      <c r="E652" s="239"/>
      <c r="F652" s="239"/>
      <c r="G652" s="239"/>
      <c r="H652" s="239"/>
      <c r="I652" s="239"/>
      <c r="J652" s="239"/>
      <c r="K652" s="239"/>
      <c r="L652" s="239"/>
      <c r="M652" s="239"/>
    </row>
    <row r="653">
      <c r="A653" s="239"/>
      <c r="B653" s="239"/>
      <c r="C653" s="239"/>
      <c r="D653" s="239"/>
      <c r="E653" s="239"/>
      <c r="F653" s="239"/>
      <c r="G653" s="239"/>
      <c r="H653" s="239"/>
      <c r="I653" s="239"/>
      <c r="J653" s="239"/>
      <c r="K653" s="239"/>
      <c r="L653" s="239"/>
      <c r="M653" s="239"/>
    </row>
    <row r="654">
      <c r="A654" s="239"/>
      <c r="B654" s="239"/>
      <c r="C654" s="239"/>
      <c r="D654" s="239"/>
      <c r="E654" s="239"/>
      <c r="F654" s="239"/>
      <c r="G654" s="239"/>
      <c r="H654" s="239"/>
      <c r="I654" s="239"/>
      <c r="J654" s="239"/>
      <c r="K654" s="239"/>
      <c r="L654" s="239"/>
      <c r="M654" s="239"/>
    </row>
    <row r="655">
      <c r="A655" s="239"/>
      <c r="B655" s="239"/>
      <c r="C655" s="239"/>
      <c r="D655" s="239"/>
      <c r="E655" s="239"/>
      <c r="F655" s="239"/>
      <c r="G655" s="239"/>
      <c r="H655" s="239"/>
      <c r="I655" s="239"/>
      <c r="J655" s="239"/>
      <c r="K655" s="239"/>
      <c r="L655" s="239"/>
      <c r="M655" s="239"/>
    </row>
    <row r="656">
      <c r="A656" s="239"/>
      <c r="B656" s="239"/>
      <c r="C656" s="239"/>
      <c r="D656" s="239"/>
      <c r="E656" s="239"/>
      <c r="F656" s="239"/>
      <c r="G656" s="239"/>
      <c r="H656" s="239"/>
      <c r="I656" s="239"/>
      <c r="J656" s="239"/>
      <c r="K656" s="239"/>
      <c r="L656" s="239"/>
      <c r="M656" s="239"/>
    </row>
    <row r="657">
      <c r="A657" s="239"/>
      <c r="B657" s="239"/>
      <c r="C657" s="239"/>
      <c r="D657" s="239"/>
      <c r="E657" s="239"/>
      <c r="F657" s="239"/>
      <c r="G657" s="239"/>
      <c r="H657" s="239"/>
      <c r="I657" s="239"/>
      <c r="J657" s="239"/>
      <c r="K657" s="239"/>
      <c r="L657" s="239"/>
      <c r="M657" s="239"/>
    </row>
    <row r="658">
      <c r="A658" s="239"/>
      <c r="B658" s="239"/>
      <c r="C658" s="239"/>
      <c r="D658" s="239"/>
      <c r="E658" s="239"/>
      <c r="F658" s="239"/>
      <c r="G658" s="239"/>
      <c r="H658" s="239"/>
      <c r="I658" s="239"/>
      <c r="J658" s="239"/>
      <c r="K658" s="239"/>
      <c r="L658" s="239"/>
      <c r="M658" s="239"/>
    </row>
    <row r="659">
      <c r="A659" s="239"/>
      <c r="B659" s="239"/>
      <c r="C659" s="239"/>
      <c r="D659" s="239"/>
      <c r="E659" s="239"/>
      <c r="F659" s="239"/>
      <c r="G659" s="239"/>
      <c r="H659" s="239"/>
      <c r="I659" s="239"/>
      <c r="J659" s="239"/>
      <c r="K659" s="239"/>
      <c r="L659" s="239"/>
      <c r="M659" s="239"/>
    </row>
    <row r="660">
      <c r="A660" s="239"/>
      <c r="B660" s="239"/>
      <c r="C660" s="239"/>
      <c r="D660" s="239"/>
      <c r="E660" s="239"/>
      <c r="F660" s="239"/>
      <c r="G660" s="239"/>
      <c r="H660" s="239"/>
      <c r="I660" s="239"/>
      <c r="J660" s="239"/>
      <c r="K660" s="239"/>
      <c r="L660" s="239"/>
      <c r="M660" s="239"/>
    </row>
    <row r="661">
      <c r="A661" s="239"/>
      <c r="B661" s="239"/>
      <c r="C661" s="239"/>
      <c r="D661" s="239"/>
      <c r="E661" s="239"/>
      <c r="F661" s="239"/>
      <c r="G661" s="239"/>
      <c r="H661" s="239"/>
      <c r="I661" s="239"/>
      <c r="J661" s="239"/>
      <c r="K661" s="239"/>
      <c r="L661" s="239"/>
      <c r="M661" s="239"/>
    </row>
    <row r="662">
      <c r="A662" s="239"/>
      <c r="B662" s="239"/>
      <c r="C662" s="239"/>
      <c r="D662" s="239"/>
      <c r="E662" s="239"/>
      <c r="F662" s="239"/>
      <c r="G662" s="239"/>
      <c r="H662" s="239"/>
      <c r="I662" s="239"/>
      <c r="J662" s="239"/>
      <c r="K662" s="239"/>
      <c r="L662" s="239"/>
      <c r="M662" s="239"/>
    </row>
    <row r="663">
      <c r="A663" s="239"/>
      <c r="B663" s="239"/>
      <c r="C663" s="239"/>
      <c r="D663" s="239"/>
      <c r="E663" s="239"/>
      <c r="F663" s="239"/>
      <c r="G663" s="239"/>
      <c r="H663" s="239"/>
      <c r="I663" s="239"/>
      <c r="J663" s="239"/>
      <c r="K663" s="239"/>
      <c r="L663" s="239"/>
      <c r="M663" s="239"/>
    </row>
    <row r="664">
      <c r="A664" s="239"/>
      <c r="B664" s="239"/>
      <c r="C664" s="239"/>
      <c r="D664" s="239"/>
      <c r="E664" s="239"/>
      <c r="F664" s="239"/>
      <c r="G664" s="239"/>
      <c r="H664" s="239"/>
      <c r="I664" s="239"/>
      <c r="J664" s="239"/>
      <c r="K664" s="239"/>
      <c r="L664" s="239"/>
      <c r="M664" s="239"/>
    </row>
    <row r="665">
      <c r="A665" s="239"/>
      <c r="B665" s="239"/>
      <c r="C665" s="239"/>
      <c r="D665" s="239"/>
      <c r="E665" s="239"/>
      <c r="F665" s="239"/>
      <c r="G665" s="239"/>
      <c r="H665" s="239"/>
      <c r="I665" s="239"/>
      <c r="J665" s="239"/>
      <c r="K665" s="239"/>
      <c r="L665" s="239"/>
      <c r="M665" s="239"/>
    </row>
    <row r="666">
      <c r="A666" s="239"/>
      <c r="B666" s="239"/>
      <c r="C666" s="239"/>
      <c r="D666" s="239"/>
      <c r="E666" s="239"/>
      <c r="F666" s="239"/>
      <c r="G666" s="239"/>
      <c r="H666" s="239"/>
      <c r="I666" s="239"/>
      <c r="J666" s="239"/>
      <c r="K666" s="239"/>
      <c r="L666" s="239"/>
      <c r="M666" s="239"/>
    </row>
    <row r="667">
      <c r="A667" s="239"/>
      <c r="B667" s="239"/>
      <c r="C667" s="239"/>
      <c r="D667" s="239"/>
      <c r="E667" s="239"/>
      <c r="F667" s="239"/>
      <c r="G667" s="239"/>
      <c r="H667" s="239"/>
      <c r="I667" s="239"/>
      <c r="J667" s="239"/>
      <c r="K667" s="239"/>
      <c r="L667" s="239"/>
      <c r="M667" s="239"/>
    </row>
    <row r="668">
      <c r="A668" s="239"/>
      <c r="B668" s="239"/>
      <c r="C668" s="239"/>
      <c r="D668" s="239"/>
      <c r="E668" s="239"/>
      <c r="F668" s="239"/>
      <c r="G668" s="239"/>
      <c r="H668" s="239"/>
      <c r="I668" s="239"/>
      <c r="J668" s="239"/>
      <c r="K668" s="239"/>
      <c r="L668" s="239"/>
      <c r="M668" s="239"/>
    </row>
    <row r="669">
      <c r="A669" s="239"/>
      <c r="B669" s="239"/>
      <c r="C669" s="239"/>
      <c r="D669" s="239"/>
      <c r="E669" s="239"/>
      <c r="F669" s="239"/>
      <c r="G669" s="239"/>
      <c r="H669" s="239"/>
      <c r="I669" s="239"/>
      <c r="J669" s="239"/>
      <c r="K669" s="239"/>
      <c r="L669" s="239"/>
      <c r="M669" s="239"/>
    </row>
    <row r="670">
      <c r="A670" s="239"/>
      <c r="B670" s="239"/>
      <c r="C670" s="239"/>
      <c r="D670" s="239"/>
      <c r="E670" s="239"/>
      <c r="F670" s="239"/>
      <c r="G670" s="239"/>
      <c r="H670" s="239"/>
      <c r="I670" s="239"/>
      <c r="J670" s="239"/>
      <c r="K670" s="239"/>
      <c r="L670" s="239"/>
      <c r="M670" s="239"/>
    </row>
    <row r="671">
      <c r="A671" s="239"/>
      <c r="B671" s="239"/>
      <c r="C671" s="239"/>
      <c r="D671" s="239"/>
      <c r="E671" s="239"/>
      <c r="F671" s="239"/>
      <c r="G671" s="239"/>
      <c r="H671" s="239"/>
      <c r="I671" s="239"/>
      <c r="J671" s="239"/>
      <c r="K671" s="239"/>
      <c r="L671" s="239"/>
      <c r="M671" s="239"/>
    </row>
    <row r="672">
      <c r="A672" s="239"/>
      <c r="B672" s="239"/>
      <c r="C672" s="239"/>
      <c r="D672" s="239"/>
      <c r="E672" s="239"/>
      <c r="F672" s="239"/>
      <c r="G672" s="239"/>
      <c r="H672" s="239"/>
      <c r="I672" s="239"/>
      <c r="J672" s="239"/>
      <c r="K672" s="239"/>
      <c r="L672" s="239"/>
      <c r="M672" s="239"/>
    </row>
    <row r="673">
      <c r="A673" s="239"/>
      <c r="B673" s="239"/>
      <c r="C673" s="239"/>
      <c r="D673" s="239"/>
      <c r="E673" s="239"/>
      <c r="F673" s="239"/>
      <c r="G673" s="239"/>
      <c r="H673" s="239"/>
      <c r="I673" s="239"/>
      <c r="J673" s="239"/>
      <c r="K673" s="239"/>
      <c r="L673" s="239"/>
      <c r="M673" s="239"/>
    </row>
    <row r="674">
      <c r="A674" s="239"/>
      <c r="B674" s="239"/>
      <c r="C674" s="239"/>
      <c r="D674" s="239"/>
      <c r="E674" s="239"/>
      <c r="F674" s="239"/>
      <c r="G674" s="239"/>
      <c r="H674" s="239"/>
      <c r="I674" s="239"/>
      <c r="J674" s="239"/>
      <c r="K674" s="239"/>
      <c r="L674" s="239"/>
      <c r="M674" s="239"/>
    </row>
    <row r="675">
      <c r="A675" s="239"/>
      <c r="B675" s="239"/>
      <c r="C675" s="239"/>
      <c r="D675" s="239"/>
      <c r="E675" s="239"/>
      <c r="F675" s="239"/>
      <c r="G675" s="239"/>
      <c r="H675" s="239"/>
      <c r="I675" s="239"/>
      <c r="J675" s="239"/>
      <c r="K675" s="239"/>
      <c r="L675" s="239"/>
      <c r="M675" s="239"/>
    </row>
    <row r="676">
      <c r="A676" s="239"/>
      <c r="B676" s="239"/>
      <c r="C676" s="239"/>
      <c r="D676" s="239"/>
      <c r="E676" s="239"/>
      <c r="F676" s="239"/>
      <c r="G676" s="239"/>
      <c r="H676" s="239"/>
      <c r="I676" s="239"/>
      <c r="J676" s="239"/>
      <c r="K676" s="239"/>
      <c r="L676" s="239"/>
      <c r="M676" s="239"/>
    </row>
    <row r="677">
      <c r="A677" s="239"/>
      <c r="B677" s="239"/>
      <c r="C677" s="239"/>
      <c r="D677" s="239"/>
      <c r="E677" s="239"/>
      <c r="F677" s="239"/>
      <c r="G677" s="239"/>
      <c r="H677" s="239"/>
      <c r="I677" s="239"/>
      <c r="J677" s="239"/>
      <c r="K677" s="239"/>
      <c r="L677" s="239"/>
      <c r="M677" s="239"/>
    </row>
    <row r="678">
      <c r="A678" s="239"/>
      <c r="B678" s="239"/>
      <c r="C678" s="239"/>
      <c r="D678" s="239"/>
      <c r="E678" s="239"/>
      <c r="F678" s="239"/>
      <c r="G678" s="239"/>
      <c r="H678" s="239"/>
      <c r="I678" s="239"/>
      <c r="J678" s="239"/>
      <c r="K678" s="239"/>
      <c r="L678" s="239"/>
      <c r="M678" s="239"/>
    </row>
    <row r="679">
      <c r="A679" s="239"/>
      <c r="B679" s="239"/>
      <c r="C679" s="239"/>
      <c r="D679" s="239"/>
      <c r="E679" s="239"/>
      <c r="F679" s="239"/>
      <c r="G679" s="239"/>
      <c r="H679" s="239"/>
      <c r="I679" s="239"/>
      <c r="J679" s="239"/>
      <c r="K679" s="239"/>
      <c r="L679" s="239"/>
      <c r="M679" s="239"/>
    </row>
    <row r="680">
      <c r="A680" s="239"/>
      <c r="B680" s="239"/>
      <c r="C680" s="239"/>
      <c r="D680" s="239"/>
      <c r="E680" s="239"/>
      <c r="F680" s="239"/>
      <c r="G680" s="239"/>
      <c r="H680" s="239"/>
      <c r="I680" s="239"/>
      <c r="J680" s="239"/>
      <c r="K680" s="239"/>
      <c r="L680" s="239"/>
      <c r="M680" s="239"/>
    </row>
    <row r="681">
      <c r="A681" s="239"/>
      <c r="B681" s="239"/>
      <c r="C681" s="239"/>
      <c r="D681" s="239"/>
      <c r="E681" s="239"/>
      <c r="F681" s="239"/>
      <c r="G681" s="239"/>
      <c r="H681" s="239"/>
      <c r="I681" s="239"/>
      <c r="J681" s="239"/>
      <c r="K681" s="239"/>
      <c r="L681" s="239"/>
      <c r="M681" s="239"/>
    </row>
    <row r="682">
      <c r="A682" s="239"/>
      <c r="B682" s="239"/>
      <c r="C682" s="239"/>
      <c r="D682" s="239"/>
      <c r="E682" s="239"/>
      <c r="F682" s="239"/>
      <c r="G682" s="239"/>
      <c r="H682" s="239"/>
      <c r="I682" s="239"/>
      <c r="J682" s="239"/>
      <c r="K682" s="239"/>
      <c r="L682" s="239"/>
      <c r="M682" s="239"/>
    </row>
    <row r="683">
      <c r="A683" s="239"/>
      <c r="B683" s="239"/>
      <c r="C683" s="239"/>
      <c r="D683" s="239"/>
      <c r="E683" s="239"/>
      <c r="F683" s="239"/>
      <c r="G683" s="239"/>
      <c r="H683" s="239"/>
      <c r="I683" s="239"/>
      <c r="J683" s="239"/>
      <c r="K683" s="239"/>
      <c r="L683" s="239"/>
      <c r="M683" s="239"/>
    </row>
    <row r="684">
      <c r="A684" s="239"/>
      <c r="B684" s="239"/>
      <c r="C684" s="239"/>
      <c r="D684" s="239"/>
      <c r="E684" s="239"/>
      <c r="F684" s="239"/>
      <c r="G684" s="239"/>
      <c r="H684" s="239"/>
      <c r="I684" s="239"/>
      <c r="J684" s="239"/>
      <c r="K684" s="239"/>
      <c r="L684" s="239"/>
      <c r="M684" s="239"/>
    </row>
    <row r="685">
      <c r="A685" s="239"/>
      <c r="B685" s="239"/>
      <c r="C685" s="239"/>
      <c r="D685" s="239"/>
      <c r="E685" s="239"/>
      <c r="F685" s="239"/>
      <c r="G685" s="239"/>
      <c r="H685" s="239"/>
      <c r="I685" s="239"/>
      <c r="J685" s="239"/>
      <c r="K685" s="239"/>
      <c r="L685" s="239"/>
      <c r="M685" s="239"/>
    </row>
    <row r="686">
      <c r="A686" s="239"/>
      <c r="B686" s="239"/>
      <c r="C686" s="239"/>
      <c r="D686" s="239"/>
      <c r="E686" s="239"/>
      <c r="F686" s="239"/>
      <c r="G686" s="239"/>
      <c r="H686" s="239"/>
      <c r="I686" s="239"/>
      <c r="J686" s="239"/>
      <c r="K686" s="239"/>
      <c r="L686" s="239"/>
      <c r="M686" s="239"/>
    </row>
    <row r="687">
      <c r="A687" s="239"/>
      <c r="B687" s="239"/>
      <c r="C687" s="239"/>
      <c r="D687" s="239"/>
      <c r="E687" s="239"/>
      <c r="F687" s="239"/>
      <c r="G687" s="239"/>
      <c r="H687" s="239"/>
      <c r="I687" s="239"/>
      <c r="J687" s="239"/>
      <c r="K687" s="239"/>
      <c r="L687" s="239"/>
      <c r="M687" s="239"/>
    </row>
    <row r="688">
      <c r="A688" s="239"/>
      <c r="B688" s="239"/>
      <c r="C688" s="239"/>
      <c r="D688" s="239"/>
      <c r="E688" s="239"/>
      <c r="F688" s="239"/>
      <c r="G688" s="239"/>
      <c r="H688" s="239"/>
      <c r="I688" s="239"/>
      <c r="J688" s="239"/>
      <c r="K688" s="239"/>
      <c r="L688" s="239"/>
      <c r="M688" s="239"/>
    </row>
    <row r="689">
      <c r="A689" s="239"/>
      <c r="B689" s="239"/>
      <c r="C689" s="239"/>
      <c r="D689" s="239"/>
      <c r="E689" s="239"/>
      <c r="F689" s="239"/>
      <c r="G689" s="239"/>
      <c r="H689" s="239"/>
      <c r="I689" s="239"/>
      <c r="J689" s="239"/>
      <c r="K689" s="239"/>
      <c r="L689" s="239"/>
      <c r="M689" s="239"/>
    </row>
    <row r="690">
      <c r="A690" s="239"/>
      <c r="B690" s="239"/>
      <c r="C690" s="239"/>
      <c r="D690" s="239"/>
      <c r="E690" s="239"/>
      <c r="F690" s="239"/>
      <c r="G690" s="239"/>
      <c r="H690" s="239"/>
      <c r="I690" s="239"/>
      <c r="J690" s="239"/>
      <c r="K690" s="239"/>
      <c r="L690" s="239"/>
      <c r="M690" s="239"/>
    </row>
    <row r="691">
      <c r="A691" s="239"/>
      <c r="B691" s="239"/>
      <c r="C691" s="239"/>
      <c r="D691" s="239"/>
      <c r="E691" s="239"/>
      <c r="F691" s="239"/>
      <c r="G691" s="239"/>
      <c r="H691" s="239"/>
      <c r="I691" s="239"/>
      <c r="J691" s="239"/>
      <c r="K691" s="239"/>
      <c r="L691" s="239"/>
      <c r="M691" s="239"/>
    </row>
    <row r="692">
      <c r="A692" s="239"/>
      <c r="B692" s="239"/>
      <c r="C692" s="239"/>
      <c r="D692" s="239"/>
      <c r="E692" s="239"/>
      <c r="F692" s="239"/>
      <c r="G692" s="239"/>
      <c r="H692" s="239"/>
      <c r="I692" s="239"/>
      <c r="J692" s="239"/>
      <c r="K692" s="239"/>
      <c r="L692" s="239"/>
      <c r="M692" s="239"/>
    </row>
    <row r="693">
      <c r="A693" s="239"/>
      <c r="B693" s="239"/>
      <c r="C693" s="239"/>
      <c r="D693" s="239"/>
      <c r="E693" s="239"/>
      <c r="F693" s="239"/>
      <c r="G693" s="239"/>
      <c r="H693" s="239"/>
      <c r="I693" s="239"/>
      <c r="J693" s="239"/>
      <c r="K693" s="239"/>
      <c r="L693" s="239"/>
      <c r="M693" s="239"/>
    </row>
    <row r="694">
      <c r="A694" s="239"/>
      <c r="B694" s="239"/>
      <c r="C694" s="239"/>
      <c r="D694" s="239"/>
      <c r="E694" s="239"/>
      <c r="F694" s="239"/>
      <c r="G694" s="239"/>
      <c r="H694" s="239"/>
      <c r="I694" s="239"/>
      <c r="J694" s="239"/>
      <c r="K694" s="239"/>
      <c r="L694" s="239"/>
      <c r="M694" s="239"/>
    </row>
    <row r="695">
      <c r="A695" s="239"/>
      <c r="B695" s="239"/>
      <c r="C695" s="239"/>
      <c r="D695" s="239"/>
      <c r="E695" s="239"/>
      <c r="F695" s="239"/>
      <c r="G695" s="239"/>
      <c r="H695" s="239"/>
      <c r="I695" s="239"/>
      <c r="J695" s="239"/>
      <c r="K695" s="239"/>
      <c r="L695" s="239"/>
      <c r="M695" s="239"/>
    </row>
    <row r="696">
      <c r="A696" s="239"/>
      <c r="B696" s="239"/>
      <c r="C696" s="239"/>
      <c r="D696" s="239"/>
      <c r="E696" s="239"/>
      <c r="F696" s="239"/>
      <c r="G696" s="239"/>
      <c r="H696" s="239"/>
      <c r="I696" s="239"/>
      <c r="J696" s="239"/>
      <c r="K696" s="239"/>
      <c r="L696" s="239"/>
      <c r="M696" s="239"/>
    </row>
    <row r="697">
      <c r="A697" s="239"/>
      <c r="B697" s="239"/>
      <c r="C697" s="239"/>
      <c r="D697" s="239"/>
      <c r="E697" s="239"/>
      <c r="F697" s="239"/>
      <c r="G697" s="239"/>
      <c r="H697" s="239"/>
      <c r="I697" s="239"/>
      <c r="J697" s="239"/>
      <c r="K697" s="239"/>
      <c r="L697" s="239"/>
      <c r="M697" s="239"/>
    </row>
    <row r="698">
      <c r="A698" s="239"/>
      <c r="B698" s="239"/>
      <c r="C698" s="239"/>
      <c r="D698" s="239"/>
      <c r="E698" s="239"/>
      <c r="F698" s="239"/>
      <c r="G698" s="239"/>
      <c r="H698" s="239"/>
      <c r="I698" s="239"/>
      <c r="J698" s="239"/>
      <c r="K698" s="239"/>
      <c r="L698" s="239"/>
      <c r="M698" s="239"/>
    </row>
    <row r="699">
      <c r="A699" s="239"/>
      <c r="B699" s="239"/>
      <c r="C699" s="239"/>
      <c r="D699" s="239"/>
      <c r="E699" s="239"/>
      <c r="F699" s="239"/>
      <c r="G699" s="239"/>
      <c r="H699" s="239"/>
      <c r="I699" s="239"/>
      <c r="J699" s="239"/>
      <c r="K699" s="239"/>
      <c r="L699" s="239"/>
      <c r="M699" s="239"/>
    </row>
    <row r="700">
      <c r="A700" s="239"/>
      <c r="B700" s="239"/>
      <c r="C700" s="239"/>
      <c r="D700" s="239"/>
      <c r="E700" s="239"/>
      <c r="F700" s="239"/>
      <c r="G700" s="239"/>
      <c r="H700" s="239"/>
      <c r="I700" s="239"/>
      <c r="J700" s="239"/>
      <c r="K700" s="239"/>
      <c r="L700" s="239"/>
      <c r="M700" s="239"/>
    </row>
    <row r="701">
      <c r="A701" s="239"/>
      <c r="B701" s="239"/>
      <c r="C701" s="239"/>
      <c r="D701" s="239"/>
      <c r="E701" s="239"/>
      <c r="F701" s="239"/>
      <c r="G701" s="239"/>
      <c r="H701" s="239"/>
      <c r="I701" s="239"/>
      <c r="J701" s="239"/>
      <c r="K701" s="239"/>
      <c r="L701" s="239"/>
      <c r="M701" s="239"/>
    </row>
    <row r="702">
      <c r="A702" s="239"/>
      <c r="B702" s="239"/>
      <c r="C702" s="239"/>
      <c r="D702" s="239"/>
      <c r="E702" s="239"/>
      <c r="F702" s="239"/>
      <c r="G702" s="239"/>
      <c r="H702" s="239"/>
      <c r="I702" s="239"/>
      <c r="J702" s="239"/>
      <c r="K702" s="239"/>
      <c r="L702" s="239"/>
      <c r="M702" s="239"/>
    </row>
    <row r="703">
      <c r="A703" s="239"/>
      <c r="B703" s="239"/>
      <c r="C703" s="239"/>
      <c r="D703" s="239"/>
      <c r="E703" s="239"/>
      <c r="F703" s="239"/>
      <c r="G703" s="239"/>
      <c r="H703" s="239"/>
      <c r="I703" s="239"/>
      <c r="J703" s="239"/>
      <c r="K703" s="239"/>
      <c r="L703" s="239"/>
      <c r="M703" s="239"/>
    </row>
    <row r="704">
      <c r="A704" s="239"/>
      <c r="B704" s="239"/>
      <c r="C704" s="239"/>
      <c r="D704" s="239"/>
      <c r="E704" s="239"/>
      <c r="F704" s="239"/>
      <c r="G704" s="239"/>
      <c r="H704" s="239"/>
      <c r="I704" s="239"/>
      <c r="J704" s="239"/>
      <c r="K704" s="239"/>
      <c r="L704" s="239"/>
      <c r="M704" s="239"/>
    </row>
    <row r="705">
      <c r="A705" s="239"/>
      <c r="B705" s="239"/>
      <c r="C705" s="239"/>
      <c r="D705" s="239"/>
      <c r="E705" s="239"/>
      <c r="F705" s="239"/>
      <c r="G705" s="239"/>
      <c r="H705" s="239"/>
      <c r="I705" s="239"/>
      <c r="J705" s="239"/>
      <c r="K705" s="239"/>
      <c r="L705" s="239"/>
      <c r="M705" s="239"/>
    </row>
    <row r="706">
      <c r="A706" s="239"/>
      <c r="B706" s="239"/>
      <c r="C706" s="239"/>
      <c r="D706" s="239"/>
      <c r="E706" s="239"/>
      <c r="F706" s="239"/>
      <c r="G706" s="239"/>
      <c r="H706" s="239"/>
      <c r="I706" s="239"/>
      <c r="J706" s="239"/>
      <c r="K706" s="239"/>
      <c r="L706" s="239"/>
      <c r="M706" s="239"/>
    </row>
    <row r="707">
      <c r="A707" s="239"/>
      <c r="B707" s="239"/>
      <c r="C707" s="239"/>
      <c r="D707" s="239"/>
      <c r="E707" s="239"/>
      <c r="F707" s="239"/>
      <c r="G707" s="239"/>
      <c r="H707" s="239"/>
      <c r="I707" s="239"/>
      <c r="J707" s="239"/>
      <c r="K707" s="239"/>
      <c r="L707" s="239"/>
      <c r="M707" s="239"/>
    </row>
    <row r="708">
      <c r="A708" s="239"/>
      <c r="B708" s="239"/>
      <c r="C708" s="239"/>
      <c r="D708" s="239"/>
      <c r="E708" s="239"/>
      <c r="F708" s="239"/>
      <c r="G708" s="239"/>
      <c r="H708" s="239"/>
      <c r="I708" s="239"/>
      <c r="J708" s="239"/>
      <c r="K708" s="239"/>
      <c r="L708" s="239"/>
      <c r="M708" s="239"/>
    </row>
    <row r="709">
      <c r="A709" s="239"/>
      <c r="B709" s="239"/>
      <c r="C709" s="239"/>
      <c r="D709" s="239"/>
      <c r="E709" s="239"/>
      <c r="F709" s="239"/>
      <c r="G709" s="239"/>
      <c r="H709" s="239"/>
      <c r="I709" s="239"/>
      <c r="J709" s="239"/>
      <c r="K709" s="239"/>
      <c r="L709" s="239"/>
      <c r="M709" s="239"/>
    </row>
    <row r="710">
      <c r="A710" s="239"/>
      <c r="B710" s="239"/>
      <c r="C710" s="239"/>
      <c r="D710" s="239"/>
      <c r="E710" s="239"/>
      <c r="F710" s="239"/>
      <c r="G710" s="239"/>
      <c r="H710" s="239"/>
      <c r="I710" s="239"/>
      <c r="J710" s="239"/>
      <c r="K710" s="239"/>
      <c r="L710" s="239"/>
      <c r="M710" s="239"/>
    </row>
    <row r="711">
      <c r="A711" s="239"/>
      <c r="B711" s="239"/>
      <c r="C711" s="239"/>
      <c r="D711" s="239"/>
      <c r="E711" s="239"/>
      <c r="F711" s="239"/>
      <c r="G711" s="239"/>
      <c r="H711" s="239"/>
      <c r="I711" s="239"/>
      <c r="J711" s="239"/>
      <c r="K711" s="239"/>
      <c r="L711" s="239"/>
      <c r="M711" s="239"/>
    </row>
    <row r="712">
      <c r="A712" s="239"/>
      <c r="B712" s="239"/>
      <c r="C712" s="239"/>
      <c r="D712" s="239"/>
      <c r="E712" s="239"/>
      <c r="F712" s="239"/>
      <c r="G712" s="239"/>
      <c r="H712" s="239"/>
      <c r="I712" s="239"/>
      <c r="J712" s="239"/>
      <c r="K712" s="239"/>
      <c r="L712" s="239"/>
      <c r="M712" s="239"/>
    </row>
    <row r="713">
      <c r="A713" s="239"/>
      <c r="B713" s="239"/>
      <c r="C713" s="239"/>
      <c r="D713" s="239"/>
      <c r="E713" s="239"/>
      <c r="F713" s="239"/>
      <c r="G713" s="239"/>
      <c r="H713" s="239"/>
      <c r="I713" s="239"/>
      <c r="J713" s="239"/>
      <c r="K713" s="239"/>
      <c r="L713" s="239"/>
      <c r="M713" s="239"/>
    </row>
    <row r="714">
      <c r="A714" s="239"/>
      <c r="B714" s="239"/>
      <c r="C714" s="239"/>
      <c r="D714" s="239"/>
      <c r="E714" s="239"/>
      <c r="F714" s="239"/>
      <c r="G714" s="239"/>
      <c r="H714" s="239"/>
      <c r="I714" s="239"/>
      <c r="J714" s="239"/>
      <c r="K714" s="239"/>
      <c r="L714" s="239"/>
      <c r="M714" s="239"/>
    </row>
    <row r="715">
      <c r="A715" s="239"/>
      <c r="B715" s="239"/>
      <c r="C715" s="239"/>
      <c r="D715" s="239"/>
      <c r="E715" s="239"/>
      <c r="F715" s="239"/>
      <c r="G715" s="239"/>
      <c r="H715" s="239"/>
      <c r="I715" s="239"/>
      <c r="J715" s="239"/>
      <c r="K715" s="239"/>
      <c r="L715" s="239"/>
      <c r="M715" s="239"/>
    </row>
    <row r="716">
      <c r="A716" s="239"/>
      <c r="B716" s="239"/>
      <c r="C716" s="239"/>
      <c r="D716" s="239"/>
      <c r="E716" s="239"/>
      <c r="F716" s="239"/>
      <c r="G716" s="239"/>
      <c r="H716" s="239"/>
      <c r="I716" s="239"/>
      <c r="J716" s="239"/>
      <c r="K716" s="239"/>
      <c r="L716" s="239"/>
      <c r="M716" s="239"/>
    </row>
    <row r="717">
      <c r="A717" s="239"/>
      <c r="B717" s="239"/>
      <c r="C717" s="239"/>
      <c r="D717" s="239"/>
      <c r="E717" s="239"/>
      <c r="F717" s="239"/>
      <c r="G717" s="239"/>
      <c r="H717" s="239"/>
      <c r="I717" s="239"/>
      <c r="J717" s="239"/>
      <c r="K717" s="239"/>
      <c r="L717" s="239"/>
      <c r="M717" s="239"/>
    </row>
    <row r="718">
      <c r="A718" s="239"/>
      <c r="B718" s="239"/>
      <c r="C718" s="239"/>
      <c r="D718" s="239"/>
      <c r="E718" s="239"/>
      <c r="F718" s="239"/>
      <c r="G718" s="239"/>
      <c r="H718" s="239"/>
      <c r="I718" s="239"/>
      <c r="J718" s="239"/>
      <c r="K718" s="239"/>
      <c r="L718" s="239"/>
      <c r="M718" s="239"/>
    </row>
    <row r="719">
      <c r="A719" s="239"/>
      <c r="B719" s="239"/>
      <c r="C719" s="239"/>
      <c r="D719" s="239"/>
      <c r="E719" s="239"/>
      <c r="F719" s="239"/>
      <c r="G719" s="239"/>
      <c r="H719" s="239"/>
      <c r="I719" s="239"/>
      <c r="J719" s="239"/>
      <c r="K719" s="239"/>
      <c r="L719" s="239"/>
      <c r="M719" s="239"/>
    </row>
    <row r="720">
      <c r="A720" s="239"/>
      <c r="B720" s="239"/>
      <c r="C720" s="239"/>
      <c r="D720" s="239"/>
      <c r="E720" s="239"/>
      <c r="F720" s="239"/>
      <c r="G720" s="239"/>
      <c r="H720" s="239"/>
      <c r="I720" s="239"/>
      <c r="J720" s="239"/>
      <c r="K720" s="239"/>
      <c r="L720" s="239"/>
      <c r="M720" s="239"/>
    </row>
    <row r="721">
      <c r="A721" s="239"/>
      <c r="B721" s="239"/>
      <c r="C721" s="239"/>
      <c r="D721" s="239"/>
      <c r="E721" s="239"/>
      <c r="F721" s="239"/>
      <c r="G721" s="239"/>
      <c r="H721" s="239"/>
      <c r="I721" s="239"/>
      <c r="J721" s="239"/>
      <c r="K721" s="239"/>
      <c r="L721" s="239"/>
      <c r="M721" s="239"/>
    </row>
    <row r="722">
      <c r="A722" s="239"/>
      <c r="B722" s="239"/>
      <c r="C722" s="239"/>
      <c r="D722" s="239"/>
      <c r="E722" s="239"/>
      <c r="F722" s="239"/>
      <c r="G722" s="239"/>
      <c r="H722" s="239"/>
      <c r="I722" s="239"/>
      <c r="J722" s="239"/>
      <c r="K722" s="239"/>
      <c r="L722" s="239"/>
      <c r="M722" s="239"/>
    </row>
    <row r="723">
      <c r="A723" s="239"/>
      <c r="B723" s="239"/>
      <c r="C723" s="239"/>
      <c r="D723" s="239"/>
      <c r="E723" s="239"/>
      <c r="F723" s="239"/>
      <c r="G723" s="239"/>
      <c r="H723" s="239"/>
      <c r="I723" s="239"/>
      <c r="J723" s="239"/>
      <c r="K723" s="239"/>
      <c r="L723" s="239"/>
      <c r="M723" s="239"/>
    </row>
    <row r="724">
      <c r="A724" s="239"/>
      <c r="B724" s="239"/>
      <c r="C724" s="239"/>
      <c r="D724" s="239"/>
      <c r="E724" s="239"/>
      <c r="F724" s="239"/>
      <c r="G724" s="239"/>
      <c r="H724" s="239"/>
      <c r="I724" s="239"/>
      <c r="J724" s="239"/>
      <c r="K724" s="239"/>
      <c r="L724" s="239"/>
      <c r="M724" s="239"/>
    </row>
    <row r="725">
      <c r="A725" s="239"/>
      <c r="B725" s="239"/>
      <c r="C725" s="239"/>
      <c r="D725" s="239"/>
      <c r="E725" s="239"/>
      <c r="F725" s="239"/>
      <c r="G725" s="239"/>
      <c r="H725" s="239"/>
      <c r="I725" s="239"/>
      <c r="J725" s="239"/>
      <c r="K725" s="239"/>
      <c r="L725" s="239"/>
      <c r="M725" s="239"/>
    </row>
    <row r="726">
      <c r="A726" s="239"/>
      <c r="B726" s="239"/>
      <c r="C726" s="239"/>
      <c r="D726" s="239"/>
      <c r="E726" s="239"/>
      <c r="F726" s="239"/>
      <c r="G726" s="239"/>
      <c r="H726" s="239"/>
      <c r="I726" s="239"/>
      <c r="J726" s="239"/>
      <c r="K726" s="239"/>
      <c r="L726" s="239"/>
      <c r="M726" s="239"/>
    </row>
    <row r="727">
      <c r="A727" s="239"/>
      <c r="B727" s="239"/>
      <c r="C727" s="239"/>
      <c r="D727" s="239"/>
      <c r="E727" s="239"/>
      <c r="F727" s="239"/>
      <c r="G727" s="239"/>
      <c r="H727" s="239"/>
      <c r="I727" s="239"/>
      <c r="J727" s="239"/>
      <c r="K727" s="239"/>
      <c r="L727" s="239"/>
      <c r="M727" s="239"/>
    </row>
    <row r="728">
      <c r="A728" s="239"/>
      <c r="B728" s="239"/>
      <c r="C728" s="239"/>
      <c r="D728" s="239"/>
      <c r="E728" s="239"/>
      <c r="F728" s="239"/>
      <c r="G728" s="239"/>
      <c r="H728" s="239"/>
      <c r="I728" s="239"/>
      <c r="J728" s="239"/>
      <c r="K728" s="239"/>
      <c r="L728" s="239"/>
      <c r="M728" s="239"/>
    </row>
    <row r="729">
      <c r="A729" s="239"/>
      <c r="B729" s="239"/>
      <c r="C729" s="239"/>
      <c r="D729" s="239"/>
      <c r="E729" s="239"/>
      <c r="F729" s="239"/>
      <c r="G729" s="239"/>
      <c r="H729" s="239"/>
      <c r="I729" s="239"/>
      <c r="J729" s="239"/>
      <c r="K729" s="239"/>
      <c r="L729" s="239"/>
      <c r="M729" s="239"/>
    </row>
    <row r="730">
      <c r="A730" s="239"/>
      <c r="B730" s="239"/>
      <c r="C730" s="239"/>
      <c r="D730" s="239"/>
      <c r="E730" s="239"/>
      <c r="F730" s="239"/>
      <c r="G730" s="239"/>
      <c r="H730" s="239"/>
      <c r="I730" s="239"/>
      <c r="J730" s="239"/>
      <c r="K730" s="239"/>
      <c r="L730" s="239"/>
      <c r="M730" s="239"/>
    </row>
    <row r="731">
      <c r="A731" s="239"/>
      <c r="B731" s="239"/>
      <c r="C731" s="239"/>
      <c r="D731" s="239"/>
      <c r="E731" s="239"/>
      <c r="F731" s="239"/>
      <c r="G731" s="239"/>
      <c r="H731" s="239"/>
      <c r="I731" s="239"/>
      <c r="J731" s="239"/>
      <c r="K731" s="239"/>
      <c r="L731" s="239"/>
      <c r="M731" s="239"/>
    </row>
    <row r="732">
      <c r="A732" s="239"/>
      <c r="B732" s="239"/>
      <c r="C732" s="239"/>
      <c r="D732" s="239"/>
      <c r="E732" s="239"/>
      <c r="F732" s="239"/>
      <c r="G732" s="239"/>
      <c r="H732" s="239"/>
      <c r="I732" s="239"/>
      <c r="J732" s="239"/>
      <c r="K732" s="239"/>
      <c r="L732" s="239"/>
      <c r="M732" s="239"/>
    </row>
    <row r="733">
      <c r="A733" s="239"/>
      <c r="B733" s="239"/>
      <c r="C733" s="239"/>
      <c r="D733" s="239"/>
      <c r="E733" s="239"/>
      <c r="F733" s="239"/>
      <c r="G733" s="239"/>
      <c r="H733" s="239"/>
      <c r="I733" s="239"/>
      <c r="J733" s="239"/>
      <c r="K733" s="239"/>
      <c r="L733" s="239"/>
      <c r="M733" s="239"/>
    </row>
    <row r="734">
      <c r="A734" s="239"/>
      <c r="B734" s="239"/>
      <c r="C734" s="239"/>
      <c r="D734" s="239"/>
      <c r="E734" s="239"/>
      <c r="F734" s="239"/>
      <c r="G734" s="239"/>
      <c r="H734" s="239"/>
      <c r="I734" s="239"/>
      <c r="J734" s="239"/>
      <c r="K734" s="239"/>
      <c r="L734" s="239"/>
      <c r="M734" s="239"/>
    </row>
    <row r="735">
      <c r="A735" s="239"/>
      <c r="B735" s="239"/>
      <c r="C735" s="239"/>
      <c r="D735" s="239"/>
      <c r="E735" s="239"/>
      <c r="F735" s="239"/>
      <c r="G735" s="239"/>
      <c r="H735" s="239"/>
      <c r="I735" s="239"/>
      <c r="J735" s="239"/>
      <c r="K735" s="239"/>
      <c r="L735" s="239"/>
      <c r="M735" s="239"/>
    </row>
    <row r="736">
      <c r="A736" s="239"/>
      <c r="B736" s="239"/>
      <c r="C736" s="239"/>
      <c r="D736" s="239"/>
      <c r="E736" s="239"/>
      <c r="F736" s="239"/>
      <c r="G736" s="239"/>
      <c r="H736" s="239"/>
      <c r="I736" s="239"/>
      <c r="J736" s="239"/>
      <c r="K736" s="239"/>
      <c r="L736" s="239"/>
      <c r="M736" s="239"/>
    </row>
    <row r="737">
      <c r="A737" s="239"/>
      <c r="B737" s="239"/>
      <c r="C737" s="239"/>
      <c r="D737" s="239"/>
      <c r="E737" s="239"/>
      <c r="F737" s="239"/>
      <c r="G737" s="239"/>
      <c r="H737" s="239"/>
      <c r="I737" s="239"/>
      <c r="J737" s="239"/>
      <c r="K737" s="239"/>
      <c r="L737" s="239"/>
      <c r="M737" s="239"/>
    </row>
    <row r="738">
      <c r="A738" s="239"/>
      <c r="B738" s="239"/>
      <c r="C738" s="239"/>
      <c r="D738" s="239"/>
      <c r="E738" s="239"/>
      <c r="F738" s="239"/>
      <c r="G738" s="239"/>
      <c r="H738" s="239"/>
      <c r="I738" s="239"/>
      <c r="J738" s="239"/>
      <c r="K738" s="239"/>
      <c r="L738" s="239"/>
      <c r="M738" s="239"/>
    </row>
    <row r="739">
      <c r="A739" s="239"/>
      <c r="B739" s="239"/>
      <c r="C739" s="239"/>
      <c r="D739" s="239"/>
      <c r="E739" s="239"/>
      <c r="F739" s="239"/>
      <c r="G739" s="239"/>
      <c r="H739" s="239"/>
      <c r="I739" s="239"/>
      <c r="J739" s="239"/>
      <c r="K739" s="239"/>
      <c r="L739" s="239"/>
      <c r="M739" s="239"/>
    </row>
    <row r="740">
      <c r="A740" s="239"/>
      <c r="B740" s="239"/>
      <c r="C740" s="239"/>
      <c r="D740" s="239"/>
      <c r="E740" s="239"/>
      <c r="F740" s="239"/>
      <c r="G740" s="239"/>
      <c r="H740" s="239"/>
      <c r="I740" s="239"/>
      <c r="J740" s="239"/>
      <c r="K740" s="239"/>
      <c r="L740" s="239"/>
      <c r="M740" s="239"/>
    </row>
    <row r="741">
      <c r="A741" s="239"/>
      <c r="B741" s="239"/>
      <c r="C741" s="239"/>
      <c r="D741" s="239"/>
      <c r="E741" s="239"/>
      <c r="F741" s="239"/>
      <c r="G741" s="239"/>
      <c r="H741" s="239"/>
      <c r="I741" s="239"/>
      <c r="J741" s="239"/>
      <c r="K741" s="239"/>
      <c r="L741" s="239"/>
      <c r="M741" s="239"/>
    </row>
    <row r="742">
      <c r="A742" s="239"/>
      <c r="B742" s="239"/>
      <c r="C742" s="239"/>
      <c r="D742" s="239"/>
      <c r="E742" s="239"/>
      <c r="F742" s="239"/>
      <c r="G742" s="239"/>
      <c r="H742" s="239"/>
      <c r="I742" s="239"/>
      <c r="J742" s="239"/>
      <c r="K742" s="239"/>
      <c r="L742" s="239"/>
      <c r="M742" s="239"/>
    </row>
    <row r="743">
      <c r="A743" s="239"/>
      <c r="B743" s="239"/>
      <c r="C743" s="239"/>
      <c r="D743" s="239"/>
      <c r="E743" s="239"/>
      <c r="F743" s="239"/>
      <c r="G743" s="239"/>
      <c r="H743" s="239"/>
      <c r="I743" s="239"/>
      <c r="J743" s="239"/>
      <c r="K743" s="239"/>
      <c r="L743" s="239"/>
      <c r="M743" s="239"/>
    </row>
    <row r="744">
      <c r="A744" s="239"/>
      <c r="B744" s="239"/>
      <c r="C744" s="239"/>
      <c r="D744" s="239"/>
      <c r="E744" s="239"/>
      <c r="F744" s="239"/>
      <c r="G744" s="239"/>
      <c r="H744" s="239"/>
      <c r="I744" s="239"/>
      <c r="J744" s="239"/>
      <c r="K744" s="239"/>
      <c r="L744" s="239"/>
      <c r="M744" s="239"/>
    </row>
    <row r="745">
      <c r="A745" s="239"/>
      <c r="B745" s="239"/>
      <c r="C745" s="239"/>
      <c r="D745" s="239"/>
      <c r="E745" s="239"/>
      <c r="F745" s="239"/>
      <c r="G745" s="239"/>
      <c r="H745" s="239"/>
      <c r="I745" s="239"/>
      <c r="J745" s="239"/>
      <c r="K745" s="239"/>
      <c r="L745" s="239"/>
      <c r="M745" s="239"/>
    </row>
    <row r="746">
      <c r="A746" s="239"/>
      <c r="B746" s="239"/>
      <c r="C746" s="239"/>
      <c r="D746" s="239"/>
      <c r="E746" s="239"/>
      <c r="F746" s="239"/>
      <c r="G746" s="239"/>
      <c r="H746" s="239"/>
      <c r="I746" s="239"/>
      <c r="J746" s="239"/>
      <c r="K746" s="239"/>
      <c r="L746" s="239"/>
      <c r="M746" s="239"/>
    </row>
    <row r="747">
      <c r="A747" s="239"/>
      <c r="B747" s="239"/>
      <c r="C747" s="239"/>
      <c r="D747" s="239"/>
      <c r="E747" s="239"/>
      <c r="F747" s="239"/>
      <c r="G747" s="239"/>
      <c r="H747" s="239"/>
      <c r="I747" s="239"/>
      <c r="J747" s="239"/>
      <c r="K747" s="239"/>
      <c r="L747" s="239"/>
      <c r="M747" s="239"/>
    </row>
    <row r="748">
      <c r="A748" s="239"/>
      <c r="B748" s="239"/>
      <c r="C748" s="239"/>
      <c r="D748" s="239"/>
      <c r="E748" s="239"/>
      <c r="F748" s="239"/>
      <c r="G748" s="239"/>
      <c r="H748" s="239"/>
      <c r="I748" s="239"/>
      <c r="J748" s="239"/>
      <c r="K748" s="239"/>
      <c r="L748" s="239"/>
      <c r="M748" s="239"/>
    </row>
    <row r="749">
      <c r="A749" s="239"/>
      <c r="B749" s="239"/>
      <c r="C749" s="239"/>
      <c r="D749" s="239"/>
      <c r="E749" s="239"/>
      <c r="F749" s="239"/>
      <c r="G749" s="239"/>
      <c r="H749" s="239"/>
      <c r="I749" s="239"/>
      <c r="J749" s="239"/>
      <c r="K749" s="239"/>
      <c r="L749" s="239"/>
      <c r="M749" s="239"/>
    </row>
    <row r="750">
      <c r="A750" s="239"/>
      <c r="B750" s="239"/>
      <c r="C750" s="239"/>
      <c r="D750" s="239"/>
      <c r="E750" s="239"/>
      <c r="F750" s="239"/>
      <c r="G750" s="239"/>
      <c r="H750" s="239"/>
      <c r="I750" s="239"/>
      <c r="J750" s="239"/>
      <c r="K750" s="239"/>
      <c r="L750" s="239"/>
      <c r="M750" s="239"/>
    </row>
    <row r="751">
      <c r="A751" s="239"/>
      <c r="B751" s="239"/>
      <c r="C751" s="239"/>
      <c r="D751" s="239"/>
      <c r="E751" s="239"/>
      <c r="F751" s="239"/>
      <c r="G751" s="239"/>
      <c r="H751" s="239"/>
      <c r="I751" s="239"/>
      <c r="J751" s="239"/>
      <c r="K751" s="239"/>
      <c r="L751" s="239"/>
      <c r="M751" s="239"/>
    </row>
    <row r="752">
      <c r="A752" s="239"/>
      <c r="B752" s="239"/>
      <c r="C752" s="239"/>
      <c r="D752" s="239"/>
      <c r="E752" s="239"/>
      <c r="F752" s="239"/>
      <c r="G752" s="239"/>
      <c r="H752" s="239"/>
      <c r="I752" s="239"/>
      <c r="J752" s="239"/>
      <c r="K752" s="239"/>
      <c r="L752" s="239"/>
      <c r="M752" s="239"/>
    </row>
    <row r="753">
      <c r="A753" s="239"/>
      <c r="B753" s="239"/>
      <c r="C753" s="239"/>
      <c r="D753" s="239"/>
      <c r="E753" s="239"/>
      <c r="F753" s="239"/>
      <c r="G753" s="239"/>
      <c r="H753" s="239"/>
      <c r="I753" s="239"/>
      <c r="J753" s="239"/>
      <c r="K753" s="239"/>
      <c r="L753" s="239"/>
      <c r="M753" s="239"/>
    </row>
    <row r="754">
      <c r="A754" s="239"/>
      <c r="B754" s="239"/>
      <c r="C754" s="239"/>
      <c r="D754" s="239"/>
      <c r="E754" s="239"/>
      <c r="F754" s="239"/>
      <c r="G754" s="239"/>
      <c r="H754" s="239"/>
      <c r="I754" s="239"/>
      <c r="J754" s="239"/>
      <c r="K754" s="239"/>
      <c r="L754" s="239"/>
      <c r="M754" s="239"/>
    </row>
    <row r="755">
      <c r="A755" s="239"/>
      <c r="B755" s="239"/>
      <c r="C755" s="239"/>
      <c r="D755" s="239"/>
      <c r="E755" s="239"/>
      <c r="F755" s="239"/>
      <c r="G755" s="239"/>
      <c r="H755" s="239"/>
      <c r="I755" s="239"/>
      <c r="J755" s="239"/>
      <c r="K755" s="239"/>
      <c r="L755" s="239"/>
      <c r="M755" s="239"/>
    </row>
    <row r="756">
      <c r="A756" s="239"/>
      <c r="B756" s="239"/>
      <c r="C756" s="239"/>
      <c r="D756" s="239"/>
      <c r="E756" s="239"/>
      <c r="F756" s="239"/>
      <c r="G756" s="239"/>
      <c r="H756" s="239"/>
      <c r="I756" s="239"/>
      <c r="J756" s="239"/>
      <c r="K756" s="239"/>
      <c r="L756" s="239"/>
      <c r="M756" s="239"/>
    </row>
    <row r="757">
      <c r="A757" s="239"/>
      <c r="B757" s="239"/>
      <c r="C757" s="239"/>
      <c r="D757" s="239"/>
      <c r="E757" s="239"/>
      <c r="F757" s="239"/>
      <c r="G757" s="239"/>
      <c r="H757" s="239"/>
      <c r="I757" s="239"/>
      <c r="J757" s="239"/>
      <c r="K757" s="239"/>
      <c r="L757" s="239"/>
      <c r="M757" s="239"/>
    </row>
    <row r="758">
      <c r="A758" s="239"/>
      <c r="B758" s="239"/>
      <c r="C758" s="239"/>
      <c r="D758" s="239"/>
      <c r="E758" s="239"/>
      <c r="F758" s="239"/>
      <c r="G758" s="239"/>
      <c r="H758" s="239"/>
      <c r="I758" s="239"/>
      <c r="J758" s="239"/>
      <c r="K758" s="239"/>
      <c r="L758" s="239"/>
      <c r="M758" s="239"/>
    </row>
    <row r="759">
      <c r="A759" s="239"/>
      <c r="B759" s="239"/>
      <c r="C759" s="239"/>
      <c r="D759" s="239"/>
      <c r="E759" s="239"/>
      <c r="F759" s="239"/>
      <c r="G759" s="239"/>
      <c r="H759" s="239"/>
      <c r="I759" s="239"/>
      <c r="J759" s="239"/>
      <c r="K759" s="239"/>
      <c r="L759" s="239"/>
      <c r="M759" s="239"/>
    </row>
    <row r="760">
      <c r="A760" s="239"/>
      <c r="B760" s="239"/>
      <c r="C760" s="239"/>
      <c r="D760" s="239"/>
      <c r="E760" s="239"/>
      <c r="F760" s="239"/>
      <c r="G760" s="239"/>
      <c r="H760" s="239"/>
      <c r="I760" s="239"/>
      <c r="J760" s="239"/>
      <c r="K760" s="239"/>
      <c r="L760" s="239"/>
      <c r="M760" s="239"/>
    </row>
    <row r="761">
      <c r="A761" s="239"/>
      <c r="B761" s="239"/>
      <c r="C761" s="239"/>
      <c r="D761" s="239"/>
      <c r="E761" s="239"/>
      <c r="F761" s="239"/>
      <c r="G761" s="239"/>
      <c r="H761" s="239"/>
      <c r="I761" s="239"/>
      <c r="J761" s="239"/>
      <c r="K761" s="239"/>
      <c r="L761" s="239"/>
      <c r="M761" s="239"/>
    </row>
    <row r="762">
      <c r="A762" s="239"/>
      <c r="B762" s="239"/>
      <c r="C762" s="239"/>
      <c r="D762" s="239"/>
      <c r="E762" s="239"/>
      <c r="F762" s="239"/>
      <c r="G762" s="239"/>
      <c r="H762" s="239"/>
      <c r="I762" s="239"/>
      <c r="J762" s="239"/>
      <c r="K762" s="239"/>
      <c r="L762" s="239"/>
      <c r="M762" s="239"/>
    </row>
    <row r="763">
      <c r="A763" s="239"/>
      <c r="B763" s="239"/>
      <c r="C763" s="239"/>
      <c r="D763" s="239"/>
      <c r="E763" s="239"/>
      <c r="F763" s="239"/>
      <c r="G763" s="239"/>
      <c r="H763" s="239"/>
      <c r="I763" s="239"/>
      <c r="J763" s="239"/>
      <c r="K763" s="239"/>
      <c r="L763" s="239"/>
      <c r="M763" s="239"/>
    </row>
    <row r="764">
      <c r="A764" s="239"/>
      <c r="B764" s="239"/>
      <c r="C764" s="239"/>
      <c r="D764" s="239"/>
      <c r="E764" s="239"/>
      <c r="F764" s="239"/>
      <c r="G764" s="239"/>
      <c r="H764" s="239"/>
      <c r="I764" s="239"/>
      <c r="J764" s="239"/>
      <c r="K764" s="239"/>
      <c r="L764" s="239"/>
      <c r="M764" s="239"/>
    </row>
    <row r="765">
      <c r="A765" s="239"/>
      <c r="B765" s="239"/>
      <c r="C765" s="239"/>
      <c r="D765" s="239"/>
      <c r="E765" s="239"/>
      <c r="F765" s="239"/>
      <c r="G765" s="239"/>
      <c r="H765" s="239"/>
      <c r="I765" s="239"/>
      <c r="J765" s="239"/>
      <c r="K765" s="239"/>
      <c r="L765" s="239"/>
      <c r="M765" s="239"/>
    </row>
    <row r="766">
      <c r="A766" s="239"/>
      <c r="B766" s="239"/>
      <c r="C766" s="239"/>
      <c r="D766" s="239"/>
      <c r="E766" s="239"/>
      <c r="F766" s="239"/>
      <c r="G766" s="239"/>
      <c r="H766" s="239"/>
      <c r="I766" s="239"/>
      <c r="J766" s="239"/>
      <c r="K766" s="239"/>
      <c r="L766" s="239"/>
      <c r="M766" s="239"/>
    </row>
    <row r="767">
      <c r="A767" s="239"/>
      <c r="B767" s="239"/>
      <c r="C767" s="239"/>
      <c r="D767" s="239"/>
      <c r="E767" s="239"/>
      <c r="F767" s="239"/>
      <c r="G767" s="239"/>
      <c r="H767" s="239"/>
      <c r="I767" s="239"/>
      <c r="J767" s="239"/>
      <c r="K767" s="239"/>
      <c r="L767" s="239"/>
      <c r="M767" s="239"/>
    </row>
    <row r="768">
      <c r="A768" s="239"/>
      <c r="B768" s="239"/>
      <c r="C768" s="239"/>
      <c r="D768" s="239"/>
      <c r="E768" s="239"/>
      <c r="F768" s="239"/>
      <c r="G768" s="239"/>
      <c r="H768" s="239"/>
      <c r="I768" s="239"/>
      <c r="J768" s="239"/>
      <c r="K768" s="239"/>
      <c r="L768" s="239"/>
      <c r="M768" s="239"/>
    </row>
    <row r="769">
      <c r="A769" s="239"/>
      <c r="B769" s="239"/>
      <c r="C769" s="239"/>
      <c r="D769" s="239"/>
      <c r="E769" s="239"/>
      <c r="F769" s="239"/>
      <c r="G769" s="239"/>
      <c r="H769" s="239"/>
      <c r="I769" s="239"/>
      <c r="J769" s="239"/>
      <c r="K769" s="239"/>
      <c r="L769" s="239"/>
      <c r="M769" s="239"/>
    </row>
    <row r="770">
      <c r="A770" s="239"/>
      <c r="B770" s="239"/>
      <c r="C770" s="239"/>
      <c r="D770" s="239"/>
      <c r="E770" s="239"/>
      <c r="F770" s="239"/>
      <c r="G770" s="239"/>
      <c r="H770" s="239"/>
      <c r="I770" s="239"/>
      <c r="J770" s="239"/>
      <c r="K770" s="239"/>
      <c r="L770" s="239"/>
      <c r="M770" s="239"/>
    </row>
    <row r="771">
      <c r="A771" s="239"/>
      <c r="B771" s="239"/>
      <c r="C771" s="239"/>
      <c r="D771" s="239"/>
      <c r="E771" s="239"/>
      <c r="F771" s="239"/>
      <c r="G771" s="239"/>
      <c r="H771" s="239"/>
      <c r="I771" s="239"/>
      <c r="J771" s="239"/>
      <c r="K771" s="239"/>
      <c r="L771" s="239"/>
      <c r="M771" s="239"/>
    </row>
    <row r="772">
      <c r="A772" s="239"/>
      <c r="B772" s="239"/>
      <c r="C772" s="239"/>
      <c r="D772" s="239"/>
      <c r="E772" s="239"/>
      <c r="F772" s="239"/>
      <c r="G772" s="239"/>
      <c r="H772" s="239"/>
      <c r="I772" s="239"/>
      <c r="J772" s="239"/>
      <c r="K772" s="239"/>
      <c r="L772" s="239"/>
      <c r="M772" s="239"/>
    </row>
    <row r="773">
      <c r="A773" s="239"/>
      <c r="B773" s="239"/>
      <c r="C773" s="239"/>
      <c r="D773" s="239"/>
      <c r="E773" s="239"/>
      <c r="F773" s="239"/>
      <c r="G773" s="239"/>
      <c r="H773" s="239"/>
      <c r="I773" s="239"/>
      <c r="J773" s="239"/>
      <c r="K773" s="239"/>
      <c r="L773" s="239"/>
      <c r="M773" s="239"/>
    </row>
    <row r="774">
      <c r="A774" s="239"/>
      <c r="B774" s="239"/>
      <c r="C774" s="239"/>
      <c r="D774" s="239"/>
      <c r="E774" s="239"/>
      <c r="F774" s="239"/>
      <c r="G774" s="239"/>
      <c r="H774" s="239"/>
      <c r="I774" s="239"/>
      <c r="J774" s="239"/>
      <c r="K774" s="239"/>
      <c r="L774" s="239"/>
      <c r="M774" s="239"/>
    </row>
    <row r="775">
      <c r="A775" s="239"/>
      <c r="B775" s="239"/>
      <c r="C775" s="239"/>
      <c r="D775" s="239"/>
      <c r="E775" s="239"/>
      <c r="F775" s="239"/>
      <c r="G775" s="239"/>
      <c r="H775" s="239"/>
      <c r="I775" s="239"/>
      <c r="J775" s="239"/>
      <c r="K775" s="239"/>
      <c r="L775" s="239"/>
      <c r="M775" s="239"/>
    </row>
    <row r="776">
      <c r="A776" s="239"/>
      <c r="B776" s="239"/>
      <c r="C776" s="239"/>
      <c r="D776" s="239"/>
      <c r="E776" s="239"/>
      <c r="F776" s="239"/>
      <c r="G776" s="239"/>
      <c r="H776" s="239"/>
      <c r="I776" s="239"/>
      <c r="J776" s="239"/>
      <c r="K776" s="239"/>
      <c r="L776" s="239"/>
      <c r="M776" s="239"/>
    </row>
    <row r="777">
      <c r="A777" s="239"/>
      <c r="B777" s="239"/>
      <c r="C777" s="239"/>
      <c r="D777" s="239"/>
      <c r="E777" s="239"/>
      <c r="F777" s="239"/>
      <c r="G777" s="239"/>
      <c r="H777" s="239"/>
      <c r="I777" s="239"/>
      <c r="J777" s="239"/>
      <c r="K777" s="239"/>
      <c r="L777" s="239"/>
      <c r="M777" s="239"/>
    </row>
    <row r="778">
      <c r="A778" s="239"/>
      <c r="B778" s="239"/>
      <c r="C778" s="239"/>
      <c r="D778" s="239"/>
      <c r="E778" s="239"/>
      <c r="F778" s="239"/>
      <c r="G778" s="239"/>
      <c r="H778" s="239"/>
      <c r="I778" s="239"/>
      <c r="J778" s="239"/>
      <c r="K778" s="239"/>
      <c r="L778" s="239"/>
      <c r="M778" s="239"/>
    </row>
    <row r="779">
      <c r="A779" s="239"/>
      <c r="B779" s="239"/>
      <c r="C779" s="239"/>
      <c r="D779" s="239"/>
      <c r="E779" s="239"/>
      <c r="F779" s="239"/>
      <c r="G779" s="239"/>
      <c r="H779" s="239"/>
      <c r="I779" s="239"/>
      <c r="J779" s="239"/>
      <c r="K779" s="239"/>
      <c r="L779" s="239"/>
      <c r="M779" s="239"/>
    </row>
    <row r="780">
      <c r="A780" s="239"/>
      <c r="B780" s="239"/>
      <c r="C780" s="239"/>
      <c r="D780" s="239"/>
      <c r="E780" s="239"/>
      <c r="F780" s="239"/>
      <c r="G780" s="239"/>
      <c r="H780" s="239"/>
      <c r="I780" s="239"/>
      <c r="J780" s="239"/>
      <c r="K780" s="239"/>
      <c r="L780" s="239"/>
      <c r="M780" s="239"/>
    </row>
    <row r="781">
      <c r="A781" s="239"/>
      <c r="B781" s="239"/>
      <c r="C781" s="239"/>
      <c r="D781" s="239"/>
      <c r="E781" s="239"/>
      <c r="F781" s="239"/>
      <c r="G781" s="239"/>
      <c r="H781" s="239"/>
      <c r="I781" s="239"/>
      <c r="J781" s="239"/>
      <c r="K781" s="239"/>
      <c r="L781" s="239"/>
      <c r="M781" s="239"/>
    </row>
    <row r="782">
      <c r="A782" s="239"/>
      <c r="B782" s="239"/>
      <c r="C782" s="239"/>
      <c r="D782" s="239"/>
      <c r="E782" s="239"/>
      <c r="F782" s="239"/>
      <c r="G782" s="239"/>
      <c r="H782" s="239"/>
      <c r="I782" s="239"/>
      <c r="J782" s="239"/>
      <c r="K782" s="239"/>
      <c r="L782" s="239"/>
      <c r="M782" s="239"/>
    </row>
    <row r="783">
      <c r="A783" s="239"/>
      <c r="B783" s="239"/>
      <c r="C783" s="239"/>
      <c r="D783" s="239"/>
      <c r="E783" s="239"/>
      <c r="F783" s="239"/>
      <c r="G783" s="239"/>
      <c r="H783" s="239"/>
      <c r="I783" s="239"/>
      <c r="J783" s="239"/>
      <c r="K783" s="239"/>
      <c r="L783" s="239"/>
      <c r="M783" s="239"/>
    </row>
    <row r="784">
      <c r="A784" s="239"/>
      <c r="B784" s="239"/>
      <c r="C784" s="239"/>
      <c r="D784" s="239"/>
      <c r="E784" s="239"/>
      <c r="F784" s="239"/>
      <c r="G784" s="239"/>
      <c r="H784" s="239"/>
      <c r="I784" s="239"/>
      <c r="J784" s="239"/>
      <c r="K784" s="239"/>
      <c r="L784" s="239"/>
      <c r="M784" s="239"/>
    </row>
    <row r="785">
      <c r="A785" s="239"/>
      <c r="B785" s="239"/>
      <c r="C785" s="239"/>
      <c r="D785" s="239"/>
      <c r="E785" s="239"/>
      <c r="F785" s="239"/>
      <c r="G785" s="239"/>
      <c r="H785" s="239"/>
      <c r="I785" s="239"/>
      <c r="J785" s="239"/>
      <c r="K785" s="239"/>
      <c r="L785" s="239"/>
      <c r="M785" s="239"/>
    </row>
    <row r="786">
      <c r="A786" s="239"/>
      <c r="B786" s="239"/>
      <c r="C786" s="239"/>
      <c r="D786" s="239"/>
      <c r="E786" s="239"/>
      <c r="F786" s="239"/>
      <c r="G786" s="239"/>
      <c r="H786" s="239"/>
      <c r="I786" s="239"/>
      <c r="J786" s="239"/>
      <c r="K786" s="239"/>
      <c r="L786" s="239"/>
      <c r="M786" s="239"/>
    </row>
    <row r="787">
      <c r="A787" s="239"/>
      <c r="B787" s="239"/>
      <c r="C787" s="239"/>
      <c r="D787" s="239"/>
      <c r="E787" s="239"/>
      <c r="F787" s="239"/>
      <c r="G787" s="239"/>
      <c r="H787" s="239"/>
      <c r="I787" s="239"/>
      <c r="J787" s="239"/>
      <c r="K787" s="239"/>
      <c r="L787" s="239"/>
      <c r="M787" s="239"/>
    </row>
    <row r="788">
      <c r="A788" s="239"/>
      <c r="B788" s="239"/>
      <c r="C788" s="239"/>
      <c r="D788" s="239"/>
      <c r="E788" s="239"/>
      <c r="F788" s="239"/>
      <c r="G788" s="239"/>
      <c r="H788" s="239"/>
      <c r="I788" s="239"/>
      <c r="J788" s="239"/>
      <c r="K788" s="239"/>
      <c r="L788" s="239"/>
      <c r="M788" s="239"/>
    </row>
    <row r="789">
      <c r="A789" s="239"/>
      <c r="B789" s="239"/>
      <c r="C789" s="239"/>
      <c r="D789" s="239"/>
      <c r="E789" s="239"/>
      <c r="F789" s="239"/>
      <c r="G789" s="239"/>
      <c r="H789" s="239"/>
      <c r="I789" s="239"/>
      <c r="J789" s="239"/>
      <c r="K789" s="239"/>
      <c r="L789" s="239"/>
      <c r="M789" s="239"/>
    </row>
    <row r="790">
      <c r="A790" s="239"/>
      <c r="B790" s="239"/>
      <c r="C790" s="239"/>
      <c r="D790" s="239"/>
      <c r="E790" s="239"/>
      <c r="F790" s="239"/>
      <c r="G790" s="239"/>
      <c r="H790" s="239"/>
      <c r="I790" s="239"/>
      <c r="J790" s="239"/>
      <c r="K790" s="239"/>
      <c r="L790" s="239"/>
      <c r="M790" s="239"/>
    </row>
    <row r="791">
      <c r="A791" s="239"/>
      <c r="B791" s="239"/>
      <c r="C791" s="239"/>
      <c r="D791" s="239"/>
      <c r="E791" s="239"/>
      <c r="F791" s="239"/>
      <c r="G791" s="239"/>
      <c r="H791" s="239"/>
      <c r="I791" s="239"/>
      <c r="J791" s="239"/>
      <c r="K791" s="239"/>
      <c r="L791" s="239"/>
      <c r="M791" s="239"/>
    </row>
    <row r="792">
      <c r="A792" s="239"/>
      <c r="B792" s="239"/>
      <c r="C792" s="239"/>
      <c r="D792" s="239"/>
      <c r="E792" s="239"/>
      <c r="F792" s="239"/>
      <c r="G792" s="239"/>
      <c r="H792" s="239"/>
      <c r="I792" s="239"/>
      <c r="J792" s="239"/>
      <c r="K792" s="239"/>
      <c r="L792" s="239"/>
      <c r="M792" s="239"/>
    </row>
    <row r="793">
      <c r="A793" s="239"/>
      <c r="B793" s="239"/>
      <c r="C793" s="239"/>
      <c r="D793" s="239"/>
      <c r="E793" s="239"/>
      <c r="F793" s="239"/>
      <c r="G793" s="239"/>
      <c r="H793" s="239"/>
      <c r="I793" s="239"/>
      <c r="J793" s="239"/>
      <c r="K793" s="239"/>
      <c r="L793" s="239"/>
      <c r="M793" s="239"/>
    </row>
    <row r="794">
      <c r="A794" s="239"/>
      <c r="B794" s="239"/>
      <c r="C794" s="239"/>
      <c r="D794" s="239"/>
      <c r="E794" s="239"/>
      <c r="F794" s="239"/>
      <c r="G794" s="239"/>
      <c r="H794" s="239"/>
      <c r="I794" s="239"/>
      <c r="J794" s="239"/>
      <c r="K794" s="239"/>
      <c r="L794" s="239"/>
      <c r="M794" s="239"/>
    </row>
    <row r="795">
      <c r="A795" s="239"/>
      <c r="B795" s="239"/>
      <c r="C795" s="239"/>
      <c r="D795" s="239"/>
      <c r="E795" s="239"/>
      <c r="F795" s="239"/>
      <c r="G795" s="239"/>
      <c r="H795" s="239"/>
      <c r="I795" s="239"/>
      <c r="J795" s="239"/>
      <c r="K795" s="239"/>
      <c r="L795" s="239"/>
      <c r="M795" s="239"/>
    </row>
    <row r="796">
      <c r="A796" s="239"/>
      <c r="B796" s="239"/>
      <c r="C796" s="239"/>
      <c r="D796" s="239"/>
      <c r="E796" s="239"/>
      <c r="F796" s="239"/>
      <c r="G796" s="239"/>
      <c r="H796" s="239"/>
      <c r="I796" s="239"/>
      <c r="J796" s="239"/>
      <c r="K796" s="239"/>
      <c r="L796" s="239"/>
      <c r="M796" s="239"/>
    </row>
    <row r="797">
      <c r="A797" s="239"/>
      <c r="B797" s="239"/>
      <c r="C797" s="239"/>
      <c r="D797" s="239"/>
      <c r="E797" s="239"/>
      <c r="F797" s="239"/>
      <c r="G797" s="239"/>
      <c r="H797" s="239"/>
      <c r="I797" s="239"/>
      <c r="J797" s="239"/>
      <c r="K797" s="239"/>
      <c r="L797" s="239"/>
      <c r="M797" s="239"/>
    </row>
    <row r="798">
      <c r="A798" s="239"/>
      <c r="B798" s="239"/>
      <c r="C798" s="239"/>
      <c r="D798" s="239"/>
      <c r="E798" s="239"/>
      <c r="F798" s="239"/>
      <c r="G798" s="239"/>
      <c r="H798" s="239"/>
      <c r="I798" s="239"/>
      <c r="J798" s="239"/>
      <c r="K798" s="239"/>
      <c r="L798" s="239"/>
      <c r="M798" s="239"/>
    </row>
    <row r="799">
      <c r="A799" s="239"/>
      <c r="B799" s="239"/>
      <c r="C799" s="239"/>
      <c r="D799" s="239"/>
      <c r="E799" s="239"/>
      <c r="F799" s="239"/>
      <c r="G799" s="239"/>
      <c r="H799" s="239"/>
      <c r="I799" s="239"/>
      <c r="J799" s="239"/>
      <c r="K799" s="239"/>
      <c r="L799" s="239"/>
      <c r="M799" s="239"/>
    </row>
    <row r="800">
      <c r="A800" s="239"/>
      <c r="B800" s="239"/>
      <c r="C800" s="239"/>
      <c r="D800" s="239"/>
      <c r="E800" s="239"/>
      <c r="F800" s="239"/>
      <c r="G800" s="239"/>
      <c r="H800" s="239"/>
      <c r="I800" s="239"/>
      <c r="J800" s="239"/>
      <c r="K800" s="239"/>
      <c r="L800" s="239"/>
      <c r="M800" s="239"/>
    </row>
    <row r="801">
      <c r="A801" s="239"/>
      <c r="B801" s="239"/>
      <c r="C801" s="239"/>
      <c r="D801" s="239"/>
      <c r="E801" s="239"/>
      <c r="F801" s="239"/>
      <c r="G801" s="239"/>
      <c r="H801" s="239"/>
      <c r="I801" s="239"/>
      <c r="J801" s="239"/>
      <c r="K801" s="239"/>
      <c r="L801" s="239"/>
      <c r="M801" s="239"/>
    </row>
    <row r="802">
      <c r="A802" s="239"/>
      <c r="B802" s="239"/>
      <c r="C802" s="239"/>
      <c r="D802" s="239"/>
      <c r="E802" s="239"/>
      <c r="F802" s="239"/>
      <c r="G802" s="239"/>
      <c r="H802" s="239"/>
      <c r="I802" s="239"/>
      <c r="J802" s="239"/>
      <c r="K802" s="239"/>
      <c r="L802" s="239"/>
      <c r="M802" s="239"/>
    </row>
    <row r="803">
      <c r="A803" s="239"/>
      <c r="B803" s="239"/>
      <c r="C803" s="239"/>
      <c r="D803" s="239"/>
      <c r="E803" s="239"/>
      <c r="F803" s="239"/>
      <c r="G803" s="239"/>
      <c r="H803" s="239"/>
      <c r="I803" s="239"/>
      <c r="J803" s="239"/>
      <c r="K803" s="239"/>
      <c r="L803" s="239"/>
      <c r="M803" s="239"/>
    </row>
    <row r="804">
      <c r="A804" s="239"/>
      <c r="B804" s="239"/>
      <c r="C804" s="239"/>
      <c r="D804" s="239"/>
      <c r="E804" s="239"/>
      <c r="F804" s="239"/>
      <c r="G804" s="239"/>
      <c r="H804" s="239"/>
      <c r="I804" s="239"/>
      <c r="J804" s="239"/>
      <c r="K804" s="239"/>
      <c r="L804" s="239"/>
      <c r="M804" s="239"/>
    </row>
    <row r="805">
      <c r="A805" s="239"/>
      <c r="B805" s="239"/>
      <c r="C805" s="239"/>
      <c r="D805" s="239"/>
      <c r="E805" s="239"/>
      <c r="F805" s="239"/>
      <c r="G805" s="239"/>
      <c r="H805" s="239"/>
      <c r="I805" s="239"/>
      <c r="J805" s="239"/>
      <c r="K805" s="239"/>
      <c r="L805" s="239"/>
      <c r="M805" s="239"/>
    </row>
    <row r="806">
      <c r="A806" s="239"/>
      <c r="B806" s="239"/>
      <c r="C806" s="239"/>
      <c r="D806" s="239"/>
      <c r="E806" s="239"/>
      <c r="F806" s="239"/>
      <c r="G806" s="239"/>
      <c r="H806" s="239"/>
      <c r="I806" s="239"/>
      <c r="J806" s="239"/>
      <c r="K806" s="239"/>
      <c r="L806" s="239"/>
      <c r="M806" s="239"/>
    </row>
    <row r="807">
      <c r="A807" s="239"/>
      <c r="B807" s="239"/>
      <c r="C807" s="239"/>
      <c r="D807" s="239"/>
      <c r="E807" s="239"/>
      <c r="F807" s="239"/>
      <c r="G807" s="239"/>
      <c r="H807" s="239"/>
      <c r="I807" s="239"/>
      <c r="J807" s="239"/>
      <c r="K807" s="239"/>
      <c r="L807" s="239"/>
      <c r="M807" s="239"/>
    </row>
    <row r="808">
      <c r="A808" s="239"/>
      <c r="B808" s="239"/>
      <c r="C808" s="239"/>
      <c r="D808" s="239"/>
      <c r="E808" s="239"/>
      <c r="F808" s="239"/>
      <c r="G808" s="239"/>
      <c r="H808" s="239"/>
      <c r="I808" s="239"/>
      <c r="J808" s="239"/>
      <c r="K808" s="239"/>
      <c r="L808" s="239"/>
      <c r="M808" s="239"/>
    </row>
    <row r="809">
      <c r="A809" s="239"/>
      <c r="B809" s="239"/>
      <c r="C809" s="239"/>
      <c r="D809" s="239"/>
      <c r="E809" s="239"/>
      <c r="F809" s="239"/>
      <c r="G809" s="239"/>
      <c r="H809" s="239"/>
      <c r="I809" s="239"/>
      <c r="J809" s="239"/>
      <c r="K809" s="239"/>
      <c r="L809" s="239"/>
      <c r="M809" s="239"/>
    </row>
    <row r="810">
      <c r="A810" s="239"/>
      <c r="B810" s="239"/>
      <c r="C810" s="239"/>
      <c r="D810" s="239"/>
      <c r="E810" s="239"/>
      <c r="F810" s="239"/>
      <c r="G810" s="239"/>
      <c r="H810" s="239"/>
      <c r="I810" s="239"/>
      <c r="J810" s="239"/>
      <c r="K810" s="239"/>
      <c r="L810" s="239"/>
      <c r="M810" s="239"/>
    </row>
    <row r="811">
      <c r="A811" s="239"/>
      <c r="B811" s="239"/>
      <c r="C811" s="239"/>
      <c r="D811" s="239"/>
      <c r="E811" s="239"/>
      <c r="F811" s="239"/>
      <c r="G811" s="239"/>
      <c r="H811" s="239"/>
      <c r="I811" s="239"/>
      <c r="J811" s="239"/>
      <c r="K811" s="239"/>
      <c r="L811" s="239"/>
      <c r="M811" s="239"/>
    </row>
    <row r="812">
      <c r="A812" s="239"/>
      <c r="B812" s="239"/>
      <c r="C812" s="239"/>
      <c r="D812" s="239"/>
      <c r="E812" s="239"/>
      <c r="F812" s="239"/>
      <c r="G812" s="239"/>
      <c r="H812" s="239"/>
      <c r="I812" s="239"/>
      <c r="J812" s="239"/>
      <c r="K812" s="239"/>
      <c r="L812" s="239"/>
      <c r="M812" s="239"/>
    </row>
    <row r="813">
      <c r="A813" s="239"/>
      <c r="B813" s="239"/>
      <c r="C813" s="239"/>
      <c r="D813" s="239"/>
      <c r="E813" s="239"/>
      <c r="F813" s="239"/>
      <c r="G813" s="239"/>
      <c r="H813" s="239"/>
      <c r="I813" s="239"/>
      <c r="J813" s="239"/>
      <c r="K813" s="239"/>
      <c r="L813" s="239"/>
      <c r="M813" s="239"/>
    </row>
    <row r="814">
      <c r="A814" s="239"/>
      <c r="B814" s="239"/>
      <c r="C814" s="239"/>
      <c r="D814" s="239"/>
      <c r="E814" s="239"/>
      <c r="F814" s="239"/>
      <c r="G814" s="239"/>
      <c r="H814" s="239"/>
      <c r="I814" s="239"/>
      <c r="J814" s="239"/>
      <c r="K814" s="239"/>
      <c r="L814" s="239"/>
      <c r="M814" s="239"/>
    </row>
    <row r="815">
      <c r="A815" s="239"/>
      <c r="B815" s="239"/>
      <c r="C815" s="239"/>
      <c r="D815" s="239"/>
      <c r="E815" s="239"/>
      <c r="F815" s="239"/>
      <c r="G815" s="239"/>
      <c r="H815" s="239"/>
      <c r="I815" s="239"/>
      <c r="J815" s="239"/>
      <c r="K815" s="239"/>
      <c r="L815" s="239"/>
      <c r="M815" s="239"/>
    </row>
    <row r="816">
      <c r="A816" s="239"/>
      <c r="B816" s="239"/>
      <c r="C816" s="239"/>
      <c r="D816" s="239"/>
      <c r="E816" s="239"/>
      <c r="F816" s="239"/>
      <c r="G816" s="239"/>
      <c r="H816" s="239"/>
      <c r="I816" s="239"/>
      <c r="J816" s="239"/>
      <c r="K816" s="239"/>
      <c r="L816" s="239"/>
      <c r="M816" s="239"/>
    </row>
    <row r="817">
      <c r="A817" s="239"/>
      <c r="B817" s="239"/>
      <c r="C817" s="239"/>
      <c r="D817" s="239"/>
      <c r="E817" s="239"/>
      <c r="F817" s="239"/>
      <c r="G817" s="239"/>
      <c r="H817" s="239"/>
      <c r="I817" s="239"/>
      <c r="J817" s="239"/>
      <c r="K817" s="239"/>
      <c r="L817" s="239"/>
      <c r="M817" s="239"/>
    </row>
    <row r="818">
      <c r="A818" s="239"/>
      <c r="B818" s="239"/>
      <c r="C818" s="239"/>
      <c r="D818" s="239"/>
      <c r="E818" s="239"/>
      <c r="F818" s="239"/>
      <c r="G818" s="239"/>
      <c r="H818" s="239"/>
      <c r="I818" s="239"/>
      <c r="J818" s="239"/>
      <c r="K818" s="239"/>
      <c r="L818" s="239"/>
      <c r="M818" s="239"/>
    </row>
    <row r="819">
      <c r="A819" s="239"/>
      <c r="B819" s="239"/>
      <c r="C819" s="239"/>
      <c r="D819" s="239"/>
      <c r="E819" s="239"/>
      <c r="F819" s="239"/>
      <c r="G819" s="239"/>
      <c r="H819" s="239"/>
      <c r="I819" s="239"/>
      <c r="J819" s="239"/>
      <c r="K819" s="239"/>
      <c r="L819" s="239"/>
      <c r="M819" s="239"/>
    </row>
    <row r="820">
      <c r="A820" s="239"/>
      <c r="B820" s="239"/>
      <c r="C820" s="239"/>
      <c r="D820" s="239"/>
      <c r="E820" s="239"/>
      <c r="F820" s="239"/>
      <c r="G820" s="239"/>
      <c r="H820" s="239"/>
      <c r="I820" s="239"/>
      <c r="J820" s="239"/>
      <c r="K820" s="239"/>
      <c r="L820" s="239"/>
      <c r="M820" s="239"/>
    </row>
    <row r="821">
      <c r="A821" s="239"/>
      <c r="B821" s="239"/>
      <c r="C821" s="239"/>
      <c r="D821" s="239"/>
      <c r="E821" s="239"/>
      <c r="F821" s="239"/>
      <c r="G821" s="239"/>
      <c r="H821" s="239"/>
      <c r="I821" s="239"/>
      <c r="J821" s="239"/>
      <c r="K821" s="239"/>
      <c r="L821" s="239"/>
      <c r="M821" s="239"/>
    </row>
    <row r="822">
      <c r="A822" s="239"/>
      <c r="B822" s="239"/>
      <c r="C822" s="239"/>
      <c r="D822" s="239"/>
      <c r="E822" s="239"/>
      <c r="F822" s="239"/>
      <c r="G822" s="239"/>
      <c r="H822" s="239"/>
      <c r="I822" s="239"/>
      <c r="J822" s="239"/>
      <c r="K822" s="239"/>
      <c r="L822" s="239"/>
      <c r="M822" s="239"/>
    </row>
    <row r="823">
      <c r="A823" s="239"/>
      <c r="B823" s="239"/>
      <c r="C823" s="239"/>
      <c r="D823" s="239"/>
      <c r="E823" s="239"/>
      <c r="F823" s="239"/>
      <c r="G823" s="239"/>
      <c r="H823" s="239"/>
      <c r="I823" s="239"/>
      <c r="J823" s="239"/>
      <c r="K823" s="239"/>
      <c r="L823" s="239"/>
      <c r="M823" s="239"/>
    </row>
    <row r="824">
      <c r="A824" s="239"/>
      <c r="B824" s="239"/>
      <c r="C824" s="239"/>
      <c r="D824" s="239"/>
      <c r="E824" s="239"/>
      <c r="F824" s="239"/>
      <c r="G824" s="239"/>
      <c r="H824" s="239"/>
      <c r="I824" s="239"/>
      <c r="J824" s="239"/>
      <c r="K824" s="239"/>
      <c r="L824" s="239"/>
      <c r="M824" s="239"/>
    </row>
    <row r="825">
      <c r="A825" s="239"/>
      <c r="B825" s="239"/>
      <c r="C825" s="239"/>
      <c r="D825" s="239"/>
      <c r="E825" s="239"/>
      <c r="F825" s="239"/>
      <c r="G825" s="239"/>
      <c r="H825" s="239"/>
      <c r="I825" s="239"/>
      <c r="J825" s="239"/>
      <c r="K825" s="239"/>
      <c r="L825" s="239"/>
      <c r="M825" s="239"/>
    </row>
    <row r="826">
      <c r="A826" s="239"/>
      <c r="B826" s="239"/>
      <c r="C826" s="239"/>
      <c r="D826" s="239"/>
      <c r="E826" s="239"/>
      <c r="F826" s="239"/>
      <c r="G826" s="239"/>
      <c r="H826" s="239"/>
      <c r="I826" s="239"/>
      <c r="J826" s="239"/>
      <c r="K826" s="239"/>
      <c r="L826" s="239"/>
      <c r="M826" s="239"/>
    </row>
    <row r="827">
      <c r="A827" s="239"/>
      <c r="B827" s="239"/>
      <c r="C827" s="239"/>
      <c r="D827" s="239"/>
      <c r="E827" s="239"/>
      <c r="F827" s="239"/>
      <c r="G827" s="239"/>
      <c r="H827" s="239"/>
      <c r="I827" s="239"/>
      <c r="J827" s="239"/>
      <c r="K827" s="239"/>
      <c r="L827" s="239"/>
      <c r="M827" s="239"/>
    </row>
    <row r="828">
      <c r="A828" s="239"/>
      <c r="B828" s="239"/>
      <c r="C828" s="239"/>
      <c r="D828" s="239"/>
      <c r="E828" s="239"/>
      <c r="F828" s="239"/>
      <c r="G828" s="239"/>
      <c r="H828" s="239"/>
      <c r="I828" s="239"/>
      <c r="J828" s="239"/>
      <c r="K828" s="239"/>
      <c r="L828" s="239"/>
      <c r="M828" s="239"/>
    </row>
    <row r="829">
      <c r="A829" s="239"/>
      <c r="B829" s="239"/>
      <c r="C829" s="239"/>
      <c r="D829" s="239"/>
      <c r="E829" s="239"/>
      <c r="F829" s="239"/>
      <c r="G829" s="239"/>
      <c r="H829" s="239"/>
      <c r="I829" s="239"/>
      <c r="J829" s="239"/>
      <c r="K829" s="239"/>
      <c r="L829" s="239"/>
      <c r="M829" s="239"/>
    </row>
    <row r="830">
      <c r="A830" s="239"/>
      <c r="B830" s="239"/>
      <c r="C830" s="239"/>
      <c r="D830" s="239"/>
      <c r="E830" s="239"/>
      <c r="F830" s="239"/>
      <c r="G830" s="239"/>
      <c r="H830" s="239"/>
      <c r="I830" s="239"/>
      <c r="J830" s="239"/>
      <c r="K830" s="239"/>
      <c r="L830" s="239"/>
      <c r="M830" s="239"/>
    </row>
    <row r="831">
      <c r="A831" s="239"/>
      <c r="B831" s="239"/>
      <c r="C831" s="239"/>
      <c r="D831" s="239"/>
      <c r="E831" s="239"/>
      <c r="F831" s="239"/>
      <c r="G831" s="239"/>
      <c r="H831" s="239"/>
      <c r="I831" s="239"/>
      <c r="J831" s="239"/>
      <c r="K831" s="239"/>
      <c r="L831" s="239"/>
      <c r="M831" s="239"/>
    </row>
    <row r="832">
      <c r="A832" s="239"/>
      <c r="B832" s="239"/>
      <c r="C832" s="239"/>
      <c r="D832" s="239"/>
      <c r="E832" s="239"/>
      <c r="F832" s="239"/>
      <c r="G832" s="239"/>
      <c r="H832" s="239"/>
      <c r="I832" s="239"/>
      <c r="J832" s="239"/>
      <c r="K832" s="239"/>
      <c r="L832" s="239"/>
      <c r="M832" s="239"/>
    </row>
    <row r="833">
      <c r="A833" s="239"/>
      <c r="B833" s="239"/>
      <c r="C833" s="239"/>
      <c r="D833" s="239"/>
      <c r="E833" s="239"/>
      <c r="F833" s="239"/>
      <c r="G833" s="239"/>
      <c r="H833" s="239"/>
      <c r="I833" s="239"/>
      <c r="J833" s="239"/>
      <c r="K833" s="239"/>
      <c r="L833" s="239"/>
      <c r="M833" s="239"/>
    </row>
    <row r="834">
      <c r="A834" s="239"/>
      <c r="B834" s="239"/>
      <c r="C834" s="239"/>
      <c r="D834" s="239"/>
      <c r="E834" s="239"/>
      <c r="F834" s="239"/>
      <c r="G834" s="239"/>
      <c r="H834" s="239"/>
      <c r="I834" s="239"/>
      <c r="J834" s="239"/>
      <c r="K834" s="239"/>
      <c r="L834" s="239"/>
      <c r="M834" s="239"/>
    </row>
    <row r="835">
      <c r="A835" s="239"/>
      <c r="B835" s="239"/>
      <c r="C835" s="239"/>
      <c r="D835" s="239"/>
      <c r="E835" s="239"/>
      <c r="F835" s="239"/>
      <c r="G835" s="239"/>
      <c r="H835" s="239"/>
      <c r="I835" s="239"/>
      <c r="J835" s="239"/>
      <c r="K835" s="239"/>
      <c r="L835" s="239"/>
      <c r="M835" s="239"/>
    </row>
    <row r="836">
      <c r="A836" s="239"/>
      <c r="B836" s="239"/>
      <c r="C836" s="239"/>
      <c r="D836" s="239"/>
      <c r="E836" s="239"/>
      <c r="F836" s="239"/>
      <c r="G836" s="239"/>
      <c r="H836" s="239"/>
      <c r="I836" s="239"/>
      <c r="J836" s="239"/>
      <c r="K836" s="239"/>
      <c r="L836" s="239"/>
      <c r="M836" s="239"/>
    </row>
    <row r="837">
      <c r="A837" s="239"/>
      <c r="B837" s="239"/>
      <c r="C837" s="239"/>
      <c r="D837" s="239"/>
      <c r="E837" s="239"/>
      <c r="F837" s="239"/>
      <c r="G837" s="239"/>
      <c r="H837" s="239"/>
      <c r="I837" s="239"/>
      <c r="J837" s="239"/>
      <c r="K837" s="239"/>
      <c r="L837" s="239"/>
      <c r="M837" s="239"/>
    </row>
    <row r="838">
      <c r="A838" s="239"/>
      <c r="B838" s="239"/>
      <c r="C838" s="239"/>
      <c r="D838" s="239"/>
      <c r="E838" s="239"/>
      <c r="F838" s="239"/>
      <c r="G838" s="239"/>
      <c r="H838" s="239"/>
      <c r="I838" s="239"/>
      <c r="J838" s="239"/>
      <c r="K838" s="239"/>
      <c r="L838" s="239"/>
      <c r="M838" s="239"/>
    </row>
    <row r="839">
      <c r="A839" s="239"/>
      <c r="B839" s="239"/>
      <c r="C839" s="239"/>
      <c r="D839" s="239"/>
      <c r="E839" s="239"/>
      <c r="F839" s="239"/>
      <c r="G839" s="239"/>
      <c r="H839" s="239"/>
      <c r="I839" s="239"/>
      <c r="J839" s="239"/>
      <c r="K839" s="239"/>
      <c r="L839" s="239"/>
      <c r="M839" s="239"/>
    </row>
    <row r="840">
      <c r="A840" s="239"/>
      <c r="B840" s="239"/>
      <c r="C840" s="239"/>
      <c r="D840" s="239"/>
      <c r="E840" s="239"/>
      <c r="F840" s="239"/>
      <c r="G840" s="239"/>
      <c r="H840" s="239"/>
      <c r="I840" s="239"/>
      <c r="J840" s="239"/>
      <c r="K840" s="239"/>
      <c r="L840" s="239"/>
      <c r="M840" s="239"/>
    </row>
    <row r="841">
      <c r="A841" s="239"/>
      <c r="B841" s="239"/>
      <c r="C841" s="239"/>
      <c r="D841" s="239"/>
      <c r="E841" s="239"/>
      <c r="F841" s="239"/>
      <c r="G841" s="239"/>
      <c r="H841" s="239"/>
      <c r="I841" s="239"/>
      <c r="J841" s="239"/>
      <c r="K841" s="239"/>
      <c r="L841" s="239"/>
      <c r="M841" s="239"/>
    </row>
    <row r="842">
      <c r="A842" s="239"/>
      <c r="B842" s="239"/>
      <c r="C842" s="239"/>
      <c r="D842" s="239"/>
      <c r="E842" s="239"/>
      <c r="F842" s="239"/>
      <c r="G842" s="239"/>
      <c r="H842" s="239"/>
      <c r="I842" s="239"/>
      <c r="J842" s="239"/>
      <c r="K842" s="239"/>
      <c r="L842" s="239"/>
      <c r="M842" s="239"/>
    </row>
    <row r="843">
      <c r="A843" s="239"/>
      <c r="B843" s="239"/>
      <c r="C843" s="239"/>
      <c r="D843" s="239"/>
      <c r="E843" s="239"/>
      <c r="F843" s="239"/>
      <c r="G843" s="239"/>
      <c r="H843" s="239"/>
      <c r="I843" s="239"/>
      <c r="J843" s="239"/>
      <c r="K843" s="239"/>
      <c r="L843" s="239"/>
      <c r="M843" s="239"/>
    </row>
    <row r="844">
      <c r="A844" s="239"/>
      <c r="B844" s="239"/>
      <c r="C844" s="239"/>
      <c r="D844" s="239"/>
      <c r="E844" s="239"/>
      <c r="F844" s="239"/>
      <c r="G844" s="239"/>
      <c r="H844" s="239"/>
      <c r="I844" s="239"/>
      <c r="J844" s="239"/>
      <c r="K844" s="239"/>
      <c r="L844" s="239"/>
      <c r="M844" s="239"/>
    </row>
    <row r="845">
      <c r="A845" s="239"/>
      <c r="B845" s="239"/>
      <c r="C845" s="239"/>
      <c r="D845" s="239"/>
      <c r="E845" s="239"/>
      <c r="F845" s="239"/>
      <c r="G845" s="239"/>
      <c r="H845" s="239"/>
      <c r="I845" s="239"/>
      <c r="J845" s="239"/>
      <c r="K845" s="239"/>
      <c r="L845" s="239"/>
      <c r="M845" s="239"/>
    </row>
    <row r="846">
      <c r="A846" s="239"/>
      <c r="B846" s="239"/>
      <c r="C846" s="239"/>
      <c r="D846" s="239"/>
      <c r="E846" s="239"/>
      <c r="F846" s="239"/>
      <c r="G846" s="239"/>
      <c r="H846" s="239"/>
      <c r="I846" s="239"/>
      <c r="J846" s="239"/>
      <c r="K846" s="239"/>
      <c r="L846" s="239"/>
      <c r="M846" s="239"/>
    </row>
    <row r="847">
      <c r="A847" s="239"/>
      <c r="B847" s="239"/>
      <c r="C847" s="239"/>
      <c r="D847" s="239"/>
      <c r="E847" s="239"/>
      <c r="F847" s="239"/>
      <c r="G847" s="239"/>
      <c r="H847" s="239"/>
      <c r="I847" s="239"/>
      <c r="J847" s="239"/>
      <c r="K847" s="239"/>
      <c r="L847" s="239"/>
      <c r="M847" s="239"/>
    </row>
    <row r="848">
      <c r="A848" s="239"/>
      <c r="B848" s="239"/>
      <c r="C848" s="239"/>
      <c r="D848" s="239"/>
      <c r="E848" s="239"/>
      <c r="F848" s="239"/>
      <c r="G848" s="239"/>
      <c r="H848" s="239"/>
      <c r="I848" s="239"/>
      <c r="J848" s="239"/>
      <c r="K848" s="239"/>
      <c r="L848" s="239"/>
      <c r="M848" s="239"/>
    </row>
    <row r="849">
      <c r="A849" s="239"/>
      <c r="B849" s="239"/>
      <c r="C849" s="239"/>
      <c r="D849" s="239"/>
      <c r="E849" s="239"/>
      <c r="F849" s="239"/>
      <c r="G849" s="239"/>
      <c r="H849" s="239"/>
      <c r="I849" s="239"/>
      <c r="J849" s="239"/>
      <c r="K849" s="239"/>
      <c r="L849" s="239"/>
      <c r="M849" s="239"/>
    </row>
    <row r="850">
      <c r="A850" s="239"/>
      <c r="B850" s="239"/>
      <c r="C850" s="239"/>
      <c r="D850" s="239"/>
      <c r="E850" s="239"/>
      <c r="F850" s="239"/>
      <c r="G850" s="239"/>
      <c r="H850" s="239"/>
      <c r="I850" s="239"/>
      <c r="J850" s="239"/>
      <c r="K850" s="239"/>
      <c r="L850" s="239"/>
      <c r="M850" s="239"/>
    </row>
    <row r="851">
      <c r="A851" s="239"/>
      <c r="B851" s="239"/>
      <c r="C851" s="239"/>
      <c r="D851" s="239"/>
      <c r="E851" s="239"/>
      <c r="F851" s="239"/>
      <c r="G851" s="239"/>
      <c r="H851" s="239"/>
      <c r="I851" s="239"/>
      <c r="J851" s="239"/>
      <c r="K851" s="239"/>
      <c r="L851" s="239"/>
      <c r="M851" s="239"/>
    </row>
    <row r="852">
      <c r="A852" s="239"/>
      <c r="B852" s="239"/>
      <c r="C852" s="239"/>
      <c r="D852" s="239"/>
      <c r="E852" s="239"/>
      <c r="F852" s="239"/>
      <c r="G852" s="239"/>
      <c r="H852" s="239"/>
      <c r="I852" s="239"/>
      <c r="J852" s="239"/>
      <c r="K852" s="239"/>
      <c r="L852" s="239"/>
      <c r="M852" s="239"/>
    </row>
    <row r="853">
      <c r="A853" s="239"/>
      <c r="B853" s="239"/>
      <c r="C853" s="239"/>
      <c r="D853" s="239"/>
      <c r="E853" s="239"/>
      <c r="F853" s="239"/>
      <c r="G853" s="239"/>
      <c r="H853" s="239"/>
      <c r="I853" s="239"/>
      <c r="J853" s="239"/>
      <c r="K853" s="239"/>
      <c r="L853" s="239"/>
      <c r="M853" s="239"/>
    </row>
    <row r="854">
      <c r="A854" s="239"/>
      <c r="B854" s="239"/>
      <c r="C854" s="239"/>
      <c r="D854" s="239"/>
      <c r="E854" s="239"/>
      <c r="F854" s="239"/>
      <c r="G854" s="239"/>
      <c r="H854" s="239"/>
      <c r="I854" s="239"/>
      <c r="J854" s="239"/>
      <c r="K854" s="239"/>
      <c r="L854" s="239"/>
      <c r="M854" s="239"/>
    </row>
    <row r="855">
      <c r="A855" s="239"/>
      <c r="B855" s="239"/>
      <c r="C855" s="239"/>
      <c r="D855" s="239"/>
      <c r="E855" s="239"/>
      <c r="F855" s="239"/>
      <c r="G855" s="239"/>
      <c r="H855" s="239"/>
      <c r="I855" s="239"/>
      <c r="J855" s="239"/>
      <c r="K855" s="239"/>
      <c r="L855" s="239"/>
      <c r="M855" s="239"/>
    </row>
    <row r="856">
      <c r="A856" s="239"/>
      <c r="B856" s="239"/>
      <c r="C856" s="239"/>
      <c r="D856" s="239"/>
      <c r="E856" s="239"/>
      <c r="F856" s="239"/>
      <c r="G856" s="239"/>
      <c r="H856" s="239"/>
      <c r="I856" s="239"/>
      <c r="J856" s="239"/>
      <c r="K856" s="239"/>
      <c r="L856" s="239"/>
      <c r="M856" s="239"/>
    </row>
    <row r="857">
      <c r="A857" s="239"/>
      <c r="B857" s="239"/>
      <c r="C857" s="239"/>
      <c r="D857" s="239"/>
      <c r="E857" s="239"/>
      <c r="F857" s="239"/>
      <c r="G857" s="239"/>
      <c r="H857" s="239"/>
      <c r="I857" s="239"/>
      <c r="J857" s="239"/>
      <c r="K857" s="239"/>
      <c r="L857" s="239"/>
      <c r="M857" s="239"/>
    </row>
    <row r="858">
      <c r="A858" s="239"/>
      <c r="B858" s="239"/>
      <c r="C858" s="239"/>
      <c r="D858" s="239"/>
      <c r="E858" s="239"/>
      <c r="F858" s="239"/>
      <c r="G858" s="239"/>
      <c r="H858" s="239"/>
      <c r="I858" s="239"/>
      <c r="J858" s="239"/>
      <c r="K858" s="239"/>
      <c r="L858" s="239"/>
      <c r="M858" s="239"/>
    </row>
    <row r="859">
      <c r="A859" s="239"/>
      <c r="B859" s="239"/>
      <c r="C859" s="239"/>
      <c r="D859" s="239"/>
      <c r="E859" s="239"/>
      <c r="F859" s="239"/>
      <c r="G859" s="239"/>
      <c r="H859" s="239"/>
      <c r="I859" s="239"/>
      <c r="J859" s="239"/>
      <c r="K859" s="239"/>
      <c r="L859" s="239"/>
      <c r="M859" s="239"/>
    </row>
    <row r="860">
      <c r="A860" s="239"/>
      <c r="B860" s="239"/>
      <c r="C860" s="239"/>
      <c r="D860" s="239"/>
      <c r="E860" s="239"/>
      <c r="F860" s="239"/>
      <c r="G860" s="239"/>
      <c r="H860" s="239"/>
      <c r="I860" s="239"/>
      <c r="J860" s="239"/>
      <c r="K860" s="239"/>
      <c r="L860" s="239"/>
      <c r="M860" s="239"/>
    </row>
    <row r="861">
      <c r="A861" s="239"/>
      <c r="B861" s="239"/>
      <c r="C861" s="239"/>
      <c r="D861" s="239"/>
      <c r="E861" s="239"/>
      <c r="F861" s="239"/>
      <c r="G861" s="239"/>
      <c r="H861" s="239"/>
      <c r="I861" s="239"/>
      <c r="J861" s="239"/>
      <c r="K861" s="239"/>
      <c r="L861" s="239"/>
      <c r="M861" s="239"/>
    </row>
    <row r="862">
      <c r="A862" s="239"/>
      <c r="B862" s="239"/>
      <c r="C862" s="239"/>
      <c r="D862" s="239"/>
      <c r="E862" s="239"/>
      <c r="F862" s="239"/>
      <c r="G862" s="239"/>
      <c r="H862" s="239"/>
      <c r="I862" s="239"/>
      <c r="J862" s="239"/>
      <c r="K862" s="239"/>
      <c r="L862" s="239"/>
      <c r="M862" s="239"/>
    </row>
    <row r="863">
      <c r="A863" s="239"/>
      <c r="B863" s="239"/>
      <c r="C863" s="239"/>
      <c r="D863" s="239"/>
      <c r="E863" s="239"/>
      <c r="F863" s="239"/>
      <c r="G863" s="239"/>
      <c r="H863" s="239"/>
      <c r="I863" s="239"/>
      <c r="J863" s="239"/>
      <c r="K863" s="239"/>
      <c r="L863" s="239"/>
      <c r="M863" s="239"/>
    </row>
    <row r="864">
      <c r="A864" s="239"/>
      <c r="B864" s="239"/>
      <c r="C864" s="239"/>
      <c r="D864" s="239"/>
      <c r="E864" s="239"/>
      <c r="F864" s="239"/>
      <c r="G864" s="239"/>
      <c r="H864" s="239"/>
      <c r="I864" s="239"/>
      <c r="J864" s="239"/>
      <c r="K864" s="239"/>
      <c r="L864" s="239"/>
      <c r="M864" s="239"/>
    </row>
    <row r="865">
      <c r="A865" s="239"/>
      <c r="B865" s="239"/>
      <c r="C865" s="239"/>
      <c r="D865" s="239"/>
      <c r="E865" s="239"/>
      <c r="F865" s="239"/>
      <c r="G865" s="239"/>
      <c r="H865" s="239"/>
      <c r="I865" s="239"/>
      <c r="J865" s="239"/>
      <c r="K865" s="239"/>
      <c r="L865" s="239"/>
      <c r="M865" s="239"/>
    </row>
    <row r="866">
      <c r="A866" s="239"/>
      <c r="B866" s="239"/>
      <c r="C866" s="239"/>
      <c r="D866" s="239"/>
      <c r="E866" s="239"/>
      <c r="F866" s="239"/>
      <c r="G866" s="239"/>
      <c r="H866" s="239"/>
      <c r="I866" s="239"/>
      <c r="J866" s="239"/>
      <c r="K866" s="239"/>
      <c r="L866" s="239"/>
      <c r="M866" s="239"/>
    </row>
    <row r="867">
      <c r="A867" s="239"/>
      <c r="B867" s="239"/>
      <c r="C867" s="239"/>
      <c r="D867" s="239"/>
      <c r="E867" s="239"/>
      <c r="F867" s="239"/>
      <c r="G867" s="239"/>
      <c r="H867" s="239"/>
      <c r="I867" s="239"/>
      <c r="J867" s="239"/>
      <c r="K867" s="239"/>
      <c r="L867" s="239"/>
      <c r="M867" s="239"/>
    </row>
    <row r="868">
      <c r="A868" s="239"/>
      <c r="B868" s="239"/>
      <c r="C868" s="239"/>
      <c r="D868" s="239"/>
      <c r="E868" s="239"/>
      <c r="F868" s="239"/>
      <c r="G868" s="239"/>
      <c r="H868" s="239"/>
      <c r="I868" s="239"/>
      <c r="J868" s="239"/>
      <c r="K868" s="239"/>
      <c r="L868" s="239"/>
      <c r="M868" s="239"/>
    </row>
    <row r="869">
      <c r="A869" s="239"/>
      <c r="B869" s="239"/>
      <c r="C869" s="239"/>
      <c r="D869" s="239"/>
      <c r="E869" s="239"/>
      <c r="F869" s="239"/>
      <c r="G869" s="239"/>
      <c r="H869" s="239"/>
      <c r="I869" s="239"/>
      <c r="J869" s="239"/>
      <c r="K869" s="239"/>
      <c r="L869" s="239"/>
      <c r="M869" s="239"/>
    </row>
    <row r="870">
      <c r="A870" s="239"/>
      <c r="B870" s="239"/>
      <c r="C870" s="239"/>
      <c r="D870" s="239"/>
      <c r="E870" s="239"/>
      <c r="F870" s="239"/>
      <c r="G870" s="239"/>
      <c r="H870" s="239"/>
      <c r="I870" s="239"/>
      <c r="J870" s="239"/>
      <c r="K870" s="239"/>
      <c r="L870" s="239"/>
      <c r="M870" s="239"/>
    </row>
    <row r="871">
      <c r="A871" s="239"/>
      <c r="B871" s="239"/>
      <c r="C871" s="239"/>
      <c r="D871" s="239"/>
      <c r="E871" s="239"/>
      <c r="F871" s="239"/>
      <c r="G871" s="239"/>
      <c r="H871" s="239"/>
      <c r="I871" s="239"/>
      <c r="J871" s="239"/>
      <c r="K871" s="239"/>
      <c r="L871" s="239"/>
      <c r="M871" s="239"/>
    </row>
    <row r="872">
      <c r="A872" s="239"/>
      <c r="B872" s="239"/>
      <c r="C872" s="239"/>
      <c r="D872" s="239"/>
      <c r="E872" s="239"/>
      <c r="F872" s="239"/>
      <c r="G872" s="239"/>
      <c r="H872" s="239"/>
      <c r="I872" s="239"/>
      <c r="J872" s="239"/>
      <c r="K872" s="239"/>
      <c r="L872" s="239"/>
      <c r="M872" s="239"/>
    </row>
    <row r="873">
      <c r="A873" s="239"/>
      <c r="B873" s="239"/>
      <c r="C873" s="239"/>
      <c r="D873" s="239"/>
      <c r="E873" s="239"/>
      <c r="F873" s="239"/>
      <c r="G873" s="239"/>
      <c r="H873" s="239"/>
      <c r="I873" s="239"/>
      <c r="J873" s="239"/>
      <c r="K873" s="239"/>
      <c r="L873" s="239"/>
      <c r="M873" s="239"/>
    </row>
    <row r="874">
      <c r="A874" s="239"/>
      <c r="B874" s="239"/>
      <c r="C874" s="239"/>
      <c r="D874" s="239"/>
      <c r="E874" s="239"/>
      <c r="F874" s="239"/>
      <c r="G874" s="239"/>
      <c r="H874" s="239"/>
      <c r="I874" s="239"/>
      <c r="J874" s="239"/>
      <c r="K874" s="239"/>
      <c r="L874" s="239"/>
      <c r="M874" s="239"/>
    </row>
    <row r="875">
      <c r="A875" s="239"/>
      <c r="B875" s="239"/>
      <c r="C875" s="239"/>
      <c r="D875" s="239"/>
      <c r="E875" s="239"/>
      <c r="F875" s="239"/>
      <c r="G875" s="239"/>
      <c r="H875" s="239"/>
      <c r="I875" s="239"/>
      <c r="J875" s="239"/>
      <c r="K875" s="239"/>
      <c r="L875" s="239"/>
      <c r="M875" s="239"/>
    </row>
    <row r="876">
      <c r="A876" s="239"/>
      <c r="B876" s="239"/>
      <c r="C876" s="239"/>
      <c r="D876" s="239"/>
      <c r="E876" s="239"/>
      <c r="F876" s="239"/>
      <c r="G876" s="239"/>
      <c r="H876" s="239"/>
      <c r="I876" s="239"/>
      <c r="J876" s="239"/>
      <c r="K876" s="239"/>
      <c r="L876" s="239"/>
      <c r="M876" s="239"/>
    </row>
    <row r="877">
      <c r="A877" s="239"/>
      <c r="B877" s="239"/>
      <c r="C877" s="239"/>
      <c r="D877" s="239"/>
      <c r="E877" s="239"/>
      <c r="F877" s="239"/>
      <c r="G877" s="239"/>
      <c r="H877" s="239"/>
      <c r="I877" s="239"/>
      <c r="J877" s="239"/>
      <c r="K877" s="239"/>
      <c r="L877" s="239"/>
      <c r="M877" s="239"/>
    </row>
    <row r="878">
      <c r="A878" s="239"/>
      <c r="B878" s="239"/>
      <c r="C878" s="239"/>
      <c r="D878" s="239"/>
      <c r="E878" s="239"/>
      <c r="F878" s="239"/>
      <c r="G878" s="239"/>
      <c r="H878" s="239"/>
      <c r="I878" s="239"/>
      <c r="J878" s="239"/>
      <c r="K878" s="239"/>
      <c r="L878" s="239"/>
      <c r="M878" s="239"/>
    </row>
    <row r="879">
      <c r="A879" s="239"/>
      <c r="B879" s="239"/>
      <c r="C879" s="239"/>
      <c r="D879" s="239"/>
      <c r="E879" s="239"/>
      <c r="F879" s="239"/>
      <c r="G879" s="239"/>
      <c r="H879" s="239"/>
      <c r="I879" s="239"/>
      <c r="J879" s="239"/>
      <c r="K879" s="239"/>
      <c r="L879" s="239"/>
      <c r="M879" s="239"/>
    </row>
    <row r="880">
      <c r="A880" s="239"/>
      <c r="B880" s="239"/>
      <c r="C880" s="239"/>
      <c r="D880" s="239"/>
      <c r="E880" s="239"/>
      <c r="F880" s="239"/>
      <c r="G880" s="239"/>
      <c r="H880" s="239"/>
      <c r="I880" s="239"/>
      <c r="J880" s="239"/>
      <c r="K880" s="239"/>
      <c r="L880" s="239"/>
      <c r="M880" s="239"/>
    </row>
    <row r="881">
      <c r="A881" s="239"/>
      <c r="B881" s="239"/>
      <c r="C881" s="239"/>
      <c r="D881" s="239"/>
      <c r="E881" s="239"/>
      <c r="F881" s="239"/>
      <c r="G881" s="239"/>
      <c r="H881" s="239"/>
      <c r="I881" s="239"/>
      <c r="J881" s="239"/>
      <c r="K881" s="239"/>
      <c r="L881" s="239"/>
      <c r="M881" s="239"/>
    </row>
    <row r="882">
      <c r="A882" s="239"/>
      <c r="B882" s="239"/>
      <c r="C882" s="239"/>
      <c r="D882" s="239"/>
      <c r="E882" s="239"/>
      <c r="F882" s="239"/>
      <c r="G882" s="239"/>
      <c r="H882" s="239"/>
      <c r="I882" s="239"/>
      <c r="J882" s="239"/>
      <c r="K882" s="239"/>
      <c r="L882" s="239"/>
      <c r="M882" s="239"/>
    </row>
    <row r="883">
      <c r="A883" s="239"/>
      <c r="B883" s="239"/>
      <c r="C883" s="239"/>
      <c r="D883" s="239"/>
      <c r="E883" s="239"/>
      <c r="F883" s="239"/>
      <c r="G883" s="239"/>
      <c r="H883" s="239"/>
      <c r="I883" s="239"/>
      <c r="J883" s="239"/>
      <c r="K883" s="239"/>
      <c r="L883" s="239"/>
      <c r="M883" s="239"/>
    </row>
    <row r="884">
      <c r="A884" s="239"/>
      <c r="B884" s="239"/>
      <c r="C884" s="239"/>
      <c r="D884" s="239"/>
      <c r="E884" s="239"/>
      <c r="F884" s="239"/>
      <c r="G884" s="239"/>
      <c r="H884" s="239"/>
      <c r="I884" s="239"/>
      <c r="J884" s="239"/>
      <c r="K884" s="239"/>
      <c r="L884" s="239"/>
      <c r="M884" s="239"/>
    </row>
    <row r="885">
      <c r="A885" s="239"/>
      <c r="B885" s="239"/>
      <c r="C885" s="239"/>
      <c r="D885" s="239"/>
      <c r="E885" s="239"/>
      <c r="F885" s="239"/>
      <c r="G885" s="239"/>
      <c r="H885" s="239"/>
      <c r="I885" s="239"/>
      <c r="J885" s="239"/>
      <c r="K885" s="239"/>
      <c r="L885" s="239"/>
      <c r="M885" s="239"/>
    </row>
    <row r="886">
      <c r="A886" s="239"/>
      <c r="B886" s="239"/>
      <c r="C886" s="239"/>
      <c r="D886" s="239"/>
      <c r="E886" s="239"/>
      <c r="F886" s="239"/>
      <c r="G886" s="239"/>
      <c r="H886" s="239"/>
      <c r="I886" s="239"/>
      <c r="J886" s="239"/>
      <c r="K886" s="239"/>
      <c r="L886" s="239"/>
      <c r="M886" s="239"/>
    </row>
    <row r="887">
      <c r="A887" s="239"/>
      <c r="B887" s="239"/>
      <c r="C887" s="239"/>
      <c r="D887" s="239"/>
      <c r="E887" s="239"/>
      <c r="F887" s="239"/>
      <c r="G887" s="239"/>
      <c r="H887" s="239"/>
      <c r="I887" s="239"/>
      <c r="J887" s="239"/>
      <c r="K887" s="239"/>
      <c r="L887" s="239"/>
      <c r="M887" s="239"/>
    </row>
    <row r="888">
      <c r="A888" s="239"/>
      <c r="B888" s="239"/>
      <c r="C888" s="239"/>
      <c r="D888" s="239"/>
      <c r="E888" s="239"/>
      <c r="F888" s="239"/>
      <c r="G888" s="239"/>
      <c r="H888" s="239"/>
      <c r="I888" s="239"/>
      <c r="J888" s="239"/>
      <c r="K888" s="239"/>
      <c r="L888" s="239"/>
      <c r="M888" s="239"/>
    </row>
    <row r="889">
      <c r="A889" s="239"/>
      <c r="B889" s="239"/>
      <c r="C889" s="239"/>
      <c r="D889" s="239"/>
      <c r="E889" s="239"/>
      <c r="F889" s="239"/>
      <c r="G889" s="239"/>
      <c r="H889" s="239"/>
      <c r="I889" s="239"/>
      <c r="J889" s="239"/>
      <c r="K889" s="239"/>
      <c r="L889" s="239"/>
      <c r="M889" s="239"/>
    </row>
    <row r="890">
      <c r="A890" s="239"/>
      <c r="B890" s="239"/>
      <c r="C890" s="239"/>
      <c r="D890" s="239"/>
      <c r="E890" s="239"/>
      <c r="F890" s="239"/>
      <c r="G890" s="239"/>
      <c r="H890" s="239"/>
      <c r="I890" s="239"/>
      <c r="J890" s="239"/>
      <c r="K890" s="239"/>
      <c r="L890" s="239"/>
      <c r="M890" s="239"/>
    </row>
    <row r="891">
      <c r="A891" s="239"/>
      <c r="B891" s="239"/>
      <c r="C891" s="239"/>
      <c r="D891" s="239"/>
      <c r="E891" s="239"/>
      <c r="F891" s="239"/>
      <c r="G891" s="239"/>
      <c r="H891" s="239"/>
      <c r="I891" s="239"/>
      <c r="J891" s="239"/>
      <c r="K891" s="239"/>
      <c r="L891" s="239"/>
      <c r="M891" s="239"/>
    </row>
    <row r="892">
      <c r="A892" s="239"/>
      <c r="B892" s="239"/>
      <c r="C892" s="239"/>
      <c r="D892" s="239"/>
      <c r="E892" s="239"/>
      <c r="F892" s="239"/>
      <c r="G892" s="239"/>
      <c r="H892" s="239"/>
      <c r="I892" s="239"/>
      <c r="J892" s="239"/>
      <c r="K892" s="239"/>
      <c r="L892" s="239"/>
      <c r="M892" s="239"/>
    </row>
    <row r="893">
      <c r="A893" s="239"/>
      <c r="B893" s="239"/>
      <c r="C893" s="239"/>
      <c r="D893" s="239"/>
      <c r="E893" s="239"/>
      <c r="F893" s="239"/>
      <c r="G893" s="239"/>
      <c r="H893" s="239"/>
      <c r="I893" s="239"/>
      <c r="J893" s="239"/>
      <c r="K893" s="239"/>
      <c r="L893" s="239"/>
      <c r="M893" s="239"/>
    </row>
    <row r="894">
      <c r="A894" s="239"/>
      <c r="B894" s="239"/>
      <c r="C894" s="239"/>
      <c r="D894" s="239"/>
      <c r="E894" s="239"/>
      <c r="F894" s="239"/>
      <c r="G894" s="239"/>
      <c r="H894" s="239"/>
      <c r="I894" s="239"/>
      <c r="J894" s="239"/>
      <c r="K894" s="239"/>
      <c r="L894" s="239"/>
      <c r="M894" s="239"/>
    </row>
    <row r="895">
      <c r="A895" s="239"/>
      <c r="B895" s="239"/>
      <c r="C895" s="239"/>
      <c r="D895" s="239"/>
      <c r="E895" s="239"/>
      <c r="F895" s="239"/>
      <c r="G895" s="239"/>
      <c r="H895" s="239"/>
      <c r="I895" s="239"/>
      <c r="J895" s="239"/>
      <c r="K895" s="239"/>
      <c r="L895" s="239"/>
      <c r="M895" s="239"/>
    </row>
    <row r="896">
      <c r="A896" s="239"/>
      <c r="B896" s="239"/>
      <c r="C896" s="239"/>
      <c r="D896" s="239"/>
      <c r="E896" s="239"/>
      <c r="F896" s="239"/>
      <c r="G896" s="239"/>
      <c r="H896" s="239"/>
      <c r="I896" s="239"/>
      <c r="J896" s="239"/>
      <c r="K896" s="239"/>
      <c r="L896" s="239"/>
      <c r="M896" s="239"/>
    </row>
    <row r="897">
      <c r="A897" s="239"/>
      <c r="B897" s="239"/>
      <c r="C897" s="239"/>
      <c r="D897" s="239"/>
      <c r="E897" s="239"/>
      <c r="F897" s="239"/>
      <c r="G897" s="239"/>
      <c r="H897" s="239"/>
      <c r="I897" s="239"/>
      <c r="J897" s="239"/>
      <c r="K897" s="239"/>
      <c r="L897" s="239"/>
      <c r="M897" s="239"/>
    </row>
    <row r="898">
      <c r="A898" s="239"/>
      <c r="B898" s="239"/>
      <c r="C898" s="239"/>
      <c r="D898" s="239"/>
      <c r="E898" s="239"/>
      <c r="F898" s="239"/>
      <c r="G898" s="239"/>
      <c r="H898" s="239"/>
      <c r="I898" s="239"/>
      <c r="J898" s="239"/>
      <c r="K898" s="239"/>
      <c r="L898" s="239"/>
      <c r="M898" s="239"/>
    </row>
    <row r="899">
      <c r="A899" s="239"/>
      <c r="B899" s="239"/>
      <c r="C899" s="239"/>
      <c r="D899" s="239"/>
      <c r="E899" s="239"/>
      <c r="F899" s="239"/>
      <c r="G899" s="239"/>
      <c r="H899" s="239"/>
      <c r="I899" s="239"/>
      <c r="J899" s="239"/>
      <c r="K899" s="239"/>
      <c r="L899" s="239"/>
      <c r="M899" s="239"/>
    </row>
    <row r="900">
      <c r="A900" s="239"/>
      <c r="B900" s="239"/>
      <c r="C900" s="239"/>
      <c r="D900" s="239"/>
      <c r="E900" s="239"/>
      <c r="F900" s="239"/>
      <c r="G900" s="239"/>
      <c r="H900" s="239"/>
      <c r="I900" s="239"/>
      <c r="J900" s="239"/>
      <c r="K900" s="239"/>
      <c r="L900" s="239"/>
      <c r="M900" s="239"/>
    </row>
    <row r="901">
      <c r="A901" s="239"/>
      <c r="B901" s="239"/>
      <c r="C901" s="239"/>
      <c r="D901" s="239"/>
      <c r="E901" s="239"/>
      <c r="F901" s="239"/>
      <c r="G901" s="239"/>
      <c r="H901" s="239"/>
      <c r="I901" s="239"/>
      <c r="J901" s="239"/>
      <c r="K901" s="239"/>
      <c r="L901" s="239"/>
      <c r="M901" s="239"/>
    </row>
    <row r="902">
      <c r="A902" s="239"/>
      <c r="B902" s="239"/>
      <c r="C902" s="239"/>
      <c r="D902" s="239"/>
      <c r="E902" s="239"/>
      <c r="F902" s="239"/>
      <c r="G902" s="239"/>
      <c r="H902" s="239"/>
      <c r="I902" s="239"/>
      <c r="J902" s="239"/>
      <c r="K902" s="239"/>
      <c r="L902" s="239"/>
      <c r="M902" s="239"/>
    </row>
    <row r="903">
      <c r="A903" s="239"/>
      <c r="B903" s="239"/>
      <c r="C903" s="239"/>
      <c r="D903" s="239"/>
      <c r="E903" s="239"/>
      <c r="F903" s="239"/>
      <c r="G903" s="239"/>
      <c r="H903" s="239"/>
      <c r="I903" s="239"/>
      <c r="J903" s="239"/>
      <c r="K903" s="239"/>
      <c r="L903" s="239"/>
      <c r="M903" s="239"/>
    </row>
    <row r="904">
      <c r="A904" s="239"/>
      <c r="B904" s="239"/>
      <c r="C904" s="239"/>
      <c r="D904" s="239"/>
      <c r="E904" s="239"/>
      <c r="F904" s="239"/>
      <c r="G904" s="239"/>
      <c r="H904" s="239"/>
      <c r="I904" s="239"/>
      <c r="J904" s="239"/>
      <c r="K904" s="239"/>
      <c r="L904" s="239"/>
      <c r="M904" s="239"/>
    </row>
    <row r="905">
      <c r="A905" s="239"/>
      <c r="B905" s="239"/>
      <c r="C905" s="239"/>
      <c r="D905" s="239"/>
      <c r="E905" s="239"/>
      <c r="F905" s="239"/>
      <c r="G905" s="239"/>
      <c r="H905" s="239"/>
      <c r="I905" s="239"/>
      <c r="J905" s="239"/>
      <c r="K905" s="239"/>
      <c r="L905" s="239"/>
      <c r="M905" s="239"/>
    </row>
    <row r="906">
      <c r="A906" s="239"/>
      <c r="B906" s="239"/>
      <c r="C906" s="239"/>
      <c r="D906" s="239"/>
      <c r="E906" s="239"/>
      <c r="F906" s="239"/>
      <c r="G906" s="239"/>
      <c r="H906" s="239"/>
      <c r="I906" s="239"/>
      <c r="J906" s="239"/>
      <c r="K906" s="239"/>
      <c r="L906" s="239"/>
      <c r="M906" s="239"/>
    </row>
    <row r="907">
      <c r="A907" s="239"/>
      <c r="B907" s="239"/>
      <c r="C907" s="239"/>
      <c r="D907" s="239"/>
      <c r="E907" s="239"/>
      <c r="F907" s="239"/>
      <c r="G907" s="239"/>
      <c r="H907" s="239"/>
      <c r="I907" s="239"/>
      <c r="J907" s="239"/>
      <c r="K907" s="239"/>
      <c r="L907" s="239"/>
      <c r="M907" s="239"/>
    </row>
    <row r="908">
      <c r="A908" s="239"/>
      <c r="B908" s="239"/>
      <c r="C908" s="239"/>
      <c r="D908" s="239"/>
      <c r="E908" s="239"/>
      <c r="F908" s="239"/>
      <c r="G908" s="239"/>
      <c r="H908" s="239"/>
      <c r="I908" s="239"/>
      <c r="J908" s="239"/>
      <c r="K908" s="239"/>
      <c r="L908" s="239"/>
      <c r="M908" s="239"/>
    </row>
    <row r="909">
      <c r="A909" s="239"/>
      <c r="B909" s="239"/>
      <c r="C909" s="239"/>
      <c r="D909" s="239"/>
      <c r="E909" s="239"/>
      <c r="F909" s="239"/>
      <c r="G909" s="239"/>
      <c r="H909" s="239"/>
      <c r="I909" s="239"/>
      <c r="J909" s="239"/>
      <c r="K909" s="239"/>
      <c r="L909" s="239"/>
      <c r="M909" s="239"/>
    </row>
    <row r="910">
      <c r="A910" s="239"/>
      <c r="B910" s="239"/>
      <c r="C910" s="239"/>
      <c r="D910" s="239"/>
      <c r="E910" s="239"/>
      <c r="F910" s="239"/>
      <c r="G910" s="239"/>
      <c r="H910" s="239"/>
      <c r="I910" s="239"/>
      <c r="J910" s="239"/>
      <c r="K910" s="239"/>
      <c r="L910" s="239"/>
      <c r="M910" s="239"/>
    </row>
    <row r="911">
      <c r="A911" s="239"/>
      <c r="B911" s="239"/>
      <c r="C911" s="239"/>
      <c r="D911" s="239"/>
      <c r="E911" s="239"/>
      <c r="F911" s="239"/>
      <c r="G911" s="239"/>
      <c r="H911" s="239"/>
      <c r="I911" s="239"/>
      <c r="J911" s="239"/>
      <c r="K911" s="239"/>
      <c r="L911" s="239"/>
      <c r="M911" s="239"/>
    </row>
    <row r="912">
      <c r="A912" s="239"/>
      <c r="B912" s="239"/>
      <c r="C912" s="239"/>
      <c r="D912" s="239"/>
      <c r="E912" s="239"/>
      <c r="F912" s="239"/>
      <c r="G912" s="239"/>
      <c r="H912" s="239"/>
      <c r="I912" s="239"/>
      <c r="J912" s="239"/>
      <c r="K912" s="239"/>
      <c r="L912" s="239"/>
      <c r="M912" s="239"/>
    </row>
    <row r="913">
      <c r="A913" s="239"/>
      <c r="B913" s="239"/>
      <c r="C913" s="239"/>
      <c r="D913" s="239"/>
      <c r="E913" s="239"/>
      <c r="F913" s="239"/>
      <c r="G913" s="239"/>
      <c r="H913" s="239"/>
      <c r="I913" s="239"/>
      <c r="J913" s="239"/>
      <c r="K913" s="239"/>
      <c r="L913" s="239"/>
      <c r="M913" s="239"/>
    </row>
    <row r="914">
      <c r="A914" s="239"/>
      <c r="B914" s="239"/>
      <c r="C914" s="239"/>
      <c r="D914" s="239"/>
      <c r="E914" s="239"/>
      <c r="F914" s="239"/>
      <c r="G914" s="239"/>
      <c r="H914" s="239"/>
      <c r="I914" s="239"/>
      <c r="J914" s="239"/>
      <c r="K914" s="239"/>
      <c r="L914" s="239"/>
      <c r="M914" s="239"/>
    </row>
    <row r="915">
      <c r="A915" s="239"/>
      <c r="B915" s="239"/>
      <c r="C915" s="239"/>
      <c r="D915" s="239"/>
      <c r="E915" s="239"/>
      <c r="F915" s="239"/>
      <c r="G915" s="239"/>
      <c r="H915" s="239"/>
      <c r="I915" s="239"/>
      <c r="J915" s="239"/>
      <c r="K915" s="239"/>
      <c r="L915" s="239"/>
      <c r="M915" s="239"/>
    </row>
    <row r="916">
      <c r="A916" s="239"/>
      <c r="B916" s="239"/>
      <c r="C916" s="239"/>
      <c r="D916" s="239"/>
      <c r="E916" s="239"/>
      <c r="F916" s="239"/>
      <c r="G916" s="239"/>
      <c r="H916" s="239"/>
      <c r="I916" s="239"/>
      <c r="J916" s="239"/>
      <c r="K916" s="239"/>
      <c r="L916" s="239"/>
      <c r="M916" s="239"/>
    </row>
    <row r="917">
      <c r="A917" s="239"/>
      <c r="B917" s="239"/>
      <c r="C917" s="239"/>
      <c r="D917" s="239"/>
      <c r="E917" s="239"/>
      <c r="F917" s="239"/>
      <c r="G917" s="239"/>
      <c r="H917" s="239"/>
      <c r="I917" s="239"/>
      <c r="J917" s="239"/>
      <c r="K917" s="239"/>
      <c r="L917" s="239"/>
      <c r="M917" s="239"/>
    </row>
    <row r="918">
      <c r="A918" s="239"/>
      <c r="B918" s="239"/>
      <c r="C918" s="239"/>
      <c r="D918" s="239"/>
      <c r="E918" s="239"/>
      <c r="F918" s="239"/>
      <c r="G918" s="239"/>
      <c r="H918" s="239"/>
      <c r="I918" s="239"/>
      <c r="J918" s="239"/>
      <c r="K918" s="239"/>
      <c r="L918" s="239"/>
      <c r="M918" s="239"/>
    </row>
    <row r="919">
      <c r="A919" s="239"/>
      <c r="B919" s="239"/>
      <c r="C919" s="239"/>
      <c r="D919" s="239"/>
      <c r="E919" s="239"/>
      <c r="F919" s="239"/>
      <c r="G919" s="239"/>
      <c r="H919" s="239"/>
      <c r="I919" s="239"/>
      <c r="J919" s="239"/>
      <c r="K919" s="239"/>
      <c r="L919" s="239"/>
      <c r="M919" s="239"/>
    </row>
    <row r="920">
      <c r="A920" s="239"/>
      <c r="B920" s="239"/>
      <c r="C920" s="239"/>
      <c r="D920" s="239"/>
      <c r="E920" s="239"/>
      <c r="F920" s="239"/>
      <c r="G920" s="239"/>
      <c r="H920" s="239"/>
      <c r="I920" s="239"/>
      <c r="J920" s="239"/>
      <c r="K920" s="239"/>
      <c r="L920" s="239"/>
      <c r="M920" s="239"/>
    </row>
    <row r="921">
      <c r="A921" s="239"/>
      <c r="B921" s="239"/>
      <c r="C921" s="239"/>
      <c r="D921" s="239"/>
      <c r="E921" s="239"/>
      <c r="F921" s="239"/>
      <c r="G921" s="239"/>
      <c r="H921" s="239"/>
      <c r="I921" s="239"/>
      <c r="J921" s="239"/>
      <c r="K921" s="239"/>
      <c r="L921" s="239"/>
      <c r="M921" s="239"/>
    </row>
    <row r="922">
      <c r="A922" s="239"/>
      <c r="B922" s="239"/>
      <c r="C922" s="239"/>
      <c r="D922" s="239"/>
      <c r="E922" s="239"/>
      <c r="F922" s="239"/>
      <c r="G922" s="239"/>
      <c r="H922" s="239"/>
      <c r="I922" s="239"/>
      <c r="J922" s="239"/>
      <c r="K922" s="239"/>
      <c r="L922" s="239"/>
      <c r="M922" s="239"/>
    </row>
    <row r="923">
      <c r="A923" s="239"/>
      <c r="B923" s="239"/>
      <c r="C923" s="239"/>
      <c r="D923" s="239"/>
      <c r="E923" s="239"/>
      <c r="F923" s="239"/>
      <c r="G923" s="239"/>
      <c r="H923" s="239"/>
      <c r="I923" s="239"/>
      <c r="J923" s="239"/>
      <c r="K923" s="239"/>
      <c r="L923" s="239"/>
      <c r="M923" s="239"/>
    </row>
    <row r="924">
      <c r="A924" s="239"/>
      <c r="B924" s="239"/>
      <c r="C924" s="239"/>
      <c r="D924" s="239"/>
      <c r="E924" s="239"/>
      <c r="F924" s="239"/>
      <c r="G924" s="239"/>
      <c r="H924" s="239"/>
      <c r="I924" s="239"/>
      <c r="J924" s="239"/>
      <c r="K924" s="239"/>
      <c r="L924" s="239"/>
      <c r="M924" s="239"/>
    </row>
    <row r="925">
      <c r="A925" s="239"/>
      <c r="B925" s="239"/>
      <c r="C925" s="239"/>
      <c r="D925" s="239"/>
      <c r="E925" s="239"/>
      <c r="F925" s="239"/>
      <c r="G925" s="239"/>
      <c r="H925" s="239"/>
      <c r="I925" s="239"/>
      <c r="J925" s="239"/>
      <c r="K925" s="239"/>
      <c r="L925" s="239"/>
      <c r="M925" s="239"/>
    </row>
    <row r="926">
      <c r="A926" s="239"/>
      <c r="B926" s="239"/>
      <c r="C926" s="239"/>
      <c r="D926" s="239"/>
      <c r="E926" s="239"/>
      <c r="F926" s="239"/>
      <c r="G926" s="239"/>
      <c r="H926" s="239"/>
      <c r="I926" s="239"/>
      <c r="J926" s="239"/>
      <c r="K926" s="239"/>
      <c r="L926" s="239"/>
      <c r="M926" s="239"/>
    </row>
    <row r="927">
      <c r="A927" s="239"/>
      <c r="B927" s="239"/>
      <c r="C927" s="239"/>
      <c r="D927" s="239"/>
      <c r="E927" s="239"/>
      <c r="F927" s="239"/>
      <c r="G927" s="239"/>
      <c r="H927" s="239"/>
      <c r="I927" s="239"/>
      <c r="J927" s="239"/>
      <c r="K927" s="239"/>
      <c r="L927" s="239"/>
      <c r="M927" s="239"/>
    </row>
    <row r="928">
      <c r="A928" s="239"/>
      <c r="B928" s="239"/>
      <c r="C928" s="239"/>
      <c r="D928" s="239"/>
      <c r="E928" s="239"/>
      <c r="F928" s="239"/>
      <c r="G928" s="239"/>
      <c r="H928" s="239"/>
      <c r="I928" s="239"/>
      <c r="J928" s="239"/>
      <c r="K928" s="239"/>
      <c r="L928" s="239"/>
      <c r="M928" s="239"/>
    </row>
    <row r="929">
      <c r="A929" s="239"/>
      <c r="B929" s="239"/>
      <c r="C929" s="239"/>
      <c r="D929" s="239"/>
      <c r="E929" s="239"/>
      <c r="F929" s="239"/>
      <c r="G929" s="239"/>
      <c r="H929" s="239"/>
      <c r="I929" s="239"/>
      <c r="J929" s="239"/>
      <c r="K929" s="239"/>
      <c r="L929" s="239"/>
      <c r="M929" s="239"/>
    </row>
    <row r="930">
      <c r="A930" s="239"/>
      <c r="B930" s="239"/>
      <c r="C930" s="239"/>
      <c r="D930" s="239"/>
      <c r="E930" s="239"/>
      <c r="F930" s="239"/>
      <c r="G930" s="239"/>
      <c r="H930" s="239"/>
      <c r="I930" s="239"/>
      <c r="J930" s="239"/>
      <c r="K930" s="239"/>
      <c r="L930" s="239"/>
      <c r="M930" s="239"/>
    </row>
    <row r="931">
      <c r="A931" s="239"/>
      <c r="B931" s="239"/>
      <c r="C931" s="239"/>
      <c r="D931" s="239"/>
      <c r="E931" s="239"/>
      <c r="F931" s="239"/>
      <c r="G931" s="239"/>
      <c r="H931" s="239"/>
      <c r="I931" s="239"/>
      <c r="J931" s="239"/>
      <c r="K931" s="239"/>
      <c r="L931" s="239"/>
      <c r="M931" s="239"/>
    </row>
    <row r="932">
      <c r="A932" s="239"/>
      <c r="B932" s="239"/>
      <c r="C932" s="239"/>
      <c r="D932" s="239"/>
      <c r="E932" s="239"/>
      <c r="F932" s="239"/>
      <c r="G932" s="239"/>
      <c r="H932" s="239"/>
      <c r="I932" s="239"/>
      <c r="J932" s="239"/>
      <c r="K932" s="239"/>
      <c r="L932" s="239"/>
      <c r="M932" s="239"/>
    </row>
    <row r="933">
      <c r="A933" s="239"/>
      <c r="B933" s="239"/>
      <c r="C933" s="239"/>
      <c r="D933" s="239"/>
      <c r="E933" s="239"/>
      <c r="F933" s="239"/>
      <c r="G933" s="239"/>
      <c r="H933" s="239"/>
      <c r="I933" s="239"/>
      <c r="J933" s="239"/>
      <c r="K933" s="239"/>
      <c r="L933" s="239"/>
      <c r="M933" s="239"/>
    </row>
    <row r="934">
      <c r="A934" s="239"/>
      <c r="B934" s="239"/>
      <c r="C934" s="239"/>
      <c r="D934" s="239"/>
      <c r="E934" s="239"/>
      <c r="F934" s="239"/>
      <c r="G934" s="239"/>
      <c r="H934" s="239"/>
      <c r="I934" s="239"/>
      <c r="J934" s="239"/>
      <c r="K934" s="239"/>
      <c r="L934" s="239"/>
      <c r="M934" s="239"/>
    </row>
    <row r="935">
      <c r="A935" s="239"/>
      <c r="B935" s="239"/>
      <c r="C935" s="239"/>
      <c r="D935" s="239"/>
      <c r="E935" s="239"/>
      <c r="F935" s="239"/>
      <c r="G935" s="239"/>
      <c r="H935" s="239"/>
      <c r="I935" s="239"/>
      <c r="J935" s="239"/>
      <c r="K935" s="239"/>
      <c r="L935" s="239"/>
      <c r="M935" s="239"/>
    </row>
    <row r="936">
      <c r="A936" s="239"/>
      <c r="B936" s="239"/>
      <c r="C936" s="239"/>
      <c r="D936" s="239"/>
      <c r="E936" s="239"/>
      <c r="F936" s="239"/>
      <c r="G936" s="239"/>
      <c r="H936" s="239"/>
      <c r="I936" s="239"/>
      <c r="J936" s="239"/>
      <c r="K936" s="239"/>
      <c r="L936" s="239"/>
      <c r="M936" s="239"/>
    </row>
    <row r="937">
      <c r="A937" s="239"/>
      <c r="B937" s="239"/>
      <c r="C937" s="239"/>
      <c r="D937" s="239"/>
      <c r="E937" s="239"/>
      <c r="F937" s="239"/>
      <c r="G937" s="239"/>
      <c r="H937" s="239"/>
      <c r="I937" s="239"/>
      <c r="J937" s="239"/>
      <c r="K937" s="239"/>
      <c r="L937" s="239"/>
      <c r="M937" s="239"/>
    </row>
    <row r="938">
      <c r="A938" s="239"/>
      <c r="B938" s="239"/>
      <c r="C938" s="239"/>
      <c r="D938" s="239"/>
      <c r="E938" s="239"/>
      <c r="F938" s="239"/>
      <c r="G938" s="239"/>
      <c r="H938" s="239"/>
      <c r="I938" s="239"/>
      <c r="J938" s="239"/>
      <c r="K938" s="239"/>
      <c r="L938" s="239"/>
      <c r="M938" s="239"/>
    </row>
    <row r="939">
      <c r="A939" s="239"/>
      <c r="B939" s="239"/>
      <c r="C939" s="239"/>
      <c r="D939" s="239"/>
      <c r="E939" s="239"/>
      <c r="F939" s="239"/>
      <c r="G939" s="239"/>
      <c r="H939" s="239"/>
      <c r="I939" s="239"/>
      <c r="J939" s="239"/>
      <c r="K939" s="239"/>
      <c r="L939" s="239"/>
      <c r="M939" s="239"/>
    </row>
    <row r="940">
      <c r="A940" s="239"/>
      <c r="B940" s="239"/>
      <c r="C940" s="239"/>
      <c r="D940" s="239"/>
      <c r="E940" s="239"/>
      <c r="F940" s="239"/>
      <c r="G940" s="239"/>
      <c r="H940" s="239"/>
      <c r="I940" s="239"/>
      <c r="J940" s="239"/>
      <c r="K940" s="239"/>
      <c r="L940" s="239"/>
      <c r="M940" s="239"/>
    </row>
    <row r="941">
      <c r="A941" s="239"/>
      <c r="B941" s="239"/>
      <c r="C941" s="239"/>
      <c r="D941" s="239"/>
      <c r="E941" s="239"/>
      <c r="F941" s="239"/>
      <c r="G941" s="239"/>
      <c r="H941" s="239"/>
      <c r="I941" s="239"/>
      <c r="J941" s="239"/>
      <c r="K941" s="239"/>
      <c r="L941" s="239"/>
      <c r="M941" s="239"/>
    </row>
    <row r="942">
      <c r="A942" s="239"/>
      <c r="B942" s="239"/>
      <c r="C942" s="239"/>
      <c r="D942" s="239"/>
      <c r="E942" s="239"/>
      <c r="F942" s="239"/>
      <c r="G942" s="239"/>
      <c r="H942" s="239"/>
      <c r="I942" s="239"/>
      <c r="J942" s="239"/>
      <c r="K942" s="239"/>
      <c r="L942" s="239"/>
      <c r="M942" s="239"/>
    </row>
    <row r="943">
      <c r="A943" s="239"/>
      <c r="B943" s="239"/>
      <c r="C943" s="239"/>
      <c r="D943" s="239"/>
      <c r="E943" s="239"/>
      <c r="F943" s="239"/>
      <c r="G943" s="239"/>
      <c r="H943" s="239"/>
      <c r="I943" s="239"/>
      <c r="J943" s="239"/>
      <c r="K943" s="239"/>
      <c r="L943" s="239"/>
      <c r="M943" s="239"/>
    </row>
    <row r="944">
      <c r="A944" s="239"/>
      <c r="B944" s="239"/>
      <c r="C944" s="239"/>
      <c r="D944" s="239"/>
      <c r="E944" s="239"/>
      <c r="F944" s="239"/>
      <c r="G944" s="239"/>
      <c r="H944" s="239"/>
      <c r="I944" s="239"/>
      <c r="J944" s="239"/>
      <c r="K944" s="239"/>
      <c r="L944" s="239"/>
      <c r="M944" s="239"/>
    </row>
    <row r="945">
      <c r="A945" s="239"/>
      <c r="B945" s="239"/>
      <c r="C945" s="239"/>
      <c r="D945" s="239"/>
      <c r="E945" s="239"/>
      <c r="F945" s="239"/>
      <c r="G945" s="239"/>
      <c r="H945" s="239"/>
      <c r="I945" s="239"/>
      <c r="J945" s="239"/>
      <c r="K945" s="239"/>
      <c r="L945" s="239"/>
      <c r="M945" s="239"/>
    </row>
    <row r="946">
      <c r="A946" s="239"/>
      <c r="B946" s="239"/>
      <c r="C946" s="239"/>
      <c r="D946" s="239"/>
      <c r="E946" s="239"/>
      <c r="F946" s="239"/>
      <c r="G946" s="239"/>
      <c r="H946" s="239"/>
      <c r="I946" s="239"/>
      <c r="J946" s="239"/>
      <c r="K946" s="239"/>
      <c r="L946" s="239"/>
      <c r="M946" s="239"/>
    </row>
    <row r="947">
      <c r="A947" s="239"/>
      <c r="B947" s="239"/>
      <c r="C947" s="239"/>
      <c r="D947" s="239"/>
      <c r="E947" s="239"/>
      <c r="F947" s="239"/>
      <c r="G947" s="239"/>
      <c r="H947" s="239"/>
      <c r="I947" s="239"/>
      <c r="J947" s="239"/>
      <c r="K947" s="239"/>
      <c r="L947" s="239"/>
      <c r="M947" s="239"/>
    </row>
    <row r="948">
      <c r="A948" s="239"/>
      <c r="B948" s="239"/>
      <c r="C948" s="239"/>
      <c r="D948" s="239"/>
      <c r="E948" s="239"/>
      <c r="F948" s="239"/>
      <c r="G948" s="239"/>
      <c r="H948" s="239"/>
      <c r="I948" s="239"/>
      <c r="J948" s="239"/>
      <c r="K948" s="239"/>
      <c r="L948" s="239"/>
      <c r="M948" s="239"/>
    </row>
    <row r="949">
      <c r="A949" s="239"/>
      <c r="B949" s="239"/>
      <c r="C949" s="239"/>
      <c r="D949" s="239"/>
      <c r="E949" s="239"/>
      <c r="F949" s="239"/>
      <c r="G949" s="239"/>
      <c r="H949" s="239"/>
      <c r="I949" s="239"/>
      <c r="J949" s="239"/>
      <c r="K949" s="239"/>
      <c r="L949" s="239"/>
      <c r="M949" s="239"/>
    </row>
    <row r="950">
      <c r="A950" s="239"/>
      <c r="B950" s="239"/>
      <c r="C950" s="239"/>
      <c r="D950" s="239"/>
      <c r="E950" s="239"/>
      <c r="F950" s="239"/>
      <c r="G950" s="239"/>
      <c r="H950" s="239"/>
      <c r="I950" s="239"/>
      <c r="J950" s="239"/>
      <c r="K950" s="239"/>
      <c r="L950" s="239"/>
      <c r="M950" s="239"/>
    </row>
    <row r="951">
      <c r="A951" s="239"/>
      <c r="B951" s="239"/>
      <c r="C951" s="239"/>
      <c r="D951" s="239"/>
      <c r="E951" s="239"/>
      <c r="F951" s="239"/>
      <c r="G951" s="239"/>
      <c r="H951" s="239"/>
      <c r="I951" s="239"/>
      <c r="J951" s="239"/>
      <c r="K951" s="239"/>
      <c r="L951" s="239"/>
      <c r="M951" s="239"/>
    </row>
    <row r="952">
      <c r="A952" s="239"/>
      <c r="B952" s="239"/>
      <c r="C952" s="239"/>
      <c r="D952" s="239"/>
      <c r="E952" s="239"/>
      <c r="F952" s="239"/>
      <c r="G952" s="239"/>
      <c r="H952" s="239"/>
      <c r="I952" s="239"/>
      <c r="J952" s="239"/>
      <c r="K952" s="239"/>
      <c r="L952" s="239"/>
      <c r="M952" s="239"/>
    </row>
    <row r="953">
      <c r="A953" s="239"/>
      <c r="B953" s="239"/>
      <c r="C953" s="239"/>
      <c r="D953" s="239"/>
      <c r="E953" s="239"/>
      <c r="F953" s="239"/>
      <c r="G953" s="239"/>
      <c r="H953" s="239"/>
      <c r="I953" s="239"/>
      <c r="J953" s="239"/>
      <c r="K953" s="239"/>
      <c r="L953" s="239"/>
      <c r="M953" s="239"/>
    </row>
    <row r="954">
      <c r="A954" s="239"/>
      <c r="B954" s="239"/>
      <c r="C954" s="239"/>
      <c r="D954" s="239"/>
      <c r="E954" s="239"/>
      <c r="F954" s="239"/>
      <c r="G954" s="239"/>
      <c r="H954" s="239"/>
      <c r="I954" s="239"/>
      <c r="J954" s="239"/>
      <c r="K954" s="239"/>
      <c r="L954" s="239"/>
      <c r="M954" s="239"/>
    </row>
    <row r="955">
      <c r="A955" s="239"/>
      <c r="B955" s="239"/>
      <c r="C955" s="239"/>
      <c r="D955" s="239"/>
      <c r="E955" s="239"/>
      <c r="F955" s="239"/>
      <c r="G955" s="239"/>
      <c r="H955" s="239"/>
      <c r="I955" s="239"/>
      <c r="J955" s="239"/>
      <c r="K955" s="239"/>
      <c r="L955" s="239"/>
      <c r="M955" s="239"/>
    </row>
    <row r="956">
      <c r="A956" s="239"/>
      <c r="B956" s="239"/>
      <c r="C956" s="239"/>
      <c r="D956" s="239"/>
      <c r="E956" s="239"/>
      <c r="F956" s="239"/>
      <c r="G956" s="239"/>
      <c r="H956" s="239"/>
      <c r="I956" s="239"/>
      <c r="J956" s="239"/>
      <c r="K956" s="239"/>
      <c r="L956" s="239"/>
      <c r="M956" s="239"/>
    </row>
    <row r="957">
      <c r="A957" s="239"/>
      <c r="B957" s="239"/>
      <c r="C957" s="239"/>
      <c r="D957" s="239"/>
      <c r="E957" s="239"/>
      <c r="F957" s="239"/>
      <c r="G957" s="239"/>
      <c r="H957" s="239"/>
      <c r="I957" s="239"/>
      <c r="J957" s="239"/>
      <c r="K957" s="239"/>
      <c r="L957" s="239"/>
      <c r="M957" s="239"/>
    </row>
    <row r="958">
      <c r="A958" s="239"/>
      <c r="B958" s="239"/>
      <c r="C958" s="239"/>
      <c r="D958" s="239"/>
      <c r="E958" s="239"/>
      <c r="F958" s="239"/>
      <c r="G958" s="239"/>
      <c r="H958" s="239"/>
      <c r="I958" s="239"/>
      <c r="J958" s="239"/>
      <c r="K958" s="239"/>
      <c r="L958" s="239"/>
      <c r="M958" s="239"/>
    </row>
    <row r="959">
      <c r="A959" s="239"/>
      <c r="B959" s="239"/>
      <c r="C959" s="239"/>
      <c r="D959" s="239"/>
      <c r="E959" s="239"/>
      <c r="F959" s="239"/>
      <c r="G959" s="239"/>
      <c r="H959" s="239"/>
      <c r="I959" s="239"/>
      <c r="J959" s="239"/>
      <c r="K959" s="239"/>
      <c r="L959" s="239"/>
      <c r="M959" s="239"/>
    </row>
    <row r="960">
      <c r="A960" s="239"/>
      <c r="B960" s="239"/>
      <c r="C960" s="239"/>
      <c r="D960" s="239"/>
      <c r="E960" s="239"/>
      <c r="F960" s="239"/>
      <c r="G960" s="239"/>
      <c r="H960" s="239"/>
      <c r="I960" s="239"/>
      <c r="J960" s="239"/>
      <c r="K960" s="239"/>
      <c r="L960" s="239"/>
      <c r="M960" s="239"/>
    </row>
    <row r="961">
      <c r="A961" s="239"/>
      <c r="B961" s="239"/>
      <c r="C961" s="239"/>
      <c r="D961" s="239"/>
      <c r="E961" s="239"/>
      <c r="F961" s="239"/>
      <c r="G961" s="239"/>
      <c r="H961" s="239"/>
      <c r="I961" s="239"/>
      <c r="J961" s="239"/>
      <c r="K961" s="239"/>
      <c r="L961" s="239"/>
      <c r="M961" s="239"/>
    </row>
    <row r="962">
      <c r="A962" s="239"/>
      <c r="B962" s="239"/>
      <c r="C962" s="239"/>
      <c r="D962" s="239"/>
      <c r="E962" s="239"/>
      <c r="F962" s="239"/>
      <c r="G962" s="239"/>
      <c r="H962" s="239"/>
      <c r="I962" s="239"/>
      <c r="J962" s="239"/>
      <c r="K962" s="239"/>
      <c r="L962" s="239"/>
      <c r="M962" s="239"/>
    </row>
    <row r="963">
      <c r="A963" s="239"/>
      <c r="B963" s="239"/>
      <c r="C963" s="239"/>
      <c r="D963" s="239"/>
      <c r="E963" s="239"/>
      <c r="F963" s="239"/>
      <c r="G963" s="239"/>
      <c r="H963" s="239"/>
      <c r="I963" s="239"/>
      <c r="J963" s="239"/>
      <c r="K963" s="239"/>
      <c r="L963" s="239"/>
      <c r="M963" s="239"/>
    </row>
    <row r="964">
      <c r="A964" s="239"/>
      <c r="B964" s="239"/>
      <c r="C964" s="239"/>
      <c r="D964" s="239"/>
      <c r="E964" s="239"/>
      <c r="F964" s="239"/>
      <c r="G964" s="239"/>
      <c r="H964" s="239"/>
      <c r="I964" s="239"/>
      <c r="J964" s="239"/>
      <c r="K964" s="239"/>
      <c r="L964" s="239"/>
      <c r="M964" s="239"/>
    </row>
    <row r="965">
      <c r="A965" s="239"/>
      <c r="B965" s="239"/>
      <c r="C965" s="239"/>
      <c r="D965" s="239"/>
      <c r="E965" s="239"/>
      <c r="F965" s="239"/>
      <c r="G965" s="239"/>
      <c r="H965" s="239"/>
      <c r="I965" s="239"/>
      <c r="J965" s="239"/>
      <c r="K965" s="239"/>
      <c r="L965" s="239"/>
      <c r="M965" s="239"/>
    </row>
    <row r="966">
      <c r="A966" s="239"/>
      <c r="B966" s="239"/>
      <c r="C966" s="239"/>
      <c r="D966" s="239"/>
      <c r="E966" s="239"/>
      <c r="F966" s="239"/>
      <c r="G966" s="239"/>
      <c r="H966" s="239"/>
      <c r="I966" s="239"/>
      <c r="J966" s="239"/>
      <c r="K966" s="239"/>
      <c r="L966" s="239"/>
      <c r="M966" s="239"/>
    </row>
    <row r="967">
      <c r="A967" s="239"/>
      <c r="B967" s="239"/>
      <c r="C967" s="239"/>
      <c r="D967" s="239"/>
      <c r="E967" s="239"/>
      <c r="F967" s="239"/>
      <c r="G967" s="239"/>
      <c r="H967" s="239"/>
      <c r="I967" s="239"/>
      <c r="J967" s="239"/>
      <c r="K967" s="239"/>
      <c r="L967" s="239"/>
      <c r="M967" s="239"/>
    </row>
    <row r="968">
      <c r="A968" s="239"/>
      <c r="B968" s="239"/>
      <c r="C968" s="239"/>
      <c r="D968" s="239"/>
      <c r="E968" s="239"/>
      <c r="F968" s="239"/>
      <c r="G968" s="239"/>
      <c r="H968" s="239"/>
      <c r="I968" s="239"/>
      <c r="J968" s="239"/>
      <c r="K968" s="239"/>
      <c r="L968" s="239"/>
      <c r="M968" s="239"/>
    </row>
  </sheetData>
  <mergeCells count="2">
    <mergeCell ref="A1:A2"/>
    <mergeCell ref="B1:M1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9.13"/>
    <col customWidth="1" min="3" max="4" width="8.5"/>
    <col customWidth="1" min="5" max="7" width="9.38"/>
    <col customWidth="1" min="8" max="13" width="8.5"/>
  </cols>
  <sheetData>
    <row r="1">
      <c r="A1" s="197" t="s">
        <v>573</v>
      </c>
      <c r="B1" s="198" t="s">
        <v>630</v>
      </c>
      <c r="C1" s="2"/>
      <c r="D1" s="2"/>
      <c r="E1" s="2"/>
      <c r="F1" s="2"/>
      <c r="G1" s="2"/>
      <c r="H1" s="2"/>
      <c r="I1" s="2"/>
      <c r="J1" s="2"/>
      <c r="K1" s="2"/>
      <c r="L1" s="2"/>
      <c r="M1" s="3"/>
    </row>
    <row r="2">
      <c r="A2" s="109"/>
      <c r="B2" s="199">
        <f>'AWS cost summary (Backup)'!C$2</f>
        <v>45474</v>
      </c>
      <c r="C2" s="199">
        <f>'AWS cost summary (Backup)'!D$2</f>
        <v>45505</v>
      </c>
      <c r="D2" s="199">
        <f>'AWS cost summary (Backup)'!E$2</f>
        <v>45536</v>
      </c>
      <c r="E2" s="199">
        <f>'AWS cost summary (Backup)'!F$2</f>
        <v>45566</v>
      </c>
      <c r="F2" s="199">
        <f>'AWS cost summary (Backup)'!G$2</f>
        <v>45597</v>
      </c>
      <c r="G2" s="199">
        <f>'AWS cost summary (Backup)'!H$2</f>
        <v>45627</v>
      </c>
      <c r="H2" s="199">
        <f>'AWS cost summary (Backup)'!I$2</f>
        <v>45658</v>
      </c>
      <c r="I2" s="199">
        <f>'AWS cost summary (Backup)'!J$2</f>
        <v>45689</v>
      </c>
      <c r="J2" s="199">
        <f>'AWS cost summary (Backup)'!K$2</f>
        <v>45717</v>
      </c>
      <c r="K2" s="199">
        <f>'AWS cost summary (Backup)'!L$2</f>
        <v>45748</v>
      </c>
      <c r="L2" s="199">
        <f>'AWS cost summary (Backup)'!M$2</f>
        <v>45778</v>
      </c>
      <c r="M2" s="199">
        <f>'AWS cost summary (Backup)'!N$2</f>
        <v>45809</v>
      </c>
    </row>
    <row r="3">
      <c r="A3" s="253" t="s">
        <v>631</v>
      </c>
      <c r="B3" s="254">
        <f>'AWS cost summary'!B45</f>
        <v>4979.660428</v>
      </c>
      <c r="C3" s="254">
        <f>'AWS cost summary'!C45</f>
        <v>5217.503468</v>
      </c>
      <c r="D3" s="254">
        <f>'AWS cost summary'!D45</f>
        <v>5671.854313</v>
      </c>
      <c r="E3" s="254">
        <f>'AWS cost summary'!E45</f>
        <v>5363.33114</v>
      </c>
      <c r="F3" s="254">
        <f>'AWS cost summary'!F45</f>
        <v>6171.4428</v>
      </c>
      <c r="G3" s="254">
        <f>'AWS cost summary'!G45</f>
        <v>6331.374626</v>
      </c>
      <c r="H3" s="254">
        <f>'AWS cost summary'!H45</f>
        <v>5655.055647</v>
      </c>
      <c r="I3" s="254">
        <f>'AWS cost summary'!I45</f>
        <v>8045.940382</v>
      </c>
      <c r="J3" s="254">
        <f>'AWS cost summary'!J45</f>
        <v>7727.623392</v>
      </c>
      <c r="K3" s="254">
        <f>'AWS cost summary'!K45</f>
        <v>6893.164851</v>
      </c>
      <c r="L3" s="254">
        <f>'AWS cost summary'!L45</f>
        <v>5950.588332</v>
      </c>
      <c r="M3" s="254">
        <f>'AWS cost summary'!M45</f>
        <v>5012.370133</v>
      </c>
    </row>
    <row r="4">
      <c r="A4" s="253" t="s">
        <v>632</v>
      </c>
      <c r="B4" s="255">
        <f>'Azure cost summary'!B35</f>
        <v>1408.972471</v>
      </c>
      <c r="C4" s="255">
        <f>'Azure cost summary'!C35</f>
        <v>1557.577533</v>
      </c>
      <c r="D4" s="255">
        <f>'Azure cost summary'!D35</f>
        <v>1622.554642</v>
      </c>
      <c r="E4" s="255">
        <f>'Azure cost summary'!E35</f>
        <v>1699.828253</v>
      </c>
      <c r="F4" s="255">
        <f>'Azure cost summary'!F35</f>
        <v>2704.849836</v>
      </c>
      <c r="G4" s="255">
        <f>'Azure cost summary'!G35</f>
        <v>3729.243636</v>
      </c>
      <c r="H4" s="255">
        <f>'Azure cost summary'!H35</f>
        <v>6119.409127</v>
      </c>
      <c r="I4" s="255">
        <f>'Azure cost summary'!I35</f>
        <v>5135.823086</v>
      </c>
      <c r="J4" s="255">
        <f>'Azure cost summary'!J35</f>
        <v>5599.960899</v>
      </c>
      <c r="K4" s="255">
        <f>'Azure cost summary'!K35</f>
        <v>5880.710319</v>
      </c>
      <c r="L4" s="255">
        <f>'Azure cost summary'!L35</f>
        <v>6168.135772</v>
      </c>
      <c r="M4" s="255">
        <f>'Azure cost summary'!M35</f>
        <v>2852.581629</v>
      </c>
    </row>
    <row r="5">
      <c r="A5" s="253" t="s">
        <v>633</v>
      </c>
      <c r="B5" s="255">
        <f>'GCP cost summary'!B39</f>
        <v>37.43679522</v>
      </c>
      <c r="C5" s="255">
        <f>'GCP cost summary'!C39</f>
        <v>29.52733519</v>
      </c>
      <c r="D5" s="255">
        <f>'GCP cost summary'!D39</f>
        <v>268.9627605</v>
      </c>
      <c r="E5" s="255">
        <f>'GCP cost summary'!E39</f>
        <v>168.684388</v>
      </c>
      <c r="F5" s="255">
        <f>'GCP cost summary'!F39</f>
        <v>84.71964456</v>
      </c>
      <c r="G5" s="255">
        <f>'GCP cost summary'!G39</f>
        <v>94.21498354</v>
      </c>
      <c r="H5" s="255">
        <f>'GCP cost summary'!H39</f>
        <v>133.2226199</v>
      </c>
      <c r="I5" s="255">
        <f>'GCP cost summary'!I39</f>
        <v>159.5032474</v>
      </c>
      <c r="J5" s="255">
        <f>'GCP cost summary'!J39</f>
        <v>210.7942828</v>
      </c>
      <c r="K5" s="255">
        <f>'GCP cost summary'!K39</f>
        <v>214.1890543</v>
      </c>
      <c r="L5" s="255">
        <f>'GCP cost summary'!L39</f>
        <v>327.5771988</v>
      </c>
      <c r="M5" s="255">
        <f>'GCP cost summary'!M39</f>
        <v>66.5417855</v>
      </c>
    </row>
    <row r="6">
      <c r="A6" s="256" t="s">
        <v>634</v>
      </c>
      <c r="B6" s="257">
        <f t="shared" ref="B6:M6" si="1">SUM(B3:B5)</f>
        <v>6426.069694</v>
      </c>
      <c r="C6" s="257">
        <f t="shared" si="1"/>
        <v>6804.608336</v>
      </c>
      <c r="D6" s="257">
        <f t="shared" si="1"/>
        <v>7563.371716</v>
      </c>
      <c r="E6" s="257">
        <f t="shared" si="1"/>
        <v>7231.843781</v>
      </c>
      <c r="F6" s="257">
        <f t="shared" si="1"/>
        <v>8961.012281</v>
      </c>
      <c r="G6" s="257">
        <f t="shared" si="1"/>
        <v>10154.83325</v>
      </c>
      <c r="H6" s="257">
        <f t="shared" si="1"/>
        <v>11907.68739</v>
      </c>
      <c r="I6" s="257">
        <f t="shared" si="1"/>
        <v>13341.26671</v>
      </c>
      <c r="J6" s="257">
        <f t="shared" si="1"/>
        <v>13538.37857</v>
      </c>
      <c r="K6" s="257">
        <f t="shared" si="1"/>
        <v>12988.06422</v>
      </c>
      <c r="L6" s="257">
        <f t="shared" si="1"/>
        <v>12446.3013</v>
      </c>
      <c r="M6" s="257">
        <f t="shared" si="1"/>
        <v>7931.493547</v>
      </c>
    </row>
    <row r="7">
      <c r="A7" s="253" t="s">
        <v>635</v>
      </c>
      <c r="B7" s="255">
        <f>'Azure cost summary'!B36</f>
        <v>326.2892484</v>
      </c>
      <c r="C7" s="255">
        <f>'Azure cost summary'!C36</f>
        <v>1064.190847</v>
      </c>
      <c r="D7" s="255">
        <f>'Azure cost summary'!D36</f>
        <v>493.0357406</v>
      </c>
      <c r="E7" s="255">
        <f>'Azure cost summary'!E36</f>
        <v>464.4253878</v>
      </c>
      <c r="F7" s="255">
        <f>'Azure cost summary'!F36</f>
        <v>429.9153504</v>
      </c>
      <c r="G7" s="255">
        <f>'Azure cost summary'!G36</f>
        <v>388.571244</v>
      </c>
      <c r="H7" s="255">
        <f>'Azure cost summary'!H36</f>
        <v>488.0867547</v>
      </c>
      <c r="I7" s="255">
        <f>'Azure cost summary'!I36</f>
        <v>520.7497967</v>
      </c>
      <c r="J7" s="255">
        <f>'Azure cost summary'!J36</f>
        <v>551.4805988</v>
      </c>
      <c r="K7" s="255">
        <f>'Azure cost summary'!K36</f>
        <v>622.9884748</v>
      </c>
      <c r="L7" s="255">
        <f>'Azure cost summary'!L36</f>
        <v>603.5905563</v>
      </c>
      <c r="M7" s="255">
        <f>'Azure cost summary'!M36</f>
        <v>491.6473746</v>
      </c>
    </row>
    <row r="8">
      <c r="A8" s="253" t="s">
        <v>636</v>
      </c>
      <c r="B8" s="254">
        <f>'GCP cost summary'!B40</f>
        <v>0</v>
      </c>
      <c r="C8" s="254">
        <f>'GCP cost summary'!C40</f>
        <v>0</v>
      </c>
      <c r="D8" s="254">
        <f>'GCP cost summary'!D40</f>
        <v>0</v>
      </c>
      <c r="E8" s="254">
        <f>'GCP cost summary'!E40</f>
        <v>0</v>
      </c>
      <c r="F8" s="254">
        <f>'GCP cost summary'!F40</f>
        <v>0</v>
      </c>
      <c r="G8" s="254">
        <f>'GCP cost summary'!G40</f>
        <v>0</v>
      </c>
      <c r="H8" s="254">
        <f>'GCP cost summary'!H40</f>
        <v>0</v>
      </c>
      <c r="I8" s="254">
        <f>'GCP cost summary'!I40</f>
        <v>0</v>
      </c>
      <c r="J8" s="254">
        <f>'GCP cost summary'!J40</f>
        <v>0</v>
      </c>
      <c r="K8" s="254">
        <f>'GCP cost summary'!K40</f>
        <v>0</v>
      </c>
      <c r="L8" s="254">
        <f>'GCP cost summary'!L40</f>
        <v>362.3380695</v>
      </c>
      <c r="M8" s="254">
        <f>'GCP cost summary'!M40</f>
        <v>1.032821565</v>
      </c>
    </row>
    <row r="9">
      <c r="A9" s="253" t="s">
        <v>637</v>
      </c>
      <c r="B9" s="254">
        <f>'OpenAI cost summary'!B5</f>
        <v>92.73578098</v>
      </c>
      <c r="C9" s="254">
        <f>'OpenAI cost summary'!C5</f>
        <v>115.7440639</v>
      </c>
      <c r="D9" s="254">
        <f>'OpenAI cost summary'!D5</f>
        <v>236.063044</v>
      </c>
      <c r="E9" s="254">
        <f>'OpenAI cost summary'!E5</f>
        <v>1321.944572</v>
      </c>
      <c r="F9" s="254">
        <f>'OpenAI cost summary'!F5</f>
        <v>440.5558928</v>
      </c>
      <c r="G9" s="254">
        <f>'OpenAI cost summary'!G5</f>
        <v>341.633621</v>
      </c>
      <c r="H9" s="254">
        <f>'OpenAI cost summary'!H5</f>
        <v>437.5321962</v>
      </c>
      <c r="I9" s="254">
        <f>'OpenAI cost summary'!I5</f>
        <v>595.060977</v>
      </c>
      <c r="J9" s="254">
        <f>'OpenAI cost summary'!J5</f>
        <v>834.6424426</v>
      </c>
      <c r="K9" s="254">
        <f>'OpenAI cost summary'!K5</f>
        <v>686.7922329</v>
      </c>
      <c r="L9" s="254">
        <f>'OpenAI cost summary'!L5</f>
        <v>157.029757</v>
      </c>
      <c r="M9" s="254">
        <f>'OpenAI cost summary'!M5</f>
        <v>113.4863769</v>
      </c>
    </row>
    <row r="10">
      <c r="A10" s="253" t="s">
        <v>638</v>
      </c>
      <c r="B10" s="254" t="str">
        <f>'Runpod cost'!B4</f>
        <v/>
      </c>
      <c r="C10" s="254" t="str">
        <f>'Runpod cost'!C4</f>
        <v/>
      </c>
      <c r="D10" s="254" t="str">
        <f>'Runpod cost'!D4</f>
        <v/>
      </c>
      <c r="E10" s="254" t="str">
        <f>'Runpod cost'!E4</f>
        <v/>
      </c>
      <c r="F10" s="254">
        <f>'Runpod cost'!F4</f>
        <v>0.133</v>
      </c>
      <c r="G10" s="254">
        <f>'Runpod cost'!G4</f>
        <v>23.871</v>
      </c>
      <c r="H10" s="254">
        <f>'Runpod cost'!H4</f>
        <v>176.784</v>
      </c>
      <c r="I10" s="254">
        <f>'Runpod cost'!I4</f>
        <v>171.416</v>
      </c>
      <c r="J10" s="254">
        <f>'Runpod cost'!J4</f>
        <v>687.531</v>
      </c>
      <c r="K10" s="254">
        <f>'Runpod cost'!K4</f>
        <v>1465.602</v>
      </c>
      <c r="L10" s="254">
        <f>'Runpod cost'!L4</f>
        <v>410.301</v>
      </c>
      <c r="M10" s="254">
        <f>'Runpod cost'!M4</f>
        <v>48.052</v>
      </c>
    </row>
    <row r="11">
      <c r="A11" s="258" t="s">
        <v>639</v>
      </c>
      <c r="B11" s="257">
        <f t="shared" ref="B11:M11" si="2">SUM(B7:B10)</f>
        <v>419.0250293</v>
      </c>
      <c r="C11" s="257">
        <f t="shared" si="2"/>
        <v>1179.934911</v>
      </c>
      <c r="D11" s="257">
        <f t="shared" si="2"/>
        <v>729.0987846</v>
      </c>
      <c r="E11" s="257">
        <f t="shared" si="2"/>
        <v>1786.36996</v>
      </c>
      <c r="F11" s="257">
        <f t="shared" si="2"/>
        <v>870.6042432</v>
      </c>
      <c r="G11" s="257">
        <f t="shared" si="2"/>
        <v>754.075865</v>
      </c>
      <c r="H11" s="257">
        <f t="shared" si="2"/>
        <v>1102.402951</v>
      </c>
      <c r="I11" s="257">
        <f t="shared" si="2"/>
        <v>1287.226774</v>
      </c>
      <c r="J11" s="257">
        <f t="shared" si="2"/>
        <v>2073.654041</v>
      </c>
      <c r="K11" s="257">
        <f t="shared" si="2"/>
        <v>2775.382708</v>
      </c>
      <c r="L11" s="257">
        <f t="shared" si="2"/>
        <v>1533.259383</v>
      </c>
      <c r="M11" s="257">
        <f t="shared" si="2"/>
        <v>654.2185731</v>
      </c>
    </row>
    <row r="12">
      <c r="A12" s="259" t="s">
        <v>640</v>
      </c>
      <c r="B12" s="260">
        <f t="shared" ref="B12:M12" si="3">SUM(B6,B11)</f>
        <v>6845.094724</v>
      </c>
      <c r="C12" s="260">
        <f t="shared" si="3"/>
        <v>7984.543247</v>
      </c>
      <c r="D12" s="260">
        <f t="shared" si="3"/>
        <v>8292.4705</v>
      </c>
      <c r="E12" s="260">
        <f t="shared" si="3"/>
        <v>9018.213741</v>
      </c>
      <c r="F12" s="260">
        <f t="shared" si="3"/>
        <v>9831.616524</v>
      </c>
      <c r="G12" s="260">
        <f t="shared" si="3"/>
        <v>10908.90911</v>
      </c>
      <c r="H12" s="260">
        <f t="shared" si="3"/>
        <v>13010.09034</v>
      </c>
      <c r="I12" s="260">
        <f t="shared" si="3"/>
        <v>14628.49349</v>
      </c>
      <c r="J12" s="260">
        <f t="shared" si="3"/>
        <v>15612.03262</v>
      </c>
      <c r="K12" s="260">
        <f t="shared" si="3"/>
        <v>15763.44693</v>
      </c>
      <c r="L12" s="260">
        <f t="shared" si="3"/>
        <v>13979.56069</v>
      </c>
      <c r="M12" s="260">
        <f t="shared" si="3"/>
        <v>8585.71212</v>
      </c>
    </row>
    <row r="13">
      <c r="M13" s="227"/>
    </row>
  </sheetData>
  <mergeCells count="2">
    <mergeCell ref="A1:A2"/>
    <mergeCell ref="B1:M1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9.13"/>
    <col customWidth="1" min="3" max="13" width="9.38"/>
  </cols>
  <sheetData>
    <row r="1">
      <c r="A1" s="228" t="s">
        <v>573</v>
      </c>
      <c r="B1" s="229" t="s">
        <v>641</v>
      </c>
      <c r="C1" s="2"/>
      <c r="D1" s="2"/>
      <c r="E1" s="2"/>
      <c r="F1" s="2"/>
      <c r="G1" s="2"/>
      <c r="H1" s="2"/>
      <c r="I1" s="2"/>
      <c r="J1" s="2"/>
      <c r="K1" s="2"/>
      <c r="L1" s="2"/>
      <c r="M1" s="3"/>
    </row>
    <row r="2">
      <c r="A2" s="109"/>
      <c r="B2" s="230">
        <f>'AWS cost summary (Backup)'!C2</f>
        <v>45474</v>
      </c>
      <c r="C2" s="230">
        <f>'AWS cost summary (Backup)'!D2</f>
        <v>45505</v>
      </c>
      <c r="D2" s="230">
        <f>'AWS cost summary (Backup)'!E2</f>
        <v>45536</v>
      </c>
      <c r="E2" s="230">
        <f>'AWS cost summary (Backup)'!F2</f>
        <v>45566</v>
      </c>
      <c r="F2" s="230">
        <f>'AWS cost summary (Backup)'!G2</f>
        <v>45597</v>
      </c>
      <c r="G2" s="230">
        <f>'AWS cost summary (Backup)'!H2</f>
        <v>45627</v>
      </c>
      <c r="H2" s="230">
        <f>'AWS cost summary (Backup)'!I2</f>
        <v>45658</v>
      </c>
      <c r="I2" s="230">
        <f>'AWS cost summary (Backup)'!J2</f>
        <v>45689</v>
      </c>
      <c r="J2" s="230">
        <f>'AWS cost summary (Backup)'!K2</f>
        <v>45717</v>
      </c>
      <c r="K2" s="230">
        <f>'AWS cost summary (Backup)'!L2</f>
        <v>45748</v>
      </c>
      <c r="L2" s="230">
        <f>'AWS cost summary (Backup)'!M2</f>
        <v>45778</v>
      </c>
      <c r="M2" s="230">
        <f>'AWS cost summary (Backup)'!N2</f>
        <v>45809</v>
      </c>
    </row>
    <row r="3">
      <c r="A3" s="231" t="s">
        <v>642</v>
      </c>
      <c r="B3" s="232">
        <f>'AWS cost summary'!B46</f>
        <v>0</v>
      </c>
      <c r="C3" s="232">
        <f>'AWS cost summary'!C46</f>
        <v>0.4476577829</v>
      </c>
      <c r="D3" s="232">
        <f>'AWS cost summary'!D46</f>
        <v>5.394133775</v>
      </c>
      <c r="E3" s="232">
        <f>'AWS cost summary'!E46</f>
        <v>11.09987279</v>
      </c>
      <c r="F3" s="232">
        <f>'AWS cost summary'!F46</f>
        <v>17.95252132</v>
      </c>
      <c r="G3" s="232">
        <f>'AWS cost summary'!G46</f>
        <v>31.69823691</v>
      </c>
      <c r="H3" s="232">
        <f>'AWS cost summary'!H46</f>
        <v>54.68810277</v>
      </c>
      <c r="I3" s="232">
        <f>'AWS cost summary'!I46</f>
        <v>65.14082334</v>
      </c>
      <c r="J3" s="232">
        <f>'AWS cost summary'!J46</f>
        <v>78.06330569</v>
      </c>
      <c r="K3" s="232">
        <f>'AWS cost summary'!K46</f>
        <v>111.2921383</v>
      </c>
      <c r="L3" s="232">
        <f>'AWS cost summary'!L46</f>
        <v>82.50495871</v>
      </c>
      <c r="M3" s="232">
        <f>'AWS cost summary'!M46</f>
        <v>32.70000108</v>
      </c>
    </row>
    <row r="4">
      <c r="A4" s="231" t="s">
        <v>643</v>
      </c>
      <c r="B4" s="234">
        <f>'Azure cost summary'!B37</f>
        <v>11.24580398</v>
      </c>
      <c r="C4" s="234">
        <f>'Azure cost summary'!C37</f>
        <v>10.66311381</v>
      </c>
      <c r="D4" s="234">
        <f>'Azure cost summary'!D37</f>
        <v>101.1828819</v>
      </c>
      <c r="E4" s="234">
        <f>'Azure cost summary'!E37</f>
        <v>164.3408051</v>
      </c>
      <c r="F4" s="234">
        <f>'Azure cost summary'!F37</f>
        <v>193.2843095</v>
      </c>
      <c r="G4" s="234">
        <f>'Azure cost summary'!G37</f>
        <v>271.2421973</v>
      </c>
      <c r="H4" s="234">
        <f>'Azure cost summary'!H37</f>
        <v>308.7239499</v>
      </c>
      <c r="I4" s="234">
        <f>'Azure cost summary'!I37</f>
        <v>268.6782676</v>
      </c>
      <c r="J4" s="234">
        <f>'Azure cost summary'!J37</f>
        <v>336.2537446</v>
      </c>
      <c r="K4" s="234">
        <f>'Azure cost summary'!K37</f>
        <v>337.7600237</v>
      </c>
      <c r="L4" s="234">
        <f>'Azure cost summary'!L37</f>
        <v>528.5694431</v>
      </c>
      <c r="M4" s="234">
        <f>'Azure cost summary'!M37</f>
        <v>47.58902767</v>
      </c>
    </row>
    <row r="5">
      <c r="A5" s="233" t="s">
        <v>644</v>
      </c>
      <c r="B5" s="234">
        <f>'GCP cost summary'!B41</f>
        <v>0.01003667432</v>
      </c>
      <c r="C5" s="234">
        <f>'GCP cost summary'!C41</f>
        <v>0.01003307346</v>
      </c>
      <c r="D5" s="234">
        <f>'GCP cost summary'!D41</f>
        <v>0.01002881392</v>
      </c>
      <c r="E5" s="234">
        <f>'GCP cost summary'!E41</f>
        <v>0.03008997288</v>
      </c>
      <c r="F5" s="234">
        <f>'GCP cost summary'!F41</f>
        <v>0.02007574516</v>
      </c>
      <c r="G5" s="234">
        <f>'GCP cost summary'!G41</f>
        <v>0.09156963843</v>
      </c>
      <c r="H5" s="234">
        <f>'GCP cost summary'!H41</f>
        <v>0.01018833129</v>
      </c>
      <c r="I5" s="234">
        <f>'GCP cost summary'!I41</f>
        <v>0.01009642027</v>
      </c>
      <c r="J5" s="234">
        <f>'GCP cost summary'!J41</f>
        <v>0.01010180106</v>
      </c>
      <c r="K5" s="234">
        <f>'GCP cost summary'!K41</f>
        <v>3.877426762</v>
      </c>
      <c r="L5" s="234">
        <f>'GCP cost summary'!L41</f>
        <v>7.815363553</v>
      </c>
      <c r="M5" s="234">
        <f>'GCP cost summary'!M41</f>
        <v>1.494081682</v>
      </c>
    </row>
    <row r="6">
      <c r="A6" s="235" t="s">
        <v>645</v>
      </c>
      <c r="B6" s="236">
        <f t="shared" ref="B6:M6" si="1">SUM(B3:B5)</f>
        <v>11.25584065</v>
      </c>
      <c r="C6" s="236">
        <f t="shared" si="1"/>
        <v>11.12080467</v>
      </c>
      <c r="D6" s="236">
        <f t="shared" si="1"/>
        <v>106.5870445</v>
      </c>
      <c r="E6" s="236">
        <f t="shared" si="1"/>
        <v>175.4707679</v>
      </c>
      <c r="F6" s="236">
        <f t="shared" si="1"/>
        <v>211.2569066</v>
      </c>
      <c r="G6" s="236">
        <f t="shared" si="1"/>
        <v>303.0320038</v>
      </c>
      <c r="H6" s="236">
        <f t="shared" si="1"/>
        <v>363.422241</v>
      </c>
      <c r="I6" s="236">
        <f t="shared" si="1"/>
        <v>333.8291874</v>
      </c>
      <c r="J6" s="236">
        <f t="shared" si="1"/>
        <v>414.3271521</v>
      </c>
      <c r="K6" s="236">
        <f t="shared" si="1"/>
        <v>452.9295888</v>
      </c>
      <c r="L6" s="236">
        <f t="shared" si="1"/>
        <v>618.8897654</v>
      </c>
      <c r="M6" s="236">
        <f t="shared" si="1"/>
        <v>81.78311044</v>
      </c>
    </row>
    <row r="7">
      <c r="A7" s="235" t="s">
        <v>646</v>
      </c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</row>
    <row r="8">
      <c r="A8" s="237" t="s">
        <v>647</v>
      </c>
      <c r="B8" s="238" t="str">
        <f t="shared" ref="B8:M8" si="2">B3/B7</f>
        <v>#DIV/0!</v>
      </c>
      <c r="C8" s="238" t="str">
        <f t="shared" si="2"/>
        <v>#DIV/0!</v>
      </c>
      <c r="D8" s="238" t="str">
        <f t="shared" si="2"/>
        <v>#DIV/0!</v>
      </c>
      <c r="E8" s="238" t="str">
        <f t="shared" si="2"/>
        <v>#DIV/0!</v>
      </c>
      <c r="F8" s="238" t="str">
        <f t="shared" si="2"/>
        <v>#DIV/0!</v>
      </c>
      <c r="G8" s="238" t="str">
        <f t="shared" si="2"/>
        <v>#DIV/0!</v>
      </c>
      <c r="H8" s="238" t="str">
        <f t="shared" si="2"/>
        <v>#DIV/0!</v>
      </c>
      <c r="I8" s="238" t="str">
        <f t="shared" si="2"/>
        <v>#DIV/0!</v>
      </c>
      <c r="J8" s="238" t="str">
        <f t="shared" si="2"/>
        <v>#DIV/0!</v>
      </c>
      <c r="K8" s="238" t="str">
        <f t="shared" si="2"/>
        <v>#DIV/0!</v>
      </c>
      <c r="L8" s="238" t="str">
        <f t="shared" si="2"/>
        <v>#DIV/0!</v>
      </c>
      <c r="M8" s="252" t="str">
        <f t="shared" si="2"/>
        <v>#DIV/0!</v>
      </c>
    </row>
    <row r="9">
      <c r="A9" s="4"/>
      <c r="B9" s="134"/>
      <c r="C9" s="134"/>
      <c r="D9" s="134"/>
      <c r="E9" s="134"/>
      <c r="F9" s="134"/>
      <c r="G9" s="134"/>
      <c r="H9" s="134"/>
      <c r="I9" s="134"/>
      <c r="J9" s="134"/>
      <c r="K9" s="134"/>
      <c r="L9" s="134"/>
      <c r="M9" s="134"/>
    </row>
    <row r="10">
      <c r="A10" s="239"/>
      <c r="B10" s="239"/>
      <c r="C10" s="239"/>
      <c r="D10" s="239"/>
      <c r="E10" s="239"/>
      <c r="F10" s="239"/>
      <c r="G10" s="239"/>
      <c r="H10" s="239"/>
      <c r="I10" s="239"/>
      <c r="J10" s="239"/>
      <c r="K10" s="239"/>
      <c r="L10" s="239"/>
      <c r="M10" s="239"/>
    </row>
    <row r="11">
      <c r="A11" s="239"/>
      <c r="B11" s="239"/>
      <c r="C11" s="239"/>
      <c r="D11" s="239"/>
      <c r="E11" s="239"/>
      <c r="F11" s="239"/>
      <c r="G11" s="239"/>
      <c r="H11" s="239"/>
      <c r="I11" s="239"/>
      <c r="J11" s="239"/>
      <c r="K11" s="239"/>
      <c r="L11" s="239"/>
      <c r="M11" s="239"/>
    </row>
    <row r="1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</row>
    <row r="13">
      <c r="A13" s="239"/>
      <c r="B13" s="239"/>
      <c r="C13" s="239"/>
      <c r="D13" s="239"/>
      <c r="E13" s="239"/>
      <c r="F13" s="239"/>
      <c r="G13" s="239"/>
      <c r="H13" s="239"/>
      <c r="I13" s="239"/>
      <c r="J13" s="239"/>
      <c r="K13" s="239"/>
      <c r="L13" s="239"/>
      <c r="M13" s="239"/>
    </row>
    <row r="14">
      <c r="A14" s="239"/>
      <c r="B14" s="239"/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39"/>
    </row>
    <row r="15">
      <c r="A15" s="239"/>
      <c r="B15" s="239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</row>
    <row r="16">
      <c r="A16" s="239"/>
      <c r="B16" s="239"/>
      <c r="C16" s="239"/>
      <c r="D16" s="239"/>
      <c r="E16" s="239"/>
      <c r="F16" s="239"/>
      <c r="G16" s="239"/>
      <c r="H16" s="239"/>
      <c r="I16" s="239"/>
      <c r="J16" s="239"/>
      <c r="K16" s="239"/>
      <c r="L16" s="239"/>
      <c r="M16" s="239"/>
    </row>
    <row r="17">
      <c r="A17" s="239"/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</row>
    <row r="18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</row>
    <row r="19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</row>
    <row r="20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</row>
    <row r="21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</row>
    <row r="2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</row>
    <row r="23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</row>
    <row r="24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</row>
    <row r="25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</row>
    <row r="26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</row>
    <row r="27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</row>
    <row r="28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</row>
    <row r="29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</row>
    <row r="30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</row>
    <row r="31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</row>
    <row r="3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</row>
    <row r="33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</row>
    <row r="34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</row>
    <row r="35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</row>
    <row r="36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</row>
    <row r="37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</row>
    <row r="38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</row>
    <row r="39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</row>
    <row r="40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</row>
    <row r="41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</row>
    <row r="4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</row>
    <row r="43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</row>
    <row r="44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</row>
    <row r="45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</row>
    <row r="46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</row>
    <row r="47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</row>
    <row r="48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</row>
    <row r="49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</row>
    <row r="50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</row>
    <row r="51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</row>
    <row r="5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</row>
    <row r="53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</row>
    <row r="54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</row>
    <row r="55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</row>
    <row r="56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</row>
    <row r="57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</row>
    <row r="58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</row>
    <row r="59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</row>
    <row r="60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</row>
    <row r="61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</row>
    <row r="6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</row>
    <row r="63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</row>
    <row r="64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</row>
    <row r="65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</row>
    <row r="66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</row>
    <row r="67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</row>
    <row r="68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</row>
    <row r="69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</row>
    <row r="70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</row>
    <row r="71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</row>
    <row r="7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</row>
    <row r="73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</row>
    <row r="74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</row>
    <row r="75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</row>
    <row r="76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</row>
    <row r="77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</row>
    <row r="78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</row>
    <row r="79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</row>
    <row r="80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</row>
    <row r="81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</row>
    <row r="8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</row>
    <row r="83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</row>
    <row r="84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</row>
    <row r="85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</row>
    <row r="86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</row>
    <row r="87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</row>
    <row r="88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</row>
    <row r="89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</row>
    <row r="90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</row>
    <row r="91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</row>
    <row r="9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</row>
    <row r="93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</row>
    <row r="94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</row>
    <row r="95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</row>
    <row r="96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</row>
    <row r="97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</row>
    <row r="98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</row>
    <row r="99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</row>
    <row r="100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</row>
    <row r="101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</row>
    <row r="10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</row>
    <row r="103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</row>
    <row r="104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</row>
    <row r="105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</row>
    <row r="106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</row>
    <row r="107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</row>
    <row r="108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</row>
    <row r="109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</row>
    <row r="110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</row>
    <row r="111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</row>
    <row r="11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</row>
    <row r="113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</row>
    <row r="114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</row>
    <row r="115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</row>
    <row r="116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</row>
    <row r="117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</row>
    <row r="118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</row>
    <row r="119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</row>
    <row r="120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</row>
    <row r="121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</row>
    <row r="12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</row>
    <row r="123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</row>
    <row r="124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</row>
    <row r="125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</row>
    <row r="126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</row>
    <row r="127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</row>
    <row r="128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</row>
    <row r="129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</row>
    <row r="130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</row>
    <row r="131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</row>
    <row r="13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</row>
    <row r="133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</row>
    <row r="134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</row>
    <row r="135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</row>
    <row r="136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</row>
    <row r="137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</row>
    <row r="138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</row>
    <row r="139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</row>
    <row r="140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</row>
    <row r="141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</row>
    <row r="14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</row>
    <row r="143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</row>
    <row r="144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</row>
    <row r="145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</row>
    <row r="146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</row>
    <row r="147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</row>
    <row r="148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</row>
    <row r="149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</row>
    <row r="150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</row>
    <row r="151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</row>
    <row r="15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</row>
    <row r="153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</row>
    <row r="154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</row>
    <row r="155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</row>
    <row r="156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</row>
    <row r="157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</row>
    <row r="158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</row>
    <row r="159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</row>
    <row r="160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</row>
    <row r="161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</row>
    <row r="16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</row>
    <row r="163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</row>
    <row r="164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</row>
    <row r="165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</row>
    <row r="166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</row>
    <row r="167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</row>
    <row r="168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</row>
    <row r="169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</row>
    <row r="170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</row>
    <row r="171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</row>
    <row r="17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</row>
    <row r="173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</row>
    <row r="174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</row>
    <row r="175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</row>
    <row r="176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</row>
    <row r="177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</row>
    <row r="178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</row>
    <row r="179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</row>
    <row r="180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</row>
    <row r="181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</row>
    <row r="18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</row>
    <row r="183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</row>
    <row r="184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</row>
    <row r="185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</row>
    <row r="186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</row>
    <row r="187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</row>
    <row r="188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</row>
    <row r="189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</row>
    <row r="190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</row>
    <row r="191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</row>
    <row r="19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</row>
    <row r="193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</row>
    <row r="194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</row>
    <row r="195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</row>
    <row r="196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</row>
    <row r="197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</row>
    <row r="198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</row>
    <row r="199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</row>
    <row r="200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</row>
    <row r="201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</row>
    <row r="20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</row>
    <row r="203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</row>
    <row r="204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</row>
    <row r="205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</row>
    <row r="206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</row>
    <row r="207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</row>
    <row r="208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</row>
    <row r="209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</row>
    <row r="210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</row>
    <row r="211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</row>
    <row r="21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  <c r="M212" s="239"/>
    </row>
    <row r="213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  <c r="M213" s="239"/>
    </row>
    <row r="214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  <c r="M214" s="239"/>
    </row>
    <row r="215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  <c r="M215" s="239"/>
    </row>
    <row r="216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  <c r="M216" s="239"/>
    </row>
    <row r="217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  <c r="M217" s="239"/>
    </row>
    <row r="218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  <c r="M218" s="239"/>
    </row>
    <row r="219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  <c r="M219" s="239"/>
    </row>
    <row r="220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  <c r="M220" s="239"/>
    </row>
    <row r="221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  <c r="M221" s="239"/>
    </row>
    <row r="22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  <c r="M222" s="239"/>
    </row>
    <row r="223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  <c r="M223" s="239"/>
    </row>
    <row r="224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  <c r="M224" s="239"/>
    </row>
    <row r="225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  <c r="M225" s="239"/>
    </row>
    <row r="226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  <c r="M226" s="239"/>
    </row>
    <row r="227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  <c r="M227" s="239"/>
    </row>
    <row r="228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  <c r="M228" s="239"/>
    </row>
    <row r="229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  <c r="M229" s="239"/>
    </row>
    <row r="230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  <c r="M230" s="239"/>
    </row>
    <row r="231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  <c r="M231" s="239"/>
    </row>
    <row r="23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  <c r="M232" s="239"/>
    </row>
    <row r="233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  <c r="M233" s="239"/>
    </row>
    <row r="234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  <c r="M234" s="239"/>
    </row>
    <row r="235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  <c r="M235" s="239"/>
    </row>
    <row r="236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  <c r="M236" s="239"/>
    </row>
    <row r="237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  <c r="M237" s="239"/>
    </row>
    <row r="238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  <c r="M238" s="239"/>
    </row>
    <row r="239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  <c r="M239" s="239"/>
    </row>
    <row r="240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  <c r="M240" s="239"/>
    </row>
    <row r="241">
      <c r="A241" s="239"/>
      <c r="B241" s="239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  <c r="M241" s="239"/>
    </row>
    <row r="242">
      <c r="A242" s="239"/>
      <c r="B242" s="239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  <c r="M242" s="239"/>
    </row>
    <row r="243">
      <c r="A243" s="239"/>
      <c r="B243" s="239"/>
      <c r="C243" s="239"/>
      <c r="D243" s="239"/>
      <c r="E243" s="239"/>
      <c r="F243" s="239"/>
      <c r="G243" s="239"/>
      <c r="H243" s="239"/>
      <c r="I243" s="239"/>
      <c r="J243" s="239"/>
      <c r="K243" s="239"/>
      <c r="L243" s="239"/>
      <c r="M243" s="239"/>
    </row>
    <row r="244">
      <c r="A244" s="239"/>
      <c r="B244" s="239"/>
      <c r="C244" s="239"/>
      <c r="D244" s="239"/>
      <c r="E244" s="239"/>
      <c r="F244" s="239"/>
      <c r="G244" s="239"/>
      <c r="H244" s="239"/>
      <c r="I244" s="239"/>
      <c r="J244" s="239"/>
      <c r="K244" s="239"/>
      <c r="L244" s="239"/>
      <c r="M244" s="239"/>
    </row>
    <row r="245">
      <c r="A245" s="239"/>
      <c r="B245" s="239"/>
      <c r="C245" s="239"/>
      <c r="D245" s="239"/>
      <c r="E245" s="239"/>
      <c r="F245" s="239"/>
      <c r="G245" s="239"/>
      <c r="H245" s="239"/>
      <c r="I245" s="239"/>
      <c r="J245" s="239"/>
      <c r="K245" s="239"/>
      <c r="L245" s="239"/>
      <c r="M245" s="239"/>
    </row>
    <row r="246">
      <c r="A246" s="239"/>
      <c r="B246" s="239"/>
      <c r="C246" s="239"/>
      <c r="D246" s="239"/>
      <c r="E246" s="239"/>
      <c r="F246" s="239"/>
      <c r="G246" s="239"/>
      <c r="H246" s="239"/>
      <c r="I246" s="239"/>
      <c r="J246" s="239"/>
      <c r="K246" s="239"/>
      <c r="L246" s="239"/>
      <c r="M246" s="239"/>
    </row>
    <row r="247">
      <c r="A247" s="239"/>
      <c r="B247" s="239"/>
      <c r="C247" s="239"/>
      <c r="D247" s="239"/>
      <c r="E247" s="239"/>
      <c r="F247" s="239"/>
      <c r="G247" s="239"/>
      <c r="H247" s="239"/>
      <c r="I247" s="239"/>
      <c r="J247" s="239"/>
      <c r="K247" s="239"/>
      <c r="L247" s="239"/>
      <c r="M247" s="239"/>
    </row>
    <row r="248">
      <c r="A248" s="239"/>
      <c r="B248" s="239"/>
      <c r="C248" s="239"/>
      <c r="D248" s="239"/>
      <c r="E248" s="239"/>
      <c r="F248" s="239"/>
      <c r="G248" s="239"/>
      <c r="H248" s="239"/>
      <c r="I248" s="239"/>
      <c r="J248" s="239"/>
      <c r="K248" s="239"/>
      <c r="L248" s="239"/>
      <c r="M248" s="239"/>
    </row>
    <row r="249">
      <c r="A249" s="239"/>
      <c r="B249" s="239"/>
      <c r="C249" s="239"/>
      <c r="D249" s="239"/>
      <c r="E249" s="239"/>
      <c r="F249" s="239"/>
      <c r="G249" s="239"/>
      <c r="H249" s="239"/>
      <c r="I249" s="239"/>
      <c r="J249" s="239"/>
      <c r="K249" s="239"/>
      <c r="L249" s="239"/>
      <c r="M249" s="239"/>
    </row>
    <row r="250">
      <c r="A250" s="239"/>
      <c r="B250" s="239"/>
      <c r="C250" s="239"/>
      <c r="D250" s="239"/>
      <c r="E250" s="239"/>
      <c r="F250" s="239"/>
      <c r="G250" s="239"/>
      <c r="H250" s="239"/>
      <c r="I250" s="239"/>
      <c r="J250" s="239"/>
      <c r="K250" s="239"/>
      <c r="L250" s="239"/>
      <c r="M250" s="239"/>
    </row>
    <row r="251">
      <c r="A251" s="239"/>
      <c r="B251" s="239"/>
      <c r="C251" s="239"/>
      <c r="D251" s="239"/>
      <c r="E251" s="239"/>
      <c r="F251" s="239"/>
      <c r="G251" s="239"/>
      <c r="H251" s="239"/>
      <c r="I251" s="239"/>
      <c r="J251" s="239"/>
      <c r="K251" s="239"/>
      <c r="L251" s="239"/>
      <c r="M251" s="239"/>
    </row>
    <row r="252">
      <c r="A252" s="239"/>
      <c r="B252" s="239"/>
      <c r="C252" s="239"/>
      <c r="D252" s="239"/>
      <c r="E252" s="239"/>
      <c r="F252" s="239"/>
      <c r="G252" s="239"/>
      <c r="H252" s="239"/>
      <c r="I252" s="239"/>
      <c r="J252" s="239"/>
      <c r="K252" s="239"/>
      <c r="L252" s="239"/>
      <c r="M252" s="239"/>
    </row>
    <row r="253">
      <c r="A253" s="239"/>
      <c r="B253" s="239"/>
      <c r="C253" s="239"/>
      <c r="D253" s="239"/>
      <c r="E253" s="239"/>
      <c r="F253" s="239"/>
      <c r="G253" s="239"/>
      <c r="H253" s="239"/>
      <c r="I253" s="239"/>
      <c r="J253" s="239"/>
      <c r="K253" s="239"/>
      <c r="L253" s="239"/>
      <c r="M253" s="239"/>
    </row>
    <row r="254">
      <c r="A254" s="239"/>
      <c r="B254" s="239"/>
      <c r="C254" s="239"/>
      <c r="D254" s="239"/>
      <c r="E254" s="239"/>
      <c r="F254" s="239"/>
      <c r="G254" s="239"/>
      <c r="H254" s="239"/>
      <c r="I254" s="239"/>
      <c r="J254" s="239"/>
      <c r="K254" s="239"/>
      <c r="L254" s="239"/>
      <c r="M254" s="239"/>
    </row>
    <row r="255">
      <c r="A255" s="239"/>
      <c r="B255" s="239"/>
      <c r="C255" s="239"/>
      <c r="D255" s="239"/>
      <c r="E255" s="239"/>
      <c r="F255" s="239"/>
      <c r="G255" s="239"/>
      <c r="H255" s="239"/>
      <c r="I255" s="239"/>
      <c r="J255" s="239"/>
      <c r="K255" s="239"/>
      <c r="L255" s="239"/>
      <c r="M255" s="239"/>
    </row>
    <row r="256">
      <c r="A256" s="239"/>
      <c r="B256" s="239"/>
      <c r="C256" s="239"/>
      <c r="D256" s="239"/>
      <c r="E256" s="239"/>
      <c r="F256" s="239"/>
      <c r="G256" s="239"/>
      <c r="H256" s="239"/>
      <c r="I256" s="239"/>
      <c r="J256" s="239"/>
      <c r="K256" s="239"/>
      <c r="L256" s="239"/>
      <c r="M256" s="239"/>
    </row>
    <row r="257">
      <c r="A257" s="239"/>
      <c r="B257" s="239"/>
      <c r="C257" s="239"/>
      <c r="D257" s="239"/>
      <c r="E257" s="239"/>
      <c r="F257" s="239"/>
      <c r="G257" s="239"/>
      <c r="H257" s="239"/>
      <c r="I257" s="239"/>
      <c r="J257" s="239"/>
      <c r="K257" s="239"/>
      <c r="L257" s="239"/>
      <c r="M257" s="239"/>
    </row>
    <row r="258">
      <c r="A258" s="239"/>
      <c r="B258" s="239"/>
      <c r="C258" s="239"/>
      <c r="D258" s="239"/>
      <c r="E258" s="239"/>
      <c r="F258" s="239"/>
      <c r="G258" s="239"/>
      <c r="H258" s="239"/>
      <c r="I258" s="239"/>
      <c r="J258" s="239"/>
      <c r="K258" s="239"/>
      <c r="L258" s="239"/>
      <c r="M258" s="239"/>
    </row>
    <row r="259">
      <c r="A259" s="239"/>
      <c r="B259" s="239"/>
      <c r="C259" s="239"/>
      <c r="D259" s="239"/>
      <c r="E259" s="239"/>
      <c r="F259" s="239"/>
      <c r="G259" s="239"/>
      <c r="H259" s="239"/>
      <c r="I259" s="239"/>
      <c r="J259" s="239"/>
      <c r="K259" s="239"/>
      <c r="L259" s="239"/>
      <c r="M259" s="239"/>
    </row>
    <row r="260">
      <c r="A260" s="239"/>
      <c r="B260" s="239"/>
      <c r="C260" s="239"/>
      <c r="D260" s="239"/>
      <c r="E260" s="239"/>
      <c r="F260" s="239"/>
      <c r="G260" s="239"/>
      <c r="H260" s="239"/>
      <c r="I260" s="239"/>
      <c r="J260" s="239"/>
      <c r="K260" s="239"/>
      <c r="L260" s="239"/>
      <c r="M260" s="239"/>
    </row>
    <row r="261">
      <c r="A261" s="239"/>
      <c r="B261" s="239"/>
      <c r="C261" s="239"/>
      <c r="D261" s="239"/>
      <c r="E261" s="239"/>
      <c r="F261" s="239"/>
      <c r="G261" s="239"/>
      <c r="H261" s="239"/>
      <c r="I261" s="239"/>
      <c r="J261" s="239"/>
      <c r="K261" s="239"/>
      <c r="L261" s="239"/>
      <c r="M261" s="239"/>
    </row>
    <row r="262">
      <c r="A262" s="239"/>
      <c r="B262" s="239"/>
      <c r="C262" s="239"/>
      <c r="D262" s="239"/>
      <c r="E262" s="239"/>
      <c r="F262" s="239"/>
      <c r="G262" s="239"/>
      <c r="H262" s="239"/>
      <c r="I262" s="239"/>
      <c r="J262" s="239"/>
      <c r="K262" s="239"/>
      <c r="L262" s="239"/>
      <c r="M262" s="239"/>
    </row>
    <row r="263">
      <c r="A263" s="239"/>
      <c r="B263" s="239"/>
      <c r="C263" s="239"/>
      <c r="D263" s="239"/>
      <c r="E263" s="239"/>
      <c r="F263" s="239"/>
      <c r="G263" s="239"/>
      <c r="H263" s="239"/>
      <c r="I263" s="239"/>
      <c r="J263" s="239"/>
      <c r="K263" s="239"/>
      <c r="L263" s="239"/>
      <c r="M263" s="239"/>
    </row>
    <row r="264">
      <c r="A264" s="239"/>
      <c r="B264" s="239"/>
      <c r="C264" s="239"/>
      <c r="D264" s="239"/>
      <c r="E264" s="239"/>
      <c r="F264" s="239"/>
      <c r="G264" s="239"/>
      <c r="H264" s="239"/>
      <c r="I264" s="239"/>
      <c r="J264" s="239"/>
      <c r="K264" s="239"/>
      <c r="L264" s="239"/>
      <c r="M264" s="239"/>
    </row>
    <row r="265">
      <c r="A265" s="239"/>
      <c r="B265" s="239"/>
      <c r="C265" s="239"/>
      <c r="D265" s="239"/>
      <c r="E265" s="239"/>
      <c r="F265" s="239"/>
      <c r="G265" s="239"/>
      <c r="H265" s="239"/>
      <c r="I265" s="239"/>
      <c r="J265" s="239"/>
      <c r="K265" s="239"/>
      <c r="L265" s="239"/>
      <c r="M265" s="239"/>
    </row>
    <row r="266">
      <c r="A266" s="239"/>
      <c r="B266" s="239"/>
      <c r="C266" s="239"/>
      <c r="D266" s="239"/>
      <c r="E266" s="239"/>
      <c r="F266" s="239"/>
      <c r="G266" s="239"/>
      <c r="H266" s="239"/>
      <c r="I266" s="239"/>
      <c r="J266" s="239"/>
      <c r="K266" s="239"/>
      <c r="L266" s="239"/>
      <c r="M266" s="239"/>
    </row>
    <row r="267">
      <c r="A267" s="239"/>
      <c r="B267" s="239"/>
      <c r="C267" s="239"/>
      <c r="D267" s="239"/>
      <c r="E267" s="239"/>
      <c r="F267" s="239"/>
      <c r="G267" s="239"/>
      <c r="H267" s="239"/>
      <c r="I267" s="239"/>
      <c r="J267" s="239"/>
      <c r="K267" s="239"/>
      <c r="L267" s="239"/>
      <c r="M267" s="239"/>
    </row>
    <row r="268">
      <c r="A268" s="239"/>
      <c r="B268" s="239"/>
      <c r="C268" s="239"/>
      <c r="D268" s="239"/>
      <c r="E268" s="239"/>
      <c r="F268" s="239"/>
      <c r="G268" s="239"/>
      <c r="H268" s="239"/>
      <c r="I268" s="239"/>
      <c r="J268" s="239"/>
      <c r="K268" s="239"/>
      <c r="L268" s="239"/>
      <c r="M268" s="239"/>
    </row>
    <row r="269">
      <c r="A269" s="239"/>
      <c r="B269" s="239"/>
      <c r="C269" s="239"/>
      <c r="D269" s="239"/>
      <c r="E269" s="239"/>
      <c r="F269" s="239"/>
      <c r="G269" s="239"/>
      <c r="H269" s="239"/>
      <c r="I269" s="239"/>
      <c r="J269" s="239"/>
      <c r="K269" s="239"/>
      <c r="L269" s="239"/>
      <c r="M269" s="239"/>
    </row>
    <row r="270">
      <c r="A270" s="239"/>
      <c r="B270" s="239"/>
      <c r="C270" s="239"/>
      <c r="D270" s="239"/>
      <c r="E270" s="239"/>
      <c r="F270" s="239"/>
      <c r="G270" s="239"/>
      <c r="H270" s="239"/>
      <c r="I270" s="239"/>
      <c r="J270" s="239"/>
      <c r="K270" s="239"/>
      <c r="L270" s="239"/>
      <c r="M270" s="239"/>
    </row>
    <row r="271">
      <c r="A271" s="239"/>
      <c r="B271" s="239"/>
      <c r="C271" s="239"/>
      <c r="D271" s="239"/>
      <c r="E271" s="239"/>
      <c r="F271" s="239"/>
      <c r="G271" s="239"/>
      <c r="H271" s="239"/>
      <c r="I271" s="239"/>
      <c r="J271" s="239"/>
      <c r="K271" s="239"/>
      <c r="L271" s="239"/>
      <c r="M271" s="239"/>
    </row>
    <row r="272">
      <c r="A272" s="239"/>
      <c r="B272" s="239"/>
      <c r="C272" s="239"/>
      <c r="D272" s="239"/>
      <c r="E272" s="239"/>
      <c r="F272" s="239"/>
      <c r="G272" s="239"/>
      <c r="H272" s="239"/>
      <c r="I272" s="239"/>
      <c r="J272" s="239"/>
      <c r="K272" s="239"/>
      <c r="L272" s="239"/>
      <c r="M272" s="239"/>
    </row>
    <row r="273">
      <c r="A273" s="239"/>
      <c r="B273" s="239"/>
      <c r="C273" s="239"/>
      <c r="D273" s="239"/>
      <c r="E273" s="239"/>
      <c r="F273" s="239"/>
      <c r="G273" s="239"/>
      <c r="H273" s="239"/>
      <c r="I273" s="239"/>
      <c r="J273" s="239"/>
      <c r="K273" s="239"/>
      <c r="L273" s="239"/>
      <c r="M273" s="239"/>
    </row>
    <row r="274">
      <c r="A274" s="239"/>
      <c r="B274" s="239"/>
      <c r="C274" s="239"/>
      <c r="D274" s="239"/>
      <c r="E274" s="239"/>
      <c r="F274" s="239"/>
      <c r="G274" s="239"/>
      <c r="H274" s="239"/>
      <c r="I274" s="239"/>
      <c r="J274" s="239"/>
      <c r="K274" s="239"/>
      <c r="L274" s="239"/>
      <c r="M274" s="239"/>
    </row>
    <row r="275">
      <c r="A275" s="239"/>
      <c r="B275" s="239"/>
      <c r="C275" s="239"/>
      <c r="D275" s="239"/>
      <c r="E275" s="239"/>
      <c r="F275" s="239"/>
      <c r="G275" s="239"/>
      <c r="H275" s="239"/>
      <c r="I275" s="239"/>
      <c r="J275" s="239"/>
      <c r="K275" s="239"/>
      <c r="L275" s="239"/>
      <c r="M275" s="239"/>
    </row>
    <row r="276">
      <c r="A276" s="239"/>
      <c r="B276" s="239"/>
      <c r="C276" s="239"/>
      <c r="D276" s="239"/>
      <c r="E276" s="239"/>
      <c r="F276" s="239"/>
      <c r="G276" s="239"/>
      <c r="H276" s="239"/>
      <c r="I276" s="239"/>
      <c r="J276" s="239"/>
      <c r="K276" s="239"/>
      <c r="L276" s="239"/>
      <c r="M276" s="239"/>
    </row>
    <row r="277">
      <c r="A277" s="239"/>
      <c r="B277" s="239"/>
      <c r="C277" s="239"/>
      <c r="D277" s="239"/>
      <c r="E277" s="239"/>
      <c r="F277" s="239"/>
      <c r="G277" s="239"/>
      <c r="H277" s="239"/>
      <c r="I277" s="239"/>
      <c r="J277" s="239"/>
      <c r="K277" s="239"/>
      <c r="L277" s="239"/>
      <c r="M277" s="239"/>
    </row>
    <row r="278">
      <c r="A278" s="239"/>
      <c r="B278" s="239"/>
      <c r="C278" s="239"/>
      <c r="D278" s="239"/>
      <c r="E278" s="239"/>
      <c r="F278" s="239"/>
      <c r="G278" s="239"/>
      <c r="H278" s="239"/>
      <c r="I278" s="239"/>
      <c r="J278" s="239"/>
      <c r="K278" s="239"/>
      <c r="L278" s="239"/>
      <c r="M278" s="239"/>
    </row>
    <row r="279">
      <c r="A279" s="239"/>
      <c r="B279" s="239"/>
      <c r="C279" s="239"/>
      <c r="D279" s="239"/>
      <c r="E279" s="239"/>
      <c r="F279" s="239"/>
      <c r="G279" s="239"/>
      <c r="H279" s="239"/>
      <c r="I279" s="239"/>
      <c r="J279" s="239"/>
      <c r="K279" s="239"/>
      <c r="L279" s="239"/>
      <c r="M279" s="239"/>
    </row>
    <row r="280">
      <c r="A280" s="239"/>
      <c r="B280" s="239"/>
      <c r="C280" s="239"/>
      <c r="D280" s="239"/>
      <c r="E280" s="239"/>
      <c r="F280" s="239"/>
      <c r="G280" s="239"/>
      <c r="H280" s="239"/>
      <c r="I280" s="239"/>
      <c r="J280" s="239"/>
      <c r="K280" s="239"/>
      <c r="L280" s="239"/>
      <c r="M280" s="239"/>
    </row>
    <row r="281">
      <c r="A281" s="239"/>
      <c r="B281" s="239"/>
      <c r="C281" s="239"/>
      <c r="D281" s="239"/>
      <c r="E281" s="239"/>
      <c r="F281" s="239"/>
      <c r="G281" s="239"/>
      <c r="H281" s="239"/>
      <c r="I281" s="239"/>
      <c r="J281" s="239"/>
      <c r="K281" s="239"/>
      <c r="L281" s="239"/>
      <c r="M281" s="239"/>
    </row>
    <row r="282">
      <c r="A282" s="239"/>
      <c r="B282" s="239"/>
      <c r="C282" s="239"/>
      <c r="D282" s="239"/>
      <c r="E282" s="239"/>
      <c r="F282" s="239"/>
      <c r="G282" s="239"/>
      <c r="H282" s="239"/>
      <c r="I282" s="239"/>
      <c r="J282" s="239"/>
      <c r="K282" s="239"/>
      <c r="L282" s="239"/>
      <c r="M282" s="239"/>
    </row>
    <row r="283">
      <c r="A283" s="239"/>
      <c r="B283" s="239"/>
      <c r="C283" s="239"/>
      <c r="D283" s="239"/>
      <c r="E283" s="239"/>
      <c r="F283" s="239"/>
      <c r="G283" s="239"/>
      <c r="H283" s="239"/>
      <c r="I283" s="239"/>
      <c r="J283" s="239"/>
      <c r="K283" s="239"/>
      <c r="L283" s="239"/>
      <c r="M283" s="239"/>
    </row>
    <row r="284">
      <c r="A284" s="239"/>
      <c r="B284" s="239"/>
      <c r="C284" s="239"/>
      <c r="D284" s="239"/>
      <c r="E284" s="239"/>
      <c r="F284" s="239"/>
      <c r="G284" s="239"/>
      <c r="H284" s="239"/>
      <c r="I284" s="239"/>
      <c r="J284" s="239"/>
      <c r="K284" s="239"/>
      <c r="L284" s="239"/>
      <c r="M284" s="239"/>
    </row>
    <row r="285">
      <c r="A285" s="239"/>
      <c r="B285" s="239"/>
      <c r="C285" s="239"/>
      <c r="D285" s="239"/>
      <c r="E285" s="239"/>
      <c r="F285" s="239"/>
      <c r="G285" s="239"/>
      <c r="H285" s="239"/>
      <c r="I285" s="239"/>
      <c r="J285" s="239"/>
      <c r="K285" s="239"/>
      <c r="L285" s="239"/>
      <c r="M285" s="239"/>
    </row>
    <row r="286">
      <c r="A286" s="239"/>
      <c r="B286" s="239"/>
      <c r="C286" s="239"/>
      <c r="D286" s="239"/>
      <c r="E286" s="239"/>
      <c r="F286" s="239"/>
      <c r="G286" s="239"/>
      <c r="H286" s="239"/>
      <c r="I286" s="239"/>
      <c r="J286" s="239"/>
      <c r="K286" s="239"/>
      <c r="L286" s="239"/>
      <c r="M286" s="239"/>
    </row>
    <row r="287">
      <c r="A287" s="239"/>
      <c r="B287" s="239"/>
      <c r="C287" s="239"/>
      <c r="D287" s="239"/>
      <c r="E287" s="239"/>
      <c r="F287" s="239"/>
      <c r="G287" s="239"/>
      <c r="H287" s="239"/>
      <c r="I287" s="239"/>
      <c r="J287" s="239"/>
      <c r="K287" s="239"/>
      <c r="L287" s="239"/>
      <c r="M287" s="239"/>
    </row>
    <row r="288">
      <c r="A288" s="239"/>
      <c r="B288" s="239"/>
      <c r="C288" s="239"/>
      <c r="D288" s="239"/>
      <c r="E288" s="239"/>
      <c r="F288" s="239"/>
      <c r="G288" s="239"/>
      <c r="H288" s="239"/>
      <c r="I288" s="239"/>
      <c r="J288" s="239"/>
      <c r="K288" s="239"/>
      <c r="L288" s="239"/>
      <c r="M288" s="239"/>
    </row>
    <row r="289">
      <c r="A289" s="239"/>
      <c r="B289" s="239"/>
      <c r="C289" s="239"/>
      <c r="D289" s="239"/>
      <c r="E289" s="239"/>
      <c r="F289" s="239"/>
      <c r="G289" s="239"/>
      <c r="H289" s="239"/>
      <c r="I289" s="239"/>
      <c r="J289" s="239"/>
      <c r="K289" s="239"/>
      <c r="L289" s="239"/>
      <c r="M289" s="239"/>
    </row>
    <row r="290">
      <c r="A290" s="239"/>
      <c r="B290" s="239"/>
      <c r="C290" s="239"/>
      <c r="D290" s="239"/>
      <c r="E290" s="239"/>
      <c r="F290" s="239"/>
      <c r="G290" s="239"/>
      <c r="H290" s="239"/>
      <c r="I290" s="239"/>
      <c r="J290" s="239"/>
      <c r="K290" s="239"/>
      <c r="L290" s="239"/>
      <c r="M290" s="239"/>
    </row>
    <row r="291">
      <c r="A291" s="239"/>
      <c r="B291" s="239"/>
      <c r="C291" s="239"/>
      <c r="D291" s="239"/>
      <c r="E291" s="239"/>
      <c r="F291" s="239"/>
      <c r="G291" s="239"/>
      <c r="H291" s="239"/>
      <c r="I291" s="239"/>
      <c r="J291" s="239"/>
      <c r="K291" s="239"/>
      <c r="L291" s="239"/>
      <c r="M291" s="239"/>
    </row>
    <row r="292">
      <c r="A292" s="239"/>
      <c r="B292" s="239"/>
      <c r="C292" s="239"/>
      <c r="D292" s="239"/>
      <c r="E292" s="239"/>
      <c r="F292" s="239"/>
      <c r="G292" s="239"/>
      <c r="H292" s="239"/>
      <c r="I292" s="239"/>
      <c r="J292" s="239"/>
      <c r="K292" s="239"/>
      <c r="L292" s="239"/>
      <c r="M292" s="239"/>
    </row>
    <row r="293">
      <c r="A293" s="239"/>
      <c r="B293" s="239"/>
      <c r="C293" s="239"/>
      <c r="D293" s="239"/>
      <c r="E293" s="239"/>
      <c r="F293" s="239"/>
      <c r="G293" s="239"/>
      <c r="H293" s="239"/>
      <c r="I293" s="239"/>
      <c r="J293" s="239"/>
      <c r="K293" s="239"/>
      <c r="L293" s="239"/>
      <c r="M293" s="239"/>
    </row>
    <row r="294">
      <c r="A294" s="239"/>
      <c r="B294" s="239"/>
      <c r="C294" s="239"/>
      <c r="D294" s="239"/>
      <c r="E294" s="239"/>
      <c r="F294" s="239"/>
      <c r="G294" s="239"/>
      <c r="H294" s="239"/>
      <c r="I294" s="239"/>
      <c r="J294" s="239"/>
      <c r="K294" s="239"/>
      <c r="L294" s="239"/>
      <c r="M294" s="239"/>
    </row>
    <row r="295">
      <c r="A295" s="239"/>
      <c r="B295" s="239"/>
      <c r="C295" s="239"/>
      <c r="D295" s="239"/>
      <c r="E295" s="239"/>
      <c r="F295" s="239"/>
      <c r="G295" s="239"/>
      <c r="H295" s="239"/>
      <c r="I295" s="239"/>
      <c r="J295" s="239"/>
      <c r="K295" s="239"/>
      <c r="L295" s="239"/>
      <c r="M295" s="239"/>
    </row>
    <row r="296">
      <c r="A296" s="239"/>
      <c r="B296" s="239"/>
      <c r="C296" s="239"/>
      <c r="D296" s="239"/>
      <c r="E296" s="239"/>
      <c r="F296" s="239"/>
      <c r="G296" s="239"/>
      <c r="H296" s="239"/>
      <c r="I296" s="239"/>
      <c r="J296" s="239"/>
      <c r="K296" s="239"/>
      <c r="L296" s="239"/>
      <c r="M296" s="239"/>
    </row>
    <row r="297">
      <c r="A297" s="239"/>
      <c r="B297" s="239"/>
      <c r="C297" s="239"/>
      <c r="D297" s="239"/>
      <c r="E297" s="239"/>
      <c r="F297" s="239"/>
      <c r="G297" s="239"/>
      <c r="H297" s="239"/>
      <c r="I297" s="239"/>
      <c r="J297" s="239"/>
      <c r="K297" s="239"/>
      <c r="L297" s="239"/>
      <c r="M297" s="239"/>
    </row>
    <row r="298">
      <c r="A298" s="239"/>
      <c r="B298" s="239"/>
      <c r="C298" s="239"/>
      <c r="D298" s="239"/>
      <c r="E298" s="239"/>
      <c r="F298" s="239"/>
      <c r="G298" s="239"/>
      <c r="H298" s="239"/>
      <c r="I298" s="239"/>
      <c r="J298" s="239"/>
      <c r="K298" s="239"/>
      <c r="L298" s="239"/>
      <c r="M298" s="239"/>
    </row>
    <row r="299">
      <c r="A299" s="239"/>
      <c r="B299" s="239"/>
      <c r="C299" s="239"/>
      <c r="D299" s="239"/>
      <c r="E299" s="239"/>
      <c r="F299" s="239"/>
      <c r="G299" s="239"/>
      <c r="H299" s="239"/>
      <c r="I299" s="239"/>
      <c r="J299" s="239"/>
      <c r="K299" s="239"/>
      <c r="L299" s="239"/>
      <c r="M299" s="239"/>
    </row>
    <row r="300">
      <c r="A300" s="239"/>
      <c r="B300" s="239"/>
      <c r="C300" s="239"/>
      <c r="D300" s="239"/>
      <c r="E300" s="239"/>
      <c r="F300" s="239"/>
      <c r="G300" s="239"/>
      <c r="H300" s="239"/>
      <c r="I300" s="239"/>
      <c r="J300" s="239"/>
      <c r="K300" s="239"/>
      <c r="L300" s="239"/>
      <c r="M300" s="239"/>
    </row>
    <row r="301">
      <c r="A301" s="239"/>
      <c r="B301" s="239"/>
      <c r="C301" s="239"/>
      <c r="D301" s="239"/>
      <c r="E301" s="239"/>
      <c r="F301" s="239"/>
      <c r="G301" s="239"/>
      <c r="H301" s="239"/>
      <c r="I301" s="239"/>
      <c r="J301" s="239"/>
      <c r="K301" s="239"/>
      <c r="L301" s="239"/>
      <c r="M301" s="239"/>
    </row>
    <row r="302">
      <c r="A302" s="239"/>
      <c r="B302" s="239"/>
      <c r="C302" s="239"/>
      <c r="D302" s="239"/>
      <c r="E302" s="239"/>
      <c r="F302" s="239"/>
      <c r="G302" s="239"/>
      <c r="H302" s="239"/>
      <c r="I302" s="239"/>
      <c r="J302" s="239"/>
      <c r="K302" s="239"/>
      <c r="L302" s="239"/>
      <c r="M302" s="239"/>
    </row>
    <row r="303">
      <c r="A303" s="239"/>
      <c r="B303" s="239"/>
      <c r="C303" s="239"/>
      <c r="D303" s="239"/>
      <c r="E303" s="239"/>
      <c r="F303" s="239"/>
      <c r="G303" s="239"/>
      <c r="H303" s="239"/>
      <c r="I303" s="239"/>
      <c r="J303" s="239"/>
      <c r="K303" s="239"/>
      <c r="L303" s="239"/>
      <c r="M303" s="239"/>
    </row>
    <row r="304">
      <c r="A304" s="239"/>
      <c r="B304" s="239"/>
      <c r="C304" s="239"/>
      <c r="D304" s="239"/>
      <c r="E304" s="239"/>
      <c r="F304" s="239"/>
      <c r="G304" s="239"/>
      <c r="H304" s="239"/>
      <c r="I304" s="239"/>
      <c r="J304" s="239"/>
      <c r="K304" s="239"/>
      <c r="L304" s="239"/>
      <c r="M304" s="239"/>
    </row>
    <row r="305">
      <c r="A305" s="239"/>
      <c r="B305" s="239"/>
      <c r="C305" s="239"/>
      <c r="D305" s="239"/>
      <c r="E305" s="239"/>
      <c r="F305" s="239"/>
      <c r="G305" s="239"/>
      <c r="H305" s="239"/>
      <c r="I305" s="239"/>
      <c r="J305" s="239"/>
      <c r="K305" s="239"/>
      <c r="L305" s="239"/>
      <c r="M305" s="239"/>
    </row>
    <row r="306">
      <c r="A306" s="239"/>
      <c r="B306" s="239"/>
      <c r="C306" s="239"/>
      <c r="D306" s="239"/>
      <c r="E306" s="239"/>
      <c r="F306" s="239"/>
      <c r="G306" s="239"/>
      <c r="H306" s="239"/>
      <c r="I306" s="239"/>
      <c r="J306" s="239"/>
      <c r="K306" s="239"/>
      <c r="L306" s="239"/>
      <c r="M306" s="239"/>
    </row>
    <row r="307">
      <c r="A307" s="239"/>
      <c r="B307" s="239"/>
      <c r="C307" s="239"/>
      <c r="D307" s="239"/>
      <c r="E307" s="239"/>
      <c r="F307" s="239"/>
      <c r="G307" s="239"/>
      <c r="H307" s="239"/>
      <c r="I307" s="239"/>
      <c r="J307" s="239"/>
      <c r="K307" s="239"/>
      <c r="L307" s="239"/>
      <c r="M307" s="239"/>
    </row>
    <row r="308">
      <c r="A308" s="239"/>
      <c r="B308" s="239"/>
      <c r="C308" s="239"/>
      <c r="D308" s="239"/>
      <c r="E308" s="239"/>
      <c r="F308" s="239"/>
      <c r="G308" s="239"/>
      <c r="H308" s="239"/>
      <c r="I308" s="239"/>
      <c r="J308" s="239"/>
      <c r="K308" s="239"/>
      <c r="L308" s="239"/>
      <c r="M308" s="239"/>
    </row>
    <row r="309">
      <c r="A309" s="239"/>
      <c r="B309" s="239"/>
      <c r="C309" s="239"/>
      <c r="D309" s="239"/>
      <c r="E309" s="239"/>
      <c r="F309" s="239"/>
      <c r="G309" s="239"/>
      <c r="H309" s="239"/>
      <c r="I309" s="239"/>
      <c r="J309" s="239"/>
      <c r="K309" s="239"/>
      <c r="L309" s="239"/>
      <c r="M309" s="239"/>
    </row>
    <row r="310">
      <c r="A310" s="239"/>
      <c r="B310" s="239"/>
      <c r="C310" s="239"/>
      <c r="D310" s="239"/>
      <c r="E310" s="239"/>
      <c r="F310" s="239"/>
      <c r="G310" s="239"/>
      <c r="H310" s="239"/>
      <c r="I310" s="239"/>
      <c r="J310" s="239"/>
      <c r="K310" s="239"/>
      <c r="L310" s="239"/>
      <c r="M310" s="239"/>
    </row>
    <row r="311">
      <c r="A311" s="239"/>
      <c r="B311" s="239"/>
      <c r="C311" s="239"/>
      <c r="D311" s="239"/>
      <c r="E311" s="239"/>
      <c r="F311" s="239"/>
      <c r="G311" s="239"/>
      <c r="H311" s="239"/>
      <c r="I311" s="239"/>
      <c r="J311" s="239"/>
      <c r="K311" s="239"/>
      <c r="L311" s="239"/>
      <c r="M311" s="239"/>
    </row>
    <row r="312">
      <c r="A312" s="239"/>
      <c r="B312" s="239"/>
      <c r="C312" s="239"/>
      <c r="D312" s="239"/>
      <c r="E312" s="239"/>
      <c r="F312" s="239"/>
      <c r="G312" s="239"/>
      <c r="H312" s="239"/>
      <c r="I312" s="239"/>
      <c r="J312" s="239"/>
      <c r="K312" s="239"/>
      <c r="L312" s="239"/>
      <c r="M312" s="239"/>
    </row>
    <row r="313">
      <c r="A313" s="239"/>
      <c r="B313" s="239"/>
      <c r="C313" s="239"/>
      <c r="D313" s="239"/>
      <c r="E313" s="239"/>
      <c r="F313" s="239"/>
      <c r="G313" s="239"/>
      <c r="H313" s="239"/>
      <c r="I313" s="239"/>
      <c r="J313" s="239"/>
      <c r="K313" s="239"/>
      <c r="L313" s="239"/>
      <c r="M313" s="239"/>
    </row>
    <row r="314">
      <c r="A314" s="239"/>
      <c r="B314" s="239"/>
      <c r="C314" s="239"/>
      <c r="D314" s="239"/>
      <c r="E314" s="239"/>
      <c r="F314" s="239"/>
      <c r="G314" s="239"/>
      <c r="H314" s="239"/>
      <c r="I314" s="239"/>
      <c r="J314" s="239"/>
      <c r="K314" s="239"/>
      <c r="L314" s="239"/>
      <c r="M314" s="239"/>
    </row>
    <row r="315">
      <c r="A315" s="239"/>
      <c r="B315" s="239"/>
      <c r="C315" s="239"/>
      <c r="D315" s="239"/>
      <c r="E315" s="239"/>
      <c r="F315" s="239"/>
      <c r="G315" s="239"/>
      <c r="H315" s="239"/>
      <c r="I315" s="239"/>
      <c r="J315" s="239"/>
      <c r="K315" s="239"/>
      <c r="L315" s="239"/>
      <c r="M315" s="239"/>
    </row>
    <row r="316">
      <c r="A316" s="239"/>
      <c r="B316" s="239"/>
      <c r="C316" s="239"/>
      <c r="D316" s="239"/>
      <c r="E316" s="239"/>
      <c r="F316" s="239"/>
      <c r="G316" s="239"/>
      <c r="H316" s="239"/>
      <c r="I316" s="239"/>
      <c r="J316" s="239"/>
      <c r="K316" s="239"/>
      <c r="L316" s="239"/>
      <c r="M316" s="239"/>
    </row>
    <row r="317">
      <c r="A317" s="239"/>
      <c r="B317" s="239"/>
      <c r="C317" s="239"/>
      <c r="D317" s="239"/>
      <c r="E317" s="239"/>
      <c r="F317" s="239"/>
      <c r="G317" s="239"/>
      <c r="H317" s="239"/>
      <c r="I317" s="239"/>
      <c r="J317" s="239"/>
      <c r="K317" s="239"/>
      <c r="L317" s="239"/>
      <c r="M317" s="239"/>
    </row>
    <row r="318">
      <c r="A318" s="239"/>
      <c r="B318" s="239"/>
      <c r="C318" s="239"/>
      <c r="D318" s="239"/>
      <c r="E318" s="239"/>
      <c r="F318" s="239"/>
      <c r="G318" s="239"/>
      <c r="H318" s="239"/>
      <c r="I318" s="239"/>
      <c r="J318" s="239"/>
      <c r="K318" s="239"/>
      <c r="L318" s="239"/>
      <c r="M318" s="239"/>
    </row>
    <row r="319">
      <c r="A319" s="239"/>
      <c r="B319" s="239"/>
      <c r="C319" s="239"/>
      <c r="D319" s="239"/>
      <c r="E319" s="239"/>
      <c r="F319" s="239"/>
      <c r="G319" s="239"/>
      <c r="H319" s="239"/>
      <c r="I319" s="239"/>
      <c r="J319" s="239"/>
      <c r="K319" s="239"/>
      <c r="L319" s="239"/>
      <c r="M319" s="239"/>
    </row>
    <row r="320">
      <c r="A320" s="239"/>
      <c r="B320" s="239"/>
      <c r="C320" s="239"/>
      <c r="D320" s="239"/>
      <c r="E320" s="239"/>
      <c r="F320" s="239"/>
      <c r="G320" s="239"/>
      <c r="H320" s="239"/>
      <c r="I320" s="239"/>
      <c r="J320" s="239"/>
      <c r="K320" s="239"/>
      <c r="L320" s="239"/>
      <c r="M320" s="239"/>
    </row>
    <row r="321">
      <c r="A321" s="239"/>
      <c r="B321" s="239"/>
      <c r="C321" s="239"/>
      <c r="D321" s="239"/>
      <c r="E321" s="239"/>
      <c r="F321" s="239"/>
      <c r="G321" s="239"/>
      <c r="H321" s="239"/>
      <c r="I321" s="239"/>
      <c r="J321" s="239"/>
      <c r="K321" s="239"/>
      <c r="L321" s="239"/>
      <c r="M321" s="239"/>
    </row>
    <row r="322">
      <c r="A322" s="239"/>
      <c r="B322" s="239"/>
      <c r="C322" s="239"/>
      <c r="D322" s="239"/>
      <c r="E322" s="239"/>
      <c r="F322" s="239"/>
      <c r="G322" s="239"/>
      <c r="H322" s="239"/>
      <c r="I322" s="239"/>
      <c r="J322" s="239"/>
      <c r="K322" s="239"/>
      <c r="L322" s="239"/>
      <c r="M322" s="239"/>
    </row>
    <row r="323">
      <c r="A323" s="239"/>
      <c r="B323" s="239"/>
      <c r="C323" s="239"/>
      <c r="D323" s="239"/>
      <c r="E323" s="239"/>
      <c r="F323" s="239"/>
      <c r="G323" s="239"/>
      <c r="H323" s="239"/>
      <c r="I323" s="239"/>
      <c r="J323" s="239"/>
      <c r="K323" s="239"/>
      <c r="L323" s="239"/>
      <c r="M323" s="239"/>
    </row>
    <row r="324">
      <c r="A324" s="239"/>
      <c r="B324" s="239"/>
      <c r="C324" s="239"/>
      <c r="D324" s="239"/>
      <c r="E324" s="239"/>
      <c r="F324" s="239"/>
      <c r="G324" s="239"/>
      <c r="H324" s="239"/>
      <c r="I324" s="239"/>
      <c r="J324" s="239"/>
      <c r="K324" s="239"/>
      <c r="L324" s="239"/>
      <c r="M324" s="239"/>
    </row>
    <row r="325">
      <c r="A325" s="239"/>
      <c r="B325" s="239"/>
      <c r="C325" s="239"/>
      <c r="D325" s="239"/>
      <c r="E325" s="239"/>
      <c r="F325" s="239"/>
      <c r="G325" s="239"/>
      <c r="H325" s="239"/>
      <c r="I325" s="239"/>
      <c r="J325" s="239"/>
      <c r="K325" s="239"/>
      <c r="L325" s="239"/>
      <c r="M325" s="239"/>
    </row>
    <row r="326">
      <c r="A326" s="239"/>
      <c r="B326" s="239"/>
      <c r="C326" s="239"/>
      <c r="D326" s="239"/>
      <c r="E326" s="239"/>
      <c r="F326" s="239"/>
      <c r="G326" s="239"/>
      <c r="H326" s="239"/>
      <c r="I326" s="239"/>
      <c r="J326" s="239"/>
      <c r="K326" s="239"/>
      <c r="L326" s="239"/>
      <c r="M326" s="239"/>
    </row>
    <row r="327">
      <c r="A327" s="239"/>
      <c r="B327" s="239"/>
      <c r="C327" s="239"/>
      <c r="D327" s="239"/>
      <c r="E327" s="239"/>
      <c r="F327" s="239"/>
      <c r="G327" s="239"/>
      <c r="H327" s="239"/>
      <c r="I327" s="239"/>
      <c r="J327" s="239"/>
      <c r="K327" s="239"/>
      <c r="L327" s="239"/>
      <c r="M327" s="239"/>
    </row>
    <row r="328">
      <c r="A328" s="239"/>
      <c r="B328" s="239"/>
      <c r="C328" s="239"/>
      <c r="D328" s="239"/>
      <c r="E328" s="239"/>
      <c r="F328" s="239"/>
      <c r="G328" s="239"/>
      <c r="H328" s="239"/>
      <c r="I328" s="239"/>
      <c r="J328" s="239"/>
      <c r="K328" s="239"/>
      <c r="L328" s="239"/>
      <c r="M328" s="239"/>
    </row>
    <row r="329">
      <c r="A329" s="239"/>
      <c r="B329" s="239"/>
      <c r="C329" s="239"/>
      <c r="D329" s="239"/>
      <c r="E329" s="239"/>
      <c r="F329" s="239"/>
      <c r="G329" s="239"/>
      <c r="H329" s="239"/>
      <c r="I329" s="239"/>
      <c r="J329" s="239"/>
      <c r="K329" s="239"/>
      <c r="L329" s="239"/>
      <c r="M329" s="239"/>
    </row>
    <row r="330">
      <c r="A330" s="239"/>
      <c r="B330" s="239"/>
      <c r="C330" s="239"/>
      <c r="D330" s="239"/>
      <c r="E330" s="239"/>
      <c r="F330" s="239"/>
      <c r="G330" s="239"/>
      <c r="H330" s="239"/>
      <c r="I330" s="239"/>
      <c r="J330" s="239"/>
      <c r="K330" s="239"/>
      <c r="L330" s="239"/>
      <c r="M330" s="239"/>
    </row>
    <row r="331">
      <c r="A331" s="239"/>
      <c r="B331" s="239"/>
      <c r="C331" s="239"/>
      <c r="D331" s="239"/>
      <c r="E331" s="239"/>
      <c r="F331" s="239"/>
      <c r="G331" s="239"/>
      <c r="H331" s="239"/>
      <c r="I331" s="239"/>
      <c r="J331" s="239"/>
      <c r="K331" s="239"/>
      <c r="L331" s="239"/>
      <c r="M331" s="239"/>
    </row>
    <row r="332">
      <c r="A332" s="239"/>
      <c r="B332" s="239"/>
      <c r="C332" s="239"/>
      <c r="D332" s="239"/>
      <c r="E332" s="239"/>
      <c r="F332" s="239"/>
      <c r="G332" s="239"/>
      <c r="H332" s="239"/>
      <c r="I332" s="239"/>
      <c r="J332" s="239"/>
      <c r="K332" s="239"/>
      <c r="L332" s="239"/>
      <c r="M332" s="239"/>
    </row>
    <row r="333">
      <c r="A333" s="239"/>
      <c r="B333" s="239"/>
      <c r="C333" s="239"/>
      <c r="D333" s="239"/>
      <c r="E333" s="239"/>
      <c r="F333" s="239"/>
      <c r="G333" s="239"/>
      <c r="H333" s="239"/>
      <c r="I333" s="239"/>
      <c r="J333" s="239"/>
      <c r="K333" s="239"/>
      <c r="L333" s="239"/>
      <c r="M333" s="239"/>
    </row>
    <row r="334">
      <c r="A334" s="239"/>
      <c r="B334" s="239"/>
      <c r="C334" s="239"/>
      <c r="D334" s="239"/>
      <c r="E334" s="239"/>
      <c r="F334" s="239"/>
      <c r="G334" s="239"/>
      <c r="H334" s="239"/>
      <c r="I334" s="239"/>
      <c r="J334" s="239"/>
      <c r="K334" s="239"/>
      <c r="L334" s="239"/>
      <c r="M334" s="239"/>
    </row>
    <row r="335">
      <c r="A335" s="239"/>
      <c r="B335" s="239"/>
      <c r="C335" s="239"/>
      <c r="D335" s="239"/>
      <c r="E335" s="239"/>
      <c r="F335" s="239"/>
      <c r="G335" s="239"/>
      <c r="H335" s="239"/>
      <c r="I335" s="239"/>
      <c r="J335" s="239"/>
      <c r="K335" s="239"/>
      <c r="L335" s="239"/>
      <c r="M335" s="239"/>
    </row>
    <row r="336">
      <c r="A336" s="239"/>
      <c r="B336" s="239"/>
      <c r="C336" s="239"/>
      <c r="D336" s="239"/>
      <c r="E336" s="239"/>
      <c r="F336" s="239"/>
      <c r="G336" s="239"/>
      <c r="H336" s="239"/>
      <c r="I336" s="239"/>
      <c r="J336" s="239"/>
      <c r="K336" s="239"/>
      <c r="L336" s="239"/>
      <c r="M336" s="239"/>
    </row>
    <row r="337">
      <c r="A337" s="239"/>
      <c r="B337" s="239"/>
      <c r="C337" s="239"/>
      <c r="D337" s="239"/>
      <c r="E337" s="239"/>
      <c r="F337" s="239"/>
      <c r="G337" s="239"/>
      <c r="H337" s="239"/>
      <c r="I337" s="239"/>
      <c r="J337" s="239"/>
      <c r="K337" s="239"/>
      <c r="L337" s="239"/>
      <c r="M337" s="239"/>
    </row>
    <row r="338">
      <c r="A338" s="239"/>
      <c r="B338" s="239"/>
      <c r="C338" s="239"/>
      <c r="D338" s="239"/>
      <c r="E338" s="239"/>
      <c r="F338" s="239"/>
      <c r="G338" s="239"/>
      <c r="H338" s="239"/>
      <c r="I338" s="239"/>
      <c r="J338" s="239"/>
      <c r="K338" s="239"/>
      <c r="L338" s="239"/>
      <c r="M338" s="239"/>
    </row>
    <row r="339">
      <c r="A339" s="239"/>
      <c r="B339" s="239"/>
      <c r="C339" s="239"/>
      <c r="D339" s="239"/>
      <c r="E339" s="239"/>
      <c r="F339" s="239"/>
      <c r="G339" s="239"/>
      <c r="H339" s="239"/>
      <c r="I339" s="239"/>
      <c r="J339" s="239"/>
      <c r="K339" s="239"/>
      <c r="L339" s="239"/>
      <c r="M339" s="239"/>
    </row>
    <row r="340">
      <c r="A340" s="239"/>
      <c r="B340" s="239"/>
      <c r="C340" s="239"/>
      <c r="D340" s="239"/>
      <c r="E340" s="239"/>
      <c r="F340" s="239"/>
      <c r="G340" s="239"/>
      <c r="H340" s="239"/>
      <c r="I340" s="239"/>
      <c r="J340" s="239"/>
      <c r="K340" s="239"/>
      <c r="L340" s="239"/>
      <c r="M340" s="239"/>
    </row>
    <row r="341">
      <c r="A341" s="239"/>
      <c r="B341" s="239"/>
      <c r="C341" s="239"/>
      <c r="D341" s="239"/>
      <c r="E341" s="239"/>
      <c r="F341" s="239"/>
      <c r="G341" s="239"/>
      <c r="H341" s="239"/>
      <c r="I341" s="239"/>
      <c r="J341" s="239"/>
      <c r="K341" s="239"/>
      <c r="L341" s="239"/>
      <c r="M341" s="239"/>
    </row>
    <row r="342">
      <c r="A342" s="239"/>
      <c r="B342" s="239"/>
      <c r="C342" s="239"/>
      <c r="D342" s="239"/>
      <c r="E342" s="239"/>
      <c r="F342" s="239"/>
      <c r="G342" s="239"/>
      <c r="H342" s="239"/>
      <c r="I342" s="239"/>
      <c r="J342" s="239"/>
      <c r="K342" s="239"/>
      <c r="L342" s="239"/>
      <c r="M342" s="239"/>
    </row>
    <row r="343">
      <c r="A343" s="239"/>
      <c r="B343" s="239"/>
      <c r="C343" s="239"/>
      <c r="D343" s="239"/>
      <c r="E343" s="239"/>
      <c r="F343" s="239"/>
      <c r="G343" s="239"/>
      <c r="H343" s="239"/>
      <c r="I343" s="239"/>
      <c r="J343" s="239"/>
      <c r="K343" s="239"/>
      <c r="L343" s="239"/>
      <c r="M343" s="239"/>
    </row>
    <row r="344">
      <c r="A344" s="239"/>
      <c r="B344" s="239"/>
      <c r="C344" s="239"/>
      <c r="D344" s="239"/>
      <c r="E344" s="239"/>
      <c r="F344" s="239"/>
      <c r="G344" s="239"/>
      <c r="H344" s="239"/>
      <c r="I344" s="239"/>
      <c r="J344" s="239"/>
      <c r="K344" s="239"/>
      <c r="L344" s="239"/>
      <c r="M344" s="239"/>
    </row>
    <row r="345">
      <c r="A345" s="239"/>
      <c r="B345" s="239"/>
      <c r="C345" s="239"/>
      <c r="D345" s="239"/>
      <c r="E345" s="239"/>
      <c r="F345" s="239"/>
      <c r="G345" s="239"/>
      <c r="H345" s="239"/>
      <c r="I345" s="239"/>
      <c r="J345" s="239"/>
      <c r="K345" s="239"/>
      <c r="L345" s="239"/>
      <c r="M345" s="239"/>
    </row>
    <row r="346">
      <c r="A346" s="239"/>
      <c r="B346" s="239"/>
      <c r="C346" s="239"/>
      <c r="D346" s="239"/>
      <c r="E346" s="239"/>
      <c r="F346" s="239"/>
      <c r="G346" s="239"/>
      <c r="H346" s="239"/>
      <c r="I346" s="239"/>
      <c r="J346" s="239"/>
      <c r="K346" s="239"/>
      <c r="L346" s="239"/>
      <c r="M346" s="239"/>
    </row>
    <row r="347">
      <c r="A347" s="239"/>
      <c r="B347" s="239"/>
      <c r="C347" s="239"/>
      <c r="D347" s="239"/>
      <c r="E347" s="239"/>
      <c r="F347" s="239"/>
      <c r="G347" s="239"/>
      <c r="H347" s="239"/>
      <c r="I347" s="239"/>
      <c r="J347" s="239"/>
      <c r="K347" s="239"/>
      <c r="L347" s="239"/>
      <c r="M347" s="239"/>
    </row>
    <row r="348">
      <c r="A348" s="239"/>
      <c r="B348" s="239"/>
      <c r="C348" s="239"/>
      <c r="D348" s="239"/>
      <c r="E348" s="239"/>
      <c r="F348" s="239"/>
      <c r="G348" s="239"/>
      <c r="H348" s="239"/>
      <c r="I348" s="239"/>
      <c r="J348" s="239"/>
      <c r="K348" s="239"/>
      <c r="L348" s="239"/>
      <c r="M348" s="239"/>
    </row>
    <row r="349">
      <c r="A349" s="239"/>
      <c r="B349" s="239"/>
      <c r="C349" s="239"/>
      <c r="D349" s="239"/>
      <c r="E349" s="239"/>
      <c r="F349" s="239"/>
      <c r="G349" s="239"/>
      <c r="H349" s="239"/>
      <c r="I349" s="239"/>
      <c r="J349" s="239"/>
      <c r="K349" s="239"/>
      <c r="L349" s="239"/>
      <c r="M349" s="239"/>
    </row>
    <row r="350">
      <c r="A350" s="239"/>
      <c r="B350" s="239"/>
      <c r="C350" s="239"/>
      <c r="D350" s="239"/>
      <c r="E350" s="239"/>
      <c r="F350" s="239"/>
      <c r="G350" s="239"/>
      <c r="H350" s="239"/>
      <c r="I350" s="239"/>
      <c r="J350" s="239"/>
      <c r="K350" s="239"/>
      <c r="L350" s="239"/>
      <c r="M350" s="239"/>
    </row>
    <row r="351">
      <c r="A351" s="239"/>
      <c r="B351" s="239"/>
      <c r="C351" s="239"/>
      <c r="D351" s="239"/>
      <c r="E351" s="239"/>
      <c r="F351" s="239"/>
      <c r="G351" s="239"/>
      <c r="H351" s="239"/>
      <c r="I351" s="239"/>
      <c r="J351" s="239"/>
      <c r="K351" s="239"/>
      <c r="L351" s="239"/>
      <c r="M351" s="239"/>
    </row>
    <row r="352">
      <c r="A352" s="239"/>
      <c r="B352" s="239"/>
      <c r="C352" s="239"/>
      <c r="D352" s="239"/>
      <c r="E352" s="239"/>
      <c r="F352" s="239"/>
      <c r="G352" s="239"/>
      <c r="H352" s="239"/>
      <c r="I352" s="239"/>
      <c r="J352" s="239"/>
      <c r="K352" s="239"/>
      <c r="L352" s="239"/>
      <c r="M352" s="239"/>
    </row>
    <row r="353">
      <c r="A353" s="239"/>
      <c r="B353" s="239"/>
      <c r="C353" s="239"/>
      <c r="D353" s="239"/>
      <c r="E353" s="239"/>
      <c r="F353" s="239"/>
      <c r="G353" s="239"/>
      <c r="H353" s="239"/>
      <c r="I353" s="239"/>
      <c r="J353" s="239"/>
      <c r="K353" s="239"/>
      <c r="L353" s="239"/>
      <c r="M353" s="239"/>
    </row>
    <row r="354">
      <c r="A354" s="239"/>
      <c r="B354" s="239"/>
      <c r="C354" s="239"/>
      <c r="D354" s="239"/>
      <c r="E354" s="239"/>
      <c r="F354" s="239"/>
      <c r="G354" s="239"/>
      <c r="H354" s="239"/>
      <c r="I354" s="239"/>
      <c r="J354" s="239"/>
      <c r="K354" s="239"/>
      <c r="L354" s="239"/>
      <c r="M354" s="239"/>
    </row>
    <row r="355">
      <c r="A355" s="239"/>
      <c r="B355" s="239"/>
      <c r="C355" s="239"/>
      <c r="D355" s="239"/>
      <c r="E355" s="239"/>
      <c r="F355" s="239"/>
      <c r="G355" s="239"/>
      <c r="H355" s="239"/>
      <c r="I355" s="239"/>
      <c r="J355" s="239"/>
      <c r="K355" s="239"/>
      <c r="L355" s="239"/>
      <c r="M355" s="239"/>
    </row>
    <row r="356">
      <c r="A356" s="239"/>
      <c r="B356" s="239"/>
      <c r="C356" s="239"/>
      <c r="D356" s="239"/>
      <c r="E356" s="239"/>
      <c r="F356" s="239"/>
      <c r="G356" s="239"/>
      <c r="H356" s="239"/>
      <c r="I356" s="239"/>
      <c r="J356" s="239"/>
      <c r="K356" s="239"/>
      <c r="L356" s="239"/>
      <c r="M356" s="239"/>
    </row>
    <row r="357">
      <c r="A357" s="239"/>
      <c r="B357" s="239"/>
      <c r="C357" s="239"/>
      <c r="D357" s="239"/>
      <c r="E357" s="239"/>
      <c r="F357" s="239"/>
      <c r="G357" s="239"/>
      <c r="H357" s="239"/>
      <c r="I357" s="239"/>
      <c r="J357" s="239"/>
      <c r="K357" s="239"/>
      <c r="L357" s="239"/>
      <c r="M357" s="239"/>
    </row>
    <row r="358">
      <c r="A358" s="239"/>
      <c r="B358" s="239"/>
      <c r="C358" s="239"/>
      <c r="D358" s="239"/>
      <c r="E358" s="239"/>
      <c r="F358" s="239"/>
      <c r="G358" s="239"/>
      <c r="H358" s="239"/>
      <c r="I358" s="239"/>
      <c r="J358" s="239"/>
      <c r="K358" s="239"/>
      <c r="L358" s="239"/>
      <c r="M358" s="239"/>
    </row>
    <row r="359">
      <c r="A359" s="239"/>
      <c r="B359" s="239"/>
      <c r="C359" s="239"/>
      <c r="D359" s="239"/>
      <c r="E359" s="239"/>
      <c r="F359" s="239"/>
      <c r="G359" s="239"/>
      <c r="H359" s="239"/>
      <c r="I359" s="239"/>
      <c r="J359" s="239"/>
      <c r="K359" s="239"/>
      <c r="L359" s="239"/>
      <c r="M359" s="239"/>
    </row>
    <row r="360">
      <c r="A360" s="239"/>
      <c r="B360" s="239"/>
      <c r="C360" s="239"/>
      <c r="D360" s="239"/>
      <c r="E360" s="239"/>
      <c r="F360" s="239"/>
      <c r="G360" s="239"/>
      <c r="H360" s="239"/>
      <c r="I360" s="239"/>
      <c r="J360" s="239"/>
      <c r="K360" s="239"/>
      <c r="L360" s="239"/>
      <c r="M360" s="239"/>
    </row>
    <row r="361">
      <c r="A361" s="239"/>
      <c r="B361" s="239"/>
      <c r="C361" s="239"/>
      <c r="D361" s="239"/>
      <c r="E361" s="239"/>
      <c r="F361" s="239"/>
      <c r="G361" s="239"/>
      <c r="H361" s="239"/>
      <c r="I361" s="239"/>
      <c r="J361" s="239"/>
      <c r="K361" s="239"/>
      <c r="L361" s="239"/>
      <c r="M361" s="239"/>
    </row>
    <row r="362">
      <c r="A362" s="239"/>
      <c r="B362" s="239"/>
      <c r="C362" s="239"/>
      <c r="D362" s="239"/>
      <c r="E362" s="239"/>
      <c r="F362" s="239"/>
      <c r="G362" s="239"/>
      <c r="H362" s="239"/>
      <c r="I362" s="239"/>
      <c r="J362" s="239"/>
      <c r="K362" s="239"/>
      <c r="L362" s="239"/>
      <c r="M362" s="239"/>
    </row>
    <row r="363">
      <c r="A363" s="239"/>
      <c r="B363" s="239"/>
      <c r="C363" s="239"/>
      <c r="D363" s="239"/>
      <c r="E363" s="239"/>
      <c r="F363" s="239"/>
      <c r="G363" s="239"/>
      <c r="H363" s="239"/>
      <c r="I363" s="239"/>
      <c r="J363" s="239"/>
      <c r="K363" s="239"/>
      <c r="L363" s="239"/>
      <c r="M363" s="239"/>
    </row>
    <row r="364">
      <c r="A364" s="239"/>
      <c r="B364" s="239"/>
      <c r="C364" s="239"/>
      <c r="D364" s="239"/>
      <c r="E364" s="239"/>
      <c r="F364" s="239"/>
      <c r="G364" s="239"/>
      <c r="H364" s="239"/>
      <c r="I364" s="239"/>
      <c r="J364" s="239"/>
      <c r="K364" s="239"/>
      <c r="L364" s="239"/>
      <c r="M364" s="239"/>
    </row>
    <row r="365">
      <c r="A365" s="239"/>
      <c r="B365" s="239"/>
      <c r="C365" s="239"/>
      <c r="D365" s="239"/>
      <c r="E365" s="239"/>
      <c r="F365" s="239"/>
      <c r="G365" s="239"/>
      <c r="H365" s="239"/>
      <c r="I365" s="239"/>
      <c r="J365" s="239"/>
      <c r="K365" s="239"/>
      <c r="L365" s="239"/>
      <c r="M365" s="239"/>
    </row>
    <row r="366">
      <c r="A366" s="239"/>
      <c r="B366" s="239"/>
      <c r="C366" s="239"/>
      <c r="D366" s="239"/>
      <c r="E366" s="239"/>
      <c r="F366" s="239"/>
      <c r="G366" s="239"/>
      <c r="H366" s="239"/>
      <c r="I366" s="239"/>
      <c r="J366" s="239"/>
      <c r="K366" s="239"/>
      <c r="L366" s="239"/>
      <c r="M366" s="239"/>
    </row>
    <row r="367">
      <c r="A367" s="239"/>
      <c r="B367" s="239"/>
      <c r="C367" s="239"/>
      <c r="D367" s="239"/>
      <c r="E367" s="239"/>
      <c r="F367" s="239"/>
      <c r="G367" s="239"/>
      <c r="H367" s="239"/>
      <c r="I367" s="239"/>
      <c r="J367" s="239"/>
      <c r="K367" s="239"/>
      <c r="L367" s="239"/>
      <c r="M367" s="239"/>
    </row>
    <row r="368">
      <c r="A368" s="239"/>
      <c r="B368" s="239"/>
      <c r="C368" s="239"/>
      <c r="D368" s="239"/>
      <c r="E368" s="239"/>
      <c r="F368" s="239"/>
      <c r="G368" s="239"/>
      <c r="H368" s="239"/>
      <c r="I368" s="239"/>
      <c r="J368" s="239"/>
      <c r="K368" s="239"/>
      <c r="L368" s="239"/>
      <c r="M368" s="239"/>
    </row>
    <row r="369">
      <c r="A369" s="239"/>
      <c r="B369" s="239"/>
      <c r="C369" s="239"/>
      <c r="D369" s="239"/>
      <c r="E369" s="239"/>
      <c r="F369" s="239"/>
      <c r="G369" s="239"/>
      <c r="H369" s="239"/>
      <c r="I369" s="239"/>
      <c r="J369" s="239"/>
      <c r="K369" s="239"/>
      <c r="L369" s="239"/>
      <c r="M369" s="239"/>
    </row>
    <row r="370">
      <c r="A370" s="239"/>
      <c r="B370" s="239"/>
      <c r="C370" s="239"/>
      <c r="D370" s="239"/>
      <c r="E370" s="239"/>
      <c r="F370" s="239"/>
      <c r="G370" s="239"/>
      <c r="H370" s="239"/>
      <c r="I370" s="239"/>
      <c r="J370" s="239"/>
      <c r="K370" s="239"/>
      <c r="L370" s="239"/>
      <c r="M370" s="239"/>
    </row>
    <row r="371">
      <c r="A371" s="239"/>
      <c r="B371" s="239"/>
      <c r="C371" s="239"/>
      <c r="D371" s="239"/>
      <c r="E371" s="239"/>
      <c r="F371" s="239"/>
      <c r="G371" s="239"/>
      <c r="H371" s="239"/>
      <c r="I371" s="239"/>
      <c r="J371" s="239"/>
      <c r="K371" s="239"/>
      <c r="L371" s="239"/>
      <c r="M371" s="239"/>
    </row>
    <row r="372">
      <c r="A372" s="239"/>
      <c r="B372" s="239"/>
      <c r="C372" s="239"/>
      <c r="D372" s="239"/>
      <c r="E372" s="239"/>
      <c r="F372" s="239"/>
      <c r="G372" s="239"/>
      <c r="H372" s="239"/>
      <c r="I372" s="239"/>
      <c r="J372" s="239"/>
      <c r="K372" s="239"/>
      <c r="L372" s="239"/>
      <c r="M372" s="239"/>
    </row>
    <row r="373">
      <c r="A373" s="239"/>
      <c r="B373" s="239"/>
      <c r="C373" s="239"/>
      <c r="D373" s="239"/>
      <c r="E373" s="239"/>
      <c r="F373" s="239"/>
      <c r="G373" s="239"/>
      <c r="H373" s="239"/>
      <c r="I373" s="239"/>
      <c r="J373" s="239"/>
      <c r="K373" s="239"/>
      <c r="L373" s="239"/>
      <c r="M373" s="239"/>
    </row>
    <row r="374">
      <c r="A374" s="239"/>
      <c r="B374" s="239"/>
      <c r="C374" s="239"/>
      <c r="D374" s="239"/>
      <c r="E374" s="239"/>
      <c r="F374" s="239"/>
      <c r="G374" s="239"/>
      <c r="H374" s="239"/>
      <c r="I374" s="239"/>
      <c r="J374" s="239"/>
      <c r="K374" s="239"/>
      <c r="L374" s="239"/>
      <c r="M374" s="239"/>
    </row>
    <row r="375">
      <c r="A375" s="239"/>
      <c r="B375" s="239"/>
      <c r="C375" s="239"/>
      <c r="D375" s="239"/>
      <c r="E375" s="239"/>
      <c r="F375" s="239"/>
      <c r="G375" s="239"/>
      <c r="H375" s="239"/>
      <c r="I375" s="239"/>
      <c r="J375" s="239"/>
      <c r="K375" s="239"/>
      <c r="L375" s="239"/>
      <c r="M375" s="239"/>
    </row>
    <row r="376">
      <c r="A376" s="239"/>
      <c r="B376" s="239"/>
      <c r="C376" s="239"/>
      <c r="D376" s="239"/>
      <c r="E376" s="239"/>
      <c r="F376" s="239"/>
      <c r="G376" s="239"/>
      <c r="H376" s="239"/>
      <c r="I376" s="239"/>
      <c r="J376" s="239"/>
      <c r="K376" s="239"/>
      <c r="L376" s="239"/>
      <c r="M376" s="239"/>
    </row>
    <row r="377">
      <c r="A377" s="239"/>
      <c r="B377" s="239"/>
      <c r="C377" s="239"/>
      <c r="D377" s="239"/>
      <c r="E377" s="239"/>
      <c r="F377" s="239"/>
      <c r="G377" s="239"/>
      <c r="H377" s="239"/>
      <c r="I377" s="239"/>
      <c r="J377" s="239"/>
      <c r="K377" s="239"/>
      <c r="L377" s="239"/>
      <c r="M377" s="239"/>
    </row>
    <row r="378">
      <c r="A378" s="239"/>
      <c r="B378" s="239"/>
      <c r="C378" s="239"/>
      <c r="D378" s="239"/>
      <c r="E378" s="239"/>
      <c r="F378" s="239"/>
      <c r="G378" s="239"/>
      <c r="H378" s="239"/>
      <c r="I378" s="239"/>
      <c r="J378" s="239"/>
      <c r="K378" s="239"/>
      <c r="L378" s="239"/>
      <c r="M378" s="239"/>
    </row>
    <row r="379">
      <c r="A379" s="239"/>
      <c r="B379" s="239"/>
      <c r="C379" s="239"/>
      <c r="D379" s="239"/>
      <c r="E379" s="239"/>
      <c r="F379" s="239"/>
      <c r="G379" s="239"/>
      <c r="H379" s="239"/>
      <c r="I379" s="239"/>
      <c r="J379" s="239"/>
      <c r="K379" s="239"/>
      <c r="L379" s="239"/>
      <c r="M379" s="239"/>
    </row>
    <row r="380">
      <c r="A380" s="239"/>
      <c r="B380" s="239"/>
      <c r="C380" s="239"/>
      <c r="D380" s="239"/>
      <c r="E380" s="239"/>
      <c r="F380" s="239"/>
      <c r="G380" s="239"/>
      <c r="H380" s="239"/>
      <c r="I380" s="239"/>
      <c r="J380" s="239"/>
      <c r="K380" s="239"/>
      <c r="L380" s="239"/>
      <c r="M380" s="239"/>
    </row>
    <row r="381">
      <c r="A381" s="239"/>
      <c r="B381" s="239"/>
      <c r="C381" s="239"/>
      <c r="D381" s="239"/>
      <c r="E381" s="239"/>
      <c r="F381" s="239"/>
      <c r="G381" s="239"/>
      <c r="H381" s="239"/>
      <c r="I381" s="239"/>
      <c r="J381" s="239"/>
      <c r="K381" s="239"/>
      <c r="L381" s="239"/>
      <c r="M381" s="239"/>
    </row>
    <row r="382">
      <c r="A382" s="239"/>
      <c r="B382" s="239"/>
      <c r="C382" s="239"/>
      <c r="D382" s="239"/>
      <c r="E382" s="239"/>
      <c r="F382" s="239"/>
      <c r="G382" s="239"/>
      <c r="H382" s="239"/>
      <c r="I382" s="239"/>
      <c r="J382" s="239"/>
      <c r="K382" s="239"/>
      <c r="L382" s="239"/>
      <c r="M382" s="239"/>
    </row>
    <row r="383">
      <c r="A383" s="239"/>
      <c r="B383" s="239"/>
      <c r="C383" s="239"/>
      <c r="D383" s="239"/>
      <c r="E383" s="239"/>
      <c r="F383" s="239"/>
      <c r="G383" s="239"/>
      <c r="H383" s="239"/>
      <c r="I383" s="239"/>
      <c r="J383" s="239"/>
      <c r="K383" s="239"/>
      <c r="L383" s="239"/>
      <c r="M383" s="239"/>
    </row>
    <row r="384">
      <c r="A384" s="239"/>
      <c r="B384" s="239"/>
      <c r="C384" s="239"/>
      <c r="D384" s="239"/>
      <c r="E384" s="239"/>
      <c r="F384" s="239"/>
      <c r="G384" s="239"/>
      <c r="H384" s="239"/>
      <c r="I384" s="239"/>
      <c r="J384" s="239"/>
      <c r="K384" s="239"/>
      <c r="L384" s="239"/>
      <c r="M384" s="239"/>
    </row>
    <row r="385">
      <c r="A385" s="239"/>
      <c r="B385" s="239"/>
      <c r="C385" s="239"/>
      <c r="D385" s="239"/>
      <c r="E385" s="239"/>
      <c r="F385" s="239"/>
      <c r="G385" s="239"/>
      <c r="H385" s="239"/>
      <c r="I385" s="239"/>
      <c r="J385" s="239"/>
      <c r="K385" s="239"/>
      <c r="L385" s="239"/>
      <c r="M385" s="239"/>
    </row>
    <row r="386">
      <c r="A386" s="239"/>
      <c r="B386" s="239"/>
      <c r="C386" s="239"/>
      <c r="D386" s="239"/>
      <c r="E386" s="239"/>
      <c r="F386" s="239"/>
      <c r="G386" s="239"/>
      <c r="H386" s="239"/>
      <c r="I386" s="239"/>
      <c r="J386" s="239"/>
      <c r="K386" s="239"/>
      <c r="L386" s="239"/>
      <c r="M386" s="239"/>
    </row>
    <row r="387">
      <c r="A387" s="239"/>
      <c r="B387" s="239"/>
      <c r="C387" s="239"/>
      <c r="D387" s="239"/>
      <c r="E387" s="239"/>
      <c r="F387" s="239"/>
      <c r="G387" s="239"/>
      <c r="H387" s="239"/>
      <c r="I387" s="239"/>
      <c r="J387" s="239"/>
      <c r="K387" s="239"/>
      <c r="L387" s="239"/>
      <c r="M387" s="239"/>
    </row>
    <row r="388">
      <c r="A388" s="239"/>
      <c r="B388" s="239"/>
      <c r="C388" s="239"/>
      <c r="D388" s="239"/>
      <c r="E388" s="239"/>
      <c r="F388" s="239"/>
      <c r="G388" s="239"/>
      <c r="H388" s="239"/>
      <c r="I388" s="239"/>
      <c r="J388" s="239"/>
      <c r="K388" s="239"/>
      <c r="L388" s="239"/>
      <c r="M388" s="239"/>
    </row>
    <row r="389">
      <c r="A389" s="239"/>
      <c r="B389" s="239"/>
      <c r="C389" s="239"/>
      <c r="D389" s="239"/>
      <c r="E389" s="239"/>
      <c r="F389" s="239"/>
      <c r="G389" s="239"/>
      <c r="H389" s="239"/>
      <c r="I389" s="239"/>
      <c r="J389" s="239"/>
      <c r="K389" s="239"/>
      <c r="L389" s="239"/>
      <c r="M389" s="239"/>
    </row>
    <row r="390">
      <c r="A390" s="239"/>
      <c r="B390" s="239"/>
      <c r="C390" s="239"/>
      <c r="D390" s="239"/>
      <c r="E390" s="239"/>
      <c r="F390" s="239"/>
      <c r="G390" s="239"/>
      <c r="H390" s="239"/>
      <c r="I390" s="239"/>
      <c r="J390" s="239"/>
      <c r="K390" s="239"/>
      <c r="L390" s="239"/>
      <c r="M390" s="239"/>
    </row>
    <row r="391">
      <c r="A391" s="239"/>
      <c r="B391" s="239"/>
      <c r="C391" s="239"/>
      <c r="D391" s="239"/>
      <c r="E391" s="239"/>
      <c r="F391" s="239"/>
      <c r="G391" s="239"/>
      <c r="H391" s="239"/>
      <c r="I391" s="239"/>
      <c r="J391" s="239"/>
      <c r="K391" s="239"/>
      <c r="L391" s="239"/>
      <c r="M391" s="239"/>
    </row>
    <row r="392">
      <c r="A392" s="239"/>
      <c r="B392" s="239"/>
      <c r="C392" s="239"/>
      <c r="D392" s="239"/>
      <c r="E392" s="239"/>
      <c r="F392" s="239"/>
      <c r="G392" s="239"/>
      <c r="H392" s="239"/>
      <c r="I392" s="239"/>
      <c r="J392" s="239"/>
      <c r="K392" s="239"/>
      <c r="L392" s="239"/>
      <c r="M392" s="239"/>
    </row>
    <row r="393">
      <c r="A393" s="239"/>
      <c r="B393" s="239"/>
      <c r="C393" s="239"/>
      <c r="D393" s="239"/>
      <c r="E393" s="239"/>
      <c r="F393" s="239"/>
      <c r="G393" s="239"/>
      <c r="H393" s="239"/>
      <c r="I393" s="239"/>
      <c r="J393" s="239"/>
      <c r="K393" s="239"/>
      <c r="L393" s="239"/>
      <c r="M393" s="239"/>
    </row>
    <row r="394">
      <c r="A394" s="239"/>
      <c r="B394" s="239"/>
      <c r="C394" s="239"/>
      <c r="D394" s="239"/>
      <c r="E394" s="239"/>
      <c r="F394" s="239"/>
      <c r="G394" s="239"/>
      <c r="H394" s="239"/>
      <c r="I394" s="239"/>
      <c r="J394" s="239"/>
      <c r="K394" s="239"/>
      <c r="L394" s="239"/>
      <c r="M394" s="239"/>
    </row>
    <row r="395">
      <c r="A395" s="239"/>
      <c r="B395" s="239"/>
      <c r="C395" s="239"/>
      <c r="D395" s="239"/>
      <c r="E395" s="239"/>
      <c r="F395" s="239"/>
      <c r="G395" s="239"/>
      <c r="H395" s="239"/>
      <c r="I395" s="239"/>
      <c r="J395" s="239"/>
      <c r="K395" s="239"/>
      <c r="L395" s="239"/>
      <c r="M395" s="239"/>
    </row>
    <row r="396">
      <c r="A396" s="239"/>
      <c r="B396" s="239"/>
      <c r="C396" s="239"/>
      <c r="D396" s="239"/>
      <c r="E396" s="239"/>
      <c r="F396" s="239"/>
      <c r="G396" s="239"/>
      <c r="H396" s="239"/>
      <c r="I396" s="239"/>
      <c r="J396" s="239"/>
      <c r="K396" s="239"/>
      <c r="L396" s="239"/>
      <c r="M396" s="239"/>
    </row>
    <row r="397">
      <c r="A397" s="239"/>
      <c r="B397" s="239"/>
      <c r="C397" s="239"/>
      <c r="D397" s="239"/>
      <c r="E397" s="239"/>
      <c r="F397" s="239"/>
      <c r="G397" s="239"/>
      <c r="H397" s="239"/>
      <c r="I397" s="239"/>
      <c r="J397" s="239"/>
      <c r="K397" s="239"/>
      <c r="L397" s="239"/>
      <c r="M397" s="239"/>
    </row>
    <row r="398">
      <c r="A398" s="239"/>
      <c r="B398" s="239"/>
      <c r="C398" s="239"/>
      <c r="D398" s="239"/>
      <c r="E398" s="239"/>
      <c r="F398" s="239"/>
      <c r="G398" s="239"/>
      <c r="H398" s="239"/>
      <c r="I398" s="239"/>
      <c r="J398" s="239"/>
      <c r="K398" s="239"/>
      <c r="L398" s="239"/>
      <c r="M398" s="239"/>
    </row>
    <row r="399">
      <c r="A399" s="239"/>
      <c r="B399" s="239"/>
      <c r="C399" s="239"/>
      <c r="D399" s="239"/>
      <c r="E399" s="239"/>
      <c r="F399" s="239"/>
      <c r="G399" s="239"/>
      <c r="H399" s="239"/>
      <c r="I399" s="239"/>
      <c r="J399" s="239"/>
      <c r="K399" s="239"/>
      <c r="L399" s="239"/>
      <c r="M399" s="239"/>
    </row>
    <row r="400">
      <c r="A400" s="239"/>
      <c r="B400" s="239"/>
      <c r="C400" s="239"/>
      <c r="D400" s="239"/>
      <c r="E400" s="239"/>
      <c r="F400" s="239"/>
      <c r="G400" s="239"/>
      <c r="H400" s="239"/>
      <c r="I400" s="239"/>
      <c r="J400" s="239"/>
      <c r="K400" s="239"/>
      <c r="L400" s="239"/>
      <c r="M400" s="239"/>
    </row>
    <row r="401">
      <c r="A401" s="239"/>
      <c r="B401" s="239"/>
      <c r="C401" s="239"/>
      <c r="D401" s="239"/>
      <c r="E401" s="239"/>
      <c r="F401" s="239"/>
      <c r="G401" s="239"/>
      <c r="H401" s="239"/>
      <c r="I401" s="239"/>
      <c r="J401" s="239"/>
      <c r="K401" s="239"/>
      <c r="L401" s="239"/>
      <c r="M401" s="239"/>
    </row>
    <row r="402">
      <c r="A402" s="239"/>
      <c r="B402" s="239"/>
      <c r="C402" s="239"/>
      <c r="D402" s="239"/>
      <c r="E402" s="239"/>
      <c r="F402" s="239"/>
      <c r="G402" s="239"/>
      <c r="H402" s="239"/>
      <c r="I402" s="239"/>
      <c r="J402" s="239"/>
      <c r="K402" s="239"/>
      <c r="L402" s="239"/>
      <c r="M402" s="239"/>
    </row>
    <row r="403">
      <c r="A403" s="239"/>
      <c r="B403" s="239"/>
      <c r="C403" s="239"/>
      <c r="D403" s="239"/>
      <c r="E403" s="239"/>
      <c r="F403" s="239"/>
      <c r="G403" s="239"/>
      <c r="H403" s="239"/>
      <c r="I403" s="239"/>
      <c r="J403" s="239"/>
      <c r="K403" s="239"/>
      <c r="L403" s="239"/>
      <c r="M403" s="239"/>
    </row>
    <row r="404">
      <c r="A404" s="239"/>
      <c r="B404" s="239"/>
      <c r="C404" s="239"/>
      <c r="D404" s="239"/>
      <c r="E404" s="239"/>
      <c r="F404" s="239"/>
      <c r="G404" s="239"/>
      <c r="H404" s="239"/>
      <c r="I404" s="239"/>
      <c r="J404" s="239"/>
      <c r="K404" s="239"/>
      <c r="L404" s="239"/>
      <c r="M404" s="239"/>
    </row>
    <row r="405">
      <c r="A405" s="239"/>
      <c r="B405" s="239"/>
      <c r="C405" s="239"/>
      <c r="D405" s="239"/>
      <c r="E405" s="239"/>
      <c r="F405" s="239"/>
      <c r="G405" s="239"/>
      <c r="H405" s="239"/>
      <c r="I405" s="239"/>
      <c r="J405" s="239"/>
      <c r="K405" s="239"/>
      <c r="L405" s="239"/>
      <c r="M405" s="239"/>
    </row>
    <row r="406">
      <c r="A406" s="239"/>
      <c r="B406" s="239"/>
      <c r="C406" s="239"/>
      <c r="D406" s="239"/>
      <c r="E406" s="239"/>
      <c r="F406" s="239"/>
      <c r="G406" s="239"/>
      <c r="H406" s="239"/>
      <c r="I406" s="239"/>
      <c r="J406" s="239"/>
      <c r="K406" s="239"/>
      <c r="L406" s="239"/>
      <c r="M406" s="239"/>
    </row>
    <row r="407">
      <c r="A407" s="239"/>
      <c r="B407" s="239"/>
      <c r="C407" s="239"/>
      <c r="D407" s="239"/>
      <c r="E407" s="239"/>
      <c r="F407" s="239"/>
      <c r="G407" s="239"/>
      <c r="H407" s="239"/>
      <c r="I407" s="239"/>
      <c r="J407" s="239"/>
      <c r="K407" s="239"/>
      <c r="L407" s="239"/>
      <c r="M407" s="239"/>
    </row>
    <row r="408">
      <c r="A408" s="239"/>
      <c r="B408" s="239"/>
      <c r="C408" s="239"/>
      <c r="D408" s="239"/>
      <c r="E408" s="239"/>
      <c r="F408" s="239"/>
      <c r="G408" s="239"/>
      <c r="H408" s="239"/>
      <c r="I408" s="239"/>
      <c r="J408" s="239"/>
      <c r="K408" s="239"/>
      <c r="L408" s="239"/>
      <c r="M408" s="239"/>
    </row>
    <row r="409">
      <c r="A409" s="239"/>
      <c r="B409" s="239"/>
      <c r="C409" s="239"/>
      <c r="D409" s="239"/>
      <c r="E409" s="239"/>
      <c r="F409" s="239"/>
      <c r="G409" s="239"/>
      <c r="H409" s="239"/>
      <c r="I409" s="239"/>
      <c r="J409" s="239"/>
      <c r="K409" s="239"/>
      <c r="L409" s="239"/>
      <c r="M409" s="239"/>
    </row>
    <row r="410">
      <c r="A410" s="239"/>
      <c r="B410" s="239"/>
      <c r="C410" s="239"/>
      <c r="D410" s="239"/>
      <c r="E410" s="239"/>
      <c r="F410" s="239"/>
      <c r="G410" s="239"/>
      <c r="H410" s="239"/>
      <c r="I410" s="239"/>
      <c r="J410" s="239"/>
      <c r="K410" s="239"/>
      <c r="L410" s="239"/>
      <c r="M410" s="239"/>
    </row>
    <row r="411">
      <c r="A411" s="239"/>
      <c r="B411" s="239"/>
      <c r="C411" s="239"/>
      <c r="D411" s="239"/>
      <c r="E411" s="239"/>
      <c r="F411" s="239"/>
      <c r="G411" s="239"/>
      <c r="H411" s="239"/>
      <c r="I411" s="239"/>
      <c r="J411" s="239"/>
      <c r="K411" s="239"/>
      <c r="L411" s="239"/>
      <c r="M411" s="239"/>
    </row>
    <row r="412">
      <c r="A412" s="239"/>
      <c r="B412" s="239"/>
      <c r="C412" s="239"/>
      <c r="D412" s="239"/>
      <c r="E412" s="239"/>
      <c r="F412" s="239"/>
      <c r="G412" s="239"/>
      <c r="H412" s="239"/>
      <c r="I412" s="239"/>
      <c r="J412" s="239"/>
      <c r="K412" s="239"/>
      <c r="L412" s="239"/>
      <c r="M412" s="239"/>
    </row>
    <row r="413">
      <c r="A413" s="239"/>
      <c r="B413" s="239"/>
      <c r="C413" s="239"/>
      <c r="D413" s="239"/>
      <c r="E413" s="239"/>
      <c r="F413" s="239"/>
      <c r="G413" s="239"/>
      <c r="H413" s="239"/>
      <c r="I413" s="239"/>
      <c r="J413" s="239"/>
      <c r="K413" s="239"/>
      <c r="L413" s="239"/>
      <c r="M413" s="239"/>
    </row>
    <row r="414">
      <c r="A414" s="239"/>
      <c r="B414" s="239"/>
      <c r="C414" s="239"/>
      <c r="D414" s="239"/>
      <c r="E414" s="239"/>
      <c r="F414" s="239"/>
      <c r="G414" s="239"/>
      <c r="H414" s="239"/>
      <c r="I414" s="239"/>
      <c r="J414" s="239"/>
      <c r="K414" s="239"/>
      <c r="L414" s="239"/>
      <c r="M414" s="239"/>
    </row>
    <row r="415">
      <c r="A415" s="239"/>
      <c r="B415" s="239"/>
      <c r="C415" s="239"/>
      <c r="D415" s="239"/>
      <c r="E415" s="239"/>
      <c r="F415" s="239"/>
      <c r="G415" s="239"/>
      <c r="H415" s="239"/>
      <c r="I415" s="239"/>
      <c r="J415" s="239"/>
      <c r="K415" s="239"/>
      <c r="L415" s="239"/>
      <c r="M415" s="239"/>
    </row>
    <row r="416">
      <c r="A416" s="239"/>
      <c r="B416" s="239"/>
      <c r="C416" s="239"/>
      <c r="D416" s="239"/>
      <c r="E416" s="239"/>
      <c r="F416" s="239"/>
      <c r="G416" s="239"/>
      <c r="H416" s="239"/>
      <c r="I416" s="239"/>
      <c r="J416" s="239"/>
      <c r="K416" s="239"/>
      <c r="L416" s="239"/>
      <c r="M416" s="239"/>
    </row>
    <row r="417">
      <c r="A417" s="239"/>
      <c r="B417" s="239"/>
      <c r="C417" s="239"/>
      <c r="D417" s="239"/>
      <c r="E417" s="239"/>
      <c r="F417" s="239"/>
      <c r="G417" s="239"/>
      <c r="H417" s="239"/>
      <c r="I417" s="239"/>
      <c r="J417" s="239"/>
      <c r="K417" s="239"/>
      <c r="L417" s="239"/>
      <c r="M417" s="239"/>
    </row>
    <row r="418">
      <c r="A418" s="239"/>
      <c r="B418" s="239"/>
      <c r="C418" s="239"/>
      <c r="D418" s="239"/>
      <c r="E418" s="239"/>
      <c r="F418" s="239"/>
      <c r="G418" s="239"/>
      <c r="H418" s="239"/>
      <c r="I418" s="239"/>
      <c r="J418" s="239"/>
      <c r="K418" s="239"/>
      <c r="L418" s="239"/>
      <c r="M418" s="239"/>
    </row>
    <row r="419">
      <c r="A419" s="239"/>
      <c r="B419" s="239"/>
      <c r="C419" s="239"/>
      <c r="D419" s="239"/>
      <c r="E419" s="239"/>
      <c r="F419" s="239"/>
      <c r="G419" s="239"/>
      <c r="H419" s="239"/>
      <c r="I419" s="239"/>
      <c r="J419" s="239"/>
      <c r="K419" s="239"/>
      <c r="L419" s="239"/>
      <c r="M419" s="239"/>
    </row>
    <row r="420">
      <c r="A420" s="239"/>
      <c r="B420" s="239"/>
      <c r="C420" s="239"/>
      <c r="D420" s="239"/>
      <c r="E420" s="239"/>
      <c r="F420" s="239"/>
      <c r="G420" s="239"/>
      <c r="H420" s="239"/>
      <c r="I420" s="239"/>
      <c r="J420" s="239"/>
      <c r="K420" s="239"/>
      <c r="L420" s="239"/>
      <c r="M420" s="239"/>
    </row>
    <row r="421">
      <c r="A421" s="239"/>
      <c r="B421" s="239"/>
      <c r="C421" s="239"/>
      <c r="D421" s="239"/>
      <c r="E421" s="239"/>
      <c r="F421" s="239"/>
      <c r="G421" s="239"/>
      <c r="H421" s="239"/>
      <c r="I421" s="239"/>
      <c r="J421" s="239"/>
      <c r="K421" s="239"/>
      <c r="L421" s="239"/>
      <c r="M421" s="239"/>
    </row>
    <row r="422">
      <c r="A422" s="239"/>
      <c r="B422" s="239"/>
      <c r="C422" s="239"/>
      <c r="D422" s="239"/>
      <c r="E422" s="239"/>
      <c r="F422" s="239"/>
      <c r="G422" s="239"/>
      <c r="H422" s="239"/>
      <c r="I422" s="239"/>
      <c r="J422" s="239"/>
      <c r="K422" s="239"/>
      <c r="L422" s="239"/>
      <c r="M422" s="239"/>
    </row>
    <row r="423">
      <c r="A423" s="239"/>
      <c r="B423" s="239"/>
      <c r="C423" s="239"/>
      <c r="D423" s="239"/>
      <c r="E423" s="239"/>
      <c r="F423" s="239"/>
      <c r="G423" s="239"/>
      <c r="H423" s="239"/>
      <c r="I423" s="239"/>
      <c r="J423" s="239"/>
      <c r="K423" s="239"/>
      <c r="L423" s="239"/>
      <c r="M423" s="239"/>
    </row>
    <row r="424">
      <c r="A424" s="239"/>
      <c r="B424" s="239"/>
      <c r="C424" s="239"/>
      <c r="D424" s="239"/>
      <c r="E424" s="239"/>
      <c r="F424" s="239"/>
      <c r="G424" s="239"/>
      <c r="H424" s="239"/>
      <c r="I424" s="239"/>
      <c r="J424" s="239"/>
      <c r="K424" s="239"/>
      <c r="L424" s="239"/>
      <c r="M424" s="239"/>
    </row>
    <row r="425">
      <c r="A425" s="239"/>
      <c r="B425" s="239"/>
      <c r="C425" s="239"/>
      <c r="D425" s="239"/>
      <c r="E425" s="239"/>
      <c r="F425" s="239"/>
      <c r="G425" s="239"/>
      <c r="H425" s="239"/>
      <c r="I425" s="239"/>
      <c r="J425" s="239"/>
      <c r="K425" s="239"/>
      <c r="L425" s="239"/>
      <c r="M425" s="239"/>
    </row>
    <row r="426">
      <c r="A426" s="239"/>
      <c r="B426" s="239"/>
      <c r="C426" s="239"/>
      <c r="D426" s="239"/>
      <c r="E426" s="239"/>
      <c r="F426" s="239"/>
      <c r="G426" s="239"/>
      <c r="H426" s="239"/>
      <c r="I426" s="239"/>
      <c r="J426" s="239"/>
      <c r="K426" s="239"/>
      <c r="L426" s="239"/>
      <c r="M426" s="239"/>
    </row>
    <row r="427">
      <c r="A427" s="239"/>
      <c r="B427" s="239"/>
      <c r="C427" s="239"/>
      <c r="D427" s="239"/>
      <c r="E427" s="239"/>
      <c r="F427" s="239"/>
      <c r="G427" s="239"/>
      <c r="H427" s="239"/>
      <c r="I427" s="239"/>
      <c r="J427" s="239"/>
      <c r="K427" s="239"/>
      <c r="L427" s="239"/>
      <c r="M427" s="239"/>
    </row>
    <row r="428">
      <c r="A428" s="239"/>
      <c r="B428" s="239"/>
      <c r="C428" s="239"/>
      <c r="D428" s="239"/>
      <c r="E428" s="239"/>
      <c r="F428" s="239"/>
      <c r="G428" s="239"/>
      <c r="H428" s="239"/>
      <c r="I428" s="239"/>
      <c r="J428" s="239"/>
      <c r="K428" s="239"/>
      <c r="L428" s="239"/>
      <c r="M428" s="239"/>
    </row>
    <row r="429">
      <c r="A429" s="239"/>
      <c r="B429" s="239"/>
      <c r="C429" s="239"/>
      <c r="D429" s="239"/>
      <c r="E429" s="239"/>
      <c r="F429" s="239"/>
      <c r="G429" s="239"/>
      <c r="H429" s="239"/>
      <c r="I429" s="239"/>
      <c r="J429" s="239"/>
      <c r="K429" s="239"/>
      <c r="L429" s="239"/>
      <c r="M429" s="239"/>
    </row>
    <row r="430">
      <c r="A430" s="239"/>
      <c r="B430" s="239"/>
      <c r="C430" s="239"/>
      <c r="D430" s="239"/>
      <c r="E430" s="239"/>
      <c r="F430" s="239"/>
      <c r="G430" s="239"/>
      <c r="H430" s="239"/>
      <c r="I430" s="239"/>
      <c r="J430" s="239"/>
      <c r="K430" s="239"/>
      <c r="L430" s="239"/>
      <c r="M430" s="239"/>
    </row>
    <row r="431">
      <c r="A431" s="239"/>
      <c r="B431" s="239"/>
      <c r="C431" s="239"/>
      <c r="D431" s="239"/>
      <c r="E431" s="239"/>
      <c r="F431" s="239"/>
      <c r="G431" s="239"/>
      <c r="H431" s="239"/>
      <c r="I431" s="239"/>
      <c r="J431" s="239"/>
      <c r="K431" s="239"/>
      <c r="L431" s="239"/>
      <c r="M431" s="239"/>
    </row>
    <row r="432">
      <c r="A432" s="239"/>
      <c r="B432" s="239"/>
      <c r="C432" s="239"/>
      <c r="D432" s="239"/>
      <c r="E432" s="239"/>
      <c r="F432" s="239"/>
      <c r="G432" s="239"/>
      <c r="H432" s="239"/>
      <c r="I432" s="239"/>
      <c r="J432" s="239"/>
      <c r="K432" s="239"/>
      <c r="L432" s="239"/>
      <c r="M432" s="239"/>
    </row>
    <row r="433">
      <c r="A433" s="239"/>
      <c r="B433" s="239"/>
      <c r="C433" s="239"/>
      <c r="D433" s="239"/>
      <c r="E433" s="239"/>
      <c r="F433" s="239"/>
      <c r="G433" s="239"/>
      <c r="H433" s="239"/>
      <c r="I433" s="239"/>
      <c r="J433" s="239"/>
      <c r="K433" s="239"/>
      <c r="L433" s="239"/>
      <c r="M433" s="239"/>
    </row>
    <row r="434">
      <c r="A434" s="239"/>
      <c r="B434" s="239"/>
      <c r="C434" s="239"/>
      <c r="D434" s="239"/>
      <c r="E434" s="239"/>
      <c r="F434" s="239"/>
      <c r="G434" s="239"/>
      <c r="H434" s="239"/>
      <c r="I434" s="239"/>
      <c r="J434" s="239"/>
      <c r="K434" s="239"/>
      <c r="L434" s="239"/>
      <c r="M434" s="239"/>
    </row>
    <row r="435">
      <c r="A435" s="239"/>
      <c r="B435" s="239"/>
      <c r="C435" s="239"/>
      <c r="D435" s="239"/>
      <c r="E435" s="239"/>
      <c r="F435" s="239"/>
      <c r="G435" s="239"/>
      <c r="H435" s="239"/>
      <c r="I435" s="239"/>
      <c r="J435" s="239"/>
      <c r="K435" s="239"/>
      <c r="L435" s="239"/>
      <c r="M435" s="239"/>
    </row>
    <row r="436">
      <c r="A436" s="239"/>
      <c r="B436" s="239"/>
      <c r="C436" s="239"/>
      <c r="D436" s="239"/>
      <c r="E436" s="239"/>
      <c r="F436" s="239"/>
      <c r="G436" s="239"/>
      <c r="H436" s="239"/>
      <c r="I436" s="239"/>
      <c r="J436" s="239"/>
      <c r="K436" s="239"/>
      <c r="L436" s="239"/>
      <c r="M436" s="239"/>
    </row>
    <row r="437">
      <c r="A437" s="239"/>
      <c r="B437" s="239"/>
      <c r="C437" s="239"/>
      <c r="D437" s="239"/>
      <c r="E437" s="239"/>
      <c r="F437" s="239"/>
      <c r="G437" s="239"/>
      <c r="H437" s="239"/>
      <c r="I437" s="239"/>
      <c r="J437" s="239"/>
      <c r="K437" s="239"/>
      <c r="L437" s="239"/>
      <c r="M437" s="239"/>
    </row>
    <row r="438">
      <c r="A438" s="239"/>
      <c r="B438" s="239"/>
      <c r="C438" s="239"/>
      <c r="D438" s="239"/>
      <c r="E438" s="239"/>
      <c r="F438" s="239"/>
      <c r="G438" s="239"/>
      <c r="H438" s="239"/>
      <c r="I438" s="239"/>
      <c r="J438" s="239"/>
      <c r="K438" s="239"/>
      <c r="L438" s="239"/>
      <c r="M438" s="239"/>
    </row>
    <row r="439">
      <c r="A439" s="239"/>
      <c r="B439" s="239"/>
      <c r="C439" s="239"/>
      <c r="D439" s="239"/>
      <c r="E439" s="239"/>
      <c r="F439" s="239"/>
      <c r="G439" s="239"/>
      <c r="H439" s="239"/>
      <c r="I439" s="239"/>
      <c r="J439" s="239"/>
      <c r="K439" s="239"/>
      <c r="L439" s="239"/>
      <c r="M439" s="239"/>
    </row>
    <row r="440">
      <c r="A440" s="239"/>
      <c r="B440" s="239"/>
      <c r="C440" s="239"/>
      <c r="D440" s="239"/>
      <c r="E440" s="239"/>
      <c r="F440" s="239"/>
      <c r="G440" s="239"/>
      <c r="H440" s="239"/>
      <c r="I440" s="239"/>
      <c r="J440" s="239"/>
      <c r="K440" s="239"/>
      <c r="L440" s="239"/>
      <c r="M440" s="239"/>
    </row>
    <row r="441">
      <c r="A441" s="239"/>
      <c r="B441" s="239"/>
      <c r="C441" s="239"/>
      <c r="D441" s="239"/>
      <c r="E441" s="239"/>
      <c r="F441" s="239"/>
      <c r="G441" s="239"/>
      <c r="H441" s="239"/>
      <c r="I441" s="239"/>
      <c r="J441" s="239"/>
      <c r="K441" s="239"/>
      <c r="L441" s="239"/>
      <c r="M441" s="239"/>
    </row>
    <row r="442">
      <c r="A442" s="239"/>
      <c r="B442" s="239"/>
      <c r="C442" s="239"/>
      <c r="D442" s="239"/>
      <c r="E442" s="239"/>
      <c r="F442" s="239"/>
      <c r="G442" s="239"/>
      <c r="H442" s="239"/>
      <c r="I442" s="239"/>
      <c r="J442" s="239"/>
      <c r="K442" s="239"/>
      <c r="L442" s="239"/>
      <c r="M442" s="239"/>
    </row>
    <row r="443">
      <c r="A443" s="239"/>
      <c r="B443" s="239"/>
      <c r="C443" s="239"/>
      <c r="D443" s="239"/>
      <c r="E443" s="239"/>
      <c r="F443" s="239"/>
      <c r="G443" s="239"/>
      <c r="H443" s="239"/>
      <c r="I443" s="239"/>
      <c r="J443" s="239"/>
      <c r="K443" s="239"/>
      <c r="L443" s="239"/>
      <c r="M443" s="239"/>
    </row>
    <row r="444">
      <c r="A444" s="239"/>
      <c r="B444" s="239"/>
      <c r="C444" s="239"/>
      <c r="D444" s="239"/>
      <c r="E444" s="239"/>
      <c r="F444" s="239"/>
      <c r="G444" s="239"/>
      <c r="H444" s="239"/>
      <c r="I444" s="239"/>
      <c r="J444" s="239"/>
      <c r="K444" s="239"/>
      <c r="L444" s="239"/>
      <c r="M444" s="239"/>
    </row>
    <row r="445">
      <c r="A445" s="239"/>
      <c r="B445" s="239"/>
      <c r="C445" s="239"/>
      <c r="D445" s="239"/>
      <c r="E445" s="239"/>
      <c r="F445" s="239"/>
      <c r="G445" s="239"/>
      <c r="H445" s="239"/>
      <c r="I445" s="239"/>
      <c r="J445" s="239"/>
      <c r="K445" s="239"/>
      <c r="L445" s="239"/>
      <c r="M445" s="239"/>
    </row>
    <row r="446">
      <c r="A446" s="239"/>
      <c r="B446" s="239"/>
      <c r="C446" s="239"/>
      <c r="D446" s="239"/>
      <c r="E446" s="239"/>
      <c r="F446" s="239"/>
      <c r="G446" s="239"/>
      <c r="H446" s="239"/>
      <c r="I446" s="239"/>
      <c r="J446" s="239"/>
      <c r="K446" s="239"/>
      <c r="L446" s="239"/>
      <c r="M446" s="239"/>
    </row>
    <row r="447">
      <c r="A447" s="239"/>
      <c r="B447" s="239"/>
      <c r="C447" s="239"/>
      <c r="D447" s="239"/>
      <c r="E447" s="239"/>
      <c r="F447" s="239"/>
      <c r="G447" s="239"/>
      <c r="H447" s="239"/>
      <c r="I447" s="239"/>
      <c r="J447" s="239"/>
      <c r="K447" s="239"/>
      <c r="L447" s="239"/>
      <c r="M447" s="239"/>
    </row>
    <row r="448">
      <c r="A448" s="239"/>
      <c r="B448" s="239"/>
      <c r="C448" s="239"/>
      <c r="D448" s="239"/>
      <c r="E448" s="239"/>
      <c r="F448" s="239"/>
      <c r="G448" s="239"/>
      <c r="H448" s="239"/>
      <c r="I448" s="239"/>
      <c r="J448" s="239"/>
      <c r="K448" s="239"/>
      <c r="L448" s="239"/>
      <c r="M448" s="239"/>
    </row>
    <row r="449">
      <c r="A449" s="239"/>
      <c r="B449" s="239"/>
      <c r="C449" s="239"/>
      <c r="D449" s="239"/>
      <c r="E449" s="239"/>
      <c r="F449" s="239"/>
      <c r="G449" s="239"/>
      <c r="H449" s="239"/>
      <c r="I449" s="239"/>
      <c r="J449" s="239"/>
      <c r="K449" s="239"/>
      <c r="L449" s="239"/>
      <c r="M449" s="239"/>
    </row>
    <row r="450">
      <c r="A450" s="239"/>
      <c r="B450" s="239"/>
      <c r="C450" s="239"/>
      <c r="D450" s="239"/>
      <c r="E450" s="239"/>
      <c r="F450" s="239"/>
      <c r="G450" s="239"/>
      <c r="H450" s="239"/>
      <c r="I450" s="239"/>
      <c r="J450" s="239"/>
      <c r="K450" s="239"/>
      <c r="L450" s="239"/>
      <c r="M450" s="239"/>
    </row>
    <row r="451">
      <c r="A451" s="239"/>
      <c r="B451" s="239"/>
      <c r="C451" s="239"/>
      <c r="D451" s="239"/>
      <c r="E451" s="239"/>
      <c r="F451" s="239"/>
      <c r="G451" s="239"/>
      <c r="H451" s="239"/>
      <c r="I451" s="239"/>
      <c r="J451" s="239"/>
      <c r="K451" s="239"/>
      <c r="L451" s="239"/>
      <c r="M451" s="239"/>
    </row>
    <row r="452">
      <c r="A452" s="239"/>
      <c r="B452" s="239"/>
      <c r="C452" s="239"/>
      <c r="D452" s="239"/>
      <c r="E452" s="239"/>
      <c r="F452" s="239"/>
      <c r="G452" s="239"/>
      <c r="H452" s="239"/>
      <c r="I452" s="239"/>
      <c r="J452" s="239"/>
      <c r="K452" s="239"/>
      <c r="L452" s="239"/>
      <c r="M452" s="239"/>
    </row>
    <row r="453">
      <c r="A453" s="239"/>
      <c r="B453" s="239"/>
      <c r="C453" s="239"/>
      <c r="D453" s="239"/>
      <c r="E453" s="239"/>
      <c r="F453" s="239"/>
      <c r="G453" s="239"/>
      <c r="H453" s="239"/>
      <c r="I453" s="239"/>
      <c r="J453" s="239"/>
      <c r="K453" s="239"/>
      <c r="L453" s="239"/>
      <c r="M453" s="239"/>
    </row>
    <row r="454">
      <c r="A454" s="239"/>
      <c r="B454" s="239"/>
      <c r="C454" s="239"/>
      <c r="D454" s="239"/>
      <c r="E454" s="239"/>
      <c r="F454" s="239"/>
      <c r="G454" s="239"/>
      <c r="H454" s="239"/>
      <c r="I454" s="239"/>
      <c r="J454" s="239"/>
      <c r="K454" s="239"/>
      <c r="L454" s="239"/>
      <c r="M454" s="239"/>
    </row>
    <row r="455">
      <c r="A455" s="239"/>
      <c r="B455" s="239"/>
      <c r="C455" s="239"/>
      <c r="D455" s="239"/>
      <c r="E455" s="239"/>
      <c r="F455" s="239"/>
      <c r="G455" s="239"/>
      <c r="H455" s="239"/>
      <c r="I455" s="239"/>
      <c r="J455" s="239"/>
      <c r="K455" s="239"/>
      <c r="L455" s="239"/>
      <c r="M455" s="239"/>
    </row>
    <row r="456">
      <c r="A456" s="239"/>
      <c r="B456" s="239"/>
      <c r="C456" s="239"/>
      <c r="D456" s="239"/>
      <c r="E456" s="239"/>
      <c r="F456" s="239"/>
      <c r="G456" s="239"/>
      <c r="H456" s="239"/>
      <c r="I456" s="239"/>
      <c r="J456" s="239"/>
      <c r="K456" s="239"/>
      <c r="L456" s="239"/>
      <c r="M456" s="239"/>
    </row>
    <row r="457">
      <c r="A457" s="239"/>
      <c r="B457" s="239"/>
      <c r="C457" s="239"/>
      <c r="D457" s="239"/>
      <c r="E457" s="239"/>
      <c r="F457" s="239"/>
      <c r="G457" s="239"/>
      <c r="H457" s="239"/>
      <c r="I457" s="239"/>
      <c r="J457" s="239"/>
      <c r="K457" s="239"/>
      <c r="L457" s="239"/>
      <c r="M457" s="239"/>
    </row>
    <row r="458">
      <c r="A458" s="239"/>
      <c r="B458" s="239"/>
      <c r="C458" s="239"/>
      <c r="D458" s="239"/>
      <c r="E458" s="239"/>
      <c r="F458" s="239"/>
      <c r="G458" s="239"/>
      <c r="H458" s="239"/>
      <c r="I458" s="239"/>
      <c r="J458" s="239"/>
      <c r="K458" s="239"/>
      <c r="L458" s="239"/>
      <c r="M458" s="239"/>
    </row>
    <row r="459">
      <c r="A459" s="239"/>
      <c r="B459" s="239"/>
      <c r="C459" s="239"/>
      <c r="D459" s="239"/>
      <c r="E459" s="239"/>
      <c r="F459" s="239"/>
      <c r="G459" s="239"/>
      <c r="H459" s="239"/>
      <c r="I459" s="239"/>
      <c r="J459" s="239"/>
      <c r="K459" s="239"/>
      <c r="L459" s="239"/>
      <c r="M459" s="239"/>
    </row>
    <row r="460">
      <c r="A460" s="239"/>
      <c r="B460" s="239"/>
      <c r="C460" s="239"/>
      <c r="D460" s="239"/>
      <c r="E460" s="239"/>
      <c r="F460" s="239"/>
      <c r="G460" s="239"/>
      <c r="H460" s="239"/>
      <c r="I460" s="239"/>
      <c r="J460" s="239"/>
      <c r="K460" s="239"/>
      <c r="L460" s="239"/>
      <c r="M460" s="239"/>
    </row>
    <row r="461">
      <c r="A461" s="239"/>
      <c r="B461" s="239"/>
      <c r="C461" s="239"/>
      <c r="D461" s="239"/>
      <c r="E461" s="239"/>
      <c r="F461" s="239"/>
      <c r="G461" s="239"/>
      <c r="H461" s="239"/>
      <c r="I461" s="239"/>
      <c r="J461" s="239"/>
      <c r="K461" s="239"/>
      <c r="L461" s="239"/>
      <c r="M461" s="239"/>
    </row>
    <row r="462">
      <c r="A462" s="239"/>
      <c r="B462" s="239"/>
      <c r="C462" s="239"/>
      <c r="D462" s="239"/>
      <c r="E462" s="239"/>
      <c r="F462" s="239"/>
      <c r="G462" s="239"/>
      <c r="H462" s="239"/>
      <c r="I462" s="239"/>
      <c r="J462" s="239"/>
      <c r="K462" s="239"/>
      <c r="L462" s="239"/>
      <c r="M462" s="239"/>
    </row>
    <row r="463">
      <c r="A463" s="239"/>
      <c r="B463" s="239"/>
      <c r="C463" s="239"/>
      <c r="D463" s="239"/>
      <c r="E463" s="239"/>
      <c r="F463" s="239"/>
      <c r="G463" s="239"/>
      <c r="H463" s="239"/>
      <c r="I463" s="239"/>
      <c r="J463" s="239"/>
      <c r="K463" s="239"/>
      <c r="L463" s="239"/>
      <c r="M463" s="239"/>
    </row>
    <row r="464">
      <c r="A464" s="239"/>
      <c r="B464" s="239"/>
      <c r="C464" s="239"/>
      <c r="D464" s="239"/>
      <c r="E464" s="239"/>
      <c r="F464" s="239"/>
      <c r="G464" s="239"/>
      <c r="H464" s="239"/>
      <c r="I464" s="239"/>
      <c r="J464" s="239"/>
      <c r="K464" s="239"/>
      <c r="L464" s="239"/>
      <c r="M464" s="239"/>
    </row>
    <row r="465">
      <c r="A465" s="239"/>
      <c r="B465" s="239"/>
      <c r="C465" s="239"/>
      <c r="D465" s="239"/>
      <c r="E465" s="239"/>
      <c r="F465" s="239"/>
      <c r="G465" s="239"/>
      <c r="H465" s="239"/>
      <c r="I465" s="239"/>
      <c r="J465" s="239"/>
      <c r="K465" s="239"/>
      <c r="L465" s="239"/>
      <c r="M465" s="239"/>
    </row>
    <row r="466">
      <c r="A466" s="239"/>
      <c r="B466" s="239"/>
      <c r="C466" s="239"/>
      <c r="D466" s="239"/>
      <c r="E466" s="239"/>
      <c r="F466" s="239"/>
      <c r="G466" s="239"/>
      <c r="H466" s="239"/>
      <c r="I466" s="239"/>
      <c r="J466" s="239"/>
      <c r="K466" s="239"/>
      <c r="L466" s="239"/>
      <c r="M466" s="239"/>
    </row>
    <row r="467">
      <c r="A467" s="239"/>
      <c r="B467" s="239"/>
      <c r="C467" s="239"/>
      <c r="D467" s="239"/>
      <c r="E467" s="239"/>
      <c r="F467" s="239"/>
      <c r="G467" s="239"/>
      <c r="H467" s="239"/>
      <c r="I467" s="239"/>
      <c r="J467" s="239"/>
      <c r="K467" s="239"/>
      <c r="L467" s="239"/>
      <c r="M467" s="239"/>
    </row>
    <row r="468">
      <c r="A468" s="239"/>
      <c r="B468" s="239"/>
      <c r="C468" s="239"/>
      <c r="D468" s="239"/>
      <c r="E468" s="239"/>
      <c r="F468" s="239"/>
      <c r="G468" s="239"/>
      <c r="H468" s="239"/>
      <c r="I468" s="239"/>
      <c r="J468" s="239"/>
      <c r="K468" s="239"/>
      <c r="L468" s="239"/>
      <c r="M468" s="239"/>
    </row>
    <row r="469">
      <c r="A469" s="239"/>
      <c r="B469" s="239"/>
      <c r="C469" s="239"/>
      <c r="D469" s="239"/>
      <c r="E469" s="239"/>
      <c r="F469" s="239"/>
      <c r="G469" s="239"/>
      <c r="H469" s="239"/>
      <c r="I469" s="239"/>
      <c r="J469" s="239"/>
      <c r="K469" s="239"/>
      <c r="L469" s="239"/>
      <c r="M469" s="239"/>
    </row>
    <row r="470">
      <c r="A470" s="239"/>
      <c r="B470" s="239"/>
      <c r="C470" s="239"/>
      <c r="D470" s="239"/>
      <c r="E470" s="239"/>
      <c r="F470" s="239"/>
      <c r="G470" s="239"/>
      <c r="H470" s="239"/>
      <c r="I470" s="239"/>
      <c r="J470" s="239"/>
      <c r="K470" s="239"/>
      <c r="L470" s="239"/>
      <c r="M470" s="239"/>
    </row>
    <row r="471">
      <c r="A471" s="239"/>
      <c r="B471" s="239"/>
      <c r="C471" s="239"/>
      <c r="D471" s="239"/>
      <c r="E471" s="239"/>
      <c r="F471" s="239"/>
      <c r="G471" s="239"/>
      <c r="H471" s="239"/>
      <c r="I471" s="239"/>
      <c r="J471" s="239"/>
      <c r="K471" s="239"/>
      <c r="L471" s="239"/>
      <c r="M471" s="239"/>
    </row>
    <row r="472">
      <c r="A472" s="239"/>
      <c r="B472" s="239"/>
      <c r="C472" s="239"/>
      <c r="D472" s="239"/>
      <c r="E472" s="239"/>
      <c r="F472" s="239"/>
      <c r="G472" s="239"/>
      <c r="H472" s="239"/>
      <c r="I472" s="239"/>
      <c r="J472" s="239"/>
      <c r="K472" s="239"/>
      <c r="L472" s="239"/>
      <c r="M472" s="239"/>
    </row>
    <row r="473">
      <c r="A473" s="239"/>
      <c r="B473" s="239"/>
      <c r="C473" s="239"/>
      <c r="D473" s="239"/>
      <c r="E473" s="239"/>
      <c r="F473" s="239"/>
      <c r="G473" s="239"/>
      <c r="H473" s="239"/>
      <c r="I473" s="239"/>
      <c r="J473" s="239"/>
      <c r="K473" s="239"/>
      <c r="L473" s="239"/>
      <c r="M473" s="239"/>
    </row>
    <row r="474">
      <c r="A474" s="239"/>
      <c r="B474" s="239"/>
      <c r="C474" s="239"/>
      <c r="D474" s="239"/>
      <c r="E474" s="239"/>
      <c r="F474" s="239"/>
      <c r="G474" s="239"/>
      <c r="H474" s="239"/>
      <c r="I474" s="239"/>
      <c r="J474" s="239"/>
      <c r="K474" s="239"/>
      <c r="L474" s="239"/>
      <c r="M474" s="239"/>
    </row>
    <row r="475">
      <c r="A475" s="239"/>
      <c r="B475" s="239"/>
      <c r="C475" s="239"/>
      <c r="D475" s="239"/>
      <c r="E475" s="239"/>
      <c r="F475" s="239"/>
      <c r="G475" s="239"/>
      <c r="H475" s="239"/>
      <c r="I475" s="239"/>
      <c r="J475" s="239"/>
      <c r="K475" s="239"/>
      <c r="L475" s="239"/>
      <c r="M475" s="239"/>
    </row>
    <row r="476">
      <c r="A476" s="239"/>
      <c r="B476" s="239"/>
      <c r="C476" s="239"/>
      <c r="D476" s="239"/>
      <c r="E476" s="239"/>
      <c r="F476" s="239"/>
      <c r="G476" s="239"/>
      <c r="H476" s="239"/>
      <c r="I476" s="239"/>
      <c r="J476" s="239"/>
      <c r="K476" s="239"/>
      <c r="L476" s="239"/>
      <c r="M476" s="239"/>
    </row>
    <row r="477">
      <c r="A477" s="239"/>
      <c r="B477" s="239"/>
      <c r="C477" s="239"/>
      <c r="D477" s="239"/>
      <c r="E477" s="239"/>
      <c r="F477" s="239"/>
      <c r="G477" s="239"/>
      <c r="H477" s="239"/>
      <c r="I477" s="239"/>
      <c r="J477" s="239"/>
      <c r="K477" s="239"/>
      <c r="L477" s="239"/>
      <c r="M477" s="239"/>
    </row>
    <row r="478">
      <c r="A478" s="239"/>
      <c r="B478" s="239"/>
      <c r="C478" s="239"/>
      <c r="D478" s="239"/>
      <c r="E478" s="239"/>
      <c r="F478" s="239"/>
      <c r="G478" s="239"/>
      <c r="H478" s="239"/>
      <c r="I478" s="239"/>
      <c r="J478" s="239"/>
      <c r="K478" s="239"/>
      <c r="L478" s="239"/>
      <c r="M478" s="239"/>
    </row>
    <row r="479">
      <c r="A479" s="239"/>
      <c r="B479" s="239"/>
      <c r="C479" s="239"/>
      <c r="D479" s="239"/>
      <c r="E479" s="239"/>
      <c r="F479" s="239"/>
      <c r="G479" s="239"/>
      <c r="H479" s="239"/>
      <c r="I479" s="239"/>
      <c r="J479" s="239"/>
      <c r="K479" s="239"/>
      <c r="L479" s="239"/>
      <c r="M479" s="239"/>
    </row>
    <row r="480">
      <c r="A480" s="239"/>
      <c r="B480" s="239"/>
      <c r="C480" s="239"/>
      <c r="D480" s="239"/>
      <c r="E480" s="239"/>
      <c r="F480" s="239"/>
      <c r="G480" s="239"/>
      <c r="H480" s="239"/>
      <c r="I480" s="239"/>
      <c r="J480" s="239"/>
      <c r="K480" s="239"/>
      <c r="L480" s="239"/>
      <c r="M480" s="239"/>
    </row>
    <row r="481">
      <c r="A481" s="239"/>
      <c r="B481" s="239"/>
      <c r="C481" s="239"/>
      <c r="D481" s="239"/>
      <c r="E481" s="239"/>
      <c r="F481" s="239"/>
      <c r="G481" s="239"/>
      <c r="H481" s="239"/>
      <c r="I481" s="239"/>
      <c r="J481" s="239"/>
      <c r="K481" s="239"/>
      <c r="L481" s="239"/>
      <c r="M481" s="239"/>
    </row>
    <row r="482">
      <c r="A482" s="239"/>
      <c r="B482" s="239"/>
      <c r="C482" s="239"/>
      <c r="D482" s="239"/>
      <c r="E482" s="239"/>
      <c r="F482" s="239"/>
      <c r="G482" s="239"/>
      <c r="H482" s="239"/>
      <c r="I482" s="239"/>
      <c r="J482" s="239"/>
      <c r="K482" s="239"/>
      <c r="L482" s="239"/>
      <c r="M482" s="239"/>
    </row>
    <row r="483">
      <c r="A483" s="239"/>
      <c r="B483" s="239"/>
      <c r="C483" s="239"/>
      <c r="D483" s="239"/>
      <c r="E483" s="239"/>
      <c r="F483" s="239"/>
      <c r="G483" s="239"/>
      <c r="H483" s="239"/>
      <c r="I483" s="239"/>
      <c r="J483" s="239"/>
      <c r="K483" s="239"/>
      <c r="L483" s="239"/>
      <c r="M483" s="239"/>
    </row>
    <row r="484">
      <c r="A484" s="239"/>
      <c r="B484" s="239"/>
      <c r="C484" s="239"/>
      <c r="D484" s="239"/>
      <c r="E484" s="239"/>
      <c r="F484" s="239"/>
      <c r="G484" s="239"/>
      <c r="H484" s="239"/>
      <c r="I484" s="239"/>
      <c r="J484" s="239"/>
      <c r="K484" s="239"/>
      <c r="L484" s="239"/>
      <c r="M484" s="239"/>
    </row>
    <row r="485">
      <c r="A485" s="239"/>
      <c r="B485" s="239"/>
      <c r="C485" s="239"/>
      <c r="D485" s="239"/>
      <c r="E485" s="239"/>
      <c r="F485" s="239"/>
      <c r="G485" s="239"/>
      <c r="H485" s="239"/>
      <c r="I485" s="239"/>
      <c r="J485" s="239"/>
      <c r="K485" s="239"/>
      <c r="L485" s="239"/>
      <c r="M485" s="239"/>
    </row>
    <row r="486">
      <c r="A486" s="239"/>
      <c r="B486" s="239"/>
      <c r="C486" s="239"/>
      <c r="D486" s="239"/>
      <c r="E486" s="239"/>
      <c r="F486" s="239"/>
      <c r="G486" s="239"/>
      <c r="H486" s="239"/>
      <c r="I486" s="239"/>
      <c r="J486" s="239"/>
      <c r="K486" s="239"/>
      <c r="L486" s="239"/>
      <c r="M486" s="239"/>
    </row>
    <row r="487">
      <c r="A487" s="239"/>
      <c r="B487" s="239"/>
      <c r="C487" s="239"/>
      <c r="D487" s="239"/>
      <c r="E487" s="239"/>
      <c r="F487" s="239"/>
      <c r="G487" s="239"/>
      <c r="H487" s="239"/>
      <c r="I487" s="239"/>
      <c r="J487" s="239"/>
      <c r="K487" s="239"/>
      <c r="L487" s="239"/>
      <c r="M487" s="239"/>
    </row>
    <row r="488">
      <c r="A488" s="239"/>
      <c r="B488" s="239"/>
      <c r="C488" s="239"/>
      <c r="D488" s="239"/>
      <c r="E488" s="239"/>
      <c r="F488" s="239"/>
      <c r="G488" s="239"/>
      <c r="H488" s="239"/>
      <c r="I488" s="239"/>
      <c r="J488" s="239"/>
      <c r="K488" s="239"/>
      <c r="L488" s="239"/>
      <c r="M488" s="239"/>
    </row>
    <row r="489">
      <c r="A489" s="239"/>
      <c r="B489" s="239"/>
      <c r="C489" s="239"/>
      <c r="D489" s="239"/>
      <c r="E489" s="239"/>
      <c r="F489" s="239"/>
      <c r="G489" s="239"/>
      <c r="H489" s="239"/>
      <c r="I489" s="239"/>
      <c r="J489" s="239"/>
      <c r="K489" s="239"/>
      <c r="L489" s="239"/>
      <c r="M489" s="239"/>
    </row>
    <row r="490">
      <c r="A490" s="239"/>
      <c r="B490" s="239"/>
      <c r="C490" s="239"/>
      <c r="D490" s="239"/>
      <c r="E490" s="239"/>
      <c r="F490" s="239"/>
      <c r="G490" s="239"/>
      <c r="H490" s="239"/>
      <c r="I490" s="239"/>
      <c r="J490" s="239"/>
      <c r="K490" s="239"/>
      <c r="L490" s="239"/>
      <c r="M490" s="239"/>
    </row>
    <row r="491">
      <c r="A491" s="239"/>
      <c r="B491" s="239"/>
      <c r="C491" s="239"/>
      <c r="D491" s="239"/>
      <c r="E491" s="239"/>
      <c r="F491" s="239"/>
      <c r="G491" s="239"/>
      <c r="H491" s="239"/>
      <c r="I491" s="239"/>
      <c r="J491" s="239"/>
      <c r="K491" s="239"/>
      <c r="L491" s="239"/>
      <c r="M491" s="239"/>
    </row>
    <row r="492">
      <c r="A492" s="239"/>
      <c r="B492" s="239"/>
      <c r="C492" s="239"/>
      <c r="D492" s="239"/>
      <c r="E492" s="239"/>
      <c r="F492" s="239"/>
      <c r="G492" s="239"/>
      <c r="H492" s="239"/>
      <c r="I492" s="239"/>
      <c r="J492" s="239"/>
      <c r="K492" s="239"/>
      <c r="L492" s="239"/>
      <c r="M492" s="239"/>
    </row>
    <row r="493">
      <c r="A493" s="239"/>
      <c r="B493" s="239"/>
      <c r="C493" s="239"/>
      <c r="D493" s="239"/>
      <c r="E493" s="239"/>
      <c r="F493" s="239"/>
      <c r="G493" s="239"/>
      <c r="H493" s="239"/>
      <c r="I493" s="239"/>
      <c r="J493" s="239"/>
      <c r="K493" s="239"/>
      <c r="L493" s="239"/>
      <c r="M493" s="239"/>
    </row>
    <row r="494">
      <c r="A494" s="239"/>
      <c r="B494" s="239"/>
      <c r="C494" s="239"/>
      <c r="D494" s="239"/>
      <c r="E494" s="239"/>
      <c r="F494" s="239"/>
      <c r="G494" s="239"/>
      <c r="H494" s="239"/>
      <c r="I494" s="239"/>
      <c r="J494" s="239"/>
      <c r="K494" s="239"/>
      <c r="L494" s="239"/>
      <c r="M494" s="239"/>
    </row>
    <row r="495">
      <c r="A495" s="239"/>
      <c r="B495" s="239"/>
      <c r="C495" s="239"/>
      <c r="D495" s="239"/>
      <c r="E495" s="239"/>
      <c r="F495" s="239"/>
      <c r="G495" s="239"/>
      <c r="H495" s="239"/>
      <c r="I495" s="239"/>
      <c r="J495" s="239"/>
      <c r="K495" s="239"/>
      <c r="L495" s="239"/>
      <c r="M495" s="239"/>
    </row>
    <row r="496">
      <c r="A496" s="239"/>
      <c r="B496" s="239"/>
      <c r="C496" s="239"/>
      <c r="D496" s="239"/>
      <c r="E496" s="239"/>
      <c r="F496" s="239"/>
      <c r="G496" s="239"/>
      <c r="H496" s="239"/>
      <c r="I496" s="239"/>
      <c r="J496" s="239"/>
      <c r="K496" s="239"/>
      <c r="L496" s="239"/>
      <c r="M496" s="239"/>
    </row>
    <row r="497">
      <c r="A497" s="239"/>
      <c r="B497" s="239"/>
      <c r="C497" s="239"/>
      <c r="D497" s="239"/>
      <c r="E497" s="239"/>
      <c r="F497" s="239"/>
      <c r="G497" s="239"/>
      <c r="H497" s="239"/>
      <c r="I497" s="239"/>
      <c r="J497" s="239"/>
      <c r="K497" s="239"/>
      <c r="L497" s="239"/>
      <c r="M497" s="239"/>
    </row>
    <row r="498">
      <c r="A498" s="239"/>
      <c r="B498" s="239"/>
      <c r="C498" s="239"/>
      <c r="D498" s="239"/>
      <c r="E498" s="239"/>
      <c r="F498" s="239"/>
      <c r="G498" s="239"/>
      <c r="H498" s="239"/>
      <c r="I498" s="239"/>
      <c r="J498" s="239"/>
      <c r="K498" s="239"/>
      <c r="L498" s="239"/>
      <c r="M498" s="239"/>
    </row>
    <row r="499">
      <c r="A499" s="239"/>
      <c r="B499" s="239"/>
      <c r="C499" s="239"/>
      <c r="D499" s="239"/>
      <c r="E499" s="239"/>
      <c r="F499" s="239"/>
      <c r="G499" s="239"/>
      <c r="H499" s="239"/>
      <c r="I499" s="239"/>
      <c r="J499" s="239"/>
      <c r="K499" s="239"/>
      <c r="L499" s="239"/>
      <c r="M499" s="239"/>
    </row>
    <row r="500">
      <c r="A500" s="239"/>
      <c r="B500" s="239"/>
      <c r="C500" s="239"/>
      <c r="D500" s="239"/>
      <c r="E500" s="239"/>
      <c r="F500" s="239"/>
      <c r="G500" s="239"/>
      <c r="H500" s="239"/>
      <c r="I500" s="239"/>
      <c r="J500" s="239"/>
      <c r="K500" s="239"/>
      <c r="L500" s="239"/>
      <c r="M500" s="239"/>
    </row>
    <row r="501">
      <c r="A501" s="239"/>
      <c r="B501" s="239"/>
      <c r="C501" s="239"/>
      <c r="D501" s="239"/>
      <c r="E501" s="239"/>
      <c r="F501" s="239"/>
      <c r="G501" s="239"/>
      <c r="H501" s="239"/>
      <c r="I501" s="239"/>
      <c r="J501" s="239"/>
      <c r="K501" s="239"/>
      <c r="L501" s="239"/>
      <c r="M501" s="239"/>
    </row>
    <row r="502">
      <c r="A502" s="239"/>
      <c r="B502" s="239"/>
      <c r="C502" s="239"/>
      <c r="D502" s="239"/>
      <c r="E502" s="239"/>
      <c r="F502" s="239"/>
      <c r="G502" s="239"/>
      <c r="H502" s="239"/>
      <c r="I502" s="239"/>
      <c r="J502" s="239"/>
      <c r="K502" s="239"/>
      <c r="L502" s="239"/>
      <c r="M502" s="239"/>
    </row>
    <row r="503">
      <c r="A503" s="239"/>
      <c r="B503" s="239"/>
      <c r="C503" s="239"/>
      <c r="D503" s="239"/>
      <c r="E503" s="239"/>
      <c r="F503" s="239"/>
      <c r="G503" s="239"/>
      <c r="H503" s="239"/>
      <c r="I503" s="239"/>
      <c r="J503" s="239"/>
      <c r="K503" s="239"/>
      <c r="L503" s="239"/>
      <c r="M503" s="239"/>
    </row>
    <row r="504">
      <c r="A504" s="239"/>
      <c r="B504" s="239"/>
      <c r="C504" s="239"/>
      <c r="D504" s="239"/>
      <c r="E504" s="239"/>
      <c r="F504" s="239"/>
      <c r="G504" s="239"/>
      <c r="H504" s="239"/>
      <c r="I504" s="239"/>
      <c r="J504" s="239"/>
      <c r="K504" s="239"/>
      <c r="L504" s="239"/>
      <c r="M504" s="239"/>
    </row>
    <row r="505">
      <c r="A505" s="239"/>
      <c r="B505" s="239"/>
      <c r="C505" s="239"/>
      <c r="D505" s="239"/>
      <c r="E505" s="239"/>
      <c r="F505" s="239"/>
      <c r="G505" s="239"/>
      <c r="H505" s="239"/>
      <c r="I505" s="239"/>
      <c r="J505" s="239"/>
      <c r="K505" s="239"/>
      <c r="L505" s="239"/>
      <c r="M505" s="239"/>
    </row>
    <row r="506">
      <c r="A506" s="239"/>
      <c r="B506" s="239"/>
      <c r="C506" s="239"/>
      <c r="D506" s="239"/>
      <c r="E506" s="239"/>
      <c r="F506" s="239"/>
      <c r="G506" s="239"/>
      <c r="H506" s="239"/>
      <c r="I506" s="239"/>
      <c r="J506" s="239"/>
      <c r="K506" s="239"/>
      <c r="L506" s="239"/>
      <c r="M506" s="239"/>
    </row>
    <row r="507">
      <c r="A507" s="239"/>
      <c r="B507" s="239"/>
      <c r="C507" s="239"/>
      <c r="D507" s="239"/>
      <c r="E507" s="239"/>
      <c r="F507" s="239"/>
      <c r="G507" s="239"/>
      <c r="H507" s="239"/>
      <c r="I507" s="239"/>
      <c r="J507" s="239"/>
      <c r="K507" s="239"/>
      <c r="L507" s="239"/>
      <c r="M507" s="239"/>
    </row>
    <row r="508">
      <c r="A508" s="239"/>
      <c r="B508" s="239"/>
      <c r="C508" s="239"/>
      <c r="D508" s="239"/>
      <c r="E508" s="239"/>
      <c r="F508" s="239"/>
      <c r="G508" s="239"/>
      <c r="H508" s="239"/>
      <c r="I508" s="239"/>
      <c r="J508" s="239"/>
      <c r="K508" s="239"/>
      <c r="L508" s="239"/>
      <c r="M508" s="239"/>
    </row>
    <row r="509">
      <c r="A509" s="239"/>
      <c r="B509" s="239"/>
      <c r="C509" s="239"/>
      <c r="D509" s="239"/>
      <c r="E509" s="239"/>
      <c r="F509" s="239"/>
      <c r="G509" s="239"/>
      <c r="H509" s="239"/>
      <c r="I509" s="239"/>
      <c r="J509" s="239"/>
      <c r="K509" s="239"/>
      <c r="L509" s="239"/>
      <c r="M509" s="239"/>
    </row>
    <row r="510">
      <c r="A510" s="239"/>
      <c r="B510" s="239"/>
      <c r="C510" s="239"/>
      <c r="D510" s="239"/>
      <c r="E510" s="239"/>
      <c r="F510" s="239"/>
      <c r="G510" s="239"/>
      <c r="H510" s="239"/>
      <c r="I510" s="239"/>
      <c r="J510" s="239"/>
      <c r="K510" s="239"/>
      <c r="L510" s="239"/>
      <c r="M510" s="239"/>
    </row>
    <row r="511">
      <c r="A511" s="239"/>
      <c r="B511" s="239"/>
      <c r="C511" s="239"/>
      <c r="D511" s="239"/>
      <c r="E511" s="239"/>
      <c r="F511" s="239"/>
      <c r="G511" s="239"/>
      <c r="H511" s="239"/>
      <c r="I511" s="239"/>
      <c r="J511" s="239"/>
      <c r="K511" s="239"/>
      <c r="L511" s="239"/>
      <c r="M511" s="239"/>
    </row>
    <row r="512">
      <c r="A512" s="239"/>
      <c r="B512" s="239"/>
      <c r="C512" s="239"/>
      <c r="D512" s="239"/>
      <c r="E512" s="239"/>
      <c r="F512" s="239"/>
      <c r="G512" s="239"/>
      <c r="H512" s="239"/>
      <c r="I512" s="239"/>
      <c r="J512" s="239"/>
      <c r="K512" s="239"/>
      <c r="L512" s="239"/>
      <c r="M512" s="239"/>
    </row>
    <row r="513">
      <c r="A513" s="239"/>
      <c r="B513" s="239"/>
      <c r="C513" s="239"/>
      <c r="D513" s="239"/>
      <c r="E513" s="239"/>
      <c r="F513" s="239"/>
      <c r="G513" s="239"/>
      <c r="H513" s="239"/>
      <c r="I513" s="239"/>
      <c r="J513" s="239"/>
      <c r="K513" s="239"/>
      <c r="L513" s="239"/>
      <c r="M513" s="239"/>
    </row>
    <row r="514">
      <c r="A514" s="239"/>
      <c r="B514" s="239"/>
      <c r="C514" s="239"/>
      <c r="D514" s="239"/>
      <c r="E514" s="239"/>
      <c r="F514" s="239"/>
      <c r="G514" s="239"/>
      <c r="H514" s="239"/>
      <c r="I514" s="239"/>
      <c r="J514" s="239"/>
      <c r="K514" s="239"/>
      <c r="L514" s="239"/>
      <c r="M514" s="239"/>
    </row>
    <row r="515">
      <c r="A515" s="239"/>
      <c r="B515" s="239"/>
      <c r="C515" s="239"/>
      <c r="D515" s="239"/>
      <c r="E515" s="239"/>
      <c r="F515" s="239"/>
      <c r="G515" s="239"/>
      <c r="H515" s="239"/>
      <c r="I515" s="239"/>
      <c r="J515" s="239"/>
      <c r="K515" s="239"/>
      <c r="L515" s="239"/>
      <c r="M515" s="239"/>
    </row>
    <row r="516">
      <c r="A516" s="239"/>
      <c r="B516" s="239"/>
      <c r="C516" s="239"/>
      <c r="D516" s="239"/>
      <c r="E516" s="239"/>
      <c r="F516" s="239"/>
      <c r="G516" s="239"/>
      <c r="H516" s="239"/>
      <c r="I516" s="239"/>
      <c r="J516" s="239"/>
      <c r="K516" s="239"/>
      <c r="L516" s="239"/>
      <c r="M516" s="239"/>
    </row>
    <row r="517">
      <c r="A517" s="239"/>
      <c r="B517" s="239"/>
      <c r="C517" s="239"/>
      <c r="D517" s="239"/>
      <c r="E517" s="239"/>
      <c r="F517" s="239"/>
      <c r="G517" s="239"/>
      <c r="H517" s="239"/>
      <c r="I517" s="239"/>
      <c r="J517" s="239"/>
      <c r="K517" s="239"/>
      <c r="L517" s="239"/>
      <c r="M517" s="239"/>
    </row>
    <row r="518">
      <c r="A518" s="239"/>
      <c r="B518" s="239"/>
      <c r="C518" s="239"/>
      <c r="D518" s="239"/>
      <c r="E518" s="239"/>
      <c r="F518" s="239"/>
      <c r="G518" s="239"/>
      <c r="H518" s="239"/>
      <c r="I518" s="239"/>
      <c r="J518" s="239"/>
      <c r="K518" s="239"/>
      <c r="L518" s="239"/>
      <c r="M518" s="239"/>
    </row>
    <row r="519">
      <c r="A519" s="239"/>
      <c r="B519" s="239"/>
      <c r="C519" s="239"/>
      <c r="D519" s="239"/>
      <c r="E519" s="239"/>
      <c r="F519" s="239"/>
      <c r="G519" s="239"/>
      <c r="H519" s="239"/>
      <c r="I519" s="239"/>
      <c r="J519" s="239"/>
      <c r="K519" s="239"/>
      <c r="L519" s="239"/>
      <c r="M519" s="239"/>
    </row>
    <row r="520">
      <c r="A520" s="239"/>
      <c r="B520" s="239"/>
      <c r="C520" s="239"/>
      <c r="D520" s="239"/>
      <c r="E520" s="239"/>
      <c r="F520" s="239"/>
      <c r="G520" s="239"/>
      <c r="H520" s="239"/>
      <c r="I520" s="239"/>
      <c r="J520" s="239"/>
      <c r="K520" s="239"/>
      <c r="L520" s="239"/>
      <c r="M520" s="239"/>
    </row>
    <row r="521">
      <c r="A521" s="239"/>
      <c r="B521" s="239"/>
      <c r="C521" s="239"/>
      <c r="D521" s="239"/>
      <c r="E521" s="239"/>
      <c r="F521" s="239"/>
      <c r="G521" s="239"/>
      <c r="H521" s="239"/>
      <c r="I521" s="239"/>
      <c r="J521" s="239"/>
      <c r="K521" s="239"/>
      <c r="L521" s="239"/>
      <c r="M521" s="239"/>
    </row>
    <row r="522">
      <c r="A522" s="239"/>
      <c r="B522" s="239"/>
      <c r="C522" s="239"/>
      <c r="D522" s="239"/>
      <c r="E522" s="239"/>
      <c r="F522" s="239"/>
      <c r="G522" s="239"/>
      <c r="H522" s="239"/>
      <c r="I522" s="239"/>
      <c r="J522" s="239"/>
      <c r="K522" s="239"/>
      <c r="L522" s="239"/>
      <c r="M522" s="239"/>
    </row>
    <row r="523">
      <c r="A523" s="239"/>
      <c r="B523" s="239"/>
      <c r="C523" s="239"/>
      <c r="D523" s="239"/>
      <c r="E523" s="239"/>
      <c r="F523" s="239"/>
      <c r="G523" s="239"/>
      <c r="H523" s="239"/>
      <c r="I523" s="239"/>
      <c r="J523" s="239"/>
      <c r="K523" s="239"/>
      <c r="L523" s="239"/>
      <c r="M523" s="239"/>
    </row>
    <row r="524">
      <c r="A524" s="239"/>
      <c r="B524" s="239"/>
      <c r="C524" s="239"/>
      <c r="D524" s="239"/>
      <c r="E524" s="239"/>
      <c r="F524" s="239"/>
      <c r="G524" s="239"/>
      <c r="H524" s="239"/>
      <c r="I524" s="239"/>
      <c r="J524" s="239"/>
      <c r="K524" s="239"/>
      <c r="L524" s="239"/>
      <c r="M524" s="239"/>
    </row>
    <row r="525">
      <c r="A525" s="239"/>
      <c r="B525" s="239"/>
      <c r="C525" s="239"/>
      <c r="D525" s="239"/>
      <c r="E525" s="239"/>
      <c r="F525" s="239"/>
      <c r="G525" s="239"/>
      <c r="H525" s="239"/>
      <c r="I525" s="239"/>
      <c r="J525" s="239"/>
      <c r="K525" s="239"/>
      <c r="L525" s="239"/>
      <c r="M525" s="239"/>
    </row>
    <row r="526">
      <c r="A526" s="239"/>
      <c r="B526" s="239"/>
      <c r="C526" s="239"/>
      <c r="D526" s="239"/>
      <c r="E526" s="239"/>
      <c r="F526" s="239"/>
      <c r="G526" s="239"/>
      <c r="H526" s="239"/>
      <c r="I526" s="239"/>
      <c r="J526" s="239"/>
      <c r="K526" s="239"/>
      <c r="L526" s="239"/>
      <c r="M526" s="239"/>
    </row>
    <row r="527">
      <c r="A527" s="239"/>
      <c r="B527" s="239"/>
      <c r="C527" s="239"/>
      <c r="D527" s="239"/>
      <c r="E527" s="239"/>
      <c r="F527" s="239"/>
      <c r="G527" s="239"/>
      <c r="H527" s="239"/>
      <c r="I527" s="239"/>
      <c r="J527" s="239"/>
      <c r="K527" s="239"/>
      <c r="L527" s="239"/>
      <c r="M527" s="239"/>
    </row>
    <row r="528">
      <c r="A528" s="239"/>
      <c r="B528" s="239"/>
      <c r="C528" s="239"/>
      <c r="D528" s="239"/>
      <c r="E528" s="239"/>
      <c r="F528" s="239"/>
      <c r="G528" s="239"/>
      <c r="H528" s="239"/>
      <c r="I528" s="239"/>
      <c r="J528" s="239"/>
      <c r="K528" s="239"/>
      <c r="L528" s="239"/>
      <c r="M528" s="239"/>
    </row>
    <row r="529">
      <c r="A529" s="239"/>
      <c r="B529" s="239"/>
      <c r="C529" s="239"/>
      <c r="D529" s="239"/>
      <c r="E529" s="239"/>
      <c r="F529" s="239"/>
      <c r="G529" s="239"/>
      <c r="H529" s="239"/>
      <c r="I529" s="239"/>
      <c r="J529" s="239"/>
      <c r="K529" s="239"/>
      <c r="L529" s="239"/>
      <c r="M529" s="239"/>
    </row>
    <row r="530">
      <c r="A530" s="239"/>
      <c r="B530" s="239"/>
      <c r="C530" s="239"/>
      <c r="D530" s="239"/>
      <c r="E530" s="239"/>
      <c r="F530" s="239"/>
      <c r="G530" s="239"/>
      <c r="H530" s="239"/>
      <c r="I530" s="239"/>
      <c r="J530" s="239"/>
      <c r="K530" s="239"/>
      <c r="L530" s="239"/>
      <c r="M530" s="239"/>
    </row>
    <row r="531">
      <c r="A531" s="239"/>
      <c r="B531" s="239"/>
      <c r="C531" s="239"/>
      <c r="D531" s="239"/>
      <c r="E531" s="239"/>
      <c r="F531" s="239"/>
      <c r="G531" s="239"/>
      <c r="H531" s="239"/>
      <c r="I531" s="239"/>
      <c r="J531" s="239"/>
      <c r="K531" s="239"/>
      <c r="L531" s="239"/>
      <c r="M531" s="239"/>
    </row>
    <row r="532">
      <c r="A532" s="239"/>
      <c r="B532" s="239"/>
      <c r="C532" s="239"/>
      <c r="D532" s="239"/>
      <c r="E532" s="239"/>
      <c r="F532" s="239"/>
      <c r="G532" s="239"/>
      <c r="H532" s="239"/>
      <c r="I532" s="239"/>
      <c r="J532" s="239"/>
      <c r="K532" s="239"/>
      <c r="L532" s="239"/>
      <c r="M532" s="239"/>
    </row>
    <row r="533">
      <c r="A533" s="239"/>
      <c r="B533" s="239"/>
      <c r="C533" s="239"/>
      <c r="D533" s="239"/>
      <c r="E533" s="239"/>
      <c r="F533" s="239"/>
      <c r="G533" s="239"/>
      <c r="H533" s="239"/>
      <c r="I533" s="239"/>
      <c r="J533" s="239"/>
      <c r="K533" s="239"/>
      <c r="L533" s="239"/>
      <c r="M533" s="239"/>
    </row>
    <row r="534">
      <c r="A534" s="239"/>
      <c r="B534" s="239"/>
      <c r="C534" s="239"/>
      <c r="D534" s="239"/>
      <c r="E534" s="239"/>
      <c r="F534" s="239"/>
      <c r="G534" s="239"/>
      <c r="H534" s="239"/>
      <c r="I534" s="239"/>
      <c r="J534" s="239"/>
      <c r="K534" s="239"/>
      <c r="L534" s="239"/>
      <c r="M534" s="239"/>
    </row>
    <row r="535">
      <c r="A535" s="239"/>
      <c r="B535" s="239"/>
      <c r="C535" s="239"/>
      <c r="D535" s="239"/>
      <c r="E535" s="239"/>
      <c r="F535" s="239"/>
      <c r="G535" s="239"/>
      <c r="H535" s="239"/>
      <c r="I535" s="239"/>
      <c r="J535" s="239"/>
      <c r="K535" s="239"/>
      <c r="L535" s="239"/>
      <c r="M535" s="239"/>
    </row>
    <row r="536">
      <c r="A536" s="239"/>
      <c r="B536" s="239"/>
      <c r="C536" s="239"/>
      <c r="D536" s="239"/>
      <c r="E536" s="239"/>
      <c r="F536" s="239"/>
      <c r="G536" s="239"/>
      <c r="H536" s="239"/>
      <c r="I536" s="239"/>
      <c r="J536" s="239"/>
      <c r="K536" s="239"/>
      <c r="L536" s="239"/>
      <c r="M536" s="239"/>
    </row>
    <row r="537">
      <c r="A537" s="239"/>
      <c r="B537" s="239"/>
      <c r="C537" s="239"/>
      <c r="D537" s="239"/>
      <c r="E537" s="239"/>
      <c r="F537" s="239"/>
      <c r="G537" s="239"/>
      <c r="H537" s="239"/>
      <c r="I537" s="239"/>
      <c r="J537" s="239"/>
      <c r="K537" s="239"/>
      <c r="L537" s="239"/>
      <c r="M537" s="239"/>
    </row>
    <row r="538">
      <c r="A538" s="239"/>
      <c r="B538" s="239"/>
      <c r="C538" s="239"/>
      <c r="D538" s="239"/>
      <c r="E538" s="239"/>
      <c r="F538" s="239"/>
      <c r="G538" s="239"/>
      <c r="H538" s="239"/>
      <c r="I538" s="239"/>
      <c r="J538" s="239"/>
      <c r="K538" s="239"/>
      <c r="L538" s="239"/>
      <c r="M538" s="239"/>
    </row>
    <row r="539">
      <c r="A539" s="239"/>
      <c r="B539" s="239"/>
      <c r="C539" s="239"/>
      <c r="D539" s="239"/>
      <c r="E539" s="239"/>
      <c r="F539" s="239"/>
      <c r="G539" s="239"/>
      <c r="H539" s="239"/>
      <c r="I539" s="239"/>
      <c r="J539" s="239"/>
      <c r="K539" s="239"/>
      <c r="L539" s="239"/>
      <c r="M539" s="239"/>
    </row>
    <row r="540">
      <c r="A540" s="239"/>
      <c r="B540" s="239"/>
      <c r="C540" s="239"/>
      <c r="D540" s="239"/>
      <c r="E540" s="239"/>
      <c r="F540" s="239"/>
      <c r="G540" s="239"/>
      <c r="H540" s="239"/>
      <c r="I540" s="239"/>
      <c r="J540" s="239"/>
      <c r="K540" s="239"/>
      <c r="L540" s="239"/>
      <c r="M540" s="239"/>
    </row>
    <row r="541">
      <c r="A541" s="239"/>
      <c r="B541" s="239"/>
      <c r="C541" s="239"/>
      <c r="D541" s="239"/>
      <c r="E541" s="239"/>
      <c r="F541" s="239"/>
      <c r="G541" s="239"/>
      <c r="H541" s="239"/>
      <c r="I541" s="239"/>
      <c r="J541" s="239"/>
      <c r="K541" s="239"/>
      <c r="L541" s="239"/>
      <c r="M541" s="239"/>
    </row>
    <row r="542">
      <c r="A542" s="239"/>
      <c r="B542" s="239"/>
      <c r="C542" s="239"/>
      <c r="D542" s="239"/>
      <c r="E542" s="239"/>
      <c r="F542" s="239"/>
      <c r="G542" s="239"/>
      <c r="H542" s="239"/>
      <c r="I542" s="239"/>
      <c r="J542" s="239"/>
      <c r="K542" s="239"/>
      <c r="L542" s="239"/>
      <c r="M542" s="239"/>
    </row>
    <row r="543">
      <c r="A543" s="239"/>
      <c r="B543" s="239"/>
      <c r="C543" s="239"/>
      <c r="D543" s="239"/>
      <c r="E543" s="239"/>
      <c r="F543" s="239"/>
      <c r="G543" s="239"/>
      <c r="H543" s="239"/>
      <c r="I543" s="239"/>
      <c r="J543" s="239"/>
      <c r="K543" s="239"/>
      <c r="L543" s="239"/>
      <c r="M543" s="239"/>
    </row>
    <row r="544">
      <c r="A544" s="239"/>
      <c r="B544" s="239"/>
      <c r="C544" s="239"/>
      <c r="D544" s="239"/>
      <c r="E544" s="239"/>
      <c r="F544" s="239"/>
      <c r="G544" s="239"/>
      <c r="H544" s="239"/>
      <c r="I544" s="239"/>
      <c r="J544" s="239"/>
      <c r="K544" s="239"/>
      <c r="L544" s="239"/>
      <c r="M544" s="239"/>
    </row>
    <row r="545">
      <c r="A545" s="239"/>
      <c r="B545" s="239"/>
      <c r="C545" s="239"/>
      <c r="D545" s="239"/>
      <c r="E545" s="239"/>
      <c r="F545" s="239"/>
      <c r="G545" s="239"/>
      <c r="H545" s="239"/>
      <c r="I545" s="239"/>
      <c r="J545" s="239"/>
      <c r="K545" s="239"/>
      <c r="L545" s="239"/>
      <c r="M545" s="239"/>
    </row>
    <row r="546">
      <c r="A546" s="239"/>
      <c r="B546" s="239"/>
      <c r="C546" s="239"/>
      <c r="D546" s="239"/>
      <c r="E546" s="239"/>
      <c r="F546" s="239"/>
      <c r="G546" s="239"/>
      <c r="H546" s="239"/>
      <c r="I546" s="239"/>
      <c r="J546" s="239"/>
      <c r="K546" s="239"/>
      <c r="L546" s="239"/>
      <c r="M546" s="239"/>
    </row>
    <row r="547">
      <c r="A547" s="239"/>
      <c r="B547" s="239"/>
      <c r="C547" s="239"/>
      <c r="D547" s="239"/>
      <c r="E547" s="239"/>
      <c r="F547" s="239"/>
      <c r="G547" s="239"/>
      <c r="H547" s="239"/>
      <c r="I547" s="239"/>
      <c r="J547" s="239"/>
      <c r="K547" s="239"/>
      <c r="L547" s="239"/>
      <c r="M547" s="239"/>
    </row>
    <row r="548">
      <c r="A548" s="239"/>
      <c r="B548" s="239"/>
      <c r="C548" s="239"/>
      <c r="D548" s="239"/>
      <c r="E548" s="239"/>
      <c r="F548" s="239"/>
      <c r="G548" s="239"/>
      <c r="H548" s="239"/>
      <c r="I548" s="239"/>
      <c r="J548" s="239"/>
      <c r="K548" s="239"/>
      <c r="L548" s="239"/>
      <c r="M548" s="239"/>
    </row>
    <row r="549">
      <c r="A549" s="239"/>
      <c r="B549" s="239"/>
      <c r="C549" s="239"/>
      <c r="D549" s="239"/>
      <c r="E549" s="239"/>
      <c r="F549" s="239"/>
      <c r="G549" s="239"/>
      <c r="H549" s="239"/>
      <c r="I549" s="239"/>
      <c r="J549" s="239"/>
      <c r="K549" s="239"/>
      <c r="L549" s="239"/>
      <c r="M549" s="239"/>
    </row>
    <row r="550">
      <c r="A550" s="239"/>
      <c r="B550" s="239"/>
      <c r="C550" s="239"/>
      <c r="D550" s="239"/>
      <c r="E550" s="239"/>
      <c r="F550" s="239"/>
      <c r="G550" s="239"/>
      <c r="H550" s="239"/>
      <c r="I550" s="239"/>
      <c r="J550" s="239"/>
      <c r="K550" s="239"/>
      <c r="L550" s="239"/>
      <c r="M550" s="239"/>
    </row>
    <row r="551">
      <c r="A551" s="239"/>
      <c r="B551" s="239"/>
      <c r="C551" s="239"/>
      <c r="D551" s="239"/>
      <c r="E551" s="239"/>
      <c r="F551" s="239"/>
      <c r="G551" s="239"/>
      <c r="H551" s="239"/>
      <c r="I551" s="239"/>
      <c r="J551" s="239"/>
      <c r="K551" s="239"/>
      <c r="L551" s="239"/>
      <c r="M551" s="239"/>
    </row>
    <row r="552">
      <c r="A552" s="239"/>
      <c r="B552" s="239"/>
      <c r="C552" s="239"/>
      <c r="D552" s="239"/>
      <c r="E552" s="239"/>
      <c r="F552" s="239"/>
      <c r="G552" s="239"/>
      <c r="H552" s="239"/>
      <c r="I552" s="239"/>
      <c r="J552" s="239"/>
      <c r="K552" s="239"/>
      <c r="L552" s="239"/>
      <c r="M552" s="239"/>
    </row>
    <row r="553">
      <c r="A553" s="239"/>
      <c r="B553" s="239"/>
      <c r="C553" s="239"/>
      <c r="D553" s="239"/>
      <c r="E553" s="239"/>
      <c r="F553" s="239"/>
      <c r="G553" s="239"/>
      <c r="H553" s="239"/>
      <c r="I553" s="239"/>
      <c r="J553" s="239"/>
      <c r="K553" s="239"/>
      <c r="L553" s="239"/>
      <c r="M553" s="239"/>
    </row>
    <row r="554">
      <c r="A554" s="239"/>
      <c r="B554" s="239"/>
      <c r="C554" s="239"/>
      <c r="D554" s="239"/>
      <c r="E554" s="239"/>
      <c r="F554" s="239"/>
      <c r="G554" s="239"/>
      <c r="H554" s="239"/>
      <c r="I554" s="239"/>
      <c r="J554" s="239"/>
      <c r="K554" s="239"/>
      <c r="L554" s="239"/>
      <c r="M554" s="239"/>
    </row>
    <row r="555">
      <c r="A555" s="239"/>
      <c r="B555" s="239"/>
      <c r="C555" s="239"/>
      <c r="D555" s="239"/>
      <c r="E555" s="239"/>
      <c r="F555" s="239"/>
      <c r="G555" s="239"/>
      <c r="H555" s="239"/>
      <c r="I555" s="239"/>
      <c r="J555" s="239"/>
      <c r="K555" s="239"/>
      <c r="L555" s="239"/>
      <c r="M555" s="239"/>
    </row>
    <row r="556">
      <c r="A556" s="239"/>
      <c r="B556" s="239"/>
      <c r="C556" s="239"/>
      <c r="D556" s="239"/>
      <c r="E556" s="239"/>
      <c r="F556" s="239"/>
      <c r="G556" s="239"/>
      <c r="H556" s="239"/>
      <c r="I556" s="239"/>
      <c r="J556" s="239"/>
      <c r="K556" s="239"/>
      <c r="L556" s="239"/>
      <c r="M556" s="239"/>
    </row>
    <row r="557">
      <c r="A557" s="239"/>
      <c r="B557" s="239"/>
      <c r="C557" s="239"/>
      <c r="D557" s="239"/>
      <c r="E557" s="239"/>
      <c r="F557" s="239"/>
      <c r="G557" s="239"/>
      <c r="H557" s="239"/>
      <c r="I557" s="239"/>
      <c r="J557" s="239"/>
      <c r="K557" s="239"/>
      <c r="L557" s="239"/>
      <c r="M557" s="239"/>
    </row>
    <row r="558">
      <c r="A558" s="239"/>
      <c r="B558" s="239"/>
      <c r="C558" s="239"/>
      <c r="D558" s="239"/>
      <c r="E558" s="239"/>
      <c r="F558" s="239"/>
      <c r="G558" s="239"/>
      <c r="H558" s="239"/>
      <c r="I558" s="239"/>
      <c r="J558" s="239"/>
      <c r="K558" s="239"/>
      <c r="L558" s="239"/>
      <c r="M558" s="239"/>
    </row>
    <row r="559">
      <c r="A559" s="239"/>
      <c r="B559" s="239"/>
      <c r="C559" s="239"/>
      <c r="D559" s="239"/>
      <c r="E559" s="239"/>
      <c r="F559" s="239"/>
      <c r="G559" s="239"/>
      <c r="H559" s="239"/>
      <c r="I559" s="239"/>
      <c r="J559" s="239"/>
      <c r="K559" s="239"/>
      <c r="L559" s="239"/>
      <c r="M559" s="239"/>
    </row>
    <row r="560">
      <c r="A560" s="239"/>
      <c r="B560" s="239"/>
      <c r="C560" s="239"/>
      <c r="D560" s="239"/>
      <c r="E560" s="239"/>
      <c r="F560" s="239"/>
      <c r="G560" s="239"/>
      <c r="H560" s="239"/>
      <c r="I560" s="239"/>
      <c r="J560" s="239"/>
      <c r="K560" s="239"/>
      <c r="L560" s="239"/>
      <c r="M560" s="239"/>
    </row>
    <row r="561">
      <c r="A561" s="239"/>
      <c r="B561" s="239"/>
      <c r="C561" s="239"/>
      <c r="D561" s="239"/>
      <c r="E561" s="239"/>
      <c r="F561" s="239"/>
      <c r="G561" s="239"/>
      <c r="H561" s="239"/>
      <c r="I561" s="239"/>
      <c r="J561" s="239"/>
      <c r="K561" s="239"/>
      <c r="L561" s="239"/>
      <c r="M561" s="239"/>
    </row>
    <row r="562">
      <c r="A562" s="239"/>
      <c r="B562" s="239"/>
      <c r="C562" s="239"/>
      <c r="D562" s="239"/>
      <c r="E562" s="239"/>
      <c r="F562" s="239"/>
      <c r="G562" s="239"/>
      <c r="H562" s="239"/>
      <c r="I562" s="239"/>
      <c r="J562" s="239"/>
      <c r="K562" s="239"/>
      <c r="L562" s="239"/>
      <c r="M562" s="239"/>
    </row>
    <row r="563">
      <c r="A563" s="239"/>
      <c r="B563" s="239"/>
      <c r="C563" s="239"/>
      <c r="D563" s="239"/>
      <c r="E563" s="239"/>
      <c r="F563" s="239"/>
      <c r="G563" s="239"/>
      <c r="H563" s="239"/>
      <c r="I563" s="239"/>
      <c r="J563" s="239"/>
      <c r="K563" s="239"/>
      <c r="L563" s="239"/>
      <c r="M563" s="239"/>
    </row>
    <row r="564">
      <c r="A564" s="239"/>
      <c r="B564" s="239"/>
      <c r="C564" s="239"/>
      <c r="D564" s="239"/>
      <c r="E564" s="239"/>
      <c r="F564" s="239"/>
      <c r="G564" s="239"/>
      <c r="H564" s="239"/>
      <c r="I564" s="239"/>
      <c r="J564" s="239"/>
      <c r="K564" s="239"/>
      <c r="L564" s="239"/>
      <c r="M564" s="239"/>
    </row>
    <row r="565">
      <c r="A565" s="239"/>
      <c r="B565" s="239"/>
      <c r="C565" s="239"/>
      <c r="D565" s="239"/>
      <c r="E565" s="239"/>
      <c r="F565" s="239"/>
      <c r="G565" s="239"/>
      <c r="H565" s="239"/>
      <c r="I565" s="239"/>
      <c r="J565" s="239"/>
      <c r="K565" s="239"/>
      <c r="L565" s="239"/>
      <c r="M565" s="239"/>
    </row>
    <row r="566">
      <c r="A566" s="239"/>
      <c r="B566" s="239"/>
      <c r="C566" s="239"/>
      <c r="D566" s="239"/>
      <c r="E566" s="239"/>
      <c r="F566" s="239"/>
      <c r="G566" s="239"/>
      <c r="H566" s="239"/>
      <c r="I566" s="239"/>
      <c r="J566" s="239"/>
      <c r="K566" s="239"/>
      <c r="L566" s="239"/>
      <c r="M566" s="239"/>
    </row>
    <row r="567">
      <c r="A567" s="239"/>
      <c r="B567" s="239"/>
      <c r="C567" s="239"/>
      <c r="D567" s="239"/>
      <c r="E567" s="239"/>
      <c r="F567" s="239"/>
      <c r="G567" s="239"/>
      <c r="H567" s="239"/>
      <c r="I567" s="239"/>
      <c r="J567" s="239"/>
      <c r="K567" s="239"/>
      <c r="L567" s="239"/>
      <c r="M567" s="239"/>
    </row>
    <row r="568">
      <c r="A568" s="239"/>
      <c r="B568" s="239"/>
      <c r="C568" s="239"/>
      <c r="D568" s="239"/>
      <c r="E568" s="239"/>
      <c r="F568" s="239"/>
      <c r="G568" s="239"/>
      <c r="H568" s="239"/>
      <c r="I568" s="239"/>
      <c r="J568" s="239"/>
      <c r="K568" s="239"/>
      <c r="L568" s="239"/>
      <c r="M568" s="239"/>
    </row>
    <row r="569">
      <c r="A569" s="239"/>
      <c r="B569" s="239"/>
      <c r="C569" s="239"/>
      <c r="D569" s="239"/>
      <c r="E569" s="239"/>
      <c r="F569" s="239"/>
      <c r="G569" s="239"/>
      <c r="H569" s="239"/>
      <c r="I569" s="239"/>
      <c r="J569" s="239"/>
      <c r="K569" s="239"/>
      <c r="L569" s="239"/>
      <c r="M569" s="239"/>
    </row>
    <row r="570">
      <c r="A570" s="239"/>
      <c r="B570" s="239"/>
      <c r="C570" s="239"/>
      <c r="D570" s="239"/>
      <c r="E570" s="239"/>
      <c r="F570" s="239"/>
      <c r="G570" s="239"/>
      <c r="H570" s="239"/>
      <c r="I570" s="239"/>
      <c r="J570" s="239"/>
      <c r="K570" s="239"/>
      <c r="L570" s="239"/>
      <c r="M570" s="239"/>
    </row>
    <row r="571">
      <c r="A571" s="239"/>
      <c r="B571" s="239"/>
      <c r="C571" s="239"/>
      <c r="D571" s="239"/>
      <c r="E571" s="239"/>
      <c r="F571" s="239"/>
      <c r="G571" s="239"/>
      <c r="H571" s="239"/>
      <c r="I571" s="239"/>
      <c r="J571" s="239"/>
      <c r="K571" s="239"/>
      <c r="L571" s="239"/>
      <c r="M571" s="239"/>
    </row>
    <row r="572">
      <c r="A572" s="239"/>
      <c r="B572" s="239"/>
      <c r="C572" s="239"/>
      <c r="D572" s="239"/>
      <c r="E572" s="239"/>
      <c r="F572" s="239"/>
      <c r="G572" s="239"/>
      <c r="H572" s="239"/>
      <c r="I572" s="239"/>
      <c r="J572" s="239"/>
      <c r="K572" s="239"/>
      <c r="L572" s="239"/>
      <c r="M572" s="239"/>
    </row>
    <row r="573">
      <c r="A573" s="239"/>
      <c r="B573" s="239"/>
      <c r="C573" s="239"/>
      <c r="D573" s="239"/>
      <c r="E573" s="239"/>
      <c r="F573" s="239"/>
      <c r="G573" s="239"/>
      <c r="H573" s="239"/>
      <c r="I573" s="239"/>
      <c r="J573" s="239"/>
      <c r="K573" s="239"/>
      <c r="L573" s="239"/>
      <c r="M573" s="239"/>
    </row>
    <row r="574">
      <c r="A574" s="239"/>
      <c r="B574" s="239"/>
      <c r="C574" s="239"/>
      <c r="D574" s="239"/>
      <c r="E574" s="239"/>
      <c r="F574" s="239"/>
      <c r="G574" s="239"/>
      <c r="H574" s="239"/>
      <c r="I574" s="239"/>
      <c r="J574" s="239"/>
      <c r="K574" s="239"/>
      <c r="L574" s="239"/>
      <c r="M574" s="239"/>
    </row>
    <row r="575">
      <c r="A575" s="239"/>
      <c r="B575" s="239"/>
      <c r="C575" s="239"/>
      <c r="D575" s="239"/>
      <c r="E575" s="239"/>
      <c r="F575" s="239"/>
      <c r="G575" s="239"/>
      <c r="H575" s="239"/>
      <c r="I575" s="239"/>
      <c r="J575" s="239"/>
      <c r="K575" s="239"/>
      <c r="L575" s="239"/>
      <c r="M575" s="239"/>
    </row>
    <row r="576">
      <c r="A576" s="239"/>
      <c r="B576" s="239"/>
      <c r="C576" s="239"/>
      <c r="D576" s="239"/>
      <c r="E576" s="239"/>
      <c r="F576" s="239"/>
      <c r="G576" s="239"/>
      <c r="H576" s="239"/>
      <c r="I576" s="239"/>
      <c r="J576" s="239"/>
      <c r="K576" s="239"/>
      <c r="L576" s="239"/>
      <c r="M576" s="239"/>
    </row>
    <row r="577">
      <c r="A577" s="239"/>
      <c r="B577" s="239"/>
      <c r="C577" s="239"/>
      <c r="D577" s="239"/>
      <c r="E577" s="239"/>
      <c r="F577" s="239"/>
      <c r="G577" s="239"/>
      <c r="H577" s="239"/>
      <c r="I577" s="239"/>
      <c r="J577" s="239"/>
      <c r="K577" s="239"/>
      <c r="L577" s="239"/>
      <c r="M577" s="239"/>
    </row>
    <row r="578">
      <c r="A578" s="239"/>
      <c r="B578" s="239"/>
      <c r="C578" s="239"/>
      <c r="D578" s="239"/>
      <c r="E578" s="239"/>
      <c r="F578" s="239"/>
      <c r="G578" s="239"/>
      <c r="H578" s="239"/>
      <c r="I578" s="239"/>
      <c r="J578" s="239"/>
      <c r="K578" s="239"/>
      <c r="L578" s="239"/>
      <c r="M578" s="239"/>
    </row>
    <row r="579">
      <c r="A579" s="239"/>
      <c r="B579" s="239"/>
      <c r="C579" s="239"/>
      <c r="D579" s="239"/>
      <c r="E579" s="239"/>
      <c r="F579" s="239"/>
      <c r="G579" s="239"/>
      <c r="H579" s="239"/>
      <c r="I579" s="239"/>
      <c r="J579" s="239"/>
      <c r="K579" s="239"/>
      <c r="L579" s="239"/>
      <c r="M579" s="239"/>
    </row>
    <row r="580">
      <c r="A580" s="239"/>
      <c r="B580" s="239"/>
      <c r="C580" s="239"/>
      <c r="D580" s="239"/>
      <c r="E580" s="239"/>
      <c r="F580" s="239"/>
      <c r="G580" s="239"/>
      <c r="H580" s="239"/>
      <c r="I580" s="239"/>
      <c r="J580" s="239"/>
      <c r="K580" s="239"/>
      <c r="L580" s="239"/>
      <c r="M580" s="239"/>
    </row>
    <row r="581">
      <c r="A581" s="239"/>
      <c r="B581" s="239"/>
      <c r="C581" s="239"/>
      <c r="D581" s="239"/>
      <c r="E581" s="239"/>
      <c r="F581" s="239"/>
      <c r="G581" s="239"/>
      <c r="H581" s="239"/>
      <c r="I581" s="239"/>
      <c r="J581" s="239"/>
      <c r="K581" s="239"/>
      <c r="L581" s="239"/>
      <c r="M581" s="239"/>
    </row>
    <row r="582">
      <c r="A582" s="239"/>
      <c r="B582" s="239"/>
      <c r="C582" s="239"/>
      <c r="D582" s="239"/>
      <c r="E582" s="239"/>
      <c r="F582" s="239"/>
      <c r="G582" s="239"/>
      <c r="H582" s="239"/>
      <c r="I582" s="239"/>
      <c r="J582" s="239"/>
      <c r="K582" s="239"/>
      <c r="L582" s="239"/>
      <c r="M582" s="239"/>
    </row>
    <row r="583">
      <c r="A583" s="239"/>
      <c r="B583" s="239"/>
      <c r="C583" s="239"/>
      <c r="D583" s="239"/>
      <c r="E583" s="239"/>
      <c r="F583" s="239"/>
      <c r="G583" s="239"/>
      <c r="H583" s="239"/>
      <c r="I583" s="239"/>
      <c r="J583" s="239"/>
      <c r="K583" s="239"/>
      <c r="L583" s="239"/>
      <c r="M583" s="239"/>
    </row>
    <row r="584">
      <c r="A584" s="239"/>
      <c r="B584" s="239"/>
      <c r="C584" s="239"/>
      <c r="D584" s="239"/>
      <c r="E584" s="239"/>
      <c r="F584" s="239"/>
      <c r="G584" s="239"/>
      <c r="H584" s="239"/>
      <c r="I584" s="239"/>
      <c r="J584" s="239"/>
      <c r="K584" s="239"/>
      <c r="L584" s="239"/>
      <c r="M584" s="239"/>
    </row>
    <row r="585">
      <c r="A585" s="239"/>
      <c r="B585" s="239"/>
      <c r="C585" s="239"/>
      <c r="D585" s="239"/>
      <c r="E585" s="239"/>
      <c r="F585" s="239"/>
      <c r="G585" s="239"/>
      <c r="H585" s="239"/>
      <c r="I585" s="239"/>
      <c r="J585" s="239"/>
      <c r="K585" s="239"/>
      <c r="L585" s="239"/>
      <c r="M585" s="239"/>
    </row>
    <row r="586">
      <c r="A586" s="239"/>
      <c r="B586" s="239"/>
      <c r="C586" s="239"/>
      <c r="D586" s="239"/>
      <c r="E586" s="239"/>
      <c r="F586" s="239"/>
      <c r="G586" s="239"/>
      <c r="H586" s="239"/>
      <c r="I586" s="239"/>
      <c r="J586" s="239"/>
      <c r="K586" s="239"/>
      <c r="L586" s="239"/>
      <c r="M586" s="239"/>
    </row>
    <row r="587">
      <c r="A587" s="239"/>
      <c r="B587" s="239"/>
      <c r="C587" s="239"/>
      <c r="D587" s="239"/>
      <c r="E587" s="239"/>
      <c r="F587" s="239"/>
      <c r="G587" s="239"/>
      <c r="H587" s="239"/>
      <c r="I587" s="239"/>
      <c r="J587" s="239"/>
      <c r="K587" s="239"/>
      <c r="L587" s="239"/>
      <c r="M587" s="239"/>
    </row>
    <row r="588">
      <c r="A588" s="239"/>
      <c r="B588" s="239"/>
      <c r="C588" s="239"/>
      <c r="D588" s="239"/>
      <c r="E588" s="239"/>
      <c r="F588" s="239"/>
      <c r="G588" s="239"/>
      <c r="H588" s="239"/>
      <c r="I588" s="239"/>
      <c r="J588" s="239"/>
      <c r="K588" s="239"/>
      <c r="L588" s="239"/>
      <c r="M588" s="239"/>
    </row>
    <row r="589">
      <c r="A589" s="239"/>
      <c r="B589" s="239"/>
      <c r="C589" s="239"/>
      <c r="D589" s="239"/>
      <c r="E589" s="239"/>
      <c r="F589" s="239"/>
      <c r="G589" s="239"/>
      <c r="H589" s="239"/>
      <c r="I589" s="239"/>
      <c r="J589" s="239"/>
      <c r="K589" s="239"/>
      <c r="L589" s="239"/>
      <c r="M589" s="239"/>
    </row>
    <row r="590">
      <c r="A590" s="239"/>
      <c r="B590" s="239"/>
      <c r="C590" s="239"/>
      <c r="D590" s="239"/>
      <c r="E590" s="239"/>
      <c r="F590" s="239"/>
      <c r="G590" s="239"/>
      <c r="H590" s="239"/>
      <c r="I590" s="239"/>
      <c r="J590" s="239"/>
      <c r="K590" s="239"/>
      <c r="L590" s="239"/>
      <c r="M590" s="239"/>
    </row>
    <row r="591">
      <c r="A591" s="239"/>
      <c r="B591" s="239"/>
      <c r="C591" s="239"/>
      <c r="D591" s="239"/>
      <c r="E591" s="239"/>
      <c r="F591" s="239"/>
      <c r="G591" s="239"/>
      <c r="H591" s="239"/>
      <c r="I591" s="239"/>
      <c r="J591" s="239"/>
      <c r="K591" s="239"/>
      <c r="L591" s="239"/>
      <c r="M591" s="239"/>
    </row>
    <row r="592">
      <c r="A592" s="239"/>
      <c r="B592" s="239"/>
      <c r="C592" s="239"/>
      <c r="D592" s="239"/>
      <c r="E592" s="239"/>
      <c r="F592" s="239"/>
      <c r="G592" s="239"/>
      <c r="H592" s="239"/>
      <c r="I592" s="239"/>
      <c r="J592" s="239"/>
      <c r="K592" s="239"/>
      <c r="L592" s="239"/>
      <c r="M592" s="239"/>
    </row>
    <row r="593">
      <c r="A593" s="239"/>
      <c r="B593" s="239"/>
      <c r="C593" s="239"/>
      <c r="D593" s="239"/>
      <c r="E593" s="239"/>
      <c r="F593" s="239"/>
      <c r="G593" s="239"/>
      <c r="H593" s="239"/>
      <c r="I593" s="239"/>
      <c r="J593" s="239"/>
      <c r="K593" s="239"/>
      <c r="L593" s="239"/>
      <c r="M593" s="239"/>
    </row>
    <row r="594">
      <c r="A594" s="239"/>
      <c r="B594" s="239"/>
      <c r="C594" s="239"/>
      <c r="D594" s="239"/>
      <c r="E594" s="239"/>
      <c r="F594" s="239"/>
      <c r="G594" s="239"/>
      <c r="H594" s="239"/>
      <c r="I594" s="239"/>
      <c r="J594" s="239"/>
      <c r="K594" s="239"/>
      <c r="L594" s="239"/>
      <c r="M594" s="239"/>
    </row>
    <row r="595">
      <c r="A595" s="239"/>
      <c r="B595" s="239"/>
      <c r="C595" s="239"/>
      <c r="D595" s="239"/>
      <c r="E595" s="239"/>
      <c r="F595" s="239"/>
      <c r="G595" s="239"/>
      <c r="H595" s="239"/>
      <c r="I595" s="239"/>
      <c r="J595" s="239"/>
      <c r="K595" s="239"/>
      <c r="L595" s="239"/>
      <c r="M595" s="239"/>
    </row>
    <row r="596">
      <c r="A596" s="239"/>
      <c r="B596" s="239"/>
      <c r="C596" s="239"/>
      <c r="D596" s="239"/>
      <c r="E596" s="239"/>
      <c r="F596" s="239"/>
      <c r="G596" s="239"/>
      <c r="H596" s="239"/>
      <c r="I596" s="239"/>
      <c r="J596" s="239"/>
      <c r="K596" s="239"/>
      <c r="L596" s="239"/>
      <c r="M596" s="239"/>
    </row>
    <row r="597">
      <c r="A597" s="239"/>
      <c r="B597" s="239"/>
      <c r="C597" s="239"/>
      <c r="D597" s="239"/>
      <c r="E597" s="239"/>
      <c r="F597" s="239"/>
      <c r="G597" s="239"/>
      <c r="H597" s="239"/>
      <c r="I597" s="239"/>
      <c r="J597" s="239"/>
      <c r="K597" s="239"/>
      <c r="L597" s="239"/>
      <c r="M597" s="239"/>
    </row>
    <row r="598">
      <c r="A598" s="239"/>
      <c r="B598" s="239"/>
      <c r="C598" s="239"/>
      <c r="D598" s="239"/>
      <c r="E598" s="239"/>
      <c r="F598" s="239"/>
      <c r="G598" s="239"/>
      <c r="H598" s="239"/>
      <c r="I598" s="239"/>
      <c r="J598" s="239"/>
      <c r="K598" s="239"/>
      <c r="L598" s="239"/>
      <c r="M598" s="239"/>
    </row>
    <row r="599">
      <c r="A599" s="239"/>
      <c r="B599" s="239"/>
      <c r="C599" s="239"/>
      <c r="D599" s="239"/>
      <c r="E599" s="239"/>
      <c r="F599" s="239"/>
      <c r="G599" s="239"/>
      <c r="H599" s="239"/>
      <c r="I599" s="239"/>
      <c r="J599" s="239"/>
      <c r="K599" s="239"/>
      <c r="L599" s="239"/>
      <c r="M599" s="239"/>
    </row>
    <row r="600">
      <c r="A600" s="239"/>
      <c r="B600" s="239"/>
      <c r="C600" s="239"/>
      <c r="D600" s="239"/>
      <c r="E600" s="239"/>
      <c r="F600" s="239"/>
      <c r="G600" s="239"/>
      <c r="H600" s="239"/>
      <c r="I600" s="239"/>
      <c r="J600" s="239"/>
      <c r="K600" s="239"/>
      <c r="L600" s="239"/>
      <c r="M600" s="239"/>
    </row>
    <row r="601">
      <c r="A601" s="239"/>
      <c r="B601" s="239"/>
      <c r="C601" s="239"/>
      <c r="D601" s="239"/>
      <c r="E601" s="239"/>
      <c r="F601" s="239"/>
      <c r="G601" s="239"/>
      <c r="H601" s="239"/>
      <c r="I601" s="239"/>
      <c r="J601" s="239"/>
      <c r="K601" s="239"/>
      <c r="L601" s="239"/>
      <c r="M601" s="239"/>
    </row>
    <row r="602">
      <c r="A602" s="239"/>
      <c r="B602" s="239"/>
      <c r="C602" s="239"/>
      <c r="D602" s="239"/>
      <c r="E602" s="239"/>
      <c r="F602" s="239"/>
      <c r="G602" s="239"/>
      <c r="H602" s="239"/>
      <c r="I602" s="239"/>
      <c r="J602" s="239"/>
      <c r="K602" s="239"/>
      <c r="L602" s="239"/>
      <c r="M602" s="239"/>
    </row>
    <row r="603">
      <c r="A603" s="239"/>
      <c r="B603" s="239"/>
      <c r="C603" s="239"/>
      <c r="D603" s="239"/>
      <c r="E603" s="239"/>
      <c r="F603" s="239"/>
      <c r="G603" s="239"/>
      <c r="H603" s="239"/>
      <c r="I603" s="239"/>
      <c r="J603" s="239"/>
      <c r="K603" s="239"/>
      <c r="L603" s="239"/>
      <c r="M603" s="239"/>
    </row>
    <row r="604">
      <c r="A604" s="239"/>
      <c r="B604" s="239"/>
      <c r="C604" s="239"/>
      <c r="D604" s="239"/>
      <c r="E604" s="239"/>
      <c r="F604" s="239"/>
      <c r="G604" s="239"/>
      <c r="H604" s="239"/>
      <c r="I604" s="239"/>
      <c r="J604" s="239"/>
      <c r="K604" s="239"/>
      <c r="L604" s="239"/>
      <c r="M604" s="239"/>
    </row>
    <row r="605">
      <c r="A605" s="239"/>
      <c r="B605" s="239"/>
      <c r="C605" s="239"/>
      <c r="D605" s="239"/>
      <c r="E605" s="239"/>
      <c r="F605" s="239"/>
      <c r="G605" s="239"/>
      <c r="H605" s="239"/>
      <c r="I605" s="239"/>
      <c r="J605" s="239"/>
      <c r="K605" s="239"/>
      <c r="L605" s="239"/>
      <c r="M605" s="239"/>
    </row>
    <row r="606">
      <c r="A606" s="239"/>
      <c r="B606" s="239"/>
      <c r="C606" s="239"/>
      <c r="D606" s="239"/>
      <c r="E606" s="239"/>
      <c r="F606" s="239"/>
      <c r="G606" s="239"/>
      <c r="H606" s="239"/>
      <c r="I606" s="239"/>
      <c r="J606" s="239"/>
      <c r="K606" s="239"/>
      <c r="L606" s="239"/>
      <c r="M606" s="239"/>
    </row>
    <row r="607">
      <c r="A607" s="239"/>
      <c r="B607" s="239"/>
      <c r="C607" s="239"/>
      <c r="D607" s="239"/>
      <c r="E607" s="239"/>
      <c r="F607" s="239"/>
      <c r="G607" s="239"/>
      <c r="H607" s="239"/>
      <c r="I607" s="239"/>
      <c r="J607" s="239"/>
      <c r="K607" s="239"/>
      <c r="L607" s="239"/>
      <c r="M607" s="239"/>
    </row>
    <row r="608">
      <c r="A608" s="239"/>
      <c r="B608" s="239"/>
      <c r="C608" s="239"/>
      <c r="D608" s="239"/>
      <c r="E608" s="239"/>
      <c r="F608" s="239"/>
      <c r="G608" s="239"/>
      <c r="H608" s="239"/>
      <c r="I608" s="239"/>
      <c r="J608" s="239"/>
      <c r="K608" s="239"/>
      <c r="L608" s="239"/>
      <c r="M608" s="239"/>
    </row>
    <row r="609">
      <c r="A609" s="239"/>
      <c r="B609" s="239"/>
      <c r="C609" s="239"/>
      <c r="D609" s="239"/>
      <c r="E609" s="239"/>
      <c r="F609" s="239"/>
      <c r="G609" s="239"/>
      <c r="H609" s="239"/>
      <c r="I609" s="239"/>
      <c r="J609" s="239"/>
      <c r="K609" s="239"/>
      <c r="L609" s="239"/>
      <c r="M609" s="239"/>
    </row>
    <row r="610">
      <c r="A610" s="239"/>
      <c r="B610" s="239"/>
      <c r="C610" s="239"/>
      <c r="D610" s="239"/>
      <c r="E610" s="239"/>
      <c r="F610" s="239"/>
      <c r="G610" s="239"/>
      <c r="H610" s="239"/>
      <c r="I610" s="239"/>
      <c r="J610" s="239"/>
      <c r="K610" s="239"/>
      <c r="L610" s="239"/>
      <c r="M610" s="239"/>
    </row>
    <row r="611">
      <c r="A611" s="239"/>
      <c r="B611" s="239"/>
      <c r="C611" s="239"/>
      <c r="D611" s="239"/>
      <c r="E611" s="239"/>
      <c r="F611" s="239"/>
      <c r="G611" s="239"/>
      <c r="H611" s="239"/>
      <c r="I611" s="239"/>
      <c r="J611" s="239"/>
      <c r="K611" s="239"/>
      <c r="L611" s="239"/>
      <c r="M611" s="239"/>
    </row>
    <row r="612">
      <c r="A612" s="239"/>
      <c r="B612" s="239"/>
      <c r="C612" s="239"/>
      <c r="D612" s="239"/>
      <c r="E612" s="239"/>
      <c r="F612" s="239"/>
      <c r="G612" s="239"/>
      <c r="H612" s="239"/>
      <c r="I612" s="239"/>
      <c r="J612" s="239"/>
      <c r="K612" s="239"/>
      <c r="L612" s="239"/>
      <c r="M612" s="239"/>
    </row>
    <row r="613">
      <c r="A613" s="239"/>
      <c r="B613" s="239"/>
      <c r="C613" s="239"/>
      <c r="D613" s="239"/>
      <c r="E613" s="239"/>
      <c r="F613" s="239"/>
      <c r="G613" s="239"/>
      <c r="H613" s="239"/>
      <c r="I613" s="239"/>
      <c r="J613" s="239"/>
      <c r="K613" s="239"/>
      <c r="L613" s="239"/>
      <c r="M613" s="239"/>
    </row>
    <row r="614">
      <c r="A614" s="239"/>
      <c r="B614" s="239"/>
      <c r="C614" s="239"/>
      <c r="D614" s="239"/>
      <c r="E614" s="239"/>
      <c r="F614" s="239"/>
      <c r="G614" s="239"/>
      <c r="H614" s="239"/>
      <c r="I614" s="239"/>
      <c r="J614" s="239"/>
      <c r="K614" s="239"/>
      <c r="L614" s="239"/>
      <c r="M614" s="239"/>
    </row>
    <row r="615">
      <c r="A615" s="239"/>
      <c r="B615" s="239"/>
      <c r="C615" s="239"/>
      <c r="D615" s="239"/>
      <c r="E615" s="239"/>
      <c r="F615" s="239"/>
      <c r="G615" s="239"/>
      <c r="H615" s="239"/>
      <c r="I615" s="239"/>
      <c r="J615" s="239"/>
      <c r="K615" s="239"/>
      <c r="L615" s="239"/>
      <c r="M615" s="239"/>
    </row>
    <row r="616">
      <c r="A616" s="239"/>
      <c r="B616" s="239"/>
      <c r="C616" s="239"/>
      <c r="D616" s="239"/>
      <c r="E616" s="239"/>
      <c r="F616" s="239"/>
      <c r="G616" s="239"/>
      <c r="H616" s="239"/>
      <c r="I616" s="239"/>
      <c r="J616" s="239"/>
      <c r="K616" s="239"/>
      <c r="L616" s="239"/>
      <c r="M616" s="239"/>
    </row>
    <row r="617">
      <c r="A617" s="239"/>
      <c r="B617" s="239"/>
      <c r="C617" s="239"/>
      <c r="D617" s="239"/>
      <c r="E617" s="239"/>
      <c r="F617" s="239"/>
      <c r="G617" s="239"/>
      <c r="H617" s="239"/>
      <c r="I617" s="239"/>
      <c r="J617" s="239"/>
      <c r="K617" s="239"/>
      <c r="L617" s="239"/>
      <c r="M617" s="239"/>
    </row>
    <row r="618">
      <c r="A618" s="239"/>
      <c r="B618" s="239"/>
      <c r="C618" s="239"/>
      <c r="D618" s="239"/>
      <c r="E618" s="239"/>
      <c r="F618" s="239"/>
      <c r="G618" s="239"/>
      <c r="H618" s="239"/>
      <c r="I618" s="239"/>
      <c r="J618" s="239"/>
      <c r="K618" s="239"/>
      <c r="L618" s="239"/>
      <c r="M618" s="239"/>
    </row>
    <row r="619">
      <c r="A619" s="239"/>
      <c r="B619" s="239"/>
      <c r="C619" s="239"/>
      <c r="D619" s="239"/>
      <c r="E619" s="239"/>
      <c r="F619" s="239"/>
      <c r="G619" s="239"/>
      <c r="H619" s="239"/>
      <c r="I619" s="239"/>
      <c r="J619" s="239"/>
      <c r="K619" s="239"/>
      <c r="L619" s="239"/>
      <c r="M619" s="239"/>
    </row>
    <row r="620">
      <c r="A620" s="239"/>
      <c r="B620" s="239"/>
      <c r="C620" s="239"/>
      <c r="D620" s="239"/>
      <c r="E620" s="239"/>
      <c r="F620" s="239"/>
      <c r="G620" s="239"/>
      <c r="H620" s="239"/>
      <c r="I620" s="239"/>
      <c r="J620" s="239"/>
      <c r="K620" s="239"/>
      <c r="L620" s="239"/>
      <c r="M620" s="239"/>
    </row>
    <row r="621">
      <c r="A621" s="239"/>
      <c r="B621" s="239"/>
      <c r="C621" s="239"/>
      <c r="D621" s="239"/>
      <c r="E621" s="239"/>
      <c r="F621" s="239"/>
      <c r="G621" s="239"/>
      <c r="H621" s="239"/>
      <c r="I621" s="239"/>
      <c r="J621" s="239"/>
      <c r="K621" s="239"/>
      <c r="L621" s="239"/>
      <c r="M621" s="239"/>
    </row>
    <row r="622">
      <c r="A622" s="239"/>
      <c r="B622" s="239"/>
      <c r="C622" s="239"/>
      <c r="D622" s="239"/>
      <c r="E622" s="239"/>
      <c r="F622" s="239"/>
      <c r="G622" s="239"/>
      <c r="H622" s="239"/>
      <c r="I622" s="239"/>
      <c r="J622" s="239"/>
      <c r="K622" s="239"/>
      <c r="L622" s="239"/>
      <c r="M622" s="239"/>
    </row>
    <row r="623">
      <c r="A623" s="239"/>
      <c r="B623" s="239"/>
      <c r="C623" s="239"/>
      <c r="D623" s="239"/>
      <c r="E623" s="239"/>
      <c r="F623" s="239"/>
      <c r="G623" s="239"/>
      <c r="H623" s="239"/>
      <c r="I623" s="239"/>
      <c r="J623" s="239"/>
      <c r="K623" s="239"/>
      <c r="L623" s="239"/>
      <c r="M623" s="239"/>
    </row>
    <row r="624">
      <c r="A624" s="239"/>
      <c r="B624" s="239"/>
      <c r="C624" s="239"/>
      <c r="D624" s="239"/>
      <c r="E624" s="239"/>
      <c r="F624" s="239"/>
      <c r="G624" s="239"/>
      <c r="H624" s="239"/>
      <c r="I624" s="239"/>
      <c r="J624" s="239"/>
      <c r="K624" s="239"/>
      <c r="L624" s="239"/>
      <c r="M624" s="239"/>
    </row>
    <row r="625">
      <c r="A625" s="239"/>
      <c r="B625" s="239"/>
      <c r="C625" s="239"/>
      <c r="D625" s="239"/>
      <c r="E625" s="239"/>
      <c r="F625" s="239"/>
      <c r="G625" s="239"/>
      <c r="H625" s="239"/>
      <c r="I625" s="239"/>
      <c r="J625" s="239"/>
      <c r="K625" s="239"/>
      <c r="L625" s="239"/>
      <c r="M625" s="239"/>
    </row>
    <row r="626">
      <c r="A626" s="239"/>
      <c r="B626" s="239"/>
      <c r="C626" s="239"/>
      <c r="D626" s="239"/>
      <c r="E626" s="239"/>
      <c r="F626" s="239"/>
      <c r="G626" s="239"/>
      <c r="H626" s="239"/>
      <c r="I626" s="239"/>
      <c r="J626" s="239"/>
      <c r="K626" s="239"/>
      <c r="L626" s="239"/>
      <c r="M626" s="239"/>
    </row>
    <row r="627">
      <c r="A627" s="239"/>
      <c r="B627" s="239"/>
      <c r="C627" s="239"/>
      <c r="D627" s="239"/>
      <c r="E627" s="239"/>
      <c r="F627" s="239"/>
      <c r="G627" s="239"/>
      <c r="H627" s="239"/>
      <c r="I627" s="239"/>
      <c r="J627" s="239"/>
      <c r="K627" s="239"/>
      <c r="L627" s="239"/>
      <c r="M627" s="239"/>
    </row>
    <row r="628">
      <c r="A628" s="239"/>
      <c r="B628" s="239"/>
      <c r="C628" s="239"/>
      <c r="D628" s="239"/>
      <c r="E628" s="239"/>
      <c r="F628" s="239"/>
      <c r="G628" s="239"/>
      <c r="H628" s="239"/>
      <c r="I628" s="239"/>
      <c r="J628" s="239"/>
      <c r="K628" s="239"/>
      <c r="L628" s="239"/>
      <c r="M628" s="239"/>
    </row>
    <row r="629">
      <c r="A629" s="239"/>
      <c r="B629" s="239"/>
      <c r="C629" s="239"/>
      <c r="D629" s="239"/>
      <c r="E629" s="239"/>
      <c r="F629" s="239"/>
      <c r="G629" s="239"/>
      <c r="H629" s="239"/>
      <c r="I629" s="239"/>
      <c r="J629" s="239"/>
      <c r="K629" s="239"/>
      <c r="L629" s="239"/>
      <c r="M629" s="239"/>
    </row>
    <row r="630">
      <c r="A630" s="239"/>
      <c r="B630" s="239"/>
      <c r="C630" s="239"/>
      <c r="D630" s="239"/>
      <c r="E630" s="239"/>
      <c r="F630" s="239"/>
      <c r="G630" s="239"/>
      <c r="H630" s="239"/>
      <c r="I630" s="239"/>
      <c r="J630" s="239"/>
      <c r="K630" s="239"/>
      <c r="L630" s="239"/>
      <c r="M630" s="239"/>
    </row>
    <row r="631">
      <c r="A631" s="239"/>
      <c r="B631" s="239"/>
      <c r="C631" s="239"/>
      <c r="D631" s="239"/>
      <c r="E631" s="239"/>
      <c r="F631" s="239"/>
      <c r="G631" s="239"/>
      <c r="H631" s="239"/>
      <c r="I631" s="239"/>
      <c r="J631" s="239"/>
      <c r="K631" s="239"/>
      <c r="L631" s="239"/>
      <c r="M631" s="239"/>
    </row>
    <row r="632">
      <c r="A632" s="239"/>
      <c r="B632" s="239"/>
      <c r="C632" s="239"/>
      <c r="D632" s="239"/>
      <c r="E632" s="239"/>
      <c r="F632" s="239"/>
      <c r="G632" s="239"/>
      <c r="H632" s="239"/>
      <c r="I632" s="239"/>
      <c r="J632" s="239"/>
      <c r="K632" s="239"/>
      <c r="L632" s="239"/>
      <c r="M632" s="239"/>
    </row>
    <row r="633">
      <c r="A633" s="239"/>
      <c r="B633" s="239"/>
      <c r="C633" s="239"/>
      <c r="D633" s="239"/>
      <c r="E633" s="239"/>
      <c r="F633" s="239"/>
      <c r="G633" s="239"/>
      <c r="H633" s="239"/>
      <c r="I633" s="239"/>
      <c r="J633" s="239"/>
      <c r="K633" s="239"/>
      <c r="L633" s="239"/>
      <c r="M633" s="239"/>
    </row>
    <row r="634">
      <c r="A634" s="239"/>
      <c r="B634" s="239"/>
      <c r="C634" s="239"/>
      <c r="D634" s="239"/>
      <c r="E634" s="239"/>
      <c r="F634" s="239"/>
      <c r="G634" s="239"/>
      <c r="H634" s="239"/>
      <c r="I634" s="239"/>
      <c r="J634" s="239"/>
      <c r="K634" s="239"/>
      <c r="L634" s="239"/>
      <c r="M634" s="239"/>
    </row>
    <row r="635">
      <c r="A635" s="239"/>
      <c r="B635" s="239"/>
      <c r="C635" s="239"/>
      <c r="D635" s="239"/>
      <c r="E635" s="239"/>
      <c r="F635" s="239"/>
      <c r="G635" s="239"/>
      <c r="H635" s="239"/>
      <c r="I635" s="239"/>
      <c r="J635" s="239"/>
      <c r="K635" s="239"/>
      <c r="L635" s="239"/>
      <c r="M635" s="239"/>
    </row>
    <row r="636">
      <c r="A636" s="239"/>
      <c r="B636" s="239"/>
      <c r="C636" s="239"/>
      <c r="D636" s="239"/>
      <c r="E636" s="239"/>
      <c r="F636" s="239"/>
      <c r="G636" s="239"/>
      <c r="H636" s="239"/>
      <c r="I636" s="239"/>
      <c r="J636" s="239"/>
      <c r="K636" s="239"/>
      <c r="L636" s="239"/>
      <c r="M636" s="239"/>
    </row>
    <row r="637">
      <c r="A637" s="239"/>
      <c r="B637" s="239"/>
      <c r="C637" s="239"/>
      <c r="D637" s="239"/>
      <c r="E637" s="239"/>
      <c r="F637" s="239"/>
      <c r="G637" s="239"/>
      <c r="H637" s="239"/>
      <c r="I637" s="239"/>
      <c r="J637" s="239"/>
      <c r="K637" s="239"/>
      <c r="L637" s="239"/>
      <c r="M637" s="239"/>
    </row>
    <row r="638">
      <c r="A638" s="239"/>
      <c r="B638" s="239"/>
      <c r="C638" s="239"/>
      <c r="D638" s="239"/>
      <c r="E638" s="239"/>
      <c r="F638" s="239"/>
      <c r="G638" s="239"/>
      <c r="H638" s="239"/>
      <c r="I638" s="239"/>
      <c r="J638" s="239"/>
      <c r="K638" s="239"/>
      <c r="L638" s="239"/>
      <c r="M638" s="239"/>
    </row>
    <row r="639">
      <c r="A639" s="239"/>
      <c r="B639" s="239"/>
      <c r="C639" s="239"/>
      <c r="D639" s="239"/>
      <c r="E639" s="239"/>
      <c r="F639" s="239"/>
      <c r="G639" s="239"/>
      <c r="H639" s="239"/>
      <c r="I639" s="239"/>
      <c r="J639" s="239"/>
      <c r="K639" s="239"/>
      <c r="L639" s="239"/>
      <c r="M639" s="239"/>
    </row>
    <row r="640">
      <c r="A640" s="239"/>
      <c r="B640" s="239"/>
      <c r="C640" s="239"/>
      <c r="D640" s="239"/>
      <c r="E640" s="239"/>
      <c r="F640" s="239"/>
      <c r="G640" s="239"/>
      <c r="H640" s="239"/>
      <c r="I640" s="239"/>
      <c r="J640" s="239"/>
      <c r="K640" s="239"/>
      <c r="L640" s="239"/>
      <c r="M640" s="239"/>
    </row>
    <row r="641">
      <c r="A641" s="239"/>
      <c r="B641" s="239"/>
      <c r="C641" s="239"/>
      <c r="D641" s="239"/>
      <c r="E641" s="239"/>
      <c r="F641" s="239"/>
      <c r="G641" s="239"/>
      <c r="H641" s="239"/>
      <c r="I641" s="239"/>
      <c r="J641" s="239"/>
      <c r="K641" s="239"/>
      <c r="L641" s="239"/>
      <c r="M641" s="239"/>
    </row>
    <row r="642">
      <c r="A642" s="239"/>
      <c r="B642" s="239"/>
      <c r="C642" s="239"/>
      <c r="D642" s="239"/>
      <c r="E642" s="239"/>
      <c r="F642" s="239"/>
      <c r="G642" s="239"/>
      <c r="H642" s="239"/>
      <c r="I642" s="239"/>
      <c r="J642" s="239"/>
      <c r="K642" s="239"/>
      <c r="L642" s="239"/>
      <c r="M642" s="239"/>
    </row>
    <row r="643">
      <c r="A643" s="239"/>
      <c r="B643" s="239"/>
      <c r="C643" s="239"/>
      <c r="D643" s="239"/>
      <c r="E643" s="239"/>
      <c r="F643" s="239"/>
      <c r="G643" s="239"/>
      <c r="H643" s="239"/>
      <c r="I643" s="239"/>
      <c r="J643" s="239"/>
      <c r="K643" s="239"/>
      <c r="L643" s="239"/>
      <c r="M643" s="239"/>
    </row>
    <row r="644">
      <c r="A644" s="239"/>
      <c r="B644" s="239"/>
      <c r="C644" s="239"/>
      <c r="D644" s="239"/>
      <c r="E644" s="239"/>
      <c r="F644" s="239"/>
      <c r="G644" s="239"/>
      <c r="H644" s="239"/>
      <c r="I644" s="239"/>
      <c r="J644" s="239"/>
      <c r="K644" s="239"/>
      <c r="L644" s="239"/>
      <c r="M644" s="239"/>
    </row>
    <row r="645">
      <c r="A645" s="239"/>
      <c r="B645" s="239"/>
      <c r="C645" s="239"/>
      <c r="D645" s="239"/>
      <c r="E645" s="239"/>
      <c r="F645" s="239"/>
      <c r="G645" s="239"/>
      <c r="H645" s="239"/>
      <c r="I645" s="239"/>
      <c r="J645" s="239"/>
      <c r="K645" s="239"/>
      <c r="L645" s="239"/>
      <c r="M645" s="239"/>
    </row>
    <row r="646">
      <c r="A646" s="239"/>
      <c r="B646" s="239"/>
      <c r="C646" s="239"/>
      <c r="D646" s="239"/>
      <c r="E646" s="239"/>
      <c r="F646" s="239"/>
      <c r="G646" s="239"/>
      <c r="H646" s="239"/>
      <c r="I646" s="239"/>
      <c r="J646" s="239"/>
      <c r="K646" s="239"/>
      <c r="L646" s="239"/>
      <c r="M646" s="239"/>
    </row>
    <row r="647">
      <c r="A647" s="239"/>
      <c r="B647" s="239"/>
      <c r="C647" s="239"/>
      <c r="D647" s="239"/>
      <c r="E647" s="239"/>
      <c r="F647" s="239"/>
      <c r="G647" s="239"/>
      <c r="H647" s="239"/>
      <c r="I647" s="239"/>
      <c r="J647" s="239"/>
      <c r="K647" s="239"/>
      <c r="L647" s="239"/>
      <c r="M647" s="239"/>
    </row>
    <row r="648">
      <c r="A648" s="239"/>
      <c r="B648" s="239"/>
      <c r="C648" s="239"/>
      <c r="D648" s="239"/>
      <c r="E648" s="239"/>
      <c r="F648" s="239"/>
      <c r="G648" s="239"/>
      <c r="H648" s="239"/>
      <c r="I648" s="239"/>
      <c r="J648" s="239"/>
      <c r="K648" s="239"/>
      <c r="L648" s="239"/>
      <c r="M648" s="239"/>
    </row>
    <row r="649">
      <c r="A649" s="239"/>
      <c r="B649" s="239"/>
      <c r="C649" s="239"/>
      <c r="D649" s="239"/>
      <c r="E649" s="239"/>
      <c r="F649" s="239"/>
      <c r="G649" s="239"/>
      <c r="H649" s="239"/>
      <c r="I649" s="239"/>
      <c r="J649" s="239"/>
      <c r="K649" s="239"/>
      <c r="L649" s="239"/>
      <c r="M649" s="239"/>
    </row>
    <row r="650">
      <c r="A650" s="239"/>
      <c r="B650" s="239"/>
      <c r="C650" s="239"/>
      <c r="D650" s="239"/>
      <c r="E650" s="239"/>
      <c r="F650" s="239"/>
      <c r="G650" s="239"/>
      <c r="H650" s="239"/>
      <c r="I650" s="239"/>
      <c r="J650" s="239"/>
      <c r="K650" s="239"/>
      <c r="L650" s="239"/>
      <c r="M650" s="239"/>
    </row>
    <row r="651">
      <c r="A651" s="239"/>
      <c r="B651" s="239"/>
      <c r="C651" s="239"/>
      <c r="D651" s="239"/>
      <c r="E651" s="239"/>
      <c r="F651" s="239"/>
      <c r="G651" s="239"/>
      <c r="H651" s="239"/>
      <c r="I651" s="239"/>
      <c r="J651" s="239"/>
      <c r="K651" s="239"/>
      <c r="L651" s="239"/>
      <c r="M651" s="239"/>
    </row>
    <row r="652">
      <c r="A652" s="239"/>
      <c r="B652" s="239"/>
      <c r="C652" s="239"/>
      <c r="D652" s="239"/>
      <c r="E652" s="239"/>
      <c r="F652" s="239"/>
      <c r="G652" s="239"/>
      <c r="H652" s="239"/>
      <c r="I652" s="239"/>
      <c r="J652" s="239"/>
      <c r="K652" s="239"/>
      <c r="L652" s="239"/>
      <c r="M652" s="239"/>
    </row>
    <row r="653">
      <c r="A653" s="239"/>
      <c r="B653" s="239"/>
      <c r="C653" s="239"/>
      <c r="D653" s="239"/>
      <c r="E653" s="239"/>
      <c r="F653" s="239"/>
      <c r="G653" s="239"/>
      <c r="H653" s="239"/>
      <c r="I653" s="239"/>
      <c r="J653" s="239"/>
      <c r="K653" s="239"/>
      <c r="L653" s="239"/>
      <c r="M653" s="239"/>
    </row>
    <row r="654">
      <c r="A654" s="239"/>
      <c r="B654" s="239"/>
      <c r="C654" s="239"/>
      <c r="D654" s="239"/>
      <c r="E654" s="239"/>
      <c r="F654" s="239"/>
      <c r="G654" s="239"/>
      <c r="H654" s="239"/>
      <c r="I654" s="239"/>
      <c r="J654" s="239"/>
      <c r="K654" s="239"/>
      <c r="L654" s="239"/>
      <c r="M654" s="239"/>
    </row>
    <row r="655">
      <c r="A655" s="239"/>
      <c r="B655" s="239"/>
      <c r="C655" s="239"/>
      <c r="D655" s="239"/>
      <c r="E655" s="239"/>
      <c r="F655" s="239"/>
      <c r="G655" s="239"/>
      <c r="H655" s="239"/>
      <c r="I655" s="239"/>
      <c r="J655" s="239"/>
      <c r="K655" s="239"/>
      <c r="L655" s="239"/>
      <c r="M655" s="239"/>
    </row>
    <row r="656">
      <c r="A656" s="239"/>
      <c r="B656" s="239"/>
      <c r="C656" s="239"/>
      <c r="D656" s="239"/>
      <c r="E656" s="239"/>
      <c r="F656" s="239"/>
      <c r="G656" s="239"/>
      <c r="H656" s="239"/>
      <c r="I656" s="239"/>
      <c r="J656" s="239"/>
      <c r="K656" s="239"/>
      <c r="L656" s="239"/>
      <c r="M656" s="239"/>
    </row>
    <row r="657">
      <c r="A657" s="239"/>
      <c r="B657" s="239"/>
      <c r="C657" s="239"/>
      <c r="D657" s="239"/>
      <c r="E657" s="239"/>
      <c r="F657" s="239"/>
      <c r="G657" s="239"/>
      <c r="H657" s="239"/>
      <c r="I657" s="239"/>
      <c r="J657" s="239"/>
      <c r="K657" s="239"/>
      <c r="L657" s="239"/>
      <c r="M657" s="239"/>
    </row>
    <row r="658">
      <c r="A658" s="239"/>
      <c r="B658" s="239"/>
      <c r="C658" s="239"/>
      <c r="D658" s="239"/>
      <c r="E658" s="239"/>
      <c r="F658" s="239"/>
      <c r="G658" s="239"/>
      <c r="H658" s="239"/>
      <c r="I658" s="239"/>
      <c r="J658" s="239"/>
      <c r="K658" s="239"/>
      <c r="L658" s="239"/>
      <c r="M658" s="239"/>
    </row>
    <row r="659">
      <c r="A659" s="239"/>
      <c r="B659" s="239"/>
      <c r="C659" s="239"/>
      <c r="D659" s="239"/>
      <c r="E659" s="239"/>
      <c r="F659" s="239"/>
      <c r="G659" s="239"/>
      <c r="H659" s="239"/>
      <c r="I659" s="239"/>
      <c r="J659" s="239"/>
      <c r="K659" s="239"/>
      <c r="L659" s="239"/>
      <c r="M659" s="239"/>
    </row>
    <row r="660">
      <c r="A660" s="239"/>
      <c r="B660" s="239"/>
      <c r="C660" s="239"/>
      <c r="D660" s="239"/>
      <c r="E660" s="239"/>
      <c r="F660" s="239"/>
      <c r="G660" s="239"/>
      <c r="H660" s="239"/>
      <c r="I660" s="239"/>
      <c r="J660" s="239"/>
      <c r="K660" s="239"/>
      <c r="L660" s="239"/>
      <c r="M660" s="239"/>
    </row>
    <row r="661">
      <c r="A661" s="239"/>
      <c r="B661" s="239"/>
      <c r="C661" s="239"/>
      <c r="D661" s="239"/>
      <c r="E661" s="239"/>
      <c r="F661" s="239"/>
      <c r="G661" s="239"/>
      <c r="H661" s="239"/>
      <c r="I661" s="239"/>
      <c r="J661" s="239"/>
      <c r="K661" s="239"/>
      <c r="L661" s="239"/>
      <c r="M661" s="239"/>
    </row>
    <row r="662">
      <c r="A662" s="239"/>
      <c r="B662" s="239"/>
      <c r="C662" s="239"/>
      <c r="D662" s="239"/>
      <c r="E662" s="239"/>
      <c r="F662" s="239"/>
      <c r="G662" s="239"/>
      <c r="H662" s="239"/>
      <c r="I662" s="239"/>
      <c r="J662" s="239"/>
      <c r="K662" s="239"/>
      <c r="L662" s="239"/>
      <c r="M662" s="239"/>
    </row>
    <row r="663">
      <c r="A663" s="239"/>
      <c r="B663" s="239"/>
      <c r="C663" s="239"/>
      <c r="D663" s="239"/>
      <c r="E663" s="239"/>
      <c r="F663" s="239"/>
      <c r="G663" s="239"/>
      <c r="H663" s="239"/>
      <c r="I663" s="239"/>
      <c r="J663" s="239"/>
      <c r="K663" s="239"/>
      <c r="L663" s="239"/>
      <c r="M663" s="239"/>
    </row>
    <row r="664">
      <c r="A664" s="239"/>
      <c r="B664" s="239"/>
      <c r="C664" s="239"/>
      <c r="D664" s="239"/>
      <c r="E664" s="239"/>
      <c r="F664" s="239"/>
      <c r="G664" s="239"/>
      <c r="H664" s="239"/>
      <c r="I664" s="239"/>
      <c r="J664" s="239"/>
      <c r="K664" s="239"/>
      <c r="L664" s="239"/>
      <c r="M664" s="239"/>
    </row>
    <row r="665">
      <c r="A665" s="239"/>
      <c r="B665" s="239"/>
      <c r="C665" s="239"/>
      <c r="D665" s="239"/>
      <c r="E665" s="239"/>
      <c r="F665" s="239"/>
      <c r="G665" s="239"/>
      <c r="H665" s="239"/>
      <c r="I665" s="239"/>
      <c r="J665" s="239"/>
      <c r="K665" s="239"/>
      <c r="L665" s="239"/>
      <c r="M665" s="239"/>
    </row>
    <row r="666">
      <c r="A666" s="239"/>
      <c r="B666" s="239"/>
      <c r="C666" s="239"/>
      <c r="D666" s="239"/>
      <c r="E666" s="239"/>
      <c r="F666" s="239"/>
      <c r="G666" s="239"/>
      <c r="H666" s="239"/>
      <c r="I666" s="239"/>
      <c r="J666" s="239"/>
      <c r="K666" s="239"/>
      <c r="L666" s="239"/>
      <c r="M666" s="239"/>
    </row>
    <row r="667">
      <c r="A667" s="239"/>
      <c r="B667" s="239"/>
      <c r="C667" s="239"/>
      <c r="D667" s="239"/>
      <c r="E667" s="239"/>
      <c r="F667" s="239"/>
      <c r="G667" s="239"/>
      <c r="H667" s="239"/>
      <c r="I667" s="239"/>
      <c r="J667" s="239"/>
      <c r="K667" s="239"/>
      <c r="L667" s="239"/>
      <c r="M667" s="239"/>
    </row>
    <row r="668">
      <c r="A668" s="239"/>
      <c r="B668" s="239"/>
      <c r="C668" s="239"/>
      <c r="D668" s="239"/>
      <c r="E668" s="239"/>
      <c r="F668" s="239"/>
      <c r="G668" s="239"/>
      <c r="H668" s="239"/>
      <c r="I668" s="239"/>
      <c r="J668" s="239"/>
      <c r="K668" s="239"/>
      <c r="L668" s="239"/>
      <c r="M668" s="239"/>
    </row>
    <row r="669">
      <c r="A669" s="239"/>
      <c r="B669" s="239"/>
      <c r="C669" s="239"/>
      <c r="D669" s="239"/>
      <c r="E669" s="239"/>
      <c r="F669" s="239"/>
      <c r="G669" s="239"/>
      <c r="H669" s="239"/>
      <c r="I669" s="239"/>
      <c r="J669" s="239"/>
      <c r="K669" s="239"/>
      <c r="L669" s="239"/>
      <c r="M669" s="239"/>
    </row>
    <row r="670">
      <c r="A670" s="239"/>
      <c r="B670" s="239"/>
      <c r="C670" s="239"/>
      <c r="D670" s="239"/>
      <c r="E670" s="239"/>
      <c r="F670" s="239"/>
      <c r="G670" s="239"/>
      <c r="H670" s="239"/>
      <c r="I670" s="239"/>
      <c r="J670" s="239"/>
      <c r="K670" s="239"/>
      <c r="L670" s="239"/>
      <c r="M670" s="239"/>
    </row>
    <row r="671">
      <c r="A671" s="239"/>
      <c r="B671" s="239"/>
      <c r="C671" s="239"/>
      <c r="D671" s="239"/>
      <c r="E671" s="239"/>
      <c r="F671" s="239"/>
      <c r="G671" s="239"/>
      <c r="H671" s="239"/>
      <c r="I671" s="239"/>
      <c r="J671" s="239"/>
      <c r="K671" s="239"/>
      <c r="L671" s="239"/>
      <c r="M671" s="239"/>
    </row>
    <row r="672">
      <c r="A672" s="239"/>
      <c r="B672" s="239"/>
      <c r="C672" s="239"/>
      <c r="D672" s="239"/>
      <c r="E672" s="239"/>
      <c r="F672" s="239"/>
      <c r="G672" s="239"/>
      <c r="H672" s="239"/>
      <c r="I672" s="239"/>
      <c r="J672" s="239"/>
      <c r="K672" s="239"/>
      <c r="L672" s="239"/>
      <c r="M672" s="239"/>
    </row>
    <row r="673">
      <c r="A673" s="239"/>
      <c r="B673" s="239"/>
      <c r="C673" s="239"/>
      <c r="D673" s="239"/>
      <c r="E673" s="239"/>
      <c r="F673" s="239"/>
      <c r="G673" s="239"/>
      <c r="H673" s="239"/>
      <c r="I673" s="239"/>
      <c r="J673" s="239"/>
      <c r="K673" s="239"/>
      <c r="L673" s="239"/>
      <c r="M673" s="239"/>
    </row>
    <row r="674">
      <c r="A674" s="239"/>
      <c r="B674" s="239"/>
      <c r="C674" s="239"/>
      <c r="D674" s="239"/>
      <c r="E674" s="239"/>
      <c r="F674" s="239"/>
      <c r="G674" s="239"/>
      <c r="H674" s="239"/>
      <c r="I674" s="239"/>
      <c r="J674" s="239"/>
      <c r="K674" s="239"/>
      <c r="L674" s="239"/>
      <c r="M674" s="239"/>
    </row>
    <row r="675">
      <c r="A675" s="239"/>
      <c r="B675" s="239"/>
      <c r="C675" s="239"/>
      <c r="D675" s="239"/>
      <c r="E675" s="239"/>
      <c r="F675" s="239"/>
      <c r="G675" s="239"/>
      <c r="H675" s="239"/>
      <c r="I675" s="239"/>
      <c r="J675" s="239"/>
      <c r="K675" s="239"/>
      <c r="L675" s="239"/>
      <c r="M675" s="239"/>
    </row>
    <row r="676">
      <c r="A676" s="239"/>
      <c r="B676" s="239"/>
      <c r="C676" s="239"/>
      <c r="D676" s="239"/>
      <c r="E676" s="239"/>
      <c r="F676" s="239"/>
      <c r="G676" s="239"/>
      <c r="H676" s="239"/>
      <c r="I676" s="239"/>
      <c r="J676" s="239"/>
      <c r="K676" s="239"/>
      <c r="L676" s="239"/>
      <c r="M676" s="239"/>
    </row>
    <row r="677">
      <c r="A677" s="239"/>
      <c r="B677" s="239"/>
      <c r="C677" s="239"/>
      <c r="D677" s="239"/>
      <c r="E677" s="239"/>
      <c r="F677" s="239"/>
      <c r="G677" s="239"/>
      <c r="H677" s="239"/>
      <c r="I677" s="239"/>
      <c r="J677" s="239"/>
      <c r="K677" s="239"/>
      <c r="L677" s="239"/>
      <c r="M677" s="239"/>
    </row>
    <row r="678">
      <c r="A678" s="239"/>
      <c r="B678" s="239"/>
      <c r="C678" s="239"/>
      <c r="D678" s="239"/>
      <c r="E678" s="239"/>
      <c r="F678" s="239"/>
      <c r="G678" s="239"/>
      <c r="H678" s="239"/>
      <c r="I678" s="239"/>
      <c r="J678" s="239"/>
      <c r="K678" s="239"/>
      <c r="L678" s="239"/>
      <c r="M678" s="239"/>
    </row>
    <row r="679">
      <c r="A679" s="239"/>
      <c r="B679" s="239"/>
      <c r="C679" s="239"/>
      <c r="D679" s="239"/>
      <c r="E679" s="239"/>
      <c r="F679" s="239"/>
      <c r="G679" s="239"/>
      <c r="H679" s="239"/>
      <c r="I679" s="239"/>
      <c r="J679" s="239"/>
      <c r="K679" s="239"/>
      <c r="L679" s="239"/>
      <c r="M679" s="239"/>
    </row>
    <row r="680">
      <c r="A680" s="239"/>
      <c r="B680" s="239"/>
      <c r="C680" s="239"/>
      <c r="D680" s="239"/>
      <c r="E680" s="239"/>
      <c r="F680" s="239"/>
      <c r="G680" s="239"/>
      <c r="H680" s="239"/>
      <c r="I680" s="239"/>
      <c r="J680" s="239"/>
      <c r="K680" s="239"/>
      <c r="L680" s="239"/>
      <c r="M680" s="239"/>
    </row>
    <row r="681">
      <c r="A681" s="239"/>
      <c r="B681" s="239"/>
      <c r="C681" s="239"/>
      <c r="D681" s="239"/>
      <c r="E681" s="239"/>
      <c r="F681" s="239"/>
      <c r="G681" s="239"/>
      <c r="H681" s="239"/>
      <c r="I681" s="239"/>
      <c r="J681" s="239"/>
      <c r="K681" s="239"/>
      <c r="L681" s="239"/>
      <c r="M681" s="239"/>
    </row>
    <row r="682">
      <c r="A682" s="239"/>
      <c r="B682" s="239"/>
      <c r="C682" s="239"/>
      <c r="D682" s="239"/>
      <c r="E682" s="239"/>
      <c r="F682" s="239"/>
      <c r="G682" s="239"/>
      <c r="H682" s="239"/>
      <c r="I682" s="239"/>
      <c r="J682" s="239"/>
      <c r="K682" s="239"/>
      <c r="L682" s="239"/>
      <c r="M682" s="239"/>
    </row>
    <row r="683">
      <c r="A683" s="239"/>
      <c r="B683" s="239"/>
      <c r="C683" s="239"/>
      <c r="D683" s="239"/>
      <c r="E683" s="239"/>
      <c r="F683" s="239"/>
      <c r="G683" s="239"/>
      <c r="H683" s="239"/>
      <c r="I683" s="239"/>
      <c r="J683" s="239"/>
      <c r="K683" s="239"/>
      <c r="L683" s="239"/>
      <c r="M683" s="239"/>
    </row>
    <row r="684">
      <c r="A684" s="239"/>
      <c r="B684" s="239"/>
      <c r="C684" s="239"/>
      <c r="D684" s="239"/>
      <c r="E684" s="239"/>
      <c r="F684" s="239"/>
      <c r="G684" s="239"/>
      <c r="H684" s="239"/>
      <c r="I684" s="239"/>
      <c r="J684" s="239"/>
      <c r="K684" s="239"/>
      <c r="L684" s="239"/>
      <c r="M684" s="239"/>
    </row>
    <row r="685">
      <c r="A685" s="239"/>
      <c r="B685" s="239"/>
      <c r="C685" s="239"/>
      <c r="D685" s="239"/>
      <c r="E685" s="239"/>
      <c r="F685" s="239"/>
      <c r="G685" s="239"/>
      <c r="H685" s="239"/>
      <c r="I685" s="239"/>
      <c r="J685" s="239"/>
      <c r="K685" s="239"/>
      <c r="L685" s="239"/>
      <c r="M685" s="239"/>
    </row>
    <row r="686">
      <c r="A686" s="239"/>
      <c r="B686" s="239"/>
      <c r="C686" s="239"/>
      <c r="D686" s="239"/>
      <c r="E686" s="239"/>
      <c r="F686" s="239"/>
      <c r="G686" s="239"/>
      <c r="H686" s="239"/>
      <c r="I686" s="239"/>
      <c r="J686" s="239"/>
      <c r="K686" s="239"/>
      <c r="L686" s="239"/>
      <c r="M686" s="239"/>
    </row>
    <row r="687">
      <c r="A687" s="239"/>
      <c r="B687" s="239"/>
      <c r="C687" s="239"/>
      <c r="D687" s="239"/>
      <c r="E687" s="239"/>
      <c r="F687" s="239"/>
      <c r="G687" s="239"/>
      <c r="H687" s="239"/>
      <c r="I687" s="239"/>
      <c r="J687" s="239"/>
      <c r="K687" s="239"/>
      <c r="L687" s="239"/>
      <c r="M687" s="239"/>
    </row>
    <row r="688">
      <c r="A688" s="239"/>
      <c r="B688" s="239"/>
      <c r="C688" s="239"/>
      <c r="D688" s="239"/>
      <c r="E688" s="239"/>
      <c r="F688" s="239"/>
      <c r="G688" s="239"/>
      <c r="H688" s="239"/>
      <c r="I688" s="239"/>
      <c r="J688" s="239"/>
      <c r="K688" s="239"/>
      <c r="L688" s="239"/>
      <c r="M688" s="239"/>
    </row>
    <row r="689">
      <c r="A689" s="239"/>
      <c r="B689" s="239"/>
      <c r="C689" s="239"/>
      <c r="D689" s="239"/>
      <c r="E689" s="239"/>
      <c r="F689" s="239"/>
      <c r="G689" s="239"/>
      <c r="H689" s="239"/>
      <c r="I689" s="239"/>
      <c r="J689" s="239"/>
      <c r="K689" s="239"/>
      <c r="L689" s="239"/>
      <c r="M689" s="239"/>
    </row>
    <row r="690">
      <c r="A690" s="239"/>
      <c r="B690" s="239"/>
      <c r="C690" s="239"/>
      <c r="D690" s="239"/>
      <c r="E690" s="239"/>
      <c r="F690" s="239"/>
      <c r="G690" s="239"/>
      <c r="H690" s="239"/>
      <c r="I690" s="239"/>
      <c r="J690" s="239"/>
      <c r="K690" s="239"/>
      <c r="L690" s="239"/>
      <c r="M690" s="239"/>
    </row>
    <row r="691">
      <c r="A691" s="239"/>
      <c r="B691" s="239"/>
      <c r="C691" s="239"/>
      <c r="D691" s="239"/>
      <c r="E691" s="239"/>
      <c r="F691" s="239"/>
      <c r="G691" s="239"/>
      <c r="H691" s="239"/>
      <c r="I691" s="239"/>
      <c r="J691" s="239"/>
      <c r="K691" s="239"/>
      <c r="L691" s="239"/>
      <c r="M691" s="239"/>
    </row>
    <row r="692">
      <c r="A692" s="239"/>
      <c r="B692" s="239"/>
      <c r="C692" s="239"/>
      <c r="D692" s="239"/>
      <c r="E692" s="239"/>
      <c r="F692" s="239"/>
      <c r="G692" s="239"/>
      <c r="H692" s="239"/>
      <c r="I692" s="239"/>
      <c r="J692" s="239"/>
      <c r="K692" s="239"/>
      <c r="L692" s="239"/>
      <c r="M692" s="239"/>
    </row>
    <row r="693">
      <c r="A693" s="239"/>
      <c r="B693" s="239"/>
      <c r="C693" s="239"/>
      <c r="D693" s="239"/>
      <c r="E693" s="239"/>
      <c r="F693" s="239"/>
      <c r="G693" s="239"/>
      <c r="H693" s="239"/>
      <c r="I693" s="239"/>
      <c r="J693" s="239"/>
      <c r="K693" s="239"/>
      <c r="L693" s="239"/>
      <c r="M693" s="239"/>
    </row>
    <row r="694">
      <c r="A694" s="239"/>
      <c r="B694" s="239"/>
      <c r="C694" s="239"/>
      <c r="D694" s="239"/>
      <c r="E694" s="239"/>
      <c r="F694" s="239"/>
      <c r="G694" s="239"/>
      <c r="H694" s="239"/>
      <c r="I694" s="239"/>
      <c r="J694" s="239"/>
      <c r="K694" s="239"/>
      <c r="L694" s="239"/>
      <c r="M694" s="239"/>
    </row>
    <row r="695">
      <c r="A695" s="239"/>
      <c r="B695" s="239"/>
      <c r="C695" s="239"/>
      <c r="D695" s="239"/>
      <c r="E695" s="239"/>
      <c r="F695" s="239"/>
      <c r="G695" s="239"/>
      <c r="H695" s="239"/>
      <c r="I695" s="239"/>
      <c r="J695" s="239"/>
      <c r="K695" s="239"/>
      <c r="L695" s="239"/>
      <c r="M695" s="239"/>
    </row>
    <row r="696">
      <c r="A696" s="239"/>
      <c r="B696" s="239"/>
      <c r="C696" s="239"/>
      <c r="D696" s="239"/>
      <c r="E696" s="239"/>
      <c r="F696" s="239"/>
      <c r="G696" s="239"/>
      <c r="H696" s="239"/>
      <c r="I696" s="239"/>
      <c r="J696" s="239"/>
      <c r="K696" s="239"/>
      <c r="L696" s="239"/>
      <c r="M696" s="239"/>
    </row>
    <row r="697">
      <c r="A697" s="239"/>
      <c r="B697" s="239"/>
      <c r="C697" s="239"/>
      <c r="D697" s="239"/>
      <c r="E697" s="239"/>
      <c r="F697" s="239"/>
      <c r="G697" s="239"/>
      <c r="H697" s="239"/>
      <c r="I697" s="239"/>
      <c r="J697" s="239"/>
      <c r="K697" s="239"/>
      <c r="L697" s="239"/>
      <c r="M697" s="239"/>
    </row>
    <row r="698">
      <c r="A698" s="239"/>
      <c r="B698" s="239"/>
      <c r="C698" s="239"/>
      <c r="D698" s="239"/>
      <c r="E698" s="239"/>
      <c r="F698" s="239"/>
      <c r="G698" s="239"/>
      <c r="H698" s="239"/>
      <c r="I698" s="239"/>
      <c r="J698" s="239"/>
      <c r="K698" s="239"/>
      <c r="L698" s="239"/>
      <c r="M698" s="239"/>
    </row>
    <row r="699">
      <c r="A699" s="239"/>
      <c r="B699" s="239"/>
      <c r="C699" s="239"/>
      <c r="D699" s="239"/>
      <c r="E699" s="239"/>
      <c r="F699" s="239"/>
      <c r="G699" s="239"/>
      <c r="H699" s="239"/>
      <c r="I699" s="239"/>
      <c r="J699" s="239"/>
      <c r="K699" s="239"/>
      <c r="L699" s="239"/>
      <c r="M699" s="239"/>
    </row>
    <row r="700">
      <c r="A700" s="239"/>
      <c r="B700" s="239"/>
      <c r="C700" s="239"/>
      <c r="D700" s="239"/>
      <c r="E700" s="239"/>
      <c r="F700" s="239"/>
      <c r="G700" s="239"/>
      <c r="H700" s="239"/>
      <c r="I700" s="239"/>
      <c r="J700" s="239"/>
      <c r="K700" s="239"/>
      <c r="L700" s="239"/>
      <c r="M700" s="239"/>
    </row>
    <row r="701">
      <c r="A701" s="239"/>
      <c r="B701" s="239"/>
      <c r="C701" s="239"/>
      <c r="D701" s="239"/>
      <c r="E701" s="239"/>
      <c r="F701" s="239"/>
      <c r="G701" s="239"/>
      <c r="H701" s="239"/>
      <c r="I701" s="239"/>
      <c r="J701" s="239"/>
      <c r="K701" s="239"/>
      <c r="L701" s="239"/>
      <c r="M701" s="239"/>
    </row>
    <row r="702">
      <c r="A702" s="239"/>
      <c r="B702" s="239"/>
      <c r="C702" s="239"/>
      <c r="D702" s="239"/>
      <c r="E702" s="239"/>
      <c r="F702" s="239"/>
      <c r="G702" s="239"/>
      <c r="H702" s="239"/>
      <c r="I702" s="239"/>
      <c r="J702" s="239"/>
      <c r="K702" s="239"/>
      <c r="L702" s="239"/>
      <c r="M702" s="239"/>
    </row>
    <row r="703">
      <c r="A703" s="239"/>
      <c r="B703" s="239"/>
      <c r="C703" s="239"/>
      <c r="D703" s="239"/>
      <c r="E703" s="239"/>
      <c r="F703" s="239"/>
      <c r="G703" s="239"/>
      <c r="H703" s="239"/>
      <c r="I703" s="239"/>
      <c r="J703" s="239"/>
      <c r="K703" s="239"/>
      <c r="L703" s="239"/>
      <c r="M703" s="239"/>
    </row>
    <row r="704">
      <c r="A704" s="239"/>
      <c r="B704" s="239"/>
      <c r="C704" s="239"/>
      <c r="D704" s="239"/>
      <c r="E704" s="239"/>
      <c r="F704" s="239"/>
      <c r="G704" s="239"/>
      <c r="H704" s="239"/>
      <c r="I704" s="239"/>
      <c r="J704" s="239"/>
      <c r="K704" s="239"/>
      <c r="L704" s="239"/>
      <c r="M704" s="239"/>
    </row>
    <row r="705">
      <c r="A705" s="239"/>
      <c r="B705" s="239"/>
      <c r="C705" s="239"/>
      <c r="D705" s="239"/>
      <c r="E705" s="239"/>
      <c r="F705" s="239"/>
      <c r="G705" s="239"/>
      <c r="H705" s="239"/>
      <c r="I705" s="239"/>
      <c r="J705" s="239"/>
      <c r="K705" s="239"/>
      <c r="L705" s="239"/>
      <c r="M705" s="239"/>
    </row>
    <row r="706">
      <c r="A706" s="239"/>
      <c r="B706" s="239"/>
      <c r="C706" s="239"/>
      <c r="D706" s="239"/>
      <c r="E706" s="239"/>
      <c r="F706" s="239"/>
      <c r="G706" s="239"/>
      <c r="H706" s="239"/>
      <c r="I706" s="239"/>
      <c r="J706" s="239"/>
      <c r="K706" s="239"/>
      <c r="L706" s="239"/>
      <c r="M706" s="239"/>
    </row>
    <row r="707">
      <c r="A707" s="239"/>
      <c r="B707" s="239"/>
      <c r="C707" s="239"/>
      <c r="D707" s="239"/>
      <c r="E707" s="239"/>
      <c r="F707" s="239"/>
      <c r="G707" s="239"/>
      <c r="H707" s="239"/>
      <c r="I707" s="239"/>
      <c r="J707" s="239"/>
      <c r="K707" s="239"/>
      <c r="L707" s="239"/>
      <c r="M707" s="239"/>
    </row>
    <row r="708">
      <c r="A708" s="239"/>
      <c r="B708" s="239"/>
      <c r="C708" s="239"/>
      <c r="D708" s="239"/>
      <c r="E708" s="239"/>
      <c r="F708" s="239"/>
      <c r="G708" s="239"/>
      <c r="H708" s="239"/>
      <c r="I708" s="239"/>
      <c r="J708" s="239"/>
      <c r="K708" s="239"/>
      <c r="L708" s="239"/>
      <c r="M708" s="239"/>
    </row>
    <row r="709">
      <c r="A709" s="239"/>
      <c r="B709" s="239"/>
      <c r="C709" s="239"/>
      <c r="D709" s="239"/>
      <c r="E709" s="239"/>
      <c r="F709" s="239"/>
      <c r="G709" s="239"/>
      <c r="H709" s="239"/>
      <c r="I709" s="239"/>
      <c r="J709" s="239"/>
      <c r="K709" s="239"/>
      <c r="L709" s="239"/>
      <c r="M709" s="239"/>
    </row>
    <row r="710">
      <c r="A710" s="239"/>
      <c r="B710" s="239"/>
      <c r="C710" s="239"/>
      <c r="D710" s="239"/>
      <c r="E710" s="239"/>
      <c r="F710" s="239"/>
      <c r="G710" s="239"/>
      <c r="H710" s="239"/>
      <c r="I710" s="239"/>
      <c r="J710" s="239"/>
      <c r="K710" s="239"/>
      <c r="L710" s="239"/>
      <c r="M710" s="239"/>
    </row>
    <row r="711">
      <c r="A711" s="239"/>
      <c r="B711" s="239"/>
      <c r="C711" s="239"/>
      <c r="D711" s="239"/>
      <c r="E711" s="239"/>
      <c r="F711" s="239"/>
      <c r="G711" s="239"/>
      <c r="H711" s="239"/>
      <c r="I711" s="239"/>
      <c r="J711" s="239"/>
      <c r="K711" s="239"/>
      <c r="L711" s="239"/>
      <c r="M711" s="239"/>
    </row>
    <row r="712">
      <c r="A712" s="239"/>
      <c r="B712" s="239"/>
      <c r="C712" s="239"/>
      <c r="D712" s="239"/>
      <c r="E712" s="239"/>
      <c r="F712" s="239"/>
      <c r="G712" s="239"/>
      <c r="H712" s="239"/>
      <c r="I712" s="239"/>
      <c r="J712" s="239"/>
      <c r="K712" s="239"/>
      <c r="L712" s="239"/>
      <c r="M712" s="239"/>
    </row>
    <row r="713">
      <c r="A713" s="239"/>
      <c r="B713" s="239"/>
      <c r="C713" s="239"/>
      <c r="D713" s="239"/>
      <c r="E713" s="239"/>
      <c r="F713" s="239"/>
      <c r="G713" s="239"/>
      <c r="H713" s="239"/>
      <c r="I713" s="239"/>
      <c r="J713" s="239"/>
      <c r="K713" s="239"/>
      <c r="L713" s="239"/>
      <c r="M713" s="239"/>
    </row>
    <row r="714">
      <c r="A714" s="239"/>
      <c r="B714" s="239"/>
      <c r="C714" s="239"/>
      <c r="D714" s="239"/>
      <c r="E714" s="239"/>
      <c r="F714" s="239"/>
      <c r="G714" s="239"/>
      <c r="H714" s="239"/>
      <c r="I714" s="239"/>
      <c r="J714" s="239"/>
      <c r="K714" s="239"/>
      <c r="L714" s="239"/>
      <c r="M714" s="239"/>
    </row>
    <row r="715">
      <c r="A715" s="239"/>
      <c r="B715" s="239"/>
      <c r="C715" s="239"/>
      <c r="D715" s="239"/>
      <c r="E715" s="239"/>
      <c r="F715" s="239"/>
      <c r="G715" s="239"/>
      <c r="H715" s="239"/>
      <c r="I715" s="239"/>
      <c r="J715" s="239"/>
      <c r="K715" s="239"/>
      <c r="L715" s="239"/>
      <c r="M715" s="239"/>
    </row>
    <row r="716">
      <c r="A716" s="239"/>
      <c r="B716" s="239"/>
      <c r="C716" s="239"/>
      <c r="D716" s="239"/>
      <c r="E716" s="239"/>
      <c r="F716" s="239"/>
      <c r="G716" s="239"/>
      <c r="H716" s="239"/>
      <c r="I716" s="239"/>
      <c r="J716" s="239"/>
      <c r="K716" s="239"/>
      <c r="L716" s="239"/>
      <c r="M716" s="239"/>
    </row>
    <row r="717">
      <c r="A717" s="239"/>
      <c r="B717" s="239"/>
      <c r="C717" s="239"/>
      <c r="D717" s="239"/>
      <c r="E717" s="239"/>
      <c r="F717" s="239"/>
      <c r="G717" s="239"/>
      <c r="H717" s="239"/>
      <c r="I717" s="239"/>
      <c r="J717" s="239"/>
      <c r="K717" s="239"/>
      <c r="L717" s="239"/>
      <c r="M717" s="239"/>
    </row>
    <row r="718">
      <c r="A718" s="239"/>
      <c r="B718" s="239"/>
      <c r="C718" s="239"/>
      <c r="D718" s="239"/>
      <c r="E718" s="239"/>
      <c r="F718" s="239"/>
      <c r="G718" s="239"/>
      <c r="H718" s="239"/>
      <c r="I718" s="239"/>
      <c r="J718" s="239"/>
      <c r="K718" s="239"/>
      <c r="L718" s="239"/>
      <c r="M718" s="239"/>
    </row>
    <row r="719">
      <c r="A719" s="239"/>
      <c r="B719" s="239"/>
      <c r="C719" s="239"/>
      <c r="D719" s="239"/>
      <c r="E719" s="239"/>
      <c r="F719" s="239"/>
      <c r="G719" s="239"/>
      <c r="H719" s="239"/>
      <c r="I719" s="239"/>
      <c r="J719" s="239"/>
      <c r="K719" s="239"/>
      <c r="L719" s="239"/>
      <c r="M719" s="239"/>
    </row>
    <row r="720">
      <c r="A720" s="239"/>
      <c r="B720" s="239"/>
      <c r="C720" s="239"/>
      <c r="D720" s="239"/>
      <c r="E720" s="239"/>
      <c r="F720" s="239"/>
      <c r="G720" s="239"/>
      <c r="H720" s="239"/>
      <c r="I720" s="239"/>
      <c r="J720" s="239"/>
      <c r="K720" s="239"/>
      <c r="L720" s="239"/>
      <c r="M720" s="239"/>
    </row>
    <row r="721">
      <c r="A721" s="239"/>
      <c r="B721" s="239"/>
      <c r="C721" s="239"/>
      <c r="D721" s="239"/>
      <c r="E721" s="239"/>
      <c r="F721" s="239"/>
      <c r="G721" s="239"/>
      <c r="H721" s="239"/>
      <c r="I721" s="239"/>
      <c r="J721" s="239"/>
      <c r="K721" s="239"/>
      <c r="L721" s="239"/>
      <c r="M721" s="239"/>
    </row>
    <row r="722">
      <c r="A722" s="239"/>
      <c r="B722" s="239"/>
      <c r="C722" s="239"/>
      <c r="D722" s="239"/>
      <c r="E722" s="239"/>
      <c r="F722" s="239"/>
      <c r="G722" s="239"/>
      <c r="H722" s="239"/>
      <c r="I722" s="239"/>
      <c r="J722" s="239"/>
      <c r="K722" s="239"/>
      <c r="L722" s="239"/>
      <c r="M722" s="239"/>
    </row>
    <row r="723">
      <c r="A723" s="239"/>
      <c r="B723" s="239"/>
      <c r="C723" s="239"/>
      <c r="D723" s="239"/>
      <c r="E723" s="239"/>
      <c r="F723" s="239"/>
      <c r="G723" s="239"/>
      <c r="H723" s="239"/>
      <c r="I723" s="239"/>
      <c r="J723" s="239"/>
      <c r="K723" s="239"/>
      <c r="L723" s="239"/>
      <c r="M723" s="239"/>
    </row>
    <row r="724">
      <c r="A724" s="239"/>
      <c r="B724" s="239"/>
      <c r="C724" s="239"/>
      <c r="D724" s="239"/>
      <c r="E724" s="239"/>
      <c r="F724" s="239"/>
      <c r="G724" s="239"/>
      <c r="H724" s="239"/>
      <c r="I724" s="239"/>
      <c r="J724" s="239"/>
      <c r="K724" s="239"/>
      <c r="L724" s="239"/>
      <c r="M724" s="239"/>
    </row>
    <row r="725">
      <c r="A725" s="239"/>
      <c r="B725" s="239"/>
      <c r="C725" s="239"/>
      <c r="D725" s="239"/>
      <c r="E725" s="239"/>
      <c r="F725" s="239"/>
      <c r="G725" s="239"/>
      <c r="H725" s="239"/>
      <c r="I725" s="239"/>
      <c r="J725" s="239"/>
      <c r="K725" s="239"/>
      <c r="L725" s="239"/>
      <c r="M725" s="239"/>
    </row>
    <row r="726">
      <c r="A726" s="239"/>
      <c r="B726" s="239"/>
      <c r="C726" s="239"/>
      <c r="D726" s="239"/>
      <c r="E726" s="239"/>
      <c r="F726" s="239"/>
      <c r="G726" s="239"/>
      <c r="H726" s="239"/>
      <c r="I726" s="239"/>
      <c r="J726" s="239"/>
      <c r="K726" s="239"/>
      <c r="L726" s="239"/>
      <c r="M726" s="239"/>
    </row>
    <row r="727">
      <c r="A727" s="239"/>
      <c r="B727" s="239"/>
      <c r="C727" s="239"/>
      <c r="D727" s="239"/>
      <c r="E727" s="239"/>
      <c r="F727" s="239"/>
      <c r="G727" s="239"/>
      <c r="H727" s="239"/>
      <c r="I727" s="239"/>
      <c r="J727" s="239"/>
      <c r="K727" s="239"/>
      <c r="L727" s="239"/>
      <c r="M727" s="239"/>
    </row>
    <row r="728">
      <c r="A728" s="239"/>
      <c r="B728" s="239"/>
      <c r="C728" s="239"/>
      <c r="D728" s="239"/>
      <c r="E728" s="239"/>
      <c r="F728" s="239"/>
      <c r="G728" s="239"/>
      <c r="H728" s="239"/>
      <c r="I728" s="239"/>
      <c r="J728" s="239"/>
      <c r="K728" s="239"/>
      <c r="L728" s="239"/>
      <c r="M728" s="239"/>
    </row>
    <row r="729">
      <c r="A729" s="239"/>
      <c r="B729" s="239"/>
      <c r="C729" s="239"/>
      <c r="D729" s="239"/>
      <c r="E729" s="239"/>
      <c r="F729" s="239"/>
      <c r="G729" s="239"/>
      <c r="H729" s="239"/>
      <c r="I729" s="239"/>
      <c r="J729" s="239"/>
      <c r="K729" s="239"/>
      <c r="L729" s="239"/>
      <c r="M729" s="239"/>
    </row>
    <row r="730">
      <c r="A730" s="239"/>
      <c r="B730" s="239"/>
      <c r="C730" s="239"/>
      <c r="D730" s="239"/>
      <c r="E730" s="239"/>
      <c r="F730" s="239"/>
      <c r="G730" s="239"/>
      <c r="H730" s="239"/>
      <c r="I730" s="239"/>
      <c r="J730" s="239"/>
      <c r="K730" s="239"/>
      <c r="L730" s="239"/>
      <c r="M730" s="239"/>
    </row>
    <row r="731">
      <c r="A731" s="239"/>
      <c r="B731" s="239"/>
      <c r="C731" s="239"/>
      <c r="D731" s="239"/>
      <c r="E731" s="239"/>
      <c r="F731" s="239"/>
      <c r="G731" s="239"/>
      <c r="H731" s="239"/>
      <c r="I731" s="239"/>
      <c r="J731" s="239"/>
      <c r="K731" s="239"/>
      <c r="L731" s="239"/>
      <c r="M731" s="239"/>
    </row>
    <row r="732">
      <c r="A732" s="239"/>
      <c r="B732" s="239"/>
      <c r="C732" s="239"/>
      <c r="D732" s="239"/>
      <c r="E732" s="239"/>
      <c r="F732" s="239"/>
      <c r="G732" s="239"/>
      <c r="H732" s="239"/>
      <c r="I732" s="239"/>
      <c r="J732" s="239"/>
      <c r="K732" s="239"/>
      <c r="L732" s="239"/>
      <c r="M732" s="239"/>
    </row>
    <row r="733">
      <c r="A733" s="239"/>
      <c r="B733" s="239"/>
      <c r="C733" s="239"/>
      <c r="D733" s="239"/>
      <c r="E733" s="239"/>
      <c r="F733" s="239"/>
      <c r="G733" s="239"/>
      <c r="H733" s="239"/>
      <c r="I733" s="239"/>
      <c r="J733" s="239"/>
      <c r="K733" s="239"/>
      <c r="L733" s="239"/>
      <c r="M733" s="239"/>
    </row>
    <row r="734">
      <c r="A734" s="239"/>
      <c r="B734" s="239"/>
      <c r="C734" s="239"/>
      <c r="D734" s="239"/>
      <c r="E734" s="239"/>
      <c r="F734" s="239"/>
      <c r="G734" s="239"/>
      <c r="H734" s="239"/>
      <c r="I734" s="239"/>
      <c r="J734" s="239"/>
      <c r="K734" s="239"/>
      <c r="L734" s="239"/>
      <c r="M734" s="239"/>
    </row>
    <row r="735">
      <c r="A735" s="239"/>
      <c r="B735" s="239"/>
      <c r="C735" s="239"/>
      <c r="D735" s="239"/>
      <c r="E735" s="239"/>
      <c r="F735" s="239"/>
      <c r="G735" s="239"/>
      <c r="H735" s="239"/>
      <c r="I735" s="239"/>
      <c r="J735" s="239"/>
      <c r="K735" s="239"/>
      <c r="L735" s="239"/>
      <c r="M735" s="239"/>
    </row>
    <row r="736">
      <c r="A736" s="239"/>
      <c r="B736" s="239"/>
      <c r="C736" s="239"/>
      <c r="D736" s="239"/>
      <c r="E736" s="239"/>
      <c r="F736" s="239"/>
      <c r="G736" s="239"/>
      <c r="H736" s="239"/>
      <c r="I736" s="239"/>
      <c r="J736" s="239"/>
      <c r="K736" s="239"/>
      <c r="L736" s="239"/>
      <c r="M736" s="239"/>
    </row>
    <row r="737">
      <c r="A737" s="239"/>
      <c r="B737" s="239"/>
      <c r="C737" s="239"/>
      <c r="D737" s="239"/>
      <c r="E737" s="239"/>
      <c r="F737" s="239"/>
      <c r="G737" s="239"/>
      <c r="H737" s="239"/>
      <c r="I737" s="239"/>
      <c r="J737" s="239"/>
      <c r="K737" s="239"/>
      <c r="L737" s="239"/>
      <c r="M737" s="239"/>
    </row>
    <row r="738">
      <c r="A738" s="239"/>
      <c r="B738" s="239"/>
      <c r="C738" s="239"/>
      <c r="D738" s="239"/>
      <c r="E738" s="239"/>
      <c r="F738" s="239"/>
      <c r="G738" s="239"/>
      <c r="H738" s="239"/>
      <c r="I738" s="239"/>
      <c r="J738" s="239"/>
      <c r="K738" s="239"/>
      <c r="L738" s="239"/>
      <c r="M738" s="239"/>
    </row>
    <row r="739">
      <c r="A739" s="239"/>
      <c r="B739" s="239"/>
      <c r="C739" s="239"/>
      <c r="D739" s="239"/>
      <c r="E739" s="239"/>
      <c r="F739" s="239"/>
      <c r="G739" s="239"/>
      <c r="H739" s="239"/>
      <c r="I739" s="239"/>
      <c r="J739" s="239"/>
      <c r="K739" s="239"/>
      <c r="L739" s="239"/>
      <c r="M739" s="239"/>
    </row>
    <row r="740">
      <c r="A740" s="239"/>
      <c r="B740" s="239"/>
      <c r="C740" s="239"/>
      <c r="D740" s="239"/>
      <c r="E740" s="239"/>
      <c r="F740" s="239"/>
      <c r="G740" s="239"/>
      <c r="H740" s="239"/>
      <c r="I740" s="239"/>
      <c r="J740" s="239"/>
      <c r="K740" s="239"/>
      <c r="L740" s="239"/>
      <c r="M740" s="239"/>
    </row>
    <row r="741">
      <c r="A741" s="239"/>
      <c r="B741" s="239"/>
      <c r="C741" s="239"/>
      <c r="D741" s="239"/>
      <c r="E741" s="239"/>
      <c r="F741" s="239"/>
      <c r="G741" s="239"/>
      <c r="H741" s="239"/>
      <c r="I741" s="239"/>
      <c r="J741" s="239"/>
      <c r="K741" s="239"/>
      <c r="L741" s="239"/>
      <c r="M741" s="239"/>
    </row>
    <row r="742">
      <c r="A742" s="239"/>
      <c r="B742" s="239"/>
      <c r="C742" s="239"/>
      <c r="D742" s="239"/>
      <c r="E742" s="239"/>
      <c r="F742" s="239"/>
      <c r="G742" s="239"/>
      <c r="H742" s="239"/>
      <c r="I742" s="239"/>
      <c r="J742" s="239"/>
      <c r="K742" s="239"/>
      <c r="L742" s="239"/>
      <c r="M742" s="239"/>
    </row>
    <row r="743">
      <c r="A743" s="239"/>
      <c r="B743" s="239"/>
      <c r="C743" s="239"/>
      <c r="D743" s="239"/>
      <c r="E743" s="239"/>
      <c r="F743" s="239"/>
      <c r="G743" s="239"/>
      <c r="H743" s="239"/>
      <c r="I743" s="239"/>
      <c r="J743" s="239"/>
      <c r="K743" s="239"/>
      <c r="L743" s="239"/>
      <c r="M743" s="239"/>
    </row>
    <row r="744">
      <c r="A744" s="239"/>
      <c r="B744" s="239"/>
      <c r="C744" s="239"/>
      <c r="D744" s="239"/>
      <c r="E744" s="239"/>
      <c r="F744" s="239"/>
      <c r="G744" s="239"/>
      <c r="H744" s="239"/>
      <c r="I744" s="239"/>
      <c r="J744" s="239"/>
      <c r="K744" s="239"/>
      <c r="L744" s="239"/>
      <c r="M744" s="239"/>
    </row>
    <row r="745">
      <c r="A745" s="239"/>
      <c r="B745" s="239"/>
      <c r="C745" s="239"/>
      <c r="D745" s="239"/>
      <c r="E745" s="239"/>
      <c r="F745" s="239"/>
      <c r="G745" s="239"/>
      <c r="H745" s="239"/>
      <c r="I745" s="239"/>
      <c r="J745" s="239"/>
      <c r="K745" s="239"/>
      <c r="L745" s="239"/>
      <c r="M745" s="239"/>
    </row>
    <row r="746">
      <c r="A746" s="239"/>
      <c r="B746" s="239"/>
      <c r="C746" s="239"/>
      <c r="D746" s="239"/>
      <c r="E746" s="239"/>
      <c r="F746" s="239"/>
      <c r="G746" s="239"/>
      <c r="H746" s="239"/>
      <c r="I746" s="239"/>
      <c r="J746" s="239"/>
      <c r="K746" s="239"/>
      <c r="L746" s="239"/>
      <c r="M746" s="239"/>
    </row>
    <row r="747">
      <c r="A747" s="239"/>
      <c r="B747" s="239"/>
      <c r="C747" s="239"/>
      <c r="D747" s="239"/>
      <c r="E747" s="239"/>
      <c r="F747" s="239"/>
      <c r="G747" s="239"/>
      <c r="H747" s="239"/>
      <c r="I747" s="239"/>
      <c r="J747" s="239"/>
      <c r="K747" s="239"/>
      <c r="L747" s="239"/>
      <c r="M747" s="239"/>
    </row>
    <row r="748">
      <c r="A748" s="239"/>
      <c r="B748" s="239"/>
      <c r="C748" s="239"/>
      <c r="D748" s="239"/>
      <c r="E748" s="239"/>
      <c r="F748" s="239"/>
      <c r="G748" s="239"/>
      <c r="H748" s="239"/>
      <c r="I748" s="239"/>
      <c r="J748" s="239"/>
      <c r="K748" s="239"/>
      <c r="L748" s="239"/>
      <c r="M748" s="239"/>
    </row>
    <row r="749">
      <c r="A749" s="239"/>
      <c r="B749" s="239"/>
      <c r="C749" s="239"/>
      <c r="D749" s="239"/>
      <c r="E749" s="239"/>
      <c r="F749" s="239"/>
      <c r="G749" s="239"/>
      <c r="H749" s="239"/>
      <c r="I749" s="239"/>
      <c r="J749" s="239"/>
      <c r="K749" s="239"/>
      <c r="L749" s="239"/>
      <c r="M749" s="239"/>
    </row>
    <row r="750">
      <c r="A750" s="239"/>
      <c r="B750" s="239"/>
      <c r="C750" s="239"/>
      <c r="D750" s="239"/>
      <c r="E750" s="239"/>
      <c r="F750" s="239"/>
      <c r="G750" s="239"/>
      <c r="H750" s="239"/>
      <c r="I750" s="239"/>
      <c r="J750" s="239"/>
      <c r="K750" s="239"/>
      <c r="L750" s="239"/>
      <c r="M750" s="239"/>
    </row>
    <row r="751">
      <c r="A751" s="239"/>
      <c r="B751" s="239"/>
      <c r="C751" s="239"/>
      <c r="D751" s="239"/>
      <c r="E751" s="239"/>
      <c r="F751" s="239"/>
      <c r="G751" s="239"/>
      <c r="H751" s="239"/>
      <c r="I751" s="239"/>
      <c r="J751" s="239"/>
      <c r="K751" s="239"/>
      <c r="L751" s="239"/>
      <c r="M751" s="239"/>
    </row>
    <row r="752">
      <c r="A752" s="239"/>
      <c r="B752" s="239"/>
      <c r="C752" s="239"/>
      <c r="D752" s="239"/>
      <c r="E752" s="239"/>
      <c r="F752" s="239"/>
      <c r="G752" s="239"/>
      <c r="H752" s="239"/>
      <c r="I752" s="239"/>
      <c r="J752" s="239"/>
      <c r="K752" s="239"/>
      <c r="L752" s="239"/>
      <c r="M752" s="239"/>
    </row>
    <row r="753">
      <c r="A753" s="239"/>
      <c r="B753" s="239"/>
      <c r="C753" s="239"/>
      <c r="D753" s="239"/>
      <c r="E753" s="239"/>
      <c r="F753" s="239"/>
      <c r="G753" s="239"/>
      <c r="H753" s="239"/>
      <c r="I753" s="239"/>
      <c r="J753" s="239"/>
      <c r="K753" s="239"/>
      <c r="L753" s="239"/>
      <c r="M753" s="239"/>
    </row>
    <row r="754">
      <c r="A754" s="239"/>
      <c r="B754" s="239"/>
      <c r="C754" s="239"/>
      <c r="D754" s="239"/>
      <c r="E754" s="239"/>
      <c r="F754" s="239"/>
      <c r="G754" s="239"/>
      <c r="H754" s="239"/>
      <c r="I754" s="239"/>
      <c r="J754" s="239"/>
      <c r="K754" s="239"/>
      <c r="L754" s="239"/>
      <c r="M754" s="239"/>
    </row>
    <row r="755">
      <c r="A755" s="239"/>
      <c r="B755" s="239"/>
      <c r="C755" s="239"/>
      <c r="D755" s="239"/>
      <c r="E755" s="239"/>
      <c r="F755" s="239"/>
      <c r="G755" s="239"/>
      <c r="H755" s="239"/>
      <c r="I755" s="239"/>
      <c r="J755" s="239"/>
      <c r="K755" s="239"/>
      <c r="L755" s="239"/>
      <c r="M755" s="239"/>
    </row>
    <row r="756">
      <c r="A756" s="239"/>
      <c r="B756" s="239"/>
      <c r="C756" s="239"/>
      <c r="D756" s="239"/>
      <c r="E756" s="239"/>
      <c r="F756" s="239"/>
      <c r="G756" s="239"/>
      <c r="H756" s="239"/>
      <c r="I756" s="239"/>
      <c r="J756" s="239"/>
      <c r="K756" s="239"/>
      <c r="L756" s="239"/>
      <c r="M756" s="239"/>
    </row>
    <row r="757">
      <c r="A757" s="239"/>
      <c r="B757" s="239"/>
      <c r="C757" s="239"/>
      <c r="D757" s="239"/>
      <c r="E757" s="239"/>
      <c r="F757" s="239"/>
      <c r="G757" s="239"/>
      <c r="H757" s="239"/>
      <c r="I757" s="239"/>
      <c r="J757" s="239"/>
      <c r="K757" s="239"/>
      <c r="L757" s="239"/>
      <c r="M757" s="239"/>
    </row>
    <row r="758">
      <c r="A758" s="239"/>
      <c r="B758" s="239"/>
      <c r="C758" s="239"/>
      <c r="D758" s="239"/>
      <c r="E758" s="239"/>
      <c r="F758" s="239"/>
      <c r="G758" s="239"/>
      <c r="H758" s="239"/>
      <c r="I758" s="239"/>
      <c r="J758" s="239"/>
      <c r="K758" s="239"/>
      <c r="L758" s="239"/>
      <c r="M758" s="239"/>
    </row>
    <row r="759">
      <c r="A759" s="239"/>
      <c r="B759" s="239"/>
      <c r="C759" s="239"/>
      <c r="D759" s="239"/>
      <c r="E759" s="239"/>
      <c r="F759" s="239"/>
      <c r="G759" s="239"/>
      <c r="H759" s="239"/>
      <c r="I759" s="239"/>
      <c r="J759" s="239"/>
      <c r="K759" s="239"/>
      <c r="L759" s="239"/>
      <c r="M759" s="239"/>
    </row>
    <row r="760">
      <c r="A760" s="239"/>
      <c r="B760" s="239"/>
      <c r="C760" s="239"/>
      <c r="D760" s="239"/>
      <c r="E760" s="239"/>
      <c r="F760" s="239"/>
      <c r="G760" s="239"/>
      <c r="H760" s="239"/>
      <c r="I760" s="239"/>
      <c r="J760" s="239"/>
      <c r="K760" s="239"/>
      <c r="L760" s="239"/>
      <c r="M760" s="239"/>
    </row>
    <row r="761">
      <c r="A761" s="239"/>
      <c r="B761" s="239"/>
      <c r="C761" s="239"/>
      <c r="D761" s="239"/>
      <c r="E761" s="239"/>
      <c r="F761" s="239"/>
      <c r="G761" s="239"/>
      <c r="H761" s="239"/>
      <c r="I761" s="239"/>
      <c r="J761" s="239"/>
      <c r="K761" s="239"/>
      <c r="L761" s="239"/>
      <c r="M761" s="239"/>
    </row>
    <row r="762">
      <c r="A762" s="239"/>
      <c r="B762" s="239"/>
      <c r="C762" s="239"/>
      <c r="D762" s="239"/>
      <c r="E762" s="239"/>
      <c r="F762" s="239"/>
      <c r="G762" s="239"/>
      <c r="H762" s="239"/>
      <c r="I762" s="239"/>
      <c r="J762" s="239"/>
      <c r="K762" s="239"/>
      <c r="L762" s="239"/>
      <c r="M762" s="239"/>
    </row>
    <row r="763">
      <c r="A763" s="239"/>
      <c r="B763" s="239"/>
      <c r="C763" s="239"/>
      <c r="D763" s="239"/>
      <c r="E763" s="239"/>
      <c r="F763" s="239"/>
      <c r="G763" s="239"/>
      <c r="H763" s="239"/>
      <c r="I763" s="239"/>
      <c r="J763" s="239"/>
      <c r="K763" s="239"/>
      <c r="L763" s="239"/>
      <c r="M763" s="239"/>
    </row>
    <row r="764">
      <c r="A764" s="239"/>
      <c r="B764" s="239"/>
      <c r="C764" s="239"/>
      <c r="D764" s="239"/>
      <c r="E764" s="239"/>
      <c r="F764" s="239"/>
      <c r="G764" s="239"/>
      <c r="H764" s="239"/>
      <c r="I764" s="239"/>
      <c r="J764" s="239"/>
      <c r="K764" s="239"/>
      <c r="L764" s="239"/>
      <c r="M764" s="239"/>
    </row>
    <row r="765">
      <c r="A765" s="239"/>
      <c r="B765" s="239"/>
      <c r="C765" s="239"/>
      <c r="D765" s="239"/>
      <c r="E765" s="239"/>
      <c r="F765" s="239"/>
      <c r="G765" s="239"/>
      <c r="H765" s="239"/>
      <c r="I765" s="239"/>
      <c r="J765" s="239"/>
      <c r="K765" s="239"/>
      <c r="L765" s="239"/>
      <c r="M765" s="239"/>
    </row>
    <row r="766">
      <c r="A766" s="239"/>
      <c r="B766" s="239"/>
      <c r="C766" s="239"/>
      <c r="D766" s="239"/>
      <c r="E766" s="239"/>
      <c r="F766" s="239"/>
      <c r="G766" s="239"/>
      <c r="H766" s="239"/>
      <c r="I766" s="239"/>
      <c r="J766" s="239"/>
      <c r="K766" s="239"/>
      <c r="L766" s="239"/>
      <c r="M766" s="239"/>
    </row>
    <row r="767">
      <c r="A767" s="239"/>
      <c r="B767" s="239"/>
      <c r="C767" s="239"/>
      <c r="D767" s="239"/>
      <c r="E767" s="239"/>
      <c r="F767" s="239"/>
      <c r="G767" s="239"/>
      <c r="H767" s="239"/>
      <c r="I767" s="239"/>
      <c r="J767" s="239"/>
      <c r="K767" s="239"/>
      <c r="L767" s="239"/>
      <c r="M767" s="239"/>
    </row>
    <row r="768">
      <c r="A768" s="239"/>
      <c r="B768" s="239"/>
      <c r="C768" s="239"/>
      <c r="D768" s="239"/>
      <c r="E768" s="239"/>
      <c r="F768" s="239"/>
      <c r="G768" s="239"/>
      <c r="H768" s="239"/>
      <c r="I768" s="239"/>
      <c r="J768" s="239"/>
      <c r="K768" s="239"/>
      <c r="L768" s="239"/>
      <c r="M768" s="239"/>
    </row>
    <row r="769">
      <c r="A769" s="239"/>
      <c r="B769" s="239"/>
      <c r="C769" s="239"/>
      <c r="D769" s="239"/>
      <c r="E769" s="239"/>
      <c r="F769" s="239"/>
      <c r="G769" s="239"/>
      <c r="H769" s="239"/>
      <c r="I769" s="239"/>
      <c r="J769" s="239"/>
      <c r="K769" s="239"/>
      <c r="L769" s="239"/>
      <c r="M769" s="239"/>
    </row>
    <row r="770">
      <c r="A770" s="239"/>
      <c r="B770" s="239"/>
      <c r="C770" s="239"/>
      <c r="D770" s="239"/>
      <c r="E770" s="239"/>
      <c r="F770" s="239"/>
      <c r="G770" s="239"/>
      <c r="H770" s="239"/>
      <c r="I770" s="239"/>
      <c r="J770" s="239"/>
      <c r="K770" s="239"/>
      <c r="L770" s="239"/>
      <c r="M770" s="239"/>
    </row>
    <row r="771">
      <c r="A771" s="239"/>
      <c r="B771" s="239"/>
      <c r="C771" s="239"/>
      <c r="D771" s="239"/>
      <c r="E771" s="239"/>
      <c r="F771" s="239"/>
      <c r="G771" s="239"/>
      <c r="H771" s="239"/>
      <c r="I771" s="239"/>
      <c r="J771" s="239"/>
      <c r="K771" s="239"/>
      <c r="L771" s="239"/>
      <c r="M771" s="239"/>
    </row>
    <row r="772">
      <c r="A772" s="239"/>
      <c r="B772" s="239"/>
      <c r="C772" s="239"/>
      <c r="D772" s="239"/>
      <c r="E772" s="239"/>
      <c r="F772" s="239"/>
      <c r="G772" s="239"/>
      <c r="H772" s="239"/>
      <c r="I772" s="239"/>
      <c r="J772" s="239"/>
      <c r="K772" s="239"/>
      <c r="L772" s="239"/>
      <c r="M772" s="239"/>
    </row>
    <row r="773">
      <c r="A773" s="239"/>
      <c r="B773" s="239"/>
      <c r="C773" s="239"/>
      <c r="D773" s="239"/>
      <c r="E773" s="239"/>
      <c r="F773" s="239"/>
      <c r="G773" s="239"/>
      <c r="H773" s="239"/>
      <c r="I773" s="239"/>
      <c r="J773" s="239"/>
      <c r="K773" s="239"/>
      <c r="L773" s="239"/>
      <c r="M773" s="239"/>
    </row>
    <row r="774">
      <c r="A774" s="239"/>
      <c r="B774" s="239"/>
      <c r="C774" s="239"/>
      <c r="D774" s="239"/>
      <c r="E774" s="239"/>
      <c r="F774" s="239"/>
      <c r="G774" s="239"/>
      <c r="H774" s="239"/>
      <c r="I774" s="239"/>
      <c r="J774" s="239"/>
      <c r="K774" s="239"/>
      <c r="L774" s="239"/>
      <c r="M774" s="239"/>
    </row>
    <row r="775">
      <c r="A775" s="239"/>
      <c r="B775" s="239"/>
      <c r="C775" s="239"/>
      <c r="D775" s="239"/>
      <c r="E775" s="239"/>
      <c r="F775" s="239"/>
      <c r="G775" s="239"/>
      <c r="H775" s="239"/>
      <c r="I775" s="239"/>
      <c r="J775" s="239"/>
      <c r="K775" s="239"/>
      <c r="L775" s="239"/>
      <c r="M775" s="239"/>
    </row>
    <row r="776">
      <c r="A776" s="239"/>
      <c r="B776" s="239"/>
      <c r="C776" s="239"/>
      <c r="D776" s="239"/>
      <c r="E776" s="239"/>
      <c r="F776" s="239"/>
      <c r="G776" s="239"/>
      <c r="H776" s="239"/>
      <c r="I776" s="239"/>
      <c r="J776" s="239"/>
      <c r="K776" s="239"/>
      <c r="L776" s="239"/>
      <c r="M776" s="239"/>
    </row>
    <row r="777">
      <c r="A777" s="239"/>
      <c r="B777" s="239"/>
      <c r="C777" s="239"/>
      <c r="D777" s="239"/>
      <c r="E777" s="239"/>
      <c r="F777" s="239"/>
      <c r="G777" s="239"/>
      <c r="H777" s="239"/>
      <c r="I777" s="239"/>
      <c r="J777" s="239"/>
      <c r="K777" s="239"/>
      <c r="L777" s="239"/>
      <c r="M777" s="239"/>
    </row>
    <row r="778">
      <c r="A778" s="239"/>
      <c r="B778" s="239"/>
      <c r="C778" s="239"/>
      <c r="D778" s="239"/>
      <c r="E778" s="239"/>
      <c r="F778" s="239"/>
      <c r="G778" s="239"/>
      <c r="H778" s="239"/>
      <c r="I778" s="239"/>
      <c r="J778" s="239"/>
      <c r="K778" s="239"/>
      <c r="L778" s="239"/>
      <c r="M778" s="239"/>
    </row>
    <row r="779">
      <c r="A779" s="239"/>
      <c r="B779" s="239"/>
      <c r="C779" s="239"/>
      <c r="D779" s="239"/>
      <c r="E779" s="239"/>
      <c r="F779" s="239"/>
      <c r="G779" s="239"/>
      <c r="H779" s="239"/>
      <c r="I779" s="239"/>
      <c r="J779" s="239"/>
      <c r="K779" s="239"/>
      <c r="L779" s="239"/>
      <c r="M779" s="239"/>
    </row>
    <row r="780">
      <c r="A780" s="239"/>
      <c r="B780" s="239"/>
      <c r="C780" s="239"/>
      <c r="D780" s="239"/>
      <c r="E780" s="239"/>
      <c r="F780" s="239"/>
      <c r="G780" s="239"/>
      <c r="H780" s="239"/>
      <c r="I780" s="239"/>
      <c r="J780" s="239"/>
      <c r="K780" s="239"/>
      <c r="L780" s="239"/>
      <c r="M780" s="239"/>
    </row>
    <row r="781">
      <c r="A781" s="239"/>
      <c r="B781" s="239"/>
      <c r="C781" s="239"/>
      <c r="D781" s="239"/>
      <c r="E781" s="239"/>
      <c r="F781" s="239"/>
      <c r="G781" s="239"/>
      <c r="H781" s="239"/>
      <c r="I781" s="239"/>
      <c r="J781" s="239"/>
      <c r="K781" s="239"/>
      <c r="L781" s="239"/>
      <c r="M781" s="239"/>
    </row>
    <row r="782">
      <c r="A782" s="239"/>
      <c r="B782" s="239"/>
      <c r="C782" s="239"/>
      <c r="D782" s="239"/>
      <c r="E782" s="239"/>
      <c r="F782" s="239"/>
      <c r="G782" s="239"/>
      <c r="H782" s="239"/>
      <c r="I782" s="239"/>
      <c r="J782" s="239"/>
      <c r="K782" s="239"/>
      <c r="L782" s="239"/>
      <c r="M782" s="239"/>
    </row>
    <row r="783">
      <c r="A783" s="239"/>
      <c r="B783" s="239"/>
      <c r="C783" s="239"/>
      <c r="D783" s="239"/>
      <c r="E783" s="239"/>
      <c r="F783" s="239"/>
      <c r="G783" s="239"/>
      <c r="H783" s="239"/>
      <c r="I783" s="239"/>
      <c r="J783" s="239"/>
      <c r="K783" s="239"/>
      <c r="L783" s="239"/>
      <c r="M783" s="239"/>
    </row>
    <row r="784">
      <c r="A784" s="239"/>
      <c r="B784" s="239"/>
      <c r="C784" s="239"/>
      <c r="D784" s="239"/>
      <c r="E784" s="239"/>
      <c r="F784" s="239"/>
      <c r="G784" s="239"/>
      <c r="H784" s="239"/>
      <c r="I784" s="239"/>
      <c r="J784" s="239"/>
      <c r="K784" s="239"/>
      <c r="L784" s="239"/>
      <c r="M784" s="239"/>
    </row>
    <row r="785">
      <c r="A785" s="239"/>
      <c r="B785" s="239"/>
      <c r="C785" s="239"/>
      <c r="D785" s="239"/>
      <c r="E785" s="239"/>
      <c r="F785" s="239"/>
      <c r="G785" s="239"/>
      <c r="H785" s="239"/>
      <c r="I785" s="239"/>
      <c r="J785" s="239"/>
      <c r="K785" s="239"/>
      <c r="L785" s="239"/>
      <c r="M785" s="239"/>
    </row>
    <row r="786">
      <c r="A786" s="239"/>
      <c r="B786" s="239"/>
      <c r="C786" s="239"/>
      <c r="D786" s="239"/>
      <c r="E786" s="239"/>
      <c r="F786" s="239"/>
      <c r="G786" s="239"/>
      <c r="H786" s="239"/>
      <c r="I786" s="239"/>
      <c r="J786" s="239"/>
      <c r="K786" s="239"/>
      <c r="L786" s="239"/>
      <c r="M786" s="239"/>
    </row>
    <row r="787">
      <c r="A787" s="239"/>
      <c r="B787" s="239"/>
      <c r="C787" s="239"/>
      <c r="D787" s="239"/>
      <c r="E787" s="239"/>
      <c r="F787" s="239"/>
      <c r="G787" s="239"/>
      <c r="H787" s="239"/>
      <c r="I787" s="239"/>
      <c r="J787" s="239"/>
      <c r="K787" s="239"/>
      <c r="L787" s="239"/>
      <c r="M787" s="239"/>
    </row>
    <row r="788">
      <c r="A788" s="239"/>
      <c r="B788" s="239"/>
      <c r="C788" s="239"/>
      <c r="D788" s="239"/>
      <c r="E788" s="239"/>
      <c r="F788" s="239"/>
      <c r="G788" s="239"/>
      <c r="H788" s="239"/>
      <c r="I788" s="239"/>
      <c r="J788" s="239"/>
      <c r="K788" s="239"/>
      <c r="L788" s="239"/>
      <c r="M788" s="239"/>
    </row>
    <row r="789">
      <c r="A789" s="239"/>
      <c r="B789" s="239"/>
      <c r="C789" s="239"/>
      <c r="D789" s="239"/>
      <c r="E789" s="239"/>
      <c r="F789" s="239"/>
      <c r="G789" s="239"/>
      <c r="H789" s="239"/>
      <c r="I789" s="239"/>
      <c r="J789" s="239"/>
      <c r="K789" s="239"/>
      <c r="L789" s="239"/>
      <c r="M789" s="239"/>
    </row>
    <row r="790">
      <c r="A790" s="239"/>
      <c r="B790" s="239"/>
      <c r="C790" s="239"/>
      <c r="D790" s="239"/>
      <c r="E790" s="239"/>
      <c r="F790" s="239"/>
      <c r="G790" s="239"/>
      <c r="H790" s="239"/>
      <c r="I790" s="239"/>
      <c r="J790" s="239"/>
      <c r="K790" s="239"/>
      <c r="L790" s="239"/>
      <c r="M790" s="239"/>
    </row>
    <row r="791">
      <c r="A791" s="239"/>
      <c r="B791" s="239"/>
      <c r="C791" s="239"/>
      <c r="D791" s="239"/>
      <c r="E791" s="239"/>
      <c r="F791" s="239"/>
      <c r="G791" s="239"/>
      <c r="H791" s="239"/>
      <c r="I791" s="239"/>
      <c r="J791" s="239"/>
      <c r="K791" s="239"/>
      <c r="L791" s="239"/>
      <c r="M791" s="239"/>
    </row>
    <row r="792">
      <c r="A792" s="239"/>
      <c r="B792" s="239"/>
      <c r="C792" s="239"/>
      <c r="D792" s="239"/>
      <c r="E792" s="239"/>
      <c r="F792" s="239"/>
      <c r="G792" s="239"/>
      <c r="H792" s="239"/>
      <c r="I792" s="239"/>
      <c r="J792" s="239"/>
      <c r="K792" s="239"/>
      <c r="L792" s="239"/>
      <c r="M792" s="239"/>
    </row>
    <row r="793">
      <c r="A793" s="239"/>
      <c r="B793" s="239"/>
      <c r="C793" s="239"/>
      <c r="D793" s="239"/>
      <c r="E793" s="239"/>
      <c r="F793" s="239"/>
      <c r="G793" s="239"/>
      <c r="H793" s="239"/>
      <c r="I793" s="239"/>
      <c r="J793" s="239"/>
      <c r="K793" s="239"/>
      <c r="L793" s="239"/>
      <c r="M793" s="239"/>
    </row>
    <row r="794">
      <c r="A794" s="239"/>
      <c r="B794" s="239"/>
      <c r="C794" s="239"/>
      <c r="D794" s="239"/>
      <c r="E794" s="239"/>
      <c r="F794" s="239"/>
      <c r="G794" s="239"/>
      <c r="H794" s="239"/>
      <c r="I794" s="239"/>
      <c r="J794" s="239"/>
      <c r="K794" s="239"/>
      <c r="L794" s="239"/>
      <c r="M794" s="239"/>
    </row>
    <row r="795">
      <c r="A795" s="239"/>
      <c r="B795" s="239"/>
      <c r="C795" s="239"/>
      <c r="D795" s="239"/>
      <c r="E795" s="239"/>
      <c r="F795" s="239"/>
      <c r="G795" s="239"/>
      <c r="H795" s="239"/>
      <c r="I795" s="239"/>
      <c r="J795" s="239"/>
      <c r="K795" s="239"/>
      <c r="L795" s="239"/>
      <c r="M795" s="239"/>
    </row>
    <row r="796">
      <c r="A796" s="239"/>
      <c r="B796" s="239"/>
      <c r="C796" s="239"/>
      <c r="D796" s="239"/>
      <c r="E796" s="239"/>
      <c r="F796" s="239"/>
      <c r="G796" s="239"/>
      <c r="H796" s="239"/>
      <c r="I796" s="239"/>
      <c r="J796" s="239"/>
      <c r="K796" s="239"/>
      <c r="L796" s="239"/>
      <c r="M796" s="239"/>
    </row>
    <row r="797">
      <c r="A797" s="239"/>
      <c r="B797" s="239"/>
      <c r="C797" s="239"/>
      <c r="D797" s="239"/>
      <c r="E797" s="239"/>
      <c r="F797" s="239"/>
      <c r="G797" s="239"/>
      <c r="H797" s="239"/>
      <c r="I797" s="239"/>
      <c r="J797" s="239"/>
      <c r="K797" s="239"/>
      <c r="L797" s="239"/>
      <c r="M797" s="239"/>
    </row>
    <row r="798">
      <c r="A798" s="239"/>
      <c r="B798" s="239"/>
      <c r="C798" s="239"/>
      <c r="D798" s="239"/>
      <c r="E798" s="239"/>
      <c r="F798" s="239"/>
      <c r="G798" s="239"/>
      <c r="H798" s="239"/>
      <c r="I798" s="239"/>
      <c r="J798" s="239"/>
      <c r="K798" s="239"/>
      <c r="L798" s="239"/>
      <c r="M798" s="239"/>
    </row>
    <row r="799">
      <c r="A799" s="239"/>
      <c r="B799" s="239"/>
      <c r="C799" s="239"/>
      <c r="D799" s="239"/>
      <c r="E799" s="239"/>
      <c r="F799" s="239"/>
      <c r="G799" s="239"/>
      <c r="H799" s="239"/>
      <c r="I799" s="239"/>
      <c r="J799" s="239"/>
      <c r="K799" s="239"/>
      <c r="L799" s="239"/>
      <c r="M799" s="239"/>
    </row>
    <row r="800">
      <c r="A800" s="239"/>
      <c r="B800" s="239"/>
      <c r="C800" s="239"/>
      <c r="D800" s="239"/>
      <c r="E800" s="239"/>
      <c r="F800" s="239"/>
      <c r="G800" s="239"/>
      <c r="H800" s="239"/>
      <c r="I800" s="239"/>
      <c r="J800" s="239"/>
      <c r="K800" s="239"/>
      <c r="L800" s="239"/>
      <c r="M800" s="239"/>
    </row>
    <row r="801">
      <c r="A801" s="239"/>
      <c r="B801" s="239"/>
      <c r="C801" s="239"/>
      <c r="D801" s="239"/>
      <c r="E801" s="239"/>
      <c r="F801" s="239"/>
      <c r="G801" s="239"/>
      <c r="H801" s="239"/>
      <c r="I801" s="239"/>
      <c r="J801" s="239"/>
      <c r="K801" s="239"/>
      <c r="L801" s="239"/>
      <c r="M801" s="239"/>
    </row>
    <row r="802">
      <c r="A802" s="239"/>
      <c r="B802" s="239"/>
      <c r="C802" s="239"/>
      <c r="D802" s="239"/>
      <c r="E802" s="239"/>
      <c r="F802" s="239"/>
      <c r="G802" s="239"/>
      <c r="H802" s="239"/>
      <c r="I802" s="239"/>
      <c r="J802" s="239"/>
      <c r="K802" s="239"/>
      <c r="L802" s="239"/>
      <c r="M802" s="239"/>
    </row>
    <row r="803">
      <c r="A803" s="239"/>
      <c r="B803" s="239"/>
      <c r="C803" s="239"/>
      <c r="D803" s="239"/>
      <c r="E803" s="239"/>
      <c r="F803" s="239"/>
      <c r="G803" s="239"/>
      <c r="H803" s="239"/>
      <c r="I803" s="239"/>
      <c r="J803" s="239"/>
      <c r="K803" s="239"/>
      <c r="L803" s="239"/>
      <c r="M803" s="239"/>
    </row>
    <row r="804">
      <c r="A804" s="239"/>
      <c r="B804" s="239"/>
      <c r="C804" s="239"/>
      <c r="D804" s="239"/>
      <c r="E804" s="239"/>
      <c r="F804" s="239"/>
      <c r="G804" s="239"/>
      <c r="H804" s="239"/>
      <c r="I804" s="239"/>
      <c r="J804" s="239"/>
      <c r="K804" s="239"/>
      <c r="L804" s="239"/>
      <c r="M804" s="239"/>
    </row>
    <row r="805">
      <c r="A805" s="239"/>
      <c r="B805" s="239"/>
      <c r="C805" s="239"/>
      <c r="D805" s="239"/>
      <c r="E805" s="239"/>
      <c r="F805" s="239"/>
      <c r="G805" s="239"/>
      <c r="H805" s="239"/>
      <c r="I805" s="239"/>
      <c r="J805" s="239"/>
      <c r="K805" s="239"/>
      <c r="L805" s="239"/>
      <c r="M805" s="239"/>
    </row>
    <row r="806">
      <c r="A806" s="239"/>
      <c r="B806" s="239"/>
      <c r="C806" s="239"/>
      <c r="D806" s="239"/>
      <c r="E806" s="239"/>
      <c r="F806" s="239"/>
      <c r="G806" s="239"/>
      <c r="H806" s="239"/>
      <c r="I806" s="239"/>
      <c r="J806" s="239"/>
      <c r="K806" s="239"/>
      <c r="L806" s="239"/>
      <c r="M806" s="239"/>
    </row>
    <row r="807">
      <c r="A807" s="239"/>
      <c r="B807" s="239"/>
      <c r="C807" s="239"/>
      <c r="D807" s="239"/>
      <c r="E807" s="239"/>
      <c r="F807" s="239"/>
      <c r="G807" s="239"/>
      <c r="H807" s="239"/>
      <c r="I807" s="239"/>
      <c r="J807" s="239"/>
      <c r="K807" s="239"/>
      <c r="L807" s="239"/>
      <c r="M807" s="239"/>
    </row>
    <row r="808">
      <c r="A808" s="239"/>
      <c r="B808" s="239"/>
      <c r="C808" s="239"/>
      <c r="D808" s="239"/>
      <c r="E808" s="239"/>
      <c r="F808" s="239"/>
      <c r="G808" s="239"/>
      <c r="H808" s="239"/>
      <c r="I808" s="239"/>
      <c r="J808" s="239"/>
      <c r="K808" s="239"/>
      <c r="L808" s="239"/>
      <c r="M808" s="239"/>
    </row>
    <row r="809">
      <c r="A809" s="239"/>
      <c r="B809" s="239"/>
      <c r="C809" s="239"/>
      <c r="D809" s="239"/>
      <c r="E809" s="239"/>
      <c r="F809" s="239"/>
      <c r="G809" s="239"/>
      <c r="H809" s="239"/>
      <c r="I809" s="239"/>
      <c r="J809" s="239"/>
      <c r="K809" s="239"/>
      <c r="L809" s="239"/>
      <c r="M809" s="239"/>
    </row>
    <row r="810">
      <c r="A810" s="239"/>
      <c r="B810" s="239"/>
      <c r="C810" s="239"/>
      <c r="D810" s="239"/>
      <c r="E810" s="239"/>
      <c r="F810" s="239"/>
      <c r="G810" s="239"/>
      <c r="H810" s="239"/>
      <c r="I810" s="239"/>
      <c r="J810" s="239"/>
      <c r="K810" s="239"/>
      <c r="L810" s="239"/>
      <c r="M810" s="239"/>
    </row>
    <row r="811">
      <c r="A811" s="239"/>
      <c r="B811" s="239"/>
      <c r="C811" s="239"/>
      <c r="D811" s="239"/>
      <c r="E811" s="239"/>
      <c r="F811" s="239"/>
      <c r="G811" s="239"/>
      <c r="H811" s="239"/>
      <c r="I811" s="239"/>
      <c r="J811" s="239"/>
      <c r="K811" s="239"/>
      <c r="L811" s="239"/>
      <c r="M811" s="239"/>
    </row>
    <row r="812">
      <c r="A812" s="239"/>
      <c r="B812" s="239"/>
      <c r="C812" s="239"/>
      <c r="D812" s="239"/>
      <c r="E812" s="239"/>
      <c r="F812" s="239"/>
      <c r="G812" s="239"/>
      <c r="H812" s="239"/>
      <c r="I812" s="239"/>
      <c r="J812" s="239"/>
      <c r="K812" s="239"/>
      <c r="L812" s="239"/>
      <c r="M812" s="239"/>
    </row>
    <row r="813">
      <c r="A813" s="239"/>
      <c r="B813" s="239"/>
      <c r="C813" s="239"/>
      <c r="D813" s="239"/>
      <c r="E813" s="239"/>
      <c r="F813" s="239"/>
      <c r="G813" s="239"/>
      <c r="H813" s="239"/>
      <c r="I813" s="239"/>
      <c r="J813" s="239"/>
      <c r="K813" s="239"/>
      <c r="L813" s="239"/>
      <c r="M813" s="239"/>
    </row>
    <row r="814">
      <c r="A814" s="239"/>
      <c r="B814" s="239"/>
      <c r="C814" s="239"/>
      <c r="D814" s="239"/>
      <c r="E814" s="239"/>
      <c r="F814" s="239"/>
      <c r="G814" s="239"/>
      <c r="H814" s="239"/>
      <c r="I814" s="239"/>
      <c r="J814" s="239"/>
      <c r="K814" s="239"/>
      <c r="L814" s="239"/>
      <c r="M814" s="239"/>
    </row>
    <row r="815">
      <c r="A815" s="239"/>
      <c r="B815" s="239"/>
      <c r="C815" s="239"/>
      <c r="D815" s="239"/>
      <c r="E815" s="239"/>
      <c r="F815" s="239"/>
      <c r="G815" s="239"/>
      <c r="H815" s="239"/>
      <c r="I815" s="239"/>
      <c r="J815" s="239"/>
      <c r="K815" s="239"/>
      <c r="L815" s="239"/>
      <c r="M815" s="239"/>
    </row>
    <row r="816">
      <c r="A816" s="239"/>
      <c r="B816" s="239"/>
      <c r="C816" s="239"/>
      <c r="D816" s="239"/>
      <c r="E816" s="239"/>
      <c r="F816" s="239"/>
      <c r="G816" s="239"/>
      <c r="H816" s="239"/>
      <c r="I816" s="239"/>
      <c r="J816" s="239"/>
      <c r="K816" s="239"/>
      <c r="L816" s="239"/>
      <c r="M816" s="239"/>
    </row>
    <row r="817">
      <c r="A817" s="239"/>
      <c r="B817" s="239"/>
      <c r="C817" s="239"/>
      <c r="D817" s="239"/>
      <c r="E817" s="239"/>
      <c r="F817" s="239"/>
      <c r="G817" s="239"/>
      <c r="H817" s="239"/>
      <c r="I817" s="239"/>
      <c r="J817" s="239"/>
      <c r="K817" s="239"/>
      <c r="L817" s="239"/>
      <c r="M817" s="239"/>
    </row>
    <row r="818">
      <c r="A818" s="239"/>
      <c r="B818" s="239"/>
      <c r="C818" s="239"/>
      <c r="D818" s="239"/>
      <c r="E818" s="239"/>
      <c r="F818" s="239"/>
      <c r="G818" s="239"/>
      <c r="H818" s="239"/>
      <c r="I818" s="239"/>
      <c r="J818" s="239"/>
      <c r="K818" s="239"/>
      <c r="L818" s="239"/>
      <c r="M818" s="239"/>
    </row>
    <row r="819">
      <c r="A819" s="239"/>
      <c r="B819" s="239"/>
      <c r="C819" s="239"/>
      <c r="D819" s="239"/>
      <c r="E819" s="239"/>
      <c r="F819" s="239"/>
      <c r="G819" s="239"/>
      <c r="H819" s="239"/>
      <c r="I819" s="239"/>
      <c r="J819" s="239"/>
      <c r="K819" s="239"/>
      <c r="L819" s="239"/>
      <c r="M819" s="239"/>
    </row>
    <row r="820">
      <c r="A820" s="239"/>
      <c r="B820" s="239"/>
      <c r="C820" s="239"/>
      <c r="D820" s="239"/>
      <c r="E820" s="239"/>
      <c r="F820" s="239"/>
      <c r="G820" s="239"/>
      <c r="H820" s="239"/>
      <c r="I820" s="239"/>
      <c r="J820" s="239"/>
      <c r="K820" s="239"/>
      <c r="L820" s="239"/>
      <c r="M820" s="239"/>
    </row>
    <row r="821">
      <c r="A821" s="239"/>
      <c r="B821" s="239"/>
      <c r="C821" s="239"/>
      <c r="D821" s="239"/>
      <c r="E821" s="239"/>
      <c r="F821" s="239"/>
      <c r="G821" s="239"/>
      <c r="H821" s="239"/>
      <c r="I821" s="239"/>
      <c r="J821" s="239"/>
      <c r="K821" s="239"/>
      <c r="L821" s="239"/>
      <c r="M821" s="239"/>
    </row>
    <row r="822">
      <c r="A822" s="239"/>
      <c r="B822" s="239"/>
      <c r="C822" s="239"/>
      <c r="D822" s="239"/>
      <c r="E822" s="239"/>
      <c r="F822" s="239"/>
      <c r="G822" s="239"/>
      <c r="H822" s="239"/>
      <c r="I822" s="239"/>
      <c r="J822" s="239"/>
      <c r="K822" s="239"/>
      <c r="L822" s="239"/>
      <c r="M822" s="239"/>
    </row>
    <row r="823">
      <c r="A823" s="239"/>
      <c r="B823" s="239"/>
      <c r="C823" s="239"/>
      <c r="D823" s="239"/>
      <c r="E823" s="239"/>
      <c r="F823" s="239"/>
      <c r="G823" s="239"/>
      <c r="H823" s="239"/>
      <c r="I823" s="239"/>
      <c r="J823" s="239"/>
      <c r="K823" s="239"/>
      <c r="L823" s="239"/>
      <c r="M823" s="239"/>
    </row>
    <row r="824">
      <c r="A824" s="239"/>
      <c r="B824" s="239"/>
      <c r="C824" s="239"/>
      <c r="D824" s="239"/>
      <c r="E824" s="239"/>
      <c r="F824" s="239"/>
      <c r="G824" s="239"/>
      <c r="H824" s="239"/>
      <c r="I824" s="239"/>
      <c r="J824" s="239"/>
      <c r="K824" s="239"/>
      <c r="L824" s="239"/>
      <c r="M824" s="239"/>
    </row>
    <row r="825">
      <c r="A825" s="239"/>
      <c r="B825" s="239"/>
      <c r="C825" s="239"/>
      <c r="D825" s="239"/>
      <c r="E825" s="239"/>
      <c r="F825" s="239"/>
      <c r="G825" s="239"/>
      <c r="H825" s="239"/>
      <c r="I825" s="239"/>
      <c r="J825" s="239"/>
      <c r="K825" s="239"/>
      <c r="L825" s="239"/>
      <c r="M825" s="239"/>
    </row>
    <row r="826">
      <c r="A826" s="239"/>
      <c r="B826" s="239"/>
      <c r="C826" s="239"/>
      <c r="D826" s="239"/>
      <c r="E826" s="239"/>
      <c r="F826" s="239"/>
      <c r="G826" s="239"/>
      <c r="H826" s="239"/>
      <c r="I826" s="239"/>
      <c r="J826" s="239"/>
      <c r="K826" s="239"/>
      <c r="L826" s="239"/>
      <c r="M826" s="239"/>
    </row>
    <row r="827">
      <c r="A827" s="239"/>
      <c r="B827" s="239"/>
      <c r="C827" s="239"/>
      <c r="D827" s="239"/>
      <c r="E827" s="239"/>
      <c r="F827" s="239"/>
      <c r="G827" s="239"/>
      <c r="H827" s="239"/>
      <c r="I827" s="239"/>
      <c r="J827" s="239"/>
      <c r="K827" s="239"/>
      <c r="L827" s="239"/>
      <c r="M827" s="239"/>
    </row>
    <row r="828">
      <c r="A828" s="239"/>
      <c r="B828" s="239"/>
      <c r="C828" s="239"/>
      <c r="D828" s="239"/>
      <c r="E828" s="239"/>
      <c r="F828" s="239"/>
      <c r="G828" s="239"/>
      <c r="H828" s="239"/>
      <c r="I828" s="239"/>
      <c r="J828" s="239"/>
      <c r="K828" s="239"/>
      <c r="L828" s="239"/>
      <c r="M828" s="239"/>
    </row>
    <row r="829">
      <c r="A829" s="239"/>
      <c r="B829" s="239"/>
      <c r="C829" s="239"/>
      <c r="D829" s="239"/>
      <c r="E829" s="239"/>
      <c r="F829" s="239"/>
      <c r="G829" s="239"/>
      <c r="H829" s="239"/>
      <c r="I829" s="239"/>
      <c r="J829" s="239"/>
      <c r="K829" s="239"/>
      <c r="L829" s="239"/>
      <c r="M829" s="239"/>
    </row>
    <row r="830">
      <c r="A830" s="239"/>
      <c r="B830" s="239"/>
      <c r="C830" s="239"/>
      <c r="D830" s="239"/>
      <c r="E830" s="239"/>
      <c r="F830" s="239"/>
      <c r="G830" s="239"/>
      <c r="H830" s="239"/>
      <c r="I830" s="239"/>
      <c r="J830" s="239"/>
      <c r="K830" s="239"/>
      <c r="L830" s="239"/>
      <c r="M830" s="239"/>
    </row>
    <row r="831">
      <c r="A831" s="239"/>
      <c r="B831" s="239"/>
      <c r="C831" s="239"/>
      <c r="D831" s="239"/>
      <c r="E831" s="239"/>
      <c r="F831" s="239"/>
      <c r="G831" s="239"/>
      <c r="H831" s="239"/>
      <c r="I831" s="239"/>
      <c r="J831" s="239"/>
      <c r="K831" s="239"/>
      <c r="L831" s="239"/>
      <c r="M831" s="239"/>
    </row>
    <row r="832">
      <c r="A832" s="239"/>
      <c r="B832" s="239"/>
      <c r="C832" s="239"/>
      <c r="D832" s="239"/>
      <c r="E832" s="239"/>
      <c r="F832" s="239"/>
      <c r="G832" s="239"/>
      <c r="H832" s="239"/>
      <c r="I832" s="239"/>
      <c r="J832" s="239"/>
      <c r="K832" s="239"/>
      <c r="L832" s="239"/>
      <c r="M832" s="239"/>
    </row>
    <row r="833">
      <c r="A833" s="239"/>
      <c r="B833" s="239"/>
      <c r="C833" s="239"/>
      <c r="D833" s="239"/>
      <c r="E833" s="239"/>
      <c r="F833" s="239"/>
      <c r="G833" s="239"/>
      <c r="H833" s="239"/>
      <c r="I833" s="239"/>
      <c r="J833" s="239"/>
      <c r="K833" s="239"/>
      <c r="L833" s="239"/>
      <c r="M833" s="239"/>
    </row>
    <row r="834">
      <c r="A834" s="239"/>
      <c r="B834" s="239"/>
      <c r="C834" s="239"/>
      <c r="D834" s="239"/>
      <c r="E834" s="239"/>
      <c r="F834" s="239"/>
      <c r="G834" s="239"/>
      <c r="H834" s="239"/>
      <c r="I834" s="239"/>
      <c r="J834" s="239"/>
      <c r="K834" s="239"/>
      <c r="L834" s="239"/>
      <c r="M834" s="239"/>
    </row>
    <row r="835">
      <c r="A835" s="239"/>
      <c r="B835" s="239"/>
      <c r="C835" s="239"/>
      <c r="D835" s="239"/>
      <c r="E835" s="239"/>
      <c r="F835" s="239"/>
      <c r="G835" s="239"/>
      <c r="H835" s="239"/>
      <c r="I835" s="239"/>
      <c r="J835" s="239"/>
      <c r="K835" s="239"/>
      <c r="L835" s="239"/>
      <c r="M835" s="239"/>
    </row>
    <row r="836">
      <c r="A836" s="239"/>
      <c r="B836" s="239"/>
      <c r="C836" s="239"/>
      <c r="D836" s="239"/>
      <c r="E836" s="239"/>
      <c r="F836" s="239"/>
      <c r="G836" s="239"/>
      <c r="H836" s="239"/>
      <c r="I836" s="239"/>
      <c r="J836" s="239"/>
      <c r="K836" s="239"/>
      <c r="L836" s="239"/>
      <c r="M836" s="239"/>
    </row>
    <row r="837">
      <c r="A837" s="239"/>
      <c r="B837" s="239"/>
      <c r="C837" s="239"/>
      <c r="D837" s="239"/>
      <c r="E837" s="239"/>
      <c r="F837" s="239"/>
      <c r="G837" s="239"/>
      <c r="H837" s="239"/>
      <c r="I837" s="239"/>
      <c r="J837" s="239"/>
      <c r="K837" s="239"/>
      <c r="L837" s="239"/>
      <c r="M837" s="239"/>
    </row>
    <row r="838">
      <c r="A838" s="239"/>
      <c r="B838" s="239"/>
      <c r="C838" s="239"/>
      <c r="D838" s="239"/>
      <c r="E838" s="239"/>
      <c r="F838" s="239"/>
      <c r="G838" s="239"/>
      <c r="H838" s="239"/>
      <c r="I838" s="239"/>
      <c r="J838" s="239"/>
      <c r="K838" s="239"/>
      <c r="L838" s="239"/>
      <c r="M838" s="239"/>
    </row>
    <row r="839">
      <c r="A839" s="239"/>
      <c r="B839" s="239"/>
      <c r="C839" s="239"/>
      <c r="D839" s="239"/>
      <c r="E839" s="239"/>
      <c r="F839" s="239"/>
      <c r="G839" s="239"/>
      <c r="H839" s="239"/>
      <c r="I839" s="239"/>
      <c r="J839" s="239"/>
      <c r="K839" s="239"/>
      <c r="L839" s="239"/>
      <c r="M839" s="239"/>
    </row>
    <row r="840">
      <c r="A840" s="239"/>
      <c r="B840" s="239"/>
      <c r="C840" s="239"/>
      <c r="D840" s="239"/>
      <c r="E840" s="239"/>
      <c r="F840" s="239"/>
      <c r="G840" s="239"/>
      <c r="H840" s="239"/>
      <c r="I840" s="239"/>
      <c r="J840" s="239"/>
      <c r="K840" s="239"/>
      <c r="L840" s="239"/>
      <c r="M840" s="239"/>
    </row>
    <row r="841">
      <c r="A841" s="239"/>
      <c r="B841" s="239"/>
      <c r="C841" s="239"/>
      <c r="D841" s="239"/>
      <c r="E841" s="239"/>
      <c r="F841" s="239"/>
      <c r="G841" s="239"/>
      <c r="H841" s="239"/>
      <c r="I841" s="239"/>
      <c r="J841" s="239"/>
      <c r="K841" s="239"/>
      <c r="L841" s="239"/>
      <c r="M841" s="239"/>
    </row>
    <row r="842">
      <c r="A842" s="239"/>
      <c r="B842" s="239"/>
      <c r="C842" s="239"/>
      <c r="D842" s="239"/>
      <c r="E842" s="239"/>
      <c r="F842" s="239"/>
      <c r="G842" s="239"/>
      <c r="H842" s="239"/>
      <c r="I842" s="239"/>
      <c r="J842" s="239"/>
      <c r="K842" s="239"/>
      <c r="L842" s="239"/>
      <c r="M842" s="239"/>
    </row>
    <row r="843">
      <c r="A843" s="239"/>
      <c r="B843" s="239"/>
      <c r="C843" s="239"/>
      <c r="D843" s="239"/>
      <c r="E843" s="239"/>
      <c r="F843" s="239"/>
      <c r="G843" s="239"/>
      <c r="H843" s="239"/>
      <c r="I843" s="239"/>
      <c r="J843" s="239"/>
      <c r="K843" s="239"/>
      <c r="L843" s="239"/>
      <c r="M843" s="239"/>
    </row>
    <row r="844">
      <c r="A844" s="239"/>
      <c r="B844" s="239"/>
      <c r="C844" s="239"/>
      <c r="D844" s="239"/>
      <c r="E844" s="239"/>
      <c r="F844" s="239"/>
      <c r="G844" s="239"/>
      <c r="H844" s="239"/>
      <c r="I844" s="239"/>
      <c r="J844" s="239"/>
      <c r="K844" s="239"/>
      <c r="L844" s="239"/>
      <c r="M844" s="239"/>
    </row>
    <row r="845">
      <c r="A845" s="239"/>
      <c r="B845" s="239"/>
      <c r="C845" s="239"/>
      <c r="D845" s="239"/>
      <c r="E845" s="239"/>
      <c r="F845" s="239"/>
      <c r="G845" s="239"/>
      <c r="H845" s="239"/>
      <c r="I845" s="239"/>
      <c r="J845" s="239"/>
      <c r="K845" s="239"/>
      <c r="L845" s="239"/>
      <c r="M845" s="239"/>
    </row>
    <row r="846">
      <c r="A846" s="239"/>
      <c r="B846" s="239"/>
      <c r="C846" s="239"/>
      <c r="D846" s="239"/>
      <c r="E846" s="239"/>
      <c r="F846" s="239"/>
      <c r="G846" s="239"/>
      <c r="H846" s="239"/>
      <c r="I846" s="239"/>
      <c r="J846" s="239"/>
      <c r="K846" s="239"/>
      <c r="L846" s="239"/>
      <c r="M846" s="239"/>
    </row>
    <row r="847">
      <c r="A847" s="239"/>
      <c r="B847" s="239"/>
      <c r="C847" s="239"/>
      <c r="D847" s="239"/>
      <c r="E847" s="239"/>
      <c r="F847" s="239"/>
      <c r="G847" s="239"/>
      <c r="H847" s="239"/>
      <c r="I847" s="239"/>
      <c r="J847" s="239"/>
      <c r="K847" s="239"/>
      <c r="L847" s="239"/>
      <c r="M847" s="239"/>
    </row>
    <row r="848">
      <c r="A848" s="239"/>
      <c r="B848" s="239"/>
      <c r="C848" s="239"/>
      <c r="D848" s="239"/>
      <c r="E848" s="239"/>
      <c r="F848" s="239"/>
      <c r="G848" s="239"/>
      <c r="H848" s="239"/>
      <c r="I848" s="239"/>
      <c r="J848" s="239"/>
      <c r="K848" s="239"/>
      <c r="L848" s="239"/>
      <c r="M848" s="239"/>
    </row>
    <row r="849">
      <c r="A849" s="239"/>
      <c r="B849" s="239"/>
      <c r="C849" s="239"/>
      <c r="D849" s="239"/>
      <c r="E849" s="239"/>
      <c r="F849" s="239"/>
      <c r="G849" s="239"/>
      <c r="H849" s="239"/>
      <c r="I849" s="239"/>
      <c r="J849" s="239"/>
      <c r="K849" s="239"/>
      <c r="L849" s="239"/>
      <c r="M849" s="239"/>
    </row>
    <row r="850">
      <c r="A850" s="239"/>
      <c r="B850" s="239"/>
      <c r="C850" s="239"/>
      <c r="D850" s="239"/>
      <c r="E850" s="239"/>
      <c r="F850" s="239"/>
      <c r="G850" s="239"/>
      <c r="H850" s="239"/>
      <c r="I850" s="239"/>
      <c r="J850" s="239"/>
      <c r="K850" s="239"/>
      <c r="L850" s="239"/>
      <c r="M850" s="239"/>
    </row>
    <row r="851">
      <c r="A851" s="239"/>
      <c r="B851" s="239"/>
      <c r="C851" s="239"/>
      <c r="D851" s="239"/>
      <c r="E851" s="239"/>
      <c r="F851" s="239"/>
      <c r="G851" s="239"/>
      <c r="H851" s="239"/>
      <c r="I851" s="239"/>
      <c r="J851" s="239"/>
      <c r="K851" s="239"/>
      <c r="L851" s="239"/>
      <c r="M851" s="239"/>
    </row>
    <row r="852">
      <c r="A852" s="239"/>
      <c r="B852" s="239"/>
      <c r="C852" s="239"/>
      <c r="D852" s="239"/>
      <c r="E852" s="239"/>
      <c r="F852" s="239"/>
      <c r="G852" s="239"/>
      <c r="H852" s="239"/>
      <c r="I852" s="239"/>
      <c r="J852" s="239"/>
      <c r="K852" s="239"/>
      <c r="L852" s="239"/>
      <c r="M852" s="239"/>
    </row>
    <row r="853">
      <c r="A853" s="239"/>
      <c r="B853" s="239"/>
      <c r="C853" s="239"/>
      <c r="D853" s="239"/>
      <c r="E853" s="239"/>
      <c r="F853" s="239"/>
      <c r="G853" s="239"/>
      <c r="H853" s="239"/>
      <c r="I853" s="239"/>
      <c r="J853" s="239"/>
      <c r="K853" s="239"/>
      <c r="L853" s="239"/>
      <c r="M853" s="239"/>
    </row>
    <row r="854">
      <c r="A854" s="239"/>
      <c r="B854" s="239"/>
      <c r="C854" s="239"/>
      <c r="D854" s="239"/>
      <c r="E854" s="239"/>
      <c r="F854" s="239"/>
      <c r="G854" s="239"/>
      <c r="H854" s="239"/>
      <c r="I854" s="239"/>
      <c r="J854" s="239"/>
      <c r="K854" s="239"/>
      <c r="L854" s="239"/>
      <c r="M854" s="239"/>
    </row>
    <row r="855">
      <c r="A855" s="239"/>
      <c r="B855" s="239"/>
      <c r="C855" s="239"/>
      <c r="D855" s="239"/>
      <c r="E855" s="239"/>
      <c r="F855" s="239"/>
      <c r="G855" s="239"/>
      <c r="H855" s="239"/>
      <c r="I855" s="239"/>
      <c r="J855" s="239"/>
      <c r="K855" s="239"/>
      <c r="L855" s="239"/>
      <c r="M855" s="239"/>
    </row>
    <row r="856">
      <c r="A856" s="239"/>
      <c r="B856" s="239"/>
      <c r="C856" s="239"/>
      <c r="D856" s="239"/>
      <c r="E856" s="239"/>
      <c r="F856" s="239"/>
      <c r="G856" s="239"/>
      <c r="H856" s="239"/>
      <c r="I856" s="239"/>
      <c r="J856" s="239"/>
      <c r="K856" s="239"/>
      <c r="L856" s="239"/>
      <c r="M856" s="239"/>
    </row>
    <row r="857">
      <c r="A857" s="239"/>
      <c r="B857" s="239"/>
      <c r="C857" s="239"/>
      <c r="D857" s="239"/>
      <c r="E857" s="239"/>
      <c r="F857" s="239"/>
      <c r="G857" s="239"/>
      <c r="H857" s="239"/>
      <c r="I857" s="239"/>
      <c r="J857" s="239"/>
      <c r="K857" s="239"/>
      <c r="L857" s="239"/>
      <c r="M857" s="239"/>
    </row>
    <row r="858">
      <c r="A858" s="239"/>
      <c r="B858" s="239"/>
      <c r="C858" s="239"/>
      <c r="D858" s="239"/>
      <c r="E858" s="239"/>
      <c r="F858" s="239"/>
      <c r="G858" s="239"/>
      <c r="H858" s="239"/>
      <c r="I858" s="239"/>
      <c r="J858" s="239"/>
      <c r="K858" s="239"/>
      <c r="L858" s="239"/>
      <c r="M858" s="239"/>
    </row>
    <row r="859">
      <c r="A859" s="239"/>
      <c r="B859" s="239"/>
      <c r="C859" s="239"/>
      <c r="D859" s="239"/>
      <c r="E859" s="239"/>
      <c r="F859" s="239"/>
      <c r="G859" s="239"/>
      <c r="H859" s="239"/>
      <c r="I859" s="239"/>
      <c r="J859" s="239"/>
      <c r="K859" s="239"/>
      <c r="L859" s="239"/>
      <c r="M859" s="239"/>
    </row>
    <row r="860">
      <c r="A860" s="239"/>
      <c r="B860" s="239"/>
      <c r="C860" s="239"/>
      <c r="D860" s="239"/>
      <c r="E860" s="239"/>
      <c r="F860" s="239"/>
      <c r="G860" s="239"/>
      <c r="H860" s="239"/>
      <c r="I860" s="239"/>
      <c r="J860" s="239"/>
      <c r="K860" s="239"/>
      <c r="L860" s="239"/>
      <c r="M860" s="239"/>
    </row>
    <row r="861">
      <c r="A861" s="239"/>
      <c r="B861" s="239"/>
      <c r="C861" s="239"/>
      <c r="D861" s="239"/>
      <c r="E861" s="239"/>
      <c r="F861" s="239"/>
      <c r="G861" s="239"/>
      <c r="H861" s="239"/>
      <c r="I861" s="239"/>
      <c r="J861" s="239"/>
      <c r="K861" s="239"/>
      <c r="L861" s="239"/>
      <c r="M861" s="239"/>
    </row>
    <row r="862">
      <c r="A862" s="239"/>
      <c r="B862" s="239"/>
      <c r="C862" s="239"/>
      <c r="D862" s="239"/>
      <c r="E862" s="239"/>
      <c r="F862" s="239"/>
      <c r="G862" s="239"/>
      <c r="H862" s="239"/>
      <c r="I862" s="239"/>
      <c r="J862" s="239"/>
      <c r="K862" s="239"/>
      <c r="L862" s="239"/>
      <c r="M862" s="239"/>
    </row>
    <row r="863">
      <c r="A863" s="239"/>
      <c r="B863" s="239"/>
      <c r="C863" s="239"/>
      <c r="D863" s="239"/>
      <c r="E863" s="239"/>
      <c r="F863" s="239"/>
      <c r="G863" s="239"/>
      <c r="H863" s="239"/>
      <c r="I863" s="239"/>
      <c r="J863" s="239"/>
      <c r="K863" s="239"/>
      <c r="L863" s="239"/>
      <c r="M863" s="239"/>
    </row>
    <row r="864">
      <c r="A864" s="239"/>
      <c r="B864" s="239"/>
      <c r="C864" s="239"/>
      <c r="D864" s="239"/>
      <c r="E864" s="239"/>
      <c r="F864" s="239"/>
      <c r="G864" s="239"/>
      <c r="H864" s="239"/>
      <c r="I864" s="239"/>
      <c r="J864" s="239"/>
      <c r="K864" s="239"/>
      <c r="L864" s="239"/>
      <c r="M864" s="239"/>
    </row>
    <row r="865">
      <c r="A865" s="239"/>
      <c r="B865" s="239"/>
      <c r="C865" s="239"/>
      <c r="D865" s="239"/>
      <c r="E865" s="239"/>
      <c r="F865" s="239"/>
      <c r="G865" s="239"/>
      <c r="H865" s="239"/>
      <c r="I865" s="239"/>
      <c r="J865" s="239"/>
      <c r="K865" s="239"/>
      <c r="L865" s="239"/>
      <c r="M865" s="239"/>
    </row>
    <row r="866">
      <c r="A866" s="239"/>
      <c r="B866" s="239"/>
      <c r="C866" s="239"/>
      <c r="D866" s="239"/>
      <c r="E866" s="239"/>
      <c r="F866" s="239"/>
      <c r="G866" s="239"/>
      <c r="H866" s="239"/>
      <c r="I866" s="239"/>
      <c r="J866" s="239"/>
      <c r="K866" s="239"/>
      <c r="L866" s="239"/>
      <c r="M866" s="239"/>
    </row>
    <row r="867">
      <c r="A867" s="239"/>
      <c r="B867" s="239"/>
      <c r="C867" s="239"/>
      <c r="D867" s="239"/>
      <c r="E867" s="239"/>
      <c r="F867" s="239"/>
      <c r="G867" s="239"/>
      <c r="H867" s="239"/>
      <c r="I867" s="239"/>
      <c r="J867" s="239"/>
      <c r="K867" s="239"/>
      <c r="L867" s="239"/>
      <c r="M867" s="239"/>
    </row>
    <row r="868">
      <c r="A868" s="239"/>
      <c r="B868" s="239"/>
      <c r="C868" s="239"/>
      <c r="D868" s="239"/>
      <c r="E868" s="239"/>
      <c r="F868" s="239"/>
      <c r="G868" s="239"/>
      <c r="H868" s="239"/>
      <c r="I868" s="239"/>
      <c r="J868" s="239"/>
      <c r="K868" s="239"/>
      <c r="L868" s="239"/>
      <c r="M868" s="239"/>
    </row>
    <row r="869">
      <c r="A869" s="239"/>
      <c r="B869" s="239"/>
      <c r="C869" s="239"/>
      <c r="D869" s="239"/>
      <c r="E869" s="239"/>
      <c r="F869" s="239"/>
      <c r="G869" s="239"/>
      <c r="H869" s="239"/>
      <c r="I869" s="239"/>
      <c r="J869" s="239"/>
      <c r="K869" s="239"/>
      <c r="L869" s="239"/>
      <c r="M869" s="239"/>
    </row>
    <row r="870">
      <c r="A870" s="239"/>
      <c r="B870" s="239"/>
      <c r="C870" s="239"/>
      <c r="D870" s="239"/>
      <c r="E870" s="239"/>
      <c r="F870" s="239"/>
      <c r="G870" s="239"/>
      <c r="H870" s="239"/>
      <c r="I870" s="239"/>
      <c r="J870" s="239"/>
      <c r="K870" s="239"/>
      <c r="L870" s="239"/>
      <c r="M870" s="239"/>
    </row>
    <row r="871">
      <c r="A871" s="239"/>
      <c r="B871" s="239"/>
      <c r="C871" s="239"/>
      <c r="D871" s="239"/>
      <c r="E871" s="239"/>
      <c r="F871" s="239"/>
      <c r="G871" s="239"/>
      <c r="H871" s="239"/>
      <c r="I871" s="239"/>
      <c r="J871" s="239"/>
      <c r="K871" s="239"/>
      <c r="L871" s="239"/>
      <c r="M871" s="239"/>
    </row>
    <row r="872">
      <c r="A872" s="239"/>
      <c r="B872" s="239"/>
      <c r="C872" s="239"/>
      <c r="D872" s="239"/>
      <c r="E872" s="239"/>
      <c r="F872" s="239"/>
      <c r="G872" s="239"/>
      <c r="H872" s="239"/>
      <c r="I872" s="239"/>
      <c r="J872" s="239"/>
      <c r="K872" s="239"/>
      <c r="L872" s="239"/>
      <c r="M872" s="239"/>
    </row>
    <row r="873">
      <c r="A873" s="239"/>
      <c r="B873" s="239"/>
      <c r="C873" s="239"/>
      <c r="D873" s="239"/>
      <c r="E873" s="239"/>
      <c r="F873" s="239"/>
      <c r="G873" s="239"/>
      <c r="H873" s="239"/>
      <c r="I873" s="239"/>
      <c r="J873" s="239"/>
      <c r="K873" s="239"/>
      <c r="L873" s="239"/>
      <c r="M873" s="239"/>
    </row>
    <row r="874">
      <c r="A874" s="239"/>
      <c r="B874" s="239"/>
      <c r="C874" s="239"/>
      <c r="D874" s="239"/>
      <c r="E874" s="239"/>
      <c r="F874" s="239"/>
      <c r="G874" s="239"/>
      <c r="H874" s="239"/>
      <c r="I874" s="239"/>
      <c r="J874" s="239"/>
      <c r="K874" s="239"/>
      <c r="L874" s="239"/>
      <c r="M874" s="239"/>
    </row>
    <row r="875">
      <c r="A875" s="239"/>
      <c r="B875" s="239"/>
      <c r="C875" s="239"/>
      <c r="D875" s="239"/>
      <c r="E875" s="239"/>
      <c r="F875" s="239"/>
      <c r="G875" s="239"/>
      <c r="H875" s="239"/>
      <c r="I875" s="239"/>
      <c r="J875" s="239"/>
      <c r="K875" s="239"/>
      <c r="L875" s="239"/>
      <c r="M875" s="239"/>
    </row>
    <row r="876">
      <c r="A876" s="239"/>
      <c r="B876" s="239"/>
      <c r="C876" s="239"/>
      <c r="D876" s="239"/>
      <c r="E876" s="239"/>
      <c r="F876" s="239"/>
      <c r="G876" s="239"/>
      <c r="H876" s="239"/>
      <c r="I876" s="239"/>
      <c r="J876" s="239"/>
      <c r="K876" s="239"/>
      <c r="L876" s="239"/>
      <c r="M876" s="239"/>
    </row>
    <row r="877">
      <c r="A877" s="239"/>
      <c r="B877" s="239"/>
      <c r="C877" s="239"/>
      <c r="D877" s="239"/>
      <c r="E877" s="239"/>
      <c r="F877" s="239"/>
      <c r="G877" s="239"/>
      <c r="H877" s="239"/>
      <c r="I877" s="239"/>
      <c r="J877" s="239"/>
      <c r="K877" s="239"/>
      <c r="L877" s="239"/>
      <c r="M877" s="239"/>
    </row>
    <row r="878">
      <c r="A878" s="239"/>
      <c r="B878" s="239"/>
      <c r="C878" s="239"/>
      <c r="D878" s="239"/>
      <c r="E878" s="239"/>
      <c r="F878" s="239"/>
      <c r="G878" s="239"/>
      <c r="H878" s="239"/>
      <c r="I878" s="239"/>
      <c r="J878" s="239"/>
      <c r="K878" s="239"/>
      <c r="L878" s="239"/>
      <c r="M878" s="239"/>
    </row>
    <row r="879">
      <c r="A879" s="239"/>
      <c r="B879" s="239"/>
      <c r="C879" s="239"/>
      <c r="D879" s="239"/>
      <c r="E879" s="239"/>
      <c r="F879" s="239"/>
      <c r="G879" s="239"/>
      <c r="H879" s="239"/>
      <c r="I879" s="239"/>
      <c r="J879" s="239"/>
      <c r="K879" s="239"/>
      <c r="L879" s="239"/>
      <c r="M879" s="239"/>
    </row>
    <row r="880">
      <c r="A880" s="239"/>
      <c r="B880" s="239"/>
      <c r="C880" s="239"/>
      <c r="D880" s="239"/>
      <c r="E880" s="239"/>
      <c r="F880" s="239"/>
      <c r="G880" s="239"/>
      <c r="H880" s="239"/>
      <c r="I880" s="239"/>
      <c r="J880" s="239"/>
      <c r="K880" s="239"/>
      <c r="L880" s="239"/>
      <c r="M880" s="239"/>
    </row>
    <row r="881">
      <c r="A881" s="239"/>
      <c r="B881" s="239"/>
      <c r="C881" s="239"/>
      <c r="D881" s="239"/>
      <c r="E881" s="239"/>
      <c r="F881" s="239"/>
      <c r="G881" s="239"/>
      <c r="H881" s="239"/>
      <c r="I881" s="239"/>
      <c r="J881" s="239"/>
      <c r="K881" s="239"/>
      <c r="L881" s="239"/>
      <c r="M881" s="239"/>
    </row>
    <row r="882">
      <c r="A882" s="239"/>
      <c r="B882" s="239"/>
      <c r="C882" s="239"/>
      <c r="D882" s="239"/>
      <c r="E882" s="239"/>
      <c r="F882" s="239"/>
      <c r="G882" s="239"/>
      <c r="H882" s="239"/>
      <c r="I882" s="239"/>
      <c r="J882" s="239"/>
      <c r="K882" s="239"/>
      <c r="L882" s="239"/>
      <c r="M882" s="239"/>
    </row>
    <row r="883">
      <c r="A883" s="239"/>
      <c r="B883" s="239"/>
      <c r="C883" s="239"/>
      <c r="D883" s="239"/>
      <c r="E883" s="239"/>
      <c r="F883" s="239"/>
      <c r="G883" s="239"/>
      <c r="H883" s="239"/>
      <c r="I883" s="239"/>
      <c r="J883" s="239"/>
      <c r="K883" s="239"/>
      <c r="L883" s="239"/>
      <c r="M883" s="239"/>
    </row>
    <row r="884">
      <c r="A884" s="239"/>
      <c r="B884" s="239"/>
      <c r="C884" s="239"/>
      <c r="D884" s="239"/>
      <c r="E884" s="239"/>
      <c r="F884" s="239"/>
      <c r="G884" s="239"/>
      <c r="H884" s="239"/>
      <c r="I884" s="239"/>
      <c r="J884" s="239"/>
      <c r="K884" s="239"/>
      <c r="L884" s="239"/>
      <c r="M884" s="239"/>
    </row>
    <row r="885">
      <c r="A885" s="239"/>
      <c r="B885" s="239"/>
      <c r="C885" s="239"/>
      <c r="D885" s="239"/>
      <c r="E885" s="239"/>
      <c r="F885" s="239"/>
      <c r="G885" s="239"/>
      <c r="H885" s="239"/>
      <c r="I885" s="239"/>
      <c r="J885" s="239"/>
      <c r="K885" s="239"/>
      <c r="L885" s="239"/>
      <c r="M885" s="239"/>
    </row>
    <row r="886">
      <c r="A886" s="239"/>
      <c r="B886" s="239"/>
      <c r="C886" s="239"/>
      <c r="D886" s="239"/>
      <c r="E886" s="239"/>
      <c r="F886" s="239"/>
      <c r="G886" s="239"/>
      <c r="H886" s="239"/>
      <c r="I886" s="239"/>
      <c r="J886" s="239"/>
      <c r="K886" s="239"/>
      <c r="L886" s="239"/>
      <c r="M886" s="239"/>
    </row>
    <row r="887">
      <c r="A887" s="239"/>
      <c r="B887" s="239"/>
      <c r="C887" s="239"/>
      <c r="D887" s="239"/>
      <c r="E887" s="239"/>
      <c r="F887" s="239"/>
      <c r="G887" s="239"/>
      <c r="H887" s="239"/>
      <c r="I887" s="239"/>
      <c r="J887" s="239"/>
      <c r="K887" s="239"/>
      <c r="L887" s="239"/>
      <c r="M887" s="239"/>
    </row>
    <row r="888">
      <c r="A888" s="239"/>
      <c r="B888" s="239"/>
      <c r="C888" s="239"/>
      <c r="D888" s="239"/>
      <c r="E888" s="239"/>
      <c r="F888" s="239"/>
      <c r="G888" s="239"/>
      <c r="H888" s="239"/>
      <c r="I888" s="239"/>
      <c r="J888" s="239"/>
      <c r="K888" s="239"/>
      <c r="L888" s="239"/>
      <c r="M888" s="239"/>
    </row>
    <row r="889">
      <c r="A889" s="239"/>
      <c r="B889" s="239"/>
      <c r="C889" s="239"/>
      <c r="D889" s="239"/>
      <c r="E889" s="239"/>
      <c r="F889" s="239"/>
      <c r="G889" s="239"/>
      <c r="H889" s="239"/>
      <c r="I889" s="239"/>
      <c r="J889" s="239"/>
      <c r="K889" s="239"/>
      <c r="L889" s="239"/>
      <c r="M889" s="239"/>
    </row>
    <row r="890">
      <c r="A890" s="239"/>
      <c r="B890" s="239"/>
      <c r="C890" s="239"/>
      <c r="D890" s="239"/>
      <c r="E890" s="239"/>
      <c r="F890" s="239"/>
      <c r="G890" s="239"/>
      <c r="H890" s="239"/>
      <c r="I890" s="239"/>
      <c r="J890" s="239"/>
      <c r="K890" s="239"/>
      <c r="L890" s="239"/>
      <c r="M890" s="239"/>
    </row>
    <row r="891">
      <c r="A891" s="239"/>
      <c r="B891" s="239"/>
      <c r="C891" s="239"/>
      <c r="D891" s="239"/>
      <c r="E891" s="239"/>
      <c r="F891" s="239"/>
      <c r="G891" s="239"/>
      <c r="H891" s="239"/>
      <c r="I891" s="239"/>
      <c r="J891" s="239"/>
      <c r="K891" s="239"/>
      <c r="L891" s="239"/>
      <c r="M891" s="239"/>
    </row>
    <row r="892">
      <c r="A892" s="239"/>
      <c r="B892" s="239"/>
      <c r="C892" s="239"/>
      <c r="D892" s="239"/>
      <c r="E892" s="239"/>
      <c r="F892" s="239"/>
      <c r="G892" s="239"/>
      <c r="H892" s="239"/>
      <c r="I892" s="239"/>
      <c r="J892" s="239"/>
      <c r="K892" s="239"/>
      <c r="L892" s="239"/>
      <c r="M892" s="239"/>
    </row>
    <row r="893">
      <c r="A893" s="239"/>
      <c r="B893" s="239"/>
      <c r="C893" s="239"/>
      <c r="D893" s="239"/>
      <c r="E893" s="239"/>
      <c r="F893" s="239"/>
      <c r="G893" s="239"/>
      <c r="H893" s="239"/>
      <c r="I893" s="239"/>
      <c r="J893" s="239"/>
      <c r="K893" s="239"/>
      <c r="L893" s="239"/>
      <c r="M893" s="239"/>
    </row>
    <row r="894">
      <c r="A894" s="239"/>
      <c r="B894" s="239"/>
      <c r="C894" s="239"/>
      <c r="D894" s="239"/>
      <c r="E894" s="239"/>
      <c r="F894" s="239"/>
      <c r="G894" s="239"/>
      <c r="H894" s="239"/>
      <c r="I894" s="239"/>
      <c r="J894" s="239"/>
      <c r="K894" s="239"/>
      <c r="L894" s="239"/>
      <c r="M894" s="239"/>
    </row>
    <row r="895">
      <c r="A895" s="239"/>
      <c r="B895" s="239"/>
      <c r="C895" s="239"/>
      <c r="D895" s="239"/>
      <c r="E895" s="239"/>
      <c r="F895" s="239"/>
      <c r="G895" s="239"/>
      <c r="H895" s="239"/>
      <c r="I895" s="239"/>
      <c r="J895" s="239"/>
      <c r="K895" s="239"/>
      <c r="L895" s="239"/>
      <c r="M895" s="239"/>
    </row>
    <row r="896">
      <c r="A896" s="239"/>
      <c r="B896" s="239"/>
      <c r="C896" s="239"/>
      <c r="D896" s="239"/>
      <c r="E896" s="239"/>
      <c r="F896" s="239"/>
      <c r="G896" s="239"/>
      <c r="H896" s="239"/>
      <c r="I896" s="239"/>
      <c r="J896" s="239"/>
      <c r="K896" s="239"/>
      <c r="L896" s="239"/>
      <c r="M896" s="239"/>
    </row>
    <row r="897">
      <c r="A897" s="239"/>
      <c r="B897" s="239"/>
      <c r="C897" s="239"/>
      <c r="D897" s="239"/>
      <c r="E897" s="239"/>
      <c r="F897" s="239"/>
      <c r="G897" s="239"/>
      <c r="H897" s="239"/>
      <c r="I897" s="239"/>
      <c r="J897" s="239"/>
      <c r="K897" s="239"/>
      <c r="L897" s="239"/>
      <c r="M897" s="239"/>
    </row>
    <row r="898">
      <c r="A898" s="239"/>
      <c r="B898" s="239"/>
      <c r="C898" s="239"/>
      <c r="D898" s="239"/>
      <c r="E898" s="239"/>
      <c r="F898" s="239"/>
      <c r="G898" s="239"/>
      <c r="H898" s="239"/>
      <c r="I898" s="239"/>
      <c r="J898" s="239"/>
      <c r="K898" s="239"/>
      <c r="L898" s="239"/>
      <c r="M898" s="239"/>
    </row>
    <row r="899">
      <c r="A899" s="239"/>
      <c r="B899" s="239"/>
      <c r="C899" s="239"/>
      <c r="D899" s="239"/>
      <c r="E899" s="239"/>
      <c r="F899" s="239"/>
      <c r="G899" s="239"/>
      <c r="H899" s="239"/>
      <c r="I899" s="239"/>
      <c r="J899" s="239"/>
      <c r="K899" s="239"/>
      <c r="L899" s="239"/>
      <c r="M899" s="239"/>
    </row>
    <row r="900">
      <c r="A900" s="239"/>
      <c r="B900" s="239"/>
      <c r="C900" s="239"/>
      <c r="D900" s="239"/>
      <c r="E900" s="239"/>
      <c r="F900" s="239"/>
      <c r="G900" s="239"/>
      <c r="H900" s="239"/>
      <c r="I900" s="239"/>
      <c r="J900" s="239"/>
      <c r="K900" s="239"/>
      <c r="L900" s="239"/>
      <c r="M900" s="239"/>
    </row>
    <row r="901">
      <c r="A901" s="239"/>
      <c r="B901" s="239"/>
      <c r="C901" s="239"/>
      <c r="D901" s="239"/>
      <c r="E901" s="239"/>
      <c r="F901" s="239"/>
      <c r="G901" s="239"/>
      <c r="H901" s="239"/>
      <c r="I901" s="239"/>
      <c r="J901" s="239"/>
      <c r="K901" s="239"/>
      <c r="L901" s="239"/>
      <c r="M901" s="239"/>
    </row>
    <row r="902">
      <c r="A902" s="239"/>
      <c r="B902" s="239"/>
      <c r="C902" s="239"/>
      <c r="D902" s="239"/>
      <c r="E902" s="239"/>
      <c r="F902" s="239"/>
      <c r="G902" s="239"/>
      <c r="H902" s="239"/>
      <c r="I902" s="239"/>
      <c r="J902" s="239"/>
      <c r="K902" s="239"/>
      <c r="L902" s="239"/>
      <c r="M902" s="239"/>
    </row>
    <row r="903">
      <c r="A903" s="239"/>
      <c r="B903" s="239"/>
      <c r="C903" s="239"/>
      <c r="D903" s="239"/>
      <c r="E903" s="239"/>
      <c r="F903" s="239"/>
      <c r="G903" s="239"/>
      <c r="H903" s="239"/>
      <c r="I903" s="239"/>
      <c r="J903" s="239"/>
      <c r="K903" s="239"/>
      <c r="L903" s="239"/>
      <c r="M903" s="239"/>
    </row>
    <row r="904">
      <c r="A904" s="239"/>
      <c r="B904" s="239"/>
      <c r="C904" s="239"/>
      <c r="D904" s="239"/>
      <c r="E904" s="239"/>
      <c r="F904" s="239"/>
      <c r="G904" s="239"/>
      <c r="H904" s="239"/>
      <c r="I904" s="239"/>
      <c r="J904" s="239"/>
      <c r="K904" s="239"/>
      <c r="L904" s="239"/>
      <c r="M904" s="239"/>
    </row>
    <row r="905">
      <c r="A905" s="239"/>
      <c r="B905" s="239"/>
      <c r="C905" s="239"/>
      <c r="D905" s="239"/>
      <c r="E905" s="239"/>
      <c r="F905" s="239"/>
      <c r="G905" s="239"/>
      <c r="H905" s="239"/>
      <c r="I905" s="239"/>
      <c r="J905" s="239"/>
      <c r="K905" s="239"/>
      <c r="L905" s="239"/>
      <c r="M905" s="239"/>
    </row>
    <row r="906">
      <c r="A906" s="239"/>
      <c r="B906" s="239"/>
      <c r="C906" s="239"/>
      <c r="D906" s="239"/>
      <c r="E906" s="239"/>
      <c r="F906" s="239"/>
      <c r="G906" s="239"/>
      <c r="H906" s="239"/>
      <c r="I906" s="239"/>
      <c r="J906" s="239"/>
      <c r="K906" s="239"/>
      <c r="L906" s="239"/>
      <c r="M906" s="239"/>
    </row>
    <row r="907">
      <c r="A907" s="239"/>
      <c r="B907" s="239"/>
      <c r="C907" s="239"/>
      <c r="D907" s="239"/>
      <c r="E907" s="239"/>
      <c r="F907" s="239"/>
      <c r="G907" s="239"/>
      <c r="H907" s="239"/>
      <c r="I907" s="239"/>
      <c r="J907" s="239"/>
      <c r="K907" s="239"/>
      <c r="L907" s="239"/>
      <c r="M907" s="239"/>
    </row>
    <row r="908">
      <c r="A908" s="239"/>
      <c r="B908" s="239"/>
      <c r="C908" s="239"/>
      <c r="D908" s="239"/>
      <c r="E908" s="239"/>
      <c r="F908" s="239"/>
      <c r="G908" s="239"/>
      <c r="H908" s="239"/>
      <c r="I908" s="239"/>
      <c r="J908" s="239"/>
      <c r="K908" s="239"/>
      <c r="L908" s="239"/>
      <c r="M908" s="239"/>
    </row>
    <row r="909">
      <c r="A909" s="239"/>
      <c r="B909" s="239"/>
      <c r="C909" s="239"/>
      <c r="D909" s="239"/>
      <c r="E909" s="239"/>
      <c r="F909" s="239"/>
      <c r="G909" s="239"/>
      <c r="H909" s="239"/>
      <c r="I909" s="239"/>
      <c r="J909" s="239"/>
      <c r="K909" s="239"/>
      <c r="L909" s="239"/>
      <c r="M909" s="239"/>
    </row>
    <row r="910">
      <c r="A910" s="239"/>
      <c r="B910" s="239"/>
      <c r="C910" s="239"/>
      <c r="D910" s="239"/>
      <c r="E910" s="239"/>
      <c r="F910" s="239"/>
      <c r="G910" s="239"/>
      <c r="H910" s="239"/>
      <c r="I910" s="239"/>
      <c r="J910" s="239"/>
      <c r="K910" s="239"/>
      <c r="L910" s="239"/>
      <c r="M910" s="239"/>
    </row>
    <row r="911">
      <c r="A911" s="239"/>
      <c r="B911" s="239"/>
      <c r="C911" s="239"/>
      <c r="D911" s="239"/>
      <c r="E911" s="239"/>
      <c r="F911" s="239"/>
      <c r="G911" s="239"/>
      <c r="H911" s="239"/>
      <c r="I911" s="239"/>
      <c r="J911" s="239"/>
      <c r="K911" s="239"/>
      <c r="L911" s="239"/>
      <c r="M911" s="239"/>
    </row>
    <row r="912">
      <c r="A912" s="239"/>
      <c r="B912" s="239"/>
      <c r="C912" s="239"/>
      <c r="D912" s="239"/>
      <c r="E912" s="239"/>
      <c r="F912" s="239"/>
      <c r="G912" s="239"/>
      <c r="H912" s="239"/>
      <c r="I912" s="239"/>
      <c r="J912" s="239"/>
      <c r="K912" s="239"/>
      <c r="L912" s="239"/>
      <c r="M912" s="239"/>
    </row>
    <row r="913">
      <c r="A913" s="239"/>
      <c r="B913" s="239"/>
      <c r="C913" s="239"/>
      <c r="D913" s="239"/>
      <c r="E913" s="239"/>
      <c r="F913" s="239"/>
      <c r="G913" s="239"/>
      <c r="H913" s="239"/>
      <c r="I913" s="239"/>
      <c r="J913" s="239"/>
      <c r="K913" s="239"/>
      <c r="L913" s="239"/>
      <c r="M913" s="239"/>
    </row>
    <row r="914">
      <c r="A914" s="239"/>
      <c r="B914" s="239"/>
      <c r="C914" s="239"/>
      <c r="D914" s="239"/>
      <c r="E914" s="239"/>
      <c r="F914" s="239"/>
      <c r="G914" s="239"/>
      <c r="H914" s="239"/>
      <c r="I914" s="239"/>
      <c r="J914" s="239"/>
      <c r="K914" s="239"/>
      <c r="L914" s="239"/>
      <c r="M914" s="239"/>
    </row>
    <row r="915">
      <c r="A915" s="239"/>
      <c r="B915" s="239"/>
      <c r="C915" s="239"/>
      <c r="D915" s="239"/>
      <c r="E915" s="239"/>
      <c r="F915" s="239"/>
      <c r="G915" s="239"/>
      <c r="H915" s="239"/>
      <c r="I915" s="239"/>
      <c r="J915" s="239"/>
      <c r="K915" s="239"/>
      <c r="L915" s="239"/>
      <c r="M915" s="239"/>
    </row>
    <row r="916">
      <c r="A916" s="239"/>
      <c r="B916" s="239"/>
      <c r="C916" s="239"/>
      <c r="D916" s="239"/>
      <c r="E916" s="239"/>
      <c r="F916" s="239"/>
      <c r="G916" s="239"/>
      <c r="H916" s="239"/>
      <c r="I916" s="239"/>
      <c r="J916" s="239"/>
      <c r="K916" s="239"/>
      <c r="L916" s="239"/>
      <c r="M916" s="239"/>
    </row>
    <row r="917">
      <c r="A917" s="239"/>
      <c r="B917" s="239"/>
      <c r="C917" s="239"/>
      <c r="D917" s="239"/>
      <c r="E917" s="239"/>
      <c r="F917" s="239"/>
      <c r="G917" s="239"/>
      <c r="H917" s="239"/>
      <c r="I917" s="239"/>
      <c r="J917" s="239"/>
      <c r="K917" s="239"/>
      <c r="L917" s="239"/>
      <c r="M917" s="239"/>
    </row>
    <row r="918">
      <c r="A918" s="239"/>
      <c r="B918" s="239"/>
      <c r="C918" s="239"/>
      <c r="D918" s="239"/>
      <c r="E918" s="239"/>
      <c r="F918" s="239"/>
      <c r="G918" s="239"/>
      <c r="H918" s="239"/>
      <c r="I918" s="239"/>
      <c r="J918" s="239"/>
      <c r="K918" s="239"/>
      <c r="L918" s="239"/>
      <c r="M918" s="239"/>
    </row>
    <row r="919">
      <c r="A919" s="239"/>
      <c r="B919" s="239"/>
      <c r="C919" s="239"/>
      <c r="D919" s="239"/>
      <c r="E919" s="239"/>
      <c r="F919" s="239"/>
      <c r="G919" s="239"/>
      <c r="H919" s="239"/>
      <c r="I919" s="239"/>
      <c r="J919" s="239"/>
      <c r="K919" s="239"/>
      <c r="L919" s="239"/>
      <c r="M919" s="239"/>
    </row>
    <row r="920">
      <c r="A920" s="239"/>
      <c r="B920" s="239"/>
      <c r="C920" s="239"/>
      <c r="D920" s="239"/>
      <c r="E920" s="239"/>
      <c r="F920" s="239"/>
      <c r="G920" s="239"/>
      <c r="H920" s="239"/>
      <c r="I920" s="239"/>
      <c r="J920" s="239"/>
      <c r="K920" s="239"/>
      <c r="L920" s="239"/>
      <c r="M920" s="239"/>
    </row>
    <row r="921">
      <c r="A921" s="239"/>
      <c r="B921" s="239"/>
      <c r="C921" s="239"/>
      <c r="D921" s="239"/>
      <c r="E921" s="239"/>
      <c r="F921" s="239"/>
      <c r="G921" s="239"/>
      <c r="H921" s="239"/>
      <c r="I921" s="239"/>
      <c r="J921" s="239"/>
      <c r="K921" s="239"/>
      <c r="L921" s="239"/>
      <c r="M921" s="239"/>
    </row>
    <row r="922">
      <c r="A922" s="239"/>
      <c r="B922" s="239"/>
      <c r="C922" s="239"/>
      <c r="D922" s="239"/>
      <c r="E922" s="239"/>
      <c r="F922" s="239"/>
      <c r="G922" s="239"/>
      <c r="H922" s="239"/>
      <c r="I922" s="239"/>
      <c r="J922" s="239"/>
      <c r="K922" s="239"/>
      <c r="L922" s="239"/>
      <c r="M922" s="239"/>
    </row>
    <row r="923">
      <c r="A923" s="239"/>
      <c r="B923" s="239"/>
      <c r="C923" s="239"/>
      <c r="D923" s="239"/>
      <c r="E923" s="239"/>
      <c r="F923" s="239"/>
      <c r="G923" s="239"/>
      <c r="H923" s="239"/>
      <c r="I923" s="239"/>
      <c r="J923" s="239"/>
      <c r="K923" s="239"/>
      <c r="L923" s="239"/>
      <c r="M923" s="239"/>
    </row>
    <row r="924">
      <c r="A924" s="239"/>
      <c r="B924" s="239"/>
      <c r="C924" s="239"/>
      <c r="D924" s="239"/>
      <c r="E924" s="239"/>
      <c r="F924" s="239"/>
      <c r="G924" s="239"/>
      <c r="H924" s="239"/>
      <c r="I924" s="239"/>
      <c r="J924" s="239"/>
      <c r="K924" s="239"/>
      <c r="L924" s="239"/>
      <c r="M924" s="239"/>
    </row>
    <row r="925">
      <c r="A925" s="239"/>
      <c r="B925" s="239"/>
      <c r="C925" s="239"/>
      <c r="D925" s="239"/>
      <c r="E925" s="239"/>
      <c r="F925" s="239"/>
      <c r="G925" s="239"/>
      <c r="H925" s="239"/>
      <c r="I925" s="239"/>
      <c r="J925" s="239"/>
      <c r="K925" s="239"/>
      <c r="L925" s="239"/>
      <c r="M925" s="239"/>
    </row>
    <row r="926">
      <c r="A926" s="239"/>
      <c r="B926" s="239"/>
      <c r="C926" s="239"/>
      <c r="D926" s="239"/>
      <c r="E926" s="239"/>
      <c r="F926" s="239"/>
      <c r="G926" s="239"/>
      <c r="H926" s="239"/>
      <c r="I926" s="239"/>
      <c r="J926" s="239"/>
      <c r="K926" s="239"/>
      <c r="L926" s="239"/>
      <c r="M926" s="239"/>
    </row>
    <row r="927">
      <c r="A927" s="239"/>
      <c r="B927" s="239"/>
      <c r="C927" s="239"/>
      <c r="D927" s="239"/>
      <c r="E927" s="239"/>
      <c r="F927" s="239"/>
      <c r="G927" s="239"/>
      <c r="H927" s="239"/>
      <c r="I927" s="239"/>
      <c r="J927" s="239"/>
      <c r="K927" s="239"/>
      <c r="L927" s="239"/>
      <c r="M927" s="239"/>
    </row>
    <row r="928">
      <c r="A928" s="239"/>
      <c r="B928" s="239"/>
      <c r="C928" s="239"/>
      <c r="D928" s="239"/>
      <c r="E928" s="239"/>
      <c r="F928" s="239"/>
      <c r="G928" s="239"/>
      <c r="H928" s="239"/>
      <c r="I928" s="239"/>
      <c r="J928" s="239"/>
      <c r="K928" s="239"/>
      <c r="L928" s="239"/>
      <c r="M928" s="239"/>
    </row>
    <row r="929">
      <c r="A929" s="239"/>
      <c r="B929" s="239"/>
      <c r="C929" s="239"/>
      <c r="D929" s="239"/>
      <c r="E929" s="239"/>
      <c r="F929" s="239"/>
      <c r="G929" s="239"/>
      <c r="H929" s="239"/>
      <c r="I929" s="239"/>
      <c r="J929" s="239"/>
      <c r="K929" s="239"/>
      <c r="L929" s="239"/>
      <c r="M929" s="239"/>
    </row>
    <row r="930">
      <c r="A930" s="239"/>
      <c r="B930" s="239"/>
      <c r="C930" s="239"/>
      <c r="D930" s="239"/>
      <c r="E930" s="239"/>
      <c r="F930" s="239"/>
      <c r="G930" s="239"/>
      <c r="H930" s="239"/>
      <c r="I930" s="239"/>
      <c r="J930" s="239"/>
      <c r="K930" s="239"/>
      <c r="L930" s="239"/>
      <c r="M930" s="239"/>
    </row>
    <row r="931">
      <c r="A931" s="239"/>
      <c r="B931" s="239"/>
      <c r="C931" s="239"/>
      <c r="D931" s="239"/>
      <c r="E931" s="239"/>
      <c r="F931" s="239"/>
      <c r="G931" s="239"/>
      <c r="H931" s="239"/>
      <c r="I931" s="239"/>
      <c r="J931" s="239"/>
      <c r="K931" s="239"/>
      <c r="L931" s="239"/>
      <c r="M931" s="239"/>
    </row>
    <row r="932">
      <c r="A932" s="239"/>
      <c r="B932" s="239"/>
      <c r="C932" s="239"/>
      <c r="D932" s="239"/>
      <c r="E932" s="239"/>
      <c r="F932" s="239"/>
      <c r="G932" s="239"/>
      <c r="H932" s="239"/>
      <c r="I932" s="239"/>
      <c r="J932" s="239"/>
      <c r="K932" s="239"/>
      <c r="L932" s="239"/>
      <c r="M932" s="239"/>
    </row>
    <row r="933">
      <c r="A933" s="239"/>
      <c r="B933" s="239"/>
      <c r="C933" s="239"/>
      <c r="D933" s="239"/>
      <c r="E933" s="239"/>
      <c r="F933" s="239"/>
      <c r="G933" s="239"/>
      <c r="H933" s="239"/>
      <c r="I933" s="239"/>
      <c r="J933" s="239"/>
      <c r="K933" s="239"/>
      <c r="L933" s="239"/>
      <c r="M933" s="239"/>
    </row>
    <row r="934">
      <c r="A934" s="239"/>
      <c r="B934" s="239"/>
      <c r="C934" s="239"/>
      <c r="D934" s="239"/>
      <c r="E934" s="239"/>
      <c r="F934" s="239"/>
      <c r="G934" s="239"/>
      <c r="H934" s="239"/>
      <c r="I934" s="239"/>
      <c r="J934" s="239"/>
      <c r="K934" s="239"/>
      <c r="L934" s="239"/>
      <c r="M934" s="239"/>
    </row>
    <row r="935">
      <c r="A935" s="239"/>
      <c r="B935" s="239"/>
      <c r="C935" s="239"/>
      <c r="D935" s="239"/>
      <c r="E935" s="239"/>
      <c r="F935" s="239"/>
      <c r="G935" s="239"/>
      <c r="H935" s="239"/>
      <c r="I935" s="239"/>
      <c r="J935" s="239"/>
      <c r="K935" s="239"/>
      <c r="L935" s="239"/>
      <c r="M935" s="239"/>
    </row>
    <row r="936">
      <c r="A936" s="239"/>
      <c r="B936" s="239"/>
      <c r="C936" s="239"/>
      <c r="D936" s="239"/>
      <c r="E936" s="239"/>
      <c r="F936" s="239"/>
      <c r="G936" s="239"/>
      <c r="H936" s="239"/>
      <c r="I936" s="239"/>
      <c r="J936" s="239"/>
      <c r="K936" s="239"/>
      <c r="L936" s="239"/>
      <c r="M936" s="239"/>
    </row>
    <row r="937">
      <c r="A937" s="239"/>
      <c r="B937" s="239"/>
      <c r="C937" s="239"/>
      <c r="D937" s="239"/>
      <c r="E937" s="239"/>
      <c r="F937" s="239"/>
      <c r="G937" s="239"/>
      <c r="H937" s="239"/>
      <c r="I937" s="239"/>
      <c r="J937" s="239"/>
      <c r="K937" s="239"/>
      <c r="L937" s="239"/>
      <c r="M937" s="239"/>
    </row>
    <row r="938">
      <c r="A938" s="239"/>
      <c r="B938" s="239"/>
      <c r="C938" s="239"/>
      <c r="D938" s="239"/>
      <c r="E938" s="239"/>
      <c r="F938" s="239"/>
      <c r="G938" s="239"/>
      <c r="H938" s="239"/>
      <c r="I938" s="239"/>
      <c r="J938" s="239"/>
      <c r="K938" s="239"/>
      <c r="L938" s="239"/>
      <c r="M938" s="239"/>
    </row>
    <row r="939">
      <c r="A939" s="239"/>
      <c r="B939" s="239"/>
      <c r="C939" s="239"/>
      <c r="D939" s="239"/>
      <c r="E939" s="239"/>
      <c r="F939" s="239"/>
      <c r="G939" s="239"/>
      <c r="H939" s="239"/>
      <c r="I939" s="239"/>
      <c r="J939" s="239"/>
      <c r="K939" s="239"/>
      <c r="L939" s="239"/>
      <c r="M939" s="239"/>
    </row>
    <row r="940">
      <c r="A940" s="239"/>
      <c r="B940" s="239"/>
      <c r="C940" s="239"/>
      <c r="D940" s="239"/>
      <c r="E940" s="239"/>
      <c r="F940" s="239"/>
      <c r="G940" s="239"/>
      <c r="H940" s="239"/>
      <c r="I940" s="239"/>
      <c r="J940" s="239"/>
      <c r="K940" s="239"/>
      <c r="L940" s="239"/>
      <c r="M940" s="239"/>
    </row>
    <row r="941">
      <c r="A941" s="239"/>
      <c r="B941" s="239"/>
      <c r="C941" s="239"/>
      <c r="D941" s="239"/>
      <c r="E941" s="239"/>
      <c r="F941" s="239"/>
      <c r="G941" s="239"/>
      <c r="H941" s="239"/>
      <c r="I941" s="239"/>
      <c r="J941" s="239"/>
      <c r="K941" s="239"/>
      <c r="L941" s="239"/>
      <c r="M941" s="239"/>
    </row>
    <row r="942">
      <c r="A942" s="239"/>
      <c r="B942" s="239"/>
      <c r="C942" s="239"/>
      <c r="D942" s="239"/>
      <c r="E942" s="239"/>
      <c r="F942" s="239"/>
      <c r="G942" s="239"/>
      <c r="H942" s="239"/>
      <c r="I942" s="239"/>
      <c r="J942" s="239"/>
      <c r="K942" s="239"/>
      <c r="L942" s="239"/>
      <c r="M942" s="239"/>
    </row>
    <row r="943">
      <c r="A943" s="239"/>
      <c r="B943" s="239"/>
      <c r="C943" s="239"/>
      <c r="D943" s="239"/>
      <c r="E943" s="239"/>
      <c r="F943" s="239"/>
      <c r="G943" s="239"/>
      <c r="H943" s="239"/>
      <c r="I943" s="239"/>
      <c r="J943" s="239"/>
      <c r="K943" s="239"/>
      <c r="L943" s="239"/>
      <c r="M943" s="239"/>
    </row>
    <row r="944">
      <c r="A944" s="239"/>
      <c r="B944" s="239"/>
      <c r="C944" s="239"/>
      <c r="D944" s="239"/>
      <c r="E944" s="239"/>
      <c r="F944" s="239"/>
      <c r="G944" s="239"/>
      <c r="H944" s="239"/>
      <c r="I944" s="239"/>
      <c r="J944" s="239"/>
      <c r="K944" s="239"/>
      <c r="L944" s="239"/>
      <c r="M944" s="239"/>
    </row>
    <row r="945">
      <c r="A945" s="239"/>
      <c r="B945" s="239"/>
      <c r="C945" s="239"/>
      <c r="D945" s="239"/>
      <c r="E945" s="239"/>
      <c r="F945" s="239"/>
      <c r="G945" s="239"/>
      <c r="H945" s="239"/>
      <c r="I945" s="239"/>
      <c r="J945" s="239"/>
      <c r="K945" s="239"/>
      <c r="L945" s="239"/>
      <c r="M945" s="239"/>
    </row>
    <row r="946">
      <c r="A946" s="239"/>
      <c r="B946" s="239"/>
      <c r="C946" s="239"/>
      <c r="D946" s="239"/>
      <c r="E946" s="239"/>
      <c r="F946" s="239"/>
      <c r="G946" s="239"/>
      <c r="H946" s="239"/>
      <c r="I946" s="239"/>
      <c r="J946" s="239"/>
      <c r="K946" s="239"/>
      <c r="L946" s="239"/>
      <c r="M946" s="239"/>
    </row>
    <row r="947">
      <c r="A947" s="239"/>
      <c r="B947" s="239"/>
      <c r="C947" s="239"/>
      <c r="D947" s="239"/>
      <c r="E947" s="239"/>
      <c r="F947" s="239"/>
      <c r="G947" s="239"/>
      <c r="H947" s="239"/>
      <c r="I947" s="239"/>
      <c r="J947" s="239"/>
      <c r="K947" s="239"/>
      <c r="L947" s="239"/>
      <c r="M947" s="239"/>
    </row>
    <row r="948">
      <c r="A948" s="239"/>
      <c r="B948" s="239"/>
      <c r="C948" s="239"/>
      <c r="D948" s="239"/>
      <c r="E948" s="239"/>
      <c r="F948" s="239"/>
      <c r="G948" s="239"/>
      <c r="H948" s="239"/>
      <c r="I948" s="239"/>
      <c r="J948" s="239"/>
      <c r="K948" s="239"/>
      <c r="L948" s="239"/>
      <c r="M948" s="239"/>
    </row>
    <row r="949">
      <c r="A949" s="239"/>
      <c r="B949" s="239"/>
      <c r="C949" s="239"/>
      <c r="D949" s="239"/>
      <c r="E949" s="239"/>
      <c r="F949" s="239"/>
      <c r="G949" s="239"/>
      <c r="H949" s="239"/>
      <c r="I949" s="239"/>
      <c r="J949" s="239"/>
      <c r="K949" s="239"/>
      <c r="L949" s="239"/>
      <c r="M949" s="239"/>
    </row>
    <row r="950">
      <c r="A950" s="239"/>
      <c r="B950" s="239"/>
      <c r="C950" s="239"/>
      <c r="D950" s="239"/>
      <c r="E950" s="239"/>
      <c r="F950" s="239"/>
      <c r="G950" s="239"/>
      <c r="H950" s="239"/>
      <c r="I950" s="239"/>
      <c r="J950" s="239"/>
      <c r="K950" s="239"/>
      <c r="L950" s="239"/>
      <c r="M950" s="239"/>
    </row>
    <row r="951">
      <c r="A951" s="239"/>
      <c r="B951" s="239"/>
      <c r="C951" s="239"/>
      <c r="D951" s="239"/>
      <c r="E951" s="239"/>
      <c r="F951" s="239"/>
      <c r="G951" s="239"/>
      <c r="H951" s="239"/>
      <c r="I951" s="239"/>
      <c r="J951" s="239"/>
      <c r="K951" s="239"/>
      <c r="L951" s="239"/>
      <c r="M951" s="239"/>
    </row>
    <row r="952">
      <c r="A952" s="239"/>
      <c r="B952" s="239"/>
      <c r="C952" s="239"/>
      <c r="D952" s="239"/>
      <c r="E952" s="239"/>
      <c r="F952" s="239"/>
      <c r="G952" s="239"/>
      <c r="H952" s="239"/>
      <c r="I952" s="239"/>
      <c r="J952" s="239"/>
      <c r="K952" s="239"/>
      <c r="L952" s="239"/>
      <c r="M952" s="239"/>
    </row>
    <row r="953">
      <c r="A953" s="239"/>
      <c r="B953" s="239"/>
      <c r="C953" s="239"/>
      <c r="D953" s="239"/>
      <c r="E953" s="239"/>
      <c r="F953" s="239"/>
      <c r="G953" s="239"/>
      <c r="H953" s="239"/>
      <c r="I953" s="239"/>
      <c r="J953" s="239"/>
      <c r="K953" s="239"/>
      <c r="L953" s="239"/>
      <c r="M953" s="239"/>
    </row>
    <row r="954">
      <c r="A954" s="239"/>
      <c r="B954" s="239"/>
      <c r="C954" s="239"/>
      <c r="D954" s="239"/>
      <c r="E954" s="239"/>
      <c r="F954" s="239"/>
      <c r="G954" s="239"/>
      <c r="H954" s="239"/>
      <c r="I954" s="239"/>
      <c r="J954" s="239"/>
      <c r="K954" s="239"/>
      <c r="L954" s="239"/>
      <c r="M954" s="239"/>
    </row>
    <row r="955">
      <c r="A955" s="239"/>
      <c r="B955" s="239"/>
      <c r="C955" s="239"/>
      <c r="D955" s="239"/>
      <c r="E955" s="239"/>
      <c r="F955" s="239"/>
      <c r="G955" s="239"/>
      <c r="H955" s="239"/>
      <c r="I955" s="239"/>
      <c r="J955" s="239"/>
      <c r="K955" s="239"/>
      <c r="L955" s="239"/>
      <c r="M955" s="239"/>
    </row>
    <row r="956">
      <c r="A956" s="239"/>
      <c r="B956" s="239"/>
      <c r="C956" s="239"/>
      <c r="D956" s="239"/>
      <c r="E956" s="239"/>
      <c r="F956" s="239"/>
      <c r="G956" s="239"/>
      <c r="H956" s="239"/>
      <c r="I956" s="239"/>
      <c r="J956" s="239"/>
      <c r="K956" s="239"/>
      <c r="L956" s="239"/>
      <c r="M956" s="239"/>
    </row>
    <row r="957">
      <c r="A957" s="239"/>
      <c r="B957" s="239"/>
      <c r="C957" s="239"/>
      <c r="D957" s="239"/>
      <c r="E957" s="239"/>
      <c r="F957" s="239"/>
      <c r="G957" s="239"/>
      <c r="H957" s="239"/>
      <c r="I957" s="239"/>
      <c r="J957" s="239"/>
      <c r="K957" s="239"/>
      <c r="L957" s="239"/>
      <c r="M957" s="239"/>
    </row>
    <row r="958">
      <c r="A958" s="239"/>
      <c r="B958" s="239"/>
      <c r="C958" s="239"/>
      <c r="D958" s="239"/>
      <c r="E958" s="239"/>
      <c r="F958" s="239"/>
      <c r="G958" s="239"/>
      <c r="H958" s="239"/>
      <c r="I958" s="239"/>
      <c r="J958" s="239"/>
      <c r="K958" s="239"/>
      <c r="L958" s="239"/>
      <c r="M958" s="239"/>
    </row>
    <row r="959">
      <c r="A959" s="239"/>
      <c r="B959" s="239"/>
      <c r="C959" s="239"/>
      <c r="D959" s="239"/>
      <c r="E959" s="239"/>
      <c r="F959" s="239"/>
      <c r="G959" s="239"/>
      <c r="H959" s="239"/>
      <c r="I959" s="239"/>
      <c r="J959" s="239"/>
      <c r="K959" s="239"/>
      <c r="L959" s="239"/>
      <c r="M959" s="239"/>
    </row>
    <row r="960">
      <c r="A960" s="239"/>
      <c r="B960" s="239"/>
      <c r="C960" s="239"/>
      <c r="D960" s="239"/>
      <c r="E960" s="239"/>
      <c r="F960" s="239"/>
      <c r="G960" s="239"/>
      <c r="H960" s="239"/>
      <c r="I960" s="239"/>
      <c r="J960" s="239"/>
      <c r="K960" s="239"/>
      <c r="L960" s="239"/>
      <c r="M960" s="239"/>
    </row>
    <row r="961">
      <c r="A961" s="239"/>
      <c r="B961" s="239"/>
      <c r="C961" s="239"/>
      <c r="D961" s="239"/>
      <c r="E961" s="239"/>
      <c r="F961" s="239"/>
      <c r="G961" s="239"/>
      <c r="H961" s="239"/>
      <c r="I961" s="239"/>
      <c r="J961" s="239"/>
      <c r="K961" s="239"/>
      <c r="L961" s="239"/>
      <c r="M961" s="239"/>
    </row>
    <row r="962">
      <c r="A962" s="239"/>
      <c r="B962" s="239"/>
      <c r="C962" s="239"/>
      <c r="D962" s="239"/>
      <c r="E962" s="239"/>
      <c r="F962" s="239"/>
      <c r="G962" s="239"/>
      <c r="H962" s="239"/>
      <c r="I962" s="239"/>
      <c r="J962" s="239"/>
      <c r="K962" s="239"/>
      <c r="L962" s="239"/>
      <c r="M962" s="239"/>
    </row>
    <row r="963">
      <c r="A963" s="239"/>
      <c r="B963" s="239"/>
      <c r="C963" s="239"/>
      <c r="D963" s="239"/>
      <c r="E963" s="239"/>
      <c r="F963" s="239"/>
      <c r="G963" s="239"/>
      <c r="H963" s="239"/>
      <c r="I963" s="239"/>
      <c r="J963" s="239"/>
      <c r="K963" s="239"/>
      <c r="L963" s="239"/>
      <c r="M963" s="239"/>
    </row>
    <row r="964">
      <c r="A964" s="239"/>
      <c r="B964" s="239"/>
      <c r="C964" s="239"/>
      <c r="D964" s="239"/>
      <c r="E964" s="239"/>
      <c r="F964" s="239"/>
      <c r="G964" s="239"/>
      <c r="H964" s="239"/>
      <c r="I964" s="239"/>
      <c r="J964" s="239"/>
      <c r="K964" s="239"/>
      <c r="L964" s="239"/>
      <c r="M964" s="239"/>
    </row>
    <row r="965">
      <c r="A965" s="239"/>
      <c r="B965" s="239"/>
      <c r="C965" s="239"/>
      <c r="D965" s="239"/>
      <c r="E965" s="239"/>
      <c r="F965" s="239"/>
      <c r="G965" s="239"/>
      <c r="H965" s="239"/>
      <c r="I965" s="239"/>
      <c r="J965" s="239"/>
      <c r="K965" s="239"/>
      <c r="L965" s="239"/>
      <c r="M965" s="239"/>
    </row>
    <row r="966">
      <c r="A966" s="239"/>
      <c r="B966" s="239"/>
      <c r="C966" s="239"/>
      <c r="D966" s="239"/>
      <c r="E966" s="239"/>
      <c r="F966" s="239"/>
      <c r="G966" s="239"/>
      <c r="H966" s="239"/>
      <c r="I966" s="239"/>
      <c r="J966" s="239"/>
      <c r="K966" s="239"/>
      <c r="L966" s="239"/>
      <c r="M966" s="239"/>
    </row>
    <row r="967">
      <c r="A967" s="239"/>
      <c r="B967" s="239"/>
      <c r="C967" s="239"/>
      <c r="D967" s="239"/>
      <c r="E967" s="239"/>
      <c r="F967" s="239"/>
      <c r="G967" s="239"/>
      <c r="H967" s="239"/>
      <c r="I967" s="239"/>
      <c r="J967" s="239"/>
      <c r="K967" s="239"/>
      <c r="L967" s="239"/>
      <c r="M967" s="239"/>
    </row>
    <row r="968">
      <c r="A968" s="239"/>
      <c r="B968" s="239"/>
      <c r="C968" s="239"/>
      <c r="D968" s="239"/>
      <c r="E968" s="239"/>
      <c r="F968" s="239"/>
      <c r="G968" s="239"/>
      <c r="H968" s="239"/>
      <c r="I968" s="239"/>
      <c r="J968" s="239"/>
      <c r="K968" s="239"/>
      <c r="L968" s="239"/>
      <c r="M968" s="239"/>
    </row>
    <row r="969">
      <c r="A969" s="239"/>
      <c r="B969" s="239"/>
      <c r="C969" s="239"/>
      <c r="D969" s="239"/>
      <c r="E969" s="239"/>
      <c r="F969" s="239"/>
      <c r="G969" s="239"/>
      <c r="H969" s="239"/>
      <c r="I969" s="239"/>
      <c r="J969" s="239"/>
      <c r="K969" s="239"/>
      <c r="L969" s="239"/>
      <c r="M969" s="239"/>
    </row>
    <row r="970">
      <c r="A970" s="239"/>
      <c r="B970" s="239"/>
      <c r="C970" s="239"/>
      <c r="D970" s="239"/>
      <c r="E970" s="239"/>
      <c r="F970" s="239"/>
      <c r="G970" s="239"/>
      <c r="H970" s="239"/>
      <c r="I970" s="239"/>
      <c r="J970" s="239"/>
      <c r="K970" s="239"/>
      <c r="L970" s="239"/>
      <c r="M970" s="239"/>
    </row>
    <row r="971">
      <c r="A971" s="239"/>
      <c r="B971" s="239"/>
      <c r="C971" s="239"/>
      <c r="D971" s="239"/>
      <c r="E971" s="239"/>
      <c r="F971" s="239"/>
      <c r="G971" s="239"/>
      <c r="H971" s="239"/>
      <c r="I971" s="239"/>
      <c r="J971" s="239"/>
      <c r="K971" s="239"/>
      <c r="L971" s="239"/>
      <c r="M971" s="239"/>
    </row>
    <row r="972">
      <c r="A972" s="239"/>
      <c r="B972" s="239"/>
      <c r="C972" s="239"/>
      <c r="D972" s="239"/>
      <c r="E972" s="239"/>
      <c r="F972" s="239"/>
      <c r="G972" s="239"/>
      <c r="H972" s="239"/>
      <c r="I972" s="239"/>
      <c r="J972" s="239"/>
      <c r="K972" s="239"/>
      <c r="L972" s="239"/>
      <c r="M972" s="239"/>
    </row>
  </sheetData>
  <mergeCells count="2">
    <mergeCell ref="A1:A2"/>
    <mergeCell ref="B1:M1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9.13"/>
    <col customWidth="1" min="3" max="13" width="9.38"/>
  </cols>
  <sheetData>
    <row r="1">
      <c r="A1" s="228" t="s">
        <v>573</v>
      </c>
      <c r="B1" s="229" t="s">
        <v>648</v>
      </c>
      <c r="C1" s="2"/>
      <c r="D1" s="2"/>
      <c r="E1" s="2"/>
      <c r="F1" s="2"/>
      <c r="G1" s="2"/>
      <c r="H1" s="2"/>
      <c r="I1" s="2"/>
      <c r="J1" s="2"/>
      <c r="K1" s="2"/>
      <c r="L1" s="2"/>
      <c r="M1" s="3"/>
    </row>
    <row r="2">
      <c r="A2" s="109"/>
      <c r="B2" s="230">
        <f>'AWS cost summary (Backup)'!C2</f>
        <v>45474</v>
      </c>
      <c r="C2" s="230">
        <f>'AWS cost summary (Backup)'!D2</f>
        <v>45505</v>
      </c>
      <c r="D2" s="230">
        <f>'AWS cost summary (Backup)'!E2</f>
        <v>45536</v>
      </c>
      <c r="E2" s="230">
        <f>'AWS cost summary (Backup)'!F2</f>
        <v>45566</v>
      </c>
      <c r="F2" s="230">
        <f>'AWS cost summary (Backup)'!G2</f>
        <v>45597</v>
      </c>
      <c r="G2" s="230">
        <f>'AWS cost summary (Backup)'!H2</f>
        <v>45627</v>
      </c>
      <c r="H2" s="230">
        <f>'AWS cost summary (Backup)'!I2</f>
        <v>45658</v>
      </c>
      <c r="I2" s="230">
        <f>'AWS cost summary (Backup)'!J2</f>
        <v>45689</v>
      </c>
      <c r="J2" s="230">
        <f>'AWS cost summary (Backup)'!K2</f>
        <v>45717</v>
      </c>
      <c r="K2" s="230">
        <f>'AWS cost summary (Backup)'!L2</f>
        <v>45748</v>
      </c>
      <c r="L2" s="230">
        <f>'AWS cost summary (Backup)'!M2</f>
        <v>45778</v>
      </c>
      <c r="M2" s="230">
        <f>'AWS cost summary (Backup)'!N2</f>
        <v>45809</v>
      </c>
    </row>
    <row r="3">
      <c r="A3" s="231" t="s">
        <v>649</v>
      </c>
      <c r="B3" s="232">
        <v>0.0</v>
      </c>
      <c r="C3" s="232">
        <v>0.0</v>
      </c>
      <c r="D3" s="232">
        <v>0.0</v>
      </c>
      <c r="E3" s="232">
        <v>0.0</v>
      </c>
      <c r="F3" s="232">
        <v>0.0</v>
      </c>
      <c r="G3" s="232">
        <v>0.0</v>
      </c>
      <c r="H3" s="232">
        <v>0.0</v>
      </c>
      <c r="I3" s="232">
        <v>0.0</v>
      </c>
      <c r="J3" s="232">
        <v>0.0</v>
      </c>
      <c r="K3" s="232">
        <v>0.0</v>
      </c>
      <c r="L3" s="232">
        <v>0.0</v>
      </c>
      <c r="M3" s="232">
        <v>0.0</v>
      </c>
    </row>
    <row r="4">
      <c r="A4" s="233" t="s">
        <v>650</v>
      </c>
      <c r="B4" s="234">
        <f>'GCP cost summary'!B42</f>
        <v>0.03011002297</v>
      </c>
      <c r="C4" s="234">
        <f>'GCP cost summary'!C42</f>
        <v>0.04013229384</v>
      </c>
      <c r="D4" s="234">
        <f>'GCP cost summary'!D42</f>
        <v>3.469969616</v>
      </c>
      <c r="E4" s="234">
        <f>'GCP cost summary'!E42</f>
        <v>0.04011996385</v>
      </c>
      <c r="F4" s="234">
        <f>'GCP cost summary'!F42</f>
        <v>0.04015149031</v>
      </c>
      <c r="G4" s="234">
        <f>'GCP cost summary'!G42</f>
        <v>0.04069761708</v>
      </c>
      <c r="H4" s="234">
        <f>'GCP cost summary'!H42</f>
        <v>0.04075332516</v>
      </c>
      <c r="I4" s="234">
        <f>'GCP cost summary'!I42</f>
        <v>0.04038568107</v>
      </c>
      <c r="J4" s="234">
        <f>'GCP cost summary'!J42</f>
        <v>0.04040720426</v>
      </c>
      <c r="K4" s="234">
        <f>'GCP cost summary'!K42</f>
        <v>0.04135921879</v>
      </c>
      <c r="L4" s="234">
        <f>'GCP cost summary'!L42</f>
        <v>0.0424171699</v>
      </c>
      <c r="M4" s="234">
        <f>'GCP cost summary'!M42</f>
        <v>0</v>
      </c>
    </row>
    <row r="5">
      <c r="A5" s="235" t="s">
        <v>651</v>
      </c>
      <c r="B5" s="236">
        <f t="shared" ref="B5:M5" si="1">SUM(B3:B4)</f>
        <v>0.03011002297</v>
      </c>
      <c r="C5" s="236">
        <f t="shared" si="1"/>
        <v>0.04013229384</v>
      </c>
      <c r="D5" s="236">
        <f t="shared" si="1"/>
        <v>3.469969616</v>
      </c>
      <c r="E5" s="236">
        <f t="shared" si="1"/>
        <v>0.04011996385</v>
      </c>
      <c r="F5" s="236">
        <f t="shared" si="1"/>
        <v>0.04015149031</v>
      </c>
      <c r="G5" s="236">
        <f t="shared" si="1"/>
        <v>0.04069761708</v>
      </c>
      <c r="H5" s="236">
        <f t="shared" si="1"/>
        <v>0.04075332516</v>
      </c>
      <c r="I5" s="236">
        <f t="shared" si="1"/>
        <v>0.04038568107</v>
      </c>
      <c r="J5" s="236">
        <f t="shared" si="1"/>
        <v>0.04040720426</v>
      </c>
      <c r="K5" s="236">
        <f t="shared" si="1"/>
        <v>0.04135921879</v>
      </c>
      <c r="L5" s="236">
        <f t="shared" si="1"/>
        <v>0.0424171699</v>
      </c>
      <c r="M5" s="236">
        <f t="shared" si="1"/>
        <v>0</v>
      </c>
    </row>
    <row r="6">
      <c r="A6" s="4"/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</row>
    <row r="7">
      <c r="A7" s="239"/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</row>
    <row r="8">
      <c r="A8" s="239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</row>
    <row r="9">
      <c r="A9" s="239"/>
      <c r="B9" s="239"/>
      <c r="C9" s="239"/>
      <c r="D9" s="239"/>
      <c r="E9" s="239"/>
      <c r="F9" s="239"/>
      <c r="G9" s="239"/>
      <c r="H9" s="239"/>
      <c r="I9" s="239"/>
      <c r="J9" s="239"/>
      <c r="K9" s="239"/>
      <c r="L9" s="239"/>
      <c r="M9" s="239"/>
    </row>
    <row r="10">
      <c r="A10" s="239"/>
      <c r="B10" s="239"/>
      <c r="C10" s="239"/>
      <c r="D10" s="239"/>
      <c r="E10" s="239"/>
      <c r="F10" s="239"/>
      <c r="G10" s="239"/>
      <c r="H10" s="239"/>
      <c r="I10" s="239"/>
      <c r="J10" s="239"/>
      <c r="K10" s="239"/>
      <c r="L10" s="239"/>
      <c r="M10" s="239"/>
    </row>
    <row r="11">
      <c r="A11" s="239"/>
      <c r="B11" s="239"/>
      <c r="C11" s="239"/>
      <c r="D11" s="239"/>
      <c r="E11" s="239"/>
      <c r="F11" s="239"/>
      <c r="G11" s="239"/>
      <c r="H11" s="239"/>
      <c r="I11" s="239"/>
      <c r="J11" s="239"/>
      <c r="K11" s="239"/>
      <c r="L11" s="239"/>
      <c r="M11" s="239"/>
    </row>
    <row r="12">
      <c r="A12" s="239"/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</row>
    <row r="13">
      <c r="A13" s="239"/>
      <c r="B13" s="239"/>
      <c r="C13" s="239"/>
      <c r="D13" s="239"/>
      <c r="E13" s="239"/>
      <c r="F13" s="239"/>
      <c r="G13" s="239"/>
      <c r="H13" s="239"/>
      <c r="I13" s="239"/>
      <c r="J13" s="239"/>
      <c r="K13" s="239"/>
      <c r="L13" s="239"/>
      <c r="M13" s="239"/>
    </row>
    <row r="14">
      <c r="A14" s="239"/>
      <c r="B14" s="239"/>
      <c r="C14" s="239"/>
      <c r="D14" s="239"/>
      <c r="E14" s="239"/>
      <c r="F14" s="239"/>
      <c r="G14" s="239"/>
      <c r="H14" s="239"/>
      <c r="I14" s="239"/>
      <c r="J14" s="239"/>
      <c r="K14" s="239"/>
      <c r="L14" s="239"/>
      <c r="M14" s="239"/>
    </row>
    <row r="15">
      <c r="A15" s="239"/>
      <c r="B15" s="239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</row>
    <row r="16">
      <c r="A16" s="239"/>
      <c r="B16" s="239"/>
      <c r="C16" s="239"/>
      <c r="D16" s="239"/>
      <c r="E16" s="239"/>
      <c r="F16" s="239"/>
      <c r="G16" s="239"/>
      <c r="H16" s="239"/>
      <c r="I16" s="239"/>
      <c r="J16" s="239"/>
      <c r="K16" s="239"/>
      <c r="L16" s="239"/>
      <c r="M16" s="239"/>
    </row>
    <row r="17">
      <c r="A17" s="239"/>
      <c r="B17" s="239"/>
      <c r="C17" s="239"/>
      <c r="D17" s="239"/>
      <c r="E17" s="239"/>
      <c r="F17" s="239"/>
      <c r="G17" s="239"/>
      <c r="H17" s="239"/>
      <c r="I17" s="239"/>
      <c r="J17" s="239"/>
      <c r="K17" s="239"/>
      <c r="L17" s="239"/>
      <c r="M17" s="239"/>
    </row>
    <row r="18">
      <c r="A18" s="239"/>
      <c r="B18" s="239"/>
      <c r="C18" s="239"/>
      <c r="D18" s="239"/>
      <c r="E18" s="239"/>
      <c r="F18" s="239"/>
      <c r="G18" s="239"/>
      <c r="H18" s="239"/>
      <c r="I18" s="239"/>
      <c r="J18" s="239"/>
      <c r="K18" s="239"/>
      <c r="L18" s="239"/>
      <c r="M18" s="239"/>
    </row>
    <row r="19">
      <c r="A19" s="239"/>
      <c r="B19" s="239"/>
      <c r="C19" s="239"/>
      <c r="D19" s="239"/>
      <c r="E19" s="239"/>
      <c r="F19" s="239"/>
      <c r="G19" s="239"/>
      <c r="H19" s="239"/>
      <c r="I19" s="239"/>
      <c r="J19" s="239"/>
      <c r="K19" s="239"/>
      <c r="L19" s="239"/>
      <c r="M19" s="239"/>
    </row>
    <row r="20">
      <c r="A20" s="239"/>
      <c r="B20" s="239"/>
      <c r="C20" s="239"/>
      <c r="D20" s="239"/>
      <c r="E20" s="239"/>
      <c r="F20" s="239"/>
      <c r="G20" s="239"/>
      <c r="H20" s="239"/>
      <c r="I20" s="239"/>
      <c r="J20" s="239"/>
      <c r="K20" s="239"/>
      <c r="L20" s="239"/>
      <c r="M20" s="239"/>
    </row>
    <row r="21">
      <c r="A21" s="239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</row>
    <row r="22">
      <c r="A22" s="239"/>
      <c r="B22" s="239"/>
      <c r="C22" s="239"/>
      <c r="D22" s="239"/>
      <c r="E22" s="239"/>
      <c r="F22" s="239"/>
      <c r="G22" s="239"/>
      <c r="H22" s="239"/>
      <c r="I22" s="239"/>
      <c r="J22" s="239"/>
      <c r="K22" s="239"/>
      <c r="L22" s="239"/>
      <c r="M22" s="239"/>
    </row>
    <row r="23">
      <c r="A23" s="239"/>
      <c r="B23" s="239"/>
      <c r="C23" s="239"/>
      <c r="D23" s="239"/>
      <c r="E23" s="239"/>
      <c r="F23" s="239"/>
      <c r="G23" s="239"/>
      <c r="H23" s="239"/>
      <c r="I23" s="239"/>
      <c r="J23" s="239"/>
      <c r="K23" s="239"/>
      <c r="L23" s="239"/>
      <c r="M23" s="239"/>
    </row>
    <row r="24">
      <c r="A24" s="239"/>
      <c r="B24" s="239"/>
      <c r="C24" s="239"/>
      <c r="D24" s="239"/>
      <c r="E24" s="239"/>
      <c r="F24" s="239"/>
      <c r="G24" s="239"/>
      <c r="H24" s="239"/>
      <c r="I24" s="239"/>
      <c r="J24" s="239"/>
      <c r="K24" s="239"/>
      <c r="L24" s="239"/>
      <c r="M24" s="239"/>
    </row>
    <row r="25">
      <c r="A25" s="239"/>
      <c r="B25" s="239"/>
      <c r="C25" s="239"/>
      <c r="D25" s="239"/>
      <c r="E25" s="239"/>
      <c r="F25" s="239"/>
      <c r="G25" s="239"/>
      <c r="H25" s="239"/>
      <c r="I25" s="239"/>
      <c r="J25" s="239"/>
      <c r="K25" s="239"/>
      <c r="L25" s="239"/>
      <c r="M25" s="239"/>
    </row>
    <row r="26">
      <c r="A26" s="239"/>
      <c r="B26" s="239"/>
      <c r="C26" s="239"/>
      <c r="D26" s="239"/>
      <c r="E26" s="239"/>
      <c r="F26" s="239"/>
      <c r="G26" s="239"/>
      <c r="H26" s="239"/>
      <c r="I26" s="239"/>
      <c r="J26" s="239"/>
      <c r="K26" s="239"/>
      <c r="L26" s="239"/>
      <c r="M26" s="239"/>
    </row>
    <row r="27">
      <c r="A27" s="239"/>
      <c r="B27" s="239"/>
      <c r="C27" s="239"/>
      <c r="D27" s="239"/>
      <c r="E27" s="239"/>
      <c r="F27" s="239"/>
      <c r="G27" s="239"/>
      <c r="H27" s="239"/>
      <c r="I27" s="239"/>
      <c r="J27" s="239"/>
      <c r="K27" s="239"/>
      <c r="L27" s="239"/>
      <c r="M27" s="239"/>
    </row>
    <row r="28">
      <c r="A28" s="239"/>
      <c r="B28" s="239"/>
      <c r="C28" s="239"/>
      <c r="D28" s="239"/>
      <c r="E28" s="239"/>
      <c r="F28" s="239"/>
      <c r="G28" s="239"/>
      <c r="H28" s="239"/>
      <c r="I28" s="239"/>
      <c r="J28" s="239"/>
      <c r="K28" s="239"/>
      <c r="L28" s="239"/>
      <c r="M28" s="239"/>
    </row>
    <row r="29">
      <c r="A29" s="239"/>
      <c r="B29" s="239"/>
      <c r="C29" s="239"/>
      <c r="D29" s="239"/>
      <c r="E29" s="239"/>
      <c r="F29" s="239"/>
      <c r="G29" s="239"/>
      <c r="H29" s="239"/>
      <c r="I29" s="239"/>
      <c r="J29" s="239"/>
      <c r="K29" s="239"/>
      <c r="L29" s="239"/>
      <c r="M29" s="239"/>
    </row>
    <row r="30">
      <c r="A30" s="239"/>
      <c r="B30" s="239"/>
      <c r="C30" s="239"/>
      <c r="D30" s="239"/>
      <c r="E30" s="239"/>
      <c r="F30" s="239"/>
      <c r="G30" s="239"/>
      <c r="H30" s="239"/>
      <c r="I30" s="239"/>
      <c r="J30" s="239"/>
      <c r="K30" s="239"/>
      <c r="L30" s="239"/>
      <c r="M30" s="239"/>
    </row>
    <row r="31">
      <c r="A31" s="239"/>
      <c r="B31" s="239"/>
      <c r="C31" s="239"/>
      <c r="D31" s="239"/>
      <c r="E31" s="239"/>
      <c r="F31" s="239"/>
      <c r="G31" s="239"/>
      <c r="H31" s="239"/>
      <c r="I31" s="239"/>
      <c r="J31" s="239"/>
      <c r="K31" s="239"/>
      <c r="L31" s="239"/>
      <c r="M31" s="239"/>
    </row>
    <row r="32">
      <c r="A32" s="239"/>
      <c r="B32" s="239"/>
      <c r="C32" s="239"/>
      <c r="D32" s="239"/>
      <c r="E32" s="239"/>
      <c r="F32" s="239"/>
      <c r="G32" s="239"/>
      <c r="H32" s="239"/>
      <c r="I32" s="239"/>
      <c r="J32" s="239"/>
      <c r="K32" s="239"/>
      <c r="L32" s="239"/>
      <c r="M32" s="239"/>
    </row>
    <row r="33">
      <c r="A33" s="239"/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</row>
    <row r="34">
      <c r="A34" s="239"/>
      <c r="B34" s="239"/>
      <c r="C34" s="239"/>
      <c r="D34" s="239"/>
      <c r="E34" s="239"/>
      <c r="F34" s="239"/>
      <c r="G34" s="239"/>
      <c r="H34" s="239"/>
      <c r="I34" s="239"/>
      <c r="J34" s="239"/>
      <c r="K34" s="239"/>
      <c r="L34" s="239"/>
      <c r="M34" s="239"/>
    </row>
    <row r="35">
      <c r="A35" s="239"/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</row>
    <row r="36">
      <c r="A36" s="239"/>
      <c r="B36" s="239"/>
      <c r="C36" s="239"/>
      <c r="D36" s="239"/>
      <c r="E36" s="239"/>
      <c r="F36" s="239"/>
      <c r="G36" s="239"/>
      <c r="H36" s="239"/>
      <c r="I36" s="239"/>
      <c r="J36" s="239"/>
      <c r="K36" s="239"/>
      <c r="L36" s="239"/>
      <c r="M36" s="239"/>
    </row>
    <row r="37">
      <c r="A37" s="239"/>
      <c r="B37" s="239"/>
      <c r="C37" s="239"/>
      <c r="D37" s="239"/>
      <c r="E37" s="239"/>
      <c r="F37" s="239"/>
      <c r="G37" s="239"/>
      <c r="H37" s="239"/>
      <c r="I37" s="239"/>
      <c r="J37" s="239"/>
      <c r="K37" s="239"/>
      <c r="L37" s="239"/>
      <c r="M37" s="239"/>
    </row>
    <row r="38">
      <c r="A38" s="239"/>
      <c r="B38" s="239"/>
      <c r="C38" s="239"/>
      <c r="D38" s="239"/>
      <c r="E38" s="239"/>
      <c r="F38" s="239"/>
      <c r="G38" s="239"/>
      <c r="H38" s="239"/>
      <c r="I38" s="239"/>
      <c r="J38" s="239"/>
      <c r="K38" s="239"/>
      <c r="L38" s="239"/>
      <c r="M38" s="239"/>
    </row>
    <row r="39">
      <c r="A39" s="239"/>
      <c r="B39" s="239"/>
      <c r="C39" s="239"/>
      <c r="D39" s="239"/>
      <c r="E39" s="239"/>
      <c r="F39" s="239"/>
      <c r="G39" s="239"/>
      <c r="H39" s="239"/>
      <c r="I39" s="239"/>
      <c r="J39" s="239"/>
      <c r="K39" s="239"/>
      <c r="L39" s="239"/>
      <c r="M39" s="239"/>
    </row>
    <row r="40">
      <c r="A40" s="239"/>
      <c r="B40" s="239"/>
      <c r="C40" s="239"/>
      <c r="D40" s="239"/>
      <c r="E40" s="239"/>
      <c r="F40" s="239"/>
      <c r="G40" s="239"/>
      <c r="H40" s="239"/>
      <c r="I40" s="239"/>
      <c r="J40" s="239"/>
      <c r="K40" s="239"/>
      <c r="L40" s="239"/>
      <c r="M40" s="239"/>
    </row>
    <row r="41">
      <c r="A41" s="239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</row>
    <row r="42">
      <c r="A42" s="239"/>
      <c r="B42" s="239"/>
      <c r="C42" s="239"/>
      <c r="D42" s="239"/>
      <c r="E42" s="239"/>
      <c r="F42" s="239"/>
      <c r="G42" s="239"/>
      <c r="H42" s="239"/>
      <c r="I42" s="239"/>
      <c r="J42" s="239"/>
      <c r="K42" s="239"/>
      <c r="L42" s="239"/>
      <c r="M42" s="239"/>
    </row>
    <row r="43">
      <c r="A43" s="239"/>
      <c r="B43" s="239"/>
      <c r="C43" s="239"/>
      <c r="D43" s="239"/>
      <c r="E43" s="239"/>
      <c r="F43" s="239"/>
      <c r="G43" s="239"/>
      <c r="H43" s="239"/>
      <c r="I43" s="239"/>
      <c r="J43" s="239"/>
      <c r="K43" s="239"/>
      <c r="L43" s="239"/>
      <c r="M43" s="239"/>
    </row>
    <row r="44">
      <c r="A44" s="239"/>
      <c r="B44" s="239"/>
      <c r="C44" s="239"/>
      <c r="D44" s="239"/>
      <c r="E44" s="239"/>
      <c r="F44" s="239"/>
      <c r="G44" s="239"/>
      <c r="H44" s="239"/>
      <c r="I44" s="239"/>
      <c r="J44" s="239"/>
      <c r="K44" s="239"/>
      <c r="L44" s="239"/>
      <c r="M44" s="239"/>
    </row>
    <row r="45">
      <c r="A45" s="239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</row>
    <row r="46">
      <c r="A46" s="239"/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</row>
    <row r="47">
      <c r="A47" s="239"/>
      <c r="B47" s="239"/>
      <c r="C47" s="239"/>
      <c r="D47" s="239"/>
      <c r="E47" s="239"/>
      <c r="F47" s="239"/>
      <c r="G47" s="239"/>
      <c r="H47" s="239"/>
      <c r="I47" s="239"/>
      <c r="J47" s="239"/>
      <c r="K47" s="239"/>
      <c r="L47" s="239"/>
      <c r="M47" s="239"/>
    </row>
    <row r="48">
      <c r="A48" s="239"/>
      <c r="B48" s="239"/>
      <c r="C48" s="239"/>
      <c r="D48" s="239"/>
      <c r="E48" s="239"/>
      <c r="F48" s="239"/>
      <c r="G48" s="239"/>
      <c r="H48" s="239"/>
      <c r="I48" s="239"/>
      <c r="J48" s="239"/>
      <c r="K48" s="239"/>
      <c r="L48" s="239"/>
      <c r="M48" s="239"/>
    </row>
    <row r="49">
      <c r="A49" s="239"/>
      <c r="B49" s="239"/>
      <c r="C49" s="239"/>
      <c r="D49" s="239"/>
      <c r="E49" s="239"/>
      <c r="F49" s="239"/>
      <c r="G49" s="239"/>
      <c r="H49" s="239"/>
      <c r="I49" s="239"/>
      <c r="J49" s="239"/>
      <c r="K49" s="239"/>
      <c r="L49" s="239"/>
      <c r="M49" s="239"/>
    </row>
    <row r="50">
      <c r="A50" s="239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</row>
    <row r="51">
      <c r="A51" s="239"/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</row>
    <row r="52">
      <c r="A52" s="239"/>
      <c r="B52" s="239"/>
      <c r="C52" s="239"/>
      <c r="D52" s="239"/>
      <c r="E52" s="239"/>
      <c r="F52" s="239"/>
      <c r="G52" s="239"/>
      <c r="H52" s="239"/>
      <c r="I52" s="239"/>
      <c r="J52" s="239"/>
      <c r="K52" s="239"/>
      <c r="L52" s="239"/>
      <c r="M52" s="239"/>
    </row>
    <row r="53">
      <c r="A53" s="239"/>
      <c r="B53" s="239"/>
      <c r="C53" s="239"/>
      <c r="D53" s="239"/>
      <c r="E53" s="239"/>
      <c r="F53" s="239"/>
      <c r="G53" s="239"/>
      <c r="H53" s="239"/>
      <c r="I53" s="239"/>
      <c r="J53" s="239"/>
      <c r="K53" s="239"/>
      <c r="L53" s="239"/>
      <c r="M53" s="239"/>
    </row>
    <row r="54">
      <c r="A54" s="239"/>
      <c r="B54" s="239"/>
      <c r="C54" s="239"/>
      <c r="D54" s="239"/>
      <c r="E54" s="239"/>
      <c r="F54" s="239"/>
      <c r="G54" s="239"/>
      <c r="H54" s="239"/>
      <c r="I54" s="239"/>
      <c r="J54" s="239"/>
      <c r="K54" s="239"/>
      <c r="L54" s="239"/>
      <c r="M54" s="239"/>
    </row>
    <row r="55">
      <c r="A55" s="239"/>
      <c r="B55" s="239"/>
      <c r="C55" s="239"/>
      <c r="D55" s="239"/>
      <c r="E55" s="239"/>
      <c r="F55" s="239"/>
      <c r="G55" s="239"/>
      <c r="H55" s="239"/>
      <c r="I55" s="239"/>
      <c r="J55" s="239"/>
      <c r="K55" s="239"/>
      <c r="L55" s="239"/>
      <c r="M55" s="239"/>
    </row>
    <row r="56">
      <c r="A56" s="239"/>
      <c r="B56" s="239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</row>
    <row r="57">
      <c r="A57" s="239"/>
      <c r="B57" s="239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</row>
    <row r="58">
      <c r="A58" s="239"/>
      <c r="B58" s="239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</row>
    <row r="59">
      <c r="A59" s="239"/>
      <c r="B59" s="239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</row>
    <row r="60">
      <c r="A60" s="239"/>
      <c r="B60" s="239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</row>
    <row r="61">
      <c r="A61" s="239"/>
      <c r="B61" s="239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</row>
    <row r="62">
      <c r="A62" s="239"/>
      <c r="B62" s="239"/>
      <c r="C62" s="239"/>
      <c r="D62" s="239"/>
      <c r="E62" s="239"/>
      <c r="F62" s="239"/>
      <c r="G62" s="239"/>
      <c r="H62" s="239"/>
      <c r="I62" s="239"/>
      <c r="J62" s="239"/>
      <c r="K62" s="239"/>
      <c r="L62" s="239"/>
      <c r="M62" s="239"/>
    </row>
    <row r="63">
      <c r="A63" s="239"/>
      <c r="B63" s="239"/>
      <c r="C63" s="239"/>
      <c r="D63" s="239"/>
      <c r="E63" s="239"/>
      <c r="F63" s="239"/>
      <c r="G63" s="239"/>
      <c r="H63" s="239"/>
      <c r="I63" s="239"/>
      <c r="J63" s="239"/>
      <c r="K63" s="239"/>
      <c r="L63" s="239"/>
      <c r="M63" s="239"/>
    </row>
    <row r="64">
      <c r="A64" s="239"/>
      <c r="B64" s="239"/>
      <c r="C64" s="239"/>
      <c r="D64" s="239"/>
      <c r="E64" s="239"/>
      <c r="F64" s="239"/>
      <c r="G64" s="239"/>
      <c r="H64" s="239"/>
      <c r="I64" s="239"/>
      <c r="J64" s="239"/>
      <c r="K64" s="239"/>
      <c r="L64" s="239"/>
      <c r="M64" s="239"/>
    </row>
    <row r="65">
      <c r="A65" s="239"/>
      <c r="B65" s="239"/>
      <c r="C65" s="239"/>
      <c r="D65" s="239"/>
      <c r="E65" s="239"/>
      <c r="F65" s="239"/>
      <c r="G65" s="239"/>
      <c r="H65" s="239"/>
      <c r="I65" s="239"/>
      <c r="J65" s="239"/>
      <c r="K65" s="239"/>
      <c r="L65" s="239"/>
      <c r="M65" s="239"/>
    </row>
    <row r="66">
      <c r="A66" s="239"/>
      <c r="B66" s="239"/>
      <c r="C66" s="239"/>
      <c r="D66" s="239"/>
      <c r="E66" s="239"/>
      <c r="F66" s="239"/>
      <c r="G66" s="239"/>
      <c r="H66" s="239"/>
      <c r="I66" s="239"/>
      <c r="J66" s="239"/>
      <c r="K66" s="239"/>
      <c r="L66" s="239"/>
      <c r="M66" s="239"/>
    </row>
    <row r="67">
      <c r="A67" s="239"/>
      <c r="B67" s="239"/>
      <c r="C67" s="239"/>
      <c r="D67" s="239"/>
      <c r="E67" s="239"/>
      <c r="F67" s="239"/>
      <c r="G67" s="239"/>
      <c r="H67" s="239"/>
      <c r="I67" s="239"/>
      <c r="J67" s="239"/>
      <c r="K67" s="239"/>
      <c r="L67" s="239"/>
      <c r="M67" s="239"/>
    </row>
    <row r="68">
      <c r="A68" s="239"/>
      <c r="B68" s="239"/>
      <c r="C68" s="239"/>
      <c r="D68" s="239"/>
      <c r="E68" s="239"/>
      <c r="F68" s="239"/>
      <c r="G68" s="239"/>
      <c r="H68" s="239"/>
      <c r="I68" s="239"/>
      <c r="J68" s="239"/>
      <c r="K68" s="239"/>
      <c r="L68" s="239"/>
      <c r="M68" s="239"/>
    </row>
    <row r="69">
      <c r="A69" s="239"/>
      <c r="B69" s="239"/>
      <c r="C69" s="239"/>
      <c r="D69" s="239"/>
      <c r="E69" s="239"/>
      <c r="F69" s="239"/>
      <c r="G69" s="239"/>
      <c r="H69" s="239"/>
      <c r="I69" s="239"/>
      <c r="J69" s="239"/>
      <c r="K69" s="239"/>
      <c r="L69" s="239"/>
      <c r="M69" s="239"/>
    </row>
    <row r="70">
      <c r="A70" s="239"/>
      <c r="B70" s="239"/>
      <c r="C70" s="239"/>
      <c r="D70" s="239"/>
      <c r="E70" s="239"/>
      <c r="F70" s="239"/>
      <c r="G70" s="239"/>
      <c r="H70" s="239"/>
      <c r="I70" s="239"/>
      <c r="J70" s="239"/>
      <c r="K70" s="239"/>
      <c r="L70" s="239"/>
      <c r="M70" s="239"/>
    </row>
    <row r="71">
      <c r="A71" s="239"/>
      <c r="B71" s="239"/>
      <c r="C71" s="239"/>
      <c r="D71" s="239"/>
      <c r="E71" s="239"/>
      <c r="F71" s="239"/>
      <c r="G71" s="239"/>
      <c r="H71" s="239"/>
      <c r="I71" s="239"/>
      <c r="J71" s="239"/>
      <c r="K71" s="239"/>
      <c r="L71" s="239"/>
      <c r="M71" s="239"/>
    </row>
    <row r="72">
      <c r="A72" s="239"/>
      <c r="B72" s="239"/>
      <c r="C72" s="239"/>
      <c r="D72" s="239"/>
      <c r="E72" s="239"/>
      <c r="F72" s="239"/>
      <c r="G72" s="239"/>
      <c r="H72" s="239"/>
      <c r="I72" s="239"/>
      <c r="J72" s="239"/>
      <c r="K72" s="239"/>
      <c r="L72" s="239"/>
      <c r="M72" s="239"/>
    </row>
    <row r="73">
      <c r="A73" s="239"/>
      <c r="B73" s="239"/>
      <c r="C73" s="239"/>
      <c r="D73" s="239"/>
      <c r="E73" s="239"/>
      <c r="F73" s="239"/>
      <c r="G73" s="239"/>
      <c r="H73" s="239"/>
      <c r="I73" s="239"/>
      <c r="J73" s="239"/>
      <c r="K73" s="239"/>
      <c r="L73" s="239"/>
      <c r="M73" s="239"/>
    </row>
    <row r="74">
      <c r="A74" s="239"/>
      <c r="B74" s="239"/>
      <c r="C74" s="239"/>
      <c r="D74" s="239"/>
      <c r="E74" s="239"/>
      <c r="F74" s="239"/>
      <c r="G74" s="239"/>
      <c r="H74" s="239"/>
      <c r="I74" s="239"/>
      <c r="J74" s="239"/>
      <c r="K74" s="239"/>
      <c r="L74" s="239"/>
      <c r="M74" s="239"/>
    </row>
    <row r="75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</row>
    <row r="76">
      <c r="A76" s="239"/>
      <c r="B76" s="239"/>
      <c r="C76" s="239"/>
      <c r="D76" s="239"/>
      <c r="E76" s="239"/>
      <c r="F76" s="239"/>
      <c r="G76" s="239"/>
      <c r="H76" s="239"/>
      <c r="I76" s="239"/>
      <c r="J76" s="239"/>
      <c r="K76" s="239"/>
      <c r="L76" s="239"/>
      <c r="M76" s="239"/>
    </row>
    <row r="77">
      <c r="A77" s="239"/>
      <c r="B77" s="239"/>
      <c r="C77" s="239"/>
      <c r="D77" s="239"/>
      <c r="E77" s="239"/>
      <c r="F77" s="239"/>
      <c r="G77" s="239"/>
      <c r="H77" s="239"/>
      <c r="I77" s="239"/>
      <c r="J77" s="239"/>
      <c r="K77" s="239"/>
      <c r="L77" s="239"/>
      <c r="M77" s="239"/>
    </row>
    <row r="78">
      <c r="A78" s="239"/>
      <c r="B78" s="239"/>
      <c r="C78" s="239"/>
      <c r="D78" s="239"/>
      <c r="E78" s="239"/>
      <c r="F78" s="239"/>
      <c r="G78" s="239"/>
      <c r="H78" s="239"/>
      <c r="I78" s="239"/>
      <c r="J78" s="239"/>
      <c r="K78" s="239"/>
      <c r="L78" s="239"/>
      <c r="M78" s="239"/>
    </row>
    <row r="79">
      <c r="A79" s="239"/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</row>
    <row r="80">
      <c r="A80" s="239"/>
      <c r="B80" s="239"/>
      <c r="C80" s="239"/>
      <c r="D80" s="239"/>
      <c r="E80" s="239"/>
      <c r="F80" s="239"/>
      <c r="G80" s="239"/>
      <c r="H80" s="239"/>
      <c r="I80" s="239"/>
      <c r="J80" s="239"/>
      <c r="K80" s="239"/>
      <c r="L80" s="239"/>
      <c r="M80" s="239"/>
    </row>
    <row r="81">
      <c r="A81" s="239"/>
      <c r="B81" s="239"/>
      <c r="C81" s="239"/>
      <c r="D81" s="239"/>
      <c r="E81" s="239"/>
      <c r="F81" s="239"/>
      <c r="G81" s="239"/>
      <c r="H81" s="239"/>
      <c r="I81" s="239"/>
      <c r="J81" s="239"/>
      <c r="K81" s="239"/>
      <c r="L81" s="239"/>
      <c r="M81" s="239"/>
    </row>
    <row r="82">
      <c r="A82" s="239"/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</row>
    <row r="83">
      <c r="A83" s="239"/>
      <c r="B83" s="239"/>
      <c r="C83" s="239"/>
      <c r="D83" s="239"/>
      <c r="E83" s="239"/>
      <c r="F83" s="239"/>
      <c r="G83" s="239"/>
      <c r="H83" s="239"/>
      <c r="I83" s="239"/>
      <c r="J83" s="239"/>
      <c r="K83" s="239"/>
      <c r="L83" s="239"/>
      <c r="M83" s="239"/>
    </row>
    <row r="84">
      <c r="A84" s="239"/>
      <c r="B84" s="239"/>
      <c r="C84" s="239"/>
      <c r="D84" s="239"/>
      <c r="E84" s="239"/>
      <c r="F84" s="239"/>
      <c r="G84" s="239"/>
      <c r="H84" s="239"/>
      <c r="I84" s="239"/>
      <c r="J84" s="239"/>
      <c r="K84" s="239"/>
      <c r="L84" s="239"/>
      <c r="M84" s="239"/>
    </row>
    <row r="85">
      <c r="A85" s="239"/>
      <c r="B85" s="239"/>
      <c r="C85" s="239"/>
      <c r="D85" s="239"/>
      <c r="E85" s="239"/>
      <c r="F85" s="239"/>
      <c r="G85" s="239"/>
      <c r="H85" s="239"/>
      <c r="I85" s="239"/>
      <c r="J85" s="239"/>
      <c r="K85" s="239"/>
      <c r="L85" s="239"/>
      <c r="M85" s="239"/>
    </row>
    <row r="86">
      <c r="A86" s="239"/>
      <c r="B86" s="239"/>
      <c r="C86" s="239"/>
      <c r="D86" s="239"/>
      <c r="E86" s="239"/>
      <c r="F86" s="239"/>
      <c r="G86" s="239"/>
      <c r="H86" s="239"/>
      <c r="I86" s="239"/>
      <c r="J86" s="239"/>
      <c r="K86" s="239"/>
      <c r="L86" s="239"/>
      <c r="M86" s="239"/>
    </row>
    <row r="87">
      <c r="A87" s="239"/>
      <c r="B87" s="239"/>
      <c r="C87" s="239"/>
      <c r="D87" s="239"/>
      <c r="E87" s="239"/>
      <c r="F87" s="239"/>
      <c r="G87" s="239"/>
      <c r="H87" s="239"/>
      <c r="I87" s="239"/>
      <c r="J87" s="239"/>
      <c r="K87" s="239"/>
      <c r="L87" s="239"/>
      <c r="M87" s="239"/>
    </row>
    <row r="88">
      <c r="A88" s="239"/>
      <c r="B88" s="239"/>
      <c r="C88" s="239"/>
      <c r="D88" s="239"/>
      <c r="E88" s="239"/>
      <c r="F88" s="239"/>
      <c r="G88" s="239"/>
      <c r="H88" s="239"/>
      <c r="I88" s="239"/>
      <c r="J88" s="239"/>
      <c r="K88" s="239"/>
      <c r="L88" s="239"/>
      <c r="M88" s="239"/>
    </row>
    <row r="89">
      <c r="A89" s="239"/>
      <c r="B89" s="239"/>
      <c r="C89" s="239"/>
      <c r="D89" s="239"/>
      <c r="E89" s="239"/>
      <c r="F89" s="239"/>
      <c r="G89" s="239"/>
      <c r="H89" s="239"/>
      <c r="I89" s="239"/>
      <c r="J89" s="239"/>
      <c r="K89" s="239"/>
      <c r="L89" s="239"/>
      <c r="M89" s="239"/>
    </row>
    <row r="90">
      <c r="A90" s="239"/>
      <c r="B90" s="239"/>
      <c r="C90" s="239"/>
      <c r="D90" s="239"/>
      <c r="E90" s="239"/>
      <c r="F90" s="239"/>
      <c r="G90" s="239"/>
      <c r="H90" s="239"/>
      <c r="I90" s="239"/>
      <c r="J90" s="239"/>
      <c r="K90" s="239"/>
      <c r="L90" s="239"/>
      <c r="M90" s="239"/>
    </row>
    <row r="91">
      <c r="A91" s="239"/>
      <c r="B91" s="239"/>
      <c r="C91" s="239"/>
      <c r="D91" s="239"/>
      <c r="E91" s="239"/>
      <c r="F91" s="239"/>
      <c r="G91" s="239"/>
      <c r="H91" s="239"/>
      <c r="I91" s="239"/>
      <c r="J91" s="239"/>
      <c r="K91" s="239"/>
      <c r="L91" s="239"/>
      <c r="M91" s="239"/>
    </row>
    <row r="92">
      <c r="A92" s="239"/>
      <c r="B92" s="239"/>
      <c r="C92" s="239"/>
      <c r="D92" s="239"/>
      <c r="E92" s="239"/>
      <c r="F92" s="239"/>
      <c r="G92" s="239"/>
      <c r="H92" s="239"/>
      <c r="I92" s="239"/>
      <c r="J92" s="239"/>
      <c r="K92" s="239"/>
      <c r="L92" s="239"/>
      <c r="M92" s="239"/>
    </row>
    <row r="93">
      <c r="A93" s="239"/>
      <c r="B93" s="239"/>
      <c r="C93" s="239"/>
      <c r="D93" s="239"/>
      <c r="E93" s="239"/>
      <c r="F93" s="239"/>
      <c r="G93" s="239"/>
      <c r="H93" s="239"/>
      <c r="I93" s="239"/>
      <c r="J93" s="239"/>
      <c r="K93" s="239"/>
      <c r="L93" s="239"/>
      <c r="M93" s="239"/>
    </row>
    <row r="94">
      <c r="A94" s="239"/>
      <c r="B94" s="239"/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</row>
    <row r="95">
      <c r="A95" s="239"/>
      <c r="B95" s="239"/>
      <c r="C95" s="239"/>
      <c r="D95" s="239"/>
      <c r="E95" s="239"/>
      <c r="F95" s="239"/>
      <c r="G95" s="239"/>
      <c r="H95" s="239"/>
      <c r="I95" s="239"/>
      <c r="J95" s="239"/>
      <c r="K95" s="239"/>
      <c r="L95" s="239"/>
      <c r="M95" s="239"/>
    </row>
    <row r="96">
      <c r="A96" s="239"/>
      <c r="B96" s="239"/>
      <c r="C96" s="239"/>
      <c r="D96" s="239"/>
      <c r="E96" s="239"/>
      <c r="F96" s="239"/>
      <c r="G96" s="239"/>
      <c r="H96" s="239"/>
      <c r="I96" s="239"/>
      <c r="J96" s="239"/>
      <c r="K96" s="239"/>
      <c r="L96" s="239"/>
      <c r="M96" s="239"/>
    </row>
    <row r="97">
      <c r="A97" s="239"/>
      <c r="B97" s="239"/>
      <c r="C97" s="239"/>
      <c r="D97" s="239"/>
      <c r="E97" s="239"/>
      <c r="F97" s="239"/>
      <c r="G97" s="239"/>
      <c r="H97" s="239"/>
      <c r="I97" s="239"/>
      <c r="J97" s="239"/>
      <c r="K97" s="239"/>
      <c r="L97" s="239"/>
      <c r="M97" s="239"/>
    </row>
    <row r="98">
      <c r="A98" s="239"/>
      <c r="B98" s="239"/>
      <c r="C98" s="239"/>
      <c r="D98" s="239"/>
      <c r="E98" s="239"/>
      <c r="F98" s="239"/>
      <c r="G98" s="239"/>
      <c r="H98" s="239"/>
      <c r="I98" s="239"/>
      <c r="J98" s="239"/>
      <c r="K98" s="239"/>
      <c r="L98" s="239"/>
      <c r="M98" s="239"/>
    </row>
    <row r="99">
      <c r="A99" s="239"/>
      <c r="B99" s="239"/>
      <c r="C99" s="239"/>
      <c r="D99" s="239"/>
      <c r="E99" s="239"/>
      <c r="F99" s="239"/>
      <c r="G99" s="239"/>
      <c r="H99" s="239"/>
      <c r="I99" s="239"/>
      <c r="J99" s="239"/>
      <c r="K99" s="239"/>
      <c r="L99" s="239"/>
      <c r="M99" s="239"/>
    </row>
    <row r="100">
      <c r="A100" s="239"/>
      <c r="B100" s="239"/>
      <c r="C100" s="239"/>
      <c r="D100" s="239"/>
      <c r="E100" s="239"/>
      <c r="F100" s="239"/>
      <c r="G100" s="239"/>
      <c r="H100" s="239"/>
      <c r="I100" s="239"/>
      <c r="J100" s="239"/>
      <c r="K100" s="239"/>
      <c r="L100" s="239"/>
      <c r="M100" s="239"/>
    </row>
    <row r="101">
      <c r="A101" s="239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</row>
    <row r="102">
      <c r="A102" s="239"/>
      <c r="B102" s="239"/>
      <c r="C102" s="239"/>
      <c r="D102" s="239"/>
      <c r="E102" s="239"/>
      <c r="F102" s="239"/>
      <c r="G102" s="239"/>
      <c r="H102" s="239"/>
      <c r="I102" s="239"/>
      <c r="J102" s="239"/>
      <c r="K102" s="239"/>
      <c r="L102" s="239"/>
      <c r="M102" s="239"/>
    </row>
    <row r="103">
      <c r="A103" s="239"/>
      <c r="B103" s="239"/>
      <c r="C103" s="239"/>
      <c r="D103" s="239"/>
      <c r="E103" s="239"/>
      <c r="F103" s="239"/>
      <c r="G103" s="239"/>
      <c r="H103" s="239"/>
      <c r="I103" s="239"/>
      <c r="J103" s="239"/>
      <c r="K103" s="239"/>
      <c r="L103" s="239"/>
      <c r="M103" s="239"/>
    </row>
    <row r="104">
      <c r="A104" s="239"/>
      <c r="B104" s="239"/>
      <c r="C104" s="239"/>
      <c r="D104" s="239"/>
      <c r="E104" s="239"/>
      <c r="F104" s="239"/>
      <c r="G104" s="239"/>
      <c r="H104" s="239"/>
      <c r="I104" s="239"/>
      <c r="J104" s="239"/>
      <c r="K104" s="239"/>
      <c r="L104" s="239"/>
      <c r="M104" s="239"/>
    </row>
    <row r="105">
      <c r="A105" s="239"/>
      <c r="B105" s="239"/>
      <c r="C105" s="239"/>
      <c r="D105" s="239"/>
      <c r="E105" s="239"/>
      <c r="F105" s="239"/>
      <c r="G105" s="239"/>
      <c r="H105" s="239"/>
      <c r="I105" s="239"/>
      <c r="J105" s="239"/>
      <c r="K105" s="239"/>
      <c r="L105" s="239"/>
      <c r="M105" s="239"/>
    </row>
    <row r="106">
      <c r="A106" s="239"/>
      <c r="B106" s="239"/>
      <c r="C106" s="239"/>
      <c r="D106" s="239"/>
      <c r="E106" s="239"/>
      <c r="F106" s="239"/>
      <c r="G106" s="239"/>
      <c r="H106" s="239"/>
      <c r="I106" s="239"/>
      <c r="J106" s="239"/>
      <c r="K106" s="239"/>
      <c r="L106" s="239"/>
      <c r="M106" s="239"/>
    </row>
    <row r="107">
      <c r="A107" s="239"/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</row>
    <row r="108">
      <c r="A108" s="239"/>
      <c r="B108" s="239"/>
      <c r="C108" s="239"/>
      <c r="D108" s="239"/>
      <c r="E108" s="239"/>
      <c r="F108" s="239"/>
      <c r="G108" s="239"/>
      <c r="H108" s="239"/>
      <c r="I108" s="239"/>
      <c r="J108" s="239"/>
      <c r="K108" s="239"/>
      <c r="L108" s="239"/>
      <c r="M108" s="239"/>
    </row>
    <row r="109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</row>
    <row r="110">
      <c r="A110" s="239"/>
      <c r="B110" s="239"/>
      <c r="C110" s="239"/>
      <c r="D110" s="239"/>
      <c r="E110" s="239"/>
      <c r="F110" s="239"/>
      <c r="G110" s="239"/>
      <c r="H110" s="239"/>
      <c r="I110" s="239"/>
      <c r="J110" s="239"/>
      <c r="K110" s="239"/>
      <c r="L110" s="239"/>
      <c r="M110" s="239"/>
    </row>
    <row r="111">
      <c r="A111" s="239"/>
      <c r="B111" s="239"/>
      <c r="C111" s="239"/>
      <c r="D111" s="239"/>
      <c r="E111" s="239"/>
      <c r="F111" s="239"/>
      <c r="G111" s="239"/>
      <c r="H111" s="239"/>
      <c r="I111" s="239"/>
      <c r="J111" s="239"/>
      <c r="K111" s="239"/>
      <c r="L111" s="239"/>
      <c r="M111" s="239"/>
    </row>
    <row r="112">
      <c r="A112" s="239"/>
      <c r="B112" s="239"/>
      <c r="C112" s="239"/>
      <c r="D112" s="239"/>
      <c r="E112" s="239"/>
      <c r="F112" s="239"/>
      <c r="G112" s="239"/>
      <c r="H112" s="239"/>
      <c r="I112" s="239"/>
      <c r="J112" s="239"/>
      <c r="K112" s="239"/>
      <c r="L112" s="239"/>
      <c r="M112" s="239"/>
    </row>
    <row r="113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  <c r="L113" s="239"/>
      <c r="M113" s="239"/>
    </row>
    <row r="114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  <c r="L114" s="239"/>
      <c r="M114" s="239"/>
    </row>
    <row r="115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  <c r="L115" s="239"/>
      <c r="M115" s="239"/>
    </row>
    <row r="116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  <c r="L116" s="239"/>
      <c r="M116" s="239"/>
    </row>
    <row r="117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  <c r="L117" s="239"/>
      <c r="M117" s="239"/>
    </row>
    <row r="118">
      <c r="A118" s="239"/>
      <c r="B118" s="239"/>
      <c r="C118" s="239"/>
      <c r="D118" s="239"/>
      <c r="E118" s="239"/>
      <c r="F118" s="239"/>
      <c r="G118" s="239"/>
      <c r="H118" s="239"/>
      <c r="I118" s="239"/>
      <c r="J118" s="239"/>
      <c r="K118" s="239"/>
      <c r="L118" s="239"/>
      <c r="M118" s="239"/>
    </row>
    <row r="119">
      <c r="A119" s="239"/>
      <c r="B119" s="239"/>
      <c r="C119" s="239"/>
      <c r="D119" s="239"/>
      <c r="E119" s="239"/>
      <c r="F119" s="239"/>
      <c r="G119" s="239"/>
      <c r="H119" s="239"/>
      <c r="I119" s="239"/>
      <c r="J119" s="239"/>
      <c r="K119" s="239"/>
      <c r="L119" s="239"/>
      <c r="M119" s="239"/>
    </row>
    <row r="120">
      <c r="A120" s="239"/>
      <c r="B120" s="239"/>
      <c r="C120" s="239"/>
      <c r="D120" s="239"/>
      <c r="E120" s="239"/>
      <c r="F120" s="239"/>
      <c r="G120" s="239"/>
      <c r="H120" s="239"/>
      <c r="I120" s="239"/>
      <c r="J120" s="239"/>
      <c r="K120" s="239"/>
      <c r="L120" s="239"/>
      <c r="M120" s="239"/>
    </row>
    <row r="121">
      <c r="A121" s="239"/>
      <c r="B121" s="239"/>
      <c r="C121" s="239"/>
      <c r="D121" s="239"/>
      <c r="E121" s="239"/>
      <c r="F121" s="239"/>
      <c r="G121" s="239"/>
      <c r="H121" s="239"/>
      <c r="I121" s="239"/>
      <c r="J121" s="239"/>
      <c r="K121" s="239"/>
      <c r="L121" s="239"/>
      <c r="M121" s="239"/>
    </row>
    <row r="122">
      <c r="A122" s="239"/>
      <c r="B122" s="239"/>
      <c r="C122" s="239"/>
      <c r="D122" s="239"/>
      <c r="E122" s="239"/>
      <c r="F122" s="239"/>
      <c r="G122" s="239"/>
      <c r="H122" s="239"/>
      <c r="I122" s="239"/>
      <c r="J122" s="239"/>
      <c r="K122" s="239"/>
      <c r="L122" s="239"/>
      <c r="M122" s="239"/>
    </row>
    <row r="123">
      <c r="A123" s="239"/>
      <c r="B123" s="239"/>
      <c r="C123" s="239"/>
      <c r="D123" s="239"/>
      <c r="E123" s="239"/>
      <c r="F123" s="239"/>
      <c r="G123" s="239"/>
      <c r="H123" s="239"/>
      <c r="I123" s="239"/>
      <c r="J123" s="239"/>
      <c r="K123" s="239"/>
      <c r="L123" s="239"/>
      <c r="M123" s="239"/>
    </row>
    <row r="124">
      <c r="A124" s="239"/>
      <c r="B124" s="239"/>
      <c r="C124" s="239"/>
      <c r="D124" s="239"/>
      <c r="E124" s="239"/>
      <c r="F124" s="239"/>
      <c r="G124" s="239"/>
      <c r="H124" s="239"/>
      <c r="I124" s="239"/>
      <c r="J124" s="239"/>
      <c r="K124" s="239"/>
      <c r="L124" s="239"/>
      <c r="M124" s="239"/>
    </row>
    <row r="125">
      <c r="A125" s="239"/>
      <c r="B125" s="239"/>
      <c r="C125" s="239"/>
      <c r="D125" s="239"/>
      <c r="E125" s="239"/>
      <c r="F125" s="239"/>
      <c r="G125" s="239"/>
      <c r="H125" s="239"/>
      <c r="I125" s="239"/>
      <c r="J125" s="239"/>
      <c r="K125" s="239"/>
      <c r="L125" s="239"/>
      <c r="M125" s="239"/>
    </row>
    <row r="126">
      <c r="A126" s="239"/>
      <c r="B126" s="239"/>
      <c r="C126" s="239"/>
      <c r="D126" s="239"/>
      <c r="E126" s="239"/>
      <c r="F126" s="239"/>
      <c r="G126" s="239"/>
      <c r="H126" s="239"/>
      <c r="I126" s="239"/>
      <c r="J126" s="239"/>
      <c r="K126" s="239"/>
      <c r="L126" s="239"/>
      <c r="M126" s="239"/>
    </row>
    <row r="127">
      <c r="A127" s="239"/>
      <c r="B127" s="239"/>
      <c r="C127" s="239"/>
      <c r="D127" s="239"/>
      <c r="E127" s="239"/>
      <c r="F127" s="239"/>
      <c r="G127" s="239"/>
      <c r="H127" s="239"/>
      <c r="I127" s="239"/>
      <c r="J127" s="239"/>
      <c r="K127" s="239"/>
      <c r="L127" s="239"/>
      <c r="M127" s="239"/>
    </row>
    <row r="128">
      <c r="A128" s="239"/>
      <c r="B128" s="239"/>
      <c r="C128" s="239"/>
      <c r="D128" s="239"/>
      <c r="E128" s="239"/>
      <c r="F128" s="239"/>
      <c r="G128" s="239"/>
      <c r="H128" s="239"/>
      <c r="I128" s="239"/>
      <c r="J128" s="239"/>
      <c r="K128" s="239"/>
      <c r="L128" s="239"/>
      <c r="M128" s="239"/>
    </row>
    <row r="129">
      <c r="A129" s="239"/>
      <c r="B129" s="239"/>
      <c r="C129" s="239"/>
      <c r="D129" s="239"/>
      <c r="E129" s="239"/>
      <c r="F129" s="239"/>
      <c r="G129" s="239"/>
      <c r="H129" s="239"/>
      <c r="I129" s="239"/>
      <c r="J129" s="239"/>
      <c r="K129" s="239"/>
      <c r="L129" s="239"/>
      <c r="M129" s="239"/>
    </row>
    <row r="130">
      <c r="A130" s="239"/>
      <c r="B130" s="239"/>
      <c r="C130" s="239"/>
      <c r="D130" s="239"/>
      <c r="E130" s="239"/>
      <c r="F130" s="239"/>
      <c r="G130" s="239"/>
      <c r="H130" s="239"/>
      <c r="I130" s="239"/>
      <c r="J130" s="239"/>
      <c r="K130" s="239"/>
      <c r="L130" s="239"/>
      <c r="M130" s="239"/>
    </row>
    <row r="131">
      <c r="A131" s="239"/>
      <c r="B131" s="239"/>
      <c r="C131" s="239"/>
      <c r="D131" s="239"/>
      <c r="E131" s="239"/>
      <c r="F131" s="239"/>
      <c r="G131" s="239"/>
      <c r="H131" s="239"/>
      <c r="I131" s="239"/>
      <c r="J131" s="239"/>
      <c r="K131" s="239"/>
      <c r="L131" s="239"/>
      <c r="M131" s="239"/>
    </row>
    <row r="132">
      <c r="A132" s="239"/>
      <c r="B132" s="239"/>
      <c r="C132" s="239"/>
      <c r="D132" s="239"/>
      <c r="E132" s="239"/>
      <c r="F132" s="239"/>
      <c r="G132" s="239"/>
      <c r="H132" s="239"/>
      <c r="I132" s="239"/>
      <c r="J132" s="239"/>
      <c r="K132" s="239"/>
      <c r="L132" s="239"/>
      <c r="M132" s="239"/>
    </row>
    <row r="133">
      <c r="A133" s="239"/>
      <c r="B133" s="239"/>
      <c r="C133" s="239"/>
      <c r="D133" s="239"/>
      <c r="E133" s="239"/>
      <c r="F133" s="239"/>
      <c r="G133" s="239"/>
      <c r="H133" s="239"/>
      <c r="I133" s="239"/>
      <c r="J133" s="239"/>
      <c r="K133" s="239"/>
      <c r="L133" s="239"/>
      <c r="M133" s="239"/>
    </row>
    <row r="134">
      <c r="A134" s="239"/>
      <c r="B134" s="239"/>
      <c r="C134" s="239"/>
      <c r="D134" s="239"/>
      <c r="E134" s="239"/>
      <c r="F134" s="239"/>
      <c r="G134" s="239"/>
      <c r="H134" s="239"/>
      <c r="I134" s="239"/>
      <c r="J134" s="239"/>
      <c r="K134" s="239"/>
      <c r="L134" s="239"/>
      <c r="M134" s="239"/>
    </row>
    <row r="135">
      <c r="A135" s="239"/>
      <c r="B135" s="239"/>
      <c r="C135" s="239"/>
      <c r="D135" s="239"/>
      <c r="E135" s="239"/>
      <c r="F135" s="239"/>
      <c r="G135" s="239"/>
      <c r="H135" s="239"/>
      <c r="I135" s="239"/>
      <c r="J135" s="239"/>
      <c r="K135" s="239"/>
      <c r="L135" s="239"/>
      <c r="M135" s="239"/>
    </row>
    <row r="136">
      <c r="A136" s="239"/>
      <c r="B136" s="239"/>
      <c r="C136" s="239"/>
      <c r="D136" s="239"/>
      <c r="E136" s="239"/>
      <c r="F136" s="239"/>
      <c r="G136" s="239"/>
      <c r="H136" s="239"/>
      <c r="I136" s="239"/>
      <c r="J136" s="239"/>
      <c r="K136" s="239"/>
      <c r="L136" s="239"/>
      <c r="M136" s="239"/>
    </row>
    <row r="137">
      <c r="A137" s="239"/>
      <c r="B137" s="239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</row>
    <row r="138">
      <c r="A138" s="239"/>
      <c r="B138" s="239"/>
      <c r="C138" s="239"/>
      <c r="D138" s="239"/>
      <c r="E138" s="239"/>
      <c r="F138" s="239"/>
      <c r="G138" s="239"/>
      <c r="H138" s="239"/>
      <c r="I138" s="239"/>
      <c r="J138" s="239"/>
      <c r="K138" s="239"/>
      <c r="L138" s="239"/>
      <c r="M138" s="239"/>
    </row>
    <row r="139">
      <c r="A139" s="239"/>
      <c r="B139" s="239"/>
      <c r="C139" s="239"/>
      <c r="D139" s="239"/>
      <c r="E139" s="239"/>
      <c r="F139" s="239"/>
      <c r="G139" s="239"/>
      <c r="H139" s="239"/>
      <c r="I139" s="239"/>
      <c r="J139" s="239"/>
      <c r="K139" s="239"/>
      <c r="L139" s="239"/>
      <c r="M139" s="239"/>
    </row>
    <row r="140">
      <c r="A140" s="239"/>
      <c r="B140" s="239"/>
      <c r="C140" s="239"/>
      <c r="D140" s="239"/>
      <c r="E140" s="239"/>
      <c r="F140" s="239"/>
      <c r="G140" s="239"/>
      <c r="H140" s="239"/>
      <c r="I140" s="239"/>
      <c r="J140" s="239"/>
      <c r="K140" s="239"/>
      <c r="L140" s="239"/>
      <c r="M140" s="239"/>
    </row>
    <row r="141">
      <c r="A141" s="239"/>
      <c r="B141" s="239"/>
      <c r="C141" s="239"/>
      <c r="D141" s="239"/>
      <c r="E141" s="239"/>
      <c r="F141" s="239"/>
      <c r="G141" s="239"/>
      <c r="H141" s="239"/>
      <c r="I141" s="239"/>
      <c r="J141" s="239"/>
      <c r="K141" s="239"/>
      <c r="L141" s="239"/>
      <c r="M141" s="239"/>
    </row>
    <row r="142">
      <c r="A142" s="239"/>
      <c r="B142" s="239"/>
      <c r="C142" s="239"/>
      <c r="D142" s="239"/>
      <c r="E142" s="239"/>
      <c r="F142" s="239"/>
      <c r="G142" s="239"/>
      <c r="H142" s="239"/>
      <c r="I142" s="239"/>
      <c r="J142" s="239"/>
      <c r="K142" s="239"/>
      <c r="L142" s="239"/>
      <c r="M142" s="239"/>
    </row>
    <row r="143">
      <c r="A143" s="239"/>
      <c r="B143" s="239"/>
      <c r="C143" s="239"/>
      <c r="D143" s="239"/>
      <c r="E143" s="239"/>
      <c r="F143" s="239"/>
      <c r="G143" s="239"/>
      <c r="H143" s="239"/>
      <c r="I143" s="239"/>
      <c r="J143" s="239"/>
      <c r="K143" s="239"/>
      <c r="L143" s="239"/>
      <c r="M143" s="239"/>
    </row>
    <row r="144">
      <c r="A144" s="239"/>
      <c r="B144" s="239"/>
      <c r="C144" s="239"/>
      <c r="D144" s="239"/>
      <c r="E144" s="239"/>
      <c r="F144" s="239"/>
      <c r="G144" s="239"/>
      <c r="H144" s="239"/>
      <c r="I144" s="239"/>
      <c r="J144" s="239"/>
      <c r="K144" s="239"/>
      <c r="L144" s="239"/>
      <c r="M144" s="239"/>
    </row>
    <row r="145">
      <c r="A145" s="239"/>
      <c r="B145" s="239"/>
      <c r="C145" s="239"/>
      <c r="D145" s="239"/>
      <c r="E145" s="239"/>
      <c r="F145" s="239"/>
      <c r="G145" s="239"/>
      <c r="H145" s="239"/>
      <c r="I145" s="239"/>
      <c r="J145" s="239"/>
      <c r="K145" s="239"/>
      <c r="L145" s="239"/>
      <c r="M145" s="239"/>
    </row>
    <row r="146">
      <c r="A146" s="239"/>
      <c r="B146" s="239"/>
      <c r="C146" s="239"/>
      <c r="D146" s="239"/>
      <c r="E146" s="239"/>
      <c r="F146" s="239"/>
      <c r="G146" s="239"/>
      <c r="H146" s="239"/>
      <c r="I146" s="239"/>
      <c r="J146" s="239"/>
      <c r="K146" s="239"/>
      <c r="L146" s="239"/>
      <c r="M146" s="239"/>
    </row>
    <row r="147">
      <c r="A147" s="239"/>
      <c r="B147" s="239"/>
      <c r="C147" s="239"/>
      <c r="D147" s="239"/>
      <c r="E147" s="239"/>
      <c r="F147" s="239"/>
      <c r="G147" s="239"/>
      <c r="H147" s="239"/>
      <c r="I147" s="239"/>
      <c r="J147" s="239"/>
      <c r="K147" s="239"/>
      <c r="L147" s="239"/>
      <c r="M147" s="239"/>
    </row>
    <row r="148">
      <c r="A148" s="239"/>
      <c r="B148" s="239"/>
      <c r="C148" s="239"/>
      <c r="D148" s="239"/>
      <c r="E148" s="239"/>
      <c r="F148" s="239"/>
      <c r="G148" s="239"/>
      <c r="H148" s="239"/>
      <c r="I148" s="239"/>
      <c r="J148" s="239"/>
      <c r="K148" s="239"/>
      <c r="L148" s="239"/>
      <c r="M148" s="239"/>
    </row>
    <row r="149">
      <c r="A149" s="239"/>
      <c r="B149" s="239"/>
      <c r="C149" s="239"/>
      <c r="D149" s="239"/>
      <c r="E149" s="239"/>
      <c r="F149" s="239"/>
      <c r="G149" s="239"/>
      <c r="H149" s="239"/>
      <c r="I149" s="239"/>
      <c r="J149" s="239"/>
      <c r="K149" s="239"/>
      <c r="L149" s="239"/>
      <c r="M149" s="239"/>
    </row>
    <row r="150">
      <c r="A150" s="239"/>
      <c r="B150" s="239"/>
      <c r="C150" s="239"/>
      <c r="D150" s="239"/>
      <c r="E150" s="239"/>
      <c r="F150" s="239"/>
      <c r="G150" s="239"/>
      <c r="H150" s="239"/>
      <c r="I150" s="239"/>
      <c r="J150" s="239"/>
      <c r="K150" s="239"/>
      <c r="L150" s="239"/>
      <c r="M150" s="239"/>
    </row>
    <row r="151">
      <c r="A151" s="239"/>
      <c r="B151" s="239"/>
      <c r="C151" s="239"/>
      <c r="D151" s="239"/>
      <c r="E151" s="239"/>
      <c r="F151" s="239"/>
      <c r="G151" s="239"/>
      <c r="H151" s="239"/>
      <c r="I151" s="239"/>
      <c r="J151" s="239"/>
      <c r="K151" s="239"/>
      <c r="L151" s="239"/>
      <c r="M151" s="239"/>
    </row>
    <row r="152">
      <c r="A152" s="239"/>
      <c r="B152" s="239"/>
      <c r="C152" s="239"/>
      <c r="D152" s="239"/>
      <c r="E152" s="239"/>
      <c r="F152" s="239"/>
      <c r="G152" s="239"/>
      <c r="H152" s="239"/>
      <c r="I152" s="239"/>
      <c r="J152" s="239"/>
      <c r="K152" s="239"/>
      <c r="L152" s="239"/>
      <c r="M152" s="239"/>
    </row>
    <row r="153">
      <c r="A153" s="239"/>
      <c r="B153" s="239"/>
      <c r="C153" s="239"/>
      <c r="D153" s="239"/>
      <c r="E153" s="239"/>
      <c r="F153" s="239"/>
      <c r="G153" s="239"/>
      <c r="H153" s="239"/>
      <c r="I153" s="239"/>
      <c r="J153" s="239"/>
      <c r="K153" s="239"/>
      <c r="L153" s="239"/>
      <c r="M153" s="239"/>
    </row>
    <row r="154">
      <c r="A154" s="239"/>
      <c r="B154" s="239"/>
      <c r="C154" s="239"/>
      <c r="D154" s="239"/>
      <c r="E154" s="239"/>
      <c r="F154" s="239"/>
      <c r="G154" s="239"/>
      <c r="H154" s="239"/>
      <c r="I154" s="239"/>
      <c r="J154" s="239"/>
      <c r="K154" s="239"/>
      <c r="L154" s="239"/>
      <c r="M154" s="239"/>
    </row>
    <row r="155">
      <c r="A155" s="239"/>
      <c r="B155" s="239"/>
      <c r="C155" s="239"/>
      <c r="D155" s="239"/>
      <c r="E155" s="239"/>
      <c r="F155" s="239"/>
      <c r="G155" s="239"/>
      <c r="H155" s="239"/>
      <c r="I155" s="239"/>
      <c r="J155" s="239"/>
      <c r="K155" s="239"/>
      <c r="L155" s="239"/>
      <c r="M155" s="239"/>
    </row>
    <row r="156">
      <c r="A156" s="239"/>
      <c r="B156" s="239"/>
      <c r="C156" s="239"/>
      <c r="D156" s="239"/>
      <c r="E156" s="239"/>
      <c r="F156" s="239"/>
      <c r="G156" s="239"/>
      <c r="H156" s="239"/>
      <c r="I156" s="239"/>
      <c r="J156" s="239"/>
      <c r="K156" s="239"/>
      <c r="L156" s="239"/>
      <c r="M156" s="239"/>
    </row>
    <row r="157">
      <c r="A157" s="239"/>
      <c r="B157" s="239"/>
      <c r="C157" s="239"/>
      <c r="D157" s="239"/>
      <c r="E157" s="239"/>
      <c r="F157" s="239"/>
      <c r="G157" s="239"/>
      <c r="H157" s="239"/>
      <c r="I157" s="239"/>
      <c r="J157" s="239"/>
      <c r="K157" s="239"/>
      <c r="L157" s="239"/>
      <c r="M157" s="239"/>
    </row>
    <row r="158">
      <c r="A158" s="239"/>
      <c r="B158" s="239"/>
      <c r="C158" s="239"/>
      <c r="D158" s="239"/>
      <c r="E158" s="239"/>
      <c r="F158" s="239"/>
      <c r="G158" s="239"/>
      <c r="H158" s="239"/>
      <c r="I158" s="239"/>
      <c r="J158" s="239"/>
      <c r="K158" s="239"/>
      <c r="L158" s="239"/>
      <c r="M158" s="239"/>
    </row>
    <row r="159">
      <c r="A159" s="239"/>
      <c r="B159" s="239"/>
      <c r="C159" s="239"/>
      <c r="D159" s="239"/>
      <c r="E159" s="239"/>
      <c r="F159" s="239"/>
      <c r="G159" s="239"/>
      <c r="H159" s="239"/>
      <c r="I159" s="239"/>
      <c r="J159" s="239"/>
      <c r="K159" s="239"/>
      <c r="L159" s="239"/>
      <c r="M159" s="239"/>
    </row>
    <row r="160">
      <c r="A160" s="239"/>
      <c r="B160" s="239"/>
      <c r="C160" s="239"/>
      <c r="D160" s="239"/>
      <c r="E160" s="239"/>
      <c r="F160" s="239"/>
      <c r="G160" s="239"/>
      <c r="H160" s="239"/>
      <c r="I160" s="239"/>
      <c r="J160" s="239"/>
      <c r="K160" s="239"/>
      <c r="L160" s="239"/>
      <c r="M160" s="239"/>
    </row>
    <row r="161">
      <c r="A161" s="239"/>
      <c r="B161" s="239"/>
      <c r="C161" s="239"/>
      <c r="D161" s="239"/>
      <c r="E161" s="239"/>
      <c r="F161" s="239"/>
      <c r="G161" s="239"/>
      <c r="H161" s="239"/>
      <c r="I161" s="239"/>
      <c r="J161" s="239"/>
      <c r="K161" s="239"/>
      <c r="L161" s="239"/>
      <c r="M161" s="239"/>
    </row>
    <row r="162">
      <c r="A162" s="239"/>
      <c r="B162" s="239"/>
      <c r="C162" s="239"/>
      <c r="D162" s="239"/>
      <c r="E162" s="239"/>
      <c r="F162" s="239"/>
      <c r="G162" s="239"/>
      <c r="H162" s="239"/>
      <c r="I162" s="239"/>
      <c r="J162" s="239"/>
      <c r="K162" s="239"/>
      <c r="L162" s="239"/>
      <c r="M162" s="239"/>
    </row>
    <row r="163">
      <c r="A163" s="239"/>
      <c r="B163" s="239"/>
      <c r="C163" s="239"/>
      <c r="D163" s="239"/>
      <c r="E163" s="239"/>
      <c r="F163" s="239"/>
      <c r="G163" s="239"/>
      <c r="H163" s="239"/>
      <c r="I163" s="239"/>
      <c r="J163" s="239"/>
      <c r="K163" s="239"/>
      <c r="L163" s="239"/>
      <c r="M163" s="239"/>
    </row>
    <row r="164">
      <c r="A164" s="239"/>
      <c r="B164" s="239"/>
      <c r="C164" s="239"/>
      <c r="D164" s="239"/>
      <c r="E164" s="239"/>
      <c r="F164" s="239"/>
      <c r="G164" s="239"/>
      <c r="H164" s="239"/>
      <c r="I164" s="239"/>
      <c r="J164" s="239"/>
      <c r="K164" s="239"/>
      <c r="L164" s="239"/>
      <c r="M164" s="239"/>
    </row>
    <row r="165">
      <c r="A165" s="239"/>
      <c r="B165" s="239"/>
      <c r="C165" s="239"/>
      <c r="D165" s="239"/>
      <c r="E165" s="239"/>
      <c r="F165" s="239"/>
      <c r="G165" s="239"/>
      <c r="H165" s="239"/>
      <c r="I165" s="239"/>
      <c r="J165" s="239"/>
      <c r="K165" s="239"/>
      <c r="L165" s="239"/>
      <c r="M165" s="239"/>
    </row>
    <row r="166">
      <c r="A166" s="239"/>
      <c r="B166" s="239"/>
      <c r="C166" s="239"/>
      <c r="D166" s="239"/>
      <c r="E166" s="239"/>
      <c r="F166" s="239"/>
      <c r="G166" s="239"/>
      <c r="H166" s="239"/>
      <c r="I166" s="239"/>
      <c r="J166" s="239"/>
      <c r="K166" s="239"/>
      <c r="L166" s="239"/>
      <c r="M166" s="239"/>
    </row>
    <row r="167">
      <c r="A167" s="239"/>
      <c r="B167" s="239"/>
      <c r="C167" s="239"/>
      <c r="D167" s="239"/>
      <c r="E167" s="239"/>
      <c r="F167" s="239"/>
      <c r="G167" s="239"/>
      <c r="H167" s="239"/>
      <c r="I167" s="239"/>
      <c r="J167" s="239"/>
      <c r="K167" s="239"/>
      <c r="L167" s="239"/>
      <c r="M167" s="239"/>
    </row>
    <row r="168">
      <c r="A168" s="239"/>
      <c r="B168" s="239"/>
      <c r="C168" s="239"/>
      <c r="D168" s="239"/>
      <c r="E168" s="239"/>
      <c r="F168" s="239"/>
      <c r="G168" s="239"/>
      <c r="H168" s="239"/>
      <c r="I168" s="239"/>
      <c r="J168" s="239"/>
      <c r="K168" s="239"/>
      <c r="L168" s="239"/>
      <c r="M168" s="239"/>
    </row>
    <row r="169">
      <c r="A169" s="239"/>
      <c r="B169" s="239"/>
      <c r="C169" s="239"/>
      <c r="D169" s="239"/>
      <c r="E169" s="239"/>
      <c r="F169" s="239"/>
      <c r="G169" s="239"/>
      <c r="H169" s="239"/>
      <c r="I169" s="239"/>
      <c r="J169" s="239"/>
      <c r="K169" s="239"/>
      <c r="L169" s="239"/>
      <c r="M169" s="239"/>
    </row>
    <row r="170">
      <c r="A170" s="239"/>
      <c r="B170" s="239"/>
      <c r="C170" s="239"/>
      <c r="D170" s="239"/>
      <c r="E170" s="239"/>
      <c r="F170" s="239"/>
      <c r="G170" s="239"/>
      <c r="H170" s="239"/>
      <c r="I170" s="239"/>
      <c r="J170" s="239"/>
      <c r="K170" s="239"/>
      <c r="L170" s="239"/>
      <c r="M170" s="239"/>
    </row>
    <row r="171">
      <c r="A171" s="239"/>
      <c r="B171" s="239"/>
      <c r="C171" s="239"/>
      <c r="D171" s="239"/>
      <c r="E171" s="239"/>
      <c r="F171" s="239"/>
      <c r="G171" s="239"/>
      <c r="H171" s="239"/>
      <c r="I171" s="239"/>
      <c r="J171" s="239"/>
      <c r="K171" s="239"/>
      <c r="L171" s="239"/>
      <c r="M171" s="239"/>
    </row>
    <row r="172">
      <c r="A172" s="239"/>
      <c r="B172" s="239"/>
      <c r="C172" s="239"/>
      <c r="D172" s="239"/>
      <c r="E172" s="239"/>
      <c r="F172" s="239"/>
      <c r="G172" s="239"/>
      <c r="H172" s="239"/>
      <c r="I172" s="239"/>
      <c r="J172" s="239"/>
      <c r="K172" s="239"/>
      <c r="L172" s="239"/>
      <c r="M172" s="239"/>
    </row>
    <row r="173">
      <c r="A173" s="239"/>
      <c r="B173" s="239"/>
      <c r="C173" s="239"/>
      <c r="D173" s="239"/>
      <c r="E173" s="239"/>
      <c r="F173" s="239"/>
      <c r="G173" s="239"/>
      <c r="H173" s="239"/>
      <c r="I173" s="239"/>
      <c r="J173" s="239"/>
      <c r="K173" s="239"/>
      <c r="L173" s="239"/>
      <c r="M173" s="239"/>
    </row>
    <row r="174">
      <c r="A174" s="239"/>
      <c r="B174" s="239"/>
      <c r="C174" s="239"/>
      <c r="D174" s="239"/>
      <c r="E174" s="239"/>
      <c r="F174" s="239"/>
      <c r="G174" s="239"/>
      <c r="H174" s="239"/>
      <c r="I174" s="239"/>
      <c r="J174" s="239"/>
      <c r="K174" s="239"/>
      <c r="L174" s="239"/>
      <c r="M174" s="239"/>
    </row>
    <row r="175">
      <c r="A175" s="239"/>
      <c r="B175" s="239"/>
      <c r="C175" s="239"/>
      <c r="D175" s="239"/>
      <c r="E175" s="239"/>
      <c r="F175" s="239"/>
      <c r="G175" s="239"/>
      <c r="H175" s="239"/>
      <c r="I175" s="239"/>
      <c r="J175" s="239"/>
      <c r="K175" s="239"/>
      <c r="L175" s="239"/>
      <c r="M175" s="239"/>
    </row>
    <row r="176">
      <c r="A176" s="239"/>
      <c r="B176" s="239"/>
      <c r="C176" s="239"/>
      <c r="D176" s="239"/>
      <c r="E176" s="239"/>
      <c r="F176" s="239"/>
      <c r="G176" s="239"/>
      <c r="H176" s="239"/>
      <c r="I176" s="239"/>
      <c r="J176" s="239"/>
      <c r="K176" s="239"/>
      <c r="L176" s="239"/>
      <c r="M176" s="239"/>
    </row>
    <row r="177">
      <c r="A177" s="239"/>
      <c r="B177" s="239"/>
      <c r="C177" s="239"/>
      <c r="D177" s="239"/>
      <c r="E177" s="239"/>
      <c r="F177" s="239"/>
      <c r="G177" s="239"/>
      <c r="H177" s="239"/>
      <c r="I177" s="239"/>
      <c r="J177" s="239"/>
      <c r="K177" s="239"/>
      <c r="L177" s="239"/>
      <c r="M177" s="239"/>
    </row>
    <row r="178">
      <c r="A178" s="239"/>
      <c r="B178" s="239"/>
      <c r="C178" s="239"/>
      <c r="D178" s="239"/>
      <c r="E178" s="239"/>
      <c r="F178" s="239"/>
      <c r="G178" s="239"/>
      <c r="H178" s="239"/>
      <c r="I178" s="239"/>
      <c r="J178" s="239"/>
      <c r="K178" s="239"/>
      <c r="L178" s="239"/>
      <c r="M178" s="239"/>
    </row>
    <row r="179">
      <c r="A179" s="239"/>
      <c r="B179" s="239"/>
      <c r="C179" s="239"/>
      <c r="D179" s="239"/>
      <c r="E179" s="239"/>
      <c r="F179" s="239"/>
      <c r="G179" s="239"/>
      <c r="H179" s="239"/>
      <c r="I179" s="239"/>
      <c r="J179" s="239"/>
      <c r="K179" s="239"/>
      <c r="L179" s="239"/>
      <c r="M179" s="239"/>
    </row>
    <row r="180">
      <c r="A180" s="239"/>
      <c r="B180" s="239"/>
      <c r="C180" s="239"/>
      <c r="D180" s="239"/>
      <c r="E180" s="239"/>
      <c r="F180" s="239"/>
      <c r="G180" s="239"/>
      <c r="H180" s="239"/>
      <c r="I180" s="239"/>
      <c r="J180" s="239"/>
      <c r="K180" s="239"/>
      <c r="L180" s="239"/>
      <c r="M180" s="239"/>
    </row>
    <row r="181">
      <c r="A181" s="239"/>
      <c r="B181" s="239"/>
      <c r="C181" s="239"/>
      <c r="D181" s="239"/>
      <c r="E181" s="239"/>
      <c r="F181" s="239"/>
      <c r="G181" s="239"/>
      <c r="H181" s="239"/>
      <c r="I181" s="239"/>
      <c r="J181" s="239"/>
      <c r="K181" s="239"/>
      <c r="L181" s="239"/>
      <c r="M181" s="239"/>
    </row>
    <row r="182">
      <c r="A182" s="239"/>
      <c r="B182" s="239"/>
      <c r="C182" s="239"/>
      <c r="D182" s="239"/>
      <c r="E182" s="239"/>
      <c r="F182" s="239"/>
      <c r="G182" s="239"/>
      <c r="H182" s="239"/>
      <c r="I182" s="239"/>
      <c r="J182" s="239"/>
      <c r="K182" s="239"/>
      <c r="L182" s="239"/>
      <c r="M182" s="239"/>
    </row>
    <row r="183">
      <c r="A183" s="239"/>
      <c r="B183" s="239"/>
      <c r="C183" s="239"/>
      <c r="D183" s="239"/>
      <c r="E183" s="239"/>
      <c r="F183" s="239"/>
      <c r="G183" s="239"/>
      <c r="H183" s="239"/>
      <c r="I183" s="239"/>
      <c r="J183" s="239"/>
      <c r="K183" s="239"/>
      <c r="L183" s="239"/>
      <c r="M183" s="239"/>
    </row>
    <row r="184">
      <c r="A184" s="239"/>
      <c r="B184" s="239"/>
      <c r="C184" s="239"/>
      <c r="D184" s="239"/>
      <c r="E184" s="239"/>
      <c r="F184" s="239"/>
      <c r="G184" s="239"/>
      <c r="H184" s="239"/>
      <c r="I184" s="239"/>
      <c r="J184" s="239"/>
      <c r="K184" s="239"/>
      <c r="L184" s="239"/>
      <c r="M184" s="239"/>
    </row>
    <row r="185">
      <c r="A185" s="239"/>
      <c r="B185" s="239"/>
      <c r="C185" s="239"/>
      <c r="D185" s="239"/>
      <c r="E185" s="239"/>
      <c r="F185" s="239"/>
      <c r="G185" s="239"/>
      <c r="H185" s="239"/>
      <c r="I185" s="239"/>
      <c r="J185" s="239"/>
      <c r="K185" s="239"/>
      <c r="L185" s="239"/>
      <c r="M185" s="239"/>
    </row>
    <row r="186">
      <c r="A186" s="239"/>
      <c r="B186" s="239"/>
      <c r="C186" s="239"/>
      <c r="D186" s="239"/>
      <c r="E186" s="239"/>
      <c r="F186" s="239"/>
      <c r="G186" s="239"/>
      <c r="H186" s="239"/>
      <c r="I186" s="239"/>
      <c r="J186" s="239"/>
      <c r="K186" s="239"/>
      <c r="L186" s="239"/>
      <c r="M186" s="239"/>
    </row>
    <row r="187">
      <c r="A187" s="239"/>
      <c r="B187" s="239"/>
      <c r="C187" s="239"/>
      <c r="D187" s="239"/>
      <c r="E187" s="239"/>
      <c r="F187" s="239"/>
      <c r="G187" s="239"/>
      <c r="H187" s="239"/>
      <c r="I187" s="239"/>
      <c r="J187" s="239"/>
      <c r="K187" s="239"/>
      <c r="L187" s="239"/>
      <c r="M187" s="239"/>
    </row>
    <row r="188">
      <c r="A188" s="239"/>
      <c r="B188" s="239"/>
      <c r="C188" s="239"/>
      <c r="D188" s="239"/>
      <c r="E188" s="239"/>
      <c r="F188" s="239"/>
      <c r="G188" s="239"/>
      <c r="H188" s="239"/>
      <c r="I188" s="239"/>
      <c r="J188" s="239"/>
      <c r="K188" s="239"/>
      <c r="L188" s="239"/>
      <c r="M188" s="239"/>
    </row>
    <row r="189">
      <c r="A189" s="239"/>
      <c r="B189" s="239"/>
      <c r="C189" s="239"/>
      <c r="D189" s="239"/>
      <c r="E189" s="239"/>
      <c r="F189" s="239"/>
      <c r="G189" s="239"/>
      <c r="H189" s="239"/>
      <c r="I189" s="239"/>
      <c r="J189" s="239"/>
      <c r="K189" s="239"/>
      <c r="L189" s="239"/>
      <c r="M189" s="239"/>
    </row>
    <row r="190">
      <c r="A190" s="239"/>
      <c r="B190" s="239"/>
      <c r="C190" s="239"/>
      <c r="D190" s="239"/>
      <c r="E190" s="239"/>
      <c r="F190" s="239"/>
      <c r="G190" s="239"/>
      <c r="H190" s="239"/>
      <c r="I190" s="239"/>
      <c r="J190" s="239"/>
      <c r="K190" s="239"/>
      <c r="L190" s="239"/>
      <c r="M190" s="239"/>
    </row>
    <row r="191">
      <c r="A191" s="239"/>
      <c r="B191" s="239"/>
      <c r="C191" s="239"/>
      <c r="D191" s="239"/>
      <c r="E191" s="239"/>
      <c r="F191" s="239"/>
      <c r="G191" s="239"/>
      <c r="H191" s="239"/>
      <c r="I191" s="239"/>
      <c r="J191" s="239"/>
      <c r="K191" s="239"/>
      <c r="L191" s="239"/>
      <c r="M191" s="239"/>
    </row>
    <row r="192">
      <c r="A192" s="239"/>
      <c r="B192" s="239"/>
      <c r="C192" s="239"/>
      <c r="D192" s="239"/>
      <c r="E192" s="239"/>
      <c r="F192" s="239"/>
      <c r="G192" s="239"/>
      <c r="H192" s="239"/>
      <c r="I192" s="239"/>
      <c r="J192" s="239"/>
      <c r="K192" s="239"/>
      <c r="L192" s="239"/>
      <c r="M192" s="239"/>
    </row>
    <row r="193">
      <c r="A193" s="239"/>
      <c r="B193" s="239"/>
      <c r="C193" s="239"/>
      <c r="D193" s="239"/>
      <c r="E193" s="239"/>
      <c r="F193" s="239"/>
      <c r="G193" s="239"/>
      <c r="H193" s="239"/>
      <c r="I193" s="239"/>
      <c r="J193" s="239"/>
      <c r="K193" s="239"/>
      <c r="L193" s="239"/>
      <c r="M193" s="239"/>
    </row>
    <row r="194">
      <c r="A194" s="239"/>
      <c r="B194" s="239"/>
      <c r="C194" s="239"/>
      <c r="D194" s="239"/>
      <c r="E194" s="239"/>
      <c r="F194" s="239"/>
      <c r="G194" s="239"/>
      <c r="H194" s="239"/>
      <c r="I194" s="239"/>
      <c r="J194" s="239"/>
      <c r="K194" s="239"/>
      <c r="L194" s="239"/>
      <c r="M194" s="239"/>
    </row>
    <row r="195">
      <c r="A195" s="239"/>
      <c r="B195" s="239"/>
      <c r="C195" s="239"/>
      <c r="D195" s="239"/>
      <c r="E195" s="239"/>
      <c r="F195" s="239"/>
      <c r="G195" s="239"/>
      <c r="H195" s="239"/>
      <c r="I195" s="239"/>
      <c r="J195" s="239"/>
      <c r="K195" s="239"/>
      <c r="L195" s="239"/>
      <c r="M195" s="239"/>
    </row>
    <row r="196">
      <c r="A196" s="239"/>
      <c r="B196" s="239"/>
      <c r="C196" s="239"/>
      <c r="D196" s="239"/>
      <c r="E196" s="239"/>
      <c r="F196" s="239"/>
      <c r="G196" s="239"/>
      <c r="H196" s="239"/>
      <c r="I196" s="239"/>
      <c r="J196" s="239"/>
      <c r="K196" s="239"/>
      <c r="L196" s="239"/>
      <c r="M196" s="239"/>
    </row>
    <row r="197">
      <c r="A197" s="239"/>
      <c r="B197" s="239"/>
      <c r="C197" s="239"/>
      <c r="D197" s="239"/>
      <c r="E197" s="239"/>
      <c r="F197" s="239"/>
      <c r="G197" s="239"/>
      <c r="H197" s="239"/>
      <c r="I197" s="239"/>
      <c r="J197" s="239"/>
      <c r="K197" s="239"/>
      <c r="L197" s="239"/>
      <c r="M197" s="239"/>
    </row>
    <row r="198">
      <c r="A198" s="239"/>
      <c r="B198" s="239"/>
      <c r="C198" s="239"/>
      <c r="D198" s="239"/>
      <c r="E198" s="239"/>
      <c r="F198" s="239"/>
      <c r="G198" s="239"/>
      <c r="H198" s="239"/>
      <c r="I198" s="239"/>
      <c r="J198" s="239"/>
      <c r="K198" s="239"/>
      <c r="L198" s="239"/>
      <c r="M198" s="239"/>
    </row>
    <row r="199">
      <c r="A199" s="239"/>
      <c r="B199" s="239"/>
      <c r="C199" s="239"/>
      <c r="D199" s="239"/>
      <c r="E199" s="239"/>
      <c r="F199" s="239"/>
      <c r="G199" s="239"/>
      <c r="H199" s="239"/>
      <c r="I199" s="239"/>
      <c r="J199" s="239"/>
      <c r="K199" s="239"/>
      <c r="L199" s="239"/>
      <c r="M199" s="239"/>
    </row>
    <row r="200">
      <c r="A200" s="239"/>
      <c r="B200" s="239"/>
      <c r="C200" s="239"/>
      <c r="D200" s="239"/>
      <c r="E200" s="239"/>
      <c r="F200" s="239"/>
      <c r="G200" s="239"/>
      <c r="H200" s="239"/>
      <c r="I200" s="239"/>
      <c r="J200" s="239"/>
      <c r="K200" s="239"/>
      <c r="L200" s="239"/>
      <c r="M200" s="239"/>
    </row>
    <row r="201">
      <c r="A201" s="239"/>
      <c r="B201" s="239"/>
      <c r="C201" s="239"/>
      <c r="D201" s="239"/>
      <c r="E201" s="239"/>
      <c r="F201" s="239"/>
      <c r="G201" s="239"/>
      <c r="H201" s="239"/>
      <c r="I201" s="239"/>
      <c r="J201" s="239"/>
      <c r="K201" s="239"/>
      <c r="L201" s="239"/>
      <c r="M201" s="239"/>
    </row>
    <row r="202">
      <c r="A202" s="239"/>
      <c r="B202" s="239"/>
      <c r="C202" s="239"/>
      <c r="D202" s="239"/>
      <c r="E202" s="239"/>
      <c r="F202" s="239"/>
      <c r="G202" s="239"/>
      <c r="H202" s="239"/>
      <c r="I202" s="239"/>
      <c r="J202" s="239"/>
      <c r="K202" s="239"/>
      <c r="L202" s="239"/>
      <c r="M202" s="239"/>
    </row>
    <row r="203">
      <c r="A203" s="239"/>
      <c r="B203" s="239"/>
      <c r="C203" s="239"/>
      <c r="D203" s="239"/>
      <c r="E203" s="239"/>
      <c r="F203" s="239"/>
      <c r="G203" s="239"/>
      <c r="H203" s="239"/>
      <c r="I203" s="239"/>
      <c r="J203" s="239"/>
      <c r="K203" s="239"/>
      <c r="L203" s="239"/>
      <c r="M203" s="239"/>
    </row>
    <row r="204">
      <c r="A204" s="239"/>
      <c r="B204" s="239"/>
      <c r="C204" s="239"/>
      <c r="D204" s="239"/>
      <c r="E204" s="239"/>
      <c r="F204" s="239"/>
      <c r="G204" s="239"/>
      <c r="H204" s="239"/>
      <c r="I204" s="239"/>
      <c r="J204" s="239"/>
      <c r="K204" s="239"/>
      <c r="L204" s="239"/>
      <c r="M204" s="239"/>
    </row>
    <row r="205">
      <c r="A205" s="239"/>
      <c r="B205" s="239"/>
      <c r="C205" s="239"/>
      <c r="D205" s="239"/>
      <c r="E205" s="239"/>
      <c r="F205" s="239"/>
      <c r="G205" s="239"/>
      <c r="H205" s="239"/>
      <c r="I205" s="239"/>
      <c r="J205" s="239"/>
      <c r="K205" s="239"/>
      <c r="L205" s="239"/>
      <c r="M205" s="239"/>
    </row>
    <row r="206">
      <c r="A206" s="239"/>
      <c r="B206" s="239"/>
      <c r="C206" s="239"/>
      <c r="D206" s="239"/>
      <c r="E206" s="239"/>
      <c r="F206" s="239"/>
      <c r="G206" s="239"/>
      <c r="H206" s="239"/>
      <c r="I206" s="239"/>
      <c r="J206" s="239"/>
      <c r="K206" s="239"/>
      <c r="L206" s="239"/>
      <c r="M206" s="239"/>
    </row>
    <row r="207">
      <c r="A207" s="239"/>
      <c r="B207" s="239"/>
      <c r="C207" s="239"/>
      <c r="D207" s="239"/>
      <c r="E207" s="239"/>
      <c r="F207" s="239"/>
      <c r="G207" s="239"/>
      <c r="H207" s="239"/>
      <c r="I207" s="239"/>
      <c r="J207" s="239"/>
      <c r="K207" s="239"/>
      <c r="L207" s="239"/>
      <c r="M207" s="239"/>
    </row>
    <row r="208">
      <c r="A208" s="239"/>
      <c r="B208" s="239"/>
      <c r="C208" s="239"/>
      <c r="D208" s="239"/>
      <c r="E208" s="239"/>
      <c r="F208" s="239"/>
      <c r="G208" s="239"/>
      <c r="H208" s="239"/>
      <c r="I208" s="239"/>
      <c r="J208" s="239"/>
      <c r="K208" s="239"/>
      <c r="L208" s="239"/>
      <c r="M208" s="239"/>
    </row>
    <row r="209">
      <c r="A209" s="239"/>
      <c r="B209" s="239"/>
      <c r="C209" s="239"/>
      <c r="D209" s="239"/>
      <c r="E209" s="239"/>
      <c r="F209" s="239"/>
      <c r="G209" s="239"/>
      <c r="H209" s="239"/>
      <c r="I209" s="239"/>
      <c r="J209" s="239"/>
      <c r="K209" s="239"/>
      <c r="L209" s="239"/>
      <c r="M209" s="239"/>
    </row>
    <row r="210">
      <c r="A210" s="239"/>
      <c r="B210" s="239"/>
      <c r="C210" s="239"/>
      <c r="D210" s="239"/>
      <c r="E210" s="239"/>
      <c r="F210" s="239"/>
      <c r="G210" s="239"/>
      <c r="H210" s="239"/>
      <c r="I210" s="239"/>
      <c r="J210" s="239"/>
      <c r="K210" s="239"/>
      <c r="L210" s="239"/>
      <c r="M210" s="239"/>
    </row>
    <row r="211">
      <c r="A211" s="239"/>
      <c r="B211" s="239"/>
      <c r="C211" s="239"/>
      <c r="D211" s="239"/>
      <c r="E211" s="239"/>
      <c r="F211" s="239"/>
      <c r="G211" s="239"/>
      <c r="H211" s="239"/>
      <c r="I211" s="239"/>
      <c r="J211" s="239"/>
      <c r="K211" s="239"/>
      <c r="L211" s="239"/>
      <c r="M211" s="239"/>
    </row>
    <row r="212">
      <c r="A212" s="239"/>
      <c r="B212" s="239"/>
      <c r="C212" s="239"/>
      <c r="D212" s="239"/>
      <c r="E212" s="239"/>
      <c r="F212" s="239"/>
      <c r="G212" s="239"/>
      <c r="H212" s="239"/>
      <c r="I212" s="239"/>
      <c r="J212" s="239"/>
      <c r="K212" s="239"/>
      <c r="L212" s="239"/>
      <c r="M212" s="239"/>
    </row>
    <row r="213">
      <c r="A213" s="239"/>
      <c r="B213" s="239"/>
      <c r="C213" s="239"/>
      <c r="D213" s="239"/>
      <c r="E213" s="239"/>
      <c r="F213" s="239"/>
      <c r="G213" s="239"/>
      <c r="H213" s="239"/>
      <c r="I213" s="239"/>
      <c r="J213" s="239"/>
      <c r="K213" s="239"/>
      <c r="L213" s="239"/>
      <c r="M213" s="239"/>
    </row>
    <row r="214">
      <c r="A214" s="239"/>
      <c r="B214" s="239"/>
      <c r="C214" s="239"/>
      <c r="D214" s="239"/>
      <c r="E214" s="239"/>
      <c r="F214" s="239"/>
      <c r="G214" s="239"/>
      <c r="H214" s="239"/>
      <c r="I214" s="239"/>
      <c r="J214" s="239"/>
      <c r="K214" s="239"/>
      <c r="L214" s="239"/>
      <c r="M214" s="239"/>
    </row>
    <row r="215">
      <c r="A215" s="239"/>
      <c r="B215" s="239"/>
      <c r="C215" s="239"/>
      <c r="D215" s="239"/>
      <c r="E215" s="239"/>
      <c r="F215" s="239"/>
      <c r="G215" s="239"/>
      <c r="H215" s="239"/>
      <c r="I215" s="239"/>
      <c r="J215" s="239"/>
      <c r="K215" s="239"/>
      <c r="L215" s="239"/>
      <c r="M215" s="239"/>
    </row>
    <row r="216">
      <c r="A216" s="239"/>
      <c r="B216" s="239"/>
      <c r="C216" s="239"/>
      <c r="D216" s="239"/>
      <c r="E216" s="239"/>
      <c r="F216" s="239"/>
      <c r="G216" s="239"/>
      <c r="H216" s="239"/>
      <c r="I216" s="239"/>
      <c r="J216" s="239"/>
      <c r="K216" s="239"/>
      <c r="L216" s="239"/>
      <c r="M216" s="239"/>
    </row>
    <row r="217">
      <c r="A217" s="239"/>
      <c r="B217" s="239"/>
      <c r="C217" s="239"/>
      <c r="D217" s="239"/>
      <c r="E217" s="239"/>
      <c r="F217" s="239"/>
      <c r="G217" s="239"/>
      <c r="H217" s="239"/>
      <c r="I217" s="239"/>
      <c r="J217" s="239"/>
      <c r="K217" s="239"/>
      <c r="L217" s="239"/>
      <c r="M217" s="239"/>
    </row>
    <row r="218">
      <c r="A218" s="239"/>
      <c r="B218" s="239"/>
      <c r="C218" s="239"/>
      <c r="D218" s="239"/>
      <c r="E218" s="239"/>
      <c r="F218" s="239"/>
      <c r="G218" s="239"/>
      <c r="H218" s="239"/>
      <c r="I218" s="239"/>
      <c r="J218" s="239"/>
      <c r="K218" s="239"/>
      <c r="L218" s="239"/>
      <c r="M218" s="239"/>
    </row>
    <row r="219">
      <c r="A219" s="239"/>
      <c r="B219" s="239"/>
      <c r="C219" s="239"/>
      <c r="D219" s="239"/>
      <c r="E219" s="239"/>
      <c r="F219" s="239"/>
      <c r="G219" s="239"/>
      <c r="H219" s="239"/>
      <c r="I219" s="239"/>
      <c r="J219" s="239"/>
      <c r="K219" s="239"/>
      <c r="L219" s="239"/>
      <c r="M219" s="239"/>
    </row>
    <row r="220">
      <c r="A220" s="239"/>
      <c r="B220" s="239"/>
      <c r="C220" s="239"/>
      <c r="D220" s="239"/>
      <c r="E220" s="239"/>
      <c r="F220" s="239"/>
      <c r="G220" s="239"/>
      <c r="H220" s="239"/>
      <c r="I220" s="239"/>
      <c r="J220" s="239"/>
      <c r="K220" s="239"/>
      <c r="L220" s="239"/>
      <c r="M220" s="239"/>
    </row>
    <row r="221">
      <c r="A221" s="239"/>
      <c r="B221" s="239"/>
      <c r="C221" s="239"/>
      <c r="D221" s="239"/>
      <c r="E221" s="239"/>
      <c r="F221" s="239"/>
      <c r="G221" s="239"/>
      <c r="H221" s="239"/>
      <c r="I221" s="239"/>
      <c r="J221" s="239"/>
      <c r="K221" s="239"/>
      <c r="L221" s="239"/>
      <c r="M221" s="239"/>
    </row>
    <row r="222">
      <c r="A222" s="239"/>
      <c r="B222" s="239"/>
      <c r="C222" s="239"/>
      <c r="D222" s="239"/>
      <c r="E222" s="239"/>
      <c r="F222" s="239"/>
      <c r="G222" s="239"/>
      <c r="H222" s="239"/>
      <c r="I222" s="239"/>
      <c r="J222" s="239"/>
      <c r="K222" s="239"/>
      <c r="L222" s="239"/>
      <c r="M222" s="239"/>
    </row>
    <row r="223">
      <c r="A223" s="239"/>
      <c r="B223" s="239"/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  <c r="M223" s="239"/>
    </row>
    <row r="224">
      <c r="A224" s="239"/>
      <c r="B224" s="239"/>
      <c r="C224" s="239"/>
      <c r="D224" s="239"/>
      <c r="E224" s="239"/>
      <c r="F224" s="239"/>
      <c r="G224" s="239"/>
      <c r="H224" s="239"/>
      <c r="I224" s="239"/>
      <c r="J224" s="239"/>
      <c r="K224" s="239"/>
      <c r="L224" s="239"/>
      <c r="M224" s="239"/>
    </row>
    <row r="225">
      <c r="A225" s="239"/>
      <c r="B225" s="239"/>
      <c r="C225" s="239"/>
      <c r="D225" s="239"/>
      <c r="E225" s="239"/>
      <c r="F225" s="239"/>
      <c r="G225" s="239"/>
      <c r="H225" s="239"/>
      <c r="I225" s="239"/>
      <c r="J225" s="239"/>
      <c r="K225" s="239"/>
      <c r="L225" s="239"/>
      <c r="M225" s="239"/>
    </row>
    <row r="226">
      <c r="A226" s="239"/>
      <c r="B226" s="239"/>
      <c r="C226" s="239"/>
      <c r="D226" s="239"/>
      <c r="E226" s="239"/>
      <c r="F226" s="239"/>
      <c r="G226" s="239"/>
      <c r="H226" s="239"/>
      <c r="I226" s="239"/>
      <c r="J226" s="239"/>
      <c r="K226" s="239"/>
      <c r="L226" s="239"/>
      <c r="M226" s="239"/>
    </row>
    <row r="227">
      <c r="A227" s="239"/>
      <c r="B227" s="239"/>
      <c r="C227" s="239"/>
      <c r="D227" s="239"/>
      <c r="E227" s="239"/>
      <c r="F227" s="239"/>
      <c r="G227" s="239"/>
      <c r="H227" s="239"/>
      <c r="I227" s="239"/>
      <c r="J227" s="239"/>
      <c r="K227" s="239"/>
      <c r="L227" s="239"/>
      <c r="M227" s="239"/>
    </row>
    <row r="228">
      <c r="A228" s="239"/>
      <c r="B228" s="239"/>
      <c r="C228" s="239"/>
      <c r="D228" s="239"/>
      <c r="E228" s="239"/>
      <c r="F228" s="239"/>
      <c r="G228" s="239"/>
      <c r="H228" s="239"/>
      <c r="I228" s="239"/>
      <c r="J228" s="239"/>
      <c r="K228" s="239"/>
      <c r="L228" s="239"/>
      <c r="M228" s="239"/>
    </row>
    <row r="229">
      <c r="A229" s="239"/>
      <c r="B229" s="239"/>
      <c r="C229" s="239"/>
      <c r="D229" s="239"/>
      <c r="E229" s="239"/>
      <c r="F229" s="239"/>
      <c r="G229" s="239"/>
      <c r="H229" s="239"/>
      <c r="I229" s="239"/>
      <c r="J229" s="239"/>
      <c r="K229" s="239"/>
      <c r="L229" s="239"/>
      <c r="M229" s="239"/>
    </row>
    <row r="230">
      <c r="A230" s="239"/>
      <c r="B230" s="239"/>
      <c r="C230" s="239"/>
      <c r="D230" s="239"/>
      <c r="E230" s="239"/>
      <c r="F230" s="239"/>
      <c r="G230" s="239"/>
      <c r="H230" s="239"/>
      <c r="I230" s="239"/>
      <c r="J230" s="239"/>
      <c r="K230" s="239"/>
      <c r="L230" s="239"/>
      <c r="M230" s="239"/>
    </row>
    <row r="231">
      <c r="A231" s="239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  <c r="M231" s="239"/>
    </row>
    <row r="232">
      <c r="A232" s="239"/>
      <c r="B232" s="239"/>
      <c r="C232" s="239"/>
      <c r="D232" s="239"/>
      <c r="E232" s="239"/>
      <c r="F232" s="239"/>
      <c r="G232" s="239"/>
      <c r="H232" s="239"/>
      <c r="I232" s="239"/>
      <c r="J232" s="239"/>
      <c r="K232" s="239"/>
      <c r="L232" s="239"/>
      <c r="M232" s="239"/>
    </row>
    <row r="233">
      <c r="A233" s="239"/>
      <c r="B233" s="239"/>
      <c r="C233" s="239"/>
      <c r="D233" s="239"/>
      <c r="E233" s="239"/>
      <c r="F233" s="239"/>
      <c r="G233" s="239"/>
      <c r="H233" s="239"/>
      <c r="I233" s="239"/>
      <c r="J233" s="239"/>
      <c r="K233" s="239"/>
      <c r="L233" s="239"/>
      <c r="M233" s="239"/>
    </row>
    <row r="234">
      <c r="A234" s="239"/>
      <c r="B234" s="239"/>
      <c r="C234" s="239"/>
      <c r="D234" s="239"/>
      <c r="E234" s="239"/>
      <c r="F234" s="239"/>
      <c r="G234" s="239"/>
      <c r="H234" s="239"/>
      <c r="I234" s="239"/>
      <c r="J234" s="239"/>
      <c r="K234" s="239"/>
      <c r="L234" s="239"/>
      <c r="M234" s="239"/>
    </row>
    <row r="235">
      <c r="A235" s="239"/>
      <c r="B235" s="239"/>
      <c r="C235" s="239"/>
      <c r="D235" s="239"/>
      <c r="E235" s="239"/>
      <c r="F235" s="239"/>
      <c r="G235" s="239"/>
      <c r="H235" s="239"/>
      <c r="I235" s="239"/>
      <c r="J235" s="239"/>
      <c r="K235" s="239"/>
      <c r="L235" s="239"/>
      <c r="M235" s="239"/>
    </row>
    <row r="236">
      <c r="A236" s="239"/>
      <c r="B236" s="239"/>
      <c r="C236" s="239"/>
      <c r="D236" s="239"/>
      <c r="E236" s="239"/>
      <c r="F236" s="239"/>
      <c r="G236" s="239"/>
      <c r="H236" s="239"/>
      <c r="I236" s="239"/>
      <c r="J236" s="239"/>
      <c r="K236" s="239"/>
      <c r="L236" s="239"/>
      <c r="M236" s="239"/>
    </row>
    <row r="237">
      <c r="A237" s="239"/>
      <c r="B237" s="239"/>
      <c r="C237" s="239"/>
      <c r="D237" s="239"/>
      <c r="E237" s="239"/>
      <c r="F237" s="239"/>
      <c r="G237" s="239"/>
      <c r="H237" s="239"/>
      <c r="I237" s="239"/>
      <c r="J237" s="239"/>
      <c r="K237" s="239"/>
      <c r="L237" s="239"/>
      <c r="M237" s="239"/>
    </row>
    <row r="238">
      <c r="A238" s="239"/>
      <c r="B238" s="239"/>
      <c r="C238" s="239"/>
      <c r="D238" s="239"/>
      <c r="E238" s="239"/>
      <c r="F238" s="239"/>
      <c r="G238" s="239"/>
      <c r="H238" s="239"/>
      <c r="I238" s="239"/>
      <c r="J238" s="239"/>
      <c r="K238" s="239"/>
      <c r="L238" s="239"/>
      <c r="M238" s="239"/>
    </row>
    <row r="239">
      <c r="A239" s="239"/>
      <c r="B239" s="239"/>
      <c r="C239" s="239"/>
      <c r="D239" s="239"/>
      <c r="E239" s="239"/>
      <c r="F239" s="239"/>
      <c r="G239" s="239"/>
      <c r="H239" s="239"/>
      <c r="I239" s="239"/>
      <c r="J239" s="239"/>
      <c r="K239" s="239"/>
      <c r="L239" s="239"/>
      <c r="M239" s="239"/>
    </row>
    <row r="240">
      <c r="A240" s="239"/>
      <c r="B240" s="239"/>
      <c r="C240" s="239"/>
      <c r="D240" s="239"/>
      <c r="E240" s="239"/>
      <c r="F240" s="239"/>
      <c r="G240" s="239"/>
      <c r="H240" s="239"/>
      <c r="I240" s="239"/>
      <c r="J240" s="239"/>
      <c r="K240" s="239"/>
      <c r="L240" s="239"/>
      <c r="M240" s="239"/>
    </row>
    <row r="241">
      <c r="A241" s="239"/>
      <c r="B241" s="239"/>
      <c r="C241" s="239"/>
      <c r="D241" s="239"/>
      <c r="E241" s="239"/>
      <c r="F241" s="239"/>
      <c r="G241" s="239"/>
      <c r="H241" s="239"/>
      <c r="I241" s="239"/>
      <c r="J241" s="239"/>
      <c r="K241" s="239"/>
      <c r="L241" s="239"/>
      <c r="M241" s="239"/>
    </row>
    <row r="242">
      <c r="A242" s="239"/>
      <c r="B242" s="239"/>
      <c r="C242" s="239"/>
      <c r="D242" s="239"/>
      <c r="E242" s="239"/>
      <c r="F242" s="239"/>
      <c r="G242" s="239"/>
      <c r="H242" s="239"/>
      <c r="I242" s="239"/>
      <c r="J242" s="239"/>
      <c r="K242" s="239"/>
      <c r="L242" s="239"/>
      <c r="M242" s="239"/>
    </row>
    <row r="243">
      <c r="A243" s="239"/>
      <c r="B243" s="239"/>
      <c r="C243" s="239"/>
      <c r="D243" s="239"/>
      <c r="E243" s="239"/>
      <c r="F243" s="239"/>
      <c r="G243" s="239"/>
      <c r="H243" s="239"/>
      <c r="I243" s="239"/>
      <c r="J243" s="239"/>
      <c r="K243" s="239"/>
      <c r="L243" s="239"/>
      <c r="M243" s="239"/>
    </row>
    <row r="244">
      <c r="A244" s="239"/>
      <c r="B244" s="239"/>
      <c r="C244" s="239"/>
      <c r="D244" s="239"/>
      <c r="E244" s="239"/>
      <c r="F244" s="239"/>
      <c r="G244" s="239"/>
      <c r="H244" s="239"/>
      <c r="I244" s="239"/>
      <c r="J244" s="239"/>
      <c r="K244" s="239"/>
      <c r="L244" s="239"/>
      <c r="M244" s="239"/>
    </row>
    <row r="245">
      <c r="A245" s="239"/>
      <c r="B245" s="239"/>
      <c r="C245" s="239"/>
      <c r="D245" s="239"/>
      <c r="E245" s="239"/>
      <c r="F245" s="239"/>
      <c r="G245" s="239"/>
      <c r="H245" s="239"/>
      <c r="I245" s="239"/>
      <c r="J245" s="239"/>
      <c r="K245" s="239"/>
      <c r="L245" s="239"/>
      <c r="M245" s="239"/>
    </row>
    <row r="246">
      <c r="A246" s="239"/>
      <c r="B246" s="239"/>
      <c r="C246" s="239"/>
      <c r="D246" s="239"/>
      <c r="E246" s="239"/>
      <c r="F246" s="239"/>
      <c r="G246" s="239"/>
      <c r="H246" s="239"/>
      <c r="I246" s="239"/>
      <c r="J246" s="239"/>
      <c r="K246" s="239"/>
      <c r="L246" s="239"/>
      <c r="M246" s="239"/>
    </row>
    <row r="247">
      <c r="A247" s="239"/>
      <c r="B247" s="239"/>
      <c r="C247" s="239"/>
      <c r="D247" s="239"/>
      <c r="E247" s="239"/>
      <c r="F247" s="239"/>
      <c r="G247" s="239"/>
      <c r="H247" s="239"/>
      <c r="I247" s="239"/>
      <c r="J247" s="239"/>
      <c r="K247" s="239"/>
      <c r="L247" s="239"/>
      <c r="M247" s="239"/>
    </row>
    <row r="248">
      <c r="A248" s="239"/>
      <c r="B248" s="239"/>
      <c r="C248" s="239"/>
      <c r="D248" s="239"/>
      <c r="E248" s="239"/>
      <c r="F248" s="239"/>
      <c r="G248" s="239"/>
      <c r="H248" s="239"/>
      <c r="I248" s="239"/>
      <c r="J248" s="239"/>
      <c r="K248" s="239"/>
      <c r="L248" s="239"/>
      <c r="M248" s="239"/>
    </row>
    <row r="249">
      <c r="A249" s="239"/>
      <c r="B249" s="239"/>
      <c r="C249" s="239"/>
      <c r="D249" s="239"/>
      <c r="E249" s="239"/>
      <c r="F249" s="239"/>
      <c r="G249" s="239"/>
      <c r="H249" s="239"/>
      <c r="I249" s="239"/>
      <c r="J249" s="239"/>
      <c r="K249" s="239"/>
      <c r="L249" s="239"/>
      <c r="M249" s="239"/>
    </row>
    <row r="250">
      <c r="A250" s="239"/>
      <c r="B250" s="239"/>
      <c r="C250" s="239"/>
      <c r="D250" s="239"/>
      <c r="E250" s="239"/>
      <c r="F250" s="239"/>
      <c r="G250" s="239"/>
      <c r="H250" s="239"/>
      <c r="I250" s="239"/>
      <c r="J250" s="239"/>
      <c r="K250" s="239"/>
      <c r="L250" s="239"/>
      <c r="M250" s="239"/>
    </row>
    <row r="251">
      <c r="A251" s="239"/>
      <c r="B251" s="239"/>
      <c r="C251" s="239"/>
      <c r="D251" s="239"/>
      <c r="E251" s="239"/>
      <c r="F251" s="239"/>
      <c r="G251" s="239"/>
      <c r="H251" s="239"/>
      <c r="I251" s="239"/>
      <c r="J251" s="239"/>
      <c r="K251" s="239"/>
      <c r="L251" s="239"/>
      <c r="M251" s="239"/>
    </row>
    <row r="252">
      <c r="A252" s="239"/>
      <c r="B252" s="239"/>
      <c r="C252" s="239"/>
      <c r="D252" s="239"/>
      <c r="E252" s="239"/>
      <c r="F252" s="239"/>
      <c r="G252" s="239"/>
      <c r="H252" s="239"/>
      <c r="I252" s="239"/>
      <c r="J252" s="239"/>
      <c r="K252" s="239"/>
      <c r="L252" s="239"/>
      <c r="M252" s="239"/>
    </row>
    <row r="253">
      <c r="A253" s="239"/>
      <c r="B253" s="239"/>
      <c r="C253" s="239"/>
      <c r="D253" s="239"/>
      <c r="E253" s="239"/>
      <c r="F253" s="239"/>
      <c r="G253" s="239"/>
      <c r="H253" s="239"/>
      <c r="I253" s="239"/>
      <c r="J253" s="239"/>
      <c r="K253" s="239"/>
      <c r="L253" s="239"/>
      <c r="M253" s="239"/>
    </row>
    <row r="254">
      <c r="A254" s="239"/>
      <c r="B254" s="239"/>
      <c r="C254" s="239"/>
      <c r="D254" s="239"/>
      <c r="E254" s="239"/>
      <c r="F254" s="239"/>
      <c r="G254" s="239"/>
      <c r="H254" s="239"/>
      <c r="I254" s="239"/>
      <c r="J254" s="239"/>
      <c r="K254" s="239"/>
      <c r="L254" s="239"/>
      <c r="M254" s="239"/>
    </row>
    <row r="255">
      <c r="A255" s="239"/>
      <c r="B255" s="239"/>
      <c r="C255" s="239"/>
      <c r="D255" s="239"/>
      <c r="E255" s="239"/>
      <c r="F255" s="239"/>
      <c r="G255" s="239"/>
      <c r="H255" s="239"/>
      <c r="I255" s="239"/>
      <c r="J255" s="239"/>
      <c r="K255" s="239"/>
      <c r="L255" s="239"/>
      <c r="M255" s="239"/>
    </row>
    <row r="256">
      <c r="A256" s="239"/>
      <c r="B256" s="239"/>
      <c r="C256" s="239"/>
      <c r="D256" s="239"/>
      <c r="E256" s="239"/>
      <c r="F256" s="239"/>
      <c r="G256" s="239"/>
      <c r="H256" s="239"/>
      <c r="I256" s="239"/>
      <c r="J256" s="239"/>
      <c r="K256" s="239"/>
      <c r="L256" s="239"/>
      <c r="M256" s="239"/>
    </row>
    <row r="257">
      <c r="A257" s="239"/>
      <c r="B257" s="239"/>
      <c r="C257" s="239"/>
      <c r="D257" s="239"/>
      <c r="E257" s="239"/>
      <c r="F257" s="239"/>
      <c r="G257" s="239"/>
      <c r="H257" s="239"/>
      <c r="I257" s="239"/>
      <c r="J257" s="239"/>
      <c r="K257" s="239"/>
      <c r="L257" s="239"/>
      <c r="M257" s="239"/>
    </row>
    <row r="258">
      <c r="A258" s="239"/>
      <c r="B258" s="239"/>
      <c r="C258" s="239"/>
      <c r="D258" s="239"/>
      <c r="E258" s="239"/>
      <c r="F258" s="239"/>
      <c r="G258" s="239"/>
      <c r="H258" s="239"/>
      <c r="I258" s="239"/>
      <c r="J258" s="239"/>
      <c r="K258" s="239"/>
      <c r="L258" s="239"/>
      <c r="M258" s="239"/>
    </row>
    <row r="259">
      <c r="A259" s="239"/>
      <c r="B259" s="239"/>
      <c r="C259" s="239"/>
      <c r="D259" s="239"/>
      <c r="E259" s="239"/>
      <c r="F259" s="239"/>
      <c r="G259" s="239"/>
      <c r="H259" s="239"/>
      <c r="I259" s="239"/>
      <c r="J259" s="239"/>
      <c r="K259" s="239"/>
      <c r="L259" s="239"/>
      <c r="M259" s="239"/>
    </row>
    <row r="260">
      <c r="A260" s="239"/>
      <c r="B260" s="239"/>
      <c r="C260" s="239"/>
      <c r="D260" s="239"/>
      <c r="E260" s="239"/>
      <c r="F260" s="239"/>
      <c r="G260" s="239"/>
      <c r="H260" s="239"/>
      <c r="I260" s="239"/>
      <c r="J260" s="239"/>
      <c r="K260" s="239"/>
      <c r="L260" s="239"/>
      <c r="M260" s="239"/>
    </row>
    <row r="261">
      <c r="A261" s="239"/>
      <c r="B261" s="239"/>
      <c r="C261" s="239"/>
      <c r="D261" s="239"/>
      <c r="E261" s="239"/>
      <c r="F261" s="239"/>
      <c r="G261" s="239"/>
      <c r="H261" s="239"/>
      <c r="I261" s="239"/>
      <c r="J261" s="239"/>
      <c r="K261" s="239"/>
      <c r="L261" s="239"/>
      <c r="M261" s="239"/>
    </row>
    <row r="262">
      <c r="A262" s="239"/>
      <c r="B262" s="239"/>
      <c r="C262" s="239"/>
      <c r="D262" s="239"/>
      <c r="E262" s="239"/>
      <c r="F262" s="239"/>
      <c r="G262" s="239"/>
      <c r="H262" s="239"/>
      <c r="I262" s="239"/>
      <c r="J262" s="239"/>
      <c r="K262" s="239"/>
      <c r="L262" s="239"/>
      <c r="M262" s="239"/>
    </row>
    <row r="263">
      <c r="A263" s="239"/>
      <c r="B263" s="239"/>
      <c r="C263" s="239"/>
      <c r="D263" s="239"/>
      <c r="E263" s="239"/>
      <c r="F263" s="239"/>
      <c r="G263" s="239"/>
      <c r="H263" s="239"/>
      <c r="I263" s="239"/>
      <c r="J263" s="239"/>
      <c r="K263" s="239"/>
      <c r="L263" s="239"/>
      <c r="M263" s="239"/>
    </row>
    <row r="264">
      <c r="A264" s="239"/>
      <c r="B264" s="239"/>
      <c r="C264" s="239"/>
      <c r="D264" s="239"/>
      <c r="E264" s="239"/>
      <c r="F264" s="239"/>
      <c r="G264" s="239"/>
      <c r="H264" s="239"/>
      <c r="I264" s="239"/>
      <c r="J264" s="239"/>
      <c r="K264" s="239"/>
      <c r="L264" s="239"/>
      <c r="M264" s="239"/>
    </row>
    <row r="265">
      <c r="A265" s="239"/>
      <c r="B265" s="239"/>
      <c r="C265" s="239"/>
      <c r="D265" s="239"/>
      <c r="E265" s="239"/>
      <c r="F265" s="239"/>
      <c r="G265" s="239"/>
      <c r="H265" s="239"/>
      <c r="I265" s="239"/>
      <c r="J265" s="239"/>
      <c r="K265" s="239"/>
      <c r="L265" s="239"/>
      <c r="M265" s="239"/>
    </row>
    <row r="266">
      <c r="A266" s="239"/>
      <c r="B266" s="239"/>
      <c r="C266" s="239"/>
      <c r="D266" s="239"/>
      <c r="E266" s="239"/>
      <c r="F266" s="239"/>
      <c r="G266" s="239"/>
      <c r="H266" s="239"/>
      <c r="I266" s="239"/>
      <c r="J266" s="239"/>
      <c r="K266" s="239"/>
      <c r="L266" s="239"/>
      <c r="M266" s="239"/>
    </row>
    <row r="267">
      <c r="A267" s="239"/>
      <c r="B267" s="239"/>
      <c r="C267" s="239"/>
      <c r="D267" s="239"/>
      <c r="E267" s="239"/>
      <c r="F267" s="239"/>
      <c r="G267" s="239"/>
      <c r="H267" s="239"/>
      <c r="I267" s="239"/>
      <c r="J267" s="239"/>
      <c r="K267" s="239"/>
      <c r="L267" s="239"/>
      <c r="M267" s="239"/>
    </row>
    <row r="268">
      <c r="A268" s="239"/>
      <c r="B268" s="239"/>
      <c r="C268" s="239"/>
      <c r="D268" s="239"/>
      <c r="E268" s="239"/>
      <c r="F268" s="239"/>
      <c r="G268" s="239"/>
      <c r="H268" s="239"/>
      <c r="I268" s="239"/>
      <c r="J268" s="239"/>
      <c r="K268" s="239"/>
      <c r="L268" s="239"/>
      <c r="M268" s="239"/>
    </row>
    <row r="269">
      <c r="A269" s="239"/>
      <c r="B269" s="239"/>
      <c r="C269" s="239"/>
      <c r="D269" s="239"/>
      <c r="E269" s="239"/>
      <c r="F269" s="239"/>
      <c r="G269" s="239"/>
      <c r="H269" s="239"/>
      <c r="I269" s="239"/>
      <c r="J269" s="239"/>
      <c r="K269" s="239"/>
      <c r="L269" s="239"/>
      <c r="M269" s="239"/>
    </row>
    <row r="270">
      <c r="A270" s="239"/>
      <c r="B270" s="239"/>
      <c r="C270" s="239"/>
      <c r="D270" s="239"/>
      <c r="E270" s="239"/>
      <c r="F270" s="239"/>
      <c r="G270" s="239"/>
      <c r="H270" s="239"/>
      <c r="I270" s="239"/>
      <c r="J270" s="239"/>
      <c r="K270" s="239"/>
      <c r="L270" s="239"/>
      <c r="M270" s="239"/>
    </row>
    <row r="271">
      <c r="A271" s="239"/>
      <c r="B271" s="239"/>
      <c r="C271" s="239"/>
      <c r="D271" s="239"/>
      <c r="E271" s="239"/>
      <c r="F271" s="239"/>
      <c r="G271" s="239"/>
      <c r="H271" s="239"/>
      <c r="I271" s="239"/>
      <c r="J271" s="239"/>
      <c r="K271" s="239"/>
      <c r="L271" s="239"/>
      <c r="M271" s="239"/>
    </row>
    <row r="272">
      <c r="A272" s="239"/>
      <c r="B272" s="239"/>
      <c r="C272" s="239"/>
      <c r="D272" s="239"/>
      <c r="E272" s="239"/>
      <c r="F272" s="239"/>
      <c r="G272" s="239"/>
      <c r="H272" s="239"/>
      <c r="I272" s="239"/>
      <c r="J272" s="239"/>
      <c r="K272" s="239"/>
      <c r="L272" s="239"/>
      <c r="M272" s="239"/>
    </row>
    <row r="273">
      <c r="A273" s="239"/>
      <c r="B273" s="239"/>
      <c r="C273" s="239"/>
      <c r="D273" s="239"/>
      <c r="E273" s="239"/>
      <c r="F273" s="239"/>
      <c r="G273" s="239"/>
      <c r="H273" s="239"/>
      <c r="I273" s="239"/>
      <c r="J273" s="239"/>
      <c r="K273" s="239"/>
      <c r="L273" s="239"/>
      <c r="M273" s="239"/>
    </row>
    <row r="274">
      <c r="A274" s="239"/>
      <c r="B274" s="239"/>
      <c r="C274" s="239"/>
      <c r="D274" s="239"/>
      <c r="E274" s="239"/>
      <c r="F274" s="239"/>
      <c r="G274" s="239"/>
      <c r="H274" s="239"/>
      <c r="I274" s="239"/>
      <c r="J274" s="239"/>
      <c r="K274" s="239"/>
      <c r="L274" s="239"/>
      <c r="M274" s="239"/>
    </row>
    <row r="275">
      <c r="A275" s="239"/>
      <c r="B275" s="239"/>
      <c r="C275" s="239"/>
      <c r="D275" s="239"/>
      <c r="E275" s="239"/>
      <c r="F275" s="239"/>
      <c r="G275" s="239"/>
      <c r="H275" s="239"/>
      <c r="I275" s="239"/>
      <c r="J275" s="239"/>
      <c r="K275" s="239"/>
      <c r="L275" s="239"/>
      <c r="M275" s="239"/>
    </row>
    <row r="276">
      <c r="A276" s="239"/>
      <c r="B276" s="239"/>
      <c r="C276" s="239"/>
      <c r="D276" s="239"/>
      <c r="E276" s="239"/>
      <c r="F276" s="239"/>
      <c r="G276" s="239"/>
      <c r="H276" s="239"/>
      <c r="I276" s="239"/>
      <c r="J276" s="239"/>
      <c r="K276" s="239"/>
      <c r="L276" s="239"/>
      <c r="M276" s="239"/>
    </row>
    <row r="277">
      <c r="A277" s="239"/>
      <c r="B277" s="239"/>
      <c r="C277" s="239"/>
      <c r="D277" s="239"/>
      <c r="E277" s="239"/>
      <c r="F277" s="239"/>
      <c r="G277" s="239"/>
      <c r="H277" s="239"/>
      <c r="I277" s="239"/>
      <c r="J277" s="239"/>
      <c r="K277" s="239"/>
      <c r="L277" s="239"/>
      <c r="M277" s="239"/>
    </row>
    <row r="278">
      <c r="A278" s="239"/>
      <c r="B278" s="239"/>
      <c r="C278" s="239"/>
      <c r="D278" s="239"/>
      <c r="E278" s="239"/>
      <c r="F278" s="239"/>
      <c r="G278" s="239"/>
      <c r="H278" s="239"/>
      <c r="I278" s="239"/>
      <c r="J278" s="239"/>
      <c r="K278" s="239"/>
      <c r="L278" s="239"/>
      <c r="M278" s="239"/>
    </row>
    <row r="279">
      <c r="A279" s="239"/>
      <c r="B279" s="239"/>
      <c r="C279" s="239"/>
      <c r="D279" s="239"/>
      <c r="E279" s="239"/>
      <c r="F279" s="239"/>
      <c r="G279" s="239"/>
      <c r="H279" s="239"/>
      <c r="I279" s="239"/>
      <c r="J279" s="239"/>
      <c r="K279" s="239"/>
      <c r="L279" s="239"/>
      <c r="M279" s="239"/>
    </row>
    <row r="280">
      <c r="A280" s="239"/>
      <c r="B280" s="239"/>
      <c r="C280" s="239"/>
      <c r="D280" s="239"/>
      <c r="E280" s="239"/>
      <c r="F280" s="239"/>
      <c r="G280" s="239"/>
      <c r="H280" s="239"/>
      <c r="I280" s="239"/>
      <c r="J280" s="239"/>
      <c r="K280" s="239"/>
      <c r="L280" s="239"/>
      <c r="M280" s="239"/>
    </row>
    <row r="281">
      <c r="A281" s="239"/>
      <c r="B281" s="239"/>
      <c r="C281" s="239"/>
      <c r="D281" s="239"/>
      <c r="E281" s="239"/>
      <c r="F281" s="239"/>
      <c r="G281" s="239"/>
      <c r="H281" s="239"/>
      <c r="I281" s="239"/>
      <c r="J281" s="239"/>
      <c r="K281" s="239"/>
      <c r="L281" s="239"/>
      <c r="M281" s="239"/>
    </row>
    <row r="282">
      <c r="A282" s="239"/>
      <c r="B282" s="239"/>
      <c r="C282" s="239"/>
      <c r="D282" s="239"/>
      <c r="E282" s="239"/>
      <c r="F282" s="239"/>
      <c r="G282" s="239"/>
      <c r="H282" s="239"/>
      <c r="I282" s="239"/>
      <c r="J282" s="239"/>
      <c r="K282" s="239"/>
      <c r="L282" s="239"/>
      <c r="M282" s="239"/>
    </row>
    <row r="283">
      <c r="A283" s="239"/>
      <c r="B283" s="239"/>
      <c r="C283" s="239"/>
      <c r="D283" s="239"/>
      <c r="E283" s="239"/>
      <c r="F283" s="239"/>
      <c r="G283" s="239"/>
      <c r="H283" s="239"/>
      <c r="I283" s="239"/>
      <c r="J283" s="239"/>
      <c r="K283" s="239"/>
      <c r="L283" s="239"/>
      <c r="M283" s="239"/>
    </row>
    <row r="284">
      <c r="A284" s="239"/>
      <c r="B284" s="239"/>
      <c r="C284" s="239"/>
      <c r="D284" s="239"/>
      <c r="E284" s="239"/>
      <c r="F284" s="239"/>
      <c r="G284" s="239"/>
      <c r="H284" s="239"/>
      <c r="I284" s="239"/>
      <c r="J284" s="239"/>
      <c r="K284" s="239"/>
      <c r="L284" s="239"/>
      <c r="M284" s="239"/>
    </row>
    <row r="285">
      <c r="A285" s="239"/>
      <c r="B285" s="239"/>
      <c r="C285" s="239"/>
      <c r="D285" s="239"/>
      <c r="E285" s="239"/>
      <c r="F285" s="239"/>
      <c r="G285" s="239"/>
      <c r="H285" s="239"/>
      <c r="I285" s="239"/>
      <c r="J285" s="239"/>
      <c r="K285" s="239"/>
      <c r="L285" s="239"/>
      <c r="M285" s="239"/>
    </row>
    <row r="286">
      <c r="A286" s="239"/>
      <c r="B286" s="239"/>
      <c r="C286" s="239"/>
      <c r="D286" s="239"/>
      <c r="E286" s="239"/>
      <c r="F286" s="239"/>
      <c r="G286" s="239"/>
      <c r="H286" s="239"/>
      <c r="I286" s="239"/>
      <c r="J286" s="239"/>
      <c r="K286" s="239"/>
      <c r="L286" s="239"/>
      <c r="M286" s="239"/>
    </row>
    <row r="287">
      <c r="A287" s="239"/>
      <c r="B287" s="239"/>
      <c r="C287" s="239"/>
      <c r="D287" s="239"/>
      <c r="E287" s="239"/>
      <c r="F287" s="239"/>
      <c r="G287" s="239"/>
      <c r="H287" s="239"/>
      <c r="I287" s="239"/>
      <c r="J287" s="239"/>
      <c r="K287" s="239"/>
      <c r="L287" s="239"/>
      <c r="M287" s="239"/>
    </row>
    <row r="288">
      <c r="A288" s="239"/>
      <c r="B288" s="239"/>
      <c r="C288" s="239"/>
      <c r="D288" s="239"/>
      <c r="E288" s="239"/>
      <c r="F288" s="239"/>
      <c r="G288" s="239"/>
      <c r="H288" s="239"/>
      <c r="I288" s="239"/>
      <c r="J288" s="239"/>
      <c r="K288" s="239"/>
      <c r="L288" s="239"/>
      <c r="M288" s="239"/>
    </row>
    <row r="289">
      <c r="A289" s="239"/>
      <c r="B289" s="239"/>
      <c r="C289" s="239"/>
      <c r="D289" s="239"/>
      <c r="E289" s="239"/>
      <c r="F289" s="239"/>
      <c r="G289" s="239"/>
      <c r="H289" s="239"/>
      <c r="I289" s="239"/>
      <c r="J289" s="239"/>
      <c r="K289" s="239"/>
      <c r="L289" s="239"/>
      <c r="M289" s="239"/>
    </row>
    <row r="290">
      <c r="A290" s="239"/>
      <c r="B290" s="239"/>
      <c r="C290" s="239"/>
      <c r="D290" s="239"/>
      <c r="E290" s="239"/>
      <c r="F290" s="239"/>
      <c r="G290" s="239"/>
      <c r="H290" s="239"/>
      <c r="I290" s="239"/>
      <c r="J290" s="239"/>
      <c r="K290" s="239"/>
      <c r="L290" s="239"/>
      <c r="M290" s="239"/>
    </row>
    <row r="291">
      <c r="A291" s="239"/>
      <c r="B291" s="239"/>
      <c r="C291" s="239"/>
      <c r="D291" s="239"/>
      <c r="E291" s="239"/>
      <c r="F291" s="239"/>
      <c r="G291" s="239"/>
      <c r="H291" s="239"/>
      <c r="I291" s="239"/>
      <c r="J291" s="239"/>
      <c r="K291" s="239"/>
      <c r="L291" s="239"/>
      <c r="M291" s="239"/>
    </row>
    <row r="292">
      <c r="A292" s="239"/>
      <c r="B292" s="239"/>
      <c r="C292" s="239"/>
      <c r="D292" s="239"/>
      <c r="E292" s="239"/>
      <c r="F292" s="239"/>
      <c r="G292" s="239"/>
      <c r="H292" s="239"/>
      <c r="I292" s="239"/>
      <c r="J292" s="239"/>
      <c r="K292" s="239"/>
      <c r="L292" s="239"/>
      <c r="M292" s="239"/>
    </row>
    <row r="293">
      <c r="A293" s="239"/>
      <c r="B293" s="239"/>
      <c r="C293" s="239"/>
      <c r="D293" s="239"/>
      <c r="E293" s="239"/>
      <c r="F293" s="239"/>
      <c r="G293" s="239"/>
      <c r="H293" s="239"/>
      <c r="I293" s="239"/>
      <c r="J293" s="239"/>
      <c r="K293" s="239"/>
      <c r="L293" s="239"/>
      <c r="M293" s="239"/>
    </row>
    <row r="294">
      <c r="A294" s="239"/>
      <c r="B294" s="239"/>
      <c r="C294" s="239"/>
      <c r="D294" s="239"/>
      <c r="E294" s="239"/>
      <c r="F294" s="239"/>
      <c r="G294" s="239"/>
      <c r="H294" s="239"/>
      <c r="I294" s="239"/>
      <c r="J294" s="239"/>
      <c r="K294" s="239"/>
      <c r="L294" s="239"/>
      <c r="M294" s="239"/>
    </row>
    <row r="295">
      <c r="A295" s="239"/>
      <c r="B295" s="239"/>
      <c r="C295" s="239"/>
      <c r="D295" s="239"/>
      <c r="E295" s="239"/>
      <c r="F295" s="239"/>
      <c r="G295" s="239"/>
      <c r="H295" s="239"/>
      <c r="I295" s="239"/>
      <c r="J295" s="239"/>
      <c r="K295" s="239"/>
      <c r="L295" s="239"/>
      <c r="M295" s="239"/>
    </row>
    <row r="296">
      <c r="A296" s="239"/>
      <c r="B296" s="239"/>
      <c r="C296" s="239"/>
      <c r="D296" s="239"/>
      <c r="E296" s="239"/>
      <c r="F296" s="239"/>
      <c r="G296" s="239"/>
      <c r="H296" s="239"/>
      <c r="I296" s="239"/>
      <c r="J296" s="239"/>
      <c r="K296" s="239"/>
      <c r="L296" s="239"/>
      <c r="M296" s="239"/>
    </row>
    <row r="297">
      <c r="A297" s="239"/>
      <c r="B297" s="239"/>
      <c r="C297" s="239"/>
      <c r="D297" s="239"/>
      <c r="E297" s="239"/>
      <c r="F297" s="239"/>
      <c r="G297" s="239"/>
      <c r="H297" s="239"/>
      <c r="I297" s="239"/>
      <c r="J297" s="239"/>
      <c r="K297" s="239"/>
      <c r="L297" s="239"/>
      <c r="M297" s="239"/>
    </row>
    <row r="298">
      <c r="A298" s="239"/>
      <c r="B298" s="239"/>
      <c r="C298" s="239"/>
      <c r="D298" s="239"/>
      <c r="E298" s="239"/>
      <c r="F298" s="239"/>
      <c r="G298" s="239"/>
      <c r="H298" s="239"/>
      <c r="I298" s="239"/>
      <c r="J298" s="239"/>
      <c r="K298" s="239"/>
      <c r="L298" s="239"/>
      <c r="M298" s="239"/>
    </row>
    <row r="299">
      <c r="A299" s="239"/>
      <c r="B299" s="239"/>
      <c r="C299" s="239"/>
      <c r="D299" s="239"/>
      <c r="E299" s="239"/>
      <c r="F299" s="239"/>
      <c r="G299" s="239"/>
      <c r="H299" s="239"/>
      <c r="I299" s="239"/>
      <c r="J299" s="239"/>
      <c r="K299" s="239"/>
      <c r="L299" s="239"/>
      <c r="M299" s="239"/>
    </row>
    <row r="300">
      <c r="A300" s="239"/>
      <c r="B300" s="239"/>
      <c r="C300" s="239"/>
      <c r="D300" s="239"/>
      <c r="E300" s="239"/>
      <c r="F300" s="239"/>
      <c r="G300" s="239"/>
      <c r="H300" s="239"/>
      <c r="I300" s="239"/>
      <c r="J300" s="239"/>
      <c r="K300" s="239"/>
      <c r="L300" s="239"/>
      <c r="M300" s="239"/>
    </row>
    <row r="301">
      <c r="A301" s="239"/>
      <c r="B301" s="239"/>
      <c r="C301" s="239"/>
      <c r="D301" s="239"/>
      <c r="E301" s="239"/>
      <c r="F301" s="239"/>
      <c r="G301" s="239"/>
      <c r="H301" s="239"/>
      <c r="I301" s="239"/>
      <c r="J301" s="239"/>
      <c r="K301" s="239"/>
      <c r="L301" s="239"/>
      <c r="M301" s="239"/>
    </row>
    <row r="302">
      <c r="A302" s="239"/>
      <c r="B302" s="239"/>
      <c r="C302" s="239"/>
      <c r="D302" s="239"/>
      <c r="E302" s="239"/>
      <c r="F302" s="239"/>
      <c r="G302" s="239"/>
      <c r="H302" s="239"/>
      <c r="I302" s="239"/>
      <c r="J302" s="239"/>
      <c r="K302" s="239"/>
      <c r="L302" s="239"/>
      <c r="M302" s="239"/>
    </row>
    <row r="303">
      <c r="A303" s="239"/>
      <c r="B303" s="239"/>
      <c r="C303" s="239"/>
      <c r="D303" s="239"/>
      <c r="E303" s="239"/>
      <c r="F303" s="239"/>
      <c r="G303" s="239"/>
      <c r="H303" s="239"/>
      <c r="I303" s="239"/>
      <c r="J303" s="239"/>
      <c r="K303" s="239"/>
      <c r="L303" s="239"/>
      <c r="M303" s="239"/>
    </row>
    <row r="304">
      <c r="A304" s="239"/>
      <c r="B304" s="239"/>
      <c r="C304" s="239"/>
      <c r="D304" s="239"/>
      <c r="E304" s="239"/>
      <c r="F304" s="239"/>
      <c r="G304" s="239"/>
      <c r="H304" s="239"/>
      <c r="I304" s="239"/>
      <c r="J304" s="239"/>
      <c r="K304" s="239"/>
      <c r="L304" s="239"/>
      <c r="M304" s="239"/>
    </row>
    <row r="305">
      <c r="A305" s="239"/>
      <c r="B305" s="239"/>
      <c r="C305" s="239"/>
      <c r="D305" s="239"/>
      <c r="E305" s="239"/>
      <c r="F305" s="239"/>
      <c r="G305" s="239"/>
      <c r="H305" s="239"/>
      <c r="I305" s="239"/>
      <c r="J305" s="239"/>
      <c r="K305" s="239"/>
      <c r="L305" s="239"/>
      <c r="M305" s="239"/>
    </row>
    <row r="306">
      <c r="A306" s="239"/>
      <c r="B306" s="239"/>
      <c r="C306" s="239"/>
      <c r="D306" s="239"/>
      <c r="E306" s="239"/>
      <c r="F306" s="239"/>
      <c r="G306" s="239"/>
      <c r="H306" s="239"/>
      <c r="I306" s="239"/>
      <c r="J306" s="239"/>
      <c r="K306" s="239"/>
      <c r="L306" s="239"/>
      <c r="M306" s="239"/>
    </row>
    <row r="307">
      <c r="A307" s="239"/>
      <c r="B307" s="239"/>
      <c r="C307" s="239"/>
      <c r="D307" s="239"/>
      <c r="E307" s="239"/>
      <c r="F307" s="239"/>
      <c r="G307" s="239"/>
      <c r="H307" s="239"/>
      <c r="I307" s="239"/>
      <c r="J307" s="239"/>
      <c r="K307" s="239"/>
      <c r="L307" s="239"/>
      <c r="M307" s="239"/>
    </row>
    <row r="308">
      <c r="A308" s="239"/>
      <c r="B308" s="239"/>
      <c r="C308" s="239"/>
      <c r="D308" s="239"/>
      <c r="E308" s="239"/>
      <c r="F308" s="239"/>
      <c r="G308" s="239"/>
      <c r="H308" s="239"/>
      <c r="I308" s="239"/>
      <c r="J308" s="239"/>
      <c r="K308" s="239"/>
      <c r="L308" s="239"/>
      <c r="M308" s="239"/>
    </row>
    <row r="309">
      <c r="A309" s="239"/>
      <c r="B309" s="239"/>
      <c r="C309" s="239"/>
      <c r="D309" s="239"/>
      <c r="E309" s="239"/>
      <c r="F309" s="239"/>
      <c r="G309" s="239"/>
      <c r="H309" s="239"/>
      <c r="I309" s="239"/>
      <c r="J309" s="239"/>
      <c r="K309" s="239"/>
      <c r="L309" s="239"/>
      <c r="M309" s="239"/>
    </row>
    <row r="310">
      <c r="A310" s="239"/>
      <c r="B310" s="239"/>
      <c r="C310" s="239"/>
      <c r="D310" s="239"/>
      <c r="E310" s="239"/>
      <c r="F310" s="239"/>
      <c r="G310" s="239"/>
      <c r="H310" s="239"/>
      <c r="I310" s="239"/>
      <c r="J310" s="239"/>
      <c r="K310" s="239"/>
      <c r="L310" s="239"/>
      <c r="M310" s="239"/>
    </row>
    <row r="311">
      <c r="A311" s="239"/>
      <c r="B311" s="239"/>
      <c r="C311" s="239"/>
      <c r="D311" s="239"/>
      <c r="E311" s="239"/>
      <c r="F311" s="239"/>
      <c r="G311" s="239"/>
      <c r="H311" s="239"/>
      <c r="I311" s="239"/>
      <c r="J311" s="239"/>
      <c r="K311" s="239"/>
      <c r="L311" s="239"/>
      <c r="M311" s="239"/>
    </row>
    <row r="312">
      <c r="A312" s="239"/>
      <c r="B312" s="239"/>
      <c r="C312" s="239"/>
      <c r="D312" s="239"/>
      <c r="E312" s="239"/>
      <c r="F312" s="239"/>
      <c r="G312" s="239"/>
      <c r="H312" s="239"/>
      <c r="I312" s="239"/>
      <c r="J312" s="239"/>
      <c r="K312" s="239"/>
      <c r="L312" s="239"/>
      <c r="M312" s="239"/>
    </row>
    <row r="313">
      <c r="A313" s="239"/>
      <c r="B313" s="239"/>
      <c r="C313" s="239"/>
      <c r="D313" s="239"/>
      <c r="E313" s="239"/>
      <c r="F313" s="239"/>
      <c r="G313" s="239"/>
      <c r="H313" s="239"/>
      <c r="I313" s="239"/>
      <c r="J313" s="239"/>
      <c r="K313" s="239"/>
      <c r="L313" s="239"/>
      <c r="M313" s="239"/>
    </row>
    <row r="314">
      <c r="A314" s="239"/>
      <c r="B314" s="239"/>
      <c r="C314" s="239"/>
      <c r="D314" s="239"/>
      <c r="E314" s="239"/>
      <c r="F314" s="239"/>
      <c r="G314" s="239"/>
      <c r="H314" s="239"/>
      <c r="I314" s="239"/>
      <c r="J314" s="239"/>
      <c r="K314" s="239"/>
      <c r="L314" s="239"/>
      <c r="M314" s="239"/>
    </row>
    <row r="315">
      <c r="A315" s="239"/>
      <c r="B315" s="239"/>
      <c r="C315" s="239"/>
      <c r="D315" s="239"/>
      <c r="E315" s="239"/>
      <c r="F315" s="239"/>
      <c r="G315" s="239"/>
      <c r="H315" s="239"/>
      <c r="I315" s="239"/>
      <c r="J315" s="239"/>
      <c r="K315" s="239"/>
      <c r="L315" s="239"/>
      <c r="M315" s="239"/>
    </row>
    <row r="316">
      <c r="A316" s="239"/>
      <c r="B316" s="239"/>
      <c r="C316" s="239"/>
      <c r="D316" s="239"/>
      <c r="E316" s="239"/>
      <c r="F316" s="239"/>
      <c r="G316" s="239"/>
      <c r="H316" s="239"/>
      <c r="I316" s="239"/>
      <c r="J316" s="239"/>
      <c r="K316" s="239"/>
      <c r="L316" s="239"/>
      <c r="M316" s="239"/>
    </row>
    <row r="317">
      <c r="A317" s="239"/>
      <c r="B317" s="239"/>
      <c r="C317" s="239"/>
      <c r="D317" s="239"/>
      <c r="E317" s="239"/>
      <c r="F317" s="239"/>
      <c r="G317" s="239"/>
      <c r="H317" s="239"/>
      <c r="I317" s="239"/>
      <c r="J317" s="239"/>
      <c r="K317" s="239"/>
      <c r="L317" s="239"/>
      <c r="M317" s="239"/>
    </row>
    <row r="318">
      <c r="A318" s="239"/>
      <c r="B318" s="239"/>
      <c r="C318" s="239"/>
      <c r="D318" s="239"/>
      <c r="E318" s="239"/>
      <c r="F318" s="239"/>
      <c r="G318" s="239"/>
      <c r="H318" s="239"/>
      <c r="I318" s="239"/>
      <c r="J318" s="239"/>
      <c r="K318" s="239"/>
      <c r="L318" s="239"/>
      <c r="M318" s="239"/>
    </row>
    <row r="319">
      <c r="A319" s="239"/>
      <c r="B319" s="239"/>
      <c r="C319" s="239"/>
      <c r="D319" s="239"/>
      <c r="E319" s="239"/>
      <c r="F319" s="239"/>
      <c r="G319" s="239"/>
      <c r="H319" s="239"/>
      <c r="I319" s="239"/>
      <c r="J319" s="239"/>
      <c r="K319" s="239"/>
      <c r="L319" s="239"/>
      <c r="M319" s="239"/>
    </row>
    <row r="320">
      <c r="A320" s="239"/>
      <c r="B320" s="239"/>
      <c r="C320" s="239"/>
      <c r="D320" s="239"/>
      <c r="E320" s="239"/>
      <c r="F320" s="239"/>
      <c r="G320" s="239"/>
      <c r="H320" s="239"/>
      <c r="I320" s="239"/>
      <c r="J320" s="239"/>
      <c r="K320" s="239"/>
      <c r="L320" s="239"/>
      <c r="M320" s="239"/>
    </row>
    <row r="321">
      <c r="A321" s="239"/>
      <c r="B321" s="239"/>
      <c r="C321" s="239"/>
      <c r="D321" s="239"/>
      <c r="E321" s="239"/>
      <c r="F321" s="239"/>
      <c r="G321" s="239"/>
      <c r="H321" s="239"/>
      <c r="I321" s="239"/>
      <c r="J321" s="239"/>
      <c r="K321" s="239"/>
      <c r="L321" s="239"/>
      <c r="M321" s="239"/>
    </row>
    <row r="322">
      <c r="A322" s="239"/>
      <c r="B322" s="239"/>
      <c r="C322" s="239"/>
      <c r="D322" s="239"/>
      <c r="E322" s="239"/>
      <c r="F322" s="239"/>
      <c r="G322" s="239"/>
      <c r="H322" s="239"/>
      <c r="I322" s="239"/>
      <c r="J322" s="239"/>
      <c r="K322" s="239"/>
      <c r="L322" s="239"/>
      <c r="M322" s="239"/>
    </row>
    <row r="323">
      <c r="A323" s="239"/>
      <c r="B323" s="239"/>
      <c r="C323" s="239"/>
      <c r="D323" s="239"/>
      <c r="E323" s="239"/>
      <c r="F323" s="239"/>
      <c r="G323" s="239"/>
      <c r="H323" s="239"/>
      <c r="I323" s="239"/>
      <c r="J323" s="239"/>
      <c r="K323" s="239"/>
      <c r="L323" s="239"/>
      <c r="M323" s="239"/>
    </row>
    <row r="324">
      <c r="A324" s="239"/>
      <c r="B324" s="239"/>
      <c r="C324" s="239"/>
      <c r="D324" s="239"/>
      <c r="E324" s="239"/>
      <c r="F324" s="239"/>
      <c r="G324" s="239"/>
      <c r="H324" s="239"/>
      <c r="I324" s="239"/>
      <c r="J324" s="239"/>
      <c r="K324" s="239"/>
      <c r="L324" s="239"/>
      <c r="M324" s="239"/>
    </row>
    <row r="325">
      <c r="A325" s="239"/>
      <c r="B325" s="239"/>
      <c r="C325" s="239"/>
      <c r="D325" s="239"/>
      <c r="E325" s="239"/>
      <c r="F325" s="239"/>
      <c r="G325" s="239"/>
      <c r="H325" s="239"/>
      <c r="I325" s="239"/>
      <c r="J325" s="239"/>
      <c r="K325" s="239"/>
      <c r="L325" s="239"/>
      <c r="M325" s="239"/>
    </row>
    <row r="326">
      <c r="A326" s="239"/>
      <c r="B326" s="239"/>
      <c r="C326" s="239"/>
      <c r="D326" s="239"/>
      <c r="E326" s="239"/>
      <c r="F326" s="239"/>
      <c r="G326" s="239"/>
      <c r="H326" s="239"/>
      <c r="I326" s="239"/>
      <c r="J326" s="239"/>
      <c r="K326" s="239"/>
      <c r="L326" s="239"/>
      <c r="M326" s="239"/>
    </row>
    <row r="327">
      <c r="A327" s="239"/>
      <c r="B327" s="239"/>
      <c r="C327" s="239"/>
      <c r="D327" s="239"/>
      <c r="E327" s="239"/>
      <c r="F327" s="239"/>
      <c r="G327" s="239"/>
      <c r="H327" s="239"/>
      <c r="I327" s="239"/>
      <c r="J327" s="239"/>
      <c r="K327" s="239"/>
      <c r="L327" s="239"/>
      <c r="M327" s="239"/>
    </row>
    <row r="328">
      <c r="A328" s="239"/>
      <c r="B328" s="239"/>
      <c r="C328" s="239"/>
      <c r="D328" s="239"/>
      <c r="E328" s="239"/>
      <c r="F328" s="239"/>
      <c r="G328" s="239"/>
      <c r="H328" s="239"/>
      <c r="I328" s="239"/>
      <c r="J328" s="239"/>
      <c r="K328" s="239"/>
      <c r="L328" s="239"/>
      <c r="M328" s="239"/>
    </row>
    <row r="329">
      <c r="A329" s="239"/>
      <c r="B329" s="239"/>
      <c r="C329" s="239"/>
      <c r="D329" s="239"/>
      <c r="E329" s="239"/>
      <c r="F329" s="239"/>
      <c r="G329" s="239"/>
      <c r="H329" s="239"/>
      <c r="I329" s="239"/>
      <c r="J329" s="239"/>
      <c r="K329" s="239"/>
      <c r="L329" s="239"/>
      <c r="M329" s="239"/>
    </row>
    <row r="330">
      <c r="A330" s="239"/>
      <c r="B330" s="239"/>
      <c r="C330" s="239"/>
      <c r="D330" s="239"/>
      <c r="E330" s="239"/>
      <c r="F330" s="239"/>
      <c r="G330" s="239"/>
      <c r="H330" s="239"/>
      <c r="I330" s="239"/>
      <c r="J330" s="239"/>
      <c r="K330" s="239"/>
      <c r="L330" s="239"/>
      <c r="M330" s="239"/>
    </row>
    <row r="331">
      <c r="A331" s="239"/>
      <c r="B331" s="239"/>
      <c r="C331" s="239"/>
      <c r="D331" s="239"/>
      <c r="E331" s="239"/>
      <c r="F331" s="239"/>
      <c r="G331" s="239"/>
      <c r="H331" s="239"/>
      <c r="I331" s="239"/>
      <c r="J331" s="239"/>
      <c r="K331" s="239"/>
      <c r="L331" s="239"/>
      <c r="M331" s="239"/>
    </row>
    <row r="332">
      <c r="A332" s="239"/>
      <c r="B332" s="239"/>
      <c r="C332" s="239"/>
      <c r="D332" s="239"/>
      <c r="E332" s="239"/>
      <c r="F332" s="239"/>
      <c r="G332" s="239"/>
      <c r="H332" s="239"/>
      <c r="I332" s="239"/>
      <c r="J332" s="239"/>
      <c r="K332" s="239"/>
      <c r="L332" s="239"/>
      <c r="M332" s="239"/>
    </row>
    <row r="333">
      <c r="A333" s="239"/>
      <c r="B333" s="239"/>
      <c r="C333" s="239"/>
      <c r="D333" s="239"/>
      <c r="E333" s="239"/>
      <c r="F333" s="239"/>
      <c r="G333" s="239"/>
      <c r="H333" s="239"/>
      <c r="I333" s="239"/>
      <c r="J333" s="239"/>
      <c r="K333" s="239"/>
      <c r="L333" s="239"/>
      <c r="M333" s="239"/>
    </row>
    <row r="334">
      <c r="A334" s="239"/>
      <c r="B334" s="239"/>
      <c r="C334" s="239"/>
      <c r="D334" s="239"/>
      <c r="E334" s="239"/>
      <c r="F334" s="239"/>
      <c r="G334" s="239"/>
      <c r="H334" s="239"/>
      <c r="I334" s="239"/>
      <c r="J334" s="239"/>
      <c r="K334" s="239"/>
      <c r="L334" s="239"/>
      <c r="M334" s="239"/>
    </row>
    <row r="335">
      <c r="A335" s="239"/>
      <c r="B335" s="239"/>
      <c r="C335" s="239"/>
      <c r="D335" s="239"/>
      <c r="E335" s="239"/>
      <c r="F335" s="239"/>
      <c r="G335" s="239"/>
      <c r="H335" s="239"/>
      <c r="I335" s="239"/>
      <c r="J335" s="239"/>
      <c r="K335" s="239"/>
      <c r="L335" s="239"/>
      <c r="M335" s="239"/>
    </row>
    <row r="336">
      <c r="A336" s="239"/>
      <c r="B336" s="239"/>
      <c r="C336" s="239"/>
      <c r="D336" s="239"/>
      <c r="E336" s="239"/>
      <c r="F336" s="239"/>
      <c r="G336" s="239"/>
      <c r="H336" s="239"/>
      <c r="I336" s="239"/>
      <c r="J336" s="239"/>
      <c r="K336" s="239"/>
      <c r="L336" s="239"/>
      <c r="M336" s="239"/>
    </row>
    <row r="337">
      <c r="A337" s="239"/>
      <c r="B337" s="239"/>
      <c r="C337" s="239"/>
      <c r="D337" s="239"/>
      <c r="E337" s="239"/>
      <c r="F337" s="239"/>
      <c r="G337" s="239"/>
      <c r="H337" s="239"/>
      <c r="I337" s="239"/>
      <c r="J337" s="239"/>
      <c r="K337" s="239"/>
      <c r="L337" s="239"/>
      <c r="M337" s="239"/>
    </row>
    <row r="338">
      <c r="A338" s="239"/>
      <c r="B338" s="239"/>
      <c r="C338" s="239"/>
      <c r="D338" s="239"/>
      <c r="E338" s="239"/>
      <c r="F338" s="239"/>
      <c r="G338" s="239"/>
      <c r="H338" s="239"/>
      <c r="I338" s="239"/>
      <c r="J338" s="239"/>
      <c r="K338" s="239"/>
      <c r="L338" s="239"/>
      <c r="M338" s="239"/>
    </row>
    <row r="339">
      <c r="A339" s="239"/>
      <c r="B339" s="239"/>
      <c r="C339" s="239"/>
      <c r="D339" s="239"/>
      <c r="E339" s="239"/>
      <c r="F339" s="239"/>
      <c r="G339" s="239"/>
      <c r="H339" s="239"/>
      <c r="I339" s="239"/>
      <c r="J339" s="239"/>
      <c r="K339" s="239"/>
      <c r="L339" s="239"/>
      <c r="M339" s="239"/>
    </row>
    <row r="340">
      <c r="A340" s="239"/>
      <c r="B340" s="239"/>
      <c r="C340" s="239"/>
      <c r="D340" s="239"/>
      <c r="E340" s="239"/>
      <c r="F340" s="239"/>
      <c r="G340" s="239"/>
      <c r="H340" s="239"/>
      <c r="I340" s="239"/>
      <c r="J340" s="239"/>
      <c r="K340" s="239"/>
      <c r="L340" s="239"/>
      <c r="M340" s="239"/>
    </row>
    <row r="341">
      <c r="A341" s="239"/>
      <c r="B341" s="239"/>
      <c r="C341" s="239"/>
      <c r="D341" s="239"/>
      <c r="E341" s="239"/>
      <c r="F341" s="239"/>
      <c r="G341" s="239"/>
      <c r="H341" s="239"/>
      <c r="I341" s="239"/>
      <c r="J341" s="239"/>
      <c r="K341" s="239"/>
      <c r="L341" s="239"/>
      <c r="M341" s="239"/>
    </row>
    <row r="342">
      <c r="A342" s="239"/>
      <c r="B342" s="239"/>
      <c r="C342" s="239"/>
      <c r="D342" s="239"/>
      <c r="E342" s="239"/>
      <c r="F342" s="239"/>
      <c r="G342" s="239"/>
      <c r="H342" s="239"/>
      <c r="I342" s="239"/>
      <c r="J342" s="239"/>
      <c r="K342" s="239"/>
      <c r="L342" s="239"/>
      <c r="M342" s="239"/>
    </row>
    <row r="343">
      <c r="A343" s="239"/>
      <c r="B343" s="239"/>
      <c r="C343" s="239"/>
      <c r="D343" s="239"/>
      <c r="E343" s="239"/>
      <c r="F343" s="239"/>
      <c r="G343" s="239"/>
      <c r="H343" s="239"/>
      <c r="I343" s="239"/>
      <c r="J343" s="239"/>
      <c r="K343" s="239"/>
      <c r="L343" s="239"/>
      <c r="M343" s="239"/>
    </row>
    <row r="344">
      <c r="A344" s="239"/>
      <c r="B344" s="239"/>
      <c r="C344" s="239"/>
      <c r="D344" s="239"/>
      <c r="E344" s="239"/>
      <c r="F344" s="239"/>
      <c r="G344" s="239"/>
      <c r="H344" s="239"/>
      <c r="I344" s="239"/>
      <c r="J344" s="239"/>
      <c r="K344" s="239"/>
      <c r="L344" s="239"/>
      <c r="M344" s="239"/>
    </row>
    <row r="345">
      <c r="A345" s="239"/>
      <c r="B345" s="239"/>
      <c r="C345" s="239"/>
      <c r="D345" s="239"/>
      <c r="E345" s="239"/>
      <c r="F345" s="239"/>
      <c r="G345" s="239"/>
      <c r="H345" s="239"/>
      <c r="I345" s="239"/>
      <c r="J345" s="239"/>
      <c r="K345" s="239"/>
      <c r="L345" s="239"/>
      <c r="M345" s="239"/>
    </row>
    <row r="346">
      <c r="A346" s="239"/>
      <c r="B346" s="239"/>
      <c r="C346" s="239"/>
      <c r="D346" s="239"/>
      <c r="E346" s="239"/>
      <c r="F346" s="239"/>
      <c r="G346" s="239"/>
      <c r="H346" s="239"/>
      <c r="I346" s="239"/>
      <c r="J346" s="239"/>
      <c r="K346" s="239"/>
      <c r="L346" s="239"/>
      <c r="M346" s="239"/>
    </row>
    <row r="347">
      <c r="A347" s="239"/>
      <c r="B347" s="239"/>
      <c r="C347" s="239"/>
      <c r="D347" s="239"/>
      <c r="E347" s="239"/>
      <c r="F347" s="239"/>
      <c r="G347" s="239"/>
      <c r="H347" s="239"/>
      <c r="I347" s="239"/>
      <c r="J347" s="239"/>
      <c r="K347" s="239"/>
      <c r="L347" s="239"/>
      <c r="M347" s="239"/>
    </row>
    <row r="348">
      <c r="A348" s="239"/>
      <c r="B348" s="239"/>
      <c r="C348" s="239"/>
      <c r="D348" s="239"/>
      <c r="E348" s="239"/>
      <c r="F348" s="239"/>
      <c r="G348" s="239"/>
      <c r="H348" s="239"/>
      <c r="I348" s="239"/>
      <c r="J348" s="239"/>
      <c r="K348" s="239"/>
      <c r="L348" s="239"/>
      <c r="M348" s="239"/>
    </row>
    <row r="349">
      <c r="A349" s="239"/>
      <c r="B349" s="239"/>
      <c r="C349" s="239"/>
      <c r="D349" s="239"/>
      <c r="E349" s="239"/>
      <c r="F349" s="239"/>
      <c r="G349" s="239"/>
      <c r="H349" s="239"/>
      <c r="I349" s="239"/>
      <c r="J349" s="239"/>
      <c r="K349" s="239"/>
      <c r="L349" s="239"/>
      <c r="M349" s="239"/>
    </row>
    <row r="350">
      <c r="A350" s="239"/>
      <c r="B350" s="239"/>
      <c r="C350" s="239"/>
      <c r="D350" s="239"/>
      <c r="E350" s="239"/>
      <c r="F350" s="239"/>
      <c r="G350" s="239"/>
      <c r="H350" s="239"/>
      <c r="I350" s="239"/>
      <c r="J350" s="239"/>
      <c r="K350" s="239"/>
      <c r="L350" s="239"/>
      <c r="M350" s="239"/>
    </row>
    <row r="351">
      <c r="A351" s="239"/>
      <c r="B351" s="239"/>
      <c r="C351" s="239"/>
      <c r="D351" s="239"/>
      <c r="E351" s="239"/>
      <c r="F351" s="239"/>
      <c r="G351" s="239"/>
      <c r="H351" s="239"/>
      <c r="I351" s="239"/>
      <c r="J351" s="239"/>
      <c r="K351" s="239"/>
      <c r="L351" s="239"/>
      <c r="M351" s="239"/>
    </row>
    <row r="352">
      <c r="A352" s="239"/>
      <c r="B352" s="239"/>
      <c r="C352" s="239"/>
      <c r="D352" s="239"/>
      <c r="E352" s="239"/>
      <c r="F352" s="239"/>
      <c r="G352" s="239"/>
      <c r="H352" s="239"/>
      <c r="I352" s="239"/>
      <c r="J352" s="239"/>
      <c r="K352" s="239"/>
      <c r="L352" s="239"/>
      <c r="M352" s="239"/>
    </row>
    <row r="353">
      <c r="A353" s="239"/>
      <c r="B353" s="239"/>
      <c r="C353" s="239"/>
      <c r="D353" s="239"/>
      <c r="E353" s="239"/>
      <c r="F353" s="239"/>
      <c r="G353" s="239"/>
      <c r="H353" s="239"/>
      <c r="I353" s="239"/>
      <c r="J353" s="239"/>
      <c r="K353" s="239"/>
      <c r="L353" s="239"/>
      <c r="M353" s="239"/>
    </row>
    <row r="354">
      <c r="A354" s="239"/>
      <c r="B354" s="239"/>
      <c r="C354" s="239"/>
      <c r="D354" s="239"/>
      <c r="E354" s="239"/>
      <c r="F354" s="239"/>
      <c r="G354" s="239"/>
      <c r="H354" s="239"/>
      <c r="I354" s="239"/>
      <c r="J354" s="239"/>
      <c r="K354" s="239"/>
      <c r="L354" s="239"/>
      <c r="M354" s="239"/>
    </row>
    <row r="355">
      <c r="A355" s="239"/>
      <c r="B355" s="239"/>
      <c r="C355" s="239"/>
      <c r="D355" s="239"/>
      <c r="E355" s="239"/>
      <c r="F355" s="239"/>
      <c r="G355" s="239"/>
      <c r="H355" s="239"/>
      <c r="I355" s="239"/>
      <c r="J355" s="239"/>
      <c r="K355" s="239"/>
      <c r="L355" s="239"/>
      <c r="M355" s="239"/>
    </row>
    <row r="356">
      <c r="A356" s="239"/>
      <c r="B356" s="239"/>
      <c r="C356" s="239"/>
      <c r="D356" s="239"/>
      <c r="E356" s="239"/>
      <c r="F356" s="239"/>
      <c r="G356" s="239"/>
      <c r="H356" s="239"/>
      <c r="I356" s="239"/>
      <c r="J356" s="239"/>
      <c r="K356" s="239"/>
      <c r="L356" s="239"/>
      <c r="M356" s="239"/>
    </row>
    <row r="357">
      <c r="A357" s="239"/>
      <c r="B357" s="239"/>
      <c r="C357" s="239"/>
      <c r="D357" s="239"/>
      <c r="E357" s="239"/>
      <c r="F357" s="239"/>
      <c r="G357" s="239"/>
      <c r="H357" s="239"/>
      <c r="I357" s="239"/>
      <c r="J357" s="239"/>
      <c r="K357" s="239"/>
      <c r="L357" s="239"/>
      <c r="M357" s="239"/>
    </row>
    <row r="358">
      <c r="A358" s="239"/>
      <c r="B358" s="239"/>
      <c r="C358" s="239"/>
      <c r="D358" s="239"/>
      <c r="E358" s="239"/>
      <c r="F358" s="239"/>
      <c r="G358" s="239"/>
      <c r="H358" s="239"/>
      <c r="I358" s="239"/>
      <c r="J358" s="239"/>
      <c r="K358" s="239"/>
      <c r="L358" s="239"/>
      <c r="M358" s="239"/>
    </row>
    <row r="359">
      <c r="A359" s="239"/>
      <c r="B359" s="239"/>
      <c r="C359" s="239"/>
      <c r="D359" s="239"/>
      <c r="E359" s="239"/>
      <c r="F359" s="239"/>
      <c r="G359" s="239"/>
      <c r="H359" s="239"/>
      <c r="I359" s="239"/>
      <c r="J359" s="239"/>
      <c r="K359" s="239"/>
      <c r="L359" s="239"/>
      <c r="M359" s="239"/>
    </row>
    <row r="360">
      <c r="A360" s="239"/>
      <c r="B360" s="239"/>
      <c r="C360" s="239"/>
      <c r="D360" s="239"/>
      <c r="E360" s="239"/>
      <c r="F360" s="239"/>
      <c r="G360" s="239"/>
      <c r="H360" s="239"/>
      <c r="I360" s="239"/>
      <c r="J360" s="239"/>
      <c r="K360" s="239"/>
      <c r="L360" s="239"/>
      <c r="M360" s="239"/>
    </row>
    <row r="361">
      <c r="A361" s="239"/>
      <c r="B361" s="239"/>
      <c r="C361" s="239"/>
      <c r="D361" s="239"/>
      <c r="E361" s="239"/>
      <c r="F361" s="239"/>
      <c r="G361" s="239"/>
      <c r="H361" s="239"/>
      <c r="I361" s="239"/>
      <c r="J361" s="239"/>
      <c r="K361" s="239"/>
      <c r="L361" s="239"/>
      <c r="M361" s="239"/>
    </row>
    <row r="362">
      <c r="A362" s="239"/>
      <c r="B362" s="239"/>
      <c r="C362" s="239"/>
      <c r="D362" s="239"/>
      <c r="E362" s="239"/>
      <c r="F362" s="239"/>
      <c r="G362" s="239"/>
      <c r="H362" s="239"/>
      <c r="I362" s="239"/>
      <c r="J362" s="239"/>
      <c r="K362" s="239"/>
      <c r="L362" s="239"/>
      <c r="M362" s="239"/>
    </row>
    <row r="363">
      <c r="A363" s="239"/>
      <c r="B363" s="239"/>
      <c r="C363" s="239"/>
      <c r="D363" s="239"/>
      <c r="E363" s="239"/>
      <c r="F363" s="239"/>
      <c r="G363" s="239"/>
      <c r="H363" s="239"/>
      <c r="I363" s="239"/>
      <c r="J363" s="239"/>
      <c r="K363" s="239"/>
      <c r="L363" s="239"/>
      <c r="M363" s="239"/>
    </row>
    <row r="364">
      <c r="A364" s="239"/>
      <c r="B364" s="239"/>
      <c r="C364" s="239"/>
      <c r="D364" s="239"/>
      <c r="E364" s="239"/>
      <c r="F364" s="239"/>
      <c r="G364" s="239"/>
      <c r="H364" s="239"/>
      <c r="I364" s="239"/>
      <c r="J364" s="239"/>
      <c r="K364" s="239"/>
      <c r="L364" s="239"/>
      <c r="M364" s="239"/>
    </row>
    <row r="365">
      <c r="A365" s="239"/>
      <c r="B365" s="239"/>
      <c r="C365" s="239"/>
      <c r="D365" s="239"/>
      <c r="E365" s="239"/>
      <c r="F365" s="239"/>
      <c r="G365" s="239"/>
      <c r="H365" s="239"/>
      <c r="I365" s="239"/>
      <c r="J365" s="239"/>
      <c r="K365" s="239"/>
      <c r="L365" s="239"/>
      <c r="M365" s="239"/>
    </row>
    <row r="366">
      <c r="A366" s="239"/>
      <c r="B366" s="239"/>
      <c r="C366" s="239"/>
      <c r="D366" s="239"/>
      <c r="E366" s="239"/>
      <c r="F366" s="239"/>
      <c r="G366" s="239"/>
      <c r="H366" s="239"/>
      <c r="I366" s="239"/>
      <c r="J366" s="239"/>
      <c r="K366" s="239"/>
      <c r="L366" s="239"/>
      <c r="M366" s="239"/>
    </row>
    <row r="367">
      <c r="A367" s="239"/>
      <c r="B367" s="239"/>
      <c r="C367" s="239"/>
      <c r="D367" s="239"/>
      <c r="E367" s="239"/>
      <c r="F367" s="239"/>
      <c r="G367" s="239"/>
      <c r="H367" s="239"/>
      <c r="I367" s="239"/>
      <c r="J367" s="239"/>
      <c r="K367" s="239"/>
      <c r="L367" s="239"/>
      <c r="M367" s="239"/>
    </row>
    <row r="368">
      <c r="A368" s="239"/>
      <c r="B368" s="239"/>
      <c r="C368" s="239"/>
      <c r="D368" s="239"/>
      <c r="E368" s="239"/>
      <c r="F368" s="239"/>
      <c r="G368" s="239"/>
      <c r="H368" s="239"/>
      <c r="I368" s="239"/>
      <c r="J368" s="239"/>
      <c r="K368" s="239"/>
      <c r="L368" s="239"/>
      <c r="M368" s="239"/>
    </row>
    <row r="369">
      <c r="A369" s="239"/>
      <c r="B369" s="239"/>
      <c r="C369" s="239"/>
      <c r="D369" s="239"/>
      <c r="E369" s="239"/>
      <c r="F369" s="239"/>
      <c r="G369" s="239"/>
      <c r="H369" s="239"/>
      <c r="I369" s="239"/>
      <c r="J369" s="239"/>
      <c r="K369" s="239"/>
      <c r="L369" s="239"/>
      <c r="M369" s="239"/>
    </row>
    <row r="370">
      <c r="A370" s="239"/>
      <c r="B370" s="239"/>
      <c r="C370" s="239"/>
      <c r="D370" s="239"/>
      <c r="E370" s="239"/>
      <c r="F370" s="239"/>
      <c r="G370" s="239"/>
      <c r="H370" s="239"/>
      <c r="I370" s="239"/>
      <c r="J370" s="239"/>
      <c r="K370" s="239"/>
      <c r="L370" s="239"/>
      <c r="M370" s="239"/>
    </row>
    <row r="371">
      <c r="A371" s="239"/>
      <c r="B371" s="239"/>
      <c r="C371" s="239"/>
      <c r="D371" s="239"/>
      <c r="E371" s="239"/>
      <c r="F371" s="239"/>
      <c r="G371" s="239"/>
      <c r="H371" s="239"/>
      <c r="I371" s="239"/>
      <c r="J371" s="239"/>
      <c r="K371" s="239"/>
      <c r="L371" s="239"/>
      <c r="M371" s="239"/>
    </row>
    <row r="372">
      <c r="A372" s="239"/>
      <c r="B372" s="239"/>
      <c r="C372" s="239"/>
      <c r="D372" s="239"/>
      <c r="E372" s="239"/>
      <c r="F372" s="239"/>
      <c r="G372" s="239"/>
      <c r="H372" s="239"/>
      <c r="I372" s="239"/>
      <c r="J372" s="239"/>
      <c r="K372" s="239"/>
      <c r="L372" s="239"/>
      <c r="M372" s="239"/>
    </row>
    <row r="373">
      <c r="A373" s="239"/>
      <c r="B373" s="239"/>
      <c r="C373" s="239"/>
      <c r="D373" s="239"/>
      <c r="E373" s="239"/>
      <c r="F373" s="239"/>
      <c r="G373" s="239"/>
      <c r="H373" s="239"/>
      <c r="I373" s="239"/>
      <c r="J373" s="239"/>
      <c r="K373" s="239"/>
      <c r="L373" s="239"/>
      <c r="M373" s="239"/>
    </row>
    <row r="374">
      <c r="A374" s="239"/>
      <c r="B374" s="239"/>
      <c r="C374" s="239"/>
      <c r="D374" s="239"/>
      <c r="E374" s="239"/>
      <c r="F374" s="239"/>
      <c r="G374" s="239"/>
      <c r="H374" s="239"/>
      <c r="I374" s="239"/>
      <c r="J374" s="239"/>
      <c r="K374" s="239"/>
      <c r="L374" s="239"/>
      <c r="M374" s="239"/>
    </row>
    <row r="375">
      <c r="A375" s="239"/>
      <c r="B375" s="239"/>
      <c r="C375" s="239"/>
      <c r="D375" s="239"/>
      <c r="E375" s="239"/>
      <c r="F375" s="239"/>
      <c r="G375" s="239"/>
      <c r="H375" s="239"/>
      <c r="I375" s="239"/>
      <c r="J375" s="239"/>
      <c r="K375" s="239"/>
      <c r="L375" s="239"/>
      <c r="M375" s="239"/>
    </row>
    <row r="376">
      <c r="A376" s="239"/>
      <c r="B376" s="239"/>
      <c r="C376" s="239"/>
      <c r="D376" s="239"/>
      <c r="E376" s="239"/>
      <c r="F376" s="239"/>
      <c r="G376" s="239"/>
      <c r="H376" s="239"/>
      <c r="I376" s="239"/>
      <c r="J376" s="239"/>
      <c r="K376" s="239"/>
      <c r="L376" s="239"/>
      <c r="M376" s="239"/>
    </row>
    <row r="377">
      <c r="A377" s="239"/>
      <c r="B377" s="239"/>
      <c r="C377" s="239"/>
      <c r="D377" s="239"/>
      <c r="E377" s="239"/>
      <c r="F377" s="239"/>
      <c r="G377" s="239"/>
      <c r="H377" s="239"/>
      <c r="I377" s="239"/>
      <c r="J377" s="239"/>
      <c r="K377" s="239"/>
      <c r="L377" s="239"/>
      <c r="M377" s="239"/>
    </row>
    <row r="378">
      <c r="A378" s="239"/>
      <c r="B378" s="239"/>
      <c r="C378" s="239"/>
      <c r="D378" s="239"/>
      <c r="E378" s="239"/>
      <c r="F378" s="239"/>
      <c r="G378" s="239"/>
      <c r="H378" s="239"/>
      <c r="I378" s="239"/>
      <c r="J378" s="239"/>
      <c r="K378" s="239"/>
      <c r="L378" s="239"/>
      <c r="M378" s="239"/>
    </row>
    <row r="379">
      <c r="A379" s="239"/>
      <c r="B379" s="239"/>
      <c r="C379" s="239"/>
      <c r="D379" s="239"/>
      <c r="E379" s="239"/>
      <c r="F379" s="239"/>
      <c r="G379" s="239"/>
      <c r="H379" s="239"/>
      <c r="I379" s="239"/>
      <c r="J379" s="239"/>
      <c r="K379" s="239"/>
      <c r="L379" s="239"/>
      <c r="M379" s="239"/>
    </row>
    <row r="380">
      <c r="A380" s="239"/>
      <c r="B380" s="239"/>
      <c r="C380" s="239"/>
      <c r="D380" s="239"/>
      <c r="E380" s="239"/>
      <c r="F380" s="239"/>
      <c r="G380" s="239"/>
      <c r="H380" s="239"/>
      <c r="I380" s="239"/>
      <c r="J380" s="239"/>
      <c r="K380" s="239"/>
      <c r="L380" s="239"/>
      <c r="M380" s="239"/>
    </row>
    <row r="381">
      <c r="A381" s="239"/>
      <c r="B381" s="239"/>
      <c r="C381" s="239"/>
      <c r="D381" s="239"/>
      <c r="E381" s="239"/>
      <c r="F381" s="239"/>
      <c r="G381" s="239"/>
      <c r="H381" s="239"/>
      <c r="I381" s="239"/>
      <c r="J381" s="239"/>
      <c r="K381" s="239"/>
      <c r="L381" s="239"/>
      <c r="M381" s="239"/>
    </row>
    <row r="382">
      <c r="A382" s="239"/>
      <c r="B382" s="239"/>
      <c r="C382" s="239"/>
      <c r="D382" s="239"/>
      <c r="E382" s="239"/>
      <c r="F382" s="239"/>
      <c r="G382" s="239"/>
      <c r="H382" s="239"/>
      <c r="I382" s="239"/>
      <c r="J382" s="239"/>
      <c r="K382" s="239"/>
      <c r="L382" s="239"/>
      <c r="M382" s="239"/>
    </row>
    <row r="383">
      <c r="A383" s="239"/>
      <c r="B383" s="239"/>
      <c r="C383" s="239"/>
      <c r="D383" s="239"/>
      <c r="E383" s="239"/>
      <c r="F383" s="239"/>
      <c r="G383" s="239"/>
      <c r="H383" s="239"/>
      <c r="I383" s="239"/>
      <c r="J383" s="239"/>
      <c r="K383" s="239"/>
      <c r="L383" s="239"/>
      <c r="M383" s="239"/>
    </row>
    <row r="384">
      <c r="A384" s="239"/>
      <c r="B384" s="239"/>
      <c r="C384" s="239"/>
      <c r="D384" s="239"/>
      <c r="E384" s="239"/>
      <c r="F384" s="239"/>
      <c r="G384" s="239"/>
      <c r="H384" s="239"/>
      <c r="I384" s="239"/>
      <c r="J384" s="239"/>
      <c r="K384" s="239"/>
      <c r="L384" s="239"/>
      <c r="M384" s="239"/>
    </row>
    <row r="385">
      <c r="A385" s="239"/>
      <c r="B385" s="239"/>
      <c r="C385" s="239"/>
      <c r="D385" s="239"/>
      <c r="E385" s="239"/>
      <c r="F385" s="239"/>
      <c r="G385" s="239"/>
      <c r="H385" s="239"/>
      <c r="I385" s="239"/>
      <c r="J385" s="239"/>
      <c r="K385" s="239"/>
      <c r="L385" s="239"/>
      <c r="M385" s="239"/>
    </row>
    <row r="386">
      <c r="A386" s="239"/>
      <c r="B386" s="239"/>
      <c r="C386" s="239"/>
      <c r="D386" s="239"/>
      <c r="E386" s="239"/>
      <c r="F386" s="239"/>
      <c r="G386" s="239"/>
      <c r="H386" s="239"/>
      <c r="I386" s="239"/>
      <c r="J386" s="239"/>
      <c r="K386" s="239"/>
      <c r="L386" s="239"/>
      <c r="M386" s="239"/>
    </row>
    <row r="387">
      <c r="A387" s="239"/>
      <c r="B387" s="239"/>
      <c r="C387" s="239"/>
      <c r="D387" s="239"/>
      <c r="E387" s="239"/>
      <c r="F387" s="239"/>
      <c r="G387" s="239"/>
      <c r="H387" s="239"/>
      <c r="I387" s="239"/>
      <c r="J387" s="239"/>
      <c r="K387" s="239"/>
      <c r="L387" s="239"/>
      <c r="M387" s="239"/>
    </row>
    <row r="388">
      <c r="A388" s="239"/>
      <c r="B388" s="239"/>
      <c r="C388" s="239"/>
      <c r="D388" s="239"/>
      <c r="E388" s="239"/>
      <c r="F388" s="239"/>
      <c r="G388" s="239"/>
      <c r="H388" s="239"/>
      <c r="I388" s="239"/>
      <c r="J388" s="239"/>
      <c r="K388" s="239"/>
      <c r="L388" s="239"/>
      <c r="M388" s="239"/>
    </row>
    <row r="389">
      <c r="A389" s="239"/>
      <c r="B389" s="239"/>
      <c r="C389" s="239"/>
      <c r="D389" s="239"/>
      <c r="E389" s="239"/>
      <c r="F389" s="239"/>
      <c r="G389" s="239"/>
      <c r="H389" s="239"/>
      <c r="I389" s="239"/>
      <c r="J389" s="239"/>
      <c r="K389" s="239"/>
      <c r="L389" s="239"/>
      <c r="M389" s="239"/>
    </row>
    <row r="390">
      <c r="A390" s="239"/>
      <c r="B390" s="239"/>
      <c r="C390" s="239"/>
      <c r="D390" s="239"/>
      <c r="E390" s="239"/>
      <c r="F390" s="239"/>
      <c r="G390" s="239"/>
      <c r="H390" s="239"/>
      <c r="I390" s="239"/>
      <c r="J390" s="239"/>
      <c r="K390" s="239"/>
      <c r="L390" s="239"/>
      <c r="M390" s="239"/>
    </row>
    <row r="391">
      <c r="A391" s="239"/>
      <c r="B391" s="239"/>
      <c r="C391" s="239"/>
      <c r="D391" s="239"/>
      <c r="E391" s="239"/>
      <c r="F391" s="239"/>
      <c r="G391" s="239"/>
      <c r="H391" s="239"/>
      <c r="I391" s="239"/>
      <c r="J391" s="239"/>
      <c r="K391" s="239"/>
      <c r="L391" s="239"/>
      <c r="M391" s="239"/>
    </row>
    <row r="392">
      <c r="A392" s="239"/>
      <c r="B392" s="239"/>
      <c r="C392" s="239"/>
      <c r="D392" s="239"/>
      <c r="E392" s="239"/>
      <c r="F392" s="239"/>
      <c r="G392" s="239"/>
      <c r="H392" s="239"/>
      <c r="I392" s="239"/>
      <c r="J392" s="239"/>
      <c r="K392" s="239"/>
      <c r="L392" s="239"/>
      <c r="M392" s="239"/>
    </row>
    <row r="393">
      <c r="A393" s="239"/>
      <c r="B393" s="239"/>
      <c r="C393" s="239"/>
      <c r="D393" s="239"/>
      <c r="E393" s="239"/>
      <c r="F393" s="239"/>
      <c r="G393" s="239"/>
      <c r="H393" s="239"/>
      <c r="I393" s="239"/>
      <c r="J393" s="239"/>
      <c r="K393" s="239"/>
      <c r="L393" s="239"/>
      <c r="M393" s="239"/>
    </row>
    <row r="394">
      <c r="A394" s="239"/>
      <c r="B394" s="239"/>
      <c r="C394" s="239"/>
      <c r="D394" s="239"/>
      <c r="E394" s="239"/>
      <c r="F394" s="239"/>
      <c r="G394" s="239"/>
      <c r="H394" s="239"/>
      <c r="I394" s="239"/>
      <c r="J394" s="239"/>
      <c r="K394" s="239"/>
      <c r="L394" s="239"/>
      <c r="M394" s="239"/>
    </row>
    <row r="395">
      <c r="A395" s="239"/>
      <c r="B395" s="239"/>
      <c r="C395" s="239"/>
      <c r="D395" s="239"/>
      <c r="E395" s="239"/>
      <c r="F395" s="239"/>
      <c r="G395" s="239"/>
      <c r="H395" s="239"/>
      <c r="I395" s="239"/>
      <c r="J395" s="239"/>
      <c r="K395" s="239"/>
      <c r="L395" s="239"/>
      <c r="M395" s="239"/>
    </row>
    <row r="396">
      <c r="A396" s="239"/>
      <c r="B396" s="239"/>
      <c r="C396" s="239"/>
      <c r="D396" s="239"/>
      <c r="E396" s="239"/>
      <c r="F396" s="239"/>
      <c r="G396" s="239"/>
      <c r="H396" s="239"/>
      <c r="I396" s="239"/>
      <c r="J396" s="239"/>
      <c r="K396" s="239"/>
      <c r="L396" s="239"/>
      <c r="M396" s="239"/>
    </row>
    <row r="397">
      <c r="A397" s="239"/>
      <c r="B397" s="239"/>
      <c r="C397" s="239"/>
      <c r="D397" s="239"/>
      <c r="E397" s="239"/>
      <c r="F397" s="239"/>
      <c r="G397" s="239"/>
      <c r="H397" s="239"/>
      <c r="I397" s="239"/>
      <c r="J397" s="239"/>
      <c r="K397" s="239"/>
      <c r="L397" s="239"/>
      <c r="M397" s="239"/>
    </row>
    <row r="398">
      <c r="A398" s="239"/>
      <c r="B398" s="239"/>
      <c r="C398" s="239"/>
      <c r="D398" s="239"/>
      <c r="E398" s="239"/>
      <c r="F398" s="239"/>
      <c r="G398" s="239"/>
      <c r="H398" s="239"/>
      <c r="I398" s="239"/>
      <c r="J398" s="239"/>
      <c r="K398" s="239"/>
      <c r="L398" s="239"/>
      <c r="M398" s="239"/>
    </row>
    <row r="399">
      <c r="A399" s="239"/>
      <c r="B399" s="239"/>
      <c r="C399" s="239"/>
      <c r="D399" s="239"/>
      <c r="E399" s="239"/>
      <c r="F399" s="239"/>
      <c r="G399" s="239"/>
      <c r="H399" s="239"/>
      <c r="I399" s="239"/>
      <c r="J399" s="239"/>
      <c r="K399" s="239"/>
      <c r="L399" s="239"/>
      <c r="M399" s="239"/>
    </row>
    <row r="400">
      <c r="A400" s="239"/>
      <c r="B400" s="239"/>
      <c r="C400" s="239"/>
      <c r="D400" s="239"/>
      <c r="E400" s="239"/>
      <c r="F400" s="239"/>
      <c r="G400" s="239"/>
      <c r="H400" s="239"/>
      <c r="I400" s="239"/>
      <c r="J400" s="239"/>
      <c r="K400" s="239"/>
      <c r="L400" s="239"/>
      <c r="M400" s="239"/>
    </row>
    <row r="401">
      <c r="A401" s="239"/>
      <c r="B401" s="239"/>
      <c r="C401" s="239"/>
      <c r="D401" s="239"/>
      <c r="E401" s="239"/>
      <c r="F401" s="239"/>
      <c r="G401" s="239"/>
      <c r="H401" s="239"/>
      <c r="I401" s="239"/>
      <c r="J401" s="239"/>
      <c r="K401" s="239"/>
      <c r="L401" s="239"/>
      <c r="M401" s="239"/>
    </row>
    <row r="402">
      <c r="A402" s="239"/>
      <c r="B402" s="239"/>
      <c r="C402" s="239"/>
      <c r="D402" s="239"/>
      <c r="E402" s="239"/>
      <c r="F402" s="239"/>
      <c r="G402" s="239"/>
      <c r="H402" s="239"/>
      <c r="I402" s="239"/>
      <c r="J402" s="239"/>
      <c r="K402" s="239"/>
      <c r="L402" s="239"/>
      <c r="M402" s="239"/>
    </row>
    <row r="403">
      <c r="A403" s="239"/>
      <c r="B403" s="239"/>
      <c r="C403" s="239"/>
      <c r="D403" s="239"/>
      <c r="E403" s="239"/>
      <c r="F403" s="239"/>
      <c r="G403" s="239"/>
      <c r="H403" s="239"/>
      <c r="I403" s="239"/>
      <c r="J403" s="239"/>
      <c r="K403" s="239"/>
      <c r="L403" s="239"/>
      <c r="M403" s="239"/>
    </row>
    <row r="404">
      <c r="A404" s="239"/>
      <c r="B404" s="239"/>
      <c r="C404" s="239"/>
      <c r="D404" s="239"/>
      <c r="E404" s="239"/>
      <c r="F404" s="239"/>
      <c r="G404" s="239"/>
      <c r="H404" s="239"/>
      <c r="I404" s="239"/>
      <c r="J404" s="239"/>
      <c r="K404" s="239"/>
      <c r="L404" s="239"/>
      <c r="M404" s="239"/>
    </row>
    <row r="405">
      <c r="A405" s="239"/>
      <c r="B405" s="239"/>
      <c r="C405" s="239"/>
      <c r="D405" s="239"/>
      <c r="E405" s="239"/>
      <c r="F405" s="239"/>
      <c r="G405" s="239"/>
      <c r="H405" s="239"/>
      <c r="I405" s="239"/>
      <c r="J405" s="239"/>
      <c r="K405" s="239"/>
      <c r="L405" s="239"/>
      <c r="M405" s="239"/>
    </row>
    <row r="406">
      <c r="A406" s="239"/>
      <c r="B406" s="239"/>
      <c r="C406" s="239"/>
      <c r="D406" s="239"/>
      <c r="E406" s="239"/>
      <c r="F406" s="239"/>
      <c r="G406" s="239"/>
      <c r="H406" s="239"/>
      <c r="I406" s="239"/>
      <c r="J406" s="239"/>
      <c r="K406" s="239"/>
      <c r="L406" s="239"/>
      <c r="M406" s="239"/>
    </row>
    <row r="407">
      <c r="A407" s="239"/>
      <c r="B407" s="239"/>
      <c r="C407" s="239"/>
      <c r="D407" s="239"/>
      <c r="E407" s="239"/>
      <c r="F407" s="239"/>
      <c r="G407" s="239"/>
      <c r="H407" s="239"/>
      <c r="I407" s="239"/>
      <c r="J407" s="239"/>
      <c r="K407" s="239"/>
      <c r="L407" s="239"/>
      <c r="M407" s="239"/>
    </row>
    <row r="408">
      <c r="A408" s="239"/>
      <c r="B408" s="239"/>
      <c r="C408" s="239"/>
      <c r="D408" s="239"/>
      <c r="E408" s="239"/>
      <c r="F408" s="239"/>
      <c r="G408" s="239"/>
      <c r="H408" s="239"/>
      <c r="I408" s="239"/>
      <c r="J408" s="239"/>
      <c r="K408" s="239"/>
      <c r="L408" s="239"/>
      <c r="M408" s="239"/>
    </row>
    <row r="409">
      <c r="A409" s="239"/>
      <c r="B409" s="239"/>
      <c r="C409" s="239"/>
      <c r="D409" s="239"/>
      <c r="E409" s="239"/>
      <c r="F409" s="239"/>
      <c r="G409" s="239"/>
      <c r="H409" s="239"/>
      <c r="I409" s="239"/>
      <c r="J409" s="239"/>
      <c r="K409" s="239"/>
      <c r="L409" s="239"/>
      <c r="M409" s="239"/>
    </row>
    <row r="410">
      <c r="A410" s="239"/>
      <c r="B410" s="239"/>
      <c r="C410" s="239"/>
      <c r="D410" s="239"/>
      <c r="E410" s="239"/>
      <c r="F410" s="239"/>
      <c r="G410" s="239"/>
      <c r="H410" s="239"/>
      <c r="I410" s="239"/>
      <c r="J410" s="239"/>
      <c r="K410" s="239"/>
      <c r="L410" s="239"/>
      <c r="M410" s="239"/>
    </row>
    <row r="411">
      <c r="A411" s="239"/>
      <c r="B411" s="239"/>
      <c r="C411" s="239"/>
      <c r="D411" s="239"/>
      <c r="E411" s="239"/>
      <c r="F411" s="239"/>
      <c r="G411" s="239"/>
      <c r="H411" s="239"/>
      <c r="I411" s="239"/>
      <c r="J411" s="239"/>
      <c r="K411" s="239"/>
      <c r="L411" s="239"/>
      <c r="M411" s="239"/>
    </row>
    <row r="412">
      <c r="A412" s="239"/>
      <c r="B412" s="239"/>
      <c r="C412" s="239"/>
      <c r="D412" s="239"/>
      <c r="E412" s="239"/>
      <c r="F412" s="239"/>
      <c r="G412" s="239"/>
      <c r="H412" s="239"/>
      <c r="I412" s="239"/>
      <c r="J412" s="239"/>
      <c r="K412" s="239"/>
      <c r="L412" s="239"/>
      <c r="M412" s="239"/>
    </row>
    <row r="413">
      <c r="A413" s="239"/>
      <c r="B413" s="239"/>
      <c r="C413" s="239"/>
      <c r="D413" s="239"/>
      <c r="E413" s="239"/>
      <c r="F413" s="239"/>
      <c r="G413" s="239"/>
      <c r="H413" s="239"/>
      <c r="I413" s="239"/>
      <c r="J413" s="239"/>
      <c r="K413" s="239"/>
      <c r="L413" s="239"/>
      <c r="M413" s="239"/>
    </row>
    <row r="414">
      <c r="A414" s="239"/>
      <c r="B414" s="239"/>
      <c r="C414" s="239"/>
      <c r="D414" s="239"/>
      <c r="E414" s="239"/>
      <c r="F414" s="239"/>
      <c r="G414" s="239"/>
      <c r="H414" s="239"/>
      <c r="I414" s="239"/>
      <c r="J414" s="239"/>
      <c r="K414" s="239"/>
      <c r="L414" s="239"/>
      <c r="M414" s="239"/>
    </row>
    <row r="415">
      <c r="A415" s="239"/>
      <c r="B415" s="239"/>
      <c r="C415" s="239"/>
      <c r="D415" s="239"/>
      <c r="E415" s="239"/>
      <c r="F415" s="239"/>
      <c r="G415" s="239"/>
      <c r="H415" s="239"/>
      <c r="I415" s="239"/>
      <c r="J415" s="239"/>
      <c r="K415" s="239"/>
      <c r="L415" s="239"/>
      <c r="M415" s="239"/>
    </row>
    <row r="416">
      <c r="A416" s="239"/>
      <c r="B416" s="239"/>
      <c r="C416" s="239"/>
      <c r="D416" s="239"/>
      <c r="E416" s="239"/>
      <c r="F416" s="239"/>
      <c r="G416" s="239"/>
      <c r="H416" s="239"/>
      <c r="I416" s="239"/>
      <c r="J416" s="239"/>
      <c r="K416" s="239"/>
      <c r="L416" s="239"/>
      <c r="M416" s="239"/>
    </row>
    <row r="417">
      <c r="A417" s="239"/>
      <c r="B417" s="239"/>
      <c r="C417" s="239"/>
      <c r="D417" s="239"/>
      <c r="E417" s="239"/>
      <c r="F417" s="239"/>
      <c r="G417" s="239"/>
      <c r="H417" s="239"/>
      <c r="I417" s="239"/>
      <c r="J417" s="239"/>
      <c r="K417" s="239"/>
      <c r="L417" s="239"/>
      <c r="M417" s="239"/>
    </row>
    <row r="418">
      <c r="A418" s="239"/>
      <c r="B418" s="239"/>
      <c r="C418" s="239"/>
      <c r="D418" s="239"/>
      <c r="E418" s="239"/>
      <c r="F418" s="239"/>
      <c r="G418" s="239"/>
      <c r="H418" s="239"/>
      <c r="I418" s="239"/>
      <c r="J418" s="239"/>
      <c r="K418" s="239"/>
      <c r="L418" s="239"/>
      <c r="M418" s="239"/>
    </row>
    <row r="419">
      <c r="A419" s="239"/>
      <c r="B419" s="239"/>
      <c r="C419" s="239"/>
      <c r="D419" s="239"/>
      <c r="E419" s="239"/>
      <c r="F419" s="239"/>
      <c r="G419" s="239"/>
      <c r="H419" s="239"/>
      <c r="I419" s="239"/>
      <c r="J419" s="239"/>
      <c r="K419" s="239"/>
      <c r="L419" s="239"/>
      <c r="M419" s="239"/>
    </row>
    <row r="420">
      <c r="A420" s="239"/>
      <c r="B420" s="239"/>
      <c r="C420" s="239"/>
      <c r="D420" s="239"/>
      <c r="E420" s="239"/>
      <c r="F420" s="239"/>
      <c r="G420" s="239"/>
      <c r="H420" s="239"/>
      <c r="I420" s="239"/>
      <c r="J420" s="239"/>
      <c r="K420" s="239"/>
      <c r="L420" s="239"/>
      <c r="M420" s="239"/>
    </row>
    <row r="421">
      <c r="A421" s="239"/>
      <c r="B421" s="239"/>
      <c r="C421" s="239"/>
      <c r="D421" s="239"/>
      <c r="E421" s="239"/>
      <c r="F421" s="239"/>
      <c r="G421" s="239"/>
      <c r="H421" s="239"/>
      <c r="I421" s="239"/>
      <c r="J421" s="239"/>
      <c r="K421" s="239"/>
      <c r="L421" s="239"/>
      <c r="M421" s="239"/>
    </row>
    <row r="422">
      <c r="A422" s="239"/>
      <c r="B422" s="239"/>
      <c r="C422" s="239"/>
      <c r="D422" s="239"/>
      <c r="E422" s="239"/>
      <c r="F422" s="239"/>
      <c r="G422" s="239"/>
      <c r="H422" s="239"/>
      <c r="I422" s="239"/>
      <c r="J422" s="239"/>
      <c r="K422" s="239"/>
      <c r="L422" s="239"/>
      <c r="M422" s="239"/>
    </row>
    <row r="423">
      <c r="A423" s="239"/>
      <c r="B423" s="239"/>
      <c r="C423" s="239"/>
      <c r="D423" s="239"/>
      <c r="E423" s="239"/>
      <c r="F423" s="239"/>
      <c r="G423" s="239"/>
      <c r="H423" s="239"/>
      <c r="I423" s="239"/>
      <c r="J423" s="239"/>
      <c r="K423" s="239"/>
      <c r="L423" s="239"/>
      <c r="M423" s="239"/>
    </row>
    <row r="424">
      <c r="A424" s="239"/>
      <c r="B424" s="239"/>
      <c r="C424" s="239"/>
      <c r="D424" s="239"/>
      <c r="E424" s="239"/>
      <c r="F424" s="239"/>
      <c r="G424" s="239"/>
      <c r="H424" s="239"/>
      <c r="I424" s="239"/>
      <c r="J424" s="239"/>
      <c r="K424" s="239"/>
      <c r="L424" s="239"/>
      <c r="M424" s="239"/>
    </row>
    <row r="425">
      <c r="A425" s="239"/>
      <c r="B425" s="239"/>
      <c r="C425" s="239"/>
      <c r="D425" s="239"/>
      <c r="E425" s="239"/>
      <c r="F425" s="239"/>
      <c r="G425" s="239"/>
      <c r="H425" s="239"/>
      <c r="I425" s="239"/>
      <c r="J425" s="239"/>
      <c r="K425" s="239"/>
      <c r="L425" s="239"/>
      <c r="M425" s="239"/>
    </row>
    <row r="426">
      <c r="A426" s="239"/>
      <c r="B426" s="239"/>
      <c r="C426" s="239"/>
      <c r="D426" s="239"/>
      <c r="E426" s="239"/>
      <c r="F426" s="239"/>
      <c r="G426" s="239"/>
      <c r="H426" s="239"/>
      <c r="I426" s="239"/>
      <c r="J426" s="239"/>
      <c r="K426" s="239"/>
      <c r="L426" s="239"/>
      <c r="M426" s="239"/>
    </row>
    <row r="427">
      <c r="A427" s="239"/>
      <c r="B427" s="239"/>
      <c r="C427" s="239"/>
      <c r="D427" s="239"/>
      <c r="E427" s="239"/>
      <c r="F427" s="239"/>
      <c r="G427" s="239"/>
      <c r="H427" s="239"/>
      <c r="I427" s="239"/>
      <c r="J427" s="239"/>
      <c r="K427" s="239"/>
      <c r="L427" s="239"/>
      <c r="M427" s="239"/>
    </row>
    <row r="428">
      <c r="A428" s="239"/>
      <c r="B428" s="239"/>
      <c r="C428" s="239"/>
      <c r="D428" s="239"/>
      <c r="E428" s="239"/>
      <c r="F428" s="239"/>
      <c r="G428" s="239"/>
      <c r="H428" s="239"/>
      <c r="I428" s="239"/>
      <c r="J428" s="239"/>
      <c r="K428" s="239"/>
      <c r="L428" s="239"/>
      <c r="M428" s="239"/>
    </row>
    <row r="429">
      <c r="A429" s="239"/>
      <c r="B429" s="239"/>
      <c r="C429" s="239"/>
      <c r="D429" s="239"/>
      <c r="E429" s="239"/>
      <c r="F429" s="239"/>
      <c r="G429" s="239"/>
      <c r="H429" s="239"/>
      <c r="I429" s="239"/>
      <c r="J429" s="239"/>
      <c r="K429" s="239"/>
      <c r="L429" s="239"/>
      <c r="M429" s="239"/>
    </row>
    <row r="430">
      <c r="A430" s="239"/>
      <c r="B430" s="239"/>
      <c r="C430" s="239"/>
      <c r="D430" s="239"/>
      <c r="E430" s="239"/>
      <c r="F430" s="239"/>
      <c r="G430" s="239"/>
      <c r="H430" s="239"/>
      <c r="I430" s="239"/>
      <c r="J430" s="239"/>
      <c r="K430" s="239"/>
      <c r="L430" s="239"/>
      <c r="M430" s="239"/>
    </row>
    <row r="431">
      <c r="A431" s="239"/>
      <c r="B431" s="239"/>
      <c r="C431" s="239"/>
      <c r="D431" s="239"/>
      <c r="E431" s="239"/>
      <c r="F431" s="239"/>
      <c r="G431" s="239"/>
      <c r="H431" s="239"/>
      <c r="I431" s="239"/>
      <c r="J431" s="239"/>
      <c r="K431" s="239"/>
      <c r="L431" s="239"/>
      <c r="M431" s="239"/>
    </row>
    <row r="432">
      <c r="A432" s="239"/>
      <c r="B432" s="239"/>
      <c r="C432" s="239"/>
      <c r="D432" s="239"/>
      <c r="E432" s="239"/>
      <c r="F432" s="239"/>
      <c r="G432" s="239"/>
      <c r="H432" s="239"/>
      <c r="I432" s="239"/>
      <c r="J432" s="239"/>
      <c r="K432" s="239"/>
      <c r="L432" s="239"/>
      <c r="M432" s="239"/>
    </row>
    <row r="433">
      <c r="A433" s="239"/>
      <c r="B433" s="239"/>
      <c r="C433" s="239"/>
      <c r="D433" s="239"/>
      <c r="E433" s="239"/>
      <c r="F433" s="239"/>
      <c r="G433" s="239"/>
      <c r="H433" s="239"/>
      <c r="I433" s="239"/>
      <c r="J433" s="239"/>
      <c r="K433" s="239"/>
      <c r="L433" s="239"/>
      <c r="M433" s="239"/>
    </row>
    <row r="434">
      <c r="A434" s="239"/>
      <c r="B434" s="239"/>
      <c r="C434" s="239"/>
      <c r="D434" s="239"/>
      <c r="E434" s="239"/>
      <c r="F434" s="239"/>
      <c r="G434" s="239"/>
      <c r="H434" s="239"/>
      <c r="I434" s="239"/>
      <c r="J434" s="239"/>
      <c r="K434" s="239"/>
      <c r="L434" s="239"/>
      <c r="M434" s="239"/>
    </row>
    <row r="435">
      <c r="A435" s="239"/>
      <c r="B435" s="239"/>
      <c r="C435" s="239"/>
      <c r="D435" s="239"/>
      <c r="E435" s="239"/>
      <c r="F435" s="239"/>
      <c r="G435" s="239"/>
      <c r="H435" s="239"/>
      <c r="I435" s="239"/>
      <c r="J435" s="239"/>
      <c r="K435" s="239"/>
      <c r="L435" s="239"/>
      <c r="M435" s="239"/>
    </row>
    <row r="436">
      <c r="A436" s="239"/>
      <c r="B436" s="239"/>
      <c r="C436" s="239"/>
      <c r="D436" s="239"/>
      <c r="E436" s="239"/>
      <c r="F436" s="239"/>
      <c r="G436" s="239"/>
      <c r="H436" s="239"/>
      <c r="I436" s="239"/>
      <c r="J436" s="239"/>
      <c r="K436" s="239"/>
      <c r="L436" s="239"/>
      <c r="M436" s="239"/>
    </row>
    <row r="437">
      <c r="A437" s="239"/>
      <c r="B437" s="239"/>
      <c r="C437" s="239"/>
      <c r="D437" s="239"/>
      <c r="E437" s="239"/>
      <c r="F437" s="239"/>
      <c r="G437" s="239"/>
      <c r="H437" s="239"/>
      <c r="I437" s="239"/>
      <c r="J437" s="239"/>
      <c r="K437" s="239"/>
      <c r="L437" s="239"/>
      <c r="M437" s="239"/>
    </row>
    <row r="438">
      <c r="A438" s="239"/>
      <c r="B438" s="239"/>
      <c r="C438" s="239"/>
      <c r="D438" s="239"/>
      <c r="E438" s="239"/>
      <c r="F438" s="239"/>
      <c r="G438" s="239"/>
      <c r="H438" s="239"/>
      <c r="I438" s="239"/>
      <c r="J438" s="239"/>
      <c r="K438" s="239"/>
      <c r="L438" s="239"/>
      <c r="M438" s="239"/>
    </row>
    <row r="439">
      <c r="A439" s="239"/>
      <c r="B439" s="239"/>
      <c r="C439" s="239"/>
      <c r="D439" s="239"/>
      <c r="E439" s="239"/>
      <c r="F439" s="239"/>
      <c r="G439" s="239"/>
      <c r="H439" s="239"/>
      <c r="I439" s="239"/>
      <c r="J439" s="239"/>
      <c r="K439" s="239"/>
      <c r="L439" s="239"/>
      <c r="M439" s="239"/>
    </row>
    <row r="440">
      <c r="A440" s="239"/>
      <c r="B440" s="239"/>
      <c r="C440" s="239"/>
      <c r="D440" s="239"/>
      <c r="E440" s="239"/>
      <c r="F440" s="239"/>
      <c r="G440" s="239"/>
      <c r="H440" s="239"/>
      <c r="I440" s="239"/>
      <c r="J440" s="239"/>
      <c r="K440" s="239"/>
      <c r="L440" s="239"/>
      <c r="M440" s="239"/>
    </row>
    <row r="441">
      <c r="A441" s="239"/>
      <c r="B441" s="239"/>
      <c r="C441" s="239"/>
      <c r="D441" s="239"/>
      <c r="E441" s="239"/>
      <c r="F441" s="239"/>
      <c r="G441" s="239"/>
      <c r="H441" s="239"/>
      <c r="I441" s="239"/>
      <c r="J441" s="239"/>
      <c r="K441" s="239"/>
      <c r="L441" s="239"/>
      <c r="M441" s="239"/>
    </row>
    <row r="442">
      <c r="A442" s="239"/>
      <c r="B442" s="239"/>
      <c r="C442" s="239"/>
      <c r="D442" s="239"/>
      <c r="E442" s="239"/>
      <c r="F442" s="239"/>
      <c r="G442" s="239"/>
      <c r="H442" s="239"/>
      <c r="I442" s="239"/>
      <c r="J442" s="239"/>
      <c r="K442" s="239"/>
      <c r="L442" s="239"/>
      <c r="M442" s="239"/>
    </row>
    <row r="443">
      <c r="A443" s="239"/>
      <c r="B443" s="239"/>
      <c r="C443" s="239"/>
      <c r="D443" s="239"/>
      <c r="E443" s="239"/>
      <c r="F443" s="239"/>
      <c r="G443" s="239"/>
      <c r="H443" s="239"/>
      <c r="I443" s="239"/>
      <c r="J443" s="239"/>
      <c r="K443" s="239"/>
      <c r="L443" s="239"/>
      <c r="M443" s="239"/>
    </row>
    <row r="444">
      <c r="A444" s="239"/>
      <c r="B444" s="239"/>
      <c r="C444" s="239"/>
      <c r="D444" s="239"/>
      <c r="E444" s="239"/>
      <c r="F444" s="239"/>
      <c r="G444" s="239"/>
      <c r="H444" s="239"/>
      <c r="I444" s="239"/>
      <c r="J444" s="239"/>
      <c r="K444" s="239"/>
      <c r="L444" s="239"/>
      <c r="M444" s="239"/>
    </row>
    <row r="445">
      <c r="A445" s="239"/>
      <c r="B445" s="239"/>
      <c r="C445" s="239"/>
      <c r="D445" s="239"/>
      <c r="E445" s="239"/>
      <c r="F445" s="239"/>
      <c r="G445" s="239"/>
      <c r="H445" s="239"/>
      <c r="I445" s="239"/>
      <c r="J445" s="239"/>
      <c r="K445" s="239"/>
      <c r="L445" s="239"/>
      <c r="M445" s="239"/>
    </row>
    <row r="446">
      <c r="A446" s="239"/>
      <c r="B446" s="239"/>
      <c r="C446" s="239"/>
      <c r="D446" s="239"/>
      <c r="E446" s="239"/>
      <c r="F446" s="239"/>
      <c r="G446" s="239"/>
      <c r="H446" s="239"/>
      <c r="I446" s="239"/>
      <c r="J446" s="239"/>
      <c r="K446" s="239"/>
      <c r="L446" s="239"/>
      <c r="M446" s="239"/>
    </row>
    <row r="447">
      <c r="A447" s="239"/>
      <c r="B447" s="239"/>
      <c r="C447" s="239"/>
      <c r="D447" s="239"/>
      <c r="E447" s="239"/>
      <c r="F447" s="239"/>
      <c r="G447" s="239"/>
      <c r="H447" s="239"/>
      <c r="I447" s="239"/>
      <c r="J447" s="239"/>
      <c r="K447" s="239"/>
      <c r="L447" s="239"/>
      <c r="M447" s="239"/>
    </row>
    <row r="448">
      <c r="A448" s="239"/>
      <c r="B448" s="239"/>
      <c r="C448" s="239"/>
      <c r="D448" s="239"/>
      <c r="E448" s="239"/>
      <c r="F448" s="239"/>
      <c r="G448" s="239"/>
      <c r="H448" s="239"/>
      <c r="I448" s="239"/>
      <c r="J448" s="239"/>
      <c r="K448" s="239"/>
      <c r="L448" s="239"/>
      <c r="M448" s="239"/>
    </row>
    <row r="449">
      <c r="A449" s="239"/>
      <c r="B449" s="239"/>
      <c r="C449" s="239"/>
      <c r="D449" s="239"/>
      <c r="E449" s="239"/>
      <c r="F449" s="239"/>
      <c r="G449" s="239"/>
      <c r="H449" s="239"/>
      <c r="I449" s="239"/>
      <c r="J449" s="239"/>
      <c r="K449" s="239"/>
      <c r="L449" s="239"/>
      <c r="M449" s="239"/>
    </row>
    <row r="450">
      <c r="A450" s="239"/>
      <c r="B450" s="239"/>
      <c r="C450" s="239"/>
      <c r="D450" s="239"/>
      <c r="E450" s="239"/>
      <c r="F450" s="239"/>
      <c r="G450" s="239"/>
      <c r="H450" s="239"/>
      <c r="I450" s="239"/>
      <c r="J450" s="239"/>
      <c r="K450" s="239"/>
      <c r="L450" s="239"/>
      <c r="M450" s="239"/>
    </row>
    <row r="451">
      <c r="A451" s="239"/>
      <c r="B451" s="239"/>
      <c r="C451" s="239"/>
      <c r="D451" s="239"/>
      <c r="E451" s="239"/>
      <c r="F451" s="239"/>
      <c r="G451" s="239"/>
      <c r="H451" s="239"/>
      <c r="I451" s="239"/>
      <c r="J451" s="239"/>
      <c r="K451" s="239"/>
      <c r="L451" s="239"/>
      <c r="M451" s="239"/>
    </row>
    <row r="452">
      <c r="A452" s="239"/>
      <c r="B452" s="239"/>
      <c r="C452" s="239"/>
      <c r="D452" s="239"/>
      <c r="E452" s="239"/>
      <c r="F452" s="239"/>
      <c r="G452" s="239"/>
      <c r="H452" s="239"/>
      <c r="I452" s="239"/>
      <c r="J452" s="239"/>
      <c r="K452" s="239"/>
      <c r="L452" s="239"/>
      <c r="M452" s="239"/>
    </row>
    <row r="453">
      <c r="A453" s="239"/>
      <c r="B453" s="239"/>
      <c r="C453" s="239"/>
      <c r="D453" s="239"/>
      <c r="E453" s="239"/>
      <c r="F453" s="239"/>
      <c r="G453" s="239"/>
      <c r="H453" s="239"/>
      <c r="I453" s="239"/>
      <c r="J453" s="239"/>
      <c r="K453" s="239"/>
      <c r="L453" s="239"/>
      <c r="M453" s="239"/>
    </row>
    <row r="454">
      <c r="A454" s="239"/>
      <c r="B454" s="239"/>
      <c r="C454" s="239"/>
      <c r="D454" s="239"/>
      <c r="E454" s="239"/>
      <c r="F454" s="239"/>
      <c r="G454" s="239"/>
      <c r="H454" s="239"/>
      <c r="I454" s="239"/>
      <c r="J454" s="239"/>
      <c r="K454" s="239"/>
      <c r="L454" s="239"/>
      <c r="M454" s="239"/>
    </row>
    <row r="455">
      <c r="A455" s="239"/>
      <c r="B455" s="239"/>
      <c r="C455" s="239"/>
      <c r="D455" s="239"/>
      <c r="E455" s="239"/>
      <c r="F455" s="239"/>
      <c r="G455" s="239"/>
      <c r="H455" s="239"/>
      <c r="I455" s="239"/>
      <c r="J455" s="239"/>
      <c r="K455" s="239"/>
      <c r="L455" s="239"/>
      <c r="M455" s="239"/>
    </row>
    <row r="456">
      <c r="A456" s="239"/>
      <c r="B456" s="239"/>
      <c r="C456" s="239"/>
      <c r="D456" s="239"/>
      <c r="E456" s="239"/>
      <c r="F456" s="239"/>
      <c r="G456" s="239"/>
      <c r="H456" s="239"/>
      <c r="I456" s="239"/>
      <c r="J456" s="239"/>
      <c r="K456" s="239"/>
      <c r="L456" s="239"/>
      <c r="M456" s="239"/>
    </row>
    <row r="457">
      <c r="A457" s="239"/>
      <c r="B457" s="239"/>
      <c r="C457" s="239"/>
      <c r="D457" s="239"/>
      <c r="E457" s="239"/>
      <c r="F457" s="239"/>
      <c r="G457" s="239"/>
      <c r="H457" s="239"/>
      <c r="I457" s="239"/>
      <c r="J457" s="239"/>
      <c r="K457" s="239"/>
      <c r="L457" s="239"/>
      <c r="M457" s="239"/>
    </row>
    <row r="458">
      <c r="A458" s="239"/>
      <c r="B458" s="239"/>
      <c r="C458" s="239"/>
      <c r="D458" s="239"/>
      <c r="E458" s="239"/>
      <c r="F458" s="239"/>
      <c r="G458" s="239"/>
      <c r="H458" s="239"/>
      <c r="I458" s="239"/>
      <c r="J458" s="239"/>
      <c r="K458" s="239"/>
      <c r="L458" s="239"/>
      <c r="M458" s="239"/>
    </row>
    <row r="459">
      <c r="A459" s="239"/>
      <c r="B459" s="239"/>
      <c r="C459" s="239"/>
      <c r="D459" s="239"/>
      <c r="E459" s="239"/>
      <c r="F459" s="239"/>
      <c r="G459" s="239"/>
      <c r="H459" s="239"/>
      <c r="I459" s="239"/>
      <c r="J459" s="239"/>
      <c r="K459" s="239"/>
      <c r="L459" s="239"/>
      <c r="M459" s="239"/>
    </row>
    <row r="460">
      <c r="A460" s="239"/>
      <c r="B460" s="239"/>
      <c r="C460" s="239"/>
      <c r="D460" s="239"/>
      <c r="E460" s="239"/>
      <c r="F460" s="239"/>
      <c r="G460" s="239"/>
      <c r="H460" s="239"/>
      <c r="I460" s="239"/>
      <c r="J460" s="239"/>
      <c r="K460" s="239"/>
      <c r="L460" s="239"/>
      <c r="M460" s="239"/>
    </row>
    <row r="461">
      <c r="A461" s="239"/>
      <c r="B461" s="239"/>
      <c r="C461" s="239"/>
      <c r="D461" s="239"/>
      <c r="E461" s="239"/>
      <c r="F461" s="239"/>
      <c r="G461" s="239"/>
      <c r="H461" s="239"/>
      <c r="I461" s="239"/>
      <c r="J461" s="239"/>
      <c r="K461" s="239"/>
      <c r="L461" s="239"/>
      <c r="M461" s="239"/>
    </row>
    <row r="462">
      <c r="A462" s="239"/>
      <c r="B462" s="239"/>
      <c r="C462" s="239"/>
      <c r="D462" s="239"/>
      <c r="E462" s="239"/>
      <c r="F462" s="239"/>
      <c r="G462" s="239"/>
      <c r="H462" s="239"/>
      <c r="I462" s="239"/>
      <c r="J462" s="239"/>
      <c r="K462" s="239"/>
      <c r="L462" s="239"/>
      <c r="M462" s="239"/>
    </row>
    <row r="463">
      <c r="A463" s="239"/>
      <c r="B463" s="239"/>
      <c r="C463" s="239"/>
      <c r="D463" s="239"/>
      <c r="E463" s="239"/>
      <c r="F463" s="239"/>
      <c r="G463" s="239"/>
      <c r="H463" s="239"/>
      <c r="I463" s="239"/>
      <c r="J463" s="239"/>
      <c r="K463" s="239"/>
      <c r="L463" s="239"/>
      <c r="M463" s="239"/>
    </row>
    <row r="464">
      <c r="A464" s="239"/>
      <c r="B464" s="239"/>
      <c r="C464" s="239"/>
      <c r="D464" s="239"/>
      <c r="E464" s="239"/>
      <c r="F464" s="239"/>
      <c r="G464" s="239"/>
      <c r="H464" s="239"/>
      <c r="I464" s="239"/>
      <c r="J464" s="239"/>
      <c r="K464" s="239"/>
      <c r="L464" s="239"/>
      <c r="M464" s="239"/>
    </row>
    <row r="465">
      <c r="A465" s="239"/>
      <c r="B465" s="239"/>
      <c r="C465" s="239"/>
      <c r="D465" s="239"/>
      <c r="E465" s="239"/>
      <c r="F465" s="239"/>
      <c r="G465" s="239"/>
      <c r="H465" s="239"/>
      <c r="I465" s="239"/>
      <c r="J465" s="239"/>
      <c r="K465" s="239"/>
      <c r="L465" s="239"/>
      <c r="M465" s="239"/>
    </row>
    <row r="466">
      <c r="A466" s="239"/>
      <c r="B466" s="239"/>
      <c r="C466" s="239"/>
      <c r="D466" s="239"/>
      <c r="E466" s="239"/>
      <c r="F466" s="239"/>
      <c r="G466" s="239"/>
      <c r="H466" s="239"/>
      <c r="I466" s="239"/>
      <c r="J466" s="239"/>
      <c r="K466" s="239"/>
      <c r="L466" s="239"/>
      <c r="M466" s="239"/>
    </row>
    <row r="467">
      <c r="A467" s="239"/>
      <c r="B467" s="239"/>
      <c r="C467" s="239"/>
      <c r="D467" s="239"/>
      <c r="E467" s="239"/>
      <c r="F467" s="239"/>
      <c r="G467" s="239"/>
      <c r="H467" s="239"/>
      <c r="I467" s="239"/>
      <c r="J467" s="239"/>
      <c r="K467" s="239"/>
      <c r="L467" s="239"/>
      <c r="M467" s="239"/>
    </row>
    <row r="468">
      <c r="A468" s="239"/>
      <c r="B468" s="239"/>
      <c r="C468" s="239"/>
      <c r="D468" s="239"/>
      <c r="E468" s="239"/>
      <c r="F468" s="239"/>
      <c r="G468" s="239"/>
      <c r="H468" s="239"/>
      <c r="I468" s="239"/>
      <c r="J468" s="239"/>
      <c r="K468" s="239"/>
      <c r="L468" s="239"/>
      <c r="M468" s="239"/>
    </row>
    <row r="469">
      <c r="A469" s="239"/>
      <c r="B469" s="239"/>
      <c r="C469" s="239"/>
      <c r="D469" s="239"/>
      <c r="E469" s="239"/>
      <c r="F469" s="239"/>
      <c r="G469" s="239"/>
      <c r="H469" s="239"/>
      <c r="I469" s="239"/>
      <c r="J469" s="239"/>
      <c r="K469" s="239"/>
      <c r="L469" s="239"/>
      <c r="M469" s="239"/>
    </row>
    <row r="470">
      <c r="A470" s="239"/>
      <c r="B470" s="239"/>
      <c r="C470" s="239"/>
      <c r="D470" s="239"/>
      <c r="E470" s="239"/>
      <c r="F470" s="239"/>
      <c r="G470" s="239"/>
      <c r="H470" s="239"/>
      <c r="I470" s="239"/>
      <c r="J470" s="239"/>
      <c r="K470" s="239"/>
      <c r="L470" s="239"/>
      <c r="M470" s="239"/>
    </row>
    <row r="471">
      <c r="A471" s="239"/>
      <c r="B471" s="239"/>
      <c r="C471" s="239"/>
      <c r="D471" s="239"/>
      <c r="E471" s="239"/>
      <c r="F471" s="239"/>
      <c r="G471" s="239"/>
      <c r="H471" s="239"/>
      <c r="I471" s="239"/>
      <c r="J471" s="239"/>
      <c r="K471" s="239"/>
      <c r="L471" s="239"/>
      <c r="M471" s="239"/>
    </row>
    <row r="472">
      <c r="A472" s="239"/>
      <c r="B472" s="239"/>
      <c r="C472" s="239"/>
      <c r="D472" s="239"/>
      <c r="E472" s="239"/>
      <c r="F472" s="239"/>
      <c r="G472" s="239"/>
      <c r="H472" s="239"/>
      <c r="I472" s="239"/>
      <c r="J472" s="239"/>
      <c r="K472" s="239"/>
      <c r="L472" s="239"/>
      <c r="M472" s="239"/>
    </row>
    <row r="473">
      <c r="A473" s="239"/>
      <c r="B473" s="239"/>
      <c r="C473" s="239"/>
      <c r="D473" s="239"/>
      <c r="E473" s="239"/>
      <c r="F473" s="239"/>
      <c r="G473" s="239"/>
      <c r="H473" s="239"/>
      <c r="I473" s="239"/>
      <c r="J473" s="239"/>
      <c r="K473" s="239"/>
      <c r="L473" s="239"/>
      <c r="M473" s="239"/>
    </row>
    <row r="474">
      <c r="A474" s="239"/>
      <c r="B474" s="239"/>
      <c r="C474" s="239"/>
      <c r="D474" s="239"/>
      <c r="E474" s="239"/>
      <c r="F474" s="239"/>
      <c r="G474" s="239"/>
      <c r="H474" s="239"/>
      <c r="I474" s="239"/>
      <c r="J474" s="239"/>
      <c r="K474" s="239"/>
      <c r="L474" s="239"/>
      <c r="M474" s="239"/>
    </row>
    <row r="475">
      <c r="A475" s="239"/>
      <c r="B475" s="239"/>
      <c r="C475" s="239"/>
      <c r="D475" s="239"/>
      <c r="E475" s="239"/>
      <c r="F475" s="239"/>
      <c r="G475" s="239"/>
      <c r="H475" s="239"/>
      <c r="I475" s="239"/>
      <c r="J475" s="239"/>
      <c r="K475" s="239"/>
      <c r="L475" s="239"/>
      <c r="M475" s="239"/>
    </row>
    <row r="476">
      <c r="A476" s="239"/>
      <c r="B476" s="239"/>
      <c r="C476" s="239"/>
      <c r="D476" s="239"/>
      <c r="E476" s="239"/>
      <c r="F476" s="239"/>
      <c r="G476" s="239"/>
      <c r="H476" s="239"/>
      <c r="I476" s="239"/>
      <c r="J476" s="239"/>
      <c r="K476" s="239"/>
      <c r="L476" s="239"/>
      <c r="M476" s="239"/>
    </row>
    <row r="477">
      <c r="A477" s="239"/>
      <c r="B477" s="239"/>
      <c r="C477" s="239"/>
      <c r="D477" s="239"/>
      <c r="E477" s="239"/>
      <c r="F477" s="239"/>
      <c r="G477" s="239"/>
      <c r="H477" s="239"/>
      <c r="I477" s="239"/>
      <c r="J477" s="239"/>
      <c r="K477" s="239"/>
      <c r="L477" s="239"/>
      <c r="M477" s="239"/>
    </row>
    <row r="478">
      <c r="A478" s="239"/>
      <c r="B478" s="239"/>
      <c r="C478" s="239"/>
      <c r="D478" s="239"/>
      <c r="E478" s="239"/>
      <c r="F478" s="239"/>
      <c r="G478" s="239"/>
      <c r="H478" s="239"/>
      <c r="I478" s="239"/>
      <c r="J478" s="239"/>
      <c r="K478" s="239"/>
      <c r="L478" s="239"/>
      <c r="M478" s="239"/>
    </row>
    <row r="479">
      <c r="A479" s="239"/>
      <c r="B479" s="239"/>
      <c r="C479" s="239"/>
      <c r="D479" s="239"/>
      <c r="E479" s="239"/>
      <c r="F479" s="239"/>
      <c r="G479" s="239"/>
      <c r="H479" s="239"/>
      <c r="I479" s="239"/>
      <c r="J479" s="239"/>
      <c r="K479" s="239"/>
      <c r="L479" s="239"/>
      <c r="M479" s="239"/>
    </row>
    <row r="480">
      <c r="A480" s="239"/>
      <c r="B480" s="239"/>
      <c r="C480" s="239"/>
      <c r="D480" s="239"/>
      <c r="E480" s="239"/>
      <c r="F480" s="239"/>
      <c r="G480" s="239"/>
      <c r="H480" s="239"/>
      <c r="I480" s="239"/>
      <c r="J480" s="239"/>
      <c r="K480" s="239"/>
      <c r="L480" s="239"/>
      <c r="M480" s="239"/>
    </row>
    <row r="481">
      <c r="A481" s="239"/>
      <c r="B481" s="239"/>
      <c r="C481" s="239"/>
      <c r="D481" s="239"/>
      <c r="E481" s="239"/>
      <c r="F481" s="239"/>
      <c r="G481" s="239"/>
      <c r="H481" s="239"/>
      <c r="I481" s="239"/>
      <c r="J481" s="239"/>
      <c r="K481" s="239"/>
      <c r="L481" s="239"/>
      <c r="M481" s="239"/>
    </row>
    <row r="482">
      <c r="A482" s="239"/>
      <c r="B482" s="239"/>
      <c r="C482" s="239"/>
      <c r="D482" s="239"/>
      <c r="E482" s="239"/>
      <c r="F482" s="239"/>
      <c r="G482" s="239"/>
      <c r="H482" s="239"/>
      <c r="I482" s="239"/>
      <c r="J482" s="239"/>
      <c r="K482" s="239"/>
      <c r="L482" s="239"/>
      <c r="M482" s="239"/>
    </row>
    <row r="483">
      <c r="A483" s="239"/>
      <c r="B483" s="239"/>
      <c r="C483" s="239"/>
      <c r="D483" s="239"/>
      <c r="E483" s="239"/>
      <c r="F483" s="239"/>
      <c r="G483" s="239"/>
      <c r="H483" s="239"/>
      <c r="I483" s="239"/>
      <c r="J483" s="239"/>
      <c r="K483" s="239"/>
      <c r="L483" s="239"/>
      <c r="M483" s="239"/>
    </row>
    <row r="484">
      <c r="A484" s="239"/>
      <c r="B484" s="239"/>
      <c r="C484" s="239"/>
      <c r="D484" s="239"/>
      <c r="E484" s="239"/>
      <c r="F484" s="239"/>
      <c r="G484" s="239"/>
      <c r="H484" s="239"/>
      <c r="I484" s="239"/>
      <c r="J484" s="239"/>
      <c r="K484" s="239"/>
      <c r="L484" s="239"/>
      <c r="M484" s="239"/>
    </row>
    <row r="485">
      <c r="A485" s="239"/>
      <c r="B485" s="239"/>
      <c r="C485" s="239"/>
      <c r="D485" s="239"/>
      <c r="E485" s="239"/>
      <c r="F485" s="239"/>
      <c r="G485" s="239"/>
      <c r="H485" s="239"/>
      <c r="I485" s="239"/>
      <c r="J485" s="239"/>
      <c r="K485" s="239"/>
      <c r="L485" s="239"/>
      <c r="M485" s="239"/>
    </row>
    <row r="486">
      <c r="A486" s="239"/>
      <c r="B486" s="239"/>
      <c r="C486" s="239"/>
      <c r="D486" s="239"/>
      <c r="E486" s="239"/>
      <c r="F486" s="239"/>
      <c r="G486" s="239"/>
      <c r="H486" s="239"/>
      <c r="I486" s="239"/>
      <c r="J486" s="239"/>
      <c r="K486" s="239"/>
      <c r="L486" s="239"/>
      <c r="M486" s="239"/>
    </row>
    <row r="487">
      <c r="A487" s="239"/>
      <c r="B487" s="239"/>
      <c r="C487" s="239"/>
      <c r="D487" s="239"/>
      <c r="E487" s="239"/>
      <c r="F487" s="239"/>
      <c r="G487" s="239"/>
      <c r="H487" s="239"/>
      <c r="I487" s="239"/>
      <c r="J487" s="239"/>
      <c r="K487" s="239"/>
      <c r="L487" s="239"/>
      <c r="M487" s="239"/>
    </row>
    <row r="488">
      <c r="A488" s="239"/>
      <c r="B488" s="239"/>
      <c r="C488" s="239"/>
      <c r="D488" s="239"/>
      <c r="E488" s="239"/>
      <c r="F488" s="239"/>
      <c r="G488" s="239"/>
      <c r="H488" s="239"/>
      <c r="I488" s="239"/>
      <c r="J488" s="239"/>
      <c r="K488" s="239"/>
      <c r="L488" s="239"/>
      <c r="M488" s="239"/>
    </row>
    <row r="489">
      <c r="A489" s="239"/>
      <c r="B489" s="239"/>
      <c r="C489" s="239"/>
      <c r="D489" s="239"/>
      <c r="E489" s="239"/>
      <c r="F489" s="239"/>
      <c r="G489" s="239"/>
      <c r="H489" s="239"/>
      <c r="I489" s="239"/>
      <c r="J489" s="239"/>
      <c r="K489" s="239"/>
      <c r="L489" s="239"/>
      <c r="M489" s="239"/>
    </row>
    <row r="490">
      <c r="A490" s="239"/>
      <c r="B490" s="239"/>
      <c r="C490" s="239"/>
      <c r="D490" s="239"/>
      <c r="E490" s="239"/>
      <c r="F490" s="239"/>
      <c r="G490" s="239"/>
      <c r="H490" s="239"/>
      <c r="I490" s="239"/>
      <c r="J490" s="239"/>
      <c r="K490" s="239"/>
      <c r="L490" s="239"/>
      <c r="M490" s="239"/>
    </row>
    <row r="491">
      <c r="A491" s="239"/>
      <c r="B491" s="239"/>
      <c r="C491" s="239"/>
      <c r="D491" s="239"/>
      <c r="E491" s="239"/>
      <c r="F491" s="239"/>
      <c r="G491" s="239"/>
      <c r="H491" s="239"/>
      <c r="I491" s="239"/>
      <c r="J491" s="239"/>
      <c r="K491" s="239"/>
      <c r="L491" s="239"/>
      <c r="M491" s="239"/>
    </row>
    <row r="492">
      <c r="A492" s="239"/>
      <c r="B492" s="239"/>
      <c r="C492" s="239"/>
      <c r="D492" s="239"/>
      <c r="E492" s="239"/>
      <c r="F492" s="239"/>
      <c r="G492" s="239"/>
      <c r="H492" s="239"/>
      <c r="I492" s="239"/>
      <c r="J492" s="239"/>
      <c r="K492" s="239"/>
      <c r="L492" s="239"/>
      <c r="M492" s="239"/>
    </row>
    <row r="493">
      <c r="A493" s="239"/>
      <c r="B493" s="239"/>
      <c r="C493" s="239"/>
      <c r="D493" s="239"/>
      <c r="E493" s="239"/>
      <c r="F493" s="239"/>
      <c r="G493" s="239"/>
      <c r="H493" s="239"/>
      <c r="I493" s="239"/>
      <c r="J493" s="239"/>
      <c r="K493" s="239"/>
      <c r="L493" s="239"/>
      <c r="M493" s="239"/>
    </row>
    <row r="494">
      <c r="A494" s="239"/>
      <c r="B494" s="239"/>
      <c r="C494" s="239"/>
      <c r="D494" s="239"/>
      <c r="E494" s="239"/>
      <c r="F494" s="239"/>
      <c r="G494" s="239"/>
      <c r="H494" s="239"/>
      <c r="I494" s="239"/>
      <c r="J494" s="239"/>
      <c r="K494" s="239"/>
      <c r="L494" s="239"/>
      <c r="M494" s="239"/>
    </row>
    <row r="495">
      <c r="A495" s="239"/>
      <c r="B495" s="239"/>
      <c r="C495" s="239"/>
      <c r="D495" s="239"/>
      <c r="E495" s="239"/>
      <c r="F495" s="239"/>
      <c r="G495" s="239"/>
      <c r="H495" s="239"/>
      <c r="I495" s="239"/>
      <c r="J495" s="239"/>
      <c r="K495" s="239"/>
      <c r="L495" s="239"/>
      <c r="M495" s="239"/>
    </row>
    <row r="496">
      <c r="A496" s="239"/>
      <c r="B496" s="239"/>
      <c r="C496" s="239"/>
      <c r="D496" s="239"/>
      <c r="E496" s="239"/>
      <c r="F496" s="239"/>
      <c r="G496" s="239"/>
      <c r="H496" s="239"/>
      <c r="I496" s="239"/>
      <c r="J496" s="239"/>
      <c r="K496" s="239"/>
      <c r="L496" s="239"/>
      <c r="M496" s="239"/>
    </row>
    <row r="497">
      <c r="A497" s="239"/>
      <c r="B497" s="239"/>
      <c r="C497" s="239"/>
      <c r="D497" s="239"/>
      <c r="E497" s="239"/>
      <c r="F497" s="239"/>
      <c r="G497" s="239"/>
      <c r="H497" s="239"/>
      <c r="I497" s="239"/>
      <c r="J497" s="239"/>
      <c r="K497" s="239"/>
      <c r="L497" s="239"/>
      <c r="M497" s="239"/>
    </row>
    <row r="498">
      <c r="A498" s="239"/>
      <c r="B498" s="239"/>
      <c r="C498" s="239"/>
      <c r="D498" s="239"/>
      <c r="E498" s="239"/>
      <c r="F498" s="239"/>
      <c r="G498" s="239"/>
      <c r="H498" s="239"/>
      <c r="I498" s="239"/>
      <c r="J498" s="239"/>
      <c r="K498" s="239"/>
      <c r="L498" s="239"/>
      <c r="M498" s="239"/>
    </row>
    <row r="499">
      <c r="A499" s="239"/>
      <c r="B499" s="239"/>
      <c r="C499" s="239"/>
      <c r="D499" s="239"/>
      <c r="E499" s="239"/>
      <c r="F499" s="239"/>
      <c r="G499" s="239"/>
      <c r="H499" s="239"/>
      <c r="I499" s="239"/>
      <c r="J499" s="239"/>
      <c r="K499" s="239"/>
      <c r="L499" s="239"/>
      <c r="M499" s="239"/>
    </row>
    <row r="500">
      <c r="A500" s="239"/>
      <c r="B500" s="239"/>
      <c r="C500" s="239"/>
      <c r="D500" s="239"/>
      <c r="E500" s="239"/>
      <c r="F500" s="239"/>
      <c r="G500" s="239"/>
      <c r="H500" s="239"/>
      <c r="I500" s="239"/>
      <c r="J500" s="239"/>
      <c r="K500" s="239"/>
      <c r="L500" s="239"/>
      <c r="M500" s="239"/>
    </row>
    <row r="501">
      <c r="A501" s="239"/>
      <c r="B501" s="239"/>
      <c r="C501" s="239"/>
      <c r="D501" s="239"/>
      <c r="E501" s="239"/>
      <c r="F501" s="239"/>
      <c r="G501" s="239"/>
      <c r="H501" s="239"/>
      <c r="I501" s="239"/>
      <c r="J501" s="239"/>
      <c r="K501" s="239"/>
      <c r="L501" s="239"/>
      <c r="M501" s="239"/>
    </row>
    <row r="502">
      <c r="A502" s="239"/>
      <c r="B502" s="239"/>
      <c r="C502" s="239"/>
      <c r="D502" s="239"/>
      <c r="E502" s="239"/>
      <c r="F502" s="239"/>
      <c r="G502" s="239"/>
      <c r="H502" s="239"/>
      <c r="I502" s="239"/>
      <c r="J502" s="239"/>
      <c r="K502" s="239"/>
      <c r="L502" s="239"/>
      <c r="M502" s="239"/>
    </row>
    <row r="503">
      <c r="A503" s="239"/>
      <c r="B503" s="239"/>
      <c r="C503" s="239"/>
      <c r="D503" s="239"/>
      <c r="E503" s="239"/>
      <c r="F503" s="239"/>
      <c r="G503" s="239"/>
      <c r="H503" s="239"/>
      <c r="I503" s="239"/>
      <c r="J503" s="239"/>
      <c r="K503" s="239"/>
      <c r="L503" s="239"/>
      <c r="M503" s="239"/>
    </row>
    <row r="504">
      <c r="A504" s="239"/>
      <c r="B504" s="239"/>
      <c r="C504" s="239"/>
      <c r="D504" s="239"/>
      <c r="E504" s="239"/>
      <c r="F504" s="239"/>
      <c r="G504" s="239"/>
      <c r="H504" s="239"/>
      <c r="I504" s="239"/>
      <c r="J504" s="239"/>
      <c r="K504" s="239"/>
      <c r="L504" s="239"/>
      <c r="M504" s="239"/>
    </row>
    <row r="505">
      <c r="A505" s="239"/>
      <c r="B505" s="239"/>
      <c r="C505" s="239"/>
      <c r="D505" s="239"/>
      <c r="E505" s="239"/>
      <c r="F505" s="239"/>
      <c r="G505" s="239"/>
      <c r="H505" s="239"/>
      <c r="I505" s="239"/>
      <c r="J505" s="239"/>
      <c r="K505" s="239"/>
      <c r="L505" s="239"/>
      <c r="M505" s="239"/>
    </row>
    <row r="506">
      <c r="A506" s="239"/>
      <c r="B506" s="239"/>
      <c r="C506" s="239"/>
      <c r="D506" s="239"/>
      <c r="E506" s="239"/>
      <c r="F506" s="239"/>
      <c r="G506" s="239"/>
      <c r="H506" s="239"/>
      <c r="I506" s="239"/>
      <c r="J506" s="239"/>
      <c r="K506" s="239"/>
      <c r="L506" s="239"/>
      <c r="M506" s="239"/>
    </row>
    <row r="507">
      <c r="A507" s="239"/>
      <c r="B507" s="239"/>
      <c r="C507" s="239"/>
      <c r="D507" s="239"/>
      <c r="E507" s="239"/>
      <c r="F507" s="239"/>
      <c r="G507" s="239"/>
      <c r="H507" s="239"/>
      <c r="I507" s="239"/>
      <c r="J507" s="239"/>
      <c r="K507" s="239"/>
      <c r="L507" s="239"/>
      <c r="M507" s="239"/>
    </row>
    <row r="508">
      <c r="A508" s="239"/>
      <c r="B508" s="239"/>
      <c r="C508" s="239"/>
      <c r="D508" s="239"/>
      <c r="E508" s="239"/>
      <c r="F508" s="239"/>
      <c r="G508" s="239"/>
      <c r="H508" s="239"/>
      <c r="I508" s="239"/>
      <c r="J508" s="239"/>
      <c r="K508" s="239"/>
      <c r="L508" s="239"/>
      <c r="M508" s="239"/>
    </row>
    <row r="509">
      <c r="A509" s="239"/>
      <c r="B509" s="239"/>
      <c r="C509" s="239"/>
      <c r="D509" s="239"/>
      <c r="E509" s="239"/>
      <c r="F509" s="239"/>
      <c r="G509" s="239"/>
      <c r="H509" s="239"/>
      <c r="I509" s="239"/>
      <c r="J509" s="239"/>
      <c r="K509" s="239"/>
      <c r="L509" s="239"/>
      <c r="M509" s="239"/>
    </row>
    <row r="510">
      <c r="A510" s="239"/>
      <c r="B510" s="239"/>
      <c r="C510" s="239"/>
      <c r="D510" s="239"/>
      <c r="E510" s="239"/>
      <c r="F510" s="239"/>
      <c r="G510" s="239"/>
      <c r="H510" s="239"/>
      <c r="I510" s="239"/>
      <c r="J510" s="239"/>
      <c r="K510" s="239"/>
      <c r="L510" s="239"/>
      <c r="M510" s="239"/>
    </row>
    <row r="511">
      <c r="A511" s="239"/>
      <c r="B511" s="239"/>
      <c r="C511" s="239"/>
      <c r="D511" s="239"/>
      <c r="E511" s="239"/>
      <c r="F511" s="239"/>
      <c r="G511" s="239"/>
      <c r="H511" s="239"/>
      <c r="I511" s="239"/>
      <c r="J511" s="239"/>
      <c r="K511" s="239"/>
      <c r="L511" s="239"/>
      <c r="M511" s="239"/>
    </row>
    <row r="512">
      <c r="A512" s="239"/>
      <c r="B512" s="239"/>
      <c r="C512" s="239"/>
      <c r="D512" s="239"/>
      <c r="E512" s="239"/>
      <c r="F512" s="239"/>
      <c r="G512" s="239"/>
      <c r="H512" s="239"/>
      <c r="I512" s="239"/>
      <c r="J512" s="239"/>
      <c r="K512" s="239"/>
      <c r="L512" s="239"/>
      <c r="M512" s="239"/>
    </row>
    <row r="513">
      <c r="A513" s="239"/>
      <c r="B513" s="239"/>
      <c r="C513" s="239"/>
      <c r="D513" s="239"/>
      <c r="E513" s="239"/>
      <c r="F513" s="239"/>
      <c r="G513" s="239"/>
      <c r="H513" s="239"/>
      <c r="I513" s="239"/>
      <c r="J513" s="239"/>
      <c r="K513" s="239"/>
      <c r="L513" s="239"/>
      <c r="M513" s="239"/>
    </row>
    <row r="514">
      <c r="A514" s="239"/>
      <c r="B514" s="239"/>
      <c r="C514" s="239"/>
      <c r="D514" s="239"/>
      <c r="E514" s="239"/>
      <c r="F514" s="239"/>
      <c r="G514" s="239"/>
      <c r="H514" s="239"/>
      <c r="I514" s="239"/>
      <c r="J514" s="239"/>
      <c r="K514" s="239"/>
      <c r="L514" s="239"/>
      <c r="M514" s="239"/>
    </row>
    <row r="515">
      <c r="A515" s="239"/>
      <c r="B515" s="239"/>
      <c r="C515" s="239"/>
      <c r="D515" s="239"/>
      <c r="E515" s="239"/>
      <c r="F515" s="239"/>
      <c r="G515" s="239"/>
      <c r="H515" s="239"/>
      <c r="I515" s="239"/>
      <c r="J515" s="239"/>
      <c r="K515" s="239"/>
      <c r="L515" s="239"/>
      <c r="M515" s="239"/>
    </row>
    <row r="516">
      <c r="A516" s="239"/>
      <c r="B516" s="239"/>
      <c r="C516" s="239"/>
      <c r="D516" s="239"/>
      <c r="E516" s="239"/>
      <c r="F516" s="239"/>
      <c r="G516" s="239"/>
      <c r="H516" s="239"/>
      <c r="I516" s="239"/>
      <c r="J516" s="239"/>
      <c r="K516" s="239"/>
      <c r="L516" s="239"/>
      <c r="M516" s="239"/>
    </row>
    <row r="517">
      <c r="A517" s="239"/>
      <c r="B517" s="239"/>
      <c r="C517" s="239"/>
      <c r="D517" s="239"/>
      <c r="E517" s="239"/>
      <c r="F517" s="239"/>
      <c r="G517" s="239"/>
      <c r="H517" s="239"/>
      <c r="I517" s="239"/>
      <c r="J517" s="239"/>
      <c r="K517" s="239"/>
      <c r="L517" s="239"/>
      <c r="M517" s="239"/>
    </row>
    <row r="518">
      <c r="A518" s="239"/>
      <c r="B518" s="239"/>
      <c r="C518" s="239"/>
      <c r="D518" s="239"/>
      <c r="E518" s="239"/>
      <c r="F518" s="239"/>
      <c r="G518" s="239"/>
      <c r="H518" s="239"/>
      <c r="I518" s="239"/>
      <c r="J518" s="239"/>
      <c r="K518" s="239"/>
      <c r="L518" s="239"/>
      <c r="M518" s="239"/>
    </row>
    <row r="519">
      <c r="A519" s="239"/>
      <c r="B519" s="239"/>
      <c r="C519" s="239"/>
      <c r="D519" s="239"/>
      <c r="E519" s="239"/>
      <c r="F519" s="239"/>
      <c r="G519" s="239"/>
      <c r="H519" s="239"/>
      <c r="I519" s="239"/>
      <c r="J519" s="239"/>
      <c r="K519" s="239"/>
      <c r="L519" s="239"/>
      <c r="M519" s="239"/>
    </row>
    <row r="520">
      <c r="A520" s="239"/>
      <c r="B520" s="239"/>
      <c r="C520" s="239"/>
      <c r="D520" s="239"/>
      <c r="E520" s="239"/>
      <c r="F520" s="239"/>
      <c r="G520" s="239"/>
      <c r="H520" s="239"/>
      <c r="I520" s="239"/>
      <c r="J520" s="239"/>
      <c r="K520" s="239"/>
      <c r="L520" s="239"/>
      <c r="M520" s="239"/>
    </row>
    <row r="521">
      <c r="A521" s="239"/>
      <c r="B521" s="239"/>
      <c r="C521" s="239"/>
      <c r="D521" s="239"/>
      <c r="E521" s="239"/>
      <c r="F521" s="239"/>
      <c r="G521" s="239"/>
      <c r="H521" s="239"/>
      <c r="I521" s="239"/>
      <c r="J521" s="239"/>
      <c r="K521" s="239"/>
      <c r="L521" s="239"/>
      <c r="M521" s="239"/>
    </row>
    <row r="522">
      <c r="A522" s="239"/>
      <c r="B522" s="239"/>
      <c r="C522" s="239"/>
      <c r="D522" s="239"/>
      <c r="E522" s="239"/>
      <c r="F522" s="239"/>
      <c r="G522" s="239"/>
      <c r="H522" s="239"/>
      <c r="I522" s="239"/>
      <c r="J522" s="239"/>
      <c r="K522" s="239"/>
      <c r="L522" s="239"/>
      <c r="M522" s="239"/>
    </row>
    <row r="523">
      <c r="A523" s="239"/>
      <c r="B523" s="239"/>
      <c r="C523" s="239"/>
      <c r="D523" s="239"/>
      <c r="E523" s="239"/>
      <c r="F523" s="239"/>
      <c r="G523" s="239"/>
      <c r="H523" s="239"/>
      <c r="I523" s="239"/>
      <c r="J523" s="239"/>
      <c r="K523" s="239"/>
      <c r="L523" s="239"/>
      <c r="M523" s="239"/>
    </row>
    <row r="524">
      <c r="A524" s="239"/>
      <c r="B524" s="239"/>
      <c r="C524" s="239"/>
      <c r="D524" s="239"/>
      <c r="E524" s="239"/>
      <c r="F524" s="239"/>
      <c r="G524" s="239"/>
      <c r="H524" s="239"/>
      <c r="I524" s="239"/>
      <c r="J524" s="239"/>
      <c r="K524" s="239"/>
      <c r="L524" s="239"/>
      <c r="M524" s="239"/>
    </row>
    <row r="525">
      <c r="A525" s="239"/>
      <c r="B525" s="239"/>
      <c r="C525" s="239"/>
      <c r="D525" s="239"/>
      <c r="E525" s="239"/>
      <c r="F525" s="239"/>
      <c r="G525" s="239"/>
      <c r="H525" s="239"/>
      <c r="I525" s="239"/>
      <c r="J525" s="239"/>
      <c r="K525" s="239"/>
      <c r="L525" s="239"/>
      <c r="M525" s="239"/>
    </row>
    <row r="526">
      <c r="A526" s="239"/>
      <c r="B526" s="239"/>
      <c r="C526" s="239"/>
      <c r="D526" s="239"/>
      <c r="E526" s="239"/>
      <c r="F526" s="239"/>
      <c r="G526" s="239"/>
      <c r="H526" s="239"/>
      <c r="I526" s="239"/>
      <c r="J526" s="239"/>
      <c r="K526" s="239"/>
      <c r="L526" s="239"/>
      <c r="M526" s="239"/>
    </row>
    <row r="527">
      <c r="A527" s="239"/>
      <c r="B527" s="239"/>
      <c r="C527" s="239"/>
      <c r="D527" s="239"/>
      <c r="E527" s="239"/>
      <c r="F527" s="239"/>
      <c r="G527" s="239"/>
      <c r="H527" s="239"/>
      <c r="I527" s="239"/>
      <c r="J527" s="239"/>
      <c r="K527" s="239"/>
      <c r="L527" s="239"/>
      <c r="M527" s="239"/>
    </row>
    <row r="528">
      <c r="A528" s="239"/>
      <c r="B528" s="239"/>
      <c r="C528" s="239"/>
      <c r="D528" s="239"/>
      <c r="E528" s="239"/>
      <c r="F528" s="239"/>
      <c r="G528" s="239"/>
      <c r="H528" s="239"/>
      <c r="I528" s="239"/>
      <c r="J528" s="239"/>
      <c r="K528" s="239"/>
      <c r="L528" s="239"/>
      <c r="M528" s="239"/>
    </row>
    <row r="529">
      <c r="A529" s="239"/>
      <c r="B529" s="239"/>
      <c r="C529" s="239"/>
      <c r="D529" s="239"/>
      <c r="E529" s="239"/>
      <c r="F529" s="239"/>
      <c r="G529" s="239"/>
      <c r="H529" s="239"/>
      <c r="I529" s="239"/>
      <c r="J529" s="239"/>
      <c r="K529" s="239"/>
      <c r="L529" s="239"/>
      <c r="M529" s="239"/>
    </row>
    <row r="530">
      <c r="A530" s="239"/>
      <c r="B530" s="239"/>
      <c r="C530" s="239"/>
      <c r="D530" s="239"/>
      <c r="E530" s="239"/>
      <c r="F530" s="239"/>
      <c r="G530" s="239"/>
      <c r="H530" s="239"/>
      <c r="I530" s="239"/>
      <c r="J530" s="239"/>
      <c r="K530" s="239"/>
      <c r="L530" s="239"/>
      <c r="M530" s="239"/>
    </row>
    <row r="531">
      <c r="A531" s="239"/>
      <c r="B531" s="239"/>
      <c r="C531" s="239"/>
      <c r="D531" s="239"/>
      <c r="E531" s="239"/>
      <c r="F531" s="239"/>
      <c r="G531" s="239"/>
      <c r="H531" s="239"/>
      <c r="I531" s="239"/>
      <c r="J531" s="239"/>
      <c r="K531" s="239"/>
      <c r="L531" s="239"/>
      <c r="M531" s="239"/>
    </row>
    <row r="532">
      <c r="A532" s="239"/>
      <c r="B532" s="239"/>
      <c r="C532" s="239"/>
      <c r="D532" s="239"/>
      <c r="E532" s="239"/>
      <c r="F532" s="239"/>
      <c r="G532" s="239"/>
      <c r="H532" s="239"/>
      <c r="I532" s="239"/>
      <c r="J532" s="239"/>
      <c r="K532" s="239"/>
      <c r="L532" s="239"/>
      <c r="M532" s="239"/>
    </row>
    <row r="533">
      <c r="A533" s="239"/>
      <c r="B533" s="239"/>
      <c r="C533" s="239"/>
      <c r="D533" s="239"/>
      <c r="E533" s="239"/>
      <c r="F533" s="239"/>
      <c r="G533" s="239"/>
      <c r="H533" s="239"/>
      <c r="I533" s="239"/>
      <c r="J533" s="239"/>
      <c r="K533" s="239"/>
      <c r="L533" s="239"/>
      <c r="M533" s="239"/>
    </row>
    <row r="534">
      <c r="A534" s="239"/>
      <c r="B534" s="239"/>
      <c r="C534" s="239"/>
      <c r="D534" s="239"/>
      <c r="E534" s="239"/>
      <c r="F534" s="239"/>
      <c r="G534" s="239"/>
      <c r="H534" s="239"/>
      <c r="I534" s="239"/>
      <c r="J534" s="239"/>
      <c r="K534" s="239"/>
      <c r="L534" s="239"/>
      <c r="M534" s="239"/>
    </row>
    <row r="535">
      <c r="A535" s="239"/>
      <c r="B535" s="239"/>
      <c r="C535" s="239"/>
      <c r="D535" s="239"/>
      <c r="E535" s="239"/>
      <c r="F535" s="239"/>
      <c r="G535" s="239"/>
      <c r="H535" s="239"/>
      <c r="I535" s="239"/>
      <c r="J535" s="239"/>
      <c r="K535" s="239"/>
      <c r="L535" s="239"/>
      <c r="M535" s="239"/>
    </row>
    <row r="536">
      <c r="A536" s="239"/>
      <c r="B536" s="239"/>
      <c r="C536" s="239"/>
      <c r="D536" s="239"/>
      <c r="E536" s="239"/>
      <c r="F536" s="239"/>
      <c r="G536" s="239"/>
      <c r="H536" s="239"/>
      <c r="I536" s="239"/>
      <c r="J536" s="239"/>
      <c r="K536" s="239"/>
      <c r="L536" s="239"/>
      <c r="M536" s="239"/>
    </row>
    <row r="537">
      <c r="A537" s="239"/>
      <c r="B537" s="239"/>
      <c r="C537" s="239"/>
      <c r="D537" s="239"/>
      <c r="E537" s="239"/>
      <c r="F537" s="239"/>
      <c r="G537" s="239"/>
      <c r="H537" s="239"/>
      <c r="I537" s="239"/>
      <c r="J537" s="239"/>
      <c r="K537" s="239"/>
      <c r="L537" s="239"/>
      <c r="M537" s="239"/>
    </row>
    <row r="538">
      <c r="A538" s="239"/>
      <c r="B538" s="239"/>
      <c r="C538" s="239"/>
      <c r="D538" s="239"/>
      <c r="E538" s="239"/>
      <c r="F538" s="239"/>
      <c r="G538" s="239"/>
      <c r="H538" s="239"/>
      <c r="I538" s="239"/>
      <c r="J538" s="239"/>
      <c r="K538" s="239"/>
      <c r="L538" s="239"/>
      <c r="M538" s="239"/>
    </row>
    <row r="539">
      <c r="A539" s="239"/>
      <c r="B539" s="239"/>
      <c r="C539" s="239"/>
      <c r="D539" s="239"/>
      <c r="E539" s="239"/>
      <c r="F539" s="239"/>
      <c r="G539" s="239"/>
      <c r="H539" s="239"/>
      <c r="I539" s="239"/>
      <c r="J539" s="239"/>
      <c r="K539" s="239"/>
      <c r="L539" s="239"/>
      <c r="M539" s="239"/>
    </row>
    <row r="540">
      <c r="A540" s="239"/>
      <c r="B540" s="239"/>
      <c r="C540" s="239"/>
      <c r="D540" s="239"/>
      <c r="E540" s="239"/>
      <c r="F540" s="239"/>
      <c r="G540" s="239"/>
      <c r="H540" s="239"/>
      <c r="I540" s="239"/>
      <c r="J540" s="239"/>
      <c r="K540" s="239"/>
      <c r="L540" s="239"/>
      <c r="M540" s="239"/>
    </row>
    <row r="541">
      <c r="A541" s="239"/>
      <c r="B541" s="239"/>
      <c r="C541" s="239"/>
      <c r="D541" s="239"/>
      <c r="E541" s="239"/>
      <c r="F541" s="239"/>
      <c r="G541" s="239"/>
      <c r="H541" s="239"/>
      <c r="I541" s="239"/>
      <c r="J541" s="239"/>
      <c r="K541" s="239"/>
      <c r="L541" s="239"/>
      <c r="M541" s="239"/>
    </row>
    <row r="542">
      <c r="A542" s="239"/>
      <c r="B542" s="239"/>
      <c r="C542" s="239"/>
      <c r="D542" s="239"/>
      <c r="E542" s="239"/>
      <c r="F542" s="239"/>
      <c r="G542" s="239"/>
      <c r="H542" s="239"/>
      <c r="I542" s="239"/>
      <c r="J542" s="239"/>
      <c r="K542" s="239"/>
      <c r="L542" s="239"/>
      <c r="M542" s="239"/>
    </row>
    <row r="543">
      <c r="A543" s="239"/>
      <c r="B543" s="239"/>
      <c r="C543" s="239"/>
      <c r="D543" s="239"/>
      <c r="E543" s="239"/>
      <c r="F543" s="239"/>
      <c r="G543" s="239"/>
      <c r="H543" s="239"/>
      <c r="I543" s="239"/>
      <c r="J543" s="239"/>
      <c r="K543" s="239"/>
      <c r="L543" s="239"/>
      <c r="M543" s="239"/>
    </row>
    <row r="544">
      <c r="A544" s="239"/>
      <c r="B544" s="239"/>
      <c r="C544" s="239"/>
      <c r="D544" s="239"/>
      <c r="E544" s="239"/>
      <c r="F544" s="239"/>
      <c r="G544" s="239"/>
      <c r="H544" s="239"/>
      <c r="I544" s="239"/>
      <c r="J544" s="239"/>
      <c r="K544" s="239"/>
      <c r="L544" s="239"/>
      <c r="M544" s="239"/>
    </row>
    <row r="545">
      <c r="A545" s="239"/>
      <c r="B545" s="239"/>
      <c r="C545" s="239"/>
      <c r="D545" s="239"/>
      <c r="E545" s="239"/>
      <c r="F545" s="239"/>
      <c r="G545" s="239"/>
      <c r="H545" s="239"/>
      <c r="I545" s="239"/>
      <c r="J545" s="239"/>
      <c r="K545" s="239"/>
      <c r="L545" s="239"/>
      <c r="M545" s="239"/>
    </row>
    <row r="546">
      <c r="A546" s="239"/>
      <c r="B546" s="239"/>
      <c r="C546" s="239"/>
      <c r="D546" s="239"/>
      <c r="E546" s="239"/>
      <c r="F546" s="239"/>
      <c r="G546" s="239"/>
      <c r="H546" s="239"/>
      <c r="I546" s="239"/>
      <c r="J546" s="239"/>
      <c r="K546" s="239"/>
      <c r="L546" s="239"/>
      <c r="M546" s="239"/>
    </row>
    <row r="547">
      <c r="A547" s="239"/>
      <c r="B547" s="239"/>
      <c r="C547" s="239"/>
      <c r="D547" s="239"/>
      <c r="E547" s="239"/>
      <c r="F547" s="239"/>
      <c r="G547" s="239"/>
      <c r="H547" s="239"/>
      <c r="I547" s="239"/>
      <c r="J547" s="239"/>
      <c r="K547" s="239"/>
      <c r="L547" s="239"/>
      <c r="M547" s="239"/>
    </row>
    <row r="548">
      <c r="A548" s="239"/>
      <c r="B548" s="239"/>
      <c r="C548" s="239"/>
      <c r="D548" s="239"/>
      <c r="E548" s="239"/>
      <c r="F548" s="239"/>
      <c r="G548" s="239"/>
      <c r="H548" s="239"/>
      <c r="I548" s="239"/>
      <c r="J548" s="239"/>
      <c r="K548" s="239"/>
      <c r="L548" s="239"/>
      <c r="M548" s="239"/>
    </row>
    <row r="549">
      <c r="A549" s="239"/>
      <c r="B549" s="239"/>
      <c r="C549" s="239"/>
      <c r="D549" s="239"/>
      <c r="E549" s="239"/>
      <c r="F549" s="239"/>
      <c r="G549" s="239"/>
      <c r="H549" s="239"/>
      <c r="I549" s="239"/>
      <c r="J549" s="239"/>
      <c r="K549" s="239"/>
      <c r="L549" s="239"/>
      <c r="M549" s="239"/>
    </row>
    <row r="550">
      <c r="A550" s="239"/>
      <c r="B550" s="239"/>
      <c r="C550" s="239"/>
      <c r="D550" s="239"/>
      <c r="E550" s="239"/>
      <c r="F550" s="239"/>
      <c r="G550" s="239"/>
      <c r="H550" s="239"/>
      <c r="I550" s="239"/>
      <c r="J550" s="239"/>
      <c r="K550" s="239"/>
      <c r="L550" s="239"/>
      <c r="M550" s="239"/>
    </row>
    <row r="551">
      <c r="A551" s="239"/>
      <c r="B551" s="239"/>
      <c r="C551" s="239"/>
      <c r="D551" s="239"/>
      <c r="E551" s="239"/>
      <c r="F551" s="239"/>
      <c r="G551" s="239"/>
      <c r="H551" s="239"/>
      <c r="I551" s="239"/>
      <c r="J551" s="239"/>
      <c r="K551" s="239"/>
      <c r="L551" s="239"/>
      <c r="M551" s="239"/>
    </row>
    <row r="552">
      <c r="A552" s="239"/>
      <c r="B552" s="239"/>
      <c r="C552" s="239"/>
      <c r="D552" s="239"/>
      <c r="E552" s="239"/>
      <c r="F552" s="239"/>
      <c r="G552" s="239"/>
      <c r="H552" s="239"/>
      <c r="I552" s="239"/>
      <c r="J552" s="239"/>
      <c r="K552" s="239"/>
      <c r="L552" s="239"/>
      <c r="M552" s="239"/>
    </row>
    <row r="553">
      <c r="A553" s="239"/>
      <c r="B553" s="239"/>
      <c r="C553" s="239"/>
      <c r="D553" s="239"/>
      <c r="E553" s="239"/>
      <c r="F553" s="239"/>
      <c r="G553" s="239"/>
      <c r="H553" s="239"/>
      <c r="I553" s="239"/>
      <c r="J553" s="239"/>
      <c r="K553" s="239"/>
      <c r="L553" s="239"/>
      <c r="M553" s="239"/>
    </row>
    <row r="554">
      <c r="A554" s="239"/>
      <c r="B554" s="239"/>
      <c r="C554" s="239"/>
      <c r="D554" s="239"/>
      <c r="E554" s="239"/>
      <c r="F554" s="239"/>
      <c r="G554" s="239"/>
      <c r="H554" s="239"/>
      <c r="I554" s="239"/>
      <c r="J554" s="239"/>
      <c r="K554" s="239"/>
      <c r="L554" s="239"/>
      <c r="M554" s="239"/>
    </row>
    <row r="555">
      <c r="A555" s="239"/>
      <c r="B555" s="239"/>
      <c r="C555" s="239"/>
      <c r="D555" s="239"/>
      <c r="E555" s="239"/>
      <c r="F555" s="239"/>
      <c r="G555" s="239"/>
      <c r="H555" s="239"/>
      <c r="I555" s="239"/>
      <c r="J555" s="239"/>
      <c r="K555" s="239"/>
      <c r="L555" s="239"/>
      <c r="M555" s="239"/>
    </row>
    <row r="556">
      <c r="A556" s="239"/>
      <c r="B556" s="239"/>
      <c r="C556" s="239"/>
      <c r="D556" s="239"/>
      <c r="E556" s="239"/>
      <c r="F556" s="239"/>
      <c r="G556" s="239"/>
      <c r="H556" s="239"/>
      <c r="I556" s="239"/>
      <c r="J556" s="239"/>
      <c r="K556" s="239"/>
      <c r="L556" s="239"/>
      <c r="M556" s="239"/>
    </row>
    <row r="557">
      <c r="A557" s="239"/>
      <c r="B557" s="239"/>
      <c r="C557" s="239"/>
      <c r="D557" s="239"/>
      <c r="E557" s="239"/>
      <c r="F557" s="239"/>
      <c r="G557" s="239"/>
      <c r="H557" s="239"/>
      <c r="I557" s="239"/>
      <c r="J557" s="239"/>
      <c r="K557" s="239"/>
      <c r="L557" s="239"/>
      <c r="M557" s="239"/>
    </row>
    <row r="558">
      <c r="A558" s="239"/>
      <c r="B558" s="239"/>
      <c r="C558" s="239"/>
      <c r="D558" s="239"/>
      <c r="E558" s="239"/>
      <c r="F558" s="239"/>
      <c r="G558" s="239"/>
      <c r="H558" s="239"/>
      <c r="I558" s="239"/>
      <c r="J558" s="239"/>
      <c r="K558" s="239"/>
      <c r="L558" s="239"/>
      <c r="M558" s="239"/>
    </row>
    <row r="559">
      <c r="A559" s="239"/>
      <c r="B559" s="239"/>
      <c r="C559" s="239"/>
      <c r="D559" s="239"/>
      <c r="E559" s="239"/>
      <c r="F559" s="239"/>
      <c r="G559" s="239"/>
      <c r="H559" s="239"/>
      <c r="I559" s="239"/>
      <c r="J559" s="239"/>
      <c r="K559" s="239"/>
      <c r="L559" s="239"/>
      <c r="M559" s="239"/>
    </row>
    <row r="560">
      <c r="A560" s="239"/>
      <c r="B560" s="239"/>
      <c r="C560" s="239"/>
      <c r="D560" s="239"/>
      <c r="E560" s="239"/>
      <c r="F560" s="239"/>
      <c r="G560" s="239"/>
      <c r="H560" s="239"/>
      <c r="I560" s="239"/>
      <c r="J560" s="239"/>
      <c r="K560" s="239"/>
      <c r="L560" s="239"/>
      <c r="M560" s="239"/>
    </row>
    <row r="561">
      <c r="A561" s="239"/>
      <c r="B561" s="239"/>
      <c r="C561" s="239"/>
      <c r="D561" s="239"/>
      <c r="E561" s="239"/>
      <c r="F561" s="239"/>
      <c r="G561" s="239"/>
      <c r="H561" s="239"/>
      <c r="I561" s="239"/>
      <c r="J561" s="239"/>
      <c r="K561" s="239"/>
      <c r="L561" s="239"/>
      <c r="M561" s="239"/>
    </row>
    <row r="562">
      <c r="A562" s="239"/>
      <c r="B562" s="239"/>
      <c r="C562" s="239"/>
      <c r="D562" s="239"/>
      <c r="E562" s="239"/>
      <c r="F562" s="239"/>
      <c r="G562" s="239"/>
      <c r="H562" s="239"/>
      <c r="I562" s="239"/>
      <c r="J562" s="239"/>
      <c r="K562" s="239"/>
      <c r="L562" s="239"/>
      <c r="M562" s="239"/>
    </row>
    <row r="563">
      <c r="A563" s="239"/>
      <c r="B563" s="239"/>
      <c r="C563" s="239"/>
      <c r="D563" s="239"/>
      <c r="E563" s="239"/>
      <c r="F563" s="239"/>
      <c r="G563" s="239"/>
      <c r="H563" s="239"/>
      <c r="I563" s="239"/>
      <c r="J563" s="239"/>
      <c r="K563" s="239"/>
      <c r="L563" s="239"/>
      <c r="M563" s="239"/>
    </row>
    <row r="564">
      <c r="A564" s="239"/>
      <c r="B564" s="239"/>
      <c r="C564" s="239"/>
      <c r="D564" s="239"/>
      <c r="E564" s="239"/>
      <c r="F564" s="239"/>
      <c r="G564" s="239"/>
      <c r="H564" s="239"/>
      <c r="I564" s="239"/>
      <c r="J564" s="239"/>
      <c r="K564" s="239"/>
      <c r="L564" s="239"/>
      <c r="M564" s="239"/>
    </row>
    <row r="565">
      <c r="A565" s="239"/>
      <c r="B565" s="239"/>
      <c r="C565" s="239"/>
      <c r="D565" s="239"/>
      <c r="E565" s="239"/>
      <c r="F565" s="239"/>
      <c r="G565" s="239"/>
      <c r="H565" s="239"/>
      <c r="I565" s="239"/>
      <c r="J565" s="239"/>
      <c r="K565" s="239"/>
      <c r="L565" s="239"/>
      <c r="M565" s="239"/>
    </row>
    <row r="566">
      <c r="A566" s="239"/>
      <c r="B566" s="239"/>
      <c r="C566" s="239"/>
      <c r="D566" s="239"/>
      <c r="E566" s="239"/>
      <c r="F566" s="239"/>
      <c r="G566" s="239"/>
      <c r="H566" s="239"/>
      <c r="I566" s="239"/>
      <c r="J566" s="239"/>
      <c r="K566" s="239"/>
      <c r="L566" s="239"/>
      <c r="M566" s="239"/>
    </row>
    <row r="567">
      <c r="A567" s="239"/>
      <c r="B567" s="239"/>
      <c r="C567" s="239"/>
      <c r="D567" s="239"/>
      <c r="E567" s="239"/>
      <c r="F567" s="239"/>
      <c r="G567" s="239"/>
      <c r="H567" s="239"/>
      <c r="I567" s="239"/>
      <c r="J567" s="239"/>
      <c r="K567" s="239"/>
      <c r="L567" s="239"/>
      <c r="M567" s="239"/>
    </row>
    <row r="568">
      <c r="A568" s="239"/>
      <c r="B568" s="239"/>
      <c r="C568" s="239"/>
      <c r="D568" s="239"/>
      <c r="E568" s="239"/>
      <c r="F568" s="239"/>
      <c r="G568" s="239"/>
      <c r="H568" s="239"/>
      <c r="I568" s="239"/>
      <c r="J568" s="239"/>
      <c r="K568" s="239"/>
      <c r="L568" s="239"/>
      <c r="M568" s="239"/>
    </row>
    <row r="569">
      <c r="A569" s="239"/>
      <c r="B569" s="239"/>
      <c r="C569" s="239"/>
      <c r="D569" s="239"/>
      <c r="E569" s="239"/>
      <c r="F569" s="239"/>
      <c r="G569" s="239"/>
      <c r="H569" s="239"/>
      <c r="I569" s="239"/>
      <c r="J569" s="239"/>
      <c r="K569" s="239"/>
      <c r="L569" s="239"/>
      <c r="M569" s="239"/>
    </row>
    <row r="570">
      <c r="A570" s="239"/>
      <c r="B570" s="239"/>
      <c r="C570" s="239"/>
      <c r="D570" s="239"/>
      <c r="E570" s="239"/>
      <c r="F570" s="239"/>
      <c r="G570" s="239"/>
      <c r="H570" s="239"/>
      <c r="I570" s="239"/>
      <c r="J570" s="239"/>
      <c r="K570" s="239"/>
      <c r="L570" s="239"/>
      <c r="M570" s="239"/>
    </row>
    <row r="571">
      <c r="A571" s="239"/>
      <c r="B571" s="239"/>
      <c r="C571" s="239"/>
      <c r="D571" s="239"/>
      <c r="E571" s="239"/>
      <c r="F571" s="239"/>
      <c r="G571" s="239"/>
      <c r="H571" s="239"/>
      <c r="I571" s="239"/>
      <c r="J571" s="239"/>
      <c r="K571" s="239"/>
      <c r="L571" s="239"/>
      <c r="M571" s="239"/>
    </row>
    <row r="572">
      <c r="A572" s="239"/>
      <c r="B572" s="239"/>
      <c r="C572" s="239"/>
      <c r="D572" s="239"/>
      <c r="E572" s="239"/>
      <c r="F572" s="239"/>
      <c r="G572" s="239"/>
      <c r="H572" s="239"/>
      <c r="I572" s="239"/>
      <c r="J572" s="239"/>
      <c r="K572" s="239"/>
      <c r="L572" s="239"/>
      <c r="M572" s="239"/>
    </row>
    <row r="573">
      <c r="A573" s="239"/>
      <c r="B573" s="239"/>
      <c r="C573" s="239"/>
      <c r="D573" s="239"/>
      <c r="E573" s="239"/>
      <c r="F573" s="239"/>
      <c r="G573" s="239"/>
      <c r="H573" s="239"/>
      <c r="I573" s="239"/>
      <c r="J573" s="239"/>
      <c r="K573" s="239"/>
      <c r="L573" s="239"/>
      <c r="M573" s="239"/>
    </row>
    <row r="574">
      <c r="A574" s="239"/>
      <c r="B574" s="239"/>
      <c r="C574" s="239"/>
      <c r="D574" s="239"/>
      <c r="E574" s="239"/>
      <c r="F574" s="239"/>
      <c r="G574" s="239"/>
      <c r="H574" s="239"/>
      <c r="I574" s="239"/>
      <c r="J574" s="239"/>
      <c r="K574" s="239"/>
      <c r="L574" s="239"/>
      <c r="M574" s="239"/>
    </row>
    <row r="575">
      <c r="A575" s="239"/>
      <c r="B575" s="239"/>
      <c r="C575" s="239"/>
      <c r="D575" s="239"/>
      <c r="E575" s="239"/>
      <c r="F575" s="239"/>
      <c r="G575" s="239"/>
      <c r="H575" s="239"/>
      <c r="I575" s="239"/>
      <c r="J575" s="239"/>
      <c r="K575" s="239"/>
      <c r="L575" s="239"/>
      <c r="M575" s="239"/>
    </row>
    <row r="576">
      <c r="A576" s="239"/>
      <c r="B576" s="239"/>
      <c r="C576" s="239"/>
      <c r="D576" s="239"/>
      <c r="E576" s="239"/>
      <c r="F576" s="239"/>
      <c r="G576" s="239"/>
      <c r="H576" s="239"/>
      <c r="I576" s="239"/>
      <c r="J576" s="239"/>
      <c r="K576" s="239"/>
      <c r="L576" s="239"/>
      <c r="M576" s="239"/>
    </row>
    <row r="577">
      <c r="A577" s="239"/>
      <c r="B577" s="239"/>
      <c r="C577" s="239"/>
      <c r="D577" s="239"/>
      <c r="E577" s="239"/>
      <c r="F577" s="239"/>
      <c r="G577" s="239"/>
      <c r="H577" s="239"/>
      <c r="I577" s="239"/>
      <c r="J577" s="239"/>
      <c r="K577" s="239"/>
      <c r="L577" s="239"/>
      <c r="M577" s="239"/>
    </row>
    <row r="578">
      <c r="A578" s="239"/>
      <c r="B578" s="239"/>
      <c r="C578" s="239"/>
      <c r="D578" s="239"/>
      <c r="E578" s="239"/>
      <c r="F578" s="239"/>
      <c r="G578" s="239"/>
      <c r="H578" s="239"/>
      <c r="I578" s="239"/>
      <c r="J578" s="239"/>
      <c r="K578" s="239"/>
      <c r="L578" s="239"/>
      <c r="M578" s="239"/>
    </row>
    <row r="579">
      <c r="A579" s="239"/>
      <c r="B579" s="239"/>
      <c r="C579" s="239"/>
      <c r="D579" s="239"/>
      <c r="E579" s="239"/>
      <c r="F579" s="239"/>
      <c r="G579" s="239"/>
      <c r="H579" s="239"/>
      <c r="I579" s="239"/>
      <c r="J579" s="239"/>
      <c r="K579" s="239"/>
      <c r="L579" s="239"/>
      <c r="M579" s="239"/>
    </row>
    <row r="580">
      <c r="A580" s="239"/>
      <c r="B580" s="239"/>
      <c r="C580" s="239"/>
      <c r="D580" s="239"/>
      <c r="E580" s="239"/>
      <c r="F580" s="239"/>
      <c r="G580" s="239"/>
      <c r="H580" s="239"/>
      <c r="I580" s="239"/>
      <c r="J580" s="239"/>
      <c r="K580" s="239"/>
      <c r="L580" s="239"/>
      <c r="M580" s="239"/>
    </row>
    <row r="581">
      <c r="A581" s="239"/>
      <c r="B581" s="239"/>
      <c r="C581" s="239"/>
      <c r="D581" s="239"/>
      <c r="E581" s="239"/>
      <c r="F581" s="239"/>
      <c r="G581" s="239"/>
      <c r="H581" s="239"/>
      <c r="I581" s="239"/>
      <c r="J581" s="239"/>
      <c r="K581" s="239"/>
      <c r="L581" s="239"/>
      <c r="M581" s="239"/>
    </row>
    <row r="582">
      <c r="A582" s="239"/>
      <c r="B582" s="239"/>
      <c r="C582" s="239"/>
      <c r="D582" s="239"/>
      <c r="E582" s="239"/>
      <c r="F582" s="239"/>
      <c r="G582" s="239"/>
      <c r="H582" s="239"/>
      <c r="I582" s="239"/>
      <c r="J582" s="239"/>
      <c r="K582" s="239"/>
      <c r="L582" s="239"/>
      <c r="M582" s="239"/>
    </row>
    <row r="583">
      <c r="A583" s="239"/>
      <c r="B583" s="239"/>
      <c r="C583" s="239"/>
      <c r="D583" s="239"/>
      <c r="E583" s="239"/>
      <c r="F583" s="239"/>
      <c r="G583" s="239"/>
      <c r="H583" s="239"/>
      <c r="I583" s="239"/>
      <c r="J583" s="239"/>
      <c r="K583" s="239"/>
      <c r="L583" s="239"/>
      <c r="M583" s="239"/>
    </row>
    <row r="584">
      <c r="A584" s="239"/>
      <c r="B584" s="239"/>
      <c r="C584" s="239"/>
      <c r="D584" s="239"/>
      <c r="E584" s="239"/>
      <c r="F584" s="239"/>
      <c r="G584" s="239"/>
      <c r="H584" s="239"/>
      <c r="I584" s="239"/>
      <c r="J584" s="239"/>
      <c r="K584" s="239"/>
      <c r="L584" s="239"/>
      <c r="M584" s="239"/>
    </row>
    <row r="585">
      <c r="A585" s="239"/>
      <c r="B585" s="239"/>
      <c r="C585" s="239"/>
      <c r="D585" s="239"/>
      <c r="E585" s="239"/>
      <c r="F585" s="239"/>
      <c r="G585" s="239"/>
      <c r="H585" s="239"/>
      <c r="I585" s="239"/>
      <c r="J585" s="239"/>
      <c r="K585" s="239"/>
      <c r="L585" s="239"/>
      <c r="M585" s="239"/>
    </row>
    <row r="586">
      <c r="A586" s="239"/>
      <c r="B586" s="239"/>
      <c r="C586" s="239"/>
      <c r="D586" s="239"/>
      <c r="E586" s="239"/>
      <c r="F586" s="239"/>
      <c r="G586" s="239"/>
      <c r="H586" s="239"/>
      <c r="I586" s="239"/>
      <c r="J586" s="239"/>
      <c r="K586" s="239"/>
      <c r="L586" s="239"/>
      <c r="M586" s="239"/>
    </row>
    <row r="587">
      <c r="A587" s="239"/>
      <c r="B587" s="239"/>
      <c r="C587" s="239"/>
      <c r="D587" s="239"/>
      <c r="E587" s="239"/>
      <c r="F587" s="239"/>
      <c r="G587" s="239"/>
      <c r="H587" s="239"/>
      <c r="I587" s="239"/>
      <c r="J587" s="239"/>
      <c r="K587" s="239"/>
      <c r="L587" s="239"/>
      <c r="M587" s="239"/>
    </row>
    <row r="588">
      <c r="A588" s="239"/>
      <c r="B588" s="239"/>
      <c r="C588" s="239"/>
      <c r="D588" s="239"/>
      <c r="E588" s="239"/>
      <c r="F588" s="239"/>
      <c r="G588" s="239"/>
      <c r="H588" s="239"/>
      <c r="I588" s="239"/>
      <c r="J588" s="239"/>
      <c r="K588" s="239"/>
      <c r="L588" s="239"/>
      <c r="M588" s="239"/>
    </row>
    <row r="589">
      <c r="A589" s="239"/>
      <c r="B589" s="239"/>
      <c r="C589" s="239"/>
      <c r="D589" s="239"/>
      <c r="E589" s="239"/>
      <c r="F589" s="239"/>
      <c r="G589" s="239"/>
      <c r="H589" s="239"/>
      <c r="I589" s="239"/>
      <c r="J589" s="239"/>
      <c r="K589" s="239"/>
      <c r="L589" s="239"/>
      <c r="M589" s="239"/>
    </row>
    <row r="590">
      <c r="A590" s="239"/>
      <c r="B590" s="239"/>
      <c r="C590" s="239"/>
      <c r="D590" s="239"/>
      <c r="E590" s="239"/>
      <c r="F590" s="239"/>
      <c r="G590" s="239"/>
      <c r="H590" s="239"/>
      <c r="I590" s="239"/>
      <c r="J590" s="239"/>
      <c r="K590" s="239"/>
      <c r="L590" s="239"/>
      <c r="M590" s="239"/>
    </row>
    <row r="591">
      <c r="A591" s="239"/>
      <c r="B591" s="239"/>
      <c r="C591" s="239"/>
      <c r="D591" s="239"/>
      <c r="E591" s="239"/>
      <c r="F591" s="239"/>
      <c r="G591" s="239"/>
      <c r="H591" s="239"/>
      <c r="I591" s="239"/>
      <c r="J591" s="239"/>
      <c r="K591" s="239"/>
      <c r="L591" s="239"/>
      <c r="M591" s="239"/>
    </row>
    <row r="592">
      <c r="A592" s="239"/>
      <c r="B592" s="239"/>
      <c r="C592" s="239"/>
      <c r="D592" s="239"/>
      <c r="E592" s="239"/>
      <c r="F592" s="239"/>
      <c r="G592" s="239"/>
      <c r="H592" s="239"/>
      <c r="I592" s="239"/>
      <c r="J592" s="239"/>
      <c r="K592" s="239"/>
      <c r="L592" s="239"/>
      <c r="M592" s="239"/>
    </row>
    <row r="593">
      <c r="A593" s="239"/>
      <c r="B593" s="239"/>
      <c r="C593" s="239"/>
      <c r="D593" s="239"/>
      <c r="E593" s="239"/>
      <c r="F593" s="239"/>
      <c r="G593" s="239"/>
      <c r="H593" s="239"/>
      <c r="I593" s="239"/>
      <c r="J593" s="239"/>
      <c r="K593" s="239"/>
      <c r="L593" s="239"/>
      <c r="M593" s="239"/>
    </row>
    <row r="594">
      <c r="A594" s="239"/>
      <c r="B594" s="239"/>
      <c r="C594" s="239"/>
      <c r="D594" s="239"/>
      <c r="E594" s="239"/>
      <c r="F594" s="239"/>
      <c r="G594" s="239"/>
      <c r="H594" s="239"/>
      <c r="I594" s="239"/>
      <c r="J594" s="239"/>
      <c r="K594" s="239"/>
      <c r="L594" s="239"/>
      <c r="M594" s="239"/>
    </row>
    <row r="595">
      <c r="A595" s="239"/>
      <c r="B595" s="239"/>
      <c r="C595" s="239"/>
      <c r="D595" s="239"/>
      <c r="E595" s="239"/>
      <c r="F595" s="239"/>
      <c r="G595" s="239"/>
      <c r="H595" s="239"/>
      <c r="I595" s="239"/>
      <c r="J595" s="239"/>
      <c r="K595" s="239"/>
      <c r="L595" s="239"/>
      <c r="M595" s="239"/>
    </row>
    <row r="596">
      <c r="A596" s="239"/>
      <c r="B596" s="239"/>
      <c r="C596" s="239"/>
      <c r="D596" s="239"/>
      <c r="E596" s="239"/>
      <c r="F596" s="239"/>
      <c r="G596" s="239"/>
      <c r="H596" s="239"/>
      <c r="I596" s="239"/>
      <c r="J596" s="239"/>
      <c r="K596" s="239"/>
      <c r="L596" s="239"/>
      <c r="M596" s="239"/>
    </row>
    <row r="597">
      <c r="A597" s="239"/>
      <c r="B597" s="239"/>
      <c r="C597" s="239"/>
      <c r="D597" s="239"/>
      <c r="E597" s="239"/>
      <c r="F597" s="239"/>
      <c r="G597" s="239"/>
      <c r="H597" s="239"/>
      <c r="I597" s="239"/>
      <c r="J597" s="239"/>
      <c r="K597" s="239"/>
      <c r="L597" s="239"/>
      <c r="M597" s="239"/>
    </row>
    <row r="598">
      <c r="A598" s="239"/>
      <c r="B598" s="239"/>
      <c r="C598" s="239"/>
      <c r="D598" s="239"/>
      <c r="E598" s="239"/>
      <c r="F598" s="239"/>
      <c r="G598" s="239"/>
      <c r="H598" s="239"/>
      <c r="I598" s="239"/>
      <c r="J598" s="239"/>
      <c r="K598" s="239"/>
      <c r="L598" s="239"/>
      <c r="M598" s="239"/>
    </row>
    <row r="599">
      <c r="A599" s="239"/>
      <c r="B599" s="239"/>
      <c r="C599" s="239"/>
      <c r="D599" s="239"/>
      <c r="E599" s="239"/>
      <c r="F599" s="239"/>
      <c r="G599" s="239"/>
      <c r="H599" s="239"/>
      <c r="I599" s="239"/>
      <c r="J599" s="239"/>
      <c r="K599" s="239"/>
      <c r="L599" s="239"/>
      <c r="M599" s="239"/>
    </row>
    <row r="600">
      <c r="A600" s="239"/>
      <c r="B600" s="239"/>
      <c r="C600" s="239"/>
      <c r="D600" s="239"/>
      <c r="E600" s="239"/>
      <c r="F600" s="239"/>
      <c r="G600" s="239"/>
      <c r="H600" s="239"/>
      <c r="I600" s="239"/>
      <c r="J600" s="239"/>
      <c r="K600" s="239"/>
      <c r="L600" s="239"/>
      <c r="M600" s="239"/>
    </row>
    <row r="601">
      <c r="A601" s="239"/>
      <c r="B601" s="239"/>
      <c r="C601" s="239"/>
      <c r="D601" s="239"/>
      <c r="E601" s="239"/>
      <c r="F601" s="239"/>
      <c r="G601" s="239"/>
      <c r="H601" s="239"/>
      <c r="I601" s="239"/>
      <c r="J601" s="239"/>
      <c r="K601" s="239"/>
      <c r="L601" s="239"/>
      <c r="M601" s="239"/>
    </row>
    <row r="602">
      <c r="A602" s="239"/>
      <c r="B602" s="239"/>
      <c r="C602" s="239"/>
      <c r="D602" s="239"/>
      <c r="E602" s="239"/>
      <c r="F602" s="239"/>
      <c r="G602" s="239"/>
      <c r="H602" s="239"/>
      <c r="I602" s="239"/>
      <c r="J602" s="239"/>
      <c r="K602" s="239"/>
      <c r="L602" s="239"/>
      <c r="M602" s="239"/>
    </row>
    <row r="603">
      <c r="A603" s="239"/>
      <c r="B603" s="239"/>
      <c r="C603" s="239"/>
      <c r="D603" s="239"/>
      <c r="E603" s="239"/>
      <c r="F603" s="239"/>
      <c r="G603" s="239"/>
      <c r="H603" s="239"/>
      <c r="I603" s="239"/>
      <c r="J603" s="239"/>
      <c r="K603" s="239"/>
      <c r="L603" s="239"/>
      <c r="M603" s="239"/>
    </row>
    <row r="604">
      <c r="A604" s="239"/>
      <c r="B604" s="239"/>
      <c r="C604" s="239"/>
      <c r="D604" s="239"/>
      <c r="E604" s="239"/>
      <c r="F604" s="239"/>
      <c r="G604" s="239"/>
      <c r="H604" s="239"/>
      <c r="I604" s="239"/>
      <c r="J604" s="239"/>
      <c r="K604" s="239"/>
      <c r="L604" s="239"/>
      <c r="M604" s="239"/>
    </row>
    <row r="605">
      <c r="A605" s="239"/>
      <c r="B605" s="239"/>
      <c r="C605" s="239"/>
      <c r="D605" s="239"/>
      <c r="E605" s="239"/>
      <c r="F605" s="239"/>
      <c r="G605" s="239"/>
      <c r="H605" s="239"/>
      <c r="I605" s="239"/>
      <c r="J605" s="239"/>
      <c r="K605" s="239"/>
      <c r="L605" s="239"/>
      <c r="M605" s="239"/>
    </row>
    <row r="606">
      <c r="A606" s="239"/>
      <c r="B606" s="239"/>
      <c r="C606" s="239"/>
      <c r="D606" s="239"/>
      <c r="E606" s="239"/>
      <c r="F606" s="239"/>
      <c r="G606" s="239"/>
      <c r="H606" s="239"/>
      <c r="I606" s="239"/>
      <c r="J606" s="239"/>
      <c r="K606" s="239"/>
      <c r="L606" s="239"/>
      <c r="M606" s="239"/>
    </row>
    <row r="607">
      <c r="A607" s="239"/>
      <c r="B607" s="239"/>
      <c r="C607" s="239"/>
      <c r="D607" s="239"/>
      <c r="E607" s="239"/>
      <c r="F607" s="239"/>
      <c r="G607" s="239"/>
      <c r="H607" s="239"/>
      <c r="I607" s="239"/>
      <c r="J607" s="239"/>
      <c r="K607" s="239"/>
      <c r="L607" s="239"/>
      <c r="M607" s="239"/>
    </row>
    <row r="608">
      <c r="A608" s="239"/>
      <c r="B608" s="239"/>
      <c r="C608" s="239"/>
      <c r="D608" s="239"/>
      <c r="E608" s="239"/>
      <c r="F608" s="239"/>
      <c r="G608" s="239"/>
      <c r="H608" s="239"/>
      <c r="I608" s="239"/>
      <c r="J608" s="239"/>
      <c r="K608" s="239"/>
      <c r="L608" s="239"/>
      <c r="M608" s="239"/>
    </row>
    <row r="609">
      <c r="A609" s="239"/>
      <c r="B609" s="239"/>
      <c r="C609" s="239"/>
      <c r="D609" s="239"/>
      <c r="E609" s="239"/>
      <c r="F609" s="239"/>
      <c r="G609" s="239"/>
      <c r="H609" s="239"/>
      <c r="I609" s="239"/>
      <c r="J609" s="239"/>
      <c r="K609" s="239"/>
      <c r="L609" s="239"/>
      <c r="M609" s="239"/>
    </row>
    <row r="610">
      <c r="A610" s="239"/>
      <c r="B610" s="239"/>
      <c r="C610" s="239"/>
      <c r="D610" s="239"/>
      <c r="E610" s="239"/>
      <c r="F610" s="239"/>
      <c r="G610" s="239"/>
      <c r="H610" s="239"/>
      <c r="I610" s="239"/>
      <c r="J610" s="239"/>
      <c r="K610" s="239"/>
      <c r="L610" s="239"/>
      <c r="M610" s="239"/>
    </row>
    <row r="611">
      <c r="A611" s="239"/>
      <c r="B611" s="239"/>
      <c r="C611" s="239"/>
      <c r="D611" s="239"/>
      <c r="E611" s="239"/>
      <c r="F611" s="239"/>
      <c r="G611" s="239"/>
      <c r="H611" s="239"/>
      <c r="I611" s="239"/>
      <c r="J611" s="239"/>
      <c r="K611" s="239"/>
      <c r="L611" s="239"/>
      <c r="M611" s="239"/>
    </row>
    <row r="612">
      <c r="A612" s="239"/>
      <c r="B612" s="239"/>
      <c r="C612" s="239"/>
      <c r="D612" s="239"/>
      <c r="E612" s="239"/>
      <c r="F612" s="239"/>
      <c r="G612" s="239"/>
      <c r="H612" s="239"/>
      <c r="I612" s="239"/>
      <c r="J612" s="239"/>
      <c r="K612" s="239"/>
      <c r="L612" s="239"/>
      <c r="M612" s="239"/>
    </row>
    <row r="613">
      <c r="A613" s="239"/>
      <c r="B613" s="239"/>
      <c r="C613" s="239"/>
      <c r="D613" s="239"/>
      <c r="E613" s="239"/>
      <c r="F613" s="239"/>
      <c r="G613" s="239"/>
      <c r="H613" s="239"/>
      <c r="I613" s="239"/>
      <c r="J613" s="239"/>
      <c r="K613" s="239"/>
      <c r="L613" s="239"/>
      <c r="M613" s="239"/>
    </row>
    <row r="614">
      <c r="A614" s="239"/>
      <c r="B614" s="239"/>
      <c r="C614" s="239"/>
      <c r="D614" s="239"/>
      <c r="E614" s="239"/>
      <c r="F614" s="239"/>
      <c r="G614" s="239"/>
      <c r="H614" s="239"/>
      <c r="I614" s="239"/>
      <c r="J614" s="239"/>
      <c r="K614" s="239"/>
      <c r="L614" s="239"/>
      <c r="M614" s="239"/>
    </row>
    <row r="615">
      <c r="A615" s="239"/>
      <c r="B615" s="239"/>
      <c r="C615" s="239"/>
      <c r="D615" s="239"/>
      <c r="E615" s="239"/>
      <c r="F615" s="239"/>
      <c r="G615" s="239"/>
      <c r="H615" s="239"/>
      <c r="I615" s="239"/>
      <c r="J615" s="239"/>
      <c r="K615" s="239"/>
      <c r="L615" s="239"/>
      <c r="M615" s="239"/>
    </row>
    <row r="616">
      <c r="A616" s="239"/>
      <c r="B616" s="239"/>
      <c r="C616" s="239"/>
      <c r="D616" s="239"/>
      <c r="E616" s="239"/>
      <c r="F616" s="239"/>
      <c r="G616" s="239"/>
      <c r="H616" s="239"/>
      <c r="I616" s="239"/>
      <c r="J616" s="239"/>
      <c r="K616" s="239"/>
      <c r="L616" s="239"/>
      <c r="M616" s="239"/>
    </row>
    <row r="617">
      <c r="A617" s="239"/>
      <c r="B617" s="239"/>
      <c r="C617" s="239"/>
      <c r="D617" s="239"/>
      <c r="E617" s="239"/>
      <c r="F617" s="239"/>
      <c r="G617" s="239"/>
      <c r="H617" s="239"/>
      <c r="I617" s="239"/>
      <c r="J617" s="239"/>
      <c r="K617" s="239"/>
      <c r="L617" s="239"/>
      <c r="M617" s="239"/>
    </row>
    <row r="618">
      <c r="A618" s="239"/>
      <c r="B618" s="239"/>
      <c r="C618" s="239"/>
      <c r="D618" s="239"/>
      <c r="E618" s="239"/>
      <c r="F618" s="239"/>
      <c r="G618" s="239"/>
      <c r="H618" s="239"/>
      <c r="I618" s="239"/>
      <c r="J618" s="239"/>
      <c r="K618" s="239"/>
      <c r="L618" s="239"/>
      <c r="M618" s="239"/>
    </row>
    <row r="619">
      <c r="A619" s="239"/>
      <c r="B619" s="239"/>
      <c r="C619" s="239"/>
      <c r="D619" s="239"/>
      <c r="E619" s="239"/>
      <c r="F619" s="239"/>
      <c r="G619" s="239"/>
      <c r="H619" s="239"/>
      <c r="I619" s="239"/>
      <c r="J619" s="239"/>
      <c r="K619" s="239"/>
      <c r="L619" s="239"/>
      <c r="M619" s="239"/>
    </row>
    <row r="620">
      <c r="A620" s="239"/>
      <c r="B620" s="239"/>
      <c r="C620" s="239"/>
      <c r="D620" s="239"/>
      <c r="E620" s="239"/>
      <c r="F620" s="239"/>
      <c r="G620" s="239"/>
      <c r="H620" s="239"/>
      <c r="I620" s="239"/>
      <c r="J620" s="239"/>
      <c r="K620" s="239"/>
      <c r="L620" s="239"/>
      <c r="M620" s="239"/>
    </row>
    <row r="621">
      <c r="A621" s="239"/>
      <c r="B621" s="239"/>
      <c r="C621" s="239"/>
      <c r="D621" s="239"/>
      <c r="E621" s="239"/>
      <c r="F621" s="239"/>
      <c r="G621" s="239"/>
      <c r="H621" s="239"/>
      <c r="I621" s="239"/>
      <c r="J621" s="239"/>
      <c r="K621" s="239"/>
      <c r="L621" s="239"/>
      <c r="M621" s="239"/>
    </row>
    <row r="622">
      <c r="A622" s="239"/>
      <c r="B622" s="239"/>
      <c r="C622" s="239"/>
      <c r="D622" s="239"/>
      <c r="E622" s="239"/>
      <c r="F622" s="239"/>
      <c r="G622" s="239"/>
      <c r="H622" s="239"/>
      <c r="I622" s="239"/>
      <c r="J622" s="239"/>
      <c r="K622" s="239"/>
      <c r="L622" s="239"/>
      <c r="M622" s="239"/>
    </row>
    <row r="623">
      <c r="A623" s="239"/>
      <c r="B623" s="239"/>
      <c r="C623" s="239"/>
      <c r="D623" s="239"/>
      <c r="E623" s="239"/>
      <c r="F623" s="239"/>
      <c r="G623" s="239"/>
      <c r="H623" s="239"/>
      <c r="I623" s="239"/>
      <c r="J623" s="239"/>
      <c r="K623" s="239"/>
      <c r="L623" s="239"/>
      <c r="M623" s="239"/>
    </row>
    <row r="624">
      <c r="A624" s="239"/>
      <c r="B624" s="239"/>
      <c r="C624" s="239"/>
      <c r="D624" s="239"/>
      <c r="E624" s="239"/>
      <c r="F624" s="239"/>
      <c r="G624" s="239"/>
      <c r="H624" s="239"/>
      <c r="I624" s="239"/>
      <c r="J624" s="239"/>
      <c r="K624" s="239"/>
      <c r="L624" s="239"/>
      <c r="M624" s="239"/>
    </row>
    <row r="625">
      <c r="A625" s="239"/>
      <c r="B625" s="239"/>
      <c r="C625" s="239"/>
      <c r="D625" s="239"/>
      <c r="E625" s="239"/>
      <c r="F625" s="239"/>
      <c r="G625" s="239"/>
      <c r="H625" s="239"/>
      <c r="I625" s="239"/>
      <c r="J625" s="239"/>
      <c r="K625" s="239"/>
      <c r="L625" s="239"/>
      <c r="M625" s="239"/>
    </row>
    <row r="626">
      <c r="A626" s="239"/>
      <c r="B626" s="239"/>
      <c r="C626" s="239"/>
      <c r="D626" s="239"/>
      <c r="E626" s="239"/>
      <c r="F626" s="239"/>
      <c r="G626" s="239"/>
      <c r="H626" s="239"/>
      <c r="I626" s="239"/>
      <c r="J626" s="239"/>
      <c r="K626" s="239"/>
      <c r="L626" s="239"/>
      <c r="M626" s="239"/>
    </row>
    <row r="627">
      <c r="A627" s="239"/>
      <c r="B627" s="239"/>
      <c r="C627" s="239"/>
      <c r="D627" s="239"/>
      <c r="E627" s="239"/>
      <c r="F627" s="239"/>
      <c r="G627" s="239"/>
      <c r="H627" s="239"/>
      <c r="I627" s="239"/>
      <c r="J627" s="239"/>
      <c r="K627" s="239"/>
      <c r="L627" s="239"/>
      <c r="M627" s="239"/>
    </row>
    <row r="628">
      <c r="A628" s="239"/>
      <c r="B628" s="239"/>
      <c r="C628" s="239"/>
      <c r="D628" s="239"/>
      <c r="E628" s="239"/>
      <c r="F628" s="239"/>
      <c r="G628" s="239"/>
      <c r="H628" s="239"/>
      <c r="I628" s="239"/>
      <c r="J628" s="239"/>
      <c r="K628" s="239"/>
      <c r="L628" s="239"/>
      <c r="M628" s="239"/>
    </row>
    <row r="629">
      <c r="A629" s="239"/>
      <c r="B629" s="239"/>
      <c r="C629" s="239"/>
      <c r="D629" s="239"/>
      <c r="E629" s="239"/>
      <c r="F629" s="239"/>
      <c r="G629" s="239"/>
      <c r="H629" s="239"/>
      <c r="I629" s="239"/>
      <c r="J629" s="239"/>
      <c r="K629" s="239"/>
      <c r="L629" s="239"/>
      <c r="M629" s="239"/>
    </row>
    <row r="630">
      <c r="A630" s="239"/>
      <c r="B630" s="239"/>
      <c r="C630" s="239"/>
      <c r="D630" s="239"/>
      <c r="E630" s="239"/>
      <c r="F630" s="239"/>
      <c r="G630" s="239"/>
      <c r="H630" s="239"/>
      <c r="I630" s="239"/>
      <c r="J630" s="239"/>
      <c r="K630" s="239"/>
      <c r="L630" s="239"/>
      <c r="M630" s="239"/>
    </row>
    <row r="631">
      <c r="A631" s="239"/>
      <c r="B631" s="239"/>
      <c r="C631" s="239"/>
      <c r="D631" s="239"/>
      <c r="E631" s="239"/>
      <c r="F631" s="239"/>
      <c r="G631" s="239"/>
      <c r="H631" s="239"/>
      <c r="I631" s="239"/>
      <c r="J631" s="239"/>
      <c r="K631" s="239"/>
      <c r="L631" s="239"/>
      <c r="M631" s="239"/>
    </row>
    <row r="632">
      <c r="A632" s="239"/>
      <c r="B632" s="239"/>
      <c r="C632" s="239"/>
      <c r="D632" s="239"/>
      <c r="E632" s="239"/>
      <c r="F632" s="239"/>
      <c r="G632" s="239"/>
      <c r="H632" s="239"/>
      <c r="I632" s="239"/>
      <c r="J632" s="239"/>
      <c r="K632" s="239"/>
      <c r="L632" s="239"/>
      <c r="M632" s="239"/>
    </row>
    <row r="633">
      <c r="A633" s="239"/>
      <c r="B633" s="239"/>
      <c r="C633" s="239"/>
      <c r="D633" s="239"/>
      <c r="E633" s="239"/>
      <c r="F633" s="239"/>
      <c r="G633" s="239"/>
      <c r="H633" s="239"/>
      <c r="I633" s="239"/>
      <c r="J633" s="239"/>
      <c r="K633" s="239"/>
      <c r="L633" s="239"/>
      <c r="M633" s="239"/>
    </row>
    <row r="634">
      <c r="A634" s="239"/>
      <c r="B634" s="239"/>
      <c r="C634" s="239"/>
      <c r="D634" s="239"/>
      <c r="E634" s="239"/>
      <c r="F634" s="239"/>
      <c r="G634" s="239"/>
      <c r="H634" s="239"/>
      <c r="I634" s="239"/>
      <c r="J634" s="239"/>
      <c r="K634" s="239"/>
      <c r="L634" s="239"/>
      <c r="M634" s="239"/>
    </row>
    <row r="635">
      <c r="A635" s="239"/>
      <c r="B635" s="239"/>
      <c r="C635" s="239"/>
      <c r="D635" s="239"/>
      <c r="E635" s="239"/>
      <c r="F635" s="239"/>
      <c r="G635" s="239"/>
      <c r="H635" s="239"/>
      <c r="I635" s="239"/>
      <c r="J635" s="239"/>
      <c r="K635" s="239"/>
      <c r="L635" s="239"/>
      <c r="M635" s="239"/>
    </row>
    <row r="636">
      <c r="A636" s="239"/>
      <c r="B636" s="239"/>
      <c r="C636" s="239"/>
      <c r="D636" s="239"/>
      <c r="E636" s="239"/>
      <c r="F636" s="239"/>
      <c r="G636" s="239"/>
      <c r="H636" s="239"/>
      <c r="I636" s="239"/>
      <c r="J636" s="239"/>
      <c r="K636" s="239"/>
      <c r="L636" s="239"/>
      <c r="M636" s="239"/>
    </row>
    <row r="637">
      <c r="A637" s="239"/>
      <c r="B637" s="239"/>
      <c r="C637" s="239"/>
      <c r="D637" s="239"/>
      <c r="E637" s="239"/>
      <c r="F637" s="239"/>
      <c r="G637" s="239"/>
      <c r="H637" s="239"/>
      <c r="I637" s="239"/>
      <c r="J637" s="239"/>
      <c r="K637" s="239"/>
      <c r="L637" s="239"/>
      <c r="M637" s="239"/>
    </row>
    <row r="638">
      <c r="A638" s="239"/>
      <c r="B638" s="239"/>
      <c r="C638" s="239"/>
      <c r="D638" s="239"/>
      <c r="E638" s="239"/>
      <c r="F638" s="239"/>
      <c r="G638" s="239"/>
      <c r="H638" s="239"/>
      <c r="I638" s="239"/>
      <c r="J638" s="239"/>
      <c r="K638" s="239"/>
      <c r="L638" s="239"/>
      <c r="M638" s="239"/>
    </row>
    <row r="639">
      <c r="A639" s="239"/>
      <c r="B639" s="239"/>
      <c r="C639" s="239"/>
      <c r="D639" s="239"/>
      <c r="E639" s="239"/>
      <c r="F639" s="239"/>
      <c r="G639" s="239"/>
      <c r="H639" s="239"/>
      <c r="I639" s="239"/>
      <c r="J639" s="239"/>
      <c r="K639" s="239"/>
      <c r="L639" s="239"/>
      <c r="M639" s="239"/>
    </row>
    <row r="640">
      <c r="A640" s="239"/>
      <c r="B640" s="239"/>
      <c r="C640" s="239"/>
      <c r="D640" s="239"/>
      <c r="E640" s="239"/>
      <c r="F640" s="239"/>
      <c r="G640" s="239"/>
      <c r="H640" s="239"/>
      <c r="I640" s="239"/>
      <c r="J640" s="239"/>
      <c r="K640" s="239"/>
      <c r="L640" s="239"/>
      <c r="M640" s="239"/>
    </row>
    <row r="641">
      <c r="A641" s="239"/>
      <c r="B641" s="239"/>
      <c r="C641" s="239"/>
      <c r="D641" s="239"/>
      <c r="E641" s="239"/>
      <c r="F641" s="239"/>
      <c r="G641" s="239"/>
      <c r="H641" s="239"/>
      <c r="I641" s="239"/>
      <c r="J641" s="239"/>
      <c r="K641" s="239"/>
      <c r="L641" s="239"/>
      <c r="M641" s="239"/>
    </row>
    <row r="642">
      <c r="A642" s="239"/>
      <c r="B642" s="239"/>
      <c r="C642" s="239"/>
      <c r="D642" s="239"/>
      <c r="E642" s="239"/>
      <c r="F642" s="239"/>
      <c r="G642" s="239"/>
      <c r="H642" s="239"/>
      <c r="I642" s="239"/>
      <c r="J642" s="239"/>
      <c r="K642" s="239"/>
      <c r="L642" s="239"/>
      <c r="M642" s="239"/>
    </row>
    <row r="643">
      <c r="A643" s="239"/>
      <c r="B643" s="239"/>
      <c r="C643" s="239"/>
      <c r="D643" s="239"/>
      <c r="E643" s="239"/>
      <c r="F643" s="239"/>
      <c r="G643" s="239"/>
      <c r="H643" s="239"/>
      <c r="I643" s="239"/>
      <c r="J643" s="239"/>
      <c r="K643" s="239"/>
      <c r="L643" s="239"/>
      <c r="M643" s="239"/>
    </row>
    <row r="644">
      <c r="A644" s="239"/>
      <c r="B644" s="239"/>
      <c r="C644" s="239"/>
      <c r="D644" s="239"/>
      <c r="E644" s="239"/>
      <c r="F644" s="239"/>
      <c r="G644" s="239"/>
      <c r="H644" s="239"/>
      <c r="I644" s="239"/>
      <c r="J644" s="239"/>
      <c r="K644" s="239"/>
      <c r="L644" s="239"/>
      <c r="M644" s="239"/>
    </row>
    <row r="645">
      <c r="A645" s="239"/>
      <c r="B645" s="239"/>
      <c r="C645" s="239"/>
      <c r="D645" s="239"/>
      <c r="E645" s="239"/>
      <c r="F645" s="239"/>
      <c r="G645" s="239"/>
      <c r="H645" s="239"/>
      <c r="I645" s="239"/>
      <c r="J645" s="239"/>
      <c r="K645" s="239"/>
      <c r="L645" s="239"/>
      <c r="M645" s="239"/>
    </row>
    <row r="646">
      <c r="A646" s="239"/>
      <c r="B646" s="239"/>
      <c r="C646" s="239"/>
      <c r="D646" s="239"/>
      <c r="E646" s="239"/>
      <c r="F646" s="239"/>
      <c r="G646" s="239"/>
      <c r="H646" s="239"/>
      <c r="I646" s="239"/>
      <c r="J646" s="239"/>
      <c r="K646" s="239"/>
      <c r="L646" s="239"/>
      <c r="M646" s="239"/>
    </row>
    <row r="647">
      <c r="A647" s="239"/>
      <c r="B647" s="239"/>
      <c r="C647" s="239"/>
      <c r="D647" s="239"/>
      <c r="E647" s="239"/>
      <c r="F647" s="239"/>
      <c r="G647" s="239"/>
      <c r="H647" s="239"/>
      <c r="I647" s="239"/>
      <c r="J647" s="239"/>
      <c r="K647" s="239"/>
      <c r="L647" s="239"/>
      <c r="M647" s="239"/>
    </row>
    <row r="648">
      <c r="A648" s="239"/>
      <c r="B648" s="239"/>
      <c r="C648" s="239"/>
      <c r="D648" s="239"/>
      <c r="E648" s="239"/>
      <c r="F648" s="239"/>
      <c r="G648" s="239"/>
      <c r="H648" s="239"/>
      <c r="I648" s="239"/>
      <c r="J648" s="239"/>
      <c r="K648" s="239"/>
      <c r="L648" s="239"/>
      <c r="M648" s="239"/>
    </row>
    <row r="649">
      <c r="A649" s="239"/>
      <c r="B649" s="239"/>
      <c r="C649" s="239"/>
      <c r="D649" s="239"/>
      <c r="E649" s="239"/>
      <c r="F649" s="239"/>
      <c r="G649" s="239"/>
      <c r="H649" s="239"/>
      <c r="I649" s="239"/>
      <c r="J649" s="239"/>
      <c r="K649" s="239"/>
      <c r="L649" s="239"/>
      <c r="M649" s="239"/>
    </row>
    <row r="650">
      <c r="A650" s="239"/>
      <c r="B650" s="239"/>
      <c r="C650" s="239"/>
      <c r="D650" s="239"/>
      <c r="E650" s="239"/>
      <c r="F650" s="239"/>
      <c r="G650" s="239"/>
      <c r="H650" s="239"/>
      <c r="I650" s="239"/>
      <c r="J650" s="239"/>
      <c r="K650" s="239"/>
      <c r="L650" s="239"/>
      <c r="M650" s="239"/>
    </row>
    <row r="651">
      <c r="A651" s="239"/>
      <c r="B651" s="239"/>
      <c r="C651" s="239"/>
      <c r="D651" s="239"/>
      <c r="E651" s="239"/>
      <c r="F651" s="239"/>
      <c r="G651" s="239"/>
      <c r="H651" s="239"/>
      <c r="I651" s="239"/>
      <c r="J651" s="239"/>
      <c r="K651" s="239"/>
      <c r="L651" s="239"/>
      <c r="M651" s="239"/>
    </row>
    <row r="652">
      <c r="A652" s="239"/>
      <c r="B652" s="239"/>
      <c r="C652" s="239"/>
      <c r="D652" s="239"/>
      <c r="E652" s="239"/>
      <c r="F652" s="239"/>
      <c r="G652" s="239"/>
      <c r="H652" s="239"/>
      <c r="I652" s="239"/>
      <c r="J652" s="239"/>
      <c r="K652" s="239"/>
      <c r="L652" s="239"/>
      <c r="M652" s="239"/>
    </row>
    <row r="653">
      <c r="A653" s="239"/>
      <c r="B653" s="239"/>
      <c r="C653" s="239"/>
      <c r="D653" s="239"/>
      <c r="E653" s="239"/>
      <c r="F653" s="239"/>
      <c r="G653" s="239"/>
      <c r="H653" s="239"/>
      <c r="I653" s="239"/>
      <c r="J653" s="239"/>
      <c r="K653" s="239"/>
      <c r="L653" s="239"/>
      <c r="M653" s="239"/>
    </row>
    <row r="654">
      <c r="A654" s="239"/>
      <c r="B654" s="239"/>
      <c r="C654" s="239"/>
      <c r="D654" s="239"/>
      <c r="E654" s="239"/>
      <c r="F654" s="239"/>
      <c r="G654" s="239"/>
      <c r="H654" s="239"/>
      <c r="I654" s="239"/>
      <c r="J654" s="239"/>
      <c r="K654" s="239"/>
      <c r="L654" s="239"/>
      <c r="M654" s="239"/>
    </row>
    <row r="655">
      <c r="A655" s="239"/>
      <c r="B655" s="239"/>
      <c r="C655" s="239"/>
      <c r="D655" s="239"/>
      <c r="E655" s="239"/>
      <c r="F655" s="239"/>
      <c r="G655" s="239"/>
      <c r="H655" s="239"/>
      <c r="I655" s="239"/>
      <c r="J655" s="239"/>
      <c r="K655" s="239"/>
      <c r="L655" s="239"/>
      <c r="M655" s="239"/>
    </row>
    <row r="656">
      <c r="A656" s="239"/>
      <c r="B656" s="239"/>
      <c r="C656" s="239"/>
      <c r="D656" s="239"/>
      <c r="E656" s="239"/>
      <c r="F656" s="239"/>
      <c r="G656" s="239"/>
      <c r="H656" s="239"/>
      <c r="I656" s="239"/>
      <c r="J656" s="239"/>
      <c r="K656" s="239"/>
      <c r="L656" s="239"/>
      <c r="M656" s="239"/>
    </row>
    <row r="657">
      <c r="A657" s="239"/>
      <c r="B657" s="239"/>
      <c r="C657" s="239"/>
      <c r="D657" s="239"/>
      <c r="E657" s="239"/>
      <c r="F657" s="239"/>
      <c r="G657" s="239"/>
      <c r="H657" s="239"/>
      <c r="I657" s="239"/>
      <c r="J657" s="239"/>
      <c r="K657" s="239"/>
      <c r="L657" s="239"/>
      <c r="M657" s="239"/>
    </row>
    <row r="658">
      <c r="A658" s="239"/>
      <c r="B658" s="239"/>
      <c r="C658" s="239"/>
      <c r="D658" s="239"/>
      <c r="E658" s="239"/>
      <c r="F658" s="239"/>
      <c r="G658" s="239"/>
      <c r="H658" s="239"/>
      <c r="I658" s="239"/>
      <c r="J658" s="239"/>
      <c r="K658" s="239"/>
      <c r="L658" s="239"/>
      <c r="M658" s="239"/>
    </row>
    <row r="659">
      <c r="A659" s="239"/>
      <c r="B659" s="239"/>
      <c r="C659" s="239"/>
      <c r="D659" s="239"/>
      <c r="E659" s="239"/>
      <c r="F659" s="239"/>
      <c r="G659" s="239"/>
      <c r="H659" s="239"/>
      <c r="I659" s="239"/>
      <c r="J659" s="239"/>
      <c r="K659" s="239"/>
      <c r="L659" s="239"/>
      <c r="M659" s="239"/>
    </row>
    <row r="660">
      <c r="A660" s="239"/>
      <c r="B660" s="239"/>
      <c r="C660" s="239"/>
      <c r="D660" s="239"/>
      <c r="E660" s="239"/>
      <c r="F660" s="239"/>
      <c r="G660" s="239"/>
      <c r="H660" s="239"/>
      <c r="I660" s="239"/>
      <c r="J660" s="239"/>
      <c r="K660" s="239"/>
      <c r="L660" s="239"/>
      <c r="M660" s="239"/>
    </row>
    <row r="661">
      <c r="A661" s="239"/>
      <c r="B661" s="239"/>
      <c r="C661" s="239"/>
      <c r="D661" s="239"/>
      <c r="E661" s="239"/>
      <c r="F661" s="239"/>
      <c r="G661" s="239"/>
      <c r="H661" s="239"/>
      <c r="I661" s="239"/>
      <c r="J661" s="239"/>
      <c r="K661" s="239"/>
      <c r="L661" s="239"/>
      <c r="M661" s="239"/>
    </row>
    <row r="662">
      <c r="A662" s="239"/>
      <c r="B662" s="239"/>
      <c r="C662" s="239"/>
      <c r="D662" s="239"/>
      <c r="E662" s="239"/>
      <c r="F662" s="239"/>
      <c r="G662" s="239"/>
      <c r="H662" s="239"/>
      <c r="I662" s="239"/>
      <c r="J662" s="239"/>
      <c r="K662" s="239"/>
      <c r="L662" s="239"/>
      <c r="M662" s="239"/>
    </row>
    <row r="663">
      <c r="A663" s="239"/>
      <c r="B663" s="239"/>
      <c r="C663" s="239"/>
      <c r="D663" s="239"/>
      <c r="E663" s="239"/>
      <c r="F663" s="239"/>
      <c r="G663" s="239"/>
      <c r="H663" s="239"/>
      <c r="I663" s="239"/>
      <c r="J663" s="239"/>
      <c r="K663" s="239"/>
      <c r="L663" s="239"/>
      <c r="M663" s="239"/>
    </row>
    <row r="664">
      <c r="A664" s="239"/>
      <c r="B664" s="239"/>
      <c r="C664" s="239"/>
      <c r="D664" s="239"/>
      <c r="E664" s="239"/>
      <c r="F664" s="239"/>
      <c r="G664" s="239"/>
      <c r="H664" s="239"/>
      <c r="I664" s="239"/>
      <c r="J664" s="239"/>
      <c r="K664" s="239"/>
      <c r="L664" s="239"/>
      <c r="M664" s="239"/>
    </row>
    <row r="665">
      <c r="A665" s="239"/>
      <c r="B665" s="239"/>
      <c r="C665" s="239"/>
      <c r="D665" s="239"/>
      <c r="E665" s="239"/>
      <c r="F665" s="239"/>
      <c r="G665" s="239"/>
      <c r="H665" s="239"/>
      <c r="I665" s="239"/>
      <c r="J665" s="239"/>
      <c r="K665" s="239"/>
      <c r="L665" s="239"/>
      <c r="M665" s="239"/>
    </row>
    <row r="666">
      <c r="A666" s="239"/>
      <c r="B666" s="239"/>
      <c r="C666" s="239"/>
      <c r="D666" s="239"/>
      <c r="E666" s="239"/>
      <c r="F666" s="239"/>
      <c r="G666" s="239"/>
      <c r="H666" s="239"/>
      <c r="I666" s="239"/>
      <c r="J666" s="239"/>
      <c r="K666" s="239"/>
      <c r="L666" s="239"/>
      <c r="M666" s="239"/>
    </row>
    <row r="667">
      <c r="A667" s="239"/>
      <c r="B667" s="239"/>
      <c r="C667" s="239"/>
      <c r="D667" s="239"/>
      <c r="E667" s="239"/>
      <c r="F667" s="239"/>
      <c r="G667" s="239"/>
      <c r="H667" s="239"/>
      <c r="I667" s="239"/>
      <c r="J667" s="239"/>
      <c r="K667" s="239"/>
      <c r="L667" s="239"/>
      <c r="M667" s="239"/>
    </row>
    <row r="668">
      <c r="A668" s="239"/>
      <c r="B668" s="239"/>
      <c r="C668" s="239"/>
      <c r="D668" s="239"/>
      <c r="E668" s="239"/>
      <c r="F668" s="239"/>
      <c r="G668" s="239"/>
      <c r="H668" s="239"/>
      <c r="I668" s="239"/>
      <c r="J668" s="239"/>
      <c r="K668" s="239"/>
      <c r="L668" s="239"/>
      <c r="M668" s="239"/>
    </row>
    <row r="669">
      <c r="A669" s="239"/>
      <c r="B669" s="239"/>
      <c r="C669" s="239"/>
      <c r="D669" s="239"/>
      <c r="E669" s="239"/>
      <c r="F669" s="239"/>
      <c r="G669" s="239"/>
      <c r="H669" s="239"/>
      <c r="I669" s="239"/>
      <c r="J669" s="239"/>
      <c r="K669" s="239"/>
      <c r="L669" s="239"/>
      <c r="M669" s="239"/>
    </row>
    <row r="670">
      <c r="A670" s="239"/>
      <c r="B670" s="239"/>
      <c r="C670" s="239"/>
      <c r="D670" s="239"/>
      <c r="E670" s="239"/>
      <c r="F670" s="239"/>
      <c r="G670" s="239"/>
      <c r="H670" s="239"/>
      <c r="I670" s="239"/>
      <c r="J670" s="239"/>
      <c r="K670" s="239"/>
      <c r="L670" s="239"/>
      <c r="M670" s="239"/>
    </row>
    <row r="671">
      <c r="A671" s="239"/>
      <c r="B671" s="239"/>
      <c r="C671" s="239"/>
      <c r="D671" s="239"/>
      <c r="E671" s="239"/>
      <c r="F671" s="239"/>
      <c r="G671" s="239"/>
      <c r="H671" s="239"/>
      <c r="I671" s="239"/>
      <c r="J671" s="239"/>
      <c r="K671" s="239"/>
      <c r="L671" s="239"/>
      <c r="M671" s="239"/>
    </row>
    <row r="672">
      <c r="A672" s="239"/>
      <c r="B672" s="239"/>
      <c r="C672" s="239"/>
      <c r="D672" s="239"/>
      <c r="E672" s="239"/>
      <c r="F672" s="239"/>
      <c r="G672" s="239"/>
      <c r="H672" s="239"/>
      <c r="I672" s="239"/>
      <c r="J672" s="239"/>
      <c r="K672" s="239"/>
      <c r="L672" s="239"/>
      <c r="M672" s="239"/>
    </row>
    <row r="673">
      <c r="A673" s="239"/>
      <c r="B673" s="239"/>
      <c r="C673" s="239"/>
      <c r="D673" s="239"/>
      <c r="E673" s="239"/>
      <c r="F673" s="239"/>
      <c r="G673" s="239"/>
      <c r="H673" s="239"/>
      <c r="I673" s="239"/>
      <c r="J673" s="239"/>
      <c r="K673" s="239"/>
      <c r="L673" s="239"/>
      <c r="M673" s="239"/>
    </row>
    <row r="674">
      <c r="A674" s="239"/>
      <c r="B674" s="239"/>
      <c r="C674" s="239"/>
      <c r="D674" s="239"/>
      <c r="E674" s="239"/>
      <c r="F674" s="239"/>
      <c r="G674" s="239"/>
      <c r="H674" s="239"/>
      <c r="I674" s="239"/>
      <c r="J674" s="239"/>
      <c r="K674" s="239"/>
      <c r="L674" s="239"/>
      <c r="M674" s="239"/>
    </row>
    <row r="675">
      <c r="A675" s="239"/>
      <c r="B675" s="239"/>
      <c r="C675" s="239"/>
      <c r="D675" s="239"/>
      <c r="E675" s="239"/>
      <c r="F675" s="239"/>
      <c r="G675" s="239"/>
      <c r="H675" s="239"/>
      <c r="I675" s="239"/>
      <c r="J675" s="239"/>
      <c r="K675" s="239"/>
      <c r="L675" s="239"/>
      <c r="M675" s="239"/>
    </row>
    <row r="676">
      <c r="A676" s="239"/>
      <c r="B676" s="239"/>
      <c r="C676" s="239"/>
      <c r="D676" s="239"/>
      <c r="E676" s="239"/>
      <c r="F676" s="239"/>
      <c r="G676" s="239"/>
      <c r="H676" s="239"/>
      <c r="I676" s="239"/>
      <c r="J676" s="239"/>
      <c r="K676" s="239"/>
      <c r="L676" s="239"/>
      <c r="M676" s="239"/>
    </row>
    <row r="677">
      <c r="A677" s="239"/>
      <c r="B677" s="239"/>
      <c r="C677" s="239"/>
      <c r="D677" s="239"/>
      <c r="E677" s="239"/>
      <c r="F677" s="239"/>
      <c r="G677" s="239"/>
      <c r="H677" s="239"/>
      <c r="I677" s="239"/>
      <c r="J677" s="239"/>
      <c r="K677" s="239"/>
      <c r="L677" s="239"/>
      <c r="M677" s="239"/>
    </row>
    <row r="678">
      <c r="A678" s="239"/>
      <c r="B678" s="239"/>
      <c r="C678" s="239"/>
      <c r="D678" s="239"/>
      <c r="E678" s="239"/>
      <c r="F678" s="239"/>
      <c r="G678" s="239"/>
      <c r="H678" s="239"/>
      <c r="I678" s="239"/>
      <c r="J678" s="239"/>
      <c r="K678" s="239"/>
      <c r="L678" s="239"/>
      <c r="M678" s="239"/>
    </row>
    <row r="679">
      <c r="A679" s="239"/>
      <c r="B679" s="239"/>
      <c r="C679" s="239"/>
      <c r="D679" s="239"/>
      <c r="E679" s="239"/>
      <c r="F679" s="239"/>
      <c r="G679" s="239"/>
      <c r="H679" s="239"/>
      <c r="I679" s="239"/>
      <c r="J679" s="239"/>
      <c r="K679" s="239"/>
      <c r="L679" s="239"/>
      <c r="M679" s="239"/>
    </row>
    <row r="680">
      <c r="A680" s="239"/>
      <c r="B680" s="239"/>
      <c r="C680" s="239"/>
      <c r="D680" s="239"/>
      <c r="E680" s="239"/>
      <c r="F680" s="239"/>
      <c r="G680" s="239"/>
      <c r="H680" s="239"/>
      <c r="I680" s="239"/>
      <c r="J680" s="239"/>
      <c r="K680" s="239"/>
      <c r="L680" s="239"/>
      <c r="M680" s="239"/>
    </row>
    <row r="681">
      <c r="A681" s="239"/>
      <c r="B681" s="239"/>
      <c r="C681" s="239"/>
      <c r="D681" s="239"/>
      <c r="E681" s="239"/>
      <c r="F681" s="239"/>
      <c r="G681" s="239"/>
      <c r="H681" s="239"/>
      <c r="I681" s="239"/>
      <c r="J681" s="239"/>
      <c r="K681" s="239"/>
      <c r="L681" s="239"/>
      <c r="M681" s="239"/>
    </row>
    <row r="682">
      <c r="A682" s="239"/>
      <c r="B682" s="239"/>
      <c r="C682" s="239"/>
      <c r="D682" s="239"/>
      <c r="E682" s="239"/>
      <c r="F682" s="239"/>
      <c r="G682" s="239"/>
      <c r="H682" s="239"/>
      <c r="I682" s="239"/>
      <c r="J682" s="239"/>
      <c r="K682" s="239"/>
      <c r="L682" s="239"/>
      <c r="M682" s="239"/>
    </row>
    <row r="683">
      <c r="A683" s="239"/>
      <c r="B683" s="239"/>
      <c r="C683" s="239"/>
      <c r="D683" s="239"/>
      <c r="E683" s="239"/>
      <c r="F683" s="239"/>
      <c r="G683" s="239"/>
      <c r="H683" s="239"/>
      <c r="I683" s="239"/>
      <c r="J683" s="239"/>
      <c r="K683" s="239"/>
      <c r="L683" s="239"/>
      <c r="M683" s="239"/>
    </row>
    <row r="684">
      <c r="A684" s="239"/>
      <c r="B684" s="239"/>
      <c r="C684" s="239"/>
      <c r="D684" s="239"/>
      <c r="E684" s="239"/>
      <c r="F684" s="239"/>
      <c r="G684" s="239"/>
      <c r="H684" s="239"/>
      <c r="I684" s="239"/>
      <c r="J684" s="239"/>
      <c r="K684" s="239"/>
      <c r="L684" s="239"/>
      <c r="M684" s="239"/>
    </row>
    <row r="685">
      <c r="A685" s="239"/>
      <c r="B685" s="239"/>
      <c r="C685" s="239"/>
      <c r="D685" s="239"/>
      <c r="E685" s="239"/>
      <c r="F685" s="239"/>
      <c r="G685" s="239"/>
      <c r="H685" s="239"/>
      <c r="I685" s="239"/>
      <c r="J685" s="239"/>
      <c r="K685" s="239"/>
      <c r="L685" s="239"/>
      <c r="M685" s="239"/>
    </row>
    <row r="686">
      <c r="A686" s="239"/>
      <c r="B686" s="239"/>
      <c r="C686" s="239"/>
      <c r="D686" s="239"/>
      <c r="E686" s="239"/>
      <c r="F686" s="239"/>
      <c r="G686" s="239"/>
      <c r="H686" s="239"/>
      <c r="I686" s="239"/>
      <c r="J686" s="239"/>
      <c r="K686" s="239"/>
      <c r="L686" s="239"/>
      <c r="M686" s="239"/>
    </row>
    <row r="687">
      <c r="A687" s="239"/>
      <c r="B687" s="239"/>
      <c r="C687" s="239"/>
      <c r="D687" s="239"/>
      <c r="E687" s="239"/>
      <c r="F687" s="239"/>
      <c r="G687" s="239"/>
      <c r="H687" s="239"/>
      <c r="I687" s="239"/>
      <c r="J687" s="239"/>
      <c r="K687" s="239"/>
      <c r="L687" s="239"/>
      <c r="M687" s="239"/>
    </row>
    <row r="688">
      <c r="A688" s="239"/>
      <c r="B688" s="239"/>
      <c r="C688" s="239"/>
      <c r="D688" s="239"/>
      <c r="E688" s="239"/>
      <c r="F688" s="239"/>
      <c r="G688" s="239"/>
      <c r="H688" s="239"/>
      <c r="I688" s="239"/>
      <c r="J688" s="239"/>
      <c r="K688" s="239"/>
      <c r="L688" s="239"/>
      <c r="M688" s="239"/>
    </row>
    <row r="689">
      <c r="A689" s="239"/>
      <c r="B689" s="239"/>
      <c r="C689" s="239"/>
      <c r="D689" s="239"/>
      <c r="E689" s="239"/>
      <c r="F689" s="239"/>
      <c r="G689" s="239"/>
      <c r="H689" s="239"/>
      <c r="I689" s="239"/>
      <c r="J689" s="239"/>
      <c r="K689" s="239"/>
      <c r="L689" s="239"/>
      <c r="M689" s="239"/>
    </row>
    <row r="690">
      <c r="A690" s="239"/>
      <c r="B690" s="239"/>
      <c r="C690" s="239"/>
      <c r="D690" s="239"/>
      <c r="E690" s="239"/>
      <c r="F690" s="239"/>
      <c r="G690" s="239"/>
      <c r="H690" s="239"/>
      <c r="I690" s="239"/>
      <c r="J690" s="239"/>
      <c r="K690" s="239"/>
      <c r="L690" s="239"/>
      <c r="M690" s="239"/>
    </row>
    <row r="691">
      <c r="A691" s="239"/>
      <c r="B691" s="239"/>
      <c r="C691" s="239"/>
      <c r="D691" s="239"/>
      <c r="E691" s="239"/>
      <c r="F691" s="239"/>
      <c r="G691" s="239"/>
      <c r="H691" s="239"/>
      <c r="I691" s="239"/>
      <c r="J691" s="239"/>
      <c r="K691" s="239"/>
      <c r="L691" s="239"/>
      <c r="M691" s="239"/>
    </row>
    <row r="692">
      <c r="A692" s="239"/>
      <c r="B692" s="239"/>
      <c r="C692" s="239"/>
      <c r="D692" s="239"/>
      <c r="E692" s="239"/>
      <c r="F692" s="239"/>
      <c r="G692" s="239"/>
      <c r="H692" s="239"/>
      <c r="I692" s="239"/>
      <c r="J692" s="239"/>
      <c r="K692" s="239"/>
      <c r="L692" s="239"/>
      <c r="M692" s="239"/>
    </row>
    <row r="693">
      <c r="A693" s="239"/>
      <c r="B693" s="239"/>
      <c r="C693" s="239"/>
      <c r="D693" s="239"/>
      <c r="E693" s="239"/>
      <c r="F693" s="239"/>
      <c r="G693" s="239"/>
      <c r="H693" s="239"/>
      <c r="I693" s="239"/>
      <c r="J693" s="239"/>
      <c r="K693" s="239"/>
      <c r="L693" s="239"/>
      <c r="M693" s="239"/>
    </row>
    <row r="694">
      <c r="A694" s="239"/>
      <c r="B694" s="239"/>
      <c r="C694" s="239"/>
      <c r="D694" s="239"/>
      <c r="E694" s="239"/>
      <c r="F694" s="239"/>
      <c r="G694" s="239"/>
      <c r="H694" s="239"/>
      <c r="I694" s="239"/>
      <c r="J694" s="239"/>
      <c r="K694" s="239"/>
      <c r="L694" s="239"/>
      <c r="M694" s="239"/>
    </row>
    <row r="695">
      <c r="A695" s="239"/>
      <c r="B695" s="239"/>
      <c r="C695" s="239"/>
      <c r="D695" s="239"/>
      <c r="E695" s="239"/>
      <c r="F695" s="239"/>
      <c r="G695" s="239"/>
      <c r="H695" s="239"/>
      <c r="I695" s="239"/>
      <c r="J695" s="239"/>
      <c r="K695" s="239"/>
      <c r="L695" s="239"/>
      <c r="M695" s="239"/>
    </row>
    <row r="696">
      <c r="A696" s="239"/>
      <c r="B696" s="239"/>
      <c r="C696" s="239"/>
      <c r="D696" s="239"/>
      <c r="E696" s="239"/>
      <c r="F696" s="239"/>
      <c r="G696" s="239"/>
      <c r="H696" s="239"/>
      <c r="I696" s="239"/>
      <c r="J696" s="239"/>
      <c r="K696" s="239"/>
      <c r="L696" s="239"/>
      <c r="M696" s="239"/>
    </row>
    <row r="697">
      <c r="A697" s="239"/>
      <c r="B697" s="239"/>
      <c r="C697" s="239"/>
      <c r="D697" s="239"/>
      <c r="E697" s="239"/>
      <c r="F697" s="239"/>
      <c r="G697" s="239"/>
      <c r="H697" s="239"/>
      <c r="I697" s="239"/>
      <c r="J697" s="239"/>
      <c r="K697" s="239"/>
      <c r="L697" s="239"/>
      <c r="M697" s="239"/>
    </row>
    <row r="698">
      <c r="A698" s="239"/>
      <c r="B698" s="239"/>
      <c r="C698" s="239"/>
      <c r="D698" s="239"/>
      <c r="E698" s="239"/>
      <c r="F698" s="239"/>
      <c r="G698" s="239"/>
      <c r="H698" s="239"/>
      <c r="I698" s="239"/>
      <c r="J698" s="239"/>
      <c r="K698" s="239"/>
      <c r="L698" s="239"/>
      <c r="M698" s="239"/>
    </row>
    <row r="699">
      <c r="A699" s="239"/>
      <c r="B699" s="239"/>
      <c r="C699" s="239"/>
      <c r="D699" s="239"/>
      <c r="E699" s="239"/>
      <c r="F699" s="239"/>
      <c r="G699" s="239"/>
      <c r="H699" s="239"/>
      <c r="I699" s="239"/>
      <c r="J699" s="239"/>
      <c r="K699" s="239"/>
      <c r="L699" s="239"/>
      <c r="M699" s="239"/>
    </row>
    <row r="700">
      <c r="A700" s="239"/>
      <c r="B700" s="239"/>
      <c r="C700" s="239"/>
      <c r="D700" s="239"/>
      <c r="E700" s="239"/>
      <c r="F700" s="239"/>
      <c r="G700" s="239"/>
      <c r="H700" s="239"/>
      <c r="I700" s="239"/>
      <c r="J700" s="239"/>
      <c r="K700" s="239"/>
      <c r="L700" s="239"/>
      <c r="M700" s="239"/>
    </row>
    <row r="701">
      <c r="A701" s="239"/>
      <c r="B701" s="239"/>
      <c r="C701" s="239"/>
      <c r="D701" s="239"/>
      <c r="E701" s="239"/>
      <c r="F701" s="239"/>
      <c r="G701" s="239"/>
      <c r="H701" s="239"/>
      <c r="I701" s="239"/>
      <c r="J701" s="239"/>
      <c r="K701" s="239"/>
      <c r="L701" s="239"/>
      <c r="M701" s="239"/>
    </row>
    <row r="702">
      <c r="A702" s="239"/>
      <c r="B702" s="239"/>
      <c r="C702" s="239"/>
      <c r="D702" s="239"/>
      <c r="E702" s="239"/>
      <c r="F702" s="239"/>
      <c r="G702" s="239"/>
      <c r="H702" s="239"/>
      <c r="I702" s="239"/>
      <c r="J702" s="239"/>
      <c r="K702" s="239"/>
      <c r="L702" s="239"/>
      <c r="M702" s="239"/>
    </row>
    <row r="703">
      <c r="A703" s="239"/>
      <c r="B703" s="239"/>
      <c r="C703" s="239"/>
      <c r="D703" s="239"/>
      <c r="E703" s="239"/>
      <c r="F703" s="239"/>
      <c r="G703" s="239"/>
      <c r="H703" s="239"/>
      <c r="I703" s="239"/>
      <c r="J703" s="239"/>
      <c r="K703" s="239"/>
      <c r="L703" s="239"/>
      <c r="M703" s="239"/>
    </row>
    <row r="704">
      <c r="A704" s="239"/>
      <c r="B704" s="239"/>
      <c r="C704" s="239"/>
      <c r="D704" s="239"/>
      <c r="E704" s="239"/>
      <c r="F704" s="239"/>
      <c r="G704" s="239"/>
      <c r="H704" s="239"/>
      <c r="I704" s="239"/>
      <c r="J704" s="239"/>
      <c r="K704" s="239"/>
      <c r="L704" s="239"/>
      <c r="M704" s="239"/>
    </row>
    <row r="705">
      <c r="A705" s="239"/>
      <c r="B705" s="239"/>
      <c r="C705" s="239"/>
      <c r="D705" s="239"/>
      <c r="E705" s="239"/>
      <c r="F705" s="239"/>
      <c r="G705" s="239"/>
      <c r="H705" s="239"/>
      <c r="I705" s="239"/>
      <c r="J705" s="239"/>
      <c r="K705" s="239"/>
      <c r="L705" s="239"/>
      <c r="M705" s="239"/>
    </row>
    <row r="706">
      <c r="A706" s="239"/>
      <c r="B706" s="239"/>
      <c r="C706" s="239"/>
      <c r="D706" s="239"/>
      <c r="E706" s="239"/>
      <c r="F706" s="239"/>
      <c r="G706" s="239"/>
      <c r="H706" s="239"/>
      <c r="I706" s="239"/>
      <c r="J706" s="239"/>
      <c r="K706" s="239"/>
      <c r="L706" s="239"/>
      <c r="M706" s="239"/>
    </row>
    <row r="707">
      <c r="A707" s="239"/>
      <c r="B707" s="239"/>
      <c r="C707" s="239"/>
      <c r="D707" s="239"/>
      <c r="E707" s="239"/>
      <c r="F707" s="239"/>
      <c r="G707" s="239"/>
      <c r="H707" s="239"/>
      <c r="I707" s="239"/>
      <c r="J707" s="239"/>
      <c r="K707" s="239"/>
      <c r="L707" s="239"/>
      <c r="M707" s="239"/>
    </row>
    <row r="708">
      <c r="A708" s="239"/>
      <c r="B708" s="239"/>
      <c r="C708" s="239"/>
      <c r="D708" s="239"/>
      <c r="E708" s="239"/>
      <c r="F708" s="239"/>
      <c r="G708" s="239"/>
      <c r="H708" s="239"/>
      <c r="I708" s="239"/>
      <c r="J708" s="239"/>
      <c r="K708" s="239"/>
      <c r="L708" s="239"/>
      <c r="M708" s="239"/>
    </row>
    <row r="709">
      <c r="A709" s="239"/>
      <c r="B709" s="239"/>
      <c r="C709" s="239"/>
      <c r="D709" s="239"/>
      <c r="E709" s="239"/>
      <c r="F709" s="239"/>
      <c r="G709" s="239"/>
      <c r="H709" s="239"/>
      <c r="I709" s="239"/>
      <c r="J709" s="239"/>
      <c r="K709" s="239"/>
      <c r="L709" s="239"/>
      <c r="M709" s="239"/>
    </row>
    <row r="710">
      <c r="A710" s="239"/>
      <c r="B710" s="239"/>
      <c r="C710" s="239"/>
      <c r="D710" s="239"/>
      <c r="E710" s="239"/>
      <c r="F710" s="239"/>
      <c r="G710" s="239"/>
      <c r="H710" s="239"/>
      <c r="I710" s="239"/>
      <c r="J710" s="239"/>
      <c r="K710" s="239"/>
      <c r="L710" s="239"/>
      <c r="M710" s="239"/>
    </row>
    <row r="711">
      <c r="A711" s="239"/>
      <c r="B711" s="239"/>
      <c r="C711" s="239"/>
      <c r="D711" s="239"/>
      <c r="E711" s="239"/>
      <c r="F711" s="239"/>
      <c r="G711" s="239"/>
      <c r="H711" s="239"/>
      <c r="I711" s="239"/>
      <c r="J711" s="239"/>
      <c r="K711" s="239"/>
      <c r="L711" s="239"/>
      <c r="M711" s="239"/>
    </row>
    <row r="712">
      <c r="A712" s="239"/>
      <c r="B712" s="239"/>
      <c r="C712" s="239"/>
      <c r="D712" s="239"/>
      <c r="E712" s="239"/>
      <c r="F712" s="239"/>
      <c r="G712" s="239"/>
      <c r="H712" s="239"/>
      <c r="I712" s="239"/>
      <c r="J712" s="239"/>
      <c r="K712" s="239"/>
      <c r="L712" s="239"/>
      <c r="M712" s="239"/>
    </row>
    <row r="713">
      <c r="A713" s="239"/>
      <c r="B713" s="239"/>
      <c r="C713" s="239"/>
      <c r="D713" s="239"/>
      <c r="E713" s="239"/>
      <c r="F713" s="239"/>
      <c r="G713" s="239"/>
      <c r="H713" s="239"/>
      <c r="I713" s="239"/>
      <c r="J713" s="239"/>
      <c r="K713" s="239"/>
      <c r="L713" s="239"/>
      <c r="M713" s="239"/>
    </row>
    <row r="714">
      <c r="A714" s="239"/>
      <c r="B714" s="239"/>
      <c r="C714" s="239"/>
      <c r="D714" s="239"/>
      <c r="E714" s="239"/>
      <c r="F714" s="239"/>
      <c r="G714" s="239"/>
      <c r="H714" s="239"/>
      <c r="I714" s="239"/>
      <c r="J714" s="239"/>
      <c r="K714" s="239"/>
      <c r="L714" s="239"/>
      <c r="M714" s="239"/>
    </row>
    <row r="715">
      <c r="A715" s="239"/>
      <c r="B715" s="239"/>
      <c r="C715" s="239"/>
      <c r="D715" s="239"/>
      <c r="E715" s="239"/>
      <c r="F715" s="239"/>
      <c r="G715" s="239"/>
      <c r="H715" s="239"/>
      <c r="I715" s="239"/>
      <c r="J715" s="239"/>
      <c r="K715" s="239"/>
      <c r="L715" s="239"/>
      <c r="M715" s="239"/>
    </row>
    <row r="716">
      <c r="A716" s="239"/>
      <c r="B716" s="239"/>
      <c r="C716" s="239"/>
      <c r="D716" s="239"/>
      <c r="E716" s="239"/>
      <c r="F716" s="239"/>
      <c r="G716" s="239"/>
      <c r="H716" s="239"/>
      <c r="I716" s="239"/>
      <c r="J716" s="239"/>
      <c r="K716" s="239"/>
      <c r="L716" s="239"/>
      <c r="M716" s="239"/>
    </row>
    <row r="717">
      <c r="A717" s="239"/>
      <c r="B717" s="239"/>
      <c r="C717" s="239"/>
      <c r="D717" s="239"/>
      <c r="E717" s="239"/>
      <c r="F717" s="239"/>
      <c r="G717" s="239"/>
      <c r="H717" s="239"/>
      <c r="I717" s="239"/>
      <c r="J717" s="239"/>
      <c r="K717" s="239"/>
      <c r="L717" s="239"/>
      <c r="M717" s="239"/>
    </row>
    <row r="718">
      <c r="A718" s="239"/>
      <c r="B718" s="239"/>
      <c r="C718" s="239"/>
      <c r="D718" s="239"/>
      <c r="E718" s="239"/>
      <c r="F718" s="239"/>
      <c r="G718" s="239"/>
      <c r="H718" s="239"/>
      <c r="I718" s="239"/>
      <c r="J718" s="239"/>
      <c r="K718" s="239"/>
      <c r="L718" s="239"/>
      <c r="M718" s="239"/>
    </row>
    <row r="719">
      <c r="A719" s="239"/>
      <c r="B719" s="239"/>
      <c r="C719" s="239"/>
      <c r="D719" s="239"/>
      <c r="E719" s="239"/>
      <c r="F719" s="239"/>
      <c r="G719" s="239"/>
      <c r="H719" s="239"/>
      <c r="I719" s="239"/>
      <c r="J719" s="239"/>
      <c r="K719" s="239"/>
      <c r="L719" s="239"/>
      <c r="M719" s="239"/>
    </row>
    <row r="720">
      <c r="A720" s="239"/>
      <c r="B720" s="239"/>
      <c r="C720" s="239"/>
      <c r="D720" s="239"/>
      <c r="E720" s="239"/>
      <c r="F720" s="239"/>
      <c r="G720" s="239"/>
      <c r="H720" s="239"/>
      <c r="I720" s="239"/>
      <c r="J720" s="239"/>
      <c r="K720" s="239"/>
      <c r="L720" s="239"/>
      <c r="M720" s="239"/>
    </row>
    <row r="721">
      <c r="A721" s="239"/>
      <c r="B721" s="239"/>
      <c r="C721" s="239"/>
      <c r="D721" s="239"/>
      <c r="E721" s="239"/>
      <c r="F721" s="239"/>
      <c r="G721" s="239"/>
      <c r="H721" s="239"/>
      <c r="I721" s="239"/>
      <c r="J721" s="239"/>
      <c r="K721" s="239"/>
      <c r="L721" s="239"/>
      <c r="M721" s="239"/>
    </row>
    <row r="722">
      <c r="A722" s="239"/>
      <c r="B722" s="239"/>
      <c r="C722" s="239"/>
      <c r="D722" s="239"/>
      <c r="E722" s="239"/>
      <c r="F722" s="239"/>
      <c r="G722" s="239"/>
      <c r="H722" s="239"/>
      <c r="I722" s="239"/>
      <c r="J722" s="239"/>
      <c r="K722" s="239"/>
      <c r="L722" s="239"/>
      <c r="M722" s="239"/>
    </row>
    <row r="723">
      <c r="A723" s="239"/>
      <c r="B723" s="239"/>
      <c r="C723" s="239"/>
      <c r="D723" s="239"/>
      <c r="E723" s="239"/>
      <c r="F723" s="239"/>
      <c r="G723" s="239"/>
      <c r="H723" s="239"/>
      <c r="I723" s="239"/>
      <c r="J723" s="239"/>
      <c r="K723" s="239"/>
      <c r="L723" s="239"/>
      <c r="M723" s="239"/>
    </row>
    <row r="724">
      <c r="A724" s="239"/>
      <c r="B724" s="239"/>
      <c r="C724" s="239"/>
      <c r="D724" s="239"/>
      <c r="E724" s="239"/>
      <c r="F724" s="239"/>
      <c r="G724" s="239"/>
      <c r="H724" s="239"/>
      <c r="I724" s="239"/>
      <c r="J724" s="239"/>
      <c r="K724" s="239"/>
      <c r="L724" s="239"/>
      <c r="M724" s="239"/>
    </row>
    <row r="725">
      <c r="A725" s="239"/>
      <c r="B725" s="239"/>
      <c r="C725" s="239"/>
      <c r="D725" s="239"/>
      <c r="E725" s="239"/>
      <c r="F725" s="239"/>
      <c r="G725" s="239"/>
      <c r="H725" s="239"/>
      <c r="I725" s="239"/>
      <c r="J725" s="239"/>
      <c r="K725" s="239"/>
      <c r="L725" s="239"/>
      <c r="M725" s="239"/>
    </row>
    <row r="726">
      <c r="A726" s="239"/>
      <c r="B726" s="239"/>
      <c r="C726" s="239"/>
      <c r="D726" s="239"/>
      <c r="E726" s="239"/>
      <c r="F726" s="239"/>
      <c r="G726" s="239"/>
      <c r="H726" s="239"/>
      <c r="I726" s="239"/>
      <c r="J726" s="239"/>
      <c r="K726" s="239"/>
      <c r="L726" s="239"/>
      <c r="M726" s="239"/>
    </row>
    <row r="727">
      <c r="A727" s="239"/>
      <c r="B727" s="239"/>
      <c r="C727" s="239"/>
      <c r="D727" s="239"/>
      <c r="E727" s="239"/>
      <c r="F727" s="239"/>
      <c r="G727" s="239"/>
      <c r="H727" s="239"/>
      <c r="I727" s="239"/>
      <c r="J727" s="239"/>
      <c r="K727" s="239"/>
      <c r="L727" s="239"/>
      <c r="M727" s="239"/>
    </row>
    <row r="728">
      <c r="A728" s="239"/>
      <c r="B728" s="239"/>
      <c r="C728" s="239"/>
      <c r="D728" s="239"/>
      <c r="E728" s="239"/>
      <c r="F728" s="239"/>
      <c r="G728" s="239"/>
      <c r="H728" s="239"/>
      <c r="I728" s="239"/>
      <c r="J728" s="239"/>
      <c r="K728" s="239"/>
      <c r="L728" s="239"/>
      <c r="M728" s="239"/>
    </row>
    <row r="729">
      <c r="A729" s="239"/>
      <c r="B729" s="239"/>
      <c r="C729" s="239"/>
      <c r="D729" s="239"/>
      <c r="E729" s="239"/>
      <c r="F729" s="239"/>
      <c r="G729" s="239"/>
      <c r="H729" s="239"/>
      <c r="I729" s="239"/>
      <c r="J729" s="239"/>
      <c r="K729" s="239"/>
      <c r="L729" s="239"/>
      <c r="M729" s="239"/>
    </row>
    <row r="730">
      <c r="A730" s="239"/>
      <c r="B730" s="239"/>
      <c r="C730" s="239"/>
      <c r="D730" s="239"/>
      <c r="E730" s="239"/>
      <c r="F730" s="239"/>
      <c r="G730" s="239"/>
      <c r="H730" s="239"/>
      <c r="I730" s="239"/>
      <c r="J730" s="239"/>
      <c r="K730" s="239"/>
      <c r="L730" s="239"/>
      <c r="M730" s="239"/>
    </row>
    <row r="731">
      <c r="A731" s="239"/>
      <c r="B731" s="239"/>
      <c r="C731" s="239"/>
      <c r="D731" s="239"/>
      <c r="E731" s="239"/>
      <c r="F731" s="239"/>
      <c r="G731" s="239"/>
      <c r="H731" s="239"/>
      <c r="I731" s="239"/>
      <c r="J731" s="239"/>
      <c r="K731" s="239"/>
      <c r="L731" s="239"/>
      <c r="M731" s="239"/>
    </row>
    <row r="732">
      <c r="A732" s="239"/>
      <c r="B732" s="239"/>
      <c r="C732" s="239"/>
      <c r="D732" s="239"/>
      <c r="E732" s="239"/>
      <c r="F732" s="239"/>
      <c r="G732" s="239"/>
      <c r="H732" s="239"/>
      <c r="I732" s="239"/>
      <c r="J732" s="239"/>
      <c r="K732" s="239"/>
      <c r="L732" s="239"/>
      <c r="M732" s="239"/>
    </row>
    <row r="733">
      <c r="A733" s="239"/>
      <c r="B733" s="239"/>
      <c r="C733" s="239"/>
      <c r="D733" s="239"/>
      <c r="E733" s="239"/>
      <c r="F733" s="239"/>
      <c r="G733" s="239"/>
      <c r="H733" s="239"/>
      <c r="I733" s="239"/>
      <c r="J733" s="239"/>
      <c r="K733" s="239"/>
      <c r="L733" s="239"/>
      <c r="M733" s="239"/>
    </row>
    <row r="734">
      <c r="A734" s="239"/>
      <c r="B734" s="239"/>
      <c r="C734" s="239"/>
      <c r="D734" s="239"/>
      <c r="E734" s="239"/>
      <c r="F734" s="239"/>
      <c r="G734" s="239"/>
      <c r="H734" s="239"/>
      <c r="I734" s="239"/>
      <c r="J734" s="239"/>
      <c r="K734" s="239"/>
      <c r="L734" s="239"/>
      <c r="M734" s="239"/>
    </row>
    <row r="735">
      <c r="A735" s="239"/>
      <c r="B735" s="239"/>
      <c r="C735" s="239"/>
      <c r="D735" s="239"/>
      <c r="E735" s="239"/>
      <c r="F735" s="239"/>
      <c r="G735" s="239"/>
      <c r="H735" s="239"/>
      <c r="I735" s="239"/>
      <c r="J735" s="239"/>
      <c r="K735" s="239"/>
      <c r="L735" s="239"/>
      <c r="M735" s="239"/>
    </row>
    <row r="736">
      <c r="A736" s="239"/>
      <c r="B736" s="239"/>
      <c r="C736" s="239"/>
      <c r="D736" s="239"/>
      <c r="E736" s="239"/>
      <c r="F736" s="239"/>
      <c r="G736" s="239"/>
      <c r="H736" s="239"/>
      <c r="I736" s="239"/>
      <c r="J736" s="239"/>
      <c r="K736" s="239"/>
      <c r="L736" s="239"/>
      <c r="M736" s="239"/>
    </row>
    <row r="737">
      <c r="A737" s="239"/>
      <c r="B737" s="239"/>
      <c r="C737" s="239"/>
      <c r="D737" s="239"/>
      <c r="E737" s="239"/>
      <c r="F737" s="239"/>
      <c r="G737" s="239"/>
      <c r="H737" s="239"/>
      <c r="I737" s="239"/>
      <c r="J737" s="239"/>
      <c r="K737" s="239"/>
      <c r="L737" s="239"/>
      <c r="M737" s="239"/>
    </row>
    <row r="738">
      <c r="A738" s="239"/>
      <c r="B738" s="239"/>
      <c r="C738" s="239"/>
      <c r="D738" s="239"/>
      <c r="E738" s="239"/>
      <c r="F738" s="239"/>
      <c r="G738" s="239"/>
      <c r="H738" s="239"/>
      <c r="I738" s="239"/>
      <c r="J738" s="239"/>
      <c r="K738" s="239"/>
      <c r="L738" s="239"/>
      <c r="M738" s="239"/>
    </row>
    <row r="739">
      <c r="A739" s="239"/>
      <c r="B739" s="239"/>
      <c r="C739" s="239"/>
      <c r="D739" s="239"/>
      <c r="E739" s="239"/>
      <c r="F739" s="239"/>
      <c r="G739" s="239"/>
      <c r="H739" s="239"/>
      <c r="I739" s="239"/>
      <c r="J739" s="239"/>
      <c r="K739" s="239"/>
      <c r="L739" s="239"/>
      <c r="M739" s="239"/>
    </row>
    <row r="740">
      <c r="A740" s="239"/>
      <c r="B740" s="239"/>
      <c r="C740" s="239"/>
      <c r="D740" s="239"/>
      <c r="E740" s="239"/>
      <c r="F740" s="239"/>
      <c r="G740" s="239"/>
      <c r="H740" s="239"/>
      <c r="I740" s="239"/>
      <c r="J740" s="239"/>
      <c r="K740" s="239"/>
      <c r="L740" s="239"/>
      <c r="M740" s="239"/>
    </row>
    <row r="741">
      <c r="A741" s="239"/>
      <c r="B741" s="239"/>
      <c r="C741" s="239"/>
      <c r="D741" s="239"/>
      <c r="E741" s="239"/>
      <c r="F741" s="239"/>
      <c r="G741" s="239"/>
      <c r="H741" s="239"/>
      <c r="I741" s="239"/>
      <c r="J741" s="239"/>
      <c r="K741" s="239"/>
      <c r="L741" s="239"/>
      <c r="M741" s="239"/>
    </row>
    <row r="742">
      <c r="A742" s="239"/>
      <c r="B742" s="239"/>
      <c r="C742" s="239"/>
      <c r="D742" s="239"/>
      <c r="E742" s="239"/>
      <c r="F742" s="239"/>
      <c r="G742" s="239"/>
      <c r="H742" s="239"/>
      <c r="I742" s="239"/>
      <c r="J742" s="239"/>
      <c r="K742" s="239"/>
      <c r="L742" s="239"/>
      <c r="M742" s="239"/>
    </row>
    <row r="743">
      <c r="A743" s="239"/>
      <c r="B743" s="239"/>
      <c r="C743" s="239"/>
      <c r="D743" s="239"/>
      <c r="E743" s="239"/>
      <c r="F743" s="239"/>
      <c r="G743" s="239"/>
      <c r="H743" s="239"/>
      <c r="I743" s="239"/>
      <c r="J743" s="239"/>
      <c r="K743" s="239"/>
      <c r="L743" s="239"/>
      <c r="M743" s="239"/>
    </row>
    <row r="744">
      <c r="A744" s="239"/>
      <c r="B744" s="239"/>
      <c r="C744" s="239"/>
      <c r="D744" s="239"/>
      <c r="E744" s="239"/>
      <c r="F744" s="239"/>
      <c r="G744" s="239"/>
      <c r="H744" s="239"/>
      <c r="I744" s="239"/>
      <c r="J744" s="239"/>
      <c r="K744" s="239"/>
      <c r="L744" s="239"/>
      <c r="M744" s="239"/>
    </row>
    <row r="745">
      <c r="A745" s="239"/>
      <c r="B745" s="239"/>
      <c r="C745" s="239"/>
      <c r="D745" s="239"/>
      <c r="E745" s="239"/>
      <c r="F745" s="239"/>
      <c r="G745" s="239"/>
      <c r="H745" s="239"/>
      <c r="I745" s="239"/>
      <c r="J745" s="239"/>
      <c r="K745" s="239"/>
      <c r="L745" s="239"/>
      <c r="M745" s="239"/>
    </row>
    <row r="746">
      <c r="A746" s="239"/>
      <c r="B746" s="239"/>
      <c r="C746" s="239"/>
      <c r="D746" s="239"/>
      <c r="E746" s="239"/>
      <c r="F746" s="239"/>
      <c r="G746" s="239"/>
      <c r="H746" s="239"/>
      <c r="I746" s="239"/>
      <c r="J746" s="239"/>
      <c r="K746" s="239"/>
      <c r="L746" s="239"/>
      <c r="M746" s="239"/>
    </row>
    <row r="747">
      <c r="A747" s="239"/>
      <c r="B747" s="239"/>
      <c r="C747" s="239"/>
      <c r="D747" s="239"/>
      <c r="E747" s="239"/>
      <c r="F747" s="239"/>
      <c r="G747" s="239"/>
      <c r="H747" s="239"/>
      <c r="I747" s="239"/>
      <c r="J747" s="239"/>
      <c r="K747" s="239"/>
      <c r="L747" s="239"/>
      <c r="M747" s="239"/>
    </row>
    <row r="748">
      <c r="A748" s="239"/>
      <c r="B748" s="239"/>
      <c r="C748" s="239"/>
      <c r="D748" s="239"/>
      <c r="E748" s="239"/>
      <c r="F748" s="239"/>
      <c r="G748" s="239"/>
      <c r="H748" s="239"/>
      <c r="I748" s="239"/>
      <c r="J748" s="239"/>
      <c r="K748" s="239"/>
      <c r="L748" s="239"/>
      <c r="M748" s="239"/>
    </row>
    <row r="749">
      <c r="A749" s="239"/>
      <c r="B749" s="239"/>
      <c r="C749" s="239"/>
      <c r="D749" s="239"/>
      <c r="E749" s="239"/>
      <c r="F749" s="239"/>
      <c r="G749" s="239"/>
      <c r="H749" s="239"/>
      <c r="I749" s="239"/>
      <c r="J749" s="239"/>
      <c r="K749" s="239"/>
      <c r="L749" s="239"/>
      <c r="M749" s="239"/>
    </row>
    <row r="750">
      <c r="A750" s="239"/>
      <c r="B750" s="239"/>
      <c r="C750" s="239"/>
      <c r="D750" s="239"/>
      <c r="E750" s="239"/>
      <c r="F750" s="239"/>
      <c r="G750" s="239"/>
      <c r="H750" s="239"/>
      <c r="I750" s="239"/>
      <c r="J750" s="239"/>
      <c r="K750" s="239"/>
      <c r="L750" s="239"/>
      <c r="M750" s="239"/>
    </row>
    <row r="751">
      <c r="A751" s="239"/>
      <c r="B751" s="239"/>
      <c r="C751" s="239"/>
      <c r="D751" s="239"/>
      <c r="E751" s="239"/>
      <c r="F751" s="239"/>
      <c r="G751" s="239"/>
      <c r="H751" s="239"/>
      <c r="I751" s="239"/>
      <c r="J751" s="239"/>
      <c r="K751" s="239"/>
      <c r="L751" s="239"/>
      <c r="M751" s="239"/>
    </row>
    <row r="752">
      <c r="A752" s="239"/>
      <c r="B752" s="239"/>
      <c r="C752" s="239"/>
      <c r="D752" s="239"/>
      <c r="E752" s="239"/>
      <c r="F752" s="239"/>
      <c r="G752" s="239"/>
      <c r="H752" s="239"/>
      <c r="I752" s="239"/>
      <c r="J752" s="239"/>
      <c r="K752" s="239"/>
      <c r="L752" s="239"/>
      <c r="M752" s="239"/>
    </row>
    <row r="753">
      <c r="A753" s="239"/>
      <c r="B753" s="239"/>
      <c r="C753" s="239"/>
      <c r="D753" s="239"/>
      <c r="E753" s="239"/>
      <c r="F753" s="239"/>
      <c r="G753" s="239"/>
      <c r="H753" s="239"/>
      <c r="I753" s="239"/>
      <c r="J753" s="239"/>
      <c r="K753" s="239"/>
      <c r="L753" s="239"/>
      <c r="M753" s="239"/>
    </row>
    <row r="754">
      <c r="A754" s="239"/>
      <c r="B754" s="239"/>
      <c r="C754" s="239"/>
      <c r="D754" s="239"/>
      <c r="E754" s="239"/>
      <c r="F754" s="239"/>
      <c r="G754" s="239"/>
      <c r="H754" s="239"/>
      <c r="I754" s="239"/>
      <c r="J754" s="239"/>
      <c r="K754" s="239"/>
      <c r="L754" s="239"/>
      <c r="M754" s="239"/>
    </row>
    <row r="755">
      <c r="A755" s="239"/>
      <c r="B755" s="239"/>
      <c r="C755" s="239"/>
      <c r="D755" s="239"/>
      <c r="E755" s="239"/>
      <c r="F755" s="239"/>
      <c r="G755" s="239"/>
      <c r="H755" s="239"/>
      <c r="I755" s="239"/>
      <c r="J755" s="239"/>
      <c r="K755" s="239"/>
      <c r="L755" s="239"/>
      <c r="M755" s="239"/>
    </row>
    <row r="756">
      <c r="A756" s="239"/>
      <c r="B756" s="239"/>
      <c r="C756" s="239"/>
      <c r="D756" s="239"/>
      <c r="E756" s="239"/>
      <c r="F756" s="239"/>
      <c r="G756" s="239"/>
      <c r="H756" s="239"/>
      <c r="I756" s="239"/>
      <c r="J756" s="239"/>
      <c r="K756" s="239"/>
      <c r="L756" s="239"/>
      <c r="M756" s="239"/>
    </row>
    <row r="757">
      <c r="A757" s="239"/>
      <c r="B757" s="239"/>
      <c r="C757" s="239"/>
      <c r="D757" s="239"/>
      <c r="E757" s="239"/>
      <c r="F757" s="239"/>
      <c r="G757" s="239"/>
      <c r="H757" s="239"/>
      <c r="I757" s="239"/>
      <c r="J757" s="239"/>
      <c r="K757" s="239"/>
      <c r="L757" s="239"/>
      <c r="M757" s="239"/>
    </row>
    <row r="758">
      <c r="A758" s="239"/>
      <c r="B758" s="239"/>
      <c r="C758" s="239"/>
      <c r="D758" s="239"/>
      <c r="E758" s="239"/>
      <c r="F758" s="239"/>
      <c r="G758" s="239"/>
      <c r="H758" s="239"/>
      <c r="I758" s="239"/>
      <c r="J758" s="239"/>
      <c r="K758" s="239"/>
      <c r="L758" s="239"/>
      <c r="M758" s="239"/>
    </row>
    <row r="759">
      <c r="A759" s="239"/>
      <c r="B759" s="239"/>
      <c r="C759" s="239"/>
      <c r="D759" s="239"/>
      <c r="E759" s="239"/>
      <c r="F759" s="239"/>
      <c r="G759" s="239"/>
      <c r="H759" s="239"/>
      <c r="I759" s="239"/>
      <c r="J759" s="239"/>
      <c r="K759" s="239"/>
      <c r="L759" s="239"/>
      <c r="M759" s="239"/>
    </row>
    <row r="760">
      <c r="A760" s="239"/>
      <c r="B760" s="239"/>
      <c r="C760" s="239"/>
      <c r="D760" s="239"/>
      <c r="E760" s="239"/>
      <c r="F760" s="239"/>
      <c r="G760" s="239"/>
      <c r="H760" s="239"/>
      <c r="I760" s="239"/>
      <c r="J760" s="239"/>
      <c r="K760" s="239"/>
      <c r="L760" s="239"/>
      <c r="M760" s="239"/>
    </row>
    <row r="761">
      <c r="A761" s="239"/>
      <c r="B761" s="239"/>
      <c r="C761" s="239"/>
      <c r="D761" s="239"/>
      <c r="E761" s="239"/>
      <c r="F761" s="239"/>
      <c r="G761" s="239"/>
      <c r="H761" s="239"/>
      <c r="I761" s="239"/>
      <c r="J761" s="239"/>
      <c r="K761" s="239"/>
      <c r="L761" s="239"/>
      <c r="M761" s="239"/>
    </row>
    <row r="762">
      <c r="A762" s="239"/>
      <c r="B762" s="239"/>
      <c r="C762" s="239"/>
      <c r="D762" s="239"/>
      <c r="E762" s="239"/>
      <c r="F762" s="239"/>
      <c r="G762" s="239"/>
      <c r="H762" s="239"/>
      <c r="I762" s="239"/>
      <c r="J762" s="239"/>
      <c r="K762" s="239"/>
      <c r="L762" s="239"/>
      <c r="M762" s="239"/>
    </row>
    <row r="763">
      <c r="A763" s="239"/>
      <c r="B763" s="239"/>
      <c r="C763" s="239"/>
      <c r="D763" s="239"/>
      <c r="E763" s="239"/>
      <c r="F763" s="239"/>
      <c r="G763" s="239"/>
      <c r="H763" s="239"/>
      <c r="I763" s="239"/>
      <c r="J763" s="239"/>
      <c r="K763" s="239"/>
      <c r="L763" s="239"/>
      <c r="M763" s="239"/>
    </row>
    <row r="764">
      <c r="A764" s="239"/>
      <c r="B764" s="239"/>
      <c r="C764" s="239"/>
      <c r="D764" s="239"/>
      <c r="E764" s="239"/>
      <c r="F764" s="239"/>
      <c r="G764" s="239"/>
      <c r="H764" s="239"/>
      <c r="I764" s="239"/>
      <c r="J764" s="239"/>
      <c r="K764" s="239"/>
      <c r="L764" s="239"/>
      <c r="M764" s="239"/>
    </row>
    <row r="765">
      <c r="A765" s="239"/>
      <c r="B765" s="239"/>
      <c r="C765" s="239"/>
      <c r="D765" s="239"/>
      <c r="E765" s="239"/>
      <c r="F765" s="239"/>
      <c r="G765" s="239"/>
      <c r="H765" s="239"/>
      <c r="I765" s="239"/>
      <c r="J765" s="239"/>
      <c r="K765" s="239"/>
      <c r="L765" s="239"/>
      <c r="M765" s="239"/>
    </row>
    <row r="766">
      <c r="A766" s="239"/>
      <c r="B766" s="239"/>
      <c r="C766" s="239"/>
      <c r="D766" s="239"/>
      <c r="E766" s="239"/>
      <c r="F766" s="239"/>
      <c r="G766" s="239"/>
      <c r="H766" s="239"/>
      <c r="I766" s="239"/>
      <c r="J766" s="239"/>
      <c r="K766" s="239"/>
      <c r="L766" s="239"/>
      <c r="M766" s="239"/>
    </row>
    <row r="767">
      <c r="A767" s="239"/>
      <c r="B767" s="239"/>
      <c r="C767" s="239"/>
      <c r="D767" s="239"/>
      <c r="E767" s="239"/>
      <c r="F767" s="239"/>
      <c r="G767" s="239"/>
      <c r="H767" s="239"/>
      <c r="I767" s="239"/>
      <c r="J767" s="239"/>
      <c r="K767" s="239"/>
      <c r="L767" s="239"/>
      <c r="M767" s="239"/>
    </row>
    <row r="768">
      <c r="A768" s="239"/>
      <c r="B768" s="239"/>
      <c r="C768" s="239"/>
      <c r="D768" s="239"/>
      <c r="E768" s="239"/>
      <c r="F768" s="239"/>
      <c r="G768" s="239"/>
      <c r="H768" s="239"/>
      <c r="I768" s="239"/>
      <c r="J768" s="239"/>
      <c r="K768" s="239"/>
      <c r="L768" s="239"/>
      <c r="M768" s="239"/>
    </row>
    <row r="769">
      <c r="A769" s="239"/>
      <c r="B769" s="239"/>
      <c r="C769" s="239"/>
      <c r="D769" s="239"/>
      <c r="E769" s="239"/>
      <c r="F769" s="239"/>
      <c r="G769" s="239"/>
      <c r="H769" s="239"/>
      <c r="I769" s="239"/>
      <c r="J769" s="239"/>
      <c r="K769" s="239"/>
      <c r="L769" s="239"/>
      <c r="M769" s="239"/>
    </row>
    <row r="770">
      <c r="A770" s="239"/>
      <c r="B770" s="239"/>
      <c r="C770" s="239"/>
      <c r="D770" s="239"/>
      <c r="E770" s="239"/>
      <c r="F770" s="239"/>
      <c r="G770" s="239"/>
      <c r="H770" s="239"/>
      <c r="I770" s="239"/>
      <c r="J770" s="239"/>
      <c r="K770" s="239"/>
      <c r="L770" s="239"/>
      <c r="M770" s="239"/>
    </row>
    <row r="771">
      <c r="A771" s="239"/>
      <c r="B771" s="239"/>
      <c r="C771" s="239"/>
      <c r="D771" s="239"/>
      <c r="E771" s="239"/>
      <c r="F771" s="239"/>
      <c r="G771" s="239"/>
      <c r="H771" s="239"/>
      <c r="I771" s="239"/>
      <c r="J771" s="239"/>
      <c r="K771" s="239"/>
      <c r="L771" s="239"/>
      <c r="M771" s="239"/>
    </row>
    <row r="772">
      <c r="A772" s="239"/>
      <c r="B772" s="239"/>
      <c r="C772" s="239"/>
      <c r="D772" s="239"/>
      <c r="E772" s="239"/>
      <c r="F772" s="239"/>
      <c r="G772" s="239"/>
      <c r="H772" s="239"/>
      <c r="I772" s="239"/>
      <c r="J772" s="239"/>
      <c r="K772" s="239"/>
      <c r="L772" s="239"/>
      <c r="M772" s="239"/>
    </row>
    <row r="773">
      <c r="A773" s="239"/>
      <c r="B773" s="239"/>
      <c r="C773" s="239"/>
      <c r="D773" s="239"/>
      <c r="E773" s="239"/>
      <c r="F773" s="239"/>
      <c r="G773" s="239"/>
      <c r="H773" s="239"/>
      <c r="I773" s="239"/>
      <c r="J773" s="239"/>
      <c r="K773" s="239"/>
      <c r="L773" s="239"/>
      <c r="M773" s="239"/>
    </row>
    <row r="774">
      <c r="A774" s="239"/>
      <c r="B774" s="239"/>
      <c r="C774" s="239"/>
      <c r="D774" s="239"/>
      <c r="E774" s="239"/>
      <c r="F774" s="239"/>
      <c r="G774" s="239"/>
      <c r="H774" s="239"/>
      <c r="I774" s="239"/>
      <c r="J774" s="239"/>
      <c r="K774" s="239"/>
      <c r="L774" s="239"/>
      <c r="M774" s="239"/>
    </row>
    <row r="775">
      <c r="A775" s="239"/>
      <c r="B775" s="239"/>
      <c r="C775" s="239"/>
      <c r="D775" s="239"/>
      <c r="E775" s="239"/>
      <c r="F775" s="239"/>
      <c r="G775" s="239"/>
      <c r="H775" s="239"/>
      <c r="I775" s="239"/>
      <c r="J775" s="239"/>
      <c r="K775" s="239"/>
      <c r="L775" s="239"/>
      <c r="M775" s="239"/>
    </row>
    <row r="776">
      <c r="A776" s="239"/>
      <c r="B776" s="239"/>
      <c r="C776" s="239"/>
      <c r="D776" s="239"/>
      <c r="E776" s="239"/>
      <c r="F776" s="239"/>
      <c r="G776" s="239"/>
      <c r="H776" s="239"/>
      <c r="I776" s="239"/>
      <c r="J776" s="239"/>
      <c r="K776" s="239"/>
      <c r="L776" s="239"/>
      <c r="M776" s="239"/>
    </row>
    <row r="777">
      <c r="A777" s="239"/>
      <c r="B777" s="239"/>
      <c r="C777" s="239"/>
      <c r="D777" s="239"/>
      <c r="E777" s="239"/>
      <c r="F777" s="239"/>
      <c r="G777" s="239"/>
      <c r="H777" s="239"/>
      <c r="I777" s="239"/>
      <c r="J777" s="239"/>
      <c r="K777" s="239"/>
      <c r="L777" s="239"/>
      <c r="M777" s="239"/>
    </row>
    <row r="778">
      <c r="A778" s="239"/>
      <c r="B778" s="239"/>
      <c r="C778" s="239"/>
      <c r="D778" s="239"/>
      <c r="E778" s="239"/>
      <c r="F778" s="239"/>
      <c r="G778" s="239"/>
      <c r="H778" s="239"/>
      <c r="I778" s="239"/>
      <c r="J778" s="239"/>
      <c r="K778" s="239"/>
      <c r="L778" s="239"/>
      <c r="M778" s="239"/>
    </row>
    <row r="779">
      <c r="A779" s="239"/>
      <c r="B779" s="239"/>
      <c r="C779" s="239"/>
      <c r="D779" s="239"/>
      <c r="E779" s="239"/>
      <c r="F779" s="239"/>
      <c r="G779" s="239"/>
      <c r="H779" s="239"/>
      <c r="I779" s="239"/>
      <c r="J779" s="239"/>
      <c r="K779" s="239"/>
      <c r="L779" s="239"/>
      <c r="M779" s="239"/>
    </row>
    <row r="780">
      <c r="A780" s="239"/>
      <c r="B780" s="239"/>
      <c r="C780" s="239"/>
      <c r="D780" s="239"/>
      <c r="E780" s="239"/>
      <c r="F780" s="239"/>
      <c r="G780" s="239"/>
      <c r="H780" s="239"/>
      <c r="I780" s="239"/>
      <c r="J780" s="239"/>
      <c r="K780" s="239"/>
      <c r="L780" s="239"/>
      <c r="M780" s="239"/>
    </row>
    <row r="781">
      <c r="A781" s="239"/>
      <c r="B781" s="239"/>
      <c r="C781" s="239"/>
      <c r="D781" s="239"/>
      <c r="E781" s="239"/>
      <c r="F781" s="239"/>
      <c r="G781" s="239"/>
      <c r="H781" s="239"/>
      <c r="I781" s="239"/>
      <c r="J781" s="239"/>
      <c r="K781" s="239"/>
      <c r="L781" s="239"/>
      <c r="M781" s="239"/>
    </row>
    <row r="782">
      <c r="A782" s="239"/>
      <c r="B782" s="239"/>
      <c r="C782" s="239"/>
      <c r="D782" s="239"/>
      <c r="E782" s="239"/>
      <c r="F782" s="239"/>
      <c r="G782" s="239"/>
      <c r="H782" s="239"/>
      <c r="I782" s="239"/>
      <c r="J782" s="239"/>
      <c r="K782" s="239"/>
      <c r="L782" s="239"/>
      <c r="M782" s="239"/>
    </row>
    <row r="783">
      <c r="A783" s="239"/>
      <c r="B783" s="239"/>
      <c r="C783" s="239"/>
      <c r="D783" s="239"/>
      <c r="E783" s="239"/>
      <c r="F783" s="239"/>
      <c r="G783" s="239"/>
      <c r="H783" s="239"/>
      <c r="I783" s="239"/>
      <c r="J783" s="239"/>
      <c r="K783" s="239"/>
      <c r="L783" s="239"/>
      <c r="M783" s="239"/>
    </row>
    <row r="784">
      <c r="A784" s="239"/>
      <c r="B784" s="239"/>
      <c r="C784" s="239"/>
      <c r="D784" s="239"/>
      <c r="E784" s="239"/>
      <c r="F784" s="239"/>
      <c r="G784" s="239"/>
      <c r="H784" s="239"/>
      <c r="I784" s="239"/>
      <c r="J784" s="239"/>
      <c r="K784" s="239"/>
      <c r="L784" s="239"/>
      <c r="M784" s="239"/>
    </row>
    <row r="785">
      <c r="A785" s="239"/>
      <c r="B785" s="239"/>
      <c r="C785" s="239"/>
      <c r="D785" s="239"/>
      <c r="E785" s="239"/>
      <c r="F785" s="239"/>
      <c r="G785" s="239"/>
      <c r="H785" s="239"/>
      <c r="I785" s="239"/>
      <c r="J785" s="239"/>
      <c r="K785" s="239"/>
      <c r="L785" s="239"/>
      <c r="M785" s="239"/>
    </row>
    <row r="786">
      <c r="A786" s="239"/>
      <c r="B786" s="239"/>
      <c r="C786" s="239"/>
      <c r="D786" s="239"/>
      <c r="E786" s="239"/>
      <c r="F786" s="239"/>
      <c r="G786" s="239"/>
      <c r="H786" s="239"/>
      <c r="I786" s="239"/>
      <c r="J786" s="239"/>
      <c r="K786" s="239"/>
      <c r="L786" s="239"/>
      <c r="M786" s="239"/>
    </row>
    <row r="787">
      <c r="A787" s="239"/>
      <c r="B787" s="239"/>
      <c r="C787" s="239"/>
      <c r="D787" s="239"/>
      <c r="E787" s="239"/>
      <c r="F787" s="239"/>
      <c r="G787" s="239"/>
      <c r="H787" s="239"/>
      <c r="I787" s="239"/>
      <c r="J787" s="239"/>
      <c r="K787" s="239"/>
      <c r="L787" s="239"/>
      <c r="M787" s="239"/>
    </row>
    <row r="788">
      <c r="A788" s="239"/>
      <c r="B788" s="239"/>
      <c r="C788" s="239"/>
      <c r="D788" s="239"/>
      <c r="E788" s="239"/>
      <c r="F788" s="239"/>
      <c r="G788" s="239"/>
      <c r="H788" s="239"/>
      <c r="I788" s="239"/>
      <c r="J788" s="239"/>
      <c r="K788" s="239"/>
      <c r="L788" s="239"/>
      <c r="M788" s="239"/>
    </row>
    <row r="789">
      <c r="A789" s="239"/>
      <c r="B789" s="239"/>
      <c r="C789" s="239"/>
      <c r="D789" s="239"/>
      <c r="E789" s="239"/>
      <c r="F789" s="239"/>
      <c r="G789" s="239"/>
      <c r="H789" s="239"/>
      <c r="I789" s="239"/>
      <c r="J789" s="239"/>
      <c r="K789" s="239"/>
      <c r="L789" s="239"/>
      <c r="M789" s="239"/>
    </row>
    <row r="790">
      <c r="A790" s="239"/>
      <c r="B790" s="239"/>
      <c r="C790" s="239"/>
      <c r="D790" s="239"/>
      <c r="E790" s="239"/>
      <c r="F790" s="239"/>
      <c r="G790" s="239"/>
      <c r="H790" s="239"/>
      <c r="I790" s="239"/>
      <c r="J790" s="239"/>
      <c r="K790" s="239"/>
      <c r="L790" s="239"/>
      <c r="M790" s="239"/>
    </row>
    <row r="791">
      <c r="A791" s="239"/>
      <c r="B791" s="239"/>
      <c r="C791" s="239"/>
      <c r="D791" s="239"/>
      <c r="E791" s="239"/>
      <c r="F791" s="239"/>
      <c r="G791" s="239"/>
      <c r="H791" s="239"/>
      <c r="I791" s="239"/>
      <c r="J791" s="239"/>
      <c r="K791" s="239"/>
      <c r="L791" s="239"/>
      <c r="M791" s="239"/>
    </row>
    <row r="792">
      <c r="A792" s="239"/>
      <c r="B792" s="239"/>
      <c r="C792" s="239"/>
      <c r="D792" s="239"/>
      <c r="E792" s="239"/>
      <c r="F792" s="239"/>
      <c r="G792" s="239"/>
      <c r="H792" s="239"/>
      <c r="I792" s="239"/>
      <c r="J792" s="239"/>
      <c r="K792" s="239"/>
      <c r="L792" s="239"/>
      <c r="M792" s="239"/>
    </row>
    <row r="793">
      <c r="A793" s="239"/>
      <c r="B793" s="239"/>
      <c r="C793" s="239"/>
      <c r="D793" s="239"/>
      <c r="E793" s="239"/>
      <c r="F793" s="239"/>
      <c r="G793" s="239"/>
      <c r="H793" s="239"/>
      <c r="I793" s="239"/>
      <c r="J793" s="239"/>
      <c r="K793" s="239"/>
      <c r="L793" s="239"/>
      <c r="M793" s="239"/>
    </row>
    <row r="794">
      <c r="A794" s="239"/>
      <c r="B794" s="239"/>
      <c r="C794" s="239"/>
      <c r="D794" s="239"/>
      <c r="E794" s="239"/>
      <c r="F794" s="239"/>
      <c r="G794" s="239"/>
      <c r="H794" s="239"/>
      <c r="I794" s="239"/>
      <c r="J794" s="239"/>
      <c r="K794" s="239"/>
      <c r="L794" s="239"/>
      <c r="M794" s="239"/>
    </row>
    <row r="795">
      <c r="A795" s="239"/>
      <c r="B795" s="239"/>
      <c r="C795" s="239"/>
      <c r="D795" s="239"/>
      <c r="E795" s="239"/>
      <c r="F795" s="239"/>
      <c r="G795" s="239"/>
      <c r="H795" s="239"/>
      <c r="I795" s="239"/>
      <c r="J795" s="239"/>
      <c r="K795" s="239"/>
      <c r="L795" s="239"/>
      <c r="M795" s="239"/>
    </row>
    <row r="796">
      <c r="A796" s="239"/>
      <c r="B796" s="239"/>
      <c r="C796" s="239"/>
      <c r="D796" s="239"/>
      <c r="E796" s="239"/>
      <c r="F796" s="239"/>
      <c r="G796" s="239"/>
      <c r="H796" s="239"/>
      <c r="I796" s="239"/>
      <c r="J796" s="239"/>
      <c r="K796" s="239"/>
      <c r="L796" s="239"/>
      <c r="M796" s="239"/>
    </row>
    <row r="797">
      <c r="A797" s="239"/>
      <c r="B797" s="239"/>
      <c r="C797" s="239"/>
      <c r="D797" s="239"/>
      <c r="E797" s="239"/>
      <c r="F797" s="239"/>
      <c r="G797" s="239"/>
      <c r="H797" s="239"/>
      <c r="I797" s="239"/>
      <c r="J797" s="239"/>
      <c r="K797" s="239"/>
      <c r="L797" s="239"/>
      <c r="M797" s="239"/>
    </row>
    <row r="798">
      <c r="A798" s="239"/>
      <c r="B798" s="239"/>
      <c r="C798" s="239"/>
      <c r="D798" s="239"/>
      <c r="E798" s="239"/>
      <c r="F798" s="239"/>
      <c r="G798" s="239"/>
      <c r="H798" s="239"/>
      <c r="I798" s="239"/>
      <c r="J798" s="239"/>
      <c r="K798" s="239"/>
      <c r="L798" s="239"/>
      <c r="M798" s="239"/>
    </row>
    <row r="799">
      <c r="A799" s="239"/>
      <c r="B799" s="239"/>
      <c r="C799" s="239"/>
      <c r="D799" s="239"/>
      <c r="E799" s="239"/>
      <c r="F799" s="239"/>
      <c r="G799" s="239"/>
      <c r="H799" s="239"/>
      <c r="I799" s="239"/>
      <c r="J799" s="239"/>
      <c r="K799" s="239"/>
      <c r="L799" s="239"/>
      <c r="M799" s="239"/>
    </row>
    <row r="800">
      <c r="A800" s="239"/>
      <c r="B800" s="239"/>
      <c r="C800" s="239"/>
      <c r="D800" s="239"/>
      <c r="E800" s="239"/>
      <c r="F800" s="239"/>
      <c r="G800" s="239"/>
      <c r="H800" s="239"/>
      <c r="I800" s="239"/>
      <c r="J800" s="239"/>
      <c r="K800" s="239"/>
      <c r="L800" s="239"/>
      <c r="M800" s="239"/>
    </row>
    <row r="801">
      <c r="A801" s="239"/>
      <c r="B801" s="239"/>
      <c r="C801" s="239"/>
      <c r="D801" s="239"/>
      <c r="E801" s="239"/>
      <c r="F801" s="239"/>
      <c r="G801" s="239"/>
      <c r="H801" s="239"/>
      <c r="I801" s="239"/>
      <c r="J801" s="239"/>
      <c r="K801" s="239"/>
      <c r="L801" s="239"/>
      <c r="M801" s="239"/>
    </row>
    <row r="802">
      <c r="A802" s="239"/>
      <c r="B802" s="239"/>
      <c r="C802" s="239"/>
      <c r="D802" s="239"/>
      <c r="E802" s="239"/>
      <c r="F802" s="239"/>
      <c r="G802" s="239"/>
      <c r="H802" s="239"/>
      <c r="I802" s="239"/>
      <c r="J802" s="239"/>
      <c r="K802" s="239"/>
      <c r="L802" s="239"/>
      <c r="M802" s="239"/>
    </row>
    <row r="803">
      <c r="A803" s="239"/>
      <c r="B803" s="239"/>
      <c r="C803" s="239"/>
      <c r="D803" s="239"/>
      <c r="E803" s="239"/>
      <c r="F803" s="239"/>
      <c r="G803" s="239"/>
      <c r="H803" s="239"/>
      <c r="I803" s="239"/>
      <c r="J803" s="239"/>
      <c r="K803" s="239"/>
      <c r="L803" s="239"/>
      <c r="M803" s="239"/>
    </row>
    <row r="804">
      <c r="A804" s="239"/>
      <c r="B804" s="239"/>
      <c r="C804" s="239"/>
      <c r="D804" s="239"/>
      <c r="E804" s="239"/>
      <c r="F804" s="239"/>
      <c r="G804" s="239"/>
      <c r="H804" s="239"/>
      <c r="I804" s="239"/>
      <c r="J804" s="239"/>
      <c r="K804" s="239"/>
      <c r="L804" s="239"/>
      <c r="M804" s="239"/>
    </row>
    <row r="805">
      <c r="A805" s="239"/>
      <c r="B805" s="239"/>
      <c r="C805" s="239"/>
      <c r="D805" s="239"/>
      <c r="E805" s="239"/>
      <c r="F805" s="239"/>
      <c r="G805" s="239"/>
      <c r="H805" s="239"/>
      <c r="I805" s="239"/>
      <c r="J805" s="239"/>
      <c r="K805" s="239"/>
      <c r="L805" s="239"/>
      <c r="M805" s="239"/>
    </row>
    <row r="806">
      <c r="A806" s="239"/>
      <c r="B806" s="239"/>
      <c r="C806" s="239"/>
      <c r="D806" s="239"/>
      <c r="E806" s="239"/>
      <c r="F806" s="239"/>
      <c r="G806" s="239"/>
      <c r="H806" s="239"/>
      <c r="I806" s="239"/>
      <c r="J806" s="239"/>
      <c r="K806" s="239"/>
      <c r="L806" s="239"/>
      <c r="M806" s="239"/>
    </row>
    <row r="807">
      <c r="A807" s="239"/>
      <c r="B807" s="239"/>
      <c r="C807" s="239"/>
      <c r="D807" s="239"/>
      <c r="E807" s="239"/>
      <c r="F807" s="239"/>
      <c r="G807" s="239"/>
      <c r="H807" s="239"/>
      <c r="I807" s="239"/>
      <c r="J807" s="239"/>
      <c r="K807" s="239"/>
      <c r="L807" s="239"/>
      <c r="M807" s="239"/>
    </row>
    <row r="808">
      <c r="A808" s="239"/>
      <c r="B808" s="239"/>
      <c r="C808" s="239"/>
      <c r="D808" s="239"/>
      <c r="E808" s="239"/>
      <c r="F808" s="239"/>
      <c r="G808" s="239"/>
      <c r="H808" s="239"/>
      <c r="I808" s="239"/>
      <c r="J808" s="239"/>
      <c r="K808" s="239"/>
      <c r="L808" s="239"/>
      <c r="M808" s="239"/>
    </row>
    <row r="809">
      <c r="A809" s="239"/>
      <c r="B809" s="239"/>
      <c r="C809" s="239"/>
      <c r="D809" s="239"/>
      <c r="E809" s="239"/>
      <c r="F809" s="239"/>
      <c r="G809" s="239"/>
      <c r="H809" s="239"/>
      <c r="I809" s="239"/>
      <c r="J809" s="239"/>
      <c r="K809" s="239"/>
      <c r="L809" s="239"/>
      <c r="M809" s="239"/>
    </row>
    <row r="810">
      <c r="A810" s="239"/>
      <c r="B810" s="239"/>
      <c r="C810" s="239"/>
      <c r="D810" s="239"/>
      <c r="E810" s="239"/>
      <c r="F810" s="239"/>
      <c r="G810" s="239"/>
      <c r="H810" s="239"/>
      <c r="I810" s="239"/>
      <c r="J810" s="239"/>
      <c r="K810" s="239"/>
      <c r="L810" s="239"/>
      <c r="M810" s="239"/>
    </row>
    <row r="811">
      <c r="A811" s="239"/>
      <c r="B811" s="239"/>
      <c r="C811" s="239"/>
      <c r="D811" s="239"/>
      <c r="E811" s="239"/>
      <c r="F811" s="239"/>
      <c r="G811" s="239"/>
      <c r="H811" s="239"/>
      <c r="I811" s="239"/>
      <c r="J811" s="239"/>
      <c r="K811" s="239"/>
      <c r="L811" s="239"/>
      <c r="M811" s="239"/>
    </row>
    <row r="812">
      <c r="A812" s="239"/>
      <c r="B812" s="239"/>
      <c r="C812" s="239"/>
      <c r="D812" s="239"/>
      <c r="E812" s="239"/>
      <c r="F812" s="239"/>
      <c r="G812" s="239"/>
      <c r="H812" s="239"/>
      <c r="I812" s="239"/>
      <c r="J812" s="239"/>
      <c r="K812" s="239"/>
      <c r="L812" s="239"/>
      <c r="M812" s="239"/>
    </row>
    <row r="813">
      <c r="A813" s="239"/>
      <c r="B813" s="239"/>
      <c r="C813" s="239"/>
      <c r="D813" s="239"/>
      <c r="E813" s="239"/>
      <c r="F813" s="239"/>
      <c r="G813" s="239"/>
      <c r="H813" s="239"/>
      <c r="I813" s="239"/>
      <c r="J813" s="239"/>
      <c r="K813" s="239"/>
      <c r="L813" s="239"/>
      <c r="M813" s="239"/>
    </row>
    <row r="814">
      <c r="A814" s="239"/>
      <c r="B814" s="239"/>
      <c r="C814" s="239"/>
      <c r="D814" s="239"/>
      <c r="E814" s="239"/>
      <c r="F814" s="239"/>
      <c r="G814" s="239"/>
      <c r="H814" s="239"/>
      <c r="I814" s="239"/>
      <c r="J814" s="239"/>
      <c r="K814" s="239"/>
      <c r="L814" s="239"/>
      <c r="M814" s="239"/>
    </row>
    <row r="815">
      <c r="A815" s="239"/>
      <c r="B815" s="239"/>
      <c r="C815" s="239"/>
      <c r="D815" s="239"/>
      <c r="E815" s="239"/>
      <c r="F815" s="239"/>
      <c r="G815" s="239"/>
      <c r="H815" s="239"/>
      <c r="I815" s="239"/>
      <c r="J815" s="239"/>
      <c r="K815" s="239"/>
      <c r="L815" s="239"/>
      <c r="M815" s="239"/>
    </row>
    <row r="816">
      <c r="A816" s="239"/>
      <c r="B816" s="239"/>
      <c r="C816" s="239"/>
      <c r="D816" s="239"/>
      <c r="E816" s="239"/>
      <c r="F816" s="239"/>
      <c r="G816" s="239"/>
      <c r="H816" s="239"/>
      <c r="I816" s="239"/>
      <c r="J816" s="239"/>
      <c r="K816" s="239"/>
      <c r="L816" s="239"/>
      <c r="M816" s="239"/>
    </row>
    <row r="817">
      <c r="A817" s="239"/>
      <c r="B817" s="239"/>
      <c r="C817" s="239"/>
      <c r="D817" s="239"/>
      <c r="E817" s="239"/>
      <c r="F817" s="239"/>
      <c r="G817" s="239"/>
      <c r="H817" s="239"/>
      <c r="I817" s="239"/>
      <c r="J817" s="239"/>
      <c r="K817" s="239"/>
      <c r="L817" s="239"/>
      <c r="M817" s="239"/>
    </row>
    <row r="818">
      <c r="A818" s="239"/>
      <c r="B818" s="239"/>
      <c r="C818" s="239"/>
      <c r="D818" s="239"/>
      <c r="E818" s="239"/>
      <c r="F818" s="239"/>
      <c r="G818" s="239"/>
      <c r="H818" s="239"/>
      <c r="I818" s="239"/>
      <c r="J818" s="239"/>
      <c r="K818" s="239"/>
      <c r="L818" s="239"/>
      <c r="M818" s="239"/>
    </row>
    <row r="819">
      <c r="A819" s="239"/>
      <c r="B819" s="239"/>
      <c r="C819" s="239"/>
      <c r="D819" s="239"/>
      <c r="E819" s="239"/>
      <c r="F819" s="239"/>
      <c r="G819" s="239"/>
      <c r="H819" s="239"/>
      <c r="I819" s="239"/>
      <c r="J819" s="239"/>
      <c r="K819" s="239"/>
      <c r="L819" s="239"/>
      <c r="M819" s="239"/>
    </row>
    <row r="820">
      <c r="A820" s="239"/>
      <c r="B820" s="239"/>
      <c r="C820" s="239"/>
      <c r="D820" s="239"/>
      <c r="E820" s="239"/>
      <c r="F820" s="239"/>
      <c r="G820" s="239"/>
      <c r="H820" s="239"/>
      <c r="I820" s="239"/>
      <c r="J820" s="239"/>
      <c r="K820" s="239"/>
      <c r="L820" s="239"/>
      <c r="M820" s="239"/>
    </row>
    <row r="821">
      <c r="A821" s="239"/>
      <c r="B821" s="239"/>
      <c r="C821" s="239"/>
      <c r="D821" s="239"/>
      <c r="E821" s="239"/>
      <c r="F821" s="239"/>
      <c r="G821" s="239"/>
      <c r="H821" s="239"/>
      <c r="I821" s="239"/>
      <c r="J821" s="239"/>
      <c r="K821" s="239"/>
      <c r="L821" s="239"/>
      <c r="M821" s="239"/>
    </row>
    <row r="822">
      <c r="A822" s="239"/>
      <c r="B822" s="239"/>
      <c r="C822" s="239"/>
      <c r="D822" s="239"/>
      <c r="E822" s="239"/>
      <c r="F822" s="239"/>
      <c r="G822" s="239"/>
      <c r="H822" s="239"/>
      <c r="I822" s="239"/>
      <c r="J822" s="239"/>
      <c r="K822" s="239"/>
      <c r="L822" s="239"/>
      <c r="M822" s="239"/>
    </row>
    <row r="823">
      <c r="A823" s="239"/>
      <c r="B823" s="239"/>
      <c r="C823" s="239"/>
      <c r="D823" s="239"/>
      <c r="E823" s="239"/>
      <c r="F823" s="239"/>
      <c r="G823" s="239"/>
      <c r="H823" s="239"/>
      <c r="I823" s="239"/>
      <c r="J823" s="239"/>
      <c r="K823" s="239"/>
      <c r="L823" s="239"/>
      <c r="M823" s="239"/>
    </row>
    <row r="824">
      <c r="A824" s="239"/>
      <c r="B824" s="239"/>
      <c r="C824" s="239"/>
      <c r="D824" s="239"/>
      <c r="E824" s="239"/>
      <c r="F824" s="239"/>
      <c r="G824" s="239"/>
      <c r="H824" s="239"/>
      <c r="I824" s="239"/>
      <c r="J824" s="239"/>
      <c r="K824" s="239"/>
      <c r="L824" s="239"/>
      <c r="M824" s="239"/>
    </row>
    <row r="825">
      <c r="A825" s="239"/>
      <c r="B825" s="239"/>
      <c r="C825" s="239"/>
      <c r="D825" s="239"/>
      <c r="E825" s="239"/>
      <c r="F825" s="239"/>
      <c r="G825" s="239"/>
      <c r="H825" s="239"/>
      <c r="I825" s="239"/>
      <c r="J825" s="239"/>
      <c r="K825" s="239"/>
      <c r="L825" s="239"/>
      <c r="M825" s="239"/>
    </row>
    <row r="826">
      <c r="A826" s="239"/>
      <c r="B826" s="239"/>
      <c r="C826" s="239"/>
      <c r="D826" s="239"/>
      <c r="E826" s="239"/>
      <c r="F826" s="239"/>
      <c r="G826" s="239"/>
      <c r="H826" s="239"/>
      <c r="I826" s="239"/>
      <c r="J826" s="239"/>
      <c r="K826" s="239"/>
      <c r="L826" s="239"/>
      <c r="M826" s="239"/>
    </row>
    <row r="827">
      <c r="A827" s="239"/>
      <c r="B827" s="239"/>
      <c r="C827" s="239"/>
      <c r="D827" s="239"/>
      <c r="E827" s="239"/>
      <c r="F827" s="239"/>
      <c r="G827" s="239"/>
      <c r="H827" s="239"/>
      <c r="I827" s="239"/>
      <c r="J827" s="239"/>
      <c r="K827" s="239"/>
      <c r="L827" s="239"/>
      <c r="M827" s="239"/>
    </row>
    <row r="828">
      <c r="A828" s="239"/>
      <c r="B828" s="239"/>
      <c r="C828" s="239"/>
      <c r="D828" s="239"/>
      <c r="E828" s="239"/>
      <c r="F828" s="239"/>
      <c r="G828" s="239"/>
      <c r="H828" s="239"/>
      <c r="I828" s="239"/>
      <c r="J828" s="239"/>
      <c r="K828" s="239"/>
      <c r="L828" s="239"/>
      <c r="M828" s="239"/>
    </row>
    <row r="829">
      <c r="A829" s="239"/>
      <c r="B829" s="239"/>
      <c r="C829" s="239"/>
      <c r="D829" s="239"/>
      <c r="E829" s="239"/>
      <c r="F829" s="239"/>
      <c r="G829" s="239"/>
      <c r="H829" s="239"/>
      <c r="I829" s="239"/>
      <c r="J829" s="239"/>
      <c r="K829" s="239"/>
      <c r="L829" s="239"/>
      <c r="M829" s="239"/>
    </row>
    <row r="830">
      <c r="A830" s="239"/>
      <c r="B830" s="239"/>
      <c r="C830" s="239"/>
      <c r="D830" s="239"/>
      <c r="E830" s="239"/>
      <c r="F830" s="239"/>
      <c r="G830" s="239"/>
      <c r="H830" s="239"/>
      <c r="I830" s="239"/>
      <c r="J830" s="239"/>
      <c r="K830" s="239"/>
      <c r="L830" s="239"/>
      <c r="M830" s="239"/>
    </row>
    <row r="831">
      <c r="A831" s="239"/>
      <c r="B831" s="239"/>
      <c r="C831" s="239"/>
      <c r="D831" s="239"/>
      <c r="E831" s="239"/>
      <c r="F831" s="239"/>
      <c r="G831" s="239"/>
      <c r="H831" s="239"/>
      <c r="I831" s="239"/>
      <c r="J831" s="239"/>
      <c r="K831" s="239"/>
      <c r="L831" s="239"/>
      <c r="M831" s="239"/>
    </row>
    <row r="832">
      <c r="A832" s="239"/>
      <c r="B832" s="239"/>
      <c r="C832" s="239"/>
      <c r="D832" s="239"/>
      <c r="E832" s="239"/>
      <c r="F832" s="239"/>
      <c r="G832" s="239"/>
      <c r="H832" s="239"/>
      <c r="I832" s="239"/>
      <c r="J832" s="239"/>
      <c r="K832" s="239"/>
      <c r="L832" s="239"/>
      <c r="M832" s="239"/>
    </row>
    <row r="833">
      <c r="A833" s="239"/>
      <c r="B833" s="239"/>
      <c r="C833" s="239"/>
      <c r="D833" s="239"/>
      <c r="E833" s="239"/>
      <c r="F833" s="239"/>
      <c r="G833" s="239"/>
      <c r="H833" s="239"/>
      <c r="I833" s="239"/>
      <c r="J833" s="239"/>
      <c r="K833" s="239"/>
      <c r="L833" s="239"/>
      <c r="M833" s="239"/>
    </row>
    <row r="834">
      <c r="A834" s="239"/>
      <c r="B834" s="239"/>
      <c r="C834" s="239"/>
      <c r="D834" s="239"/>
      <c r="E834" s="239"/>
      <c r="F834" s="239"/>
      <c r="G834" s="239"/>
      <c r="H834" s="239"/>
      <c r="I834" s="239"/>
      <c r="J834" s="239"/>
      <c r="K834" s="239"/>
      <c r="L834" s="239"/>
      <c r="M834" s="239"/>
    </row>
    <row r="835">
      <c r="A835" s="239"/>
      <c r="B835" s="239"/>
      <c r="C835" s="239"/>
      <c r="D835" s="239"/>
      <c r="E835" s="239"/>
      <c r="F835" s="239"/>
      <c r="G835" s="239"/>
      <c r="H835" s="239"/>
      <c r="I835" s="239"/>
      <c r="J835" s="239"/>
      <c r="K835" s="239"/>
      <c r="L835" s="239"/>
      <c r="M835" s="239"/>
    </row>
    <row r="836">
      <c r="A836" s="239"/>
      <c r="B836" s="239"/>
      <c r="C836" s="239"/>
      <c r="D836" s="239"/>
      <c r="E836" s="239"/>
      <c r="F836" s="239"/>
      <c r="G836" s="239"/>
      <c r="H836" s="239"/>
      <c r="I836" s="239"/>
      <c r="J836" s="239"/>
      <c r="K836" s="239"/>
      <c r="L836" s="239"/>
      <c r="M836" s="239"/>
    </row>
    <row r="837">
      <c r="A837" s="239"/>
      <c r="B837" s="239"/>
      <c r="C837" s="239"/>
      <c r="D837" s="239"/>
      <c r="E837" s="239"/>
      <c r="F837" s="239"/>
      <c r="G837" s="239"/>
      <c r="H837" s="239"/>
      <c r="I837" s="239"/>
      <c r="J837" s="239"/>
      <c r="K837" s="239"/>
      <c r="L837" s="239"/>
      <c r="M837" s="239"/>
    </row>
    <row r="838">
      <c r="A838" s="239"/>
      <c r="B838" s="239"/>
      <c r="C838" s="239"/>
      <c r="D838" s="239"/>
      <c r="E838" s="239"/>
      <c r="F838" s="239"/>
      <c r="G838" s="239"/>
      <c r="H838" s="239"/>
      <c r="I838" s="239"/>
      <c r="J838" s="239"/>
      <c r="K838" s="239"/>
      <c r="L838" s="239"/>
      <c r="M838" s="239"/>
    </row>
    <row r="839">
      <c r="A839" s="239"/>
      <c r="B839" s="239"/>
      <c r="C839" s="239"/>
      <c r="D839" s="239"/>
      <c r="E839" s="239"/>
      <c r="F839" s="239"/>
      <c r="G839" s="239"/>
      <c r="H839" s="239"/>
      <c r="I839" s="239"/>
      <c r="J839" s="239"/>
      <c r="K839" s="239"/>
      <c r="L839" s="239"/>
      <c r="M839" s="239"/>
    </row>
    <row r="840">
      <c r="A840" s="239"/>
      <c r="B840" s="239"/>
      <c r="C840" s="239"/>
      <c r="D840" s="239"/>
      <c r="E840" s="239"/>
      <c r="F840" s="239"/>
      <c r="G840" s="239"/>
      <c r="H840" s="239"/>
      <c r="I840" s="239"/>
      <c r="J840" s="239"/>
      <c r="K840" s="239"/>
      <c r="L840" s="239"/>
      <c r="M840" s="239"/>
    </row>
    <row r="841">
      <c r="A841" s="239"/>
      <c r="B841" s="239"/>
      <c r="C841" s="239"/>
      <c r="D841" s="239"/>
      <c r="E841" s="239"/>
      <c r="F841" s="239"/>
      <c r="G841" s="239"/>
      <c r="H841" s="239"/>
      <c r="I841" s="239"/>
      <c r="J841" s="239"/>
      <c r="K841" s="239"/>
      <c r="L841" s="239"/>
      <c r="M841" s="239"/>
    </row>
    <row r="842">
      <c r="A842" s="239"/>
      <c r="B842" s="239"/>
      <c r="C842" s="239"/>
      <c r="D842" s="239"/>
      <c r="E842" s="239"/>
      <c r="F842" s="239"/>
      <c r="G842" s="239"/>
      <c r="H842" s="239"/>
      <c r="I842" s="239"/>
      <c r="J842" s="239"/>
      <c r="K842" s="239"/>
      <c r="L842" s="239"/>
      <c r="M842" s="239"/>
    </row>
    <row r="843">
      <c r="A843" s="239"/>
      <c r="B843" s="239"/>
      <c r="C843" s="239"/>
      <c r="D843" s="239"/>
      <c r="E843" s="239"/>
      <c r="F843" s="239"/>
      <c r="G843" s="239"/>
      <c r="H843" s="239"/>
      <c r="I843" s="239"/>
      <c r="J843" s="239"/>
      <c r="K843" s="239"/>
      <c r="L843" s="239"/>
      <c r="M843" s="239"/>
    </row>
    <row r="844">
      <c r="A844" s="239"/>
      <c r="B844" s="239"/>
      <c r="C844" s="239"/>
      <c r="D844" s="239"/>
      <c r="E844" s="239"/>
      <c r="F844" s="239"/>
      <c r="G844" s="239"/>
      <c r="H844" s="239"/>
      <c r="I844" s="239"/>
      <c r="J844" s="239"/>
      <c r="K844" s="239"/>
      <c r="L844" s="239"/>
      <c r="M844" s="239"/>
    </row>
    <row r="845">
      <c r="A845" s="239"/>
      <c r="B845" s="239"/>
      <c r="C845" s="239"/>
      <c r="D845" s="239"/>
      <c r="E845" s="239"/>
      <c r="F845" s="239"/>
      <c r="G845" s="239"/>
      <c r="H845" s="239"/>
      <c r="I845" s="239"/>
      <c r="J845" s="239"/>
      <c r="K845" s="239"/>
      <c r="L845" s="239"/>
      <c r="M845" s="239"/>
    </row>
    <row r="846">
      <c r="A846" s="239"/>
      <c r="B846" s="239"/>
      <c r="C846" s="239"/>
      <c r="D846" s="239"/>
      <c r="E846" s="239"/>
      <c r="F846" s="239"/>
      <c r="G846" s="239"/>
      <c r="H846" s="239"/>
      <c r="I846" s="239"/>
      <c r="J846" s="239"/>
      <c r="K846" s="239"/>
      <c r="L846" s="239"/>
      <c r="M846" s="239"/>
    </row>
    <row r="847">
      <c r="A847" s="239"/>
      <c r="B847" s="239"/>
      <c r="C847" s="239"/>
      <c r="D847" s="239"/>
      <c r="E847" s="239"/>
      <c r="F847" s="239"/>
      <c r="G847" s="239"/>
      <c r="H847" s="239"/>
      <c r="I847" s="239"/>
      <c r="J847" s="239"/>
      <c r="K847" s="239"/>
      <c r="L847" s="239"/>
      <c r="M847" s="239"/>
    </row>
    <row r="848">
      <c r="A848" s="239"/>
      <c r="B848" s="239"/>
      <c r="C848" s="239"/>
      <c r="D848" s="239"/>
      <c r="E848" s="239"/>
      <c r="F848" s="239"/>
      <c r="G848" s="239"/>
      <c r="H848" s="239"/>
      <c r="I848" s="239"/>
      <c r="J848" s="239"/>
      <c r="K848" s="239"/>
      <c r="L848" s="239"/>
      <c r="M848" s="239"/>
    </row>
    <row r="849">
      <c r="A849" s="239"/>
      <c r="B849" s="239"/>
      <c r="C849" s="239"/>
      <c r="D849" s="239"/>
      <c r="E849" s="239"/>
      <c r="F849" s="239"/>
      <c r="G849" s="239"/>
      <c r="H849" s="239"/>
      <c r="I849" s="239"/>
      <c r="J849" s="239"/>
      <c r="K849" s="239"/>
      <c r="L849" s="239"/>
      <c r="M849" s="239"/>
    </row>
    <row r="850">
      <c r="A850" s="239"/>
      <c r="B850" s="239"/>
      <c r="C850" s="239"/>
      <c r="D850" s="239"/>
      <c r="E850" s="239"/>
      <c r="F850" s="239"/>
      <c r="G850" s="239"/>
      <c r="H850" s="239"/>
      <c r="I850" s="239"/>
      <c r="J850" s="239"/>
      <c r="K850" s="239"/>
      <c r="L850" s="239"/>
      <c r="M850" s="239"/>
    </row>
    <row r="851">
      <c r="A851" s="239"/>
      <c r="B851" s="239"/>
      <c r="C851" s="239"/>
      <c r="D851" s="239"/>
      <c r="E851" s="239"/>
      <c r="F851" s="239"/>
      <c r="G851" s="239"/>
      <c r="H851" s="239"/>
      <c r="I851" s="239"/>
      <c r="J851" s="239"/>
      <c r="K851" s="239"/>
      <c r="L851" s="239"/>
      <c r="M851" s="239"/>
    </row>
    <row r="852">
      <c r="A852" s="239"/>
      <c r="B852" s="239"/>
      <c r="C852" s="239"/>
      <c r="D852" s="239"/>
      <c r="E852" s="239"/>
      <c r="F852" s="239"/>
      <c r="G852" s="239"/>
      <c r="H852" s="239"/>
      <c r="I852" s="239"/>
      <c r="J852" s="239"/>
      <c r="K852" s="239"/>
      <c r="L852" s="239"/>
      <c r="M852" s="239"/>
    </row>
    <row r="853">
      <c r="A853" s="239"/>
      <c r="B853" s="239"/>
      <c r="C853" s="239"/>
      <c r="D853" s="239"/>
      <c r="E853" s="239"/>
      <c r="F853" s="239"/>
      <c r="G853" s="239"/>
      <c r="H853" s="239"/>
      <c r="I853" s="239"/>
      <c r="J853" s="239"/>
      <c r="K853" s="239"/>
      <c r="L853" s="239"/>
      <c r="M853" s="239"/>
    </row>
    <row r="854">
      <c r="A854" s="239"/>
      <c r="B854" s="239"/>
      <c r="C854" s="239"/>
      <c r="D854" s="239"/>
      <c r="E854" s="239"/>
      <c r="F854" s="239"/>
      <c r="G854" s="239"/>
      <c r="H854" s="239"/>
      <c r="I854" s="239"/>
      <c r="J854" s="239"/>
      <c r="K854" s="239"/>
      <c r="L854" s="239"/>
      <c r="M854" s="239"/>
    </row>
    <row r="855">
      <c r="A855" s="239"/>
      <c r="B855" s="239"/>
      <c r="C855" s="239"/>
      <c r="D855" s="239"/>
      <c r="E855" s="239"/>
      <c r="F855" s="239"/>
      <c r="G855" s="239"/>
      <c r="H855" s="239"/>
      <c r="I855" s="239"/>
      <c r="J855" s="239"/>
      <c r="K855" s="239"/>
      <c r="L855" s="239"/>
      <c r="M855" s="239"/>
    </row>
    <row r="856">
      <c r="A856" s="239"/>
      <c r="B856" s="239"/>
      <c r="C856" s="239"/>
      <c r="D856" s="239"/>
      <c r="E856" s="239"/>
      <c r="F856" s="239"/>
      <c r="G856" s="239"/>
      <c r="H856" s="239"/>
      <c r="I856" s="239"/>
      <c r="J856" s="239"/>
      <c r="K856" s="239"/>
      <c r="L856" s="239"/>
      <c r="M856" s="239"/>
    </row>
    <row r="857">
      <c r="A857" s="239"/>
      <c r="B857" s="239"/>
      <c r="C857" s="239"/>
      <c r="D857" s="239"/>
      <c r="E857" s="239"/>
      <c r="F857" s="239"/>
      <c r="G857" s="239"/>
      <c r="H857" s="239"/>
      <c r="I857" s="239"/>
      <c r="J857" s="239"/>
      <c r="K857" s="239"/>
      <c r="L857" s="239"/>
      <c r="M857" s="239"/>
    </row>
    <row r="858">
      <c r="A858" s="239"/>
      <c r="B858" s="239"/>
      <c r="C858" s="239"/>
      <c r="D858" s="239"/>
      <c r="E858" s="239"/>
      <c r="F858" s="239"/>
      <c r="G858" s="239"/>
      <c r="H858" s="239"/>
      <c r="I858" s="239"/>
      <c r="J858" s="239"/>
      <c r="K858" s="239"/>
      <c r="L858" s="239"/>
      <c r="M858" s="239"/>
    </row>
    <row r="859">
      <c r="A859" s="239"/>
      <c r="B859" s="239"/>
      <c r="C859" s="239"/>
      <c r="D859" s="239"/>
      <c r="E859" s="239"/>
      <c r="F859" s="239"/>
      <c r="G859" s="239"/>
      <c r="H859" s="239"/>
      <c r="I859" s="239"/>
      <c r="J859" s="239"/>
      <c r="K859" s="239"/>
      <c r="L859" s="239"/>
      <c r="M859" s="239"/>
    </row>
    <row r="860">
      <c r="A860" s="239"/>
      <c r="B860" s="239"/>
      <c r="C860" s="239"/>
      <c r="D860" s="239"/>
      <c r="E860" s="239"/>
      <c r="F860" s="239"/>
      <c r="G860" s="239"/>
      <c r="H860" s="239"/>
      <c r="I860" s="239"/>
      <c r="J860" s="239"/>
      <c r="K860" s="239"/>
      <c r="L860" s="239"/>
      <c r="M860" s="239"/>
    </row>
    <row r="861">
      <c r="A861" s="239"/>
      <c r="B861" s="239"/>
      <c r="C861" s="239"/>
      <c r="D861" s="239"/>
      <c r="E861" s="239"/>
      <c r="F861" s="239"/>
      <c r="G861" s="239"/>
      <c r="H861" s="239"/>
      <c r="I861" s="239"/>
      <c r="J861" s="239"/>
      <c r="K861" s="239"/>
      <c r="L861" s="239"/>
      <c r="M861" s="239"/>
    </row>
    <row r="862">
      <c r="A862" s="239"/>
      <c r="B862" s="239"/>
      <c r="C862" s="239"/>
      <c r="D862" s="239"/>
      <c r="E862" s="239"/>
      <c r="F862" s="239"/>
      <c r="G862" s="239"/>
      <c r="H862" s="239"/>
      <c r="I862" s="239"/>
      <c r="J862" s="239"/>
      <c r="K862" s="239"/>
      <c r="L862" s="239"/>
      <c r="M862" s="239"/>
    </row>
    <row r="863">
      <c r="A863" s="239"/>
      <c r="B863" s="239"/>
      <c r="C863" s="239"/>
      <c r="D863" s="239"/>
      <c r="E863" s="239"/>
      <c r="F863" s="239"/>
      <c r="G863" s="239"/>
      <c r="H863" s="239"/>
      <c r="I863" s="239"/>
      <c r="J863" s="239"/>
      <c r="K863" s="239"/>
      <c r="L863" s="239"/>
      <c r="M863" s="239"/>
    </row>
    <row r="864">
      <c r="A864" s="239"/>
      <c r="B864" s="239"/>
      <c r="C864" s="239"/>
      <c r="D864" s="239"/>
      <c r="E864" s="239"/>
      <c r="F864" s="239"/>
      <c r="G864" s="239"/>
      <c r="H864" s="239"/>
      <c r="I864" s="239"/>
      <c r="J864" s="239"/>
      <c r="K864" s="239"/>
      <c r="L864" s="239"/>
      <c r="M864" s="239"/>
    </row>
    <row r="865">
      <c r="A865" s="239"/>
      <c r="B865" s="239"/>
      <c r="C865" s="239"/>
      <c r="D865" s="239"/>
      <c r="E865" s="239"/>
      <c r="F865" s="239"/>
      <c r="G865" s="239"/>
      <c r="H865" s="239"/>
      <c r="I865" s="239"/>
      <c r="J865" s="239"/>
      <c r="K865" s="239"/>
      <c r="L865" s="239"/>
      <c r="M865" s="239"/>
    </row>
    <row r="866">
      <c r="A866" s="239"/>
      <c r="B866" s="239"/>
      <c r="C866" s="239"/>
      <c r="D866" s="239"/>
      <c r="E866" s="239"/>
      <c r="F866" s="239"/>
      <c r="G866" s="239"/>
      <c r="H866" s="239"/>
      <c r="I866" s="239"/>
      <c r="J866" s="239"/>
      <c r="K866" s="239"/>
      <c r="L866" s="239"/>
      <c r="M866" s="239"/>
    </row>
    <row r="867">
      <c r="A867" s="239"/>
      <c r="B867" s="239"/>
      <c r="C867" s="239"/>
      <c r="D867" s="239"/>
      <c r="E867" s="239"/>
      <c r="F867" s="239"/>
      <c r="G867" s="239"/>
      <c r="H867" s="239"/>
      <c r="I867" s="239"/>
      <c r="J867" s="239"/>
      <c r="K867" s="239"/>
      <c r="L867" s="239"/>
      <c r="M867" s="239"/>
    </row>
    <row r="868">
      <c r="A868" s="239"/>
      <c r="B868" s="239"/>
      <c r="C868" s="239"/>
      <c r="D868" s="239"/>
      <c r="E868" s="239"/>
      <c r="F868" s="239"/>
      <c r="G868" s="239"/>
      <c r="H868" s="239"/>
      <c r="I868" s="239"/>
      <c r="J868" s="239"/>
      <c r="K868" s="239"/>
      <c r="L868" s="239"/>
      <c r="M868" s="239"/>
    </row>
    <row r="869">
      <c r="A869" s="239"/>
      <c r="B869" s="239"/>
      <c r="C869" s="239"/>
      <c r="D869" s="239"/>
      <c r="E869" s="239"/>
      <c r="F869" s="239"/>
      <c r="G869" s="239"/>
      <c r="H869" s="239"/>
      <c r="I869" s="239"/>
      <c r="J869" s="239"/>
      <c r="K869" s="239"/>
      <c r="L869" s="239"/>
      <c r="M869" s="239"/>
    </row>
    <row r="870">
      <c r="A870" s="239"/>
      <c r="B870" s="239"/>
      <c r="C870" s="239"/>
      <c r="D870" s="239"/>
      <c r="E870" s="239"/>
      <c r="F870" s="239"/>
      <c r="G870" s="239"/>
      <c r="H870" s="239"/>
      <c r="I870" s="239"/>
      <c r="J870" s="239"/>
      <c r="K870" s="239"/>
      <c r="L870" s="239"/>
      <c r="M870" s="239"/>
    </row>
    <row r="871">
      <c r="A871" s="239"/>
      <c r="B871" s="239"/>
      <c r="C871" s="239"/>
      <c r="D871" s="239"/>
      <c r="E871" s="239"/>
      <c r="F871" s="239"/>
      <c r="G871" s="239"/>
      <c r="H871" s="239"/>
      <c r="I871" s="239"/>
      <c r="J871" s="239"/>
      <c r="K871" s="239"/>
      <c r="L871" s="239"/>
      <c r="M871" s="239"/>
    </row>
    <row r="872">
      <c r="A872" s="239"/>
      <c r="B872" s="239"/>
      <c r="C872" s="239"/>
      <c r="D872" s="239"/>
      <c r="E872" s="239"/>
      <c r="F872" s="239"/>
      <c r="G872" s="239"/>
      <c r="H872" s="239"/>
      <c r="I872" s="239"/>
      <c r="J872" s="239"/>
      <c r="K872" s="239"/>
      <c r="L872" s="239"/>
      <c r="M872" s="239"/>
    </row>
    <row r="873">
      <c r="A873" s="239"/>
      <c r="B873" s="239"/>
      <c r="C873" s="239"/>
      <c r="D873" s="239"/>
      <c r="E873" s="239"/>
      <c r="F873" s="239"/>
      <c r="G873" s="239"/>
      <c r="H873" s="239"/>
      <c r="I873" s="239"/>
      <c r="J873" s="239"/>
      <c r="K873" s="239"/>
      <c r="L873" s="239"/>
      <c r="M873" s="239"/>
    </row>
    <row r="874">
      <c r="A874" s="239"/>
      <c r="B874" s="239"/>
      <c r="C874" s="239"/>
      <c r="D874" s="239"/>
      <c r="E874" s="239"/>
      <c r="F874" s="239"/>
      <c r="G874" s="239"/>
      <c r="H874" s="239"/>
      <c r="I874" s="239"/>
      <c r="J874" s="239"/>
      <c r="K874" s="239"/>
      <c r="L874" s="239"/>
      <c r="M874" s="239"/>
    </row>
    <row r="875">
      <c r="A875" s="239"/>
      <c r="B875" s="239"/>
      <c r="C875" s="239"/>
      <c r="D875" s="239"/>
      <c r="E875" s="239"/>
      <c r="F875" s="239"/>
      <c r="G875" s="239"/>
      <c r="H875" s="239"/>
      <c r="I875" s="239"/>
      <c r="J875" s="239"/>
      <c r="K875" s="239"/>
      <c r="L875" s="239"/>
      <c r="M875" s="239"/>
    </row>
    <row r="876">
      <c r="A876" s="239"/>
      <c r="B876" s="239"/>
      <c r="C876" s="239"/>
      <c r="D876" s="239"/>
      <c r="E876" s="239"/>
      <c r="F876" s="239"/>
      <c r="G876" s="239"/>
      <c r="H876" s="239"/>
      <c r="I876" s="239"/>
      <c r="J876" s="239"/>
      <c r="K876" s="239"/>
      <c r="L876" s="239"/>
      <c r="M876" s="239"/>
    </row>
    <row r="877">
      <c r="A877" s="239"/>
      <c r="B877" s="239"/>
      <c r="C877" s="239"/>
      <c r="D877" s="239"/>
      <c r="E877" s="239"/>
      <c r="F877" s="239"/>
      <c r="G877" s="239"/>
      <c r="H877" s="239"/>
      <c r="I877" s="239"/>
      <c r="J877" s="239"/>
      <c r="K877" s="239"/>
      <c r="L877" s="239"/>
      <c r="M877" s="239"/>
    </row>
    <row r="878">
      <c r="A878" s="239"/>
      <c r="B878" s="239"/>
      <c r="C878" s="239"/>
      <c r="D878" s="239"/>
      <c r="E878" s="239"/>
      <c r="F878" s="239"/>
      <c r="G878" s="239"/>
      <c r="H878" s="239"/>
      <c r="I878" s="239"/>
      <c r="J878" s="239"/>
      <c r="K878" s="239"/>
      <c r="L878" s="239"/>
      <c r="M878" s="239"/>
    </row>
    <row r="879">
      <c r="A879" s="239"/>
      <c r="B879" s="239"/>
      <c r="C879" s="239"/>
      <c r="D879" s="239"/>
      <c r="E879" s="239"/>
      <c r="F879" s="239"/>
      <c r="G879" s="239"/>
      <c r="H879" s="239"/>
      <c r="I879" s="239"/>
      <c r="J879" s="239"/>
      <c r="K879" s="239"/>
      <c r="L879" s="239"/>
      <c r="M879" s="239"/>
    </row>
    <row r="880">
      <c r="A880" s="239"/>
      <c r="B880" s="239"/>
      <c r="C880" s="239"/>
      <c r="D880" s="239"/>
      <c r="E880" s="239"/>
      <c r="F880" s="239"/>
      <c r="G880" s="239"/>
      <c r="H880" s="239"/>
      <c r="I880" s="239"/>
      <c r="J880" s="239"/>
      <c r="K880" s="239"/>
      <c r="L880" s="239"/>
      <c r="M880" s="239"/>
    </row>
    <row r="881">
      <c r="A881" s="239"/>
      <c r="B881" s="239"/>
      <c r="C881" s="239"/>
      <c r="D881" s="239"/>
      <c r="E881" s="239"/>
      <c r="F881" s="239"/>
      <c r="G881" s="239"/>
      <c r="H881" s="239"/>
      <c r="I881" s="239"/>
      <c r="J881" s="239"/>
      <c r="K881" s="239"/>
      <c r="L881" s="239"/>
      <c r="M881" s="239"/>
    </row>
    <row r="882">
      <c r="A882" s="239"/>
      <c r="B882" s="239"/>
      <c r="C882" s="239"/>
      <c r="D882" s="239"/>
      <c r="E882" s="239"/>
      <c r="F882" s="239"/>
      <c r="G882" s="239"/>
      <c r="H882" s="239"/>
      <c r="I882" s="239"/>
      <c r="J882" s="239"/>
      <c r="K882" s="239"/>
      <c r="L882" s="239"/>
      <c r="M882" s="239"/>
    </row>
    <row r="883">
      <c r="A883" s="239"/>
      <c r="B883" s="239"/>
      <c r="C883" s="239"/>
      <c r="D883" s="239"/>
      <c r="E883" s="239"/>
      <c r="F883" s="239"/>
      <c r="G883" s="239"/>
      <c r="H883" s="239"/>
      <c r="I883" s="239"/>
      <c r="J883" s="239"/>
      <c r="K883" s="239"/>
      <c r="L883" s="239"/>
      <c r="M883" s="239"/>
    </row>
    <row r="884">
      <c r="A884" s="239"/>
      <c r="B884" s="239"/>
      <c r="C884" s="239"/>
      <c r="D884" s="239"/>
      <c r="E884" s="239"/>
      <c r="F884" s="239"/>
      <c r="G884" s="239"/>
      <c r="H884" s="239"/>
      <c r="I884" s="239"/>
      <c r="J884" s="239"/>
      <c r="K884" s="239"/>
      <c r="L884" s="239"/>
      <c r="M884" s="239"/>
    </row>
    <row r="885">
      <c r="A885" s="239"/>
      <c r="B885" s="239"/>
      <c r="C885" s="239"/>
      <c r="D885" s="239"/>
      <c r="E885" s="239"/>
      <c r="F885" s="239"/>
      <c r="G885" s="239"/>
      <c r="H885" s="239"/>
      <c r="I885" s="239"/>
      <c r="J885" s="239"/>
      <c r="K885" s="239"/>
      <c r="L885" s="239"/>
      <c r="M885" s="239"/>
    </row>
    <row r="886">
      <c r="A886" s="239"/>
      <c r="B886" s="239"/>
      <c r="C886" s="239"/>
      <c r="D886" s="239"/>
      <c r="E886" s="239"/>
      <c r="F886" s="239"/>
      <c r="G886" s="239"/>
      <c r="H886" s="239"/>
      <c r="I886" s="239"/>
      <c r="J886" s="239"/>
      <c r="K886" s="239"/>
      <c r="L886" s="239"/>
      <c r="M886" s="239"/>
    </row>
    <row r="887">
      <c r="A887" s="239"/>
      <c r="B887" s="239"/>
      <c r="C887" s="239"/>
      <c r="D887" s="239"/>
      <c r="E887" s="239"/>
      <c r="F887" s="239"/>
      <c r="G887" s="239"/>
      <c r="H887" s="239"/>
      <c r="I887" s="239"/>
      <c r="J887" s="239"/>
      <c r="K887" s="239"/>
      <c r="L887" s="239"/>
      <c r="M887" s="239"/>
    </row>
    <row r="888">
      <c r="A888" s="239"/>
      <c r="B888" s="239"/>
      <c r="C888" s="239"/>
      <c r="D888" s="239"/>
      <c r="E888" s="239"/>
      <c r="F888" s="239"/>
      <c r="G888" s="239"/>
      <c r="H888" s="239"/>
      <c r="I888" s="239"/>
      <c r="J888" s="239"/>
      <c r="K888" s="239"/>
      <c r="L888" s="239"/>
      <c r="M888" s="239"/>
    </row>
    <row r="889">
      <c r="A889" s="239"/>
      <c r="B889" s="239"/>
      <c r="C889" s="239"/>
      <c r="D889" s="239"/>
      <c r="E889" s="239"/>
      <c r="F889" s="239"/>
      <c r="G889" s="239"/>
      <c r="H889" s="239"/>
      <c r="I889" s="239"/>
      <c r="J889" s="239"/>
      <c r="K889" s="239"/>
      <c r="L889" s="239"/>
      <c r="M889" s="239"/>
    </row>
    <row r="890">
      <c r="A890" s="239"/>
      <c r="B890" s="239"/>
      <c r="C890" s="239"/>
      <c r="D890" s="239"/>
      <c r="E890" s="239"/>
      <c r="F890" s="239"/>
      <c r="G890" s="239"/>
      <c r="H890" s="239"/>
      <c r="I890" s="239"/>
      <c r="J890" s="239"/>
      <c r="K890" s="239"/>
      <c r="L890" s="239"/>
      <c r="M890" s="239"/>
    </row>
    <row r="891">
      <c r="A891" s="239"/>
      <c r="B891" s="239"/>
      <c r="C891" s="239"/>
      <c r="D891" s="239"/>
      <c r="E891" s="239"/>
      <c r="F891" s="239"/>
      <c r="G891" s="239"/>
      <c r="H891" s="239"/>
      <c r="I891" s="239"/>
      <c r="J891" s="239"/>
      <c r="K891" s="239"/>
      <c r="L891" s="239"/>
      <c r="M891" s="239"/>
    </row>
    <row r="892">
      <c r="A892" s="239"/>
      <c r="B892" s="239"/>
      <c r="C892" s="239"/>
      <c r="D892" s="239"/>
      <c r="E892" s="239"/>
      <c r="F892" s="239"/>
      <c r="G892" s="239"/>
      <c r="H892" s="239"/>
      <c r="I892" s="239"/>
      <c r="J892" s="239"/>
      <c r="K892" s="239"/>
      <c r="L892" s="239"/>
      <c r="M892" s="239"/>
    </row>
    <row r="893">
      <c r="A893" s="239"/>
      <c r="B893" s="239"/>
      <c r="C893" s="239"/>
      <c r="D893" s="239"/>
      <c r="E893" s="239"/>
      <c r="F893" s="239"/>
      <c r="G893" s="239"/>
      <c r="H893" s="239"/>
      <c r="I893" s="239"/>
      <c r="J893" s="239"/>
      <c r="K893" s="239"/>
      <c r="L893" s="239"/>
      <c r="M893" s="239"/>
    </row>
    <row r="894">
      <c r="A894" s="239"/>
      <c r="B894" s="239"/>
      <c r="C894" s="239"/>
      <c r="D894" s="239"/>
      <c r="E894" s="239"/>
      <c r="F894" s="239"/>
      <c r="G894" s="239"/>
      <c r="H894" s="239"/>
      <c r="I894" s="239"/>
      <c r="J894" s="239"/>
      <c r="K894" s="239"/>
      <c r="L894" s="239"/>
      <c r="M894" s="239"/>
    </row>
    <row r="895">
      <c r="A895" s="239"/>
      <c r="B895" s="239"/>
      <c r="C895" s="239"/>
      <c r="D895" s="239"/>
      <c r="E895" s="239"/>
      <c r="F895" s="239"/>
      <c r="G895" s="239"/>
      <c r="H895" s="239"/>
      <c r="I895" s="239"/>
      <c r="J895" s="239"/>
      <c r="K895" s="239"/>
      <c r="L895" s="239"/>
      <c r="M895" s="239"/>
    </row>
    <row r="896">
      <c r="A896" s="239"/>
      <c r="B896" s="239"/>
      <c r="C896" s="239"/>
      <c r="D896" s="239"/>
      <c r="E896" s="239"/>
      <c r="F896" s="239"/>
      <c r="G896" s="239"/>
      <c r="H896" s="239"/>
      <c r="I896" s="239"/>
      <c r="J896" s="239"/>
      <c r="K896" s="239"/>
      <c r="L896" s="239"/>
      <c r="M896" s="239"/>
    </row>
    <row r="897">
      <c r="A897" s="239"/>
      <c r="B897" s="239"/>
      <c r="C897" s="239"/>
      <c r="D897" s="239"/>
      <c r="E897" s="239"/>
      <c r="F897" s="239"/>
      <c r="G897" s="239"/>
      <c r="H897" s="239"/>
      <c r="I897" s="239"/>
      <c r="J897" s="239"/>
      <c r="K897" s="239"/>
      <c r="L897" s="239"/>
      <c r="M897" s="239"/>
    </row>
    <row r="898">
      <c r="A898" s="239"/>
      <c r="B898" s="239"/>
      <c r="C898" s="239"/>
      <c r="D898" s="239"/>
      <c r="E898" s="239"/>
      <c r="F898" s="239"/>
      <c r="G898" s="239"/>
      <c r="H898" s="239"/>
      <c r="I898" s="239"/>
      <c r="J898" s="239"/>
      <c r="K898" s="239"/>
      <c r="L898" s="239"/>
      <c r="M898" s="239"/>
    </row>
    <row r="899">
      <c r="A899" s="239"/>
      <c r="B899" s="239"/>
      <c r="C899" s="239"/>
      <c r="D899" s="239"/>
      <c r="E899" s="239"/>
      <c r="F899" s="239"/>
      <c r="G899" s="239"/>
      <c r="H899" s="239"/>
      <c r="I899" s="239"/>
      <c r="J899" s="239"/>
      <c r="K899" s="239"/>
      <c r="L899" s="239"/>
      <c r="M899" s="239"/>
    </row>
    <row r="900">
      <c r="A900" s="239"/>
      <c r="B900" s="239"/>
      <c r="C900" s="239"/>
      <c r="D900" s="239"/>
      <c r="E900" s="239"/>
      <c r="F900" s="239"/>
      <c r="G900" s="239"/>
      <c r="H900" s="239"/>
      <c r="I900" s="239"/>
      <c r="J900" s="239"/>
      <c r="K900" s="239"/>
      <c r="L900" s="239"/>
      <c r="M900" s="239"/>
    </row>
    <row r="901">
      <c r="A901" s="239"/>
      <c r="B901" s="239"/>
      <c r="C901" s="239"/>
      <c r="D901" s="239"/>
      <c r="E901" s="239"/>
      <c r="F901" s="239"/>
      <c r="G901" s="239"/>
      <c r="H901" s="239"/>
      <c r="I901" s="239"/>
      <c r="J901" s="239"/>
      <c r="K901" s="239"/>
      <c r="L901" s="239"/>
      <c r="M901" s="239"/>
    </row>
    <row r="902">
      <c r="A902" s="239"/>
      <c r="B902" s="239"/>
      <c r="C902" s="239"/>
      <c r="D902" s="239"/>
      <c r="E902" s="239"/>
      <c r="F902" s="239"/>
      <c r="G902" s="239"/>
      <c r="H902" s="239"/>
      <c r="I902" s="239"/>
      <c r="J902" s="239"/>
      <c r="K902" s="239"/>
      <c r="L902" s="239"/>
      <c r="M902" s="239"/>
    </row>
    <row r="903">
      <c r="A903" s="239"/>
      <c r="B903" s="239"/>
      <c r="C903" s="239"/>
      <c r="D903" s="239"/>
      <c r="E903" s="239"/>
      <c r="F903" s="239"/>
      <c r="G903" s="239"/>
      <c r="H903" s="239"/>
      <c r="I903" s="239"/>
      <c r="J903" s="239"/>
      <c r="K903" s="239"/>
      <c r="L903" s="239"/>
      <c r="M903" s="239"/>
    </row>
    <row r="904">
      <c r="A904" s="239"/>
      <c r="B904" s="239"/>
      <c r="C904" s="239"/>
      <c r="D904" s="239"/>
      <c r="E904" s="239"/>
      <c r="F904" s="239"/>
      <c r="G904" s="239"/>
      <c r="H904" s="239"/>
      <c r="I904" s="239"/>
      <c r="J904" s="239"/>
      <c r="K904" s="239"/>
      <c r="L904" s="239"/>
      <c r="M904" s="239"/>
    </row>
    <row r="905">
      <c r="A905" s="239"/>
      <c r="B905" s="239"/>
      <c r="C905" s="239"/>
      <c r="D905" s="239"/>
      <c r="E905" s="239"/>
      <c r="F905" s="239"/>
      <c r="G905" s="239"/>
      <c r="H905" s="239"/>
      <c r="I905" s="239"/>
      <c r="J905" s="239"/>
      <c r="K905" s="239"/>
      <c r="L905" s="239"/>
      <c r="M905" s="239"/>
    </row>
    <row r="906">
      <c r="A906" s="239"/>
      <c r="B906" s="239"/>
      <c r="C906" s="239"/>
      <c r="D906" s="239"/>
      <c r="E906" s="239"/>
      <c r="F906" s="239"/>
      <c r="G906" s="239"/>
      <c r="H906" s="239"/>
      <c r="I906" s="239"/>
      <c r="J906" s="239"/>
      <c r="K906" s="239"/>
      <c r="L906" s="239"/>
      <c r="M906" s="239"/>
    </row>
    <row r="907">
      <c r="A907" s="239"/>
      <c r="B907" s="239"/>
      <c r="C907" s="239"/>
      <c r="D907" s="239"/>
      <c r="E907" s="239"/>
      <c r="F907" s="239"/>
      <c r="G907" s="239"/>
      <c r="H907" s="239"/>
      <c r="I907" s="239"/>
      <c r="J907" s="239"/>
      <c r="K907" s="239"/>
      <c r="L907" s="239"/>
      <c r="M907" s="239"/>
    </row>
    <row r="908">
      <c r="A908" s="239"/>
      <c r="B908" s="239"/>
      <c r="C908" s="239"/>
      <c r="D908" s="239"/>
      <c r="E908" s="239"/>
      <c r="F908" s="239"/>
      <c r="G908" s="239"/>
      <c r="H908" s="239"/>
      <c r="I908" s="239"/>
      <c r="J908" s="239"/>
      <c r="K908" s="239"/>
      <c r="L908" s="239"/>
      <c r="M908" s="239"/>
    </row>
    <row r="909">
      <c r="A909" s="239"/>
      <c r="B909" s="239"/>
      <c r="C909" s="239"/>
      <c r="D909" s="239"/>
      <c r="E909" s="239"/>
      <c r="F909" s="239"/>
      <c r="G909" s="239"/>
      <c r="H909" s="239"/>
      <c r="I909" s="239"/>
      <c r="J909" s="239"/>
      <c r="K909" s="239"/>
      <c r="L909" s="239"/>
      <c r="M909" s="239"/>
    </row>
    <row r="910">
      <c r="A910" s="239"/>
      <c r="B910" s="239"/>
      <c r="C910" s="239"/>
      <c r="D910" s="239"/>
      <c r="E910" s="239"/>
      <c r="F910" s="239"/>
      <c r="G910" s="239"/>
      <c r="H910" s="239"/>
      <c r="I910" s="239"/>
      <c r="J910" s="239"/>
      <c r="K910" s="239"/>
      <c r="L910" s="239"/>
      <c r="M910" s="239"/>
    </row>
    <row r="911">
      <c r="A911" s="239"/>
      <c r="B911" s="239"/>
      <c r="C911" s="239"/>
      <c r="D911" s="239"/>
      <c r="E911" s="239"/>
      <c r="F911" s="239"/>
      <c r="G911" s="239"/>
      <c r="H911" s="239"/>
      <c r="I911" s="239"/>
      <c r="J911" s="239"/>
      <c r="K911" s="239"/>
      <c r="L911" s="239"/>
      <c r="M911" s="239"/>
    </row>
    <row r="912">
      <c r="A912" s="239"/>
      <c r="B912" s="239"/>
      <c r="C912" s="239"/>
      <c r="D912" s="239"/>
      <c r="E912" s="239"/>
      <c r="F912" s="239"/>
      <c r="G912" s="239"/>
      <c r="H912" s="239"/>
      <c r="I912" s="239"/>
      <c r="J912" s="239"/>
      <c r="K912" s="239"/>
      <c r="L912" s="239"/>
      <c r="M912" s="239"/>
    </row>
    <row r="913">
      <c r="A913" s="239"/>
      <c r="B913" s="239"/>
      <c r="C913" s="239"/>
      <c r="D913" s="239"/>
      <c r="E913" s="239"/>
      <c r="F913" s="239"/>
      <c r="G913" s="239"/>
      <c r="H913" s="239"/>
      <c r="I913" s="239"/>
      <c r="J913" s="239"/>
      <c r="K913" s="239"/>
      <c r="L913" s="239"/>
      <c r="M913" s="239"/>
    </row>
    <row r="914">
      <c r="A914" s="239"/>
      <c r="B914" s="239"/>
      <c r="C914" s="239"/>
      <c r="D914" s="239"/>
      <c r="E914" s="239"/>
      <c r="F914" s="239"/>
      <c r="G914" s="239"/>
      <c r="H914" s="239"/>
      <c r="I914" s="239"/>
      <c r="J914" s="239"/>
      <c r="K914" s="239"/>
      <c r="L914" s="239"/>
      <c r="M914" s="239"/>
    </row>
    <row r="915">
      <c r="A915" s="239"/>
      <c r="B915" s="239"/>
      <c r="C915" s="239"/>
      <c r="D915" s="239"/>
      <c r="E915" s="239"/>
      <c r="F915" s="239"/>
      <c r="G915" s="239"/>
      <c r="H915" s="239"/>
      <c r="I915" s="239"/>
      <c r="J915" s="239"/>
      <c r="K915" s="239"/>
      <c r="L915" s="239"/>
      <c r="M915" s="239"/>
    </row>
    <row r="916">
      <c r="A916" s="239"/>
      <c r="B916" s="239"/>
      <c r="C916" s="239"/>
      <c r="D916" s="239"/>
      <c r="E916" s="239"/>
      <c r="F916" s="239"/>
      <c r="G916" s="239"/>
      <c r="H916" s="239"/>
      <c r="I916" s="239"/>
      <c r="J916" s="239"/>
      <c r="K916" s="239"/>
      <c r="L916" s="239"/>
      <c r="M916" s="239"/>
    </row>
    <row r="917">
      <c r="A917" s="239"/>
      <c r="B917" s="239"/>
      <c r="C917" s="239"/>
      <c r="D917" s="239"/>
      <c r="E917" s="239"/>
      <c r="F917" s="239"/>
      <c r="G917" s="239"/>
      <c r="H917" s="239"/>
      <c r="I917" s="239"/>
      <c r="J917" s="239"/>
      <c r="K917" s="239"/>
      <c r="L917" s="239"/>
      <c r="M917" s="239"/>
    </row>
    <row r="918">
      <c r="A918" s="239"/>
      <c r="B918" s="239"/>
      <c r="C918" s="239"/>
      <c r="D918" s="239"/>
      <c r="E918" s="239"/>
      <c r="F918" s="239"/>
      <c r="G918" s="239"/>
      <c r="H918" s="239"/>
      <c r="I918" s="239"/>
      <c r="J918" s="239"/>
      <c r="K918" s="239"/>
      <c r="L918" s="239"/>
      <c r="M918" s="239"/>
    </row>
    <row r="919">
      <c r="A919" s="239"/>
      <c r="B919" s="239"/>
      <c r="C919" s="239"/>
      <c r="D919" s="239"/>
      <c r="E919" s="239"/>
      <c r="F919" s="239"/>
      <c r="G919" s="239"/>
      <c r="H919" s="239"/>
      <c r="I919" s="239"/>
      <c r="J919" s="239"/>
      <c r="K919" s="239"/>
      <c r="L919" s="239"/>
      <c r="M919" s="239"/>
    </row>
    <row r="920">
      <c r="A920" s="239"/>
      <c r="B920" s="239"/>
      <c r="C920" s="239"/>
      <c r="D920" s="239"/>
      <c r="E920" s="239"/>
      <c r="F920" s="239"/>
      <c r="G920" s="239"/>
      <c r="H920" s="239"/>
      <c r="I920" s="239"/>
      <c r="J920" s="239"/>
      <c r="K920" s="239"/>
      <c r="L920" s="239"/>
      <c r="M920" s="239"/>
    </row>
    <row r="921">
      <c r="A921" s="239"/>
      <c r="B921" s="239"/>
      <c r="C921" s="239"/>
      <c r="D921" s="239"/>
      <c r="E921" s="239"/>
      <c r="F921" s="239"/>
      <c r="G921" s="239"/>
      <c r="H921" s="239"/>
      <c r="I921" s="239"/>
      <c r="J921" s="239"/>
      <c r="K921" s="239"/>
      <c r="L921" s="239"/>
      <c r="M921" s="239"/>
    </row>
    <row r="922">
      <c r="A922" s="239"/>
      <c r="B922" s="239"/>
      <c r="C922" s="239"/>
      <c r="D922" s="239"/>
      <c r="E922" s="239"/>
      <c r="F922" s="239"/>
      <c r="G922" s="239"/>
      <c r="H922" s="239"/>
      <c r="I922" s="239"/>
      <c r="J922" s="239"/>
      <c r="K922" s="239"/>
      <c r="L922" s="239"/>
      <c r="M922" s="239"/>
    </row>
    <row r="923">
      <c r="A923" s="239"/>
      <c r="B923" s="239"/>
      <c r="C923" s="239"/>
      <c r="D923" s="239"/>
      <c r="E923" s="239"/>
      <c r="F923" s="239"/>
      <c r="G923" s="239"/>
      <c r="H923" s="239"/>
      <c r="I923" s="239"/>
      <c r="J923" s="239"/>
      <c r="K923" s="239"/>
      <c r="L923" s="239"/>
      <c r="M923" s="239"/>
    </row>
    <row r="924">
      <c r="A924" s="239"/>
      <c r="B924" s="239"/>
      <c r="C924" s="239"/>
      <c r="D924" s="239"/>
      <c r="E924" s="239"/>
      <c r="F924" s="239"/>
      <c r="G924" s="239"/>
      <c r="H924" s="239"/>
      <c r="I924" s="239"/>
      <c r="J924" s="239"/>
      <c r="K924" s="239"/>
      <c r="L924" s="239"/>
      <c r="M924" s="239"/>
    </row>
    <row r="925">
      <c r="A925" s="239"/>
      <c r="B925" s="239"/>
      <c r="C925" s="239"/>
      <c r="D925" s="239"/>
      <c r="E925" s="239"/>
      <c r="F925" s="239"/>
      <c r="G925" s="239"/>
      <c r="H925" s="239"/>
      <c r="I925" s="239"/>
      <c r="J925" s="239"/>
      <c r="K925" s="239"/>
      <c r="L925" s="239"/>
      <c r="M925" s="239"/>
    </row>
    <row r="926">
      <c r="A926" s="239"/>
      <c r="B926" s="239"/>
      <c r="C926" s="239"/>
      <c r="D926" s="239"/>
      <c r="E926" s="239"/>
      <c r="F926" s="239"/>
      <c r="G926" s="239"/>
      <c r="H926" s="239"/>
      <c r="I926" s="239"/>
      <c r="J926" s="239"/>
      <c r="K926" s="239"/>
      <c r="L926" s="239"/>
      <c r="M926" s="239"/>
    </row>
    <row r="927">
      <c r="A927" s="239"/>
      <c r="B927" s="239"/>
      <c r="C927" s="239"/>
      <c r="D927" s="239"/>
      <c r="E927" s="239"/>
      <c r="F927" s="239"/>
      <c r="G927" s="239"/>
      <c r="H927" s="239"/>
      <c r="I927" s="239"/>
      <c r="J927" s="239"/>
      <c r="K927" s="239"/>
      <c r="L927" s="239"/>
      <c r="M927" s="239"/>
    </row>
    <row r="928">
      <c r="A928" s="239"/>
      <c r="B928" s="239"/>
      <c r="C928" s="239"/>
      <c r="D928" s="239"/>
      <c r="E928" s="239"/>
      <c r="F928" s="239"/>
      <c r="G928" s="239"/>
      <c r="H928" s="239"/>
      <c r="I928" s="239"/>
      <c r="J928" s="239"/>
      <c r="K928" s="239"/>
      <c r="L928" s="239"/>
      <c r="M928" s="239"/>
    </row>
    <row r="929">
      <c r="A929" s="239"/>
      <c r="B929" s="239"/>
      <c r="C929" s="239"/>
      <c r="D929" s="239"/>
      <c r="E929" s="239"/>
      <c r="F929" s="239"/>
      <c r="G929" s="239"/>
      <c r="H929" s="239"/>
      <c r="I929" s="239"/>
      <c r="J929" s="239"/>
      <c r="K929" s="239"/>
      <c r="L929" s="239"/>
      <c r="M929" s="239"/>
    </row>
    <row r="930">
      <c r="A930" s="239"/>
      <c r="B930" s="239"/>
      <c r="C930" s="239"/>
      <c r="D930" s="239"/>
      <c r="E930" s="239"/>
      <c r="F930" s="239"/>
      <c r="G930" s="239"/>
      <c r="H930" s="239"/>
      <c r="I930" s="239"/>
      <c r="J930" s="239"/>
      <c r="K930" s="239"/>
      <c r="L930" s="239"/>
      <c r="M930" s="239"/>
    </row>
    <row r="931">
      <c r="A931" s="239"/>
      <c r="B931" s="239"/>
      <c r="C931" s="239"/>
      <c r="D931" s="239"/>
      <c r="E931" s="239"/>
      <c r="F931" s="239"/>
      <c r="G931" s="239"/>
      <c r="H931" s="239"/>
      <c r="I931" s="239"/>
      <c r="J931" s="239"/>
      <c r="K931" s="239"/>
      <c r="L931" s="239"/>
      <c r="M931" s="239"/>
    </row>
    <row r="932">
      <c r="A932" s="239"/>
      <c r="B932" s="239"/>
      <c r="C932" s="239"/>
      <c r="D932" s="239"/>
      <c r="E932" s="239"/>
      <c r="F932" s="239"/>
      <c r="G932" s="239"/>
      <c r="H932" s="239"/>
      <c r="I932" s="239"/>
      <c r="J932" s="239"/>
      <c r="K932" s="239"/>
      <c r="L932" s="239"/>
      <c r="M932" s="239"/>
    </row>
    <row r="933">
      <c r="A933" s="239"/>
      <c r="B933" s="239"/>
      <c r="C933" s="239"/>
      <c r="D933" s="239"/>
      <c r="E933" s="239"/>
      <c r="F933" s="239"/>
      <c r="G933" s="239"/>
      <c r="H933" s="239"/>
      <c r="I933" s="239"/>
      <c r="J933" s="239"/>
      <c r="K933" s="239"/>
      <c r="L933" s="239"/>
      <c r="M933" s="239"/>
    </row>
    <row r="934">
      <c r="A934" s="239"/>
      <c r="B934" s="239"/>
      <c r="C934" s="239"/>
      <c r="D934" s="239"/>
      <c r="E934" s="239"/>
      <c r="F934" s="239"/>
      <c r="G934" s="239"/>
      <c r="H934" s="239"/>
      <c r="I934" s="239"/>
      <c r="J934" s="239"/>
      <c r="K934" s="239"/>
      <c r="L934" s="239"/>
      <c r="M934" s="239"/>
    </row>
    <row r="935">
      <c r="A935" s="239"/>
      <c r="B935" s="239"/>
      <c r="C935" s="239"/>
      <c r="D935" s="239"/>
      <c r="E935" s="239"/>
      <c r="F935" s="239"/>
      <c r="G935" s="239"/>
      <c r="H935" s="239"/>
      <c r="I935" s="239"/>
      <c r="J935" s="239"/>
      <c r="K935" s="239"/>
      <c r="L935" s="239"/>
      <c r="M935" s="239"/>
    </row>
    <row r="936">
      <c r="A936" s="239"/>
      <c r="B936" s="239"/>
      <c r="C936" s="239"/>
      <c r="D936" s="239"/>
      <c r="E936" s="239"/>
      <c r="F936" s="239"/>
      <c r="G936" s="239"/>
      <c r="H936" s="239"/>
      <c r="I936" s="239"/>
      <c r="J936" s="239"/>
      <c r="K936" s="239"/>
      <c r="L936" s="239"/>
      <c r="M936" s="239"/>
    </row>
    <row r="937">
      <c r="A937" s="239"/>
      <c r="B937" s="239"/>
      <c r="C937" s="239"/>
      <c r="D937" s="239"/>
      <c r="E937" s="239"/>
      <c r="F937" s="239"/>
      <c r="G937" s="239"/>
      <c r="H937" s="239"/>
      <c r="I937" s="239"/>
      <c r="J937" s="239"/>
      <c r="K937" s="239"/>
      <c r="L937" s="239"/>
      <c r="M937" s="239"/>
    </row>
    <row r="938">
      <c r="A938" s="239"/>
      <c r="B938" s="239"/>
      <c r="C938" s="239"/>
      <c r="D938" s="239"/>
      <c r="E938" s="239"/>
      <c r="F938" s="239"/>
      <c r="G938" s="239"/>
      <c r="H938" s="239"/>
      <c r="I938" s="239"/>
      <c r="J938" s="239"/>
      <c r="K938" s="239"/>
      <c r="L938" s="239"/>
      <c r="M938" s="239"/>
    </row>
    <row r="939">
      <c r="A939" s="239"/>
      <c r="B939" s="239"/>
      <c r="C939" s="239"/>
      <c r="D939" s="239"/>
      <c r="E939" s="239"/>
      <c r="F939" s="239"/>
      <c r="G939" s="239"/>
      <c r="H939" s="239"/>
      <c r="I939" s="239"/>
      <c r="J939" s="239"/>
      <c r="K939" s="239"/>
      <c r="L939" s="239"/>
      <c r="M939" s="239"/>
    </row>
    <row r="940">
      <c r="A940" s="239"/>
      <c r="B940" s="239"/>
      <c r="C940" s="239"/>
      <c r="D940" s="239"/>
      <c r="E940" s="239"/>
      <c r="F940" s="239"/>
      <c r="G940" s="239"/>
      <c r="H940" s="239"/>
      <c r="I940" s="239"/>
      <c r="J940" s="239"/>
      <c r="K940" s="239"/>
      <c r="L940" s="239"/>
      <c r="M940" s="239"/>
    </row>
    <row r="941">
      <c r="A941" s="239"/>
      <c r="B941" s="239"/>
      <c r="C941" s="239"/>
      <c r="D941" s="239"/>
      <c r="E941" s="239"/>
      <c r="F941" s="239"/>
      <c r="G941" s="239"/>
      <c r="H941" s="239"/>
      <c r="I941" s="239"/>
      <c r="J941" s="239"/>
      <c r="K941" s="239"/>
      <c r="L941" s="239"/>
      <c r="M941" s="239"/>
    </row>
    <row r="942">
      <c r="A942" s="239"/>
      <c r="B942" s="239"/>
      <c r="C942" s="239"/>
      <c r="D942" s="239"/>
      <c r="E942" s="239"/>
      <c r="F942" s="239"/>
      <c r="G942" s="239"/>
      <c r="H942" s="239"/>
      <c r="I942" s="239"/>
      <c r="J942" s="239"/>
      <c r="K942" s="239"/>
      <c r="L942" s="239"/>
      <c r="M942" s="239"/>
    </row>
    <row r="943">
      <c r="A943" s="239"/>
      <c r="B943" s="239"/>
      <c r="C943" s="239"/>
      <c r="D943" s="239"/>
      <c r="E943" s="239"/>
      <c r="F943" s="239"/>
      <c r="G943" s="239"/>
      <c r="H943" s="239"/>
      <c r="I943" s="239"/>
      <c r="J943" s="239"/>
      <c r="K943" s="239"/>
      <c r="L943" s="239"/>
      <c r="M943" s="239"/>
    </row>
    <row r="944">
      <c r="A944" s="239"/>
      <c r="B944" s="239"/>
      <c r="C944" s="239"/>
      <c r="D944" s="239"/>
      <c r="E944" s="239"/>
      <c r="F944" s="239"/>
      <c r="G944" s="239"/>
      <c r="H944" s="239"/>
      <c r="I944" s="239"/>
      <c r="J944" s="239"/>
      <c r="K944" s="239"/>
      <c r="L944" s="239"/>
      <c r="M944" s="239"/>
    </row>
    <row r="945">
      <c r="A945" s="239"/>
      <c r="B945" s="239"/>
      <c r="C945" s="239"/>
      <c r="D945" s="239"/>
      <c r="E945" s="239"/>
      <c r="F945" s="239"/>
      <c r="G945" s="239"/>
      <c r="H945" s="239"/>
      <c r="I945" s="239"/>
      <c r="J945" s="239"/>
      <c r="K945" s="239"/>
      <c r="L945" s="239"/>
      <c r="M945" s="239"/>
    </row>
    <row r="946">
      <c r="A946" s="239"/>
      <c r="B946" s="239"/>
      <c r="C946" s="239"/>
      <c r="D946" s="239"/>
      <c r="E946" s="239"/>
      <c r="F946" s="239"/>
      <c r="G946" s="239"/>
      <c r="H946" s="239"/>
      <c r="I946" s="239"/>
      <c r="J946" s="239"/>
      <c r="K946" s="239"/>
      <c r="L946" s="239"/>
      <c r="M946" s="239"/>
    </row>
    <row r="947">
      <c r="A947" s="239"/>
      <c r="B947" s="239"/>
      <c r="C947" s="239"/>
      <c r="D947" s="239"/>
      <c r="E947" s="239"/>
      <c r="F947" s="239"/>
      <c r="G947" s="239"/>
      <c r="H947" s="239"/>
      <c r="I947" s="239"/>
      <c r="J947" s="239"/>
      <c r="K947" s="239"/>
      <c r="L947" s="239"/>
      <c r="M947" s="239"/>
    </row>
    <row r="948">
      <c r="A948" s="239"/>
      <c r="B948" s="239"/>
      <c r="C948" s="239"/>
      <c r="D948" s="239"/>
      <c r="E948" s="239"/>
      <c r="F948" s="239"/>
      <c r="G948" s="239"/>
      <c r="H948" s="239"/>
      <c r="I948" s="239"/>
      <c r="J948" s="239"/>
      <c r="K948" s="239"/>
      <c r="L948" s="239"/>
      <c r="M948" s="239"/>
    </row>
    <row r="949">
      <c r="A949" s="239"/>
      <c r="B949" s="239"/>
      <c r="C949" s="239"/>
      <c r="D949" s="239"/>
      <c r="E949" s="239"/>
      <c r="F949" s="239"/>
      <c r="G949" s="239"/>
      <c r="H949" s="239"/>
      <c r="I949" s="239"/>
      <c r="J949" s="239"/>
      <c r="K949" s="239"/>
      <c r="L949" s="239"/>
      <c r="M949" s="239"/>
    </row>
    <row r="950">
      <c r="A950" s="239"/>
      <c r="B950" s="239"/>
      <c r="C950" s="239"/>
      <c r="D950" s="239"/>
      <c r="E950" s="239"/>
      <c r="F950" s="239"/>
      <c r="G950" s="239"/>
      <c r="H950" s="239"/>
      <c r="I950" s="239"/>
      <c r="J950" s="239"/>
      <c r="K950" s="239"/>
      <c r="L950" s="239"/>
      <c r="M950" s="239"/>
    </row>
    <row r="951">
      <c r="A951" s="239"/>
      <c r="B951" s="239"/>
      <c r="C951" s="239"/>
      <c r="D951" s="239"/>
      <c r="E951" s="239"/>
      <c r="F951" s="239"/>
      <c r="G951" s="239"/>
      <c r="H951" s="239"/>
      <c r="I951" s="239"/>
      <c r="J951" s="239"/>
      <c r="K951" s="239"/>
      <c r="L951" s="239"/>
      <c r="M951" s="239"/>
    </row>
    <row r="952">
      <c r="A952" s="239"/>
      <c r="B952" s="239"/>
      <c r="C952" s="239"/>
      <c r="D952" s="239"/>
      <c r="E952" s="239"/>
      <c r="F952" s="239"/>
      <c r="G952" s="239"/>
      <c r="H952" s="239"/>
      <c r="I952" s="239"/>
      <c r="J952" s="239"/>
      <c r="K952" s="239"/>
      <c r="L952" s="239"/>
      <c r="M952" s="239"/>
    </row>
    <row r="953">
      <c r="A953" s="239"/>
      <c r="B953" s="239"/>
      <c r="C953" s="239"/>
      <c r="D953" s="239"/>
      <c r="E953" s="239"/>
      <c r="F953" s="239"/>
      <c r="G953" s="239"/>
      <c r="H953" s="239"/>
      <c r="I953" s="239"/>
      <c r="J953" s="239"/>
      <c r="K953" s="239"/>
      <c r="L953" s="239"/>
      <c r="M953" s="239"/>
    </row>
    <row r="954">
      <c r="A954" s="239"/>
      <c r="B954" s="239"/>
      <c r="C954" s="239"/>
      <c r="D954" s="239"/>
      <c r="E954" s="239"/>
      <c r="F954" s="239"/>
      <c r="G954" s="239"/>
      <c r="H954" s="239"/>
      <c r="I954" s="239"/>
      <c r="J954" s="239"/>
      <c r="K954" s="239"/>
      <c r="L954" s="239"/>
      <c r="M954" s="239"/>
    </row>
    <row r="955">
      <c r="A955" s="239"/>
      <c r="B955" s="239"/>
      <c r="C955" s="239"/>
      <c r="D955" s="239"/>
      <c r="E955" s="239"/>
      <c r="F955" s="239"/>
      <c r="G955" s="239"/>
      <c r="H955" s="239"/>
      <c r="I955" s="239"/>
      <c r="J955" s="239"/>
      <c r="K955" s="239"/>
      <c r="L955" s="239"/>
      <c r="M955" s="239"/>
    </row>
    <row r="956">
      <c r="A956" s="239"/>
      <c r="B956" s="239"/>
      <c r="C956" s="239"/>
      <c r="D956" s="239"/>
      <c r="E956" s="239"/>
      <c r="F956" s="239"/>
      <c r="G956" s="239"/>
      <c r="H956" s="239"/>
      <c r="I956" s="239"/>
      <c r="J956" s="239"/>
      <c r="K956" s="239"/>
      <c r="L956" s="239"/>
      <c r="M956" s="239"/>
    </row>
    <row r="957">
      <c r="A957" s="239"/>
      <c r="B957" s="239"/>
      <c r="C957" s="239"/>
      <c r="D957" s="239"/>
      <c r="E957" s="239"/>
      <c r="F957" s="239"/>
      <c r="G957" s="239"/>
      <c r="H957" s="239"/>
      <c r="I957" s="239"/>
      <c r="J957" s="239"/>
      <c r="K957" s="239"/>
      <c r="L957" s="239"/>
      <c r="M957" s="239"/>
    </row>
    <row r="958">
      <c r="A958" s="239"/>
      <c r="B958" s="239"/>
      <c r="C958" s="239"/>
      <c r="D958" s="239"/>
      <c r="E958" s="239"/>
      <c r="F958" s="239"/>
      <c r="G958" s="239"/>
      <c r="H958" s="239"/>
      <c r="I958" s="239"/>
      <c r="J958" s="239"/>
      <c r="K958" s="239"/>
      <c r="L958" s="239"/>
      <c r="M958" s="239"/>
    </row>
    <row r="959">
      <c r="A959" s="239"/>
      <c r="B959" s="239"/>
      <c r="C959" s="239"/>
      <c r="D959" s="239"/>
      <c r="E959" s="239"/>
      <c r="F959" s="239"/>
      <c r="G959" s="239"/>
      <c r="H959" s="239"/>
      <c r="I959" s="239"/>
      <c r="J959" s="239"/>
      <c r="K959" s="239"/>
      <c r="L959" s="239"/>
      <c r="M959" s="239"/>
    </row>
    <row r="960">
      <c r="A960" s="239"/>
      <c r="B960" s="239"/>
      <c r="C960" s="239"/>
      <c r="D960" s="239"/>
      <c r="E960" s="239"/>
      <c r="F960" s="239"/>
      <c r="G960" s="239"/>
      <c r="H960" s="239"/>
      <c r="I960" s="239"/>
      <c r="J960" s="239"/>
      <c r="K960" s="239"/>
      <c r="L960" s="239"/>
      <c r="M960" s="239"/>
    </row>
    <row r="961">
      <c r="A961" s="239"/>
      <c r="B961" s="239"/>
      <c r="C961" s="239"/>
      <c r="D961" s="239"/>
      <c r="E961" s="239"/>
      <c r="F961" s="239"/>
      <c r="G961" s="239"/>
      <c r="H961" s="239"/>
      <c r="I961" s="239"/>
      <c r="J961" s="239"/>
      <c r="K961" s="239"/>
      <c r="L961" s="239"/>
      <c r="M961" s="239"/>
    </row>
    <row r="962">
      <c r="A962" s="239"/>
      <c r="B962" s="239"/>
      <c r="C962" s="239"/>
      <c r="D962" s="239"/>
      <c r="E962" s="239"/>
      <c r="F962" s="239"/>
      <c r="G962" s="239"/>
      <c r="H962" s="239"/>
      <c r="I962" s="239"/>
      <c r="J962" s="239"/>
      <c r="K962" s="239"/>
      <c r="L962" s="239"/>
      <c r="M962" s="239"/>
    </row>
    <row r="963">
      <c r="A963" s="239"/>
      <c r="B963" s="239"/>
      <c r="C963" s="239"/>
      <c r="D963" s="239"/>
      <c r="E963" s="239"/>
      <c r="F963" s="239"/>
      <c r="G963" s="239"/>
      <c r="H963" s="239"/>
      <c r="I963" s="239"/>
      <c r="J963" s="239"/>
      <c r="K963" s="239"/>
      <c r="L963" s="239"/>
      <c r="M963" s="239"/>
    </row>
    <row r="964">
      <c r="A964" s="239"/>
      <c r="B964" s="239"/>
      <c r="C964" s="239"/>
      <c r="D964" s="239"/>
      <c r="E964" s="239"/>
      <c r="F964" s="239"/>
      <c r="G964" s="239"/>
      <c r="H964" s="239"/>
      <c r="I964" s="239"/>
      <c r="J964" s="239"/>
      <c r="K964" s="239"/>
      <c r="L964" s="239"/>
      <c r="M964" s="239"/>
    </row>
    <row r="965">
      <c r="A965" s="239"/>
      <c r="B965" s="239"/>
      <c r="C965" s="239"/>
      <c r="D965" s="239"/>
      <c r="E965" s="239"/>
      <c r="F965" s="239"/>
      <c r="G965" s="239"/>
      <c r="H965" s="239"/>
      <c r="I965" s="239"/>
      <c r="J965" s="239"/>
      <c r="K965" s="239"/>
      <c r="L965" s="239"/>
      <c r="M965" s="239"/>
    </row>
    <row r="966">
      <c r="A966" s="239"/>
      <c r="B966" s="239"/>
      <c r="C966" s="239"/>
      <c r="D966" s="239"/>
      <c r="E966" s="239"/>
      <c r="F966" s="239"/>
      <c r="G966" s="239"/>
      <c r="H966" s="239"/>
      <c r="I966" s="239"/>
      <c r="J966" s="239"/>
      <c r="K966" s="239"/>
      <c r="L966" s="239"/>
      <c r="M966" s="239"/>
    </row>
    <row r="967">
      <c r="A967" s="239"/>
      <c r="B967" s="239"/>
      <c r="C967" s="239"/>
      <c r="D967" s="239"/>
      <c r="E967" s="239"/>
      <c r="F967" s="239"/>
      <c r="G967" s="239"/>
      <c r="H967" s="239"/>
      <c r="I967" s="239"/>
      <c r="J967" s="239"/>
      <c r="K967" s="239"/>
      <c r="L967" s="239"/>
      <c r="M967" s="239"/>
    </row>
    <row r="968">
      <c r="A968" s="239"/>
      <c r="B968" s="239"/>
      <c r="C968" s="239"/>
      <c r="D968" s="239"/>
      <c r="E968" s="239"/>
      <c r="F968" s="239"/>
      <c r="G968" s="239"/>
      <c r="H968" s="239"/>
      <c r="I968" s="239"/>
      <c r="J968" s="239"/>
      <c r="K968" s="239"/>
      <c r="L968" s="239"/>
      <c r="M968" s="239"/>
    </row>
    <row r="969">
      <c r="A969" s="239"/>
      <c r="B969" s="239"/>
      <c r="C969" s="239"/>
      <c r="D969" s="239"/>
      <c r="E969" s="239"/>
      <c r="F969" s="239"/>
      <c r="G969" s="239"/>
      <c r="H969" s="239"/>
      <c r="I969" s="239"/>
      <c r="J969" s="239"/>
      <c r="K969" s="239"/>
      <c r="L969" s="239"/>
      <c r="M969" s="239"/>
    </row>
  </sheetData>
  <mergeCells count="2">
    <mergeCell ref="A1:A2"/>
    <mergeCell ref="B1:M1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17.88"/>
    <col customWidth="1" min="2" max="2" width="11.0"/>
    <col customWidth="1" min="3" max="3" width="22.5"/>
    <col customWidth="1" min="4" max="15" width="12.0"/>
  </cols>
  <sheetData>
    <row r="1">
      <c r="A1" s="135"/>
      <c r="B1" s="135" t="s">
        <v>652</v>
      </c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</row>
    <row r="2">
      <c r="A2" s="4"/>
      <c r="B2" s="4"/>
      <c r="C2" s="4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</row>
    <row r="3">
      <c r="D3" s="76" t="s">
        <v>653</v>
      </c>
    </row>
    <row r="4">
      <c r="A4" s="73" t="s">
        <v>654</v>
      </c>
      <c r="B4" s="73" t="s">
        <v>655</v>
      </c>
      <c r="C4" s="73" t="s">
        <v>328</v>
      </c>
      <c r="D4" s="20">
        <f>'AWS cost summary'!B37</f>
        <v>45474</v>
      </c>
      <c r="E4" s="20">
        <f>'AWS cost summary'!C37</f>
        <v>45505</v>
      </c>
      <c r="F4" s="20">
        <f>'AWS cost summary'!D37</f>
        <v>45536</v>
      </c>
      <c r="G4" s="20">
        <f>'AWS cost summary'!E37</f>
        <v>45566</v>
      </c>
      <c r="H4" s="20">
        <f>'AWS cost summary'!F37</f>
        <v>45597</v>
      </c>
      <c r="I4" s="20">
        <f>'AWS cost summary'!G37</f>
        <v>45627</v>
      </c>
      <c r="J4" s="20">
        <f>'AWS cost summary'!H37</f>
        <v>45658</v>
      </c>
      <c r="K4" s="20">
        <f>'AWS cost summary'!I37</f>
        <v>45689</v>
      </c>
      <c r="L4" s="20">
        <f>'AWS cost summary'!J37</f>
        <v>45717</v>
      </c>
      <c r="M4" s="20">
        <f>'AWS cost summary'!K37</f>
        <v>45748</v>
      </c>
      <c r="N4" s="20">
        <f>'AWS cost summary'!L37</f>
        <v>45778</v>
      </c>
      <c r="O4" s="20">
        <f>'AWS cost summary'!M37</f>
        <v>45809</v>
      </c>
    </row>
    <row r="5">
      <c r="A5" s="79" t="s">
        <v>656</v>
      </c>
      <c r="B5" s="79" t="s">
        <v>657</v>
      </c>
      <c r="C5" s="79" t="s">
        <v>658</v>
      </c>
      <c r="D5" s="80">
        <f>'AWS cost summary'!B5</f>
        <v>1532</v>
      </c>
      <c r="E5" s="80">
        <f>'AWS cost summary'!C5</f>
        <v>1554</v>
      </c>
      <c r="F5" s="80">
        <f>'AWS cost summary'!D5</f>
        <v>1476.88</v>
      </c>
      <c r="G5" s="80">
        <f>'AWS cost summary'!E5</f>
        <v>1544.15</v>
      </c>
      <c r="H5" s="80">
        <f>'AWS cost summary'!F5</f>
        <v>1690.39</v>
      </c>
      <c r="I5" s="80">
        <f>'AWS cost summary'!G5</f>
        <v>1611.07</v>
      </c>
      <c r="J5" s="80">
        <f>'AWS cost summary'!H5</f>
        <v>1555.44</v>
      </c>
      <c r="K5" s="80">
        <f>'AWS cost summary'!I5</f>
        <v>1378.64</v>
      </c>
      <c r="L5" s="80">
        <f>'AWS cost summary'!J5</f>
        <v>1774.32</v>
      </c>
      <c r="M5" s="80">
        <f>'AWS cost summary'!K5</f>
        <v>1514.32</v>
      </c>
      <c r="N5" s="80">
        <f>'AWS cost summary'!L5</f>
        <v>1563.35</v>
      </c>
      <c r="O5" s="80">
        <f>'AWS cost summary'!M5</f>
        <v>1563.35</v>
      </c>
    </row>
    <row r="6">
      <c r="A6" s="79" t="s">
        <v>659</v>
      </c>
      <c r="B6" s="79" t="s">
        <v>598</v>
      </c>
      <c r="C6" s="79" t="str">
        <f>'AWS cost summary'!A40</f>
        <v>Bot</v>
      </c>
      <c r="D6" s="80">
        <f>'AWS cost summary'!B40</f>
        <v>39622.47413</v>
      </c>
      <c r="E6" s="80">
        <f>'AWS cost summary'!C40</f>
        <v>39416.85352</v>
      </c>
      <c r="F6" s="80">
        <f>'AWS cost summary'!D40</f>
        <v>42204.97679</v>
      </c>
      <c r="G6" s="80">
        <f>'AWS cost summary'!E40</f>
        <v>37499.28703</v>
      </c>
      <c r="H6" s="80">
        <f>'AWS cost summary'!F40</f>
        <v>37100.28232</v>
      </c>
      <c r="I6" s="80">
        <f>'AWS cost summary'!G40</f>
        <v>37791.19557</v>
      </c>
      <c r="J6" s="80">
        <f>'AWS cost summary'!H40</f>
        <v>35199.62817</v>
      </c>
      <c r="K6" s="80">
        <f>'AWS cost summary'!I40</f>
        <v>37561.34302</v>
      </c>
      <c r="L6" s="80">
        <f>'AWS cost summary'!J40</f>
        <v>37351.64428</v>
      </c>
      <c r="M6" s="80">
        <f>'AWS cost summary'!K40</f>
        <v>39462.21583</v>
      </c>
      <c r="N6" s="80">
        <f>'AWS cost summary'!L40</f>
        <v>40254.03115</v>
      </c>
      <c r="O6" s="80">
        <f>'AWS cost summary'!M40</f>
        <v>37146.86562</v>
      </c>
    </row>
    <row r="7">
      <c r="A7" s="79" t="s">
        <v>660</v>
      </c>
      <c r="B7" s="79" t="s">
        <v>598</v>
      </c>
      <c r="C7" s="79" t="str">
        <f>'AWS cost summary'!A41</f>
        <v>Custom Backend</v>
      </c>
      <c r="D7" s="80">
        <f>'AWS cost summary'!B41</f>
        <v>7694.841308</v>
      </c>
      <c r="E7" s="80">
        <f>'AWS cost summary'!C41</f>
        <v>8154.54539</v>
      </c>
      <c r="F7" s="80">
        <f>'AWS cost summary'!D41</f>
        <v>9854.209984</v>
      </c>
      <c r="G7" s="80">
        <f>'AWS cost summary'!E41</f>
        <v>10597.34393</v>
      </c>
      <c r="H7" s="80">
        <f>'AWS cost summary'!F41</f>
        <v>12774.47898</v>
      </c>
      <c r="I7" s="80">
        <f>'AWS cost summary'!G41</f>
        <v>11425.69124</v>
      </c>
      <c r="J7" s="80">
        <f>'AWS cost summary'!H41</f>
        <v>10547.47525</v>
      </c>
      <c r="K7" s="80">
        <f>'AWS cost summary'!I41</f>
        <v>11266.85741</v>
      </c>
      <c r="L7" s="80">
        <f>'AWS cost summary'!J41</f>
        <v>11084.25496</v>
      </c>
      <c r="M7" s="80">
        <f>'AWS cost summary'!K41</f>
        <v>11277.03933</v>
      </c>
      <c r="N7" s="80">
        <f>'AWS cost summary'!L41</f>
        <v>12041.12086</v>
      </c>
      <c r="O7" s="80">
        <f>'AWS cost summary'!M41</f>
        <v>11070.20312</v>
      </c>
    </row>
    <row r="8">
      <c r="A8" s="79" t="s">
        <v>659</v>
      </c>
      <c r="B8" s="79" t="s">
        <v>598</v>
      </c>
      <c r="C8" s="79" t="str">
        <f>'AWS cost summary'!A42</f>
        <v>Eko</v>
      </c>
      <c r="D8" s="80">
        <f>'AWS cost summary'!B42</f>
        <v>42051.55677</v>
      </c>
      <c r="E8" s="80">
        <f>'AWS cost summary'!C42</f>
        <v>42130.59824</v>
      </c>
      <c r="F8" s="80">
        <f>'AWS cost summary'!D42</f>
        <v>43020.40521</v>
      </c>
      <c r="G8" s="80">
        <f>'AWS cost summary'!E42</f>
        <v>41713.10654</v>
      </c>
      <c r="H8" s="80">
        <f>'AWS cost summary'!F42</f>
        <v>44260.51032</v>
      </c>
      <c r="I8" s="80">
        <f>'AWS cost summary'!G42</f>
        <v>44919.52542</v>
      </c>
      <c r="J8" s="80">
        <f>'AWS cost summary'!H42</f>
        <v>41491.08227</v>
      </c>
      <c r="K8" s="80">
        <f>'AWS cost summary'!I42</f>
        <v>44982.17184</v>
      </c>
      <c r="L8" s="80">
        <f>'AWS cost summary'!J42</f>
        <v>45305.10746</v>
      </c>
      <c r="M8" s="80">
        <f>'AWS cost summary'!K42</f>
        <v>45279.46219</v>
      </c>
      <c r="N8" s="80">
        <f>'AWS cost summary'!L42</f>
        <v>47206.83196</v>
      </c>
      <c r="O8" s="80">
        <f>'AWS cost summary'!M42</f>
        <v>47594.43439</v>
      </c>
    </row>
    <row r="9">
      <c r="A9" s="79" t="s">
        <v>659</v>
      </c>
      <c r="B9" s="79" t="s">
        <v>598</v>
      </c>
      <c r="C9" s="79" t="str">
        <f>'AWS cost summary'!A43</f>
        <v>Eko Call</v>
      </c>
      <c r="D9" s="80">
        <f>'AWS cost summary'!B43</f>
        <v>2907.457049</v>
      </c>
      <c r="E9" s="80">
        <f>'AWS cost summary'!C43</f>
        <v>2831.628629</v>
      </c>
      <c r="F9" s="80">
        <f>'AWS cost summary'!D43</f>
        <v>3222.445634</v>
      </c>
      <c r="G9" s="80">
        <f>'AWS cost summary'!E43</f>
        <v>3216.958575</v>
      </c>
      <c r="H9" s="80">
        <f>'AWS cost summary'!F43</f>
        <v>2774.561187</v>
      </c>
      <c r="I9" s="80">
        <f>'AWS cost summary'!G43</f>
        <v>2756.622722</v>
      </c>
      <c r="J9" s="80">
        <f>'AWS cost summary'!H43</f>
        <v>2524.926983</v>
      </c>
      <c r="K9" s="80">
        <f>'AWS cost summary'!I43</f>
        <v>2773.702323</v>
      </c>
      <c r="L9" s="80">
        <f>'AWS cost summary'!J43</f>
        <v>2753.393705</v>
      </c>
      <c r="M9" s="80">
        <f>'AWS cost summary'!K43</f>
        <v>2647.866982</v>
      </c>
      <c r="N9" s="80">
        <f>'AWS cost summary'!L43</f>
        <v>2658.305171</v>
      </c>
      <c r="O9" s="80">
        <f>'AWS cost summary'!M43</f>
        <v>2563.063895</v>
      </c>
    </row>
    <row r="10">
      <c r="A10" s="79" t="s">
        <v>659</v>
      </c>
      <c r="B10" s="79" t="s">
        <v>598</v>
      </c>
      <c r="C10" s="79" t="str">
        <f>'AWS cost summary'!A44</f>
        <v>Gen AI</v>
      </c>
      <c r="D10" s="80">
        <f>'AWS cost summary'!B44</f>
        <v>13.01031766</v>
      </c>
      <c r="E10" s="80">
        <f>'AWS cost summary'!C44</f>
        <v>13.42309418</v>
      </c>
      <c r="F10" s="80">
        <f>'AWS cost summary'!D44</f>
        <v>7.833932462</v>
      </c>
      <c r="G10" s="80">
        <f>'AWS cost summary'!E44</f>
        <v>16.7229092</v>
      </c>
      <c r="H10" s="80">
        <f>'AWS cost summary'!F44</f>
        <v>5.381874852</v>
      </c>
      <c r="I10" s="80">
        <f>'AWS cost summary'!G44</f>
        <v>11.3321819</v>
      </c>
      <c r="J10" s="80">
        <f>'AWS cost summary'!H44</f>
        <v>54.7935769</v>
      </c>
      <c r="K10" s="80">
        <f>'AWS cost summary'!I44</f>
        <v>280.1441993</v>
      </c>
      <c r="L10" s="80">
        <f>'AWS cost summary'!J44</f>
        <v>100.9928988</v>
      </c>
      <c r="M10" s="80">
        <f>'AWS cost summary'!K44</f>
        <v>98.22868915</v>
      </c>
      <c r="N10" s="80">
        <f>'AWS cost summary'!L44</f>
        <v>54.90756783</v>
      </c>
      <c r="O10" s="80">
        <f>'AWS cost summary'!M44</f>
        <v>38.86340356</v>
      </c>
    </row>
    <row r="11">
      <c r="A11" s="79" t="s">
        <v>661</v>
      </c>
      <c r="B11" s="79" t="s">
        <v>657</v>
      </c>
      <c r="C11" s="79" t="str">
        <f>'AWS cost summary'!A45</f>
        <v>R&amp;D</v>
      </c>
      <c r="D11" s="80">
        <f>'AWS cost summary'!B45</f>
        <v>4979.660428</v>
      </c>
      <c r="E11" s="80">
        <f>'AWS cost summary'!C45</f>
        <v>5217.503468</v>
      </c>
      <c r="F11" s="80">
        <f>'AWS cost summary'!D45</f>
        <v>5671.854313</v>
      </c>
      <c r="G11" s="80">
        <f>'AWS cost summary'!E45</f>
        <v>5363.33114</v>
      </c>
      <c r="H11" s="80">
        <f>'AWS cost summary'!F45</f>
        <v>6171.4428</v>
      </c>
      <c r="I11" s="80">
        <f>'AWS cost summary'!G45</f>
        <v>6331.374626</v>
      </c>
      <c r="J11" s="80">
        <f>'AWS cost summary'!H45</f>
        <v>5655.055647</v>
      </c>
      <c r="K11" s="80">
        <f>'AWS cost summary'!I45</f>
        <v>8045.940382</v>
      </c>
      <c r="L11" s="80">
        <f>'AWS cost summary'!J45</f>
        <v>7727.623392</v>
      </c>
      <c r="M11" s="80">
        <f>'AWS cost summary'!K45</f>
        <v>6893.164851</v>
      </c>
      <c r="N11" s="80">
        <f>'AWS cost summary'!L45</f>
        <v>5950.588332</v>
      </c>
      <c r="O11" s="80">
        <f>'AWS cost summary'!M45</f>
        <v>5012.370133</v>
      </c>
    </row>
    <row r="12">
      <c r="A12" s="79" t="s">
        <v>20</v>
      </c>
      <c r="B12" s="79" t="s">
        <v>657</v>
      </c>
      <c r="C12" s="79" t="str">
        <f>'AWS cost summary'!A46</f>
        <v>Robotics</v>
      </c>
      <c r="D12" s="80">
        <f>'AWS cost summary'!B46</f>
        <v>0</v>
      </c>
      <c r="E12" s="80">
        <f>'AWS cost summary'!C46</f>
        <v>0.4476577829</v>
      </c>
      <c r="F12" s="80">
        <f>'AWS cost summary'!D46</f>
        <v>5.394133775</v>
      </c>
      <c r="G12" s="80">
        <f>'AWS cost summary'!E46</f>
        <v>11.09987279</v>
      </c>
      <c r="H12" s="80">
        <f>'AWS cost summary'!F46</f>
        <v>17.95252132</v>
      </c>
      <c r="I12" s="80">
        <f>'AWS cost summary'!G46</f>
        <v>31.69823691</v>
      </c>
      <c r="J12" s="80">
        <f>'AWS cost summary'!H46</f>
        <v>54.68810277</v>
      </c>
      <c r="K12" s="80">
        <f>'AWS cost summary'!I46</f>
        <v>65.14082334</v>
      </c>
      <c r="L12" s="80">
        <f>'AWS cost summary'!J46</f>
        <v>78.06330569</v>
      </c>
      <c r="M12" s="80">
        <f>'AWS cost summary'!K46</f>
        <v>111.2921383</v>
      </c>
      <c r="N12" s="80">
        <f>'AWS cost summary'!L46</f>
        <v>82.50495871</v>
      </c>
      <c r="O12" s="80">
        <f>'AWS cost summary'!M46</f>
        <v>32.70000108</v>
      </c>
    </row>
    <row r="13">
      <c r="A13" s="4"/>
      <c r="B13" s="4"/>
      <c r="C13" s="81" t="s">
        <v>330</v>
      </c>
      <c r="D13" s="82">
        <f t="shared" ref="D13:O13" si="1">SUM(D5:D12)</f>
        <v>98801</v>
      </c>
      <c r="E13" s="82">
        <f t="shared" si="1"/>
        <v>99319</v>
      </c>
      <c r="F13" s="82">
        <f t="shared" si="1"/>
        <v>105464</v>
      </c>
      <c r="G13" s="82">
        <f t="shared" si="1"/>
        <v>99962</v>
      </c>
      <c r="H13" s="82">
        <f t="shared" si="1"/>
        <v>104795</v>
      </c>
      <c r="I13" s="82">
        <f t="shared" si="1"/>
        <v>104878.51</v>
      </c>
      <c r="J13" s="82">
        <f t="shared" si="1"/>
        <v>97083.09</v>
      </c>
      <c r="K13" s="82">
        <f t="shared" si="1"/>
        <v>106353.94</v>
      </c>
      <c r="L13" s="82">
        <f t="shared" si="1"/>
        <v>106175.4</v>
      </c>
      <c r="M13" s="82">
        <f t="shared" si="1"/>
        <v>107283.59</v>
      </c>
      <c r="N13" s="82">
        <f t="shared" si="1"/>
        <v>109811.64</v>
      </c>
      <c r="O13" s="82">
        <f t="shared" si="1"/>
        <v>105021.8506</v>
      </c>
    </row>
    <row r="14">
      <c r="A14" s="4"/>
      <c r="B14" s="4"/>
      <c r="C14" s="4"/>
      <c r="D14" s="38"/>
      <c r="E14" s="38"/>
      <c r="F14" s="38"/>
      <c r="G14" s="38"/>
      <c r="H14" s="38"/>
      <c r="I14" s="38"/>
      <c r="J14" s="38"/>
      <c r="K14" s="38"/>
      <c r="L14" s="38"/>
      <c r="M14" s="261"/>
      <c r="N14" s="24"/>
      <c r="O14" s="38"/>
    </row>
    <row r="15">
      <c r="D15" s="76" t="s">
        <v>662</v>
      </c>
    </row>
    <row r="16">
      <c r="A16" s="73" t="s">
        <v>654</v>
      </c>
      <c r="B16" s="73" t="s">
        <v>655</v>
      </c>
      <c r="C16" s="73" t="s">
        <v>328</v>
      </c>
      <c r="D16" s="20">
        <f t="shared" ref="D16:O16" si="2">D4</f>
        <v>45474</v>
      </c>
      <c r="E16" s="20">
        <f t="shared" si="2"/>
        <v>45505</v>
      </c>
      <c r="F16" s="20">
        <f t="shared" si="2"/>
        <v>45536</v>
      </c>
      <c r="G16" s="20">
        <f t="shared" si="2"/>
        <v>45566</v>
      </c>
      <c r="H16" s="20">
        <f t="shared" si="2"/>
        <v>45597</v>
      </c>
      <c r="I16" s="20">
        <f t="shared" si="2"/>
        <v>45627</v>
      </c>
      <c r="J16" s="20">
        <f t="shared" si="2"/>
        <v>45658</v>
      </c>
      <c r="K16" s="20">
        <f t="shared" si="2"/>
        <v>45689</v>
      </c>
      <c r="L16" s="20">
        <f t="shared" si="2"/>
        <v>45717</v>
      </c>
      <c r="M16" s="20">
        <f t="shared" si="2"/>
        <v>45748</v>
      </c>
      <c r="N16" s="20">
        <f t="shared" si="2"/>
        <v>45778</v>
      </c>
      <c r="O16" s="20">
        <f t="shared" si="2"/>
        <v>45809</v>
      </c>
    </row>
    <row r="17">
      <c r="A17" s="79" t="s">
        <v>656</v>
      </c>
      <c r="B17" s="79" t="s">
        <v>657</v>
      </c>
      <c r="C17" s="79" t="str">
        <f>'AWS cost summary'!A29</f>
        <v>ASC</v>
      </c>
      <c r="D17" s="80">
        <f>'AWS cost summary'!B29</f>
        <v>16000</v>
      </c>
      <c r="E17" s="80">
        <f>'AWS cost summary'!C29</f>
        <v>175.26</v>
      </c>
      <c r="F17" s="80">
        <f>'AWS cost summary'!D29</f>
        <v>229.69</v>
      </c>
      <c r="G17" s="80">
        <f>'AWS cost summary'!E29</f>
        <v>312.58</v>
      </c>
      <c r="H17" s="80">
        <f>'AWS cost summary'!F29</f>
        <v>35.76</v>
      </c>
      <c r="I17" s="80" t="str">
        <f>'AWS cost summary'!G29</f>
        <v/>
      </c>
      <c r="J17" s="80" t="str">
        <f>'AWS cost summary'!H29</f>
        <v/>
      </c>
      <c r="K17" s="80" t="str">
        <f>'AWS cost summary'!I29</f>
        <v/>
      </c>
      <c r="L17" s="80" t="str">
        <f>'AWS cost summary'!J29</f>
        <v/>
      </c>
      <c r="M17" s="80" t="str">
        <f>'AWS cost summary'!K29</f>
        <v/>
      </c>
      <c r="N17" s="80" t="str">
        <f>'AWS cost summary'!L29</f>
        <v/>
      </c>
      <c r="O17" s="80" t="str">
        <f>'AWS cost summary'!M29</f>
        <v/>
      </c>
    </row>
    <row r="18">
      <c r="A18" s="79" t="s">
        <v>659</v>
      </c>
      <c r="B18" s="79" t="s">
        <v>598</v>
      </c>
      <c r="C18" s="79" t="str">
        <f>'AWS cost summary'!A30</f>
        <v>Bot</v>
      </c>
      <c r="D18" s="80" t="str">
        <f>'AWS cost summary'!B30</f>
        <v/>
      </c>
      <c r="E18" s="80">
        <f>'AWS cost summary'!C30</f>
        <v>88.57</v>
      </c>
      <c r="F18" s="80">
        <f>'AWS cost summary'!D30</f>
        <v>4.97</v>
      </c>
      <c r="G18" s="80" t="str">
        <f>'AWS cost summary'!E30</f>
        <v/>
      </c>
      <c r="H18" s="80">
        <f>'AWS cost summary'!F30</f>
        <v>2.36</v>
      </c>
      <c r="I18" s="80" t="str">
        <f>'AWS cost summary'!G30</f>
        <v/>
      </c>
      <c r="J18" s="80">
        <f>'AWS cost summary'!H30</f>
        <v>0.12</v>
      </c>
      <c r="K18" s="80">
        <f>'AWS cost summary'!I30</f>
        <v>1.13</v>
      </c>
      <c r="L18" s="80" t="str">
        <f>'AWS cost summary'!J30</f>
        <v/>
      </c>
      <c r="M18" s="80" t="str">
        <f>'AWS cost summary'!K30</f>
        <v/>
      </c>
      <c r="N18" s="80" t="str">
        <f>'AWS cost summary'!L30</f>
        <v/>
      </c>
      <c r="O18" s="80" t="str">
        <f>'AWS cost summary'!M30</f>
        <v/>
      </c>
    </row>
    <row r="19">
      <c r="A19" s="79" t="s">
        <v>659</v>
      </c>
      <c r="B19" s="79" t="s">
        <v>598</v>
      </c>
      <c r="C19" s="79" t="str">
        <f>'AWS cost summary'!A31</f>
        <v>Eko Call</v>
      </c>
      <c r="D19" s="80">
        <f>'AWS cost summary'!B31</f>
        <v>13.4</v>
      </c>
      <c r="E19" s="80">
        <f>'AWS cost summary'!C31</f>
        <v>13.4</v>
      </c>
      <c r="F19" s="80">
        <f>'AWS cost summary'!D31</f>
        <v>12.95</v>
      </c>
      <c r="G19" s="80">
        <f>'AWS cost summary'!E31</f>
        <v>13.4</v>
      </c>
      <c r="H19" s="80">
        <f>'AWS cost summary'!F31</f>
        <v>12.96</v>
      </c>
      <c r="I19" s="80">
        <f>'AWS cost summary'!G31</f>
        <v>13.39</v>
      </c>
      <c r="J19" s="80">
        <f>'AWS cost summary'!H31</f>
        <v>13.38</v>
      </c>
      <c r="K19" s="80" t="str">
        <f>'AWS cost summary'!I31</f>
        <v/>
      </c>
      <c r="L19" s="80" t="str">
        <f>'AWS cost summary'!J31</f>
        <v/>
      </c>
      <c r="M19" s="80" t="str">
        <f>'AWS cost summary'!K31</f>
        <v/>
      </c>
      <c r="N19" s="80" t="str">
        <f>'AWS cost summary'!L31</f>
        <v/>
      </c>
      <c r="O19" s="80" t="str">
        <f>'AWS cost summary'!M31</f>
        <v/>
      </c>
    </row>
    <row r="20">
      <c r="A20" s="79" t="s">
        <v>659</v>
      </c>
      <c r="B20" s="79" t="s">
        <v>598</v>
      </c>
      <c r="C20" s="79" t="str">
        <f>'AWS cost summary'!A32</f>
        <v>Gen AI</v>
      </c>
      <c r="D20" s="80">
        <f>'AWS cost summary'!B32</f>
        <v>2.93</v>
      </c>
      <c r="E20" s="80">
        <f>'AWS cost summary'!C32</f>
        <v>8.29</v>
      </c>
      <c r="F20" s="80">
        <f>'AWS cost summary'!D32</f>
        <v>7.37</v>
      </c>
      <c r="G20" s="80">
        <f>'AWS cost summary'!E32</f>
        <v>18.14</v>
      </c>
      <c r="H20" s="80">
        <f>'AWS cost summary'!F32</f>
        <v>4.77</v>
      </c>
      <c r="I20" s="80">
        <f>'AWS cost summary'!G32</f>
        <v>10.95</v>
      </c>
      <c r="J20" s="80">
        <f>'AWS cost summary'!H32</f>
        <v>60.37</v>
      </c>
      <c r="K20" s="80">
        <f>'AWS cost summary'!I32</f>
        <v>259.94</v>
      </c>
      <c r="L20" s="80">
        <f>'AWS cost summary'!J32</f>
        <v>103.66</v>
      </c>
      <c r="M20" s="80">
        <f>'AWS cost summary'!K32</f>
        <v>99.89</v>
      </c>
      <c r="N20" s="80">
        <f>'AWS cost summary'!L32</f>
        <v>55.62</v>
      </c>
      <c r="O20" s="80">
        <f>'AWS cost summary'!M32</f>
        <v>55.62</v>
      </c>
    </row>
    <row r="21">
      <c r="A21" s="79" t="s">
        <v>661</v>
      </c>
      <c r="B21" s="79" t="s">
        <v>657</v>
      </c>
      <c r="C21" s="79" t="str">
        <f>'AWS cost summary'!A33</f>
        <v>R&amp;D</v>
      </c>
      <c r="D21" s="80" t="str">
        <f>'AWS cost summary'!B33</f>
        <v/>
      </c>
      <c r="E21" s="80" t="str">
        <f>'AWS cost summary'!C33</f>
        <v/>
      </c>
      <c r="F21" s="80" t="str">
        <f>'AWS cost summary'!D33</f>
        <v/>
      </c>
      <c r="G21" s="80" t="str">
        <f>'AWS cost summary'!E33</f>
        <v/>
      </c>
      <c r="H21" s="80" t="str">
        <f>'AWS cost summary'!F33</f>
        <v/>
      </c>
      <c r="I21" s="80" t="str">
        <f>'AWS cost summary'!G33</f>
        <v/>
      </c>
      <c r="J21" s="80">
        <f>'AWS cost summary'!H33</f>
        <v>0.63</v>
      </c>
      <c r="K21" s="80">
        <f>'AWS cost summary'!I33</f>
        <v>12.08</v>
      </c>
      <c r="L21" s="80">
        <f>'AWS cost summary'!J33</f>
        <v>13.37</v>
      </c>
      <c r="M21" s="80">
        <f>'AWS cost summary'!K33</f>
        <v>12.96</v>
      </c>
      <c r="N21" s="80">
        <f>'AWS cost summary'!L33</f>
        <v>13.39</v>
      </c>
      <c r="O21" s="80">
        <f>'AWS cost summary'!M33</f>
        <v>13.39</v>
      </c>
    </row>
    <row r="22">
      <c r="A22" s="4"/>
      <c r="B22" s="4"/>
      <c r="C22" s="81" t="s">
        <v>330</v>
      </c>
      <c r="D22" s="82">
        <f t="shared" ref="D22:O22" si="3">SUM(D17:D21)</f>
        <v>16016.33</v>
      </c>
      <c r="E22" s="82">
        <f t="shared" si="3"/>
        <v>285.52</v>
      </c>
      <c r="F22" s="82">
        <f t="shared" si="3"/>
        <v>254.98</v>
      </c>
      <c r="G22" s="82">
        <f t="shared" si="3"/>
        <v>344.12</v>
      </c>
      <c r="H22" s="82">
        <f t="shared" si="3"/>
        <v>55.85</v>
      </c>
      <c r="I22" s="82">
        <f t="shared" si="3"/>
        <v>24.34</v>
      </c>
      <c r="J22" s="82">
        <f t="shared" si="3"/>
        <v>74.5</v>
      </c>
      <c r="K22" s="82">
        <f t="shared" si="3"/>
        <v>273.15</v>
      </c>
      <c r="L22" s="82">
        <f t="shared" si="3"/>
        <v>117.03</v>
      </c>
      <c r="M22" s="82">
        <f t="shared" si="3"/>
        <v>112.85</v>
      </c>
      <c r="N22" s="82">
        <f t="shared" si="3"/>
        <v>69.01</v>
      </c>
      <c r="O22" s="82">
        <f t="shared" si="3"/>
        <v>69.01</v>
      </c>
    </row>
    <row r="23">
      <c r="A23" s="4"/>
      <c r="B23" s="4"/>
      <c r="C23" s="4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24"/>
      <c r="O23" s="38"/>
    </row>
    <row r="24">
      <c r="D24" s="76" t="s">
        <v>663</v>
      </c>
    </row>
    <row r="25">
      <c r="A25" s="73" t="s">
        <v>654</v>
      </c>
      <c r="B25" s="73" t="s">
        <v>655</v>
      </c>
      <c r="C25" s="73" t="s">
        <v>328</v>
      </c>
      <c r="D25" s="20">
        <f t="shared" ref="D25:O25" si="4">D4</f>
        <v>45474</v>
      </c>
      <c r="E25" s="20">
        <f t="shared" si="4"/>
        <v>45505</v>
      </c>
      <c r="F25" s="20">
        <f t="shared" si="4"/>
        <v>45536</v>
      </c>
      <c r="G25" s="20">
        <f t="shared" si="4"/>
        <v>45566</v>
      </c>
      <c r="H25" s="20">
        <f t="shared" si="4"/>
        <v>45597</v>
      </c>
      <c r="I25" s="20">
        <f t="shared" si="4"/>
        <v>45627</v>
      </c>
      <c r="J25" s="20">
        <f t="shared" si="4"/>
        <v>45658</v>
      </c>
      <c r="K25" s="20">
        <f t="shared" si="4"/>
        <v>45689</v>
      </c>
      <c r="L25" s="20">
        <f t="shared" si="4"/>
        <v>45717</v>
      </c>
      <c r="M25" s="20">
        <f t="shared" si="4"/>
        <v>45748</v>
      </c>
      <c r="N25" s="20">
        <f t="shared" si="4"/>
        <v>45778</v>
      </c>
      <c r="O25" s="20">
        <f t="shared" si="4"/>
        <v>45809</v>
      </c>
    </row>
    <row r="26">
      <c r="A26" s="79" t="s">
        <v>656</v>
      </c>
      <c r="B26" s="79" t="s">
        <v>657</v>
      </c>
      <c r="C26" s="79" t="s">
        <v>9</v>
      </c>
      <c r="D26" s="80">
        <f>'Azure cost summary'!B5</f>
        <v>0.0532505835</v>
      </c>
      <c r="E26" s="80">
        <f>'Azure cost summary'!C5</f>
        <v>0.1687968358</v>
      </c>
      <c r="F26" s="80">
        <f>'Azure cost summary'!D5</f>
        <v>0.7264425</v>
      </c>
      <c r="G26" s="80">
        <f>'Azure cost summary'!E5</f>
        <v>2.332478052</v>
      </c>
      <c r="H26" s="80">
        <f>'Azure cost summary'!F5</f>
        <v>1.511229721</v>
      </c>
      <c r="I26" s="80">
        <f>'Azure cost summary'!G5</f>
        <v>1.609614871</v>
      </c>
      <c r="J26" s="80">
        <f>'Azure cost summary'!H5</f>
        <v>1.767095232</v>
      </c>
      <c r="K26" s="80">
        <f>'Azure cost summary'!I5</f>
        <v>3.59320125</v>
      </c>
      <c r="L26" s="80">
        <f>'Azure cost summary'!J5</f>
        <v>37.038128</v>
      </c>
      <c r="M26" s="80">
        <f>'Azure cost summary'!K5</f>
        <v>68.48883648</v>
      </c>
      <c r="N26" s="80">
        <f>'Azure cost summary'!L5</f>
        <v>167.5249125</v>
      </c>
      <c r="O26" s="80">
        <f>'Azure cost summary'!M5</f>
        <v>194.9009625</v>
      </c>
    </row>
    <row r="27">
      <c r="A27" s="79" t="s">
        <v>659</v>
      </c>
      <c r="B27" s="79" t="s">
        <v>598</v>
      </c>
      <c r="C27" s="169" t="str">
        <f>'Azure cost summary'!A32</f>
        <v>Bot</v>
      </c>
      <c r="D27" s="80">
        <f>'Azure cost summary'!B32</f>
        <v>2790.813712</v>
      </c>
      <c r="E27" s="80">
        <f>'Azure cost summary'!C32</f>
        <v>2547.403818</v>
      </c>
      <c r="F27" s="80">
        <f>'Azure cost summary'!D32</f>
        <v>2376.454107</v>
      </c>
      <c r="G27" s="80">
        <f>'Azure cost summary'!E32</f>
        <v>2525.491966</v>
      </c>
      <c r="H27" s="80">
        <f>'Azure cost summary'!F32</f>
        <v>3129.959068</v>
      </c>
      <c r="I27" s="80">
        <f>'Azure cost summary'!G32</f>
        <v>2973.086602</v>
      </c>
      <c r="J27" s="80">
        <f>'Azure cost summary'!H32</f>
        <v>3869.801281</v>
      </c>
      <c r="K27" s="80">
        <f>'Azure cost summary'!I32</f>
        <v>3828.543516</v>
      </c>
      <c r="L27" s="80">
        <f>'Azure cost summary'!J32</f>
        <v>4044.72322</v>
      </c>
      <c r="M27" s="80">
        <f>'Azure cost summary'!K32</f>
        <v>3243.033481</v>
      </c>
      <c r="N27" s="80">
        <f>'Azure cost summary'!L32</f>
        <v>3152.941203</v>
      </c>
      <c r="O27" s="80">
        <f>'Azure cost summary'!M32</f>
        <v>3124.860906</v>
      </c>
    </row>
    <row r="28">
      <c r="A28" s="79" t="s">
        <v>660</v>
      </c>
      <c r="B28" s="79" t="s">
        <v>598</v>
      </c>
      <c r="C28" s="169" t="str">
        <f>'Azure cost summary'!A33</f>
        <v>Custom Backend</v>
      </c>
      <c r="D28" s="80">
        <f>'Azure cost summary'!B33</f>
        <v>313.6625827</v>
      </c>
      <c r="E28" s="80">
        <f>'Azure cost summary'!C33</f>
        <v>664.4223796</v>
      </c>
      <c r="F28" s="80">
        <f>'Azure cost summary'!D33</f>
        <v>723.0462697</v>
      </c>
      <c r="G28" s="80">
        <f>'Azure cost summary'!E33</f>
        <v>847.6399496</v>
      </c>
      <c r="H28" s="80">
        <f>'Azure cost summary'!F33</f>
        <v>1053.419133</v>
      </c>
      <c r="I28" s="80">
        <f>'Azure cost summary'!G33</f>
        <v>1073.864424</v>
      </c>
      <c r="J28" s="80">
        <f>'Azure cost summary'!H33</f>
        <v>3812.185833</v>
      </c>
      <c r="K28" s="80">
        <f>'Azure cost summary'!I33</f>
        <v>6032.737003</v>
      </c>
      <c r="L28" s="80">
        <f>'Azure cost summary'!J33</f>
        <v>5577.771793</v>
      </c>
      <c r="M28" s="80">
        <f>'Azure cost summary'!K33</f>
        <v>2400.355333</v>
      </c>
      <c r="N28" s="80">
        <f>'Azure cost summary'!L33</f>
        <v>1733.619391</v>
      </c>
      <c r="O28" s="80">
        <f>'Azure cost summary'!M33</f>
        <v>1413.004072</v>
      </c>
    </row>
    <row r="29">
      <c r="A29" s="79" t="s">
        <v>659</v>
      </c>
      <c r="B29" s="79" t="s">
        <v>598</v>
      </c>
      <c r="C29" s="169" t="str">
        <f>'Azure cost summary'!A34</f>
        <v>GenAI</v>
      </c>
      <c r="D29" s="80">
        <f>'Azure cost summary'!B34</f>
        <v>1430.702931</v>
      </c>
      <c r="E29" s="80">
        <f>'Azure cost summary'!C34</f>
        <v>1682.893512</v>
      </c>
      <c r="F29" s="80">
        <f>'Azure cost summary'!D34</f>
        <v>2528.029916</v>
      </c>
      <c r="G29" s="80">
        <f>'Azure cost summary'!E34</f>
        <v>9622.951161</v>
      </c>
      <c r="H29" s="80">
        <f>'Azure cost summary'!F34</f>
        <v>6210.071073</v>
      </c>
      <c r="I29" s="80">
        <f>'Azure cost summary'!G34</f>
        <v>4606.562281</v>
      </c>
      <c r="J29" s="80">
        <f>'Azure cost summary'!H34</f>
        <v>3198.43596</v>
      </c>
      <c r="K29" s="80">
        <f>'Azure cost summary'!I34</f>
        <v>2366.37513</v>
      </c>
      <c r="L29" s="80">
        <f>'Azure cost summary'!J34</f>
        <v>2262.501617</v>
      </c>
      <c r="M29" s="80">
        <f>'Azure cost summary'!K34</f>
        <v>3881.563532</v>
      </c>
      <c r="N29" s="80">
        <f>'Azure cost summary'!L34</f>
        <v>6528.868722</v>
      </c>
      <c r="O29" s="80">
        <f>'Azure cost summary'!M34</f>
        <v>6476.575364</v>
      </c>
    </row>
    <row r="30">
      <c r="A30" s="79" t="s">
        <v>661</v>
      </c>
      <c r="B30" s="79" t="s">
        <v>657</v>
      </c>
      <c r="C30" s="169" t="str">
        <f>'Azure cost summary'!A35</f>
        <v>R&amp;D</v>
      </c>
      <c r="D30" s="80">
        <f>'Azure cost summary'!B35</f>
        <v>1408.972471</v>
      </c>
      <c r="E30" s="80">
        <f>'Azure cost summary'!C35</f>
        <v>1557.577533</v>
      </c>
      <c r="F30" s="80">
        <f>'Azure cost summary'!D35</f>
        <v>1622.554642</v>
      </c>
      <c r="G30" s="80">
        <f>'Azure cost summary'!E35</f>
        <v>1699.828253</v>
      </c>
      <c r="H30" s="80">
        <f>'Azure cost summary'!F35</f>
        <v>2704.849836</v>
      </c>
      <c r="I30" s="80">
        <f>'Azure cost summary'!G35</f>
        <v>3729.243636</v>
      </c>
      <c r="J30" s="80">
        <f>'Azure cost summary'!H35</f>
        <v>6119.409127</v>
      </c>
      <c r="K30" s="80">
        <f>'Azure cost summary'!I35</f>
        <v>5135.823086</v>
      </c>
      <c r="L30" s="80">
        <f>'Azure cost summary'!J35</f>
        <v>5599.960899</v>
      </c>
      <c r="M30" s="80">
        <f>'Azure cost summary'!K35</f>
        <v>5880.710319</v>
      </c>
      <c r="N30" s="80">
        <f>'Azure cost summary'!L35</f>
        <v>6168.135772</v>
      </c>
      <c r="O30" s="80">
        <f>'Azure cost summary'!M35</f>
        <v>2852.581629</v>
      </c>
    </row>
    <row r="31">
      <c r="A31" s="79" t="s">
        <v>664</v>
      </c>
      <c r="B31" s="79" t="s">
        <v>657</v>
      </c>
      <c r="C31" s="169" t="str">
        <f>'Azure cost summary'!A36</f>
        <v>R&amp;D Lab</v>
      </c>
      <c r="D31" s="80">
        <f>'Azure cost summary'!B36</f>
        <v>326.2892484</v>
      </c>
      <c r="E31" s="80">
        <f>'Azure cost summary'!C36</f>
        <v>1064.190847</v>
      </c>
      <c r="F31" s="80">
        <f>'Azure cost summary'!D36</f>
        <v>493.0357406</v>
      </c>
      <c r="G31" s="80">
        <f>'Azure cost summary'!E36</f>
        <v>464.4253878</v>
      </c>
      <c r="H31" s="80">
        <f>'Azure cost summary'!F36</f>
        <v>429.9153504</v>
      </c>
      <c r="I31" s="80">
        <f>'Azure cost summary'!G36</f>
        <v>388.571244</v>
      </c>
      <c r="J31" s="80">
        <f>'Azure cost summary'!H36</f>
        <v>488.0867547</v>
      </c>
      <c r="K31" s="80">
        <f>'Azure cost summary'!I36</f>
        <v>520.7497967</v>
      </c>
      <c r="L31" s="80">
        <f>'Azure cost summary'!J36</f>
        <v>551.4805988</v>
      </c>
      <c r="M31" s="80">
        <f>'Azure cost summary'!K36</f>
        <v>622.9884748</v>
      </c>
      <c r="N31" s="80">
        <f>'Azure cost summary'!L36</f>
        <v>603.5905563</v>
      </c>
      <c r="O31" s="80">
        <f>'Azure cost summary'!M36</f>
        <v>491.6473746</v>
      </c>
    </row>
    <row r="32">
      <c r="A32" s="79" t="s">
        <v>20</v>
      </c>
      <c r="B32" s="79" t="s">
        <v>657</v>
      </c>
      <c r="C32" s="79" t="str">
        <f>'AWS cost summary'!A46</f>
        <v>Robotics</v>
      </c>
      <c r="D32" s="80">
        <f>'Azure cost summary'!B37</f>
        <v>11.24580398</v>
      </c>
      <c r="E32" s="80">
        <f>'Azure cost summary'!C37</f>
        <v>10.66311381</v>
      </c>
      <c r="F32" s="80">
        <f>'Azure cost summary'!D37</f>
        <v>101.1828819</v>
      </c>
      <c r="G32" s="80">
        <f>'Azure cost summary'!E37</f>
        <v>164.3408051</v>
      </c>
      <c r="H32" s="80">
        <f>'Azure cost summary'!F37</f>
        <v>193.2843095</v>
      </c>
      <c r="I32" s="80">
        <f>'Azure cost summary'!G37</f>
        <v>271.2421973</v>
      </c>
      <c r="J32" s="80">
        <f>'Azure cost summary'!H37</f>
        <v>308.7239499</v>
      </c>
      <c r="K32" s="80">
        <f>'Azure cost summary'!I37</f>
        <v>268.6782676</v>
      </c>
      <c r="L32" s="80">
        <f>'Azure cost summary'!J37</f>
        <v>336.2537446</v>
      </c>
      <c r="M32" s="80">
        <f>'Azure cost summary'!K37</f>
        <v>337.7600237</v>
      </c>
      <c r="N32" s="80">
        <f>'Azure cost summary'!L37</f>
        <v>528.5694431</v>
      </c>
      <c r="O32" s="80">
        <f>'Azure cost summary'!M37</f>
        <v>47.58902767</v>
      </c>
    </row>
    <row r="33">
      <c r="A33" s="4"/>
      <c r="B33" s="4"/>
      <c r="C33" s="81" t="s">
        <v>330</v>
      </c>
      <c r="D33" s="82">
        <f t="shared" ref="D33:O33" si="5">SUM(D26:D32)</f>
        <v>6281.74</v>
      </c>
      <c r="E33" s="82">
        <f t="shared" si="5"/>
        <v>7527.32</v>
      </c>
      <c r="F33" s="82">
        <f t="shared" si="5"/>
        <v>7845.03</v>
      </c>
      <c r="G33" s="82">
        <f t="shared" si="5"/>
        <v>15327.01</v>
      </c>
      <c r="H33" s="82">
        <f t="shared" si="5"/>
        <v>13723.01</v>
      </c>
      <c r="I33" s="82">
        <f t="shared" si="5"/>
        <v>13044.18</v>
      </c>
      <c r="J33" s="82">
        <f t="shared" si="5"/>
        <v>17798.41</v>
      </c>
      <c r="K33" s="82">
        <f t="shared" si="5"/>
        <v>18156.5</v>
      </c>
      <c r="L33" s="82">
        <f t="shared" si="5"/>
        <v>18409.73</v>
      </c>
      <c r="M33" s="82">
        <f t="shared" si="5"/>
        <v>16434.9</v>
      </c>
      <c r="N33" s="82">
        <f t="shared" si="5"/>
        <v>18883.25</v>
      </c>
      <c r="O33" s="82">
        <f t="shared" si="5"/>
        <v>14601.15934</v>
      </c>
    </row>
    <row r="34">
      <c r="A34" s="4"/>
      <c r="B34" s="4"/>
      <c r="C34" s="4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167"/>
      <c r="O34" s="38"/>
    </row>
    <row r="35">
      <c r="D35" s="76" t="s">
        <v>665</v>
      </c>
    </row>
    <row r="36">
      <c r="A36" s="73" t="s">
        <v>654</v>
      </c>
      <c r="B36" s="73" t="s">
        <v>655</v>
      </c>
      <c r="C36" s="73" t="s">
        <v>328</v>
      </c>
      <c r="D36" s="20">
        <f t="shared" ref="D36:O36" si="6">D25</f>
        <v>45474</v>
      </c>
      <c r="E36" s="20">
        <f t="shared" si="6"/>
        <v>45505</v>
      </c>
      <c r="F36" s="20">
        <f t="shared" si="6"/>
        <v>45536</v>
      </c>
      <c r="G36" s="20">
        <f t="shared" si="6"/>
        <v>45566</v>
      </c>
      <c r="H36" s="20">
        <f t="shared" si="6"/>
        <v>45597</v>
      </c>
      <c r="I36" s="20">
        <f t="shared" si="6"/>
        <v>45627</v>
      </c>
      <c r="J36" s="20">
        <f t="shared" si="6"/>
        <v>45658</v>
      </c>
      <c r="K36" s="20">
        <f t="shared" si="6"/>
        <v>45689</v>
      </c>
      <c r="L36" s="20">
        <f t="shared" si="6"/>
        <v>45717</v>
      </c>
      <c r="M36" s="20">
        <f t="shared" si="6"/>
        <v>45748</v>
      </c>
      <c r="N36" s="20">
        <f t="shared" si="6"/>
        <v>45778</v>
      </c>
      <c r="O36" s="20">
        <f t="shared" si="6"/>
        <v>45809</v>
      </c>
    </row>
    <row r="37">
      <c r="A37" s="79" t="s">
        <v>659</v>
      </c>
      <c r="B37" s="79" t="s">
        <v>598</v>
      </c>
      <c r="C37" s="169" t="str">
        <f>'GCP cost summary'!A35</f>
        <v>Bot</v>
      </c>
      <c r="D37" s="80">
        <f>'GCP cost summary'!B35</f>
        <v>7857.300823</v>
      </c>
      <c r="E37" s="80">
        <f>'GCP cost summary'!C35</f>
        <v>8685.481198</v>
      </c>
      <c r="F37" s="80">
        <f>'GCP cost summary'!D35</f>
        <v>9713.528068</v>
      </c>
      <c r="G37" s="80">
        <f>'GCP cost summary'!E35</f>
        <v>9208.705211</v>
      </c>
      <c r="H37" s="80">
        <f>'GCP cost summary'!F35</f>
        <v>8878.297538</v>
      </c>
      <c r="I37" s="80">
        <f>'GCP cost summary'!G35</f>
        <v>9318.645302</v>
      </c>
      <c r="J37" s="80">
        <f>'GCP cost summary'!H35</f>
        <v>9542.686547</v>
      </c>
      <c r="K37" s="80">
        <f>'GCP cost summary'!I35</f>
        <v>8599.393745</v>
      </c>
      <c r="L37" s="80">
        <f>'GCP cost summary'!J35</f>
        <v>9636.663635</v>
      </c>
      <c r="M37" s="80">
        <f>'GCP cost summary'!K35</f>
        <v>4068.671789</v>
      </c>
      <c r="N37" s="80">
        <f>'GCP cost summary'!L35</f>
        <v>1480.772797</v>
      </c>
      <c r="O37" s="80">
        <f>'GCP cost summary'!M35</f>
        <v>954.0062496</v>
      </c>
    </row>
    <row r="38">
      <c r="A38" s="79" t="s">
        <v>660</v>
      </c>
      <c r="B38" s="79" t="s">
        <v>598</v>
      </c>
      <c r="C38" s="169" t="str">
        <f>'GCP cost summary'!A36</f>
        <v>Custom Backend</v>
      </c>
      <c r="D38" s="80">
        <f>'GCP cost summary'!B36</f>
        <v>41.53175834</v>
      </c>
      <c r="E38" s="80">
        <f>'GCP cost summary'!C36</f>
        <v>70.13118348</v>
      </c>
      <c r="F38" s="80">
        <f>'GCP cost summary'!D36</f>
        <v>40.62672519</v>
      </c>
      <c r="G38" s="80">
        <f>'GCP cost summary'!E36</f>
        <v>36.81006683</v>
      </c>
      <c r="H38" s="80">
        <f>'GCP cost summary'!F36</f>
        <v>37.54164344</v>
      </c>
      <c r="I38" s="80">
        <f>'GCP cost summary'!G36</f>
        <v>37.1569244</v>
      </c>
      <c r="J38" s="80">
        <f>'GCP cost summary'!H36</f>
        <v>37.35042251</v>
      </c>
      <c r="K38" s="80">
        <f>'GCP cost summary'!I36</f>
        <v>26.75551371</v>
      </c>
      <c r="L38" s="80">
        <f>'GCP cost summary'!J36</f>
        <v>28.35575559</v>
      </c>
      <c r="M38" s="80">
        <f>'GCP cost summary'!K36</f>
        <v>23.85392944</v>
      </c>
      <c r="N38" s="80">
        <f>'GCP cost summary'!L36</f>
        <v>30.1480035</v>
      </c>
      <c r="O38" s="80">
        <f>'GCP cost summary'!M36</f>
        <v>10.12766778</v>
      </c>
    </row>
    <row r="39">
      <c r="A39" s="79" t="s">
        <v>659</v>
      </c>
      <c r="B39" s="79" t="s">
        <v>598</v>
      </c>
      <c r="C39" s="169" t="str">
        <f>'GCP cost summary'!A37</f>
        <v>Eko</v>
      </c>
      <c r="D39" s="80">
        <f>'GCP cost summary'!B37</f>
        <v>0</v>
      </c>
      <c r="E39" s="80">
        <f>'GCP cost summary'!C37</f>
        <v>0</v>
      </c>
      <c r="F39" s="80">
        <f>'GCP cost summary'!D37</f>
        <v>0</v>
      </c>
      <c r="G39" s="80">
        <f>'GCP cost summary'!E37</f>
        <v>0</v>
      </c>
      <c r="H39" s="80">
        <f>'GCP cost summary'!F37</f>
        <v>0</v>
      </c>
      <c r="I39" s="80">
        <f>'GCP cost summary'!G37</f>
        <v>0</v>
      </c>
      <c r="J39" s="80">
        <f>'GCP cost summary'!H37</f>
        <v>0</v>
      </c>
      <c r="K39" s="80">
        <f>'GCP cost summary'!I37</f>
        <v>0</v>
      </c>
      <c r="L39" s="80">
        <f>'GCP cost summary'!J37</f>
        <v>0</v>
      </c>
      <c r="M39" s="80">
        <f>'GCP cost summary'!K37</f>
        <v>0</v>
      </c>
      <c r="N39" s="80">
        <f>'GCP cost summary'!L37</f>
        <v>0</v>
      </c>
      <c r="O39" s="80">
        <f>'GCP cost summary'!M37</f>
        <v>9.626298083</v>
      </c>
    </row>
    <row r="40">
      <c r="A40" s="79" t="s">
        <v>659</v>
      </c>
      <c r="B40" s="79" t="s">
        <v>598</v>
      </c>
      <c r="C40" s="169" t="str">
        <f>'GCP cost summary'!A38</f>
        <v>GenAI</v>
      </c>
      <c r="D40" s="80">
        <f>'GCP cost summary'!B38</f>
        <v>0.1304767662</v>
      </c>
      <c r="E40" s="80">
        <f>'GCP cost summary'!C38</f>
        <v>12.17011811</v>
      </c>
      <c r="F40" s="80">
        <f>'GCP cost summary'!D38</f>
        <v>66.98244817</v>
      </c>
      <c r="G40" s="80">
        <f>'GCP cost summary'!E38</f>
        <v>284.3101238</v>
      </c>
      <c r="H40" s="80">
        <f>'GCP cost summary'!F38</f>
        <v>0.2509468145</v>
      </c>
      <c r="I40" s="80">
        <f>'GCP cost summary'!G38</f>
        <v>0.03052321281</v>
      </c>
      <c r="J40" s="80">
        <f>'GCP cost summary'!H38</f>
        <v>21.06946911</v>
      </c>
      <c r="K40" s="80">
        <f>'GCP cost summary'!I38</f>
        <v>189.2170122</v>
      </c>
      <c r="L40" s="80">
        <f>'GCP cost summary'!J38</f>
        <v>163.3158178</v>
      </c>
      <c r="M40" s="80">
        <f>'GCP cost summary'!K38</f>
        <v>140.776441</v>
      </c>
      <c r="N40" s="80">
        <f>'GCP cost summary'!L38</f>
        <v>79.42615063</v>
      </c>
      <c r="O40" s="80">
        <f>'GCP cost summary'!M38</f>
        <v>0.4010957535</v>
      </c>
    </row>
    <row r="41">
      <c r="A41" s="79" t="s">
        <v>661</v>
      </c>
      <c r="B41" s="79" t="s">
        <v>657</v>
      </c>
      <c r="C41" s="169" t="str">
        <f>'GCP cost summary'!A39</f>
        <v>R&amp;D</v>
      </c>
      <c r="D41" s="80">
        <f>'GCP cost summary'!B39</f>
        <v>37.43679522</v>
      </c>
      <c r="E41" s="80">
        <f>'GCP cost summary'!C39</f>
        <v>29.52733519</v>
      </c>
      <c r="F41" s="80">
        <f>'GCP cost summary'!D39</f>
        <v>268.9627605</v>
      </c>
      <c r="G41" s="80">
        <f>'GCP cost summary'!E39</f>
        <v>168.684388</v>
      </c>
      <c r="H41" s="80">
        <f>'GCP cost summary'!F39</f>
        <v>84.71964456</v>
      </c>
      <c r="I41" s="80">
        <f>'GCP cost summary'!G39</f>
        <v>94.21498354</v>
      </c>
      <c r="J41" s="80">
        <f>'GCP cost summary'!H39</f>
        <v>133.2226199</v>
      </c>
      <c r="K41" s="80">
        <f>'GCP cost summary'!I39</f>
        <v>159.5032474</v>
      </c>
      <c r="L41" s="80">
        <f>'GCP cost summary'!J39</f>
        <v>210.7942828</v>
      </c>
      <c r="M41" s="80">
        <f>'GCP cost summary'!K39</f>
        <v>214.1890543</v>
      </c>
      <c r="N41" s="80">
        <f>'GCP cost summary'!L39</f>
        <v>327.5771988</v>
      </c>
      <c r="O41" s="80">
        <f>'GCP cost summary'!M39</f>
        <v>66.5417855</v>
      </c>
    </row>
    <row r="42">
      <c r="A42" s="79" t="s">
        <v>664</v>
      </c>
      <c r="B42" s="79" t="s">
        <v>657</v>
      </c>
      <c r="C42" s="169" t="str">
        <f>'GCP cost summary'!A40</f>
        <v>R&amp;D Lab</v>
      </c>
      <c r="D42" s="80">
        <f>'GCP cost summary'!B40</f>
        <v>0</v>
      </c>
      <c r="E42" s="80">
        <f>'GCP cost summary'!C40</f>
        <v>0</v>
      </c>
      <c r="F42" s="80">
        <f>'GCP cost summary'!D40</f>
        <v>0</v>
      </c>
      <c r="G42" s="80">
        <f>'GCP cost summary'!E40</f>
        <v>0</v>
      </c>
      <c r="H42" s="80">
        <f>'GCP cost summary'!F40</f>
        <v>0</v>
      </c>
      <c r="I42" s="80">
        <f>'GCP cost summary'!G40</f>
        <v>0</v>
      </c>
      <c r="J42" s="80">
        <f>'GCP cost summary'!H40</f>
        <v>0</v>
      </c>
      <c r="K42" s="80">
        <f>'GCP cost summary'!I40</f>
        <v>0</v>
      </c>
      <c r="L42" s="80">
        <f>'GCP cost summary'!J40</f>
        <v>0</v>
      </c>
      <c r="M42" s="80">
        <f>'GCP cost summary'!K40</f>
        <v>0</v>
      </c>
      <c r="N42" s="80">
        <f>'GCP cost summary'!L40</f>
        <v>362.3380695</v>
      </c>
      <c r="O42" s="80">
        <f>'GCP cost summary'!M40</f>
        <v>1.032821565</v>
      </c>
    </row>
    <row r="43">
      <c r="A43" s="79" t="s">
        <v>20</v>
      </c>
      <c r="B43" s="79" t="s">
        <v>657</v>
      </c>
      <c r="C43" s="169" t="str">
        <f>'GCP cost summary'!A41</f>
        <v>Robotics</v>
      </c>
      <c r="D43" s="80">
        <f>'GCP cost summary'!B41</f>
        <v>0.01003667432</v>
      </c>
      <c r="E43" s="80">
        <f>'GCP cost summary'!C41</f>
        <v>0.01003307346</v>
      </c>
      <c r="F43" s="80">
        <f>'GCP cost summary'!D41</f>
        <v>0.01002881392</v>
      </c>
      <c r="G43" s="80">
        <f>'GCP cost summary'!E41</f>
        <v>0.03008997288</v>
      </c>
      <c r="H43" s="80">
        <f>'GCP cost summary'!F41</f>
        <v>0.02007574516</v>
      </c>
      <c r="I43" s="80">
        <f>'GCP cost summary'!G41</f>
        <v>0.09156963843</v>
      </c>
      <c r="J43" s="80">
        <f>'GCP cost summary'!H41</f>
        <v>0.01018833129</v>
      </c>
      <c r="K43" s="80">
        <f>'GCP cost summary'!I41</f>
        <v>0.01009642027</v>
      </c>
      <c r="L43" s="80">
        <f>'GCP cost summary'!J41</f>
        <v>0.01010180106</v>
      </c>
      <c r="M43" s="80">
        <f>'GCP cost summary'!K41</f>
        <v>3.877426762</v>
      </c>
      <c r="N43" s="80">
        <f>'GCP cost summary'!L41</f>
        <v>7.815363553</v>
      </c>
      <c r="O43" s="80">
        <f>'GCP cost summary'!M41</f>
        <v>1.494081682</v>
      </c>
    </row>
    <row r="44">
      <c r="A44" s="79" t="s">
        <v>666</v>
      </c>
      <c r="B44" s="79" t="s">
        <v>657</v>
      </c>
      <c r="C44" s="169" t="str">
        <f>'GCP cost summary'!A42</f>
        <v>S&amp;M</v>
      </c>
      <c r="D44" s="80">
        <f>'GCP cost summary'!B42</f>
        <v>0.03011002297</v>
      </c>
      <c r="E44" s="80">
        <f>'GCP cost summary'!C42</f>
        <v>0.04013229384</v>
      </c>
      <c r="F44" s="80">
        <f>'GCP cost summary'!D42</f>
        <v>3.469969616</v>
      </c>
      <c r="G44" s="80">
        <f>'GCP cost summary'!E42</f>
        <v>0.04011996385</v>
      </c>
      <c r="H44" s="80">
        <f>'GCP cost summary'!F42</f>
        <v>0.04015149031</v>
      </c>
      <c r="I44" s="80">
        <f>'GCP cost summary'!G42</f>
        <v>0.04069761708</v>
      </c>
      <c r="J44" s="80">
        <f>'GCP cost summary'!H42</f>
        <v>0.04075332516</v>
      </c>
      <c r="K44" s="80">
        <f>'GCP cost summary'!I42</f>
        <v>0.04038568107</v>
      </c>
      <c r="L44" s="80">
        <f>'GCP cost summary'!J42</f>
        <v>0.04040720426</v>
      </c>
      <c r="M44" s="80">
        <f>'GCP cost summary'!K42</f>
        <v>0.04135921879</v>
      </c>
      <c r="N44" s="80">
        <f>'GCP cost summary'!L42</f>
        <v>0.0424171699</v>
      </c>
      <c r="O44" s="80">
        <f>'GCP cost summary'!M42</f>
        <v>0</v>
      </c>
    </row>
    <row r="45">
      <c r="A45" s="4"/>
      <c r="B45" s="4"/>
      <c r="C45" s="81" t="s">
        <v>330</v>
      </c>
      <c r="D45" s="82">
        <f t="shared" ref="D45:O45" si="7">SUM(D37:D44)</f>
        <v>7936.44</v>
      </c>
      <c r="E45" s="82">
        <f t="shared" si="7"/>
        <v>8797.36</v>
      </c>
      <c r="F45" s="82">
        <f t="shared" si="7"/>
        <v>10093.58</v>
      </c>
      <c r="G45" s="82">
        <f t="shared" si="7"/>
        <v>9698.58</v>
      </c>
      <c r="H45" s="82">
        <f t="shared" si="7"/>
        <v>9000.87</v>
      </c>
      <c r="I45" s="82">
        <f t="shared" si="7"/>
        <v>9450.18</v>
      </c>
      <c r="J45" s="82">
        <f t="shared" si="7"/>
        <v>9734.38</v>
      </c>
      <c r="K45" s="82">
        <f t="shared" si="7"/>
        <v>8974.92</v>
      </c>
      <c r="L45" s="82">
        <f t="shared" si="7"/>
        <v>10039.18</v>
      </c>
      <c r="M45" s="82">
        <f t="shared" si="7"/>
        <v>4451.41</v>
      </c>
      <c r="N45" s="82">
        <f t="shared" si="7"/>
        <v>2288.12</v>
      </c>
      <c r="O45" s="82">
        <f t="shared" si="7"/>
        <v>1043.23</v>
      </c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167"/>
      <c r="O46" s="4"/>
    </row>
    <row r="47">
      <c r="D47" s="76" t="s">
        <v>667</v>
      </c>
    </row>
    <row r="48">
      <c r="A48" s="73" t="s">
        <v>654</v>
      </c>
      <c r="B48" s="73" t="s">
        <v>655</v>
      </c>
      <c r="C48" s="73" t="s">
        <v>328</v>
      </c>
      <c r="D48" s="20">
        <f t="shared" ref="D48:O48" si="8">D36</f>
        <v>45474</v>
      </c>
      <c r="E48" s="20">
        <f t="shared" si="8"/>
        <v>45505</v>
      </c>
      <c r="F48" s="20">
        <f t="shared" si="8"/>
        <v>45536</v>
      </c>
      <c r="G48" s="20">
        <f t="shared" si="8"/>
        <v>45566</v>
      </c>
      <c r="H48" s="20">
        <f t="shared" si="8"/>
        <v>45597</v>
      </c>
      <c r="I48" s="20">
        <f t="shared" si="8"/>
        <v>45627</v>
      </c>
      <c r="J48" s="20">
        <f t="shared" si="8"/>
        <v>45658</v>
      </c>
      <c r="K48" s="20">
        <f t="shared" si="8"/>
        <v>45689</v>
      </c>
      <c r="L48" s="20">
        <f t="shared" si="8"/>
        <v>45717</v>
      </c>
      <c r="M48" s="20">
        <f t="shared" si="8"/>
        <v>45748</v>
      </c>
      <c r="N48" s="20">
        <f t="shared" si="8"/>
        <v>45778</v>
      </c>
      <c r="O48" s="20">
        <f t="shared" si="8"/>
        <v>45809</v>
      </c>
    </row>
    <row r="49">
      <c r="A49" s="79" t="s">
        <v>659</v>
      </c>
      <c r="B49" s="79" t="s">
        <v>598</v>
      </c>
      <c r="C49" s="79" t="s">
        <v>15</v>
      </c>
      <c r="D49" s="80">
        <f>SUM('BOT Summary'!B5, 'BOT Summary'!B13)</f>
        <v>1518.73</v>
      </c>
      <c r="E49" s="80">
        <f>SUM('BOT Summary'!C5, 'BOT Summary'!C13)</f>
        <v>1220.97</v>
      </c>
      <c r="F49" s="80">
        <f>SUM('BOT Summary'!D5, 'BOT Summary'!D13)</f>
        <v>1220.96</v>
      </c>
      <c r="G49" s="80">
        <f>SUM('BOT Summary'!E5, 'BOT Summary'!E13)</f>
        <v>1256.74</v>
      </c>
      <c r="H49" s="80">
        <f>SUM('BOT Summary'!F5, 'BOT Summary'!F13)</f>
        <v>1322.49</v>
      </c>
      <c r="I49" s="80">
        <f>SUM('BOT Summary'!G5, 'BOT Summary'!G13)</f>
        <v>1295.14</v>
      </c>
      <c r="J49" s="80">
        <f>SUM('BOT Summary'!H5, 'BOT Summary'!H13)</f>
        <v>1322.97</v>
      </c>
      <c r="K49" s="80">
        <f>SUM('BOT Summary'!I5, 'BOT Summary'!I13)</f>
        <v>1239.94</v>
      </c>
      <c r="L49" s="80">
        <f>SUM('BOT Summary'!J5, 'BOT Summary'!J13)</f>
        <v>1322.97</v>
      </c>
      <c r="M49" s="80">
        <f>SUM('BOT Summary'!K5, 'BOT Summary'!K13)</f>
        <v>1295</v>
      </c>
      <c r="N49" s="80">
        <f>SUM('BOT Summary'!L5, 'BOT Summary'!L13)</f>
        <v>1323</v>
      </c>
      <c r="O49" s="80">
        <f>SUM('BOT Summary'!M5, 'BOT Summary'!M13)</f>
        <v>1323</v>
      </c>
    </row>
    <row r="50">
      <c r="A50" s="4"/>
      <c r="B50" s="4"/>
      <c r="C50" s="81" t="s">
        <v>330</v>
      </c>
      <c r="D50" s="82">
        <f t="shared" ref="D50:O50" si="9">SUM(D49)</f>
        <v>1518.73</v>
      </c>
      <c r="E50" s="82">
        <f t="shared" si="9"/>
        <v>1220.97</v>
      </c>
      <c r="F50" s="82">
        <f t="shared" si="9"/>
        <v>1220.96</v>
      </c>
      <c r="G50" s="82">
        <f t="shared" si="9"/>
        <v>1256.74</v>
      </c>
      <c r="H50" s="82">
        <f t="shared" si="9"/>
        <v>1322.49</v>
      </c>
      <c r="I50" s="82">
        <f t="shared" si="9"/>
        <v>1295.14</v>
      </c>
      <c r="J50" s="82">
        <f t="shared" si="9"/>
        <v>1322.97</v>
      </c>
      <c r="K50" s="82">
        <f t="shared" si="9"/>
        <v>1239.94</v>
      </c>
      <c r="L50" s="82">
        <f t="shared" si="9"/>
        <v>1322.97</v>
      </c>
      <c r="M50" s="82">
        <f t="shared" si="9"/>
        <v>1295</v>
      </c>
      <c r="N50" s="82">
        <f t="shared" si="9"/>
        <v>1323</v>
      </c>
      <c r="O50" s="82">
        <f t="shared" si="9"/>
        <v>1323</v>
      </c>
    </row>
    <row r="51">
      <c r="A51" s="4"/>
      <c r="B51" s="4"/>
      <c r="C51" s="4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</row>
    <row r="52">
      <c r="D52" s="76" t="s">
        <v>668</v>
      </c>
    </row>
    <row r="53">
      <c r="A53" s="73" t="s">
        <v>654</v>
      </c>
      <c r="B53" s="73" t="s">
        <v>655</v>
      </c>
      <c r="C53" s="73" t="s">
        <v>328</v>
      </c>
      <c r="D53" s="20">
        <f t="shared" ref="D53:O53" si="10">D48</f>
        <v>45474</v>
      </c>
      <c r="E53" s="20">
        <f t="shared" si="10"/>
        <v>45505</v>
      </c>
      <c r="F53" s="20">
        <f t="shared" si="10"/>
        <v>45536</v>
      </c>
      <c r="G53" s="20">
        <f t="shared" si="10"/>
        <v>45566</v>
      </c>
      <c r="H53" s="20">
        <f t="shared" si="10"/>
        <v>45597</v>
      </c>
      <c r="I53" s="20">
        <f t="shared" si="10"/>
        <v>45627</v>
      </c>
      <c r="J53" s="20">
        <f t="shared" si="10"/>
        <v>45658</v>
      </c>
      <c r="K53" s="20">
        <f t="shared" si="10"/>
        <v>45689</v>
      </c>
      <c r="L53" s="20">
        <f t="shared" si="10"/>
        <v>45717</v>
      </c>
      <c r="M53" s="20">
        <f t="shared" si="10"/>
        <v>45748</v>
      </c>
      <c r="N53" s="20">
        <f t="shared" si="10"/>
        <v>45778</v>
      </c>
      <c r="O53" s="20">
        <f t="shared" si="10"/>
        <v>45809</v>
      </c>
    </row>
    <row r="54">
      <c r="A54" s="79" t="s">
        <v>659</v>
      </c>
      <c r="B54" s="79" t="s">
        <v>598</v>
      </c>
      <c r="C54" s="79" t="s">
        <v>15</v>
      </c>
      <c r="D54" s="80">
        <f>'BOT Summary'!B6</f>
        <v>1810</v>
      </c>
      <c r="E54" s="80">
        <f>'BOT Summary'!C6</f>
        <v>1810</v>
      </c>
      <c r="F54" s="80">
        <f>'BOT Summary'!D6</f>
        <v>1810</v>
      </c>
      <c r="G54" s="80">
        <f>'BOT Summary'!E6</f>
        <v>1810</v>
      </c>
      <c r="H54" s="80">
        <f>'BOT Summary'!F6</f>
        <v>1810</v>
      </c>
      <c r="I54" s="80">
        <f>'BOT Summary'!G6</f>
        <v>1810</v>
      </c>
      <c r="J54" s="80">
        <f>'BOT Summary'!H6</f>
        <v>1810</v>
      </c>
      <c r="K54" s="80">
        <f>'BOT Summary'!I6</f>
        <v>1587.33</v>
      </c>
      <c r="L54" s="80">
        <f>'BOT Summary'!J6</f>
        <v>1375.33</v>
      </c>
      <c r="M54" s="80">
        <f>'BOT Summary'!K6</f>
        <v>1003.22</v>
      </c>
      <c r="N54" s="80">
        <f>'BOT Summary'!L6</f>
        <v>915</v>
      </c>
      <c r="O54" s="80">
        <f>'BOT Summary'!M6</f>
        <v>915</v>
      </c>
    </row>
    <row r="55">
      <c r="A55" s="4"/>
      <c r="B55" s="4"/>
      <c r="C55" s="81" t="s">
        <v>330</v>
      </c>
      <c r="D55" s="82">
        <f t="shared" ref="D55:O55" si="11">SUM(D54)</f>
        <v>1810</v>
      </c>
      <c r="E55" s="82">
        <f t="shared" si="11"/>
        <v>1810</v>
      </c>
      <c r="F55" s="82">
        <f t="shared" si="11"/>
        <v>1810</v>
      </c>
      <c r="G55" s="82">
        <f t="shared" si="11"/>
        <v>1810</v>
      </c>
      <c r="H55" s="82">
        <f t="shared" si="11"/>
        <v>1810</v>
      </c>
      <c r="I55" s="82">
        <f t="shared" si="11"/>
        <v>1810</v>
      </c>
      <c r="J55" s="82">
        <f t="shared" si="11"/>
        <v>1810</v>
      </c>
      <c r="K55" s="82">
        <f t="shared" si="11"/>
        <v>1587.33</v>
      </c>
      <c r="L55" s="82">
        <f t="shared" si="11"/>
        <v>1375.33</v>
      </c>
      <c r="M55" s="82">
        <f t="shared" si="11"/>
        <v>1003.22</v>
      </c>
      <c r="N55" s="82">
        <f t="shared" si="11"/>
        <v>915</v>
      </c>
      <c r="O55" s="82">
        <f t="shared" si="11"/>
        <v>915</v>
      </c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>
      <c r="D57" s="76" t="s">
        <v>669</v>
      </c>
    </row>
    <row r="58">
      <c r="A58" s="73" t="s">
        <v>654</v>
      </c>
      <c r="B58" s="73" t="s">
        <v>655</v>
      </c>
      <c r="C58" s="73" t="s">
        <v>328</v>
      </c>
      <c r="D58" s="20">
        <f t="shared" ref="D58:O58" si="12">D53</f>
        <v>45474</v>
      </c>
      <c r="E58" s="20">
        <f t="shared" si="12"/>
        <v>45505</v>
      </c>
      <c r="F58" s="20">
        <f t="shared" si="12"/>
        <v>45536</v>
      </c>
      <c r="G58" s="20">
        <f t="shared" si="12"/>
        <v>45566</v>
      </c>
      <c r="H58" s="20">
        <f t="shared" si="12"/>
        <v>45597</v>
      </c>
      <c r="I58" s="20">
        <f t="shared" si="12"/>
        <v>45627</v>
      </c>
      <c r="J58" s="20">
        <f t="shared" si="12"/>
        <v>45658</v>
      </c>
      <c r="K58" s="20">
        <f t="shared" si="12"/>
        <v>45689</v>
      </c>
      <c r="L58" s="20">
        <f t="shared" si="12"/>
        <v>45717</v>
      </c>
      <c r="M58" s="20">
        <f t="shared" si="12"/>
        <v>45748</v>
      </c>
      <c r="N58" s="20">
        <f t="shared" si="12"/>
        <v>45778</v>
      </c>
      <c r="O58" s="20">
        <f t="shared" si="12"/>
        <v>45809</v>
      </c>
    </row>
    <row r="59">
      <c r="A59" s="79" t="s">
        <v>659</v>
      </c>
      <c r="B59" s="79" t="s">
        <v>598</v>
      </c>
      <c r="C59" s="79" t="s">
        <v>42</v>
      </c>
      <c r="D59" s="80">
        <f>'OpenAI cost summary'!B4</f>
        <v>1149.374322</v>
      </c>
      <c r="E59" s="80">
        <f>'OpenAI cost summary'!C4</f>
        <v>1977.617702</v>
      </c>
      <c r="F59" s="80">
        <f>'OpenAI cost summary'!D4</f>
        <v>1303.462211</v>
      </c>
      <c r="G59" s="80">
        <f>'OpenAI cost summary'!E4</f>
        <v>992.4279697</v>
      </c>
      <c r="H59" s="80">
        <f>'OpenAI cost summary'!F4</f>
        <v>675.3610584</v>
      </c>
      <c r="I59" s="80">
        <f>'OpenAI cost summary'!G4</f>
        <v>961.7858781</v>
      </c>
      <c r="J59" s="80">
        <f>'OpenAI cost summary'!H4</f>
        <v>1208.86521</v>
      </c>
      <c r="K59" s="80">
        <f>'OpenAI cost summary'!I4</f>
        <v>4417.429777</v>
      </c>
      <c r="L59" s="80">
        <f>'OpenAI cost summary'!J4</f>
        <v>3496.774141</v>
      </c>
      <c r="M59" s="80">
        <f>'OpenAI cost summary'!K4</f>
        <v>3230.611651</v>
      </c>
      <c r="N59" s="80">
        <f>'OpenAI cost summary'!L4</f>
        <v>1708.212813</v>
      </c>
      <c r="O59" s="80">
        <f>'OpenAI cost summary'!M4</f>
        <v>957.8615325</v>
      </c>
    </row>
    <row r="60">
      <c r="A60" s="79" t="s">
        <v>664</v>
      </c>
      <c r="B60" s="79" t="s">
        <v>657</v>
      </c>
      <c r="C60" s="79" t="s">
        <v>35</v>
      </c>
      <c r="D60" s="80">
        <f>'OpenAI cost summary'!B5</f>
        <v>92.73578098</v>
      </c>
      <c r="E60" s="80">
        <f>'OpenAI cost summary'!C5</f>
        <v>115.7440639</v>
      </c>
      <c r="F60" s="80">
        <f>'OpenAI cost summary'!D5</f>
        <v>236.063044</v>
      </c>
      <c r="G60" s="80">
        <f>'OpenAI cost summary'!E5</f>
        <v>1321.944572</v>
      </c>
      <c r="H60" s="80">
        <f>'OpenAI cost summary'!F5</f>
        <v>440.5558928</v>
      </c>
      <c r="I60" s="80">
        <f>'OpenAI cost summary'!G5</f>
        <v>341.633621</v>
      </c>
      <c r="J60" s="80">
        <f>'OpenAI cost summary'!H5</f>
        <v>437.5321962</v>
      </c>
      <c r="K60" s="80">
        <f>'OpenAI cost summary'!I5</f>
        <v>595.060977</v>
      </c>
      <c r="L60" s="80">
        <f>'OpenAI cost summary'!J5</f>
        <v>834.6424426</v>
      </c>
      <c r="M60" s="80">
        <f>'OpenAI cost summary'!K5</f>
        <v>686.7922329</v>
      </c>
      <c r="N60" s="80">
        <f>'OpenAI cost summary'!L5</f>
        <v>157.029757</v>
      </c>
      <c r="O60" s="80">
        <f>'OpenAI cost summary'!M5</f>
        <v>113.4863769</v>
      </c>
    </row>
    <row r="61">
      <c r="A61" s="4"/>
      <c r="B61" s="4"/>
      <c r="C61" s="81" t="s">
        <v>330</v>
      </c>
      <c r="D61" s="82">
        <f t="shared" ref="D61:O61" si="13">SUM(D59:D60)</f>
        <v>1242.110103</v>
      </c>
      <c r="E61" s="82">
        <f t="shared" si="13"/>
        <v>2093.361766</v>
      </c>
      <c r="F61" s="82">
        <f t="shared" si="13"/>
        <v>1539.525255</v>
      </c>
      <c r="G61" s="82">
        <f t="shared" si="13"/>
        <v>2314.372542</v>
      </c>
      <c r="H61" s="82">
        <f t="shared" si="13"/>
        <v>1115.916951</v>
      </c>
      <c r="I61" s="82">
        <f t="shared" si="13"/>
        <v>1303.419499</v>
      </c>
      <c r="J61" s="82">
        <f t="shared" si="13"/>
        <v>1646.397406</v>
      </c>
      <c r="K61" s="82">
        <f t="shared" si="13"/>
        <v>5012.490754</v>
      </c>
      <c r="L61" s="82">
        <f t="shared" si="13"/>
        <v>4331.416583</v>
      </c>
      <c r="M61" s="82">
        <f t="shared" si="13"/>
        <v>3917.403884</v>
      </c>
      <c r="N61" s="82">
        <f t="shared" si="13"/>
        <v>1865.24257</v>
      </c>
      <c r="O61" s="82">
        <f t="shared" si="13"/>
        <v>1071.347909</v>
      </c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</row>
    <row r="63">
      <c r="D63" s="76" t="s">
        <v>670</v>
      </c>
    </row>
    <row r="64">
      <c r="A64" s="73" t="s">
        <v>654</v>
      </c>
      <c r="B64" s="73" t="s">
        <v>655</v>
      </c>
      <c r="C64" s="73" t="s">
        <v>328</v>
      </c>
      <c r="D64" s="20">
        <f t="shared" ref="D64:O64" si="14">D58</f>
        <v>45474</v>
      </c>
      <c r="E64" s="20">
        <f t="shared" si="14"/>
        <v>45505</v>
      </c>
      <c r="F64" s="20">
        <f t="shared" si="14"/>
        <v>45536</v>
      </c>
      <c r="G64" s="20">
        <f t="shared" si="14"/>
        <v>45566</v>
      </c>
      <c r="H64" s="20">
        <f t="shared" si="14"/>
        <v>45597</v>
      </c>
      <c r="I64" s="20">
        <f t="shared" si="14"/>
        <v>45627</v>
      </c>
      <c r="J64" s="20">
        <f t="shared" si="14"/>
        <v>45658</v>
      </c>
      <c r="K64" s="20">
        <f t="shared" si="14"/>
        <v>45689</v>
      </c>
      <c r="L64" s="20">
        <f t="shared" si="14"/>
        <v>45717</v>
      </c>
      <c r="M64" s="20">
        <f t="shared" si="14"/>
        <v>45748</v>
      </c>
      <c r="N64" s="20">
        <f t="shared" si="14"/>
        <v>45778</v>
      </c>
      <c r="O64" s="20">
        <f t="shared" si="14"/>
        <v>45809</v>
      </c>
    </row>
    <row r="65">
      <c r="A65" s="79" t="s">
        <v>659</v>
      </c>
      <c r="B65" s="79" t="s">
        <v>598</v>
      </c>
      <c r="C65" s="79" t="s">
        <v>15</v>
      </c>
      <c r="D65" s="80">
        <f>'BOT Summary'!B7</f>
        <v>1895.76</v>
      </c>
      <c r="E65" s="80">
        <f>'BOT Summary'!C7</f>
        <v>1881.45</v>
      </c>
      <c r="F65" s="80">
        <f>'BOT Summary'!D7</f>
        <v>1825.9</v>
      </c>
      <c r="G65" s="80">
        <f>'BOT Summary'!E7</f>
        <v>1880.84</v>
      </c>
      <c r="H65" s="80">
        <f>'BOT Summary'!F7</f>
        <v>1742.57</v>
      </c>
      <c r="I65" s="80">
        <f>'BOT Summary'!G7</f>
        <v>1775.53</v>
      </c>
      <c r="J65" s="80">
        <f>'BOT Summary'!H7</f>
        <v>1757.17</v>
      </c>
      <c r="K65" s="80">
        <f>'BOT Summary'!I7</f>
        <v>1364.44</v>
      </c>
      <c r="L65" s="80">
        <f>'BOT Summary'!J7</f>
        <v>1458.63</v>
      </c>
      <c r="M65" s="80">
        <f>'BOT Summary'!K7</f>
        <v>1414.3</v>
      </c>
      <c r="N65" s="80">
        <f>'BOT Summary'!L7</f>
        <v>1520.98</v>
      </c>
      <c r="O65" s="80">
        <f>'BOT Summary'!M7</f>
        <v>1520.98</v>
      </c>
    </row>
    <row r="66">
      <c r="A66" s="4"/>
      <c r="B66" s="4"/>
      <c r="C66" s="81" t="s">
        <v>330</v>
      </c>
      <c r="D66" s="82">
        <f t="shared" ref="D66:O66" si="15">SUM(D65)</f>
        <v>1895.76</v>
      </c>
      <c r="E66" s="82">
        <f t="shared" si="15"/>
        <v>1881.45</v>
      </c>
      <c r="F66" s="82">
        <f t="shared" si="15"/>
        <v>1825.9</v>
      </c>
      <c r="G66" s="82">
        <f t="shared" si="15"/>
        <v>1880.84</v>
      </c>
      <c r="H66" s="82">
        <f t="shared" si="15"/>
        <v>1742.57</v>
      </c>
      <c r="I66" s="82">
        <f t="shared" si="15"/>
        <v>1775.53</v>
      </c>
      <c r="J66" s="82">
        <f t="shared" si="15"/>
        <v>1757.17</v>
      </c>
      <c r="K66" s="82">
        <f t="shared" si="15"/>
        <v>1364.44</v>
      </c>
      <c r="L66" s="82">
        <f t="shared" si="15"/>
        <v>1458.63</v>
      </c>
      <c r="M66" s="82">
        <f t="shared" si="15"/>
        <v>1414.3</v>
      </c>
      <c r="N66" s="82">
        <f t="shared" si="15"/>
        <v>1520.98</v>
      </c>
      <c r="O66" s="82">
        <f t="shared" si="15"/>
        <v>1520.98</v>
      </c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</row>
    <row r="68">
      <c r="D68" s="76" t="s">
        <v>671</v>
      </c>
    </row>
    <row r="69">
      <c r="A69" s="73" t="s">
        <v>654</v>
      </c>
      <c r="B69" s="73" t="s">
        <v>655</v>
      </c>
      <c r="C69" s="73" t="s">
        <v>328</v>
      </c>
      <c r="D69" s="20">
        <f t="shared" ref="D69:O69" si="16">D64</f>
        <v>45474</v>
      </c>
      <c r="E69" s="20">
        <f t="shared" si="16"/>
        <v>45505</v>
      </c>
      <c r="F69" s="20">
        <f t="shared" si="16"/>
        <v>45536</v>
      </c>
      <c r="G69" s="20">
        <f t="shared" si="16"/>
        <v>45566</v>
      </c>
      <c r="H69" s="20">
        <f t="shared" si="16"/>
        <v>45597</v>
      </c>
      <c r="I69" s="20">
        <f t="shared" si="16"/>
        <v>45627</v>
      </c>
      <c r="J69" s="20">
        <f t="shared" si="16"/>
        <v>45658</v>
      </c>
      <c r="K69" s="20">
        <f t="shared" si="16"/>
        <v>45689</v>
      </c>
      <c r="L69" s="20">
        <f t="shared" si="16"/>
        <v>45717</v>
      </c>
      <c r="M69" s="20">
        <f t="shared" si="16"/>
        <v>45748</v>
      </c>
      <c r="N69" s="20">
        <f t="shared" si="16"/>
        <v>45778</v>
      </c>
      <c r="O69" s="20">
        <f t="shared" si="16"/>
        <v>45809</v>
      </c>
    </row>
    <row r="70">
      <c r="A70" s="79" t="s">
        <v>664</v>
      </c>
      <c r="B70" s="79" t="s">
        <v>657</v>
      </c>
      <c r="C70" s="79" t="s">
        <v>672</v>
      </c>
      <c r="D70" s="80">
        <f>'Runpod cost'!B5</f>
        <v>0</v>
      </c>
      <c r="E70" s="80">
        <f>'Runpod cost'!C5</f>
        <v>0</v>
      </c>
      <c r="F70" s="80">
        <f>'Runpod cost'!D5</f>
        <v>0</v>
      </c>
      <c r="G70" s="80">
        <f>'Runpod cost'!E5</f>
        <v>0</v>
      </c>
      <c r="H70" s="80">
        <f>'Runpod cost'!F5</f>
        <v>0.133</v>
      </c>
      <c r="I70" s="80">
        <f>'Runpod cost'!G5</f>
        <v>23.871</v>
      </c>
      <c r="J70" s="80">
        <f>'Runpod cost'!H5</f>
        <v>176.784</v>
      </c>
      <c r="K70" s="80">
        <f>'Runpod cost'!I5</f>
        <v>171.416</v>
      </c>
      <c r="L70" s="80">
        <f>'Runpod cost'!J5</f>
        <v>687.531</v>
      </c>
      <c r="M70" s="80">
        <f>'Runpod cost'!K5</f>
        <v>1465.602</v>
      </c>
      <c r="N70" s="80">
        <f>'Runpod cost'!L5</f>
        <v>410.301</v>
      </c>
      <c r="O70" s="80">
        <f>'Runpod cost'!M5</f>
        <v>48.052</v>
      </c>
    </row>
    <row r="71">
      <c r="A71" s="4"/>
      <c r="B71" s="4"/>
      <c r="C71" s="81" t="s">
        <v>330</v>
      </c>
      <c r="D71" s="82">
        <f t="shared" ref="D71:O71" si="17">SUM(D70)</f>
        <v>0</v>
      </c>
      <c r="E71" s="82">
        <f t="shared" si="17"/>
        <v>0</v>
      </c>
      <c r="F71" s="82">
        <f t="shared" si="17"/>
        <v>0</v>
      </c>
      <c r="G71" s="82">
        <f t="shared" si="17"/>
        <v>0</v>
      </c>
      <c r="H71" s="82">
        <f t="shared" si="17"/>
        <v>0.133</v>
      </c>
      <c r="I71" s="82">
        <f t="shared" si="17"/>
        <v>23.871</v>
      </c>
      <c r="J71" s="82">
        <f t="shared" si="17"/>
        <v>176.784</v>
      </c>
      <c r="K71" s="82">
        <f t="shared" si="17"/>
        <v>171.416</v>
      </c>
      <c r="L71" s="82">
        <f t="shared" si="17"/>
        <v>687.531</v>
      </c>
      <c r="M71" s="82">
        <f t="shared" si="17"/>
        <v>1465.602</v>
      </c>
      <c r="N71" s="82">
        <f t="shared" si="17"/>
        <v>410.301</v>
      </c>
      <c r="O71" s="82">
        <f t="shared" si="17"/>
        <v>48.052</v>
      </c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</row>
    <row r="73">
      <c r="A73" s="4"/>
      <c r="B73" s="4"/>
      <c r="C73" s="4"/>
      <c r="D73" s="76" t="s">
        <v>673</v>
      </c>
    </row>
    <row r="74">
      <c r="A74" s="73" t="s">
        <v>654</v>
      </c>
      <c r="B74" s="73" t="s">
        <v>655</v>
      </c>
      <c r="C74" s="73" t="s">
        <v>328</v>
      </c>
      <c r="D74" s="20">
        <f>'BOT Summary'!B2</f>
        <v>45474</v>
      </c>
      <c r="E74" s="20">
        <f>'BOT Summary'!C2</f>
        <v>45505</v>
      </c>
      <c r="F74" s="20">
        <f>'BOT Summary'!D2</f>
        <v>45536</v>
      </c>
      <c r="G74" s="20">
        <f>'BOT Summary'!E2</f>
        <v>45566</v>
      </c>
      <c r="H74" s="20">
        <f>'BOT Summary'!F2</f>
        <v>45597</v>
      </c>
      <c r="I74" s="20">
        <f>'BOT Summary'!G2</f>
        <v>45627</v>
      </c>
      <c r="J74" s="20">
        <f>'BOT Summary'!H2</f>
        <v>45658</v>
      </c>
      <c r="K74" s="20">
        <f>'BOT Summary'!I2</f>
        <v>45689</v>
      </c>
      <c r="L74" s="20">
        <f>'BOT Summary'!J2</f>
        <v>45717</v>
      </c>
      <c r="M74" s="20">
        <f>'BOT Summary'!K2</f>
        <v>45748</v>
      </c>
      <c r="N74" s="20">
        <f>'BOT Summary'!L2</f>
        <v>45778</v>
      </c>
      <c r="O74" s="20">
        <f>'BOT Summary'!M2</f>
        <v>45809</v>
      </c>
    </row>
    <row r="75">
      <c r="A75" s="79" t="s">
        <v>659</v>
      </c>
      <c r="B75" s="79" t="s">
        <v>598</v>
      </c>
      <c r="C75" s="79" t="s">
        <v>15</v>
      </c>
      <c r="D75" s="80">
        <f t="shared" ref="D75:O75" si="18">SUM(D6,D18,D27,D37,D49,D54,D65)</f>
        <v>55495.07867</v>
      </c>
      <c r="E75" s="80">
        <f t="shared" si="18"/>
        <v>55650.72854</v>
      </c>
      <c r="F75" s="80">
        <f t="shared" si="18"/>
        <v>59156.78897</v>
      </c>
      <c r="G75" s="80">
        <f t="shared" si="18"/>
        <v>54181.0642</v>
      </c>
      <c r="H75" s="80">
        <f t="shared" si="18"/>
        <v>53985.95892</v>
      </c>
      <c r="I75" s="80">
        <f t="shared" si="18"/>
        <v>54963.59748</v>
      </c>
      <c r="J75" s="80">
        <f t="shared" si="18"/>
        <v>53502.376</v>
      </c>
      <c r="K75" s="80">
        <f t="shared" si="18"/>
        <v>54182.12028</v>
      </c>
      <c r="L75" s="80">
        <f t="shared" si="18"/>
        <v>55189.96114</v>
      </c>
      <c r="M75" s="80">
        <f t="shared" si="18"/>
        <v>50486.4411</v>
      </c>
      <c r="N75" s="80">
        <f t="shared" si="18"/>
        <v>48646.72515</v>
      </c>
      <c r="O75" s="80">
        <f t="shared" si="18"/>
        <v>44984.71277</v>
      </c>
    </row>
    <row r="76">
      <c r="A76" s="79" t="s">
        <v>660</v>
      </c>
      <c r="B76" s="79" t="s">
        <v>598</v>
      </c>
      <c r="C76" s="79" t="s">
        <v>29</v>
      </c>
      <c r="D76" s="80">
        <f t="shared" ref="D76:O76" si="19">SUM(D7,D28,D38)</f>
        <v>8050.035649</v>
      </c>
      <c r="E76" s="80">
        <f t="shared" si="19"/>
        <v>8889.098953</v>
      </c>
      <c r="F76" s="80">
        <f t="shared" si="19"/>
        <v>10617.88298</v>
      </c>
      <c r="G76" s="80">
        <f t="shared" si="19"/>
        <v>11481.79395</v>
      </c>
      <c r="H76" s="80">
        <f t="shared" si="19"/>
        <v>13865.43976</v>
      </c>
      <c r="I76" s="80">
        <f t="shared" si="19"/>
        <v>12536.71259</v>
      </c>
      <c r="J76" s="80">
        <f t="shared" si="19"/>
        <v>14397.0115</v>
      </c>
      <c r="K76" s="80">
        <f t="shared" si="19"/>
        <v>17326.34993</v>
      </c>
      <c r="L76" s="80">
        <f t="shared" si="19"/>
        <v>16690.38251</v>
      </c>
      <c r="M76" s="80">
        <f t="shared" si="19"/>
        <v>13701.24859</v>
      </c>
      <c r="N76" s="80">
        <f t="shared" si="19"/>
        <v>13804.88825</v>
      </c>
      <c r="O76" s="80">
        <f t="shared" si="19"/>
        <v>12493.33486</v>
      </c>
    </row>
    <row r="77">
      <c r="A77" s="79" t="s">
        <v>659</v>
      </c>
      <c r="B77" s="79" t="s">
        <v>598</v>
      </c>
      <c r="C77" s="79" t="s">
        <v>341</v>
      </c>
      <c r="D77" s="80">
        <f t="shared" ref="D77:O77" si="20">SUM(D8)</f>
        <v>42051.55677</v>
      </c>
      <c r="E77" s="80">
        <f t="shared" si="20"/>
        <v>42130.59824</v>
      </c>
      <c r="F77" s="80">
        <f t="shared" si="20"/>
        <v>43020.40521</v>
      </c>
      <c r="G77" s="80">
        <f t="shared" si="20"/>
        <v>41713.10654</v>
      </c>
      <c r="H77" s="80">
        <f t="shared" si="20"/>
        <v>44260.51032</v>
      </c>
      <c r="I77" s="80">
        <f t="shared" si="20"/>
        <v>44919.52542</v>
      </c>
      <c r="J77" s="80">
        <f t="shared" si="20"/>
        <v>41491.08227</v>
      </c>
      <c r="K77" s="80">
        <f t="shared" si="20"/>
        <v>44982.17184</v>
      </c>
      <c r="L77" s="80">
        <f t="shared" si="20"/>
        <v>45305.10746</v>
      </c>
      <c r="M77" s="80">
        <f t="shared" si="20"/>
        <v>45279.46219</v>
      </c>
      <c r="N77" s="80">
        <f t="shared" si="20"/>
        <v>47206.83196</v>
      </c>
      <c r="O77" s="80">
        <f t="shared" si="20"/>
        <v>47594.43439</v>
      </c>
    </row>
    <row r="78">
      <c r="A78" s="79" t="s">
        <v>659</v>
      </c>
      <c r="B78" s="79" t="s">
        <v>598</v>
      </c>
      <c r="C78" s="79" t="s">
        <v>27</v>
      </c>
      <c r="D78" s="80">
        <f t="shared" ref="D78:O78" si="21">SUM(D10,D20,D29,D40,D59)</f>
        <v>2596.148047</v>
      </c>
      <c r="E78" s="80">
        <f t="shared" si="21"/>
        <v>3694.394426</v>
      </c>
      <c r="F78" s="80">
        <f t="shared" si="21"/>
        <v>3913.678508</v>
      </c>
      <c r="G78" s="80">
        <f t="shared" si="21"/>
        <v>10934.55216</v>
      </c>
      <c r="H78" s="80">
        <f t="shared" si="21"/>
        <v>6895.834953</v>
      </c>
      <c r="I78" s="80">
        <f t="shared" si="21"/>
        <v>5590.660865</v>
      </c>
      <c r="J78" s="80">
        <f t="shared" si="21"/>
        <v>4543.534216</v>
      </c>
      <c r="K78" s="80">
        <f t="shared" si="21"/>
        <v>7513.106119</v>
      </c>
      <c r="L78" s="80">
        <f t="shared" si="21"/>
        <v>6127.244474</v>
      </c>
      <c r="M78" s="80">
        <f t="shared" si="21"/>
        <v>7451.070313</v>
      </c>
      <c r="N78" s="80">
        <f t="shared" si="21"/>
        <v>8427.035253</v>
      </c>
      <c r="O78" s="80">
        <f t="shared" si="21"/>
        <v>7529.321395</v>
      </c>
    </row>
    <row r="79">
      <c r="A79" s="79" t="s">
        <v>659</v>
      </c>
      <c r="B79" s="79" t="s">
        <v>598</v>
      </c>
      <c r="C79" s="79" t="s">
        <v>174</v>
      </c>
      <c r="D79" s="80">
        <f t="shared" ref="D79:O79" si="22">SUM(D9,D19)</f>
        <v>2920.857049</v>
      </c>
      <c r="E79" s="80">
        <f t="shared" si="22"/>
        <v>2845.028629</v>
      </c>
      <c r="F79" s="80">
        <f t="shared" si="22"/>
        <v>3235.395634</v>
      </c>
      <c r="G79" s="80">
        <f t="shared" si="22"/>
        <v>3230.358575</v>
      </c>
      <c r="H79" s="80">
        <f t="shared" si="22"/>
        <v>2787.521187</v>
      </c>
      <c r="I79" s="80">
        <f t="shared" si="22"/>
        <v>2770.012722</v>
      </c>
      <c r="J79" s="80">
        <f t="shared" si="22"/>
        <v>2538.306983</v>
      </c>
      <c r="K79" s="80">
        <f t="shared" si="22"/>
        <v>2773.702323</v>
      </c>
      <c r="L79" s="80">
        <f t="shared" si="22"/>
        <v>2753.393705</v>
      </c>
      <c r="M79" s="80">
        <f t="shared" si="22"/>
        <v>2647.866982</v>
      </c>
      <c r="N79" s="80">
        <f t="shared" si="22"/>
        <v>2658.305171</v>
      </c>
      <c r="O79" s="80">
        <f t="shared" si="22"/>
        <v>2563.063895</v>
      </c>
    </row>
    <row r="80">
      <c r="A80" s="79" t="s">
        <v>661</v>
      </c>
      <c r="B80" s="79" t="s">
        <v>657</v>
      </c>
      <c r="C80" s="79" t="s">
        <v>11</v>
      </c>
      <c r="D80" s="80">
        <f t="shared" ref="D80:O80" si="23">SUM(D11,D21,D30,D41)</f>
        <v>6426.069694</v>
      </c>
      <c r="E80" s="80">
        <f t="shared" si="23"/>
        <v>6804.608336</v>
      </c>
      <c r="F80" s="80">
        <f t="shared" si="23"/>
        <v>7563.371716</v>
      </c>
      <c r="G80" s="80">
        <f t="shared" si="23"/>
        <v>7231.843781</v>
      </c>
      <c r="H80" s="80">
        <f t="shared" si="23"/>
        <v>8961.012281</v>
      </c>
      <c r="I80" s="80">
        <f t="shared" si="23"/>
        <v>10154.83325</v>
      </c>
      <c r="J80" s="80">
        <f t="shared" si="23"/>
        <v>11908.31739</v>
      </c>
      <c r="K80" s="80">
        <f t="shared" si="23"/>
        <v>13353.34671</v>
      </c>
      <c r="L80" s="80">
        <f t="shared" si="23"/>
        <v>13551.74857</v>
      </c>
      <c r="M80" s="80">
        <f t="shared" si="23"/>
        <v>13001.02422</v>
      </c>
      <c r="N80" s="80">
        <f t="shared" si="23"/>
        <v>12459.6913</v>
      </c>
      <c r="O80" s="80">
        <f t="shared" si="23"/>
        <v>7944.883547</v>
      </c>
    </row>
    <row r="81">
      <c r="A81" s="79" t="s">
        <v>664</v>
      </c>
      <c r="B81" s="79" t="s">
        <v>657</v>
      </c>
      <c r="C81" s="79" t="s">
        <v>672</v>
      </c>
      <c r="D81" s="80">
        <f t="shared" ref="D81:O81" si="24">SUM(D31,D42,D60,D70)</f>
        <v>419.0250293</v>
      </c>
      <c r="E81" s="80">
        <f t="shared" si="24"/>
        <v>1179.934911</v>
      </c>
      <c r="F81" s="80">
        <f t="shared" si="24"/>
        <v>729.0987846</v>
      </c>
      <c r="G81" s="80">
        <f t="shared" si="24"/>
        <v>1786.36996</v>
      </c>
      <c r="H81" s="80">
        <f t="shared" si="24"/>
        <v>870.6042432</v>
      </c>
      <c r="I81" s="80">
        <f t="shared" si="24"/>
        <v>754.075865</v>
      </c>
      <c r="J81" s="80">
        <f t="shared" si="24"/>
        <v>1102.402951</v>
      </c>
      <c r="K81" s="80">
        <f t="shared" si="24"/>
        <v>1287.226774</v>
      </c>
      <c r="L81" s="80">
        <f t="shared" si="24"/>
        <v>2073.654041</v>
      </c>
      <c r="M81" s="80">
        <f t="shared" si="24"/>
        <v>2775.382708</v>
      </c>
      <c r="N81" s="80">
        <f t="shared" si="24"/>
        <v>1533.259383</v>
      </c>
      <c r="O81" s="80">
        <f t="shared" si="24"/>
        <v>654.2185731</v>
      </c>
    </row>
    <row r="82">
      <c r="A82" s="79" t="s">
        <v>20</v>
      </c>
      <c r="B82" s="79" t="s">
        <v>657</v>
      </c>
      <c r="C82" s="79" t="s">
        <v>20</v>
      </c>
      <c r="D82" s="80">
        <f t="shared" ref="D82:O82" si="25">SUM(D12,D32,D43)</f>
        <v>11.25584065</v>
      </c>
      <c r="E82" s="80">
        <f t="shared" si="25"/>
        <v>11.12080467</v>
      </c>
      <c r="F82" s="80">
        <f t="shared" si="25"/>
        <v>106.5870445</v>
      </c>
      <c r="G82" s="80">
        <f t="shared" si="25"/>
        <v>175.4707679</v>
      </c>
      <c r="H82" s="80">
        <f t="shared" si="25"/>
        <v>211.2569066</v>
      </c>
      <c r="I82" s="80">
        <f t="shared" si="25"/>
        <v>303.0320038</v>
      </c>
      <c r="J82" s="80">
        <f t="shared" si="25"/>
        <v>363.422241</v>
      </c>
      <c r="K82" s="80">
        <f t="shared" si="25"/>
        <v>333.8291874</v>
      </c>
      <c r="L82" s="80">
        <f t="shared" si="25"/>
        <v>414.3271521</v>
      </c>
      <c r="M82" s="80">
        <f t="shared" si="25"/>
        <v>452.9295888</v>
      </c>
      <c r="N82" s="80">
        <f t="shared" si="25"/>
        <v>618.8897654</v>
      </c>
      <c r="O82" s="80">
        <f t="shared" si="25"/>
        <v>81.78311044</v>
      </c>
    </row>
    <row r="83">
      <c r="A83" s="79" t="s">
        <v>666</v>
      </c>
      <c r="B83" s="79" t="s">
        <v>657</v>
      </c>
      <c r="C83" s="79" t="s">
        <v>38</v>
      </c>
      <c r="D83" s="80">
        <f t="shared" ref="D83:O83" si="26">SUM(D44)</f>
        <v>0.03011002297</v>
      </c>
      <c r="E83" s="80">
        <f t="shared" si="26"/>
        <v>0.04013229384</v>
      </c>
      <c r="F83" s="80">
        <f t="shared" si="26"/>
        <v>3.469969616</v>
      </c>
      <c r="G83" s="80">
        <f t="shared" si="26"/>
        <v>0.04011996385</v>
      </c>
      <c r="H83" s="80">
        <f t="shared" si="26"/>
        <v>0.04015149031</v>
      </c>
      <c r="I83" s="80">
        <f t="shared" si="26"/>
        <v>0.04069761708</v>
      </c>
      <c r="J83" s="80">
        <f t="shared" si="26"/>
        <v>0.04075332516</v>
      </c>
      <c r="K83" s="80">
        <f t="shared" si="26"/>
        <v>0.04038568107</v>
      </c>
      <c r="L83" s="80">
        <f t="shared" si="26"/>
        <v>0.04040720426</v>
      </c>
      <c r="M83" s="80">
        <f t="shared" si="26"/>
        <v>0.04135921879</v>
      </c>
      <c r="N83" s="80">
        <f t="shared" si="26"/>
        <v>0.0424171699</v>
      </c>
      <c r="O83" s="80">
        <f t="shared" si="26"/>
        <v>0</v>
      </c>
    </row>
    <row r="84">
      <c r="A84" s="4"/>
      <c r="B84" s="4"/>
      <c r="C84" s="262" t="s">
        <v>674</v>
      </c>
      <c r="D84" s="263">
        <f t="shared" ref="D84:O84" si="27">SUM(D75,D77,D78)</f>
        <v>100142.7835</v>
      </c>
      <c r="E84" s="263">
        <f t="shared" si="27"/>
        <v>101475.7212</v>
      </c>
      <c r="F84" s="263">
        <f t="shared" si="27"/>
        <v>106090.8727</v>
      </c>
      <c r="G84" s="263">
        <f t="shared" si="27"/>
        <v>106828.7229</v>
      </c>
      <c r="H84" s="263">
        <f t="shared" si="27"/>
        <v>105142.3042</v>
      </c>
      <c r="I84" s="263">
        <f t="shared" si="27"/>
        <v>105473.7838</v>
      </c>
      <c r="J84" s="263">
        <f t="shared" si="27"/>
        <v>99536.99249</v>
      </c>
      <c r="K84" s="263">
        <f t="shared" si="27"/>
        <v>106677.3982</v>
      </c>
      <c r="L84" s="263">
        <f t="shared" si="27"/>
        <v>106622.3131</v>
      </c>
      <c r="M84" s="263">
        <f t="shared" si="27"/>
        <v>103216.9736</v>
      </c>
      <c r="N84" s="263">
        <f t="shared" si="27"/>
        <v>104280.5924</v>
      </c>
      <c r="O84" s="263">
        <f t="shared" si="27"/>
        <v>100108.4686</v>
      </c>
    </row>
    <row r="85">
      <c r="A85" s="4"/>
      <c r="B85" s="4"/>
      <c r="C85" s="262" t="s">
        <v>675</v>
      </c>
      <c r="D85" s="263">
        <f t="shared" ref="D85:O85" si="28">D79</f>
        <v>2920.857049</v>
      </c>
      <c r="E85" s="263">
        <f t="shared" si="28"/>
        <v>2845.028629</v>
      </c>
      <c r="F85" s="263">
        <f t="shared" si="28"/>
        <v>3235.395634</v>
      </c>
      <c r="G85" s="263">
        <f t="shared" si="28"/>
        <v>3230.358575</v>
      </c>
      <c r="H85" s="263">
        <f t="shared" si="28"/>
        <v>2787.521187</v>
      </c>
      <c r="I85" s="263">
        <f t="shared" si="28"/>
        <v>2770.012722</v>
      </c>
      <c r="J85" s="263">
        <f t="shared" si="28"/>
        <v>2538.306983</v>
      </c>
      <c r="K85" s="263">
        <f t="shared" si="28"/>
        <v>2773.702323</v>
      </c>
      <c r="L85" s="263">
        <f t="shared" si="28"/>
        <v>2753.393705</v>
      </c>
      <c r="M85" s="263">
        <f t="shared" si="28"/>
        <v>2647.866982</v>
      </c>
      <c r="N85" s="263">
        <f t="shared" si="28"/>
        <v>2658.305171</v>
      </c>
      <c r="O85" s="263">
        <f t="shared" si="28"/>
        <v>2563.063895</v>
      </c>
    </row>
    <row r="86">
      <c r="A86" s="4"/>
      <c r="B86" s="4"/>
      <c r="C86" s="262" t="s">
        <v>676</v>
      </c>
      <c r="D86" s="263">
        <f t="shared" ref="D86:O86" si="29">D76</f>
        <v>8050.035649</v>
      </c>
      <c r="E86" s="263">
        <f t="shared" si="29"/>
        <v>8889.098953</v>
      </c>
      <c r="F86" s="263">
        <f t="shared" si="29"/>
        <v>10617.88298</v>
      </c>
      <c r="G86" s="263">
        <f t="shared" si="29"/>
        <v>11481.79395</v>
      </c>
      <c r="H86" s="263">
        <f t="shared" si="29"/>
        <v>13865.43976</v>
      </c>
      <c r="I86" s="263">
        <f t="shared" si="29"/>
        <v>12536.71259</v>
      </c>
      <c r="J86" s="263">
        <f t="shared" si="29"/>
        <v>14397.0115</v>
      </c>
      <c r="K86" s="263">
        <f t="shared" si="29"/>
        <v>17326.34993</v>
      </c>
      <c r="L86" s="263">
        <f t="shared" si="29"/>
        <v>16690.38251</v>
      </c>
      <c r="M86" s="263">
        <f t="shared" si="29"/>
        <v>13701.24859</v>
      </c>
      <c r="N86" s="263">
        <f t="shared" si="29"/>
        <v>13804.88825</v>
      </c>
      <c r="O86" s="263">
        <f t="shared" si="29"/>
        <v>12493.33486</v>
      </c>
    </row>
    <row r="87">
      <c r="A87" s="4"/>
      <c r="B87" s="4"/>
      <c r="C87" s="262" t="s">
        <v>677</v>
      </c>
      <c r="D87" s="263">
        <f t="shared" ref="D87:O87" si="30">D80</f>
        <v>6426.069694</v>
      </c>
      <c r="E87" s="263">
        <f t="shared" si="30"/>
        <v>6804.608336</v>
      </c>
      <c r="F87" s="263">
        <f t="shared" si="30"/>
        <v>7563.371716</v>
      </c>
      <c r="G87" s="263">
        <f t="shared" si="30"/>
        <v>7231.843781</v>
      </c>
      <c r="H87" s="263">
        <f t="shared" si="30"/>
        <v>8961.012281</v>
      </c>
      <c r="I87" s="263">
        <f t="shared" si="30"/>
        <v>10154.83325</v>
      </c>
      <c r="J87" s="263">
        <f t="shared" si="30"/>
        <v>11908.31739</v>
      </c>
      <c r="K87" s="263">
        <f t="shared" si="30"/>
        <v>13353.34671</v>
      </c>
      <c r="L87" s="263">
        <f t="shared" si="30"/>
        <v>13551.74857</v>
      </c>
      <c r="M87" s="263">
        <f t="shared" si="30"/>
        <v>13001.02422</v>
      </c>
      <c r="N87" s="263">
        <f t="shared" si="30"/>
        <v>12459.6913</v>
      </c>
      <c r="O87" s="263">
        <f t="shared" si="30"/>
        <v>7944.883547</v>
      </c>
    </row>
    <row r="88">
      <c r="A88" s="4"/>
      <c r="B88" s="4"/>
      <c r="C88" s="262" t="s">
        <v>678</v>
      </c>
      <c r="D88" s="263">
        <f t="shared" ref="D88:O88" si="31">D81</f>
        <v>419.0250293</v>
      </c>
      <c r="E88" s="263">
        <f t="shared" si="31"/>
        <v>1179.934911</v>
      </c>
      <c r="F88" s="263">
        <f t="shared" si="31"/>
        <v>729.0987846</v>
      </c>
      <c r="G88" s="263">
        <f t="shared" si="31"/>
        <v>1786.36996</v>
      </c>
      <c r="H88" s="263">
        <f t="shared" si="31"/>
        <v>870.6042432</v>
      </c>
      <c r="I88" s="263">
        <f t="shared" si="31"/>
        <v>754.075865</v>
      </c>
      <c r="J88" s="263">
        <f t="shared" si="31"/>
        <v>1102.402951</v>
      </c>
      <c r="K88" s="263">
        <f t="shared" si="31"/>
        <v>1287.226774</v>
      </c>
      <c r="L88" s="263">
        <f t="shared" si="31"/>
        <v>2073.654041</v>
      </c>
      <c r="M88" s="263">
        <f t="shared" si="31"/>
        <v>2775.382708</v>
      </c>
      <c r="N88" s="263">
        <f t="shared" si="31"/>
        <v>1533.259383</v>
      </c>
      <c r="O88" s="263">
        <f t="shared" si="31"/>
        <v>654.2185731</v>
      </c>
    </row>
    <row r="89">
      <c r="A89" s="4"/>
      <c r="B89" s="4"/>
      <c r="C89" s="262" t="s">
        <v>679</v>
      </c>
      <c r="D89" s="263">
        <f t="shared" ref="D89:O89" si="32">D82</f>
        <v>11.25584065</v>
      </c>
      <c r="E89" s="263">
        <f t="shared" si="32"/>
        <v>11.12080467</v>
      </c>
      <c r="F89" s="263">
        <f t="shared" si="32"/>
        <v>106.5870445</v>
      </c>
      <c r="G89" s="263">
        <f t="shared" si="32"/>
        <v>175.4707679</v>
      </c>
      <c r="H89" s="263">
        <f t="shared" si="32"/>
        <v>211.2569066</v>
      </c>
      <c r="I89" s="263">
        <f t="shared" si="32"/>
        <v>303.0320038</v>
      </c>
      <c r="J89" s="263">
        <f t="shared" si="32"/>
        <v>363.422241</v>
      </c>
      <c r="K89" s="263">
        <f t="shared" si="32"/>
        <v>333.8291874</v>
      </c>
      <c r="L89" s="263">
        <f t="shared" si="32"/>
        <v>414.3271521</v>
      </c>
      <c r="M89" s="263">
        <f t="shared" si="32"/>
        <v>452.9295888</v>
      </c>
      <c r="N89" s="263">
        <f t="shared" si="32"/>
        <v>618.8897654</v>
      </c>
      <c r="O89" s="263">
        <f t="shared" si="32"/>
        <v>81.78311044</v>
      </c>
    </row>
    <row r="90">
      <c r="A90" s="4"/>
      <c r="B90" s="4"/>
      <c r="C90" s="262" t="s">
        <v>330</v>
      </c>
      <c r="D90" s="263">
        <f t="shared" ref="D90:O90" si="33">SUM(D84:D89)</f>
        <v>117970.0267</v>
      </c>
      <c r="E90" s="263">
        <f t="shared" si="33"/>
        <v>121205.5128</v>
      </c>
      <c r="F90" s="263">
        <f t="shared" si="33"/>
        <v>128343.2088</v>
      </c>
      <c r="G90" s="263">
        <f t="shared" si="33"/>
        <v>130734.5599</v>
      </c>
      <c r="H90" s="263">
        <f t="shared" si="33"/>
        <v>131838.1386</v>
      </c>
      <c r="I90" s="263">
        <f t="shared" si="33"/>
        <v>131992.4502</v>
      </c>
      <c r="J90" s="263">
        <f t="shared" si="33"/>
        <v>129846.4536</v>
      </c>
      <c r="K90" s="263">
        <f t="shared" si="33"/>
        <v>141751.8532</v>
      </c>
      <c r="L90" s="263">
        <f t="shared" si="33"/>
        <v>142105.819</v>
      </c>
      <c r="M90" s="263">
        <f t="shared" si="33"/>
        <v>135795.4257</v>
      </c>
      <c r="N90" s="263">
        <f t="shared" si="33"/>
        <v>135355.6262</v>
      </c>
      <c r="O90" s="263">
        <f t="shared" si="33"/>
        <v>123845.7525</v>
      </c>
    </row>
    <row r="92">
      <c r="C92" s="152" t="s">
        <v>680</v>
      </c>
      <c r="O92" s="134">
        <f>0.03*O84</f>
        <v>3003.254057</v>
      </c>
    </row>
    <row r="93">
      <c r="C93" s="152" t="s">
        <v>681</v>
      </c>
      <c r="O93" s="134">
        <f>0.02*O84</f>
        <v>2002.169371</v>
      </c>
    </row>
    <row r="94">
      <c r="C94" s="152" t="s">
        <v>293</v>
      </c>
    </row>
  </sheetData>
  <mergeCells count="10">
    <mergeCell ref="D63:O63"/>
    <mergeCell ref="D68:O68"/>
    <mergeCell ref="D73:O73"/>
    <mergeCell ref="D3:O3"/>
    <mergeCell ref="D15:O15"/>
    <mergeCell ref="D24:O24"/>
    <mergeCell ref="D35:O35"/>
    <mergeCell ref="D47:O47"/>
    <mergeCell ref="D52:O52"/>
    <mergeCell ref="D57:O57"/>
  </mergeCells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17.88"/>
    <col customWidth="1" min="2" max="2" width="11.0"/>
    <col customWidth="1" min="3" max="3" width="22.5"/>
    <col customWidth="1" min="4" max="5" width="25.13"/>
  </cols>
  <sheetData>
    <row r="1">
      <c r="A1" s="135"/>
      <c r="B1" s="135" t="s">
        <v>652</v>
      </c>
      <c r="D1" s="38"/>
      <c r="E1" s="38"/>
    </row>
    <row r="2">
      <c r="A2" s="4"/>
      <c r="B2" s="4"/>
      <c r="C2" s="4"/>
      <c r="D2" s="38"/>
      <c r="E2" s="38"/>
    </row>
    <row r="3">
      <c r="D3" s="76" t="s">
        <v>653</v>
      </c>
    </row>
    <row r="4">
      <c r="A4" s="73" t="s">
        <v>654</v>
      </c>
      <c r="B4" s="73" t="s">
        <v>655</v>
      </c>
      <c r="C4" s="73" t="s">
        <v>328</v>
      </c>
      <c r="D4" s="20">
        <v>45658.0</v>
      </c>
      <c r="E4" s="20">
        <v>45689.0</v>
      </c>
    </row>
    <row r="5">
      <c r="A5" s="79" t="s">
        <v>656</v>
      </c>
      <c r="B5" s="79" t="s">
        <v>598</v>
      </c>
      <c r="C5" s="79" t="s">
        <v>658</v>
      </c>
      <c r="D5" s="80">
        <v>1555.44</v>
      </c>
      <c r="E5" s="80">
        <v>1378.64</v>
      </c>
    </row>
    <row r="6">
      <c r="A6" s="79" t="s">
        <v>659</v>
      </c>
      <c r="B6" s="79" t="s">
        <v>598</v>
      </c>
      <c r="C6" s="79" t="s">
        <v>15</v>
      </c>
      <c r="D6" s="80">
        <v>46964.41</v>
      </c>
      <c r="E6" s="80">
        <v>33735.31</v>
      </c>
    </row>
    <row r="7">
      <c r="A7" s="79" t="s">
        <v>660</v>
      </c>
      <c r="B7" s="79" t="s">
        <v>598</v>
      </c>
      <c r="C7" s="79" t="s">
        <v>29</v>
      </c>
      <c r="D7" s="80">
        <v>2918.41</v>
      </c>
      <c r="E7" s="80">
        <v>10329.84</v>
      </c>
    </row>
    <row r="8">
      <c r="A8" s="79" t="s">
        <v>659</v>
      </c>
      <c r="B8" s="79" t="s">
        <v>598</v>
      </c>
      <c r="C8" s="79" t="s">
        <v>341</v>
      </c>
      <c r="D8" s="80">
        <v>51667.1</v>
      </c>
      <c r="E8" s="80">
        <v>41373.17</v>
      </c>
    </row>
    <row r="9">
      <c r="A9" s="79" t="s">
        <v>659</v>
      </c>
      <c r="B9" s="79" t="s">
        <v>598</v>
      </c>
      <c r="C9" s="79" t="s">
        <v>174</v>
      </c>
      <c r="D9" s="80">
        <v>3328.59</v>
      </c>
      <c r="E9" s="80">
        <v>2551.16</v>
      </c>
    </row>
    <row r="10">
      <c r="A10" s="79" t="s">
        <v>659</v>
      </c>
      <c r="B10" s="79" t="s">
        <v>598</v>
      </c>
      <c r="C10" s="79" t="s">
        <v>27</v>
      </c>
      <c r="D10" s="80">
        <v>0.0</v>
      </c>
      <c r="E10" s="80">
        <v>0.0</v>
      </c>
    </row>
    <row r="11">
      <c r="A11" s="79" t="s">
        <v>661</v>
      </c>
      <c r="B11" s="79" t="s">
        <v>657</v>
      </c>
      <c r="C11" s="79" t="s">
        <v>11</v>
      </c>
      <c r="D11" s="80">
        <v>0.0</v>
      </c>
      <c r="E11" s="80">
        <v>4861.98</v>
      </c>
    </row>
    <row r="12">
      <c r="A12" s="79" t="s">
        <v>664</v>
      </c>
      <c r="B12" s="79" t="s">
        <v>657</v>
      </c>
      <c r="C12" s="169" t="s">
        <v>35</v>
      </c>
      <c r="D12" s="80">
        <v>0.0</v>
      </c>
      <c r="E12" s="80">
        <v>770.8</v>
      </c>
    </row>
    <row r="13">
      <c r="A13" s="79" t="s">
        <v>20</v>
      </c>
      <c r="B13" s="79" t="s">
        <v>598</v>
      </c>
      <c r="C13" s="79" t="s">
        <v>20</v>
      </c>
      <c r="D13" s="80">
        <v>0.0</v>
      </c>
      <c r="E13" s="80">
        <v>59.51</v>
      </c>
    </row>
    <row r="14">
      <c r="A14" s="79" t="s">
        <v>666</v>
      </c>
      <c r="B14" s="79" t="s">
        <v>657</v>
      </c>
      <c r="C14" s="169" t="s">
        <v>38</v>
      </c>
      <c r="D14" s="80">
        <v>0.0</v>
      </c>
      <c r="E14" s="80">
        <v>1474.04</v>
      </c>
    </row>
    <row r="15">
      <c r="A15" s="4"/>
      <c r="B15" s="4"/>
      <c r="C15" s="81" t="s">
        <v>330</v>
      </c>
      <c r="D15" s="82">
        <f t="shared" ref="D15:E15" si="1">SUM(D5:D14)</f>
        <v>106433.95</v>
      </c>
      <c r="E15" s="82">
        <f t="shared" si="1"/>
        <v>96534.45</v>
      </c>
    </row>
    <row r="16">
      <c r="A16" s="4"/>
      <c r="B16" s="4"/>
      <c r="C16" s="81" t="s">
        <v>682</v>
      </c>
      <c r="D16" s="82">
        <v>104878.51</v>
      </c>
      <c r="E16" s="82">
        <v>96261.7</v>
      </c>
    </row>
    <row r="17">
      <c r="A17" s="4"/>
      <c r="B17" s="4"/>
      <c r="C17" s="81" t="s">
        <v>378</v>
      </c>
      <c r="D17" s="82">
        <f t="shared" ref="D17:E17" si="2">D15-D16</f>
        <v>1555.44</v>
      </c>
      <c r="E17" s="82">
        <f t="shared" si="2"/>
        <v>272.75</v>
      </c>
    </row>
    <row r="18">
      <c r="A18" s="4"/>
      <c r="B18" s="4"/>
      <c r="C18" s="4"/>
      <c r="D18" s="38"/>
      <c r="E18" s="38"/>
    </row>
    <row r="19">
      <c r="D19" s="76" t="s">
        <v>662</v>
      </c>
    </row>
    <row r="20">
      <c r="A20" s="73" t="s">
        <v>654</v>
      </c>
      <c r="B20" s="73" t="s">
        <v>655</v>
      </c>
      <c r="C20" s="73" t="s">
        <v>328</v>
      </c>
      <c r="D20" s="20">
        <v>45658.0</v>
      </c>
      <c r="E20" s="20">
        <v>45689.0</v>
      </c>
    </row>
    <row r="21">
      <c r="A21" s="79" t="s">
        <v>656</v>
      </c>
      <c r="B21" s="79" t="s">
        <v>598</v>
      </c>
      <c r="C21" s="79" t="s">
        <v>9</v>
      </c>
      <c r="D21" s="80"/>
      <c r="E21" s="80"/>
    </row>
    <row r="22">
      <c r="A22" s="79" t="s">
        <v>659</v>
      </c>
      <c r="B22" s="79" t="s">
        <v>598</v>
      </c>
      <c r="C22" s="79" t="s">
        <v>15</v>
      </c>
      <c r="D22" s="80">
        <v>0.12</v>
      </c>
      <c r="E22" s="80">
        <v>1.13</v>
      </c>
    </row>
    <row r="23">
      <c r="A23" s="79" t="s">
        <v>659</v>
      </c>
      <c r="B23" s="79" t="s">
        <v>598</v>
      </c>
      <c r="C23" s="79" t="s">
        <v>174</v>
      </c>
      <c r="D23" s="80">
        <v>13.38</v>
      </c>
      <c r="E23" s="80"/>
    </row>
    <row r="24">
      <c r="A24" s="79" t="s">
        <v>659</v>
      </c>
      <c r="B24" s="79" t="s">
        <v>598</v>
      </c>
      <c r="C24" s="79" t="s">
        <v>27</v>
      </c>
      <c r="D24" s="80">
        <v>60.37</v>
      </c>
      <c r="E24" s="80">
        <v>259.94</v>
      </c>
    </row>
    <row r="25">
      <c r="A25" s="79" t="s">
        <v>661</v>
      </c>
      <c r="B25" s="79" t="s">
        <v>657</v>
      </c>
      <c r="C25" s="79" t="s">
        <v>11</v>
      </c>
      <c r="D25" s="80">
        <v>0.63</v>
      </c>
      <c r="E25" s="80">
        <v>12.08</v>
      </c>
    </row>
    <row r="26">
      <c r="A26" s="4"/>
      <c r="B26" s="4"/>
      <c r="C26" s="81" t="s">
        <v>330</v>
      </c>
      <c r="D26" s="82">
        <v>74.5</v>
      </c>
      <c r="E26" s="82">
        <v>273.15</v>
      </c>
    </row>
    <row r="27">
      <c r="A27" s="4"/>
      <c r="B27" s="4"/>
      <c r="C27" s="4"/>
      <c r="D27" s="38"/>
      <c r="E27" s="38"/>
    </row>
    <row r="28">
      <c r="D28" s="76" t="s">
        <v>663</v>
      </c>
    </row>
    <row r="29">
      <c r="A29" s="73" t="s">
        <v>654</v>
      </c>
      <c r="B29" s="73" t="s">
        <v>655</v>
      </c>
      <c r="C29" s="73" t="s">
        <v>328</v>
      </c>
      <c r="D29" s="20">
        <v>45658.0</v>
      </c>
      <c r="E29" s="20">
        <v>45689.0</v>
      </c>
    </row>
    <row r="30">
      <c r="A30" s="79" t="s">
        <v>656</v>
      </c>
      <c r="B30" s="79" t="s">
        <v>598</v>
      </c>
      <c r="C30" s="79" t="s">
        <v>9</v>
      </c>
      <c r="D30" s="80">
        <v>1.7670952324</v>
      </c>
      <c r="E30" s="80">
        <v>3.59320125</v>
      </c>
    </row>
    <row r="31">
      <c r="A31" s="79" t="s">
        <v>659</v>
      </c>
      <c r="B31" s="79" t="s">
        <v>598</v>
      </c>
      <c r="C31" s="169" t="s">
        <v>15</v>
      </c>
      <c r="D31" s="80">
        <v>3657.563525467309</v>
      </c>
      <c r="E31" s="80">
        <v>3828.543515684929</v>
      </c>
    </row>
    <row r="32">
      <c r="A32" s="79" t="s">
        <v>660</v>
      </c>
      <c r="B32" s="79" t="s">
        <v>598</v>
      </c>
      <c r="C32" s="169" t="s">
        <v>29</v>
      </c>
      <c r="D32" s="80">
        <v>1664.556882093829</v>
      </c>
      <c r="E32" s="80">
        <v>2370.559643506731</v>
      </c>
    </row>
    <row r="33">
      <c r="A33" s="79" t="s">
        <v>659</v>
      </c>
      <c r="B33" s="79" t="s">
        <v>598</v>
      </c>
      <c r="C33" s="169" t="s">
        <v>42</v>
      </c>
      <c r="D33" s="80">
        <v>4961.570068408105</v>
      </c>
      <c r="E33" s="80">
        <v>6028.552489610305</v>
      </c>
    </row>
    <row r="34">
      <c r="A34" s="79" t="s">
        <v>661</v>
      </c>
      <c r="B34" s="79" t="s">
        <v>657</v>
      </c>
      <c r="C34" s="169" t="s">
        <v>11</v>
      </c>
      <c r="D34" s="80">
        <v>5783.7924992728485</v>
      </c>
      <c r="E34" s="80">
        <v>5135.823085648628</v>
      </c>
    </row>
    <row r="35">
      <c r="A35" s="79" t="s">
        <v>664</v>
      </c>
      <c r="B35" s="79" t="s">
        <v>657</v>
      </c>
      <c r="C35" s="169" t="s">
        <v>35</v>
      </c>
      <c r="D35" s="80">
        <v>461.31782533737913</v>
      </c>
      <c r="E35" s="80">
        <v>520.7497966761399</v>
      </c>
    </row>
    <row r="36">
      <c r="A36" s="79" t="s">
        <v>20</v>
      </c>
      <c r="B36" s="79" t="s">
        <v>598</v>
      </c>
      <c r="C36" s="79" t="s">
        <v>20</v>
      </c>
      <c r="D36" s="80">
        <v>291.7921041881297</v>
      </c>
      <c r="E36" s="80">
        <v>268.6782676232624</v>
      </c>
    </row>
    <row r="37">
      <c r="A37" s="4"/>
      <c r="B37" s="4"/>
      <c r="C37" s="81" t="s">
        <v>330</v>
      </c>
      <c r="D37" s="82">
        <v>16822.360000000004</v>
      </c>
      <c r="E37" s="82">
        <v>18156.499999999996</v>
      </c>
    </row>
    <row r="38">
      <c r="A38" s="4"/>
      <c r="B38" s="4"/>
      <c r="C38" s="4"/>
      <c r="D38" s="38"/>
      <c r="E38" s="38"/>
    </row>
    <row r="39">
      <c r="D39" s="76" t="s">
        <v>665</v>
      </c>
    </row>
    <row r="40">
      <c r="A40" s="73" t="s">
        <v>654</v>
      </c>
      <c r="B40" s="73" t="s">
        <v>655</v>
      </c>
      <c r="C40" s="73" t="s">
        <v>328</v>
      </c>
      <c r="D40" s="20">
        <v>45658.0</v>
      </c>
      <c r="E40" s="20">
        <v>45689.0</v>
      </c>
    </row>
    <row r="41">
      <c r="A41" s="79" t="s">
        <v>659</v>
      </c>
      <c r="B41" s="79" t="s">
        <v>598</v>
      </c>
      <c r="C41" s="169" t="s">
        <v>15</v>
      </c>
      <c r="D41" s="80">
        <v>9542.686546799183</v>
      </c>
      <c r="E41" s="80">
        <v>8599.393744595976</v>
      </c>
    </row>
    <row r="42">
      <c r="A42" s="79" t="s">
        <v>660</v>
      </c>
      <c r="B42" s="79" t="s">
        <v>598</v>
      </c>
      <c r="C42" s="169" t="s">
        <v>29</v>
      </c>
      <c r="D42" s="80">
        <v>37.35042250513897</v>
      </c>
      <c r="E42" s="80">
        <v>26.755513707067337</v>
      </c>
    </row>
    <row r="43">
      <c r="A43" s="79" t="s">
        <v>659</v>
      </c>
      <c r="B43" s="79" t="s">
        <v>598</v>
      </c>
      <c r="C43" s="169" t="s">
        <v>42</v>
      </c>
      <c r="D43" s="80">
        <v>21.06946910546301</v>
      </c>
      <c r="E43" s="80">
        <v>189.21701222043356</v>
      </c>
    </row>
    <row r="44">
      <c r="A44" s="79" t="s">
        <v>661</v>
      </c>
      <c r="B44" s="79" t="s">
        <v>657</v>
      </c>
      <c r="C44" s="169" t="s">
        <v>11</v>
      </c>
      <c r="D44" s="80">
        <v>133.222619933769</v>
      </c>
      <c r="E44" s="80">
        <v>159.50324737518855</v>
      </c>
    </row>
    <row r="45">
      <c r="A45" s="79" t="s">
        <v>20</v>
      </c>
      <c r="B45" s="79" t="s">
        <v>598</v>
      </c>
      <c r="C45" s="169" t="s">
        <v>20</v>
      </c>
      <c r="D45" s="80">
        <v>0.010188331288908612</v>
      </c>
      <c r="E45" s="80">
        <v>0.010096420266817863</v>
      </c>
    </row>
    <row r="46">
      <c r="A46" s="79" t="s">
        <v>666</v>
      </c>
      <c r="B46" s="79" t="s">
        <v>657</v>
      </c>
      <c r="C46" s="169" t="s">
        <v>38</v>
      </c>
      <c r="D46" s="80">
        <v>0.04075332515563445</v>
      </c>
      <c r="E46" s="80">
        <v>0.04038568106727145</v>
      </c>
    </row>
    <row r="47">
      <c r="A47" s="4"/>
      <c r="B47" s="4"/>
      <c r="C47" s="81" t="s">
        <v>330</v>
      </c>
      <c r="D47" s="82">
        <v>9734.38</v>
      </c>
      <c r="E47" s="82">
        <v>8974.92</v>
      </c>
    </row>
    <row r="48">
      <c r="A48" s="4"/>
      <c r="B48" s="4"/>
      <c r="C48" s="4"/>
      <c r="D48" s="4"/>
      <c r="E48" s="4"/>
    </row>
    <row r="49">
      <c r="D49" s="76" t="s">
        <v>667</v>
      </c>
    </row>
    <row r="50">
      <c r="A50" s="73" t="s">
        <v>654</v>
      </c>
      <c r="B50" s="73" t="s">
        <v>655</v>
      </c>
      <c r="C50" s="73" t="s">
        <v>328</v>
      </c>
      <c r="D50" s="20">
        <v>45658.0</v>
      </c>
      <c r="E50" s="20">
        <v>45689.0</v>
      </c>
    </row>
    <row r="51">
      <c r="A51" s="79" t="s">
        <v>659</v>
      </c>
      <c r="B51" s="79" t="s">
        <v>598</v>
      </c>
      <c r="C51" s="79" t="s">
        <v>15</v>
      </c>
      <c r="D51" s="80">
        <v>1322.97</v>
      </c>
      <c r="E51" s="80">
        <v>1239.94</v>
      </c>
    </row>
    <row r="52">
      <c r="A52" s="4"/>
      <c r="B52" s="4"/>
      <c r="C52" s="81" t="s">
        <v>330</v>
      </c>
      <c r="D52" s="82">
        <v>1322.97</v>
      </c>
      <c r="E52" s="82">
        <v>1239.94</v>
      </c>
    </row>
    <row r="53">
      <c r="A53" s="4"/>
      <c r="B53" s="4"/>
      <c r="C53" s="4"/>
      <c r="D53" s="38"/>
      <c r="E53" s="38"/>
    </row>
    <row r="54">
      <c r="D54" s="76" t="s">
        <v>668</v>
      </c>
    </row>
    <row r="55">
      <c r="A55" s="73" t="s">
        <v>654</v>
      </c>
      <c r="B55" s="73" t="s">
        <v>655</v>
      </c>
      <c r="C55" s="73" t="s">
        <v>328</v>
      </c>
      <c r="D55" s="20">
        <v>45658.0</v>
      </c>
      <c r="E55" s="20">
        <v>45689.0</v>
      </c>
    </row>
    <row r="56">
      <c r="A56" s="79" t="s">
        <v>659</v>
      </c>
      <c r="B56" s="79" t="s">
        <v>598</v>
      </c>
      <c r="C56" s="79" t="s">
        <v>15</v>
      </c>
      <c r="D56" s="80">
        <v>1810.0</v>
      </c>
      <c r="E56" s="80">
        <v>1587.33</v>
      </c>
    </row>
    <row r="57">
      <c r="A57" s="4"/>
      <c r="B57" s="4"/>
      <c r="C57" s="81" t="s">
        <v>330</v>
      </c>
      <c r="D57" s="82">
        <v>1810.0</v>
      </c>
      <c r="E57" s="82">
        <v>1587.33</v>
      </c>
    </row>
    <row r="58">
      <c r="A58" s="4"/>
      <c r="B58" s="4"/>
      <c r="C58" s="4"/>
      <c r="D58" s="4"/>
      <c r="E58" s="4"/>
    </row>
    <row r="59">
      <c r="D59" s="76" t="s">
        <v>669</v>
      </c>
    </row>
    <row r="60">
      <c r="A60" s="73" t="s">
        <v>654</v>
      </c>
      <c r="B60" s="73" t="s">
        <v>655</v>
      </c>
      <c r="C60" s="73" t="s">
        <v>328</v>
      </c>
      <c r="D60" s="20">
        <v>45658.0</v>
      </c>
      <c r="E60" s="20">
        <v>45689.0</v>
      </c>
    </row>
    <row r="61">
      <c r="A61" s="79" t="s">
        <v>659</v>
      </c>
      <c r="B61" s="79" t="s">
        <v>598</v>
      </c>
      <c r="C61" s="79" t="s">
        <v>42</v>
      </c>
      <c r="D61" s="80">
        <v>2424.0758535700006</v>
      </c>
      <c r="E61" s="80">
        <v>3318.503498010006</v>
      </c>
    </row>
    <row r="62">
      <c r="A62" s="79" t="s">
        <v>664</v>
      </c>
      <c r="B62" s="79" t="s">
        <v>657</v>
      </c>
      <c r="C62" s="79" t="s">
        <v>35</v>
      </c>
      <c r="D62" s="80">
        <v>451.6652054000001</v>
      </c>
      <c r="E62" s="80">
        <v>590.4467538500005</v>
      </c>
    </row>
    <row r="63">
      <c r="A63" s="4"/>
      <c r="B63" s="4"/>
      <c r="C63" s="81" t="s">
        <v>330</v>
      </c>
      <c r="D63" s="82">
        <v>2875.7410589700007</v>
      </c>
      <c r="E63" s="82">
        <v>3908.9502518600066</v>
      </c>
    </row>
    <row r="64">
      <c r="A64" s="4"/>
      <c r="B64" s="4"/>
      <c r="C64" s="4"/>
      <c r="D64" s="4"/>
      <c r="E64" s="4"/>
    </row>
    <row r="65">
      <c r="D65" s="76" t="s">
        <v>670</v>
      </c>
    </row>
    <row r="66">
      <c r="A66" s="73" t="s">
        <v>654</v>
      </c>
      <c r="B66" s="73" t="s">
        <v>655</v>
      </c>
      <c r="C66" s="73" t="s">
        <v>328</v>
      </c>
      <c r="D66" s="20">
        <v>45658.0</v>
      </c>
      <c r="E66" s="20">
        <v>45689.0</v>
      </c>
    </row>
    <row r="67">
      <c r="A67" s="79" t="s">
        <v>659</v>
      </c>
      <c r="B67" s="79" t="s">
        <v>598</v>
      </c>
      <c r="C67" s="79" t="s">
        <v>15</v>
      </c>
      <c r="D67" s="80">
        <v>1757.17</v>
      </c>
      <c r="E67" s="80">
        <v>1364.44</v>
      </c>
    </row>
    <row r="68">
      <c r="A68" s="4"/>
      <c r="B68" s="4"/>
      <c r="C68" s="81" t="s">
        <v>330</v>
      </c>
      <c r="D68" s="82">
        <v>1757.17</v>
      </c>
      <c r="E68" s="82">
        <v>1364.44</v>
      </c>
    </row>
    <row r="69">
      <c r="A69" s="4"/>
      <c r="B69" s="4"/>
      <c r="C69" s="4"/>
      <c r="D69" s="4"/>
      <c r="E69" s="4"/>
    </row>
    <row r="70">
      <c r="A70" s="4"/>
      <c r="B70" s="4"/>
      <c r="C70" s="4"/>
      <c r="D70" s="76" t="s">
        <v>673</v>
      </c>
    </row>
    <row r="71">
      <c r="A71" s="73" t="s">
        <v>654</v>
      </c>
      <c r="B71" s="73" t="s">
        <v>655</v>
      </c>
      <c r="C71" s="73" t="s">
        <v>328</v>
      </c>
      <c r="D71" s="20">
        <f>'BOT Summary'!J2</f>
        <v>45717</v>
      </c>
      <c r="E71" s="20">
        <f>'BOT Summary'!K2</f>
        <v>45748</v>
      </c>
    </row>
    <row r="72">
      <c r="A72" s="79" t="s">
        <v>659</v>
      </c>
      <c r="B72" s="79" t="s">
        <v>598</v>
      </c>
      <c r="C72" s="79" t="s">
        <v>15</v>
      </c>
      <c r="D72" s="80">
        <f t="shared" ref="D72:E72" si="3">SUM(D6,D31,D41,D51,D56,D67)</f>
        <v>65054.80007</v>
      </c>
      <c r="E72" s="80">
        <f t="shared" si="3"/>
        <v>50354.95726</v>
      </c>
    </row>
    <row r="73">
      <c r="A73" s="79" t="s">
        <v>660</v>
      </c>
      <c r="B73" s="79" t="s">
        <v>598</v>
      </c>
      <c r="C73" s="79" t="s">
        <v>29</v>
      </c>
      <c r="D73" s="80">
        <f t="shared" ref="D73:E73" si="4">SUM(D7,D32,D42)</f>
        <v>4620.317305</v>
      </c>
      <c r="E73" s="80">
        <f t="shared" si="4"/>
        <v>12727.15516</v>
      </c>
    </row>
    <row r="74">
      <c r="A74" s="79" t="s">
        <v>659</v>
      </c>
      <c r="B74" s="79" t="s">
        <v>598</v>
      </c>
      <c r="C74" s="79" t="s">
        <v>341</v>
      </c>
      <c r="D74" s="80">
        <f t="shared" ref="D74:E74" si="5">SUM(D8)</f>
        <v>51667.1</v>
      </c>
      <c r="E74" s="80">
        <f t="shared" si="5"/>
        <v>41373.17</v>
      </c>
    </row>
    <row r="75">
      <c r="A75" s="79" t="s">
        <v>659</v>
      </c>
      <c r="B75" s="79" t="s">
        <v>598</v>
      </c>
      <c r="C75" s="79" t="s">
        <v>27</v>
      </c>
      <c r="D75" s="80">
        <f t="shared" ref="D75:E75" si="6">SUM(D10,D33,D43,D61)</f>
        <v>7406.715391</v>
      </c>
      <c r="E75" s="80">
        <f t="shared" si="6"/>
        <v>9536.273</v>
      </c>
    </row>
    <row r="76">
      <c r="A76" s="79" t="s">
        <v>659</v>
      </c>
      <c r="B76" s="79" t="s">
        <v>598</v>
      </c>
      <c r="C76" s="79" t="s">
        <v>174</v>
      </c>
      <c r="D76" s="80">
        <f t="shared" ref="D76:E76" si="7">SUM(D9)</f>
        <v>3328.59</v>
      </c>
      <c r="E76" s="80">
        <f t="shared" si="7"/>
        <v>2551.16</v>
      </c>
    </row>
    <row r="77">
      <c r="A77" s="79" t="s">
        <v>661</v>
      </c>
      <c r="B77" s="79" t="s">
        <v>657</v>
      </c>
      <c r="C77" s="79" t="s">
        <v>11</v>
      </c>
      <c r="D77" s="80">
        <f t="shared" ref="D77:E77" si="8">SUM(D11,D34,D44)</f>
        <v>5917.015119</v>
      </c>
      <c r="E77" s="80">
        <f t="shared" si="8"/>
        <v>10157.30633</v>
      </c>
    </row>
    <row r="78">
      <c r="A78" s="79" t="s">
        <v>664</v>
      </c>
      <c r="B78" s="79" t="s">
        <v>657</v>
      </c>
      <c r="C78" s="79" t="s">
        <v>672</v>
      </c>
      <c r="D78" s="80">
        <f t="shared" ref="D78:E78" si="9">SUM(D12,D35,D62)</f>
        <v>912.9830307</v>
      </c>
      <c r="E78" s="80">
        <f t="shared" si="9"/>
        <v>1881.996551</v>
      </c>
    </row>
    <row r="79">
      <c r="A79" s="79" t="s">
        <v>20</v>
      </c>
      <c r="B79" s="79" t="s">
        <v>598</v>
      </c>
      <c r="C79" s="79" t="s">
        <v>20</v>
      </c>
      <c r="D79" s="80">
        <f t="shared" ref="D79:E79" si="10">SUM(D13,D36,D45)</f>
        <v>291.8022925</v>
      </c>
      <c r="E79" s="80">
        <f t="shared" si="10"/>
        <v>328.198364</v>
      </c>
    </row>
    <row r="80">
      <c r="A80" s="79" t="s">
        <v>666</v>
      </c>
      <c r="B80" s="79" t="s">
        <v>657</v>
      </c>
      <c r="C80" s="79" t="s">
        <v>38</v>
      </c>
      <c r="D80" s="80">
        <f t="shared" ref="D80:E80" si="11">SUM(D14,D46)</f>
        <v>0.04075332516</v>
      </c>
      <c r="E80" s="80">
        <f t="shared" si="11"/>
        <v>1474.080386</v>
      </c>
    </row>
    <row r="81">
      <c r="A81" s="4"/>
      <c r="B81" s="4"/>
      <c r="C81" s="262" t="s">
        <v>674</v>
      </c>
      <c r="D81" s="263">
        <f t="shared" ref="D81:E81" si="12">SUM(D72,D74,D75)</f>
        <v>124128.6155</v>
      </c>
      <c r="E81" s="263">
        <f t="shared" si="12"/>
        <v>101264.4003</v>
      </c>
    </row>
    <row r="82">
      <c r="A82" s="4"/>
      <c r="B82" s="4"/>
      <c r="C82" s="262" t="s">
        <v>675</v>
      </c>
      <c r="D82" s="263">
        <f t="shared" ref="D82:E82" si="13">D76</f>
        <v>3328.59</v>
      </c>
      <c r="E82" s="263">
        <f t="shared" si="13"/>
        <v>2551.16</v>
      </c>
    </row>
    <row r="83">
      <c r="A83" s="4"/>
      <c r="B83" s="4"/>
      <c r="C83" s="262" t="s">
        <v>676</v>
      </c>
      <c r="D83" s="263">
        <f t="shared" ref="D83:E83" si="14">D73</f>
        <v>4620.317305</v>
      </c>
      <c r="E83" s="263">
        <f t="shared" si="14"/>
        <v>12727.15516</v>
      </c>
    </row>
    <row r="84">
      <c r="A84" s="4"/>
      <c r="B84" s="4"/>
      <c r="C84" s="262" t="s">
        <v>677</v>
      </c>
      <c r="D84" s="263">
        <f t="shared" ref="D84:E84" si="15">D77</f>
        <v>5917.015119</v>
      </c>
      <c r="E84" s="263">
        <f t="shared" si="15"/>
        <v>10157.30633</v>
      </c>
    </row>
    <row r="85">
      <c r="A85" s="4"/>
      <c r="B85" s="4"/>
      <c r="C85" s="262" t="s">
        <v>678</v>
      </c>
      <c r="D85" s="263">
        <f t="shared" ref="D85:E85" si="16">D78</f>
        <v>912.9830307</v>
      </c>
      <c r="E85" s="263">
        <f t="shared" si="16"/>
        <v>1881.996551</v>
      </c>
    </row>
    <row r="86">
      <c r="A86" s="4"/>
      <c r="B86" s="4"/>
      <c r="C86" s="262" t="s">
        <v>679</v>
      </c>
      <c r="D86" s="263">
        <f t="shared" ref="D86:E86" si="17">D79</f>
        <v>291.8022925</v>
      </c>
      <c r="E86" s="263">
        <f t="shared" si="17"/>
        <v>328.198364</v>
      </c>
    </row>
    <row r="87">
      <c r="A87" s="4"/>
      <c r="B87" s="4"/>
      <c r="C87" s="262" t="s">
        <v>330</v>
      </c>
      <c r="D87" s="263">
        <f t="shared" ref="D87:E87" si="18">SUM(D81:D86)</f>
        <v>139199.3232</v>
      </c>
      <c r="E87" s="263">
        <f t="shared" si="18"/>
        <v>128910.2167</v>
      </c>
    </row>
  </sheetData>
  <mergeCells count="9">
    <mergeCell ref="D65:E65"/>
    <mergeCell ref="D70:E70"/>
    <mergeCell ref="D3:E3"/>
    <mergeCell ref="D19:E19"/>
    <mergeCell ref="D28:E28"/>
    <mergeCell ref="D39:E39"/>
    <mergeCell ref="D49:E49"/>
    <mergeCell ref="D54:E54"/>
    <mergeCell ref="D59:E59"/>
  </mergeCells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88"/>
    <col customWidth="1" min="2" max="2" width="11.0"/>
    <col customWidth="1" min="3" max="3" width="16.25"/>
    <col customWidth="1" hidden="1" min="4" max="16" width="12.0"/>
    <col customWidth="1" min="17" max="23" width="12.0"/>
    <col customWidth="1" min="24" max="24" width="9.88"/>
    <col customWidth="1" min="25" max="25" width="17.0"/>
    <col customWidth="1" min="26" max="30" width="12.0"/>
    <col customWidth="1" min="31" max="31" width="20.13"/>
    <col customWidth="1" min="32" max="40" width="12.0"/>
  </cols>
  <sheetData>
    <row r="1">
      <c r="A1" s="264"/>
      <c r="B1" s="264"/>
      <c r="C1" s="264"/>
      <c r="D1" s="265"/>
      <c r="E1" s="265"/>
      <c r="F1" s="265"/>
      <c r="G1" s="265" t="s">
        <v>673</v>
      </c>
      <c r="AM1" s="265"/>
      <c r="AN1" s="265"/>
    </row>
    <row r="2">
      <c r="A2" s="266" t="s">
        <v>654</v>
      </c>
      <c r="B2" s="266" t="s">
        <v>655</v>
      </c>
      <c r="C2" s="266" t="s">
        <v>328</v>
      </c>
      <c r="D2" s="267">
        <v>46015.0</v>
      </c>
      <c r="E2" s="268">
        <v>45658.0</v>
      </c>
      <c r="F2" s="2"/>
      <c r="G2" s="2"/>
      <c r="H2" s="2"/>
      <c r="I2" s="2"/>
      <c r="J2" s="3"/>
      <c r="K2" s="268">
        <v>45689.0</v>
      </c>
      <c r="L2" s="2"/>
      <c r="M2" s="2"/>
      <c r="N2" s="2"/>
      <c r="O2" s="2"/>
      <c r="P2" s="3"/>
      <c r="Q2" s="268">
        <v>45717.0</v>
      </c>
      <c r="R2" s="2"/>
      <c r="S2" s="2"/>
      <c r="T2" s="2"/>
      <c r="U2" s="2"/>
      <c r="V2" s="3"/>
      <c r="W2" s="268">
        <v>45748.0</v>
      </c>
      <c r="X2" s="2"/>
      <c r="Y2" s="2"/>
      <c r="Z2" s="2"/>
      <c r="AA2" s="2"/>
      <c r="AB2" s="3"/>
      <c r="AC2" s="269">
        <v>45802.0</v>
      </c>
      <c r="AD2" s="2"/>
      <c r="AE2" s="2"/>
      <c r="AF2" s="2"/>
      <c r="AG2" s="2"/>
      <c r="AH2" s="3"/>
      <c r="AI2" s="269">
        <v>45833.0</v>
      </c>
      <c r="AJ2" s="2"/>
      <c r="AK2" s="2"/>
      <c r="AL2" s="2"/>
      <c r="AM2" s="2"/>
      <c r="AN2" s="3"/>
    </row>
    <row r="3">
      <c r="A3" s="266"/>
      <c r="B3" s="266"/>
      <c r="C3" s="266"/>
      <c r="D3" s="109"/>
      <c r="E3" s="270" t="s">
        <v>683</v>
      </c>
      <c r="F3" s="270" t="s">
        <v>684</v>
      </c>
      <c r="G3" s="271" t="s">
        <v>685</v>
      </c>
      <c r="H3" s="270" t="s">
        <v>686</v>
      </c>
      <c r="I3" s="270" t="s">
        <v>687</v>
      </c>
      <c r="J3" s="270" t="s">
        <v>688</v>
      </c>
      <c r="K3" s="270" t="s">
        <v>683</v>
      </c>
      <c r="L3" s="270" t="s">
        <v>684</v>
      </c>
      <c r="M3" s="271" t="s">
        <v>685</v>
      </c>
      <c r="N3" s="270" t="s">
        <v>686</v>
      </c>
      <c r="O3" s="270" t="s">
        <v>687</v>
      </c>
      <c r="P3" s="270" t="s">
        <v>688</v>
      </c>
      <c r="Q3" s="270" t="s">
        <v>683</v>
      </c>
      <c r="R3" s="270" t="s">
        <v>684</v>
      </c>
      <c r="S3" s="271" t="s">
        <v>685</v>
      </c>
      <c r="T3" s="270" t="s">
        <v>686</v>
      </c>
      <c r="U3" s="270" t="s">
        <v>687</v>
      </c>
      <c r="V3" s="272" t="s">
        <v>688</v>
      </c>
      <c r="W3" s="270" t="s">
        <v>683</v>
      </c>
      <c r="X3" s="270" t="s">
        <v>684</v>
      </c>
      <c r="Y3" s="271" t="s">
        <v>685</v>
      </c>
      <c r="Z3" s="270" t="s">
        <v>686</v>
      </c>
      <c r="AA3" s="270" t="s">
        <v>687</v>
      </c>
      <c r="AB3" s="270" t="s">
        <v>688</v>
      </c>
      <c r="AC3" s="270" t="s">
        <v>683</v>
      </c>
      <c r="AD3" s="270" t="s">
        <v>684</v>
      </c>
      <c r="AE3" s="271" t="s">
        <v>685</v>
      </c>
      <c r="AF3" s="270" t="s">
        <v>686</v>
      </c>
      <c r="AG3" s="270" t="s">
        <v>687</v>
      </c>
      <c r="AH3" s="270" t="s">
        <v>688</v>
      </c>
      <c r="AI3" s="270" t="s">
        <v>683</v>
      </c>
      <c r="AJ3" s="270" t="s">
        <v>684</v>
      </c>
      <c r="AK3" s="271" t="s">
        <v>685</v>
      </c>
      <c r="AL3" s="270" t="s">
        <v>686</v>
      </c>
      <c r="AM3" s="270" t="s">
        <v>687</v>
      </c>
      <c r="AN3" s="270" t="s">
        <v>688</v>
      </c>
    </row>
    <row r="4">
      <c r="A4" s="273" t="s">
        <v>659</v>
      </c>
      <c r="B4" s="273" t="s">
        <v>598</v>
      </c>
      <c r="C4" s="273" t="s">
        <v>15</v>
      </c>
      <c r="D4" s="274">
        <v>55155.52964953069</v>
      </c>
      <c r="E4" s="275">
        <v>0.01</v>
      </c>
      <c r="F4" s="276">
        <f>$D$4*E4</f>
        <v>551.5552965</v>
      </c>
      <c r="G4" s="276">
        <f>$D$4-F4</f>
        <v>54603.97435</v>
      </c>
      <c r="H4" s="277">
        <v>56162.44194109281</v>
      </c>
      <c r="I4" s="277">
        <f t="shared" ref="I4:I13" si="1">G4-H4</f>
        <v>-1558.467588</v>
      </c>
      <c r="J4" s="278">
        <f t="shared" ref="J4:J13" si="2">((G4-H4)/H4)</f>
        <v>-0.02774928465</v>
      </c>
      <c r="K4" s="275">
        <v>0.02</v>
      </c>
      <c r="L4" s="276">
        <f>$D$4*K4</f>
        <v>1103.110593</v>
      </c>
      <c r="M4" s="276">
        <f>$D$4-L4</f>
        <v>54052.41906</v>
      </c>
      <c r="N4" s="279">
        <v>50569.87329754391</v>
      </c>
      <c r="O4" s="279">
        <f t="shared" ref="O4:O13" si="3">M4-N4</f>
        <v>3482.545759</v>
      </c>
      <c r="P4" s="280">
        <f t="shared" ref="P4:P13" si="4">((M4-N4)/N4)</f>
        <v>0.06886601709</v>
      </c>
      <c r="Q4" s="275">
        <v>0.03</v>
      </c>
      <c r="R4" s="276">
        <f>$D$4*Q4</f>
        <v>1654.665889</v>
      </c>
      <c r="S4" s="276">
        <f>$D$4-R4</f>
        <v>53500.86376</v>
      </c>
      <c r="T4" s="281">
        <v>55189.97</v>
      </c>
      <c r="U4" s="277">
        <f t="shared" ref="U4:U13" si="5">S4-T4</f>
        <v>-1689.10624</v>
      </c>
      <c r="V4" s="278">
        <f t="shared" ref="V4:V13" si="6">((S4-T4)/T4)</f>
        <v>-0.0306053118</v>
      </c>
      <c r="W4" s="275">
        <v>0.07</v>
      </c>
      <c r="X4" s="276">
        <f>$D$4*W4</f>
        <v>3860.887075</v>
      </c>
      <c r="Y4" s="276">
        <f>$D$4-X4</f>
        <v>51294.64257</v>
      </c>
      <c r="Z4" s="274">
        <v>50528.54511365319</v>
      </c>
      <c r="AA4" s="276">
        <f t="shared" ref="AA4:AA13" si="7">Y4-Z4</f>
        <v>766.0974604</v>
      </c>
      <c r="AB4" s="276">
        <f t="shared" ref="AB4:AB13" si="8">((Y4-Z4)/Z4)</f>
        <v>0.01516167661</v>
      </c>
      <c r="AC4" s="275">
        <v>0.12</v>
      </c>
      <c r="AD4" s="276">
        <f>$D$4*AC4</f>
        <v>6618.663558</v>
      </c>
      <c r="AE4" s="276">
        <f>$D$4-AD4</f>
        <v>48536.86609</v>
      </c>
      <c r="AF4" s="274">
        <v>48646.725154164276</v>
      </c>
      <c r="AG4" s="276">
        <f t="shared" ref="AG4:AG13" si="9">AE4-AF4</f>
        <v>-109.8590626</v>
      </c>
      <c r="AH4" s="276">
        <f t="shared" ref="AH4:AH13" si="10">((AE4-AF4)/AF4)</f>
        <v>-0.002258303354</v>
      </c>
      <c r="AI4" s="275">
        <v>0.15</v>
      </c>
      <c r="AJ4" s="276">
        <f>$D$4*AI4</f>
        <v>8273.329447</v>
      </c>
      <c r="AK4" s="276">
        <f>$D$4-AJ4</f>
        <v>46882.2002</v>
      </c>
      <c r="AL4" s="274">
        <v>44984.7127728702</v>
      </c>
      <c r="AM4" s="276">
        <f t="shared" ref="AM4:AM13" si="11">AK4-AL4</f>
        <v>1897.487429</v>
      </c>
      <c r="AN4" s="276">
        <f t="shared" ref="AN4:AN13" si="12">((AK4-AL4)/AL4)</f>
        <v>0.04218071679</v>
      </c>
    </row>
    <row r="5">
      <c r="A5" s="282" t="s">
        <v>660</v>
      </c>
      <c r="B5" s="282" t="s">
        <v>598</v>
      </c>
      <c r="C5" s="282" t="s">
        <v>29</v>
      </c>
      <c r="D5" s="283">
        <v>12523.668881774527</v>
      </c>
      <c r="E5" s="284">
        <v>0.0</v>
      </c>
      <c r="F5" s="175">
        <f>$D$5*E5</f>
        <v>0</v>
      </c>
      <c r="G5" s="175">
        <f>$D$5-F5</f>
        <v>12523.66888</v>
      </c>
      <c r="H5" s="175">
        <v>13110.096696745852</v>
      </c>
      <c r="I5" s="175">
        <f t="shared" si="1"/>
        <v>-586.427815</v>
      </c>
      <c r="J5" s="285">
        <f t="shared" si="2"/>
        <v>-0.04473100607</v>
      </c>
      <c r="K5" s="284">
        <v>0.0</v>
      </c>
      <c r="L5" s="175">
        <f>$D$5*K5</f>
        <v>0</v>
      </c>
      <c r="M5" s="175">
        <f>$D$5-L5</f>
        <v>12523.66888</v>
      </c>
      <c r="N5" s="175">
        <v>12580.986058722843</v>
      </c>
      <c r="O5" s="175">
        <f t="shared" si="3"/>
        <v>-57.31717695</v>
      </c>
      <c r="P5" s="285">
        <f t="shared" si="4"/>
        <v>-0.004555857282</v>
      </c>
      <c r="Q5" s="284">
        <v>0.0</v>
      </c>
      <c r="R5" s="175">
        <f>$D$5*Q5</f>
        <v>0</v>
      </c>
      <c r="S5" s="175">
        <f>$D$5-R5</f>
        <v>12523.66888</v>
      </c>
      <c r="T5" s="175">
        <v>12893.833411346823</v>
      </c>
      <c r="U5" s="175">
        <f t="shared" si="5"/>
        <v>-370.1645296</v>
      </c>
      <c r="V5" s="285">
        <f t="shared" si="6"/>
        <v>-0.02870864837</v>
      </c>
      <c r="W5" s="284">
        <v>0.0</v>
      </c>
      <c r="X5" s="175">
        <f>$D$5*W5</f>
        <v>0</v>
      </c>
      <c r="Y5" s="175">
        <f>$D$5-X5</f>
        <v>12523.66888</v>
      </c>
      <c r="Z5" s="283">
        <v>13713.28057182148</v>
      </c>
      <c r="AA5" s="175">
        <f t="shared" si="7"/>
        <v>-1189.61169</v>
      </c>
      <c r="AB5" s="175">
        <f t="shared" si="8"/>
        <v>-0.08674887703</v>
      </c>
      <c r="AC5" s="284">
        <v>0.0</v>
      </c>
      <c r="AD5" s="175">
        <f>$D$5*AC5</f>
        <v>0</v>
      </c>
      <c r="AE5" s="175">
        <f>$D$5-AD5</f>
        <v>12523.66888</v>
      </c>
      <c r="AF5" s="283">
        <v>13804.888250635975</v>
      </c>
      <c r="AG5" s="175">
        <f t="shared" si="9"/>
        <v>-1281.219369</v>
      </c>
      <c r="AH5" s="175">
        <f t="shared" si="10"/>
        <v>-0.09280910831</v>
      </c>
      <c r="AI5" s="284">
        <v>0.0</v>
      </c>
      <c r="AJ5" s="175">
        <f>$D$5*AI5</f>
        <v>0</v>
      </c>
      <c r="AK5" s="175">
        <f>$D$5-AJ5</f>
        <v>12523.66888</v>
      </c>
      <c r="AL5" s="283">
        <v>12493.334862621188</v>
      </c>
      <c r="AM5" s="175">
        <f t="shared" si="11"/>
        <v>30.33401915</v>
      </c>
      <c r="AN5" s="175">
        <f t="shared" si="12"/>
        <v>0.002428016177</v>
      </c>
    </row>
    <row r="6">
      <c r="A6" s="273" t="s">
        <v>659</v>
      </c>
      <c r="B6" s="273" t="s">
        <v>598</v>
      </c>
      <c r="C6" s="273" t="s">
        <v>341</v>
      </c>
      <c r="D6" s="274">
        <v>44883.2000320135</v>
      </c>
      <c r="E6" s="275">
        <v>0.01</v>
      </c>
      <c r="F6" s="276">
        <f>$D$6*E6</f>
        <v>448.8320003</v>
      </c>
      <c r="G6" s="276">
        <f>$D$6-F6</f>
        <v>44434.36803</v>
      </c>
      <c r="H6" s="277">
        <v>44876.912576013725</v>
      </c>
      <c r="I6" s="277">
        <f t="shared" si="1"/>
        <v>-442.5445443</v>
      </c>
      <c r="J6" s="278">
        <f t="shared" si="2"/>
        <v>-0.009861296576</v>
      </c>
      <c r="K6" s="275">
        <v>0.01</v>
      </c>
      <c r="L6" s="276">
        <f>$D$6*K6</f>
        <v>448.8320003</v>
      </c>
      <c r="M6" s="276">
        <f>$D$6-L6</f>
        <v>44434.36803</v>
      </c>
      <c r="N6" s="279">
        <v>40657.62240907478</v>
      </c>
      <c r="O6" s="279">
        <f t="shared" si="3"/>
        <v>3776.745623</v>
      </c>
      <c r="P6" s="280">
        <f t="shared" si="4"/>
        <v>0.09289145304</v>
      </c>
      <c r="Q6" s="275">
        <v>0.02</v>
      </c>
      <c r="R6" s="276">
        <f>$D$6*Q6</f>
        <v>897.6640006</v>
      </c>
      <c r="S6" s="276">
        <f>$D$6-R6</f>
        <v>43985.53603</v>
      </c>
      <c r="T6" s="281">
        <v>45305.11</v>
      </c>
      <c r="U6" s="277">
        <f t="shared" si="5"/>
        <v>-1319.573969</v>
      </c>
      <c r="V6" s="278">
        <f t="shared" si="6"/>
        <v>-0.02912638262</v>
      </c>
      <c r="W6" s="275">
        <v>0.02</v>
      </c>
      <c r="X6" s="276">
        <f>$D$6*W6</f>
        <v>897.6640006</v>
      </c>
      <c r="Y6" s="276">
        <f>$D$6-X6</f>
        <v>43985.53603</v>
      </c>
      <c r="Z6" s="274">
        <v>45327.77288383585</v>
      </c>
      <c r="AA6" s="276">
        <f t="shared" si="7"/>
        <v>-1342.236852</v>
      </c>
      <c r="AB6" s="276">
        <f t="shared" si="8"/>
        <v>-0.02961179796</v>
      </c>
      <c r="AC6" s="275">
        <v>0.03</v>
      </c>
      <c r="AD6" s="276">
        <f>$D$6*AC6</f>
        <v>1346.496001</v>
      </c>
      <c r="AE6" s="276">
        <f>$D$6-AD6</f>
        <v>43536.70403</v>
      </c>
      <c r="AF6" s="274">
        <v>47206.83195966301</v>
      </c>
      <c r="AG6" s="276">
        <f t="shared" si="9"/>
        <v>-3670.127929</v>
      </c>
      <c r="AH6" s="276">
        <f t="shared" si="10"/>
        <v>-0.07774569435</v>
      </c>
      <c r="AI6" s="275">
        <v>0.05</v>
      </c>
      <c r="AJ6" s="276">
        <f>$D$6*AI6</f>
        <v>2244.160002</v>
      </c>
      <c r="AK6" s="276">
        <f>$D$6-AJ6</f>
        <v>42639.04003</v>
      </c>
      <c r="AL6" s="274">
        <v>47594.434387888075</v>
      </c>
      <c r="AM6" s="276">
        <f t="shared" si="11"/>
        <v>-4955.394357</v>
      </c>
      <c r="AN6" s="276">
        <f t="shared" si="12"/>
        <v>-0.1041170973</v>
      </c>
    </row>
    <row r="7">
      <c r="A7" s="282" t="s">
        <v>659</v>
      </c>
      <c r="B7" s="282" t="s">
        <v>598</v>
      </c>
      <c r="C7" s="282" t="s">
        <v>27</v>
      </c>
      <c r="D7" s="283">
        <v>6008.504647031543</v>
      </c>
      <c r="E7" s="284">
        <v>0.0</v>
      </c>
      <c r="F7" s="175">
        <f>$D$7*E7</f>
        <v>0</v>
      </c>
      <c r="G7" s="175">
        <f>$D$7-F7</f>
        <v>6008.504647</v>
      </c>
      <c r="H7" s="175">
        <v>7465.980332505369</v>
      </c>
      <c r="I7" s="175">
        <f t="shared" si="1"/>
        <v>-1457.475685</v>
      </c>
      <c r="J7" s="285">
        <f t="shared" si="2"/>
        <v>-0.1952155806</v>
      </c>
      <c r="K7" s="284">
        <v>0.0</v>
      </c>
      <c r="L7" s="175">
        <f>$D$7*K7</f>
        <v>0</v>
      </c>
      <c r="M7" s="175">
        <f>$D$7-L7</f>
        <v>6008.504647</v>
      </c>
      <c r="N7" s="175">
        <v>9789.484363562658</v>
      </c>
      <c r="O7" s="175">
        <f t="shared" si="3"/>
        <v>-3780.979717</v>
      </c>
      <c r="P7" s="285">
        <f t="shared" si="4"/>
        <v>-0.3862286895</v>
      </c>
      <c r="Q7" s="284">
        <v>0.0</v>
      </c>
      <c r="R7" s="175">
        <f>$D$7*Q7</f>
        <v>0</v>
      </c>
      <c r="S7" s="175">
        <f>$D$7-R7</f>
        <v>6008.504647</v>
      </c>
      <c r="T7" s="175">
        <v>9990.4426766625</v>
      </c>
      <c r="U7" s="175">
        <f t="shared" si="5"/>
        <v>-3981.93803</v>
      </c>
      <c r="V7" s="285">
        <f t="shared" si="6"/>
        <v>-0.3985747337</v>
      </c>
      <c r="W7" s="284">
        <v>0.0</v>
      </c>
      <c r="X7" s="175">
        <f>$D$7*W7</f>
        <v>0</v>
      </c>
      <c r="Y7" s="175">
        <v>6008.504647031543</v>
      </c>
      <c r="Z7" s="283">
        <v>7343.3548196834545</v>
      </c>
      <c r="AA7" s="175">
        <f t="shared" si="7"/>
        <v>-1334.850173</v>
      </c>
      <c r="AB7" s="175">
        <f t="shared" si="8"/>
        <v>-0.1817766137</v>
      </c>
      <c r="AC7" s="284">
        <v>0.0</v>
      </c>
      <c r="AD7" s="175">
        <f>$D$7*AC7</f>
        <v>0</v>
      </c>
      <c r="AE7" s="175">
        <f>$D$7-AD7</f>
        <v>6008.504647</v>
      </c>
      <c r="AF7" s="283">
        <v>8427.035253428861</v>
      </c>
      <c r="AG7" s="175">
        <f t="shared" si="9"/>
        <v>-2418.530606</v>
      </c>
      <c r="AH7" s="175">
        <f t="shared" si="10"/>
        <v>-0.2869966167</v>
      </c>
      <c r="AI7" s="284">
        <v>0.0</v>
      </c>
      <c r="AJ7" s="175">
        <f>$D$7*AI7</f>
        <v>0</v>
      </c>
      <c r="AK7" s="175">
        <f>$D$7-AJ7</f>
        <v>6008.504647</v>
      </c>
      <c r="AL7" s="283">
        <v>7529.321395344882</v>
      </c>
      <c r="AM7" s="175">
        <f t="shared" si="11"/>
        <v>-1520.816748</v>
      </c>
      <c r="AN7" s="175">
        <f t="shared" si="12"/>
        <v>-0.2019858987</v>
      </c>
    </row>
    <row r="8">
      <c r="A8" s="282" t="s">
        <v>659</v>
      </c>
      <c r="B8" s="282" t="s">
        <v>598</v>
      </c>
      <c r="C8" s="282" t="s">
        <v>174</v>
      </c>
      <c r="D8" s="283">
        <v>2754.393504874626</v>
      </c>
      <c r="E8" s="284">
        <v>0.0</v>
      </c>
      <c r="F8" s="175">
        <f>$D$8*E8</f>
        <v>0</v>
      </c>
      <c r="G8" s="175">
        <f>$D$8-F8</f>
        <v>2754.393505</v>
      </c>
      <c r="H8" s="175">
        <v>2730.970639750127</v>
      </c>
      <c r="I8" s="175">
        <f t="shared" si="1"/>
        <v>23.42286512</v>
      </c>
      <c r="J8" s="285">
        <f t="shared" si="2"/>
        <v>0.008576754647</v>
      </c>
      <c r="K8" s="284">
        <v>0.0</v>
      </c>
      <c r="L8" s="175">
        <f>$D$8*K8</f>
        <v>0</v>
      </c>
      <c r="M8" s="175">
        <f>$D$8-L8</f>
        <v>2754.393505</v>
      </c>
      <c r="N8" s="175">
        <v>2507.040836159258</v>
      </c>
      <c r="O8" s="175">
        <f t="shared" si="3"/>
        <v>247.3526687</v>
      </c>
      <c r="P8" s="285">
        <f t="shared" si="4"/>
        <v>0.09866319892</v>
      </c>
      <c r="Q8" s="284">
        <v>0.0</v>
      </c>
      <c r="R8" s="175">
        <f>$D$8*Q8</f>
        <v>0</v>
      </c>
      <c r="S8" s="175">
        <f>$D$8-R8</f>
        <v>2754.393505</v>
      </c>
      <c r="T8" s="175">
        <v>2727.426408483735</v>
      </c>
      <c r="U8" s="175">
        <f t="shared" si="5"/>
        <v>26.96709639</v>
      </c>
      <c r="V8" s="285">
        <f t="shared" si="6"/>
        <v>0.009887378192</v>
      </c>
      <c r="W8" s="284">
        <v>0.0</v>
      </c>
      <c r="X8" s="175">
        <f>$D$8*W8</f>
        <v>0</v>
      </c>
      <c r="Y8" s="175">
        <v>2754.393504874626</v>
      </c>
      <c r="Z8" s="283">
        <v>2650.6921102336</v>
      </c>
      <c r="AA8" s="175">
        <f t="shared" si="7"/>
        <v>103.7013946</v>
      </c>
      <c r="AB8" s="175">
        <f t="shared" si="8"/>
        <v>0.03912238401</v>
      </c>
      <c r="AC8" s="284">
        <v>0.0</v>
      </c>
      <c r="AD8" s="175">
        <f>$D$8*AC8</f>
        <v>0</v>
      </c>
      <c r="AE8" s="175">
        <f>$D$8-AD8</f>
        <v>2754.393505</v>
      </c>
      <c r="AF8" s="283">
        <v>2658.305171418118</v>
      </c>
      <c r="AG8" s="175">
        <f t="shared" si="9"/>
        <v>96.08833346</v>
      </c>
      <c r="AH8" s="175">
        <f t="shared" si="10"/>
        <v>0.03614646448</v>
      </c>
      <c r="AI8" s="284">
        <v>0.0</v>
      </c>
      <c r="AJ8" s="175">
        <f>$D$8*AI8</f>
        <v>0</v>
      </c>
      <c r="AK8" s="175">
        <f>$D$8-AJ8</f>
        <v>2754.393505</v>
      </c>
      <c r="AL8" s="283">
        <v>2563.063894852142</v>
      </c>
      <c r="AM8" s="175">
        <f t="shared" si="11"/>
        <v>191.32961</v>
      </c>
      <c r="AN8" s="175">
        <f t="shared" si="12"/>
        <v>0.07464878671</v>
      </c>
    </row>
    <row r="9">
      <c r="A9" s="282" t="s">
        <v>661</v>
      </c>
      <c r="B9" s="282" t="s">
        <v>657</v>
      </c>
      <c r="C9" s="282" t="s">
        <v>11</v>
      </c>
      <c r="D9" s="283">
        <v>10428.793799354207</v>
      </c>
      <c r="E9" s="284">
        <v>0.0</v>
      </c>
      <c r="F9" s="175">
        <f>$D$9*E9</f>
        <v>0</v>
      </c>
      <c r="G9" s="175">
        <f>$D$9-F9</f>
        <v>10428.7938</v>
      </c>
      <c r="H9" s="175">
        <v>12033.544840841181</v>
      </c>
      <c r="I9" s="175">
        <f t="shared" si="1"/>
        <v>-1604.751041</v>
      </c>
      <c r="J9" s="285">
        <f t="shared" si="2"/>
        <v>-0.1333564683</v>
      </c>
      <c r="K9" s="284">
        <v>0.0</v>
      </c>
      <c r="L9" s="175">
        <f>$D$9*K9</f>
        <v>0</v>
      </c>
      <c r="M9" s="175">
        <f>$D$9-L9</f>
        <v>10428.7938</v>
      </c>
      <c r="N9" s="175">
        <v>12567.736547755298</v>
      </c>
      <c r="O9" s="175">
        <f t="shared" si="3"/>
        <v>-2138.942748</v>
      </c>
      <c r="P9" s="285">
        <f t="shared" si="4"/>
        <v>-0.1701931561</v>
      </c>
      <c r="Q9" s="284">
        <v>0.0</v>
      </c>
      <c r="R9" s="175">
        <f>$D$9*Q9</f>
        <v>0</v>
      </c>
      <c r="S9" s="175">
        <f>$D$9-R9</f>
        <v>10428.7938</v>
      </c>
      <c r="T9" s="175">
        <v>13466.348699049073</v>
      </c>
      <c r="U9" s="175">
        <f t="shared" si="5"/>
        <v>-3037.5549</v>
      </c>
      <c r="V9" s="285">
        <f t="shared" si="6"/>
        <v>-0.2255663334</v>
      </c>
      <c r="W9" s="284">
        <v>0.0</v>
      </c>
      <c r="X9" s="175">
        <f>$D$9*W9</f>
        <v>0</v>
      </c>
      <c r="Y9" s="175">
        <v>10428.793799354207</v>
      </c>
      <c r="Z9" s="283">
        <v>13008.37885204294</v>
      </c>
      <c r="AA9" s="175">
        <f t="shared" si="7"/>
        <v>-2579.585053</v>
      </c>
      <c r="AB9" s="175">
        <f t="shared" si="8"/>
        <v>-0.1983018086</v>
      </c>
      <c r="AC9" s="284">
        <v>0.0</v>
      </c>
      <c r="AD9" s="175">
        <f>$D$9*AC9</f>
        <v>0</v>
      </c>
      <c r="AE9" s="175">
        <f>$D$9-AD9</f>
        <v>10428.7938</v>
      </c>
      <c r="AF9" s="283">
        <v>12459.691302401747</v>
      </c>
      <c r="AG9" s="175">
        <f t="shared" si="9"/>
        <v>-2030.897503</v>
      </c>
      <c r="AH9" s="175">
        <f t="shared" si="10"/>
        <v>-0.1629974173</v>
      </c>
      <c r="AI9" s="284">
        <v>0.01</v>
      </c>
      <c r="AJ9" s="175">
        <f>$D$9*AI9</f>
        <v>104.287938</v>
      </c>
      <c r="AK9" s="175">
        <f>$D$9-AJ9</f>
        <v>10324.50586</v>
      </c>
      <c r="AL9" s="283">
        <v>7944.883547249978</v>
      </c>
      <c r="AM9" s="175">
        <f t="shared" si="11"/>
        <v>2379.622314</v>
      </c>
      <c r="AN9" s="175">
        <f t="shared" si="12"/>
        <v>0.2995163239</v>
      </c>
    </row>
    <row r="10">
      <c r="A10" s="282" t="s">
        <v>664</v>
      </c>
      <c r="B10" s="282" t="s">
        <v>657</v>
      </c>
      <c r="C10" s="282" t="s">
        <v>672</v>
      </c>
      <c r="D10" s="283">
        <v>759.2812282901796</v>
      </c>
      <c r="E10" s="284">
        <v>0.0</v>
      </c>
      <c r="F10" s="175">
        <f>$D$10*E10</f>
        <v>0</v>
      </c>
      <c r="G10" s="175">
        <f>$D$10-F10</f>
        <v>759.2812283</v>
      </c>
      <c r="H10" s="175">
        <v>912.9830307373793</v>
      </c>
      <c r="I10" s="175">
        <f t="shared" si="1"/>
        <v>-153.7018024</v>
      </c>
      <c r="J10" s="285">
        <f t="shared" si="2"/>
        <v>-0.1683512149</v>
      </c>
      <c r="K10" s="284">
        <v>0.0</v>
      </c>
      <c r="L10" s="175">
        <f>$D$10*K10</f>
        <v>0</v>
      </c>
      <c r="M10" s="175">
        <f>$D$10-L10</f>
        <v>759.2812283</v>
      </c>
      <c r="N10" s="175">
        <v>1111.1965505261405</v>
      </c>
      <c r="O10" s="175">
        <f t="shared" si="3"/>
        <v>-351.9153222</v>
      </c>
      <c r="P10" s="285">
        <f t="shared" si="4"/>
        <v>-0.3166994373</v>
      </c>
      <c r="Q10" s="284">
        <v>0.0</v>
      </c>
      <c r="R10" s="175">
        <f>$D$10*Q10</f>
        <v>0</v>
      </c>
      <c r="S10" s="175">
        <f>$D$10-R10</f>
        <v>759.2812283</v>
      </c>
      <c r="T10" s="175">
        <v>1377.813732622187</v>
      </c>
      <c r="U10" s="175">
        <f t="shared" si="5"/>
        <v>-618.5325043</v>
      </c>
      <c r="V10" s="285">
        <f t="shared" si="6"/>
        <v>-0.448923167</v>
      </c>
      <c r="W10" s="284">
        <v>0.0</v>
      </c>
      <c r="X10" s="175">
        <f>$D$10*W10</f>
        <v>0</v>
      </c>
      <c r="Y10" s="175">
        <v>759.2812282901796</v>
      </c>
      <c r="Z10" s="283">
        <v>2786.684703058442</v>
      </c>
      <c r="AA10" s="175">
        <f t="shared" si="7"/>
        <v>-2027.403475</v>
      </c>
      <c r="AB10" s="175">
        <f t="shared" si="8"/>
        <v>-0.7275324232</v>
      </c>
      <c r="AC10" s="284">
        <v>0.0</v>
      </c>
      <c r="AD10" s="175">
        <f>$D$10*AC10</f>
        <v>0</v>
      </c>
      <c r="AE10" s="175">
        <f>$D$10-AD10</f>
        <v>759.2812283</v>
      </c>
      <c r="AF10" s="283">
        <v>1170.9213133053058</v>
      </c>
      <c r="AG10" s="175">
        <f t="shared" si="9"/>
        <v>-411.640085</v>
      </c>
      <c r="AH10" s="175">
        <f t="shared" si="10"/>
        <v>-0.3515523036</v>
      </c>
      <c r="AI10" s="284">
        <v>0.0</v>
      </c>
      <c r="AJ10" s="175">
        <f>$D$10*AI10</f>
        <v>0</v>
      </c>
      <c r="AK10" s="175">
        <f>$D$10-AJ10</f>
        <v>759.2812283</v>
      </c>
      <c r="AL10" s="283">
        <v>653.1857515442595</v>
      </c>
      <c r="AM10" s="175">
        <f t="shared" si="11"/>
        <v>106.0954767</v>
      </c>
      <c r="AN10" s="175">
        <f t="shared" si="12"/>
        <v>0.1624277267</v>
      </c>
    </row>
    <row r="11">
      <c r="A11" s="282" t="s">
        <v>20</v>
      </c>
      <c r="B11" s="282" t="s">
        <v>598</v>
      </c>
      <c r="C11" s="282" t="s">
        <v>20</v>
      </c>
      <c r="D11" s="283">
        <v>323.30497229273857</v>
      </c>
      <c r="E11" s="284">
        <v>0.0</v>
      </c>
      <c r="F11" s="175">
        <f>$D$11*E11</f>
        <v>0</v>
      </c>
      <c r="G11" s="175">
        <f>$D$11-F11</f>
        <v>323.3049723</v>
      </c>
      <c r="H11" s="175">
        <v>350.9531527259923</v>
      </c>
      <c r="I11" s="175">
        <f t="shared" si="1"/>
        <v>-27.64818043</v>
      </c>
      <c r="J11" s="285">
        <f t="shared" si="2"/>
        <v>-0.07878025947</v>
      </c>
      <c r="K11" s="284">
        <v>0.0</v>
      </c>
      <c r="L11" s="175">
        <f>$D$11*K11</f>
        <v>0</v>
      </c>
      <c r="M11" s="175">
        <f>$D$11-L11</f>
        <v>323.3049723</v>
      </c>
      <c r="N11" s="175">
        <v>327.56660158404884</v>
      </c>
      <c r="O11" s="175">
        <f t="shared" si="3"/>
        <v>-4.261629291</v>
      </c>
      <c r="P11" s="285">
        <f t="shared" si="4"/>
        <v>-0.01300996277</v>
      </c>
      <c r="Q11" s="284">
        <v>0.0</v>
      </c>
      <c r="R11" s="175">
        <f>$D$11*Q11</f>
        <v>0</v>
      </c>
      <c r="S11" s="175">
        <f>$D$11-R11</f>
        <v>323.3049723</v>
      </c>
      <c r="T11" s="175">
        <v>413.63687750357786</v>
      </c>
      <c r="U11" s="175">
        <f t="shared" si="5"/>
        <v>-90.33190521</v>
      </c>
      <c r="V11" s="285">
        <f t="shared" si="6"/>
        <v>-0.2183845545</v>
      </c>
      <c r="W11" s="284">
        <v>0.0</v>
      </c>
      <c r="X11" s="175">
        <f>$D$11*W11</f>
        <v>0</v>
      </c>
      <c r="Y11" s="175">
        <v>323.30497229273857</v>
      </c>
      <c r="Z11" s="283">
        <v>453.04833142033806</v>
      </c>
      <c r="AA11" s="175">
        <f t="shared" si="7"/>
        <v>-129.7433591</v>
      </c>
      <c r="AB11" s="175">
        <f t="shared" si="8"/>
        <v>-0.286378627</v>
      </c>
      <c r="AC11" s="284">
        <v>0.0</v>
      </c>
      <c r="AD11" s="175">
        <f>$D$11*AC11</f>
        <v>0</v>
      </c>
      <c r="AE11" s="175">
        <f>$D$11-AD11</f>
        <v>323.3049723</v>
      </c>
      <c r="AF11" s="283">
        <v>618.8897653875187</v>
      </c>
      <c r="AG11" s="175">
        <f t="shared" si="9"/>
        <v>-295.5847931</v>
      </c>
      <c r="AH11" s="175">
        <f t="shared" si="10"/>
        <v>-0.4776049139</v>
      </c>
      <c r="AI11" s="284">
        <v>0.0</v>
      </c>
      <c r="AJ11" s="175">
        <f>$D$11*AI11</f>
        <v>0</v>
      </c>
      <c r="AK11" s="175">
        <f>$D$11-AJ11</f>
        <v>323.3049723</v>
      </c>
      <c r="AL11" s="283">
        <v>81.7831104398363</v>
      </c>
      <c r="AM11" s="175">
        <f t="shared" si="11"/>
        <v>241.5218619</v>
      </c>
      <c r="AN11" s="175">
        <f t="shared" si="12"/>
        <v>2.953199757</v>
      </c>
    </row>
    <row r="12">
      <c r="A12" s="282" t="s">
        <v>666</v>
      </c>
      <c r="B12" s="282" t="s">
        <v>657</v>
      </c>
      <c r="C12" s="282" t="s">
        <v>38</v>
      </c>
      <c r="D12" s="283">
        <v>0.04069761708147658</v>
      </c>
      <c r="E12" s="284">
        <v>0.0</v>
      </c>
      <c r="F12" s="175">
        <f>$D$12*E12</f>
        <v>0</v>
      </c>
      <c r="G12" s="175">
        <f>$D$12-F12</f>
        <v>0.04069761708</v>
      </c>
      <c r="H12" s="175">
        <v>0.04075332515563444</v>
      </c>
      <c r="I12" s="175">
        <f t="shared" si="1"/>
        <v>-0.00005570807416</v>
      </c>
      <c r="J12" s="285">
        <f t="shared" si="2"/>
        <v>-0.001366957762</v>
      </c>
      <c r="K12" s="284">
        <v>0.0</v>
      </c>
      <c r="L12" s="175">
        <f>$D$12*K12</f>
        <v>0</v>
      </c>
      <c r="M12" s="175">
        <f>$D$12-L12</f>
        <v>0.04069761708</v>
      </c>
      <c r="N12" s="175">
        <v>0.04038568106727145</v>
      </c>
      <c r="O12" s="175">
        <f t="shared" si="3"/>
        <v>0.0003119360142</v>
      </c>
      <c r="P12" s="285">
        <f t="shared" si="4"/>
        <v>0.007723926054</v>
      </c>
      <c r="Q12" s="284">
        <v>0.0</v>
      </c>
      <c r="R12" s="175">
        <f>$D$12*Q12</f>
        <v>0</v>
      </c>
      <c r="S12" s="175">
        <f>$D$12-R12</f>
        <v>0.04069761708</v>
      </c>
      <c r="T12" s="175">
        <v>0.04042338498691889</v>
      </c>
      <c r="U12" s="175">
        <f t="shared" si="5"/>
        <v>0.0002742320946</v>
      </c>
      <c r="V12" s="285">
        <f t="shared" si="6"/>
        <v>0.006783996309</v>
      </c>
      <c r="W12" s="284">
        <v>0.0</v>
      </c>
      <c r="X12" s="175">
        <f>$D$12*W12</f>
        <v>0</v>
      </c>
      <c r="Y12" s="175">
        <v>0.04069761708147658</v>
      </c>
      <c r="Z12" s="283">
        <v>0.04135921879064927</v>
      </c>
      <c r="AA12" s="175">
        <f t="shared" si="7"/>
        <v>-0.0006616017092</v>
      </c>
      <c r="AB12" s="175">
        <f t="shared" si="8"/>
        <v>-0.01599647499</v>
      </c>
      <c r="AC12" s="284">
        <v>0.0</v>
      </c>
      <c r="AD12" s="175">
        <f>$D$12*AC12</f>
        <v>0</v>
      </c>
      <c r="AE12" s="175">
        <f>$D$12-AD12</f>
        <v>0.04069761708</v>
      </c>
      <c r="AF12" s="283">
        <v>0.04241716989614085</v>
      </c>
      <c r="AG12" s="175">
        <f t="shared" si="9"/>
        <v>-0.001719552815</v>
      </c>
      <c r="AH12" s="175">
        <f t="shared" si="10"/>
        <v>-0.0405390746</v>
      </c>
      <c r="AI12" s="284">
        <v>0.0</v>
      </c>
      <c r="AJ12" s="175">
        <f>$D$12*AI12</f>
        <v>0</v>
      </c>
      <c r="AK12" s="175">
        <f>$D$12-AJ12</f>
        <v>0.04069761708</v>
      </c>
      <c r="AL12" s="283">
        <v>0.0</v>
      </c>
      <c r="AM12" s="175">
        <f t="shared" si="11"/>
        <v>0.04069761708</v>
      </c>
      <c r="AN12" s="175" t="str">
        <f t="shared" si="12"/>
        <v>#DIV/0!</v>
      </c>
    </row>
    <row r="13">
      <c r="C13" s="286" t="s">
        <v>674</v>
      </c>
      <c r="D13" s="287">
        <f>SUM(D4:D12)</f>
        <v>132836.7174</v>
      </c>
      <c r="E13" s="287"/>
      <c r="F13" s="287">
        <f t="shared" ref="F13:H13" si="13">SUM(F4:F12)</f>
        <v>1000.387297</v>
      </c>
      <c r="G13" s="287">
        <f t="shared" si="13"/>
        <v>131836.3301</v>
      </c>
      <c r="H13" s="287">
        <f t="shared" si="13"/>
        <v>137643.924</v>
      </c>
      <c r="I13" s="287">
        <f t="shared" si="1"/>
        <v>-5807.593848</v>
      </c>
      <c r="J13" s="288">
        <f t="shared" si="2"/>
        <v>-0.04219288204</v>
      </c>
      <c r="K13" s="287"/>
      <c r="L13" s="287">
        <f t="shared" ref="L13:N13" si="14">SUM(L4:L12)</f>
        <v>1551.942593</v>
      </c>
      <c r="M13" s="287">
        <f t="shared" si="14"/>
        <v>131284.7748</v>
      </c>
      <c r="N13" s="287">
        <f t="shared" si="14"/>
        <v>130111.5471</v>
      </c>
      <c r="O13" s="287">
        <f t="shared" si="3"/>
        <v>1173.227769</v>
      </c>
      <c r="P13" s="288">
        <f t="shared" si="4"/>
        <v>0.009017091837</v>
      </c>
      <c r="Q13" s="287"/>
      <c r="R13" s="287">
        <f t="shared" ref="R13:T13" si="15">SUM(R4:R12)</f>
        <v>2552.32989</v>
      </c>
      <c r="S13" s="287">
        <f t="shared" si="15"/>
        <v>130284.3875</v>
      </c>
      <c r="T13" s="287">
        <f t="shared" si="15"/>
        <v>141364.6222</v>
      </c>
      <c r="U13" s="287">
        <f t="shared" si="5"/>
        <v>-11080.23471</v>
      </c>
      <c r="V13" s="288">
        <f t="shared" si="6"/>
        <v>-0.0783805349</v>
      </c>
      <c r="W13" s="287"/>
      <c r="X13" s="287">
        <f t="shared" ref="X13:Z13" si="16">SUM(X4:X12)</f>
        <v>4758.551076</v>
      </c>
      <c r="Y13" s="287">
        <f t="shared" si="16"/>
        <v>128078.1663</v>
      </c>
      <c r="Z13" s="287">
        <f t="shared" si="16"/>
        <v>135811.7987</v>
      </c>
      <c r="AA13" s="287">
        <f t="shared" si="7"/>
        <v>-7733.632408</v>
      </c>
      <c r="AB13" s="287">
        <f t="shared" si="8"/>
        <v>-0.0569437448</v>
      </c>
      <c r="AC13" s="287"/>
      <c r="AD13" s="287">
        <f t="shared" ref="AD13:AF13" si="17">SUM(AD4:AD12)</f>
        <v>7965.159559</v>
      </c>
      <c r="AE13" s="287">
        <f t="shared" si="17"/>
        <v>124871.5579</v>
      </c>
      <c r="AF13" s="287">
        <f t="shared" si="17"/>
        <v>134993.3306</v>
      </c>
      <c r="AG13" s="287">
        <f t="shared" si="9"/>
        <v>-10121.77273</v>
      </c>
      <c r="AH13" s="287">
        <f t="shared" si="10"/>
        <v>-0.07497979855</v>
      </c>
      <c r="AI13" s="287"/>
      <c r="AJ13" s="287">
        <f t="shared" ref="AJ13:AL13" si="18">SUM(AJ4:AJ12)</f>
        <v>10621.77739</v>
      </c>
      <c r="AK13" s="287">
        <f t="shared" si="18"/>
        <v>122214.94</v>
      </c>
      <c r="AL13" s="287">
        <f t="shared" si="18"/>
        <v>123844.7197</v>
      </c>
      <c r="AM13" s="287">
        <f t="shared" si="11"/>
        <v>-1629.779697</v>
      </c>
      <c r="AN13" s="287">
        <f t="shared" si="12"/>
        <v>-0.01315986423</v>
      </c>
    </row>
    <row r="15"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</row>
    <row r="16">
      <c r="T16" s="134">
        <f>34*sum(T4,T6:T7)</f>
        <v>3756507.771</v>
      </c>
      <c r="Z16" s="134">
        <f>34*sum(Z4,Z6,Y7)</f>
        <v>3463403.97</v>
      </c>
      <c r="AF16" s="134">
        <f>34*sum(AE4,AE6,AE7)</f>
        <v>3334790.542</v>
      </c>
      <c r="AL16" s="134">
        <f>34*sum(AK4,AK6,AK7)</f>
        <v>3248011.326</v>
      </c>
    </row>
    <row r="17"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134">
        <f>T16/34</f>
        <v>110485.5227</v>
      </c>
      <c r="U17" s="38"/>
      <c r="V17" s="38"/>
      <c r="W17" s="38"/>
      <c r="X17" s="38"/>
      <c r="Y17" s="38"/>
      <c r="Z17" s="134">
        <f>Z16/34</f>
        <v>101864.8226</v>
      </c>
      <c r="AA17" s="38"/>
      <c r="AB17" s="38"/>
      <c r="AC17" s="38"/>
      <c r="AD17" s="38"/>
      <c r="AE17" s="38"/>
      <c r="AF17" s="134">
        <f>AF16/34</f>
        <v>98082.07477</v>
      </c>
      <c r="AG17" s="38"/>
      <c r="AH17" s="38"/>
      <c r="AI17" s="38"/>
      <c r="AJ17" s="38"/>
      <c r="AK17" s="38"/>
      <c r="AL17" s="134">
        <f>AL16/34</f>
        <v>95529.74488</v>
      </c>
      <c r="AM17" s="38"/>
      <c r="AN17" s="38"/>
    </row>
    <row r="18">
      <c r="Z18" s="134">
        <f>Z17-AF17</f>
        <v>3782.747875</v>
      </c>
      <c r="AF18" s="134">
        <f>T17-AF17</f>
        <v>12403.44791</v>
      </c>
      <c r="AL18" s="134">
        <f>AL17-AF17</f>
        <v>-2552.32989</v>
      </c>
    </row>
    <row r="20">
      <c r="Y20" s="289" t="s">
        <v>689</v>
      </c>
      <c r="Z20" s="290"/>
    </row>
    <row r="21">
      <c r="Y21" s="291" t="s">
        <v>690</v>
      </c>
      <c r="Z21" s="292">
        <v>1317018.49</v>
      </c>
      <c r="AE21" s="293" t="s">
        <v>691</v>
      </c>
      <c r="AF21" s="290"/>
    </row>
    <row r="22">
      <c r="Y22" s="291" t="s">
        <v>692</v>
      </c>
      <c r="Z22" s="292">
        <v>6612.08</v>
      </c>
      <c r="AE22" s="291" t="s">
        <v>693</v>
      </c>
      <c r="AF22" s="294">
        <f>(AF4+AF7*50%)*35</f>
        <v>1850108.497</v>
      </c>
    </row>
    <row r="23">
      <c r="Y23" s="291" t="s">
        <v>694</v>
      </c>
      <c r="Z23" s="292">
        <v>2257.83</v>
      </c>
      <c r="AE23" s="295" t="s">
        <v>695</v>
      </c>
      <c r="AF23" s="296">
        <f>(AF6+AF7*50%)*35</f>
        <v>1799712.236</v>
      </c>
    </row>
    <row r="24">
      <c r="Y24" s="291" t="s">
        <v>696</v>
      </c>
      <c r="Z24" s="292">
        <v>127958.73</v>
      </c>
    </row>
    <row r="25"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Y25" s="291" t="s">
        <v>697</v>
      </c>
      <c r="Z25" s="292">
        <v>106909.08</v>
      </c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</row>
    <row r="26">
      <c r="Y26" s="291" t="s">
        <v>698</v>
      </c>
      <c r="Z26" s="297">
        <v>0.0</v>
      </c>
    </row>
    <row r="27"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Y27" s="291" t="s">
        <v>699</v>
      </c>
      <c r="Z27" s="292">
        <v>132542.22</v>
      </c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</row>
    <row r="28">
      <c r="Y28" s="291" t="s">
        <v>700</v>
      </c>
      <c r="Z28" s="292">
        <v>4586.09</v>
      </c>
    </row>
    <row r="29">
      <c r="Y29" s="291" t="s">
        <v>701</v>
      </c>
      <c r="Z29" s="292">
        <v>128105.66</v>
      </c>
    </row>
    <row r="30">
      <c r="Y30" s="291" t="s">
        <v>702</v>
      </c>
      <c r="Z30" s="292">
        <v>64417.27</v>
      </c>
    </row>
    <row r="31">
      <c r="Y31" s="298" t="s">
        <v>358</v>
      </c>
      <c r="Z31" s="299">
        <f>sum(Z21:Z30)</f>
        <v>1890407.45</v>
      </c>
    </row>
    <row r="32">
      <c r="Y32" s="289" t="s">
        <v>703</v>
      </c>
      <c r="Z32" s="290"/>
    </row>
    <row r="33">
      <c r="Y33" s="291" t="s">
        <v>704</v>
      </c>
      <c r="Z33" s="292">
        <v>1511164.0</v>
      </c>
    </row>
    <row r="34">
      <c r="Y34" s="291" t="s">
        <v>705</v>
      </c>
      <c r="Z34" s="292">
        <v>88370.44</v>
      </c>
    </row>
    <row r="35">
      <c r="Y35" s="291" t="s">
        <v>706</v>
      </c>
      <c r="Z35" s="292">
        <v>-32755.25</v>
      </c>
    </row>
    <row r="36">
      <c r="Y36" s="291" t="s">
        <v>707</v>
      </c>
      <c r="Z36" s="297">
        <v>0.0</v>
      </c>
    </row>
    <row r="37"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Y37" s="291" t="s">
        <v>701</v>
      </c>
      <c r="Z37" s="292">
        <v>4060.06</v>
      </c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>
      <c r="Y38" s="291" t="s">
        <v>708</v>
      </c>
      <c r="Z38" s="292">
        <v>150307.0</v>
      </c>
    </row>
    <row r="39">
      <c r="Y39" s="298" t="s">
        <v>358</v>
      </c>
      <c r="Z39" s="299">
        <f>sum(Z33:Z38)</f>
        <v>1721146.25</v>
      </c>
    </row>
    <row r="40"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Y40" s="298" t="s">
        <v>330</v>
      </c>
      <c r="Z40" s="300">
        <f>Z31+Z39</f>
        <v>3611553.7</v>
      </c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</row>
    <row r="41">
      <c r="Y41" s="298" t="s">
        <v>709</v>
      </c>
      <c r="Z41" s="300">
        <f>(Z4+Z6+Z7)*35</f>
        <v>3611988.549</v>
      </c>
    </row>
    <row r="42"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115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</row>
    <row r="43">
      <c r="Y43" s="115"/>
    </row>
    <row r="47"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</row>
    <row r="53"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</row>
    <row r="58"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</row>
    <row r="59"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</row>
    <row r="60">
      <c r="D60" s="134"/>
      <c r="E60" s="134"/>
      <c r="F60" s="134"/>
      <c r="G60" s="134"/>
      <c r="H60" s="134"/>
      <c r="I60" s="134"/>
      <c r="J60" s="134"/>
      <c r="K60" s="134"/>
      <c r="L60" s="134"/>
      <c r="M60" s="134"/>
      <c r="N60" s="134"/>
      <c r="O60" s="134"/>
      <c r="P60" s="134"/>
      <c r="Q60" s="134"/>
      <c r="R60" s="134"/>
      <c r="S60" s="134"/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</row>
    <row r="61">
      <c r="D61" s="134"/>
      <c r="E61" s="134"/>
      <c r="F61" s="134"/>
      <c r="G61" s="134"/>
      <c r="H61" s="134"/>
      <c r="I61" s="134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  <c r="AE61" s="134"/>
      <c r="AF61" s="134"/>
      <c r="AG61" s="134"/>
      <c r="AH61" s="134"/>
      <c r="AI61" s="134"/>
      <c r="AJ61" s="134"/>
      <c r="AK61" s="134"/>
      <c r="AL61" s="134"/>
      <c r="AM61" s="134"/>
      <c r="AN61" s="134"/>
    </row>
    <row r="62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  <c r="AE62" s="134"/>
      <c r="AF62" s="134"/>
      <c r="AG62" s="134"/>
      <c r="AH62" s="134"/>
      <c r="AI62" s="134"/>
      <c r="AJ62" s="134"/>
      <c r="AK62" s="134"/>
      <c r="AL62" s="134"/>
      <c r="AM62" s="134"/>
      <c r="AN62" s="134"/>
    </row>
    <row r="63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  <c r="AE63" s="134"/>
      <c r="AF63" s="134"/>
      <c r="AG63" s="134"/>
      <c r="AH63" s="134"/>
      <c r="AI63" s="134"/>
      <c r="AJ63" s="134"/>
      <c r="AK63" s="134"/>
      <c r="AL63" s="134"/>
      <c r="AM63" s="134"/>
      <c r="AN63" s="134"/>
    </row>
    <row r="64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  <c r="AE64" s="134"/>
      <c r="AF64" s="134"/>
      <c r="AG64" s="134"/>
      <c r="AH64" s="134"/>
      <c r="AI64" s="134"/>
      <c r="AJ64" s="134"/>
      <c r="AK64" s="134"/>
      <c r="AL64" s="134"/>
      <c r="AM64" s="134"/>
      <c r="AN64" s="134"/>
    </row>
    <row r="65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134"/>
      <c r="P65" s="134"/>
      <c r="Q65" s="134"/>
      <c r="R65" s="134"/>
      <c r="S65" s="134"/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  <c r="AE65" s="134"/>
      <c r="AF65" s="134"/>
      <c r="AG65" s="134"/>
      <c r="AH65" s="134"/>
      <c r="AI65" s="134"/>
      <c r="AJ65" s="134"/>
      <c r="AK65" s="134"/>
      <c r="AL65" s="134"/>
      <c r="AM65" s="134"/>
      <c r="AN65" s="134"/>
    </row>
    <row r="66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134"/>
      <c r="P66" s="134"/>
      <c r="Q66" s="134"/>
      <c r="R66" s="134"/>
      <c r="S66" s="134"/>
      <c r="T66" s="134"/>
      <c r="U66" s="134"/>
      <c r="V66" s="134"/>
      <c r="W66" s="134"/>
      <c r="X66" s="134"/>
      <c r="Y66" s="134"/>
      <c r="Z66" s="134"/>
      <c r="AA66" s="134"/>
      <c r="AB66" s="134"/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</row>
    <row r="67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  <c r="AE67" s="134"/>
      <c r="AF67" s="134"/>
      <c r="AG67" s="134"/>
      <c r="AH67" s="134"/>
      <c r="AI67" s="134"/>
      <c r="AJ67" s="134"/>
      <c r="AK67" s="134"/>
      <c r="AL67" s="134"/>
      <c r="AM67" s="134"/>
      <c r="AN67" s="134"/>
    </row>
    <row r="68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</row>
    <row r="69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134"/>
      <c r="P69" s="134"/>
      <c r="Q69" s="134"/>
      <c r="R69" s="134"/>
      <c r="S69" s="134"/>
      <c r="T69" s="134"/>
      <c r="U69" s="134"/>
      <c r="V69" s="134"/>
      <c r="W69" s="134"/>
      <c r="X69" s="134"/>
      <c r="Y69" s="134"/>
      <c r="Z69" s="134"/>
      <c r="AA69" s="134"/>
      <c r="AB69" s="134"/>
      <c r="AC69" s="134"/>
      <c r="AD69" s="134"/>
      <c r="AE69" s="134"/>
      <c r="AF69" s="134"/>
      <c r="AG69" s="134"/>
      <c r="AH69" s="134"/>
      <c r="AI69" s="134"/>
      <c r="AJ69" s="134"/>
      <c r="AK69" s="134"/>
      <c r="AL69" s="134"/>
      <c r="AM69" s="134"/>
      <c r="AN69" s="134"/>
    </row>
    <row r="70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  <c r="AE70" s="134"/>
      <c r="AF70" s="134"/>
      <c r="AG70" s="134"/>
      <c r="AH70" s="134"/>
      <c r="AI70" s="134"/>
      <c r="AJ70" s="134"/>
      <c r="AK70" s="134"/>
      <c r="AL70" s="134"/>
      <c r="AM70" s="134"/>
      <c r="AN70" s="134"/>
    </row>
    <row r="71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134"/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4"/>
      <c r="AA71" s="134"/>
      <c r="AB71" s="134"/>
      <c r="AC71" s="134"/>
      <c r="AD71" s="134"/>
      <c r="AE71" s="134"/>
      <c r="AF71" s="134"/>
      <c r="AG71" s="134"/>
      <c r="AH71" s="134"/>
      <c r="AI71" s="134"/>
      <c r="AJ71" s="134"/>
      <c r="AK71" s="134"/>
      <c r="AL71" s="134"/>
      <c r="AM71" s="134"/>
      <c r="AN71" s="134"/>
    </row>
    <row r="72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  <c r="AE72" s="134"/>
      <c r="AF72" s="134"/>
      <c r="AG72" s="134"/>
      <c r="AH72" s="134"/>
      <c r="AI72" s="134"/>
      <c r="AJ72" s="134"/>
      <c r="AK72" s="134"/>
      <c r="AL72" s="134"/>
      <c r="AM72" s="134"/>
      <c r="AN72" s="134"/>
    </row>
    <row r="73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</row>
    <row r="74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  <c r="AE74" s="134"/>
      <c r="AF74" s="134"/>
      <c r="AG74" s="134"/>
      <c r="AH74" s="134"/>
      <c r="AI74" s="134"/>
      <c r="AJ74" s="134"/>
      <c r="AK74" s="134"/>
      <c r="AL74" s="134"/>
      <c r="AM74" s="134"/>
      <c r="AN74" s="134"/>
    </row>
  </sheetData>
  <mergeCells count="8">
    <mergeCell ref="G1:AL1"/>
    <mergeCell ref="D2:D3"/>
    <mergeCell ref="E2:J2"/>
    <mergeCell ref="K2:P2"/>
    <mergeCell ref="Q2:V2"/>
    <mergeCell ref="W2:AB2"/>
    <mergeCell ref="AC2:AH2"/>
    <mergeCell ref="AI2:AN2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0"/>
    <col customWidth="1" min="2" max="2" width="8.5"/>
    <col customWidth="1" min="3" max="3" width="11.38"/>
    <col customWidth="1" min="4" max="4" width="8.5"/>
    <col customWidth="1" min="5" max="5" width="13.25"/>
    <col customWidth="1" min="6" max="7" width="11.63"/>
    <col customWidth="1" min="8" max="10" width="11.0"/>
    <col customWidth="1" min="11" max="11" width="12.0"/>
    <col customWidth="1" min="12" max="12" width="7.38"/>
    <col customWidth="1" min="13" max="13" width="11.38"/>
    <col customWidth="1" min="14" max="14" width="8.5"/>
    <col customWidth="1" min="15" max="15" width="13.25"/>
    <col customWidth="1" min="16" max="17" width="11.63"/>
    <col customWidth="1" min="18" max="22" width="12.63"/>
  </cols>
  <sheetData>
    <row r="1">
      <c r="A1" s="4"/>
      <c r="B1" s="271" t="s">
        <v>685</v>
      </c>
      <c r="C1" s="3"/>
      <c r="D1" s="271" t="s">
        <v>686</v>
      </c>
      <c r="E1" s="2"/>
      <c r="F1" s="2"/>
      <c r="G1" s="3"/>
      <c r="H1" s="38"/>
      <c r="I1" s="38"/>
      <c r="J1" s="38"/>
      <c r="K1" s="264"/>
      <c r="L1" s="301" t="s">
        <v>685</v>
      </c>
      <c r="M1" s="3"/>
      <c r="N1" s="301" t="s">
        <v>686</v>
      </c>
      <c r="O1" s="2"/>
      <c r="P1" s="2"/>
      <c r="Q1" s="3"/>
      <c r="R1" s="38"/>
      <c r="S1" s="38"/>
      <c r="T1" s="38"/>
      <c r="U1" s="38"/>
      <c r="V1" s="38"/>
    </row>
    <row r="2">
      <c r="A2" s="270" t="s">
        <v>485</v>
      </c>
      <c r="B2" s="270" t="s">
        <v>683</v>
      </c>
      <c r="C2" s="270" t="s">
        <v>710</v>
      </c>
      <c r="D2" s="270" t="s">
        <v>683</v>
      </c>
      <c r="E2" s="270" t="s">
        <v>711</v>
      </c>
      <c r="F2" s="270" t="s">
        <v>378</v>
      </c>
      <c r="G2" s="270" t="s">
        <v>712</v>
      </c>
      <c r="H2" s="38"/>
      <c r="I2" s="38"/>
      <c r="J2" s="38"/>
      <c r="K2" s="266" t="s">
        <v>485</v>
      </c>
      <c r="L2" s="266" t="s">
        <v>683</v>
      </c>
      <c r="M2" s="266" t="s">
        <v>710</v>
      </c>
      <c r="N2" s="266" t="s">
        <v>683</v>
      </c>
      <c r="O2" s="266" t="s">
        <v>711</v>
      </c>
      <c r="P2" s="266" t="s">
        <v>378</v>
      </c>
      <c r="Q2" s="270" t="s">
        <v>712</v>
      </c>
      <c r="R2" s="38"/>
      <c r="S2" s="38"/>
      <c r="T2" s="38"/>
      <c r="U2" s="38"/>
      <c r="V2" s="38"/>
    </row>
    <row r="3">
      <c r="A3" s="302">
        <v>46015.0</v>
      </c>
      <c r="B3" s="275"/>
      <c r="C3" s="274">
        <f>'Infra cost planactual'!D4</f>
        <v>55155.52965</v>
      </c>
      <c r="D3" s="275"/>
      <c r="E3" s="274">
        <f>'Infra cost planactual'!D4</f>
        <v>55155.52965</v>
      </c>
      <c r="F3" s="274"/>
      <c r="G3" s="274"/>
      <c r="H3" s="134"/>
      <c r="I3" s="134"/>
      <c r="J3" s="134"/>
      <c r="K3" s="302">
        <v>46015.0</v>
      </c>
      <c r="L3" s="275"/>
      <c r="M3" s="274">
        <f>'Infra cost planactual'!D6</f>
        <v>44883.20003</v>
      </c>
      <c r="N3" s="275"/>
      <c r="O3" s="274">
        <f>'Infra cost planactual'!D6</f>
        <v>44883.20003</v>
      </c>
      <c r="P3" s="274"/>
      <c r="Q3" s="274"/>
      <c r="R3" s="134"/>
      <c r="S3" s="134"/>
      <c r="T3" s="134"/>
      <c r="U3" s="134"/>
      <c r="V3" s="134"/>
    </row>
    <row r="4">
      <c r="A4" s="302">
        <v>45682.0</v>
      </c>
      <c r="B4" s="275">
        <f>-1*'Infra cost planactual'!E4</f>
        <v>-0.01</v>
      </c>
      <c r="C4" s="274">
        <f>'Infra cost planactual'!G4</f>
        <v>54603.97435</v>
      </c>
      <c r="D4" s="275">
        <f t="shared" ref="D4:D9" si="1">(E4-$C$3)/$C$3</f>
        <v>0.01825587204</v>
      </c>
      <c r="E4" s="274">
        <f>'Infra cost planactual'!H4</f>
        <v>56162.44194</v>
      </c>
      <c r="F4" s="274">
        <f t="shared" ref="F4:F9" si="2">E4-C4</f>
        <v>1558.467588</v>
      </c>
      <c r="G4" s="275">
        <f t="shared" ref="G4:G9" si="3">(E4-C4)/$C$3</f>
        <v>0.02825587204</v>
      </c>
      <c r="H4" s="134"/>
      <c r="I4" s="134"/>
      <c r="J4" s="134"/>
      <c r="K4" s="302">
        <v>45682.0</v>
      </c>
      <c r="L4" s="275">
        <f>-1*'Infra cost planactual'!E6</f>
        <v>-0.01</v>
      </c>
      <c r="M4" s="274">
        <f>'Infra cost planactual'!G6</f>
        <v>44434.36803</v>
      </c>
      <c r="N4" s="275">
        <f t="shared" ref="N4:N9" si="4">(O4-$M$3)/$M$3</f>
        <v>-0.0001400848423</v>
      </c>
      <c r="O4" s="274">
        <f>'Infra cost planactual'!H6</f>
        <v>44876.91258</v>
      </c>
      <c r="P4" s="274">
        <f t="shared" ref="P4:P9" si="5">O4-M4</f>
        <v>442.5445443</v>
      </c>
      <c r="Q4" s="275">
        <f t="shared" ref="Q4:Q9" si="6">(O4-M4)/$M$3</f>
        <v>0.009859915158</v>
      </c>
      <c r="R4" s="134"/>
      <c r="S4" s="134"/>
      <c r="T4" s="134"/>
      <c r="U4" s="134"/>
      <c r="V4" s="134"/>
    </row>
    <row r="5">
      <c r="A5" s="302">
        <v>45713.0</v>
      </c>
      <c r="B5" s="275">
        <f>-1*'Infra cost planactual'!K4</f>
        <v>-0.02</v>
      </c>
      <c r="C5" s="274">
        <f>'Infra cost planactual'!M4</f>
        <v>54052.41906</v>
      </c>
      <c r="D5" s="275">
        <f t="shared" si="1"/>
        <v>-0.08314046445</v>
      </c>
      <c r="E5" s="274">
        <f>'Infra cost planactual'!N4</f>
        <v>50569.8733</v>
      </c>
      <c r="F5" s="274">
        <f t="shared" si="2"/>
        <v>-3482.545759</v>
      </c>
      <c r="G5" s="275">
        <f t="shared" si="3"/>
        <v>-0.06314046445</v>
      </c>
      <c r="H5" s="134"/>
      <c r="I5" s="134"/>
      <c r="J5" s="134"/>
      <c r="K5" s="302">
        <v>45713.0</v>
      </c>
      <c r="L5" s="275">
        <f>-1*'Infra cost planactual'!K6</f>
        <v>-0.01</v>
      </c>
      <c r="M5" s="274">
        <f>'Infra cost planactual'!M6</f>
        <v>44434.36803</v>
      </c>
      <c r="N5" s="275">
        <f t="shared" si="4"/>
        <v>-0.09414608628</v>
      </c>
      <c r="O5" s="274">
        <f>'Infra cost planactual'!N6</f>
        <v>40657.62241</v>
      </c>
      <c r="P5" s="274">
        <f t="shared" si="5"/>
        <v>-3776.745623</v>
      </c>
      <c r="Q5" s="275">
        <f t="shared" si="6"/>
        <v>-0.08414608628</v>
      </c>
      <c r="R5" s="134"/>
      <c r="S5" s="134"/>
      <c r="T5" s="134"/>
      <c r="U5" s="134"/>
      <c r="V5" s="134"/>
    </row>
    <row r="6">
      <c r="A6" s="302">
        <v>45741.0</v>
      </c>
      <c r="B6" s="275">
        <f>-1*'Infra cost planactual'!Q4</f>
        <v>-0.03</v>
      </c>
      <c r="C6" s="274">
        <f>'Infra cost planactual'!S4</f>
        <v>53500.86376</v>
      </c>
      <c r="D6" s="275">
        <f t="shared" si="1"/>
        <v>0.0006244224412</v>
      </c>
      <c r="E6" s="274">
        <f>'Infra cost planactual'!T4</f>
        <v>55189.97</v>
      </c>
      <c r="F6" s="274">
        <f t="shared" si="2"/>
        <v>1689.10624</v>
      </c>
      <c r="G6" s="275">
        <f t="shared" si="3"/>
        <v>0.03062442244</v>
      </c>
      <c r="H6" s="134"/>
      <c r="I6" s="134"/>
      <c r="J6" s="134"/>
      <c r="K6" s="302">
        <v>45741.0</v>
      </c>
      <c r="L6" s="275">
        <f>-1*'Infra cost planactual'!Q6</f>
        <v>-0.02</v>
      </c>
      <c r="M6" s="274">
        <f>'Infra cost planactual'!S6</f>
        <v>43985.53603</v>
      </c>
      <c r="N6" s="275">
        <f t="shared" si="4"/>
        <v>0.009400175738</v>
      </c>
      <c r="O6" s="274">
        <f>'Infra cost planactual'!T6</f>
        <v>45305.11</v>
      </c>
      <c r="P6" s="274">
        <f t="shared" si="5"/>
        <v>1319.573969</v>
      </c>
      <c r="Q6" s="275">
        <f t="shared" si="6"/>
        <v>0.02940017574</v>
      </c>
      <c r="R6" s="134"/>
      <c r="S6" s="134"/>
      <c r="T6" s="134"/>
      <c r="U6" s="134"/>
      <c r="V6" s="134"/>
    </row>
    <row r="7">
      <c r="A7" s="302">
        <v>45748.0</v>
      </c>
      <c r="B7" s="275">
        <f>-1*'Infra cost planactual'!W4</f>
        <v>-0.07</v>
      </c>
      <c r="C7" s="274">
        <f>'Infra cost planactual'!Y4</f>
        <v>51294.64257</v>
      </c>
      <c r="D7" s="275">
        <f t="shared" si="1"/>
        <v>-0.08388976709</v>
      </c>
      <c r="E7" s="274">
        <f>'Infra cost planactual'!Z4</f>
        <v>50528.54511</v>
      </c>
      <c r="F7" s="274">
        <f t="shared" si="2"/>
        <v>-766.0974604</v>
      </c>
      <c r="G7" s="275">
        <f t="shared" si="3"/>
        <v>-0.01388976709</v>
      </c>
      <c r="H7" s="134"/>
      <c r="I7" s="134"/>
      <c r="J7" s="134"/>
      <c r="K7" s="302">
        <v>45748.0</v>
      </c>
      <c r="L7" s="275">
        <f>-1*'Infra cost planactual'!W6</f>
        <v>-0.02</v>
      </c>
      <c r="M7" s="274">
        <f>'Infra cost planactual'!Y6</f>
        <v>43985.53603</v>
      </c>
      <c r="N7" s="275">
        <f t="shared" si="4"/>
        <v>0.009905105953</v>
      </c>
      <c r="O7" s="274">
        <f>'Infra cost planactual'!Z6</f>
        <v>45327.77288</v>
      </c>
      <c r="P7" s="274">
        <f t="shared" si="5"/>
        <v>1342.236852</v>
      </c>
      <c r="Q7" s="275">
        <f t="shared" si="6"/>
        <v>0.02990510595</v>
      </c>
      <c r="R7" s="134"/>
      <c r="S7" s="134"/>
      <c r="T7" s="134"/>
      <c r="U7" s="134"/>
      <c r="V7" s="134"/>
    </row>
    <row r="8">
      <c r="A8" s="302">
        <v>45778.0</v>
      </c>
      <c r="B8" s="275">
        <f>-1*'Infra cost planactual'!AC4</f>
        <v>-0.12</v>
      </c>
      <c r="C8" s="274">
        <f>'Infra cost planactual'!AE4</f>
        <v>48536.86609</v>
      </c>
      <c r="D8" s="275">
        <f t="shared" si="1"/>
        <v>-0.1180081949</v>
      </c>
      <c r="E8" s="274">
        <f>'Infra cost planactual'!AF4</f>
        <v>48646.72515</v>
      </c>
      <c r="F8" s="274">
        <f t="shared" si="2"/>
        <v>109.8590626</v>
      </c>
      <c r="G8" s="275">
        <f t="shared" si="3"/>
        <v>0.001991805052</v>
      </c>
      <c r="H8" s="134"/>
      <c r="I8" s="134"/>
      <c r="J8" s="134"/>
      <c r="K8" s="302">
        <v>45778.0</v>
      </c>
      <c r="L8" s="275">
        <f>-1*'Infra cost planactual'!AC6</f>
        <v>-0.03</v>
      </c>
      <c r="M8" s="274">
        <f>'Infra cost planactual'!AE6</f>
        <v>43536.70403</v>
      </c>
      <c r="N8" s="275">
        <f t="shared" si="4"/>
        <v>0.05177063859</v>
      </c>
      <c r="O8" s="274">
        <f>'Infra cost planactual'!AF6</f>
        <v>47206.83196</v>
      </c>
      <c r="P8" s="274">
        <f t="shared" si="5"/>
        <v>3670.127929</v>
      </c>
      <c r="Q8" s="275">
        <f t="shared" si="6"/>
        <v>0.08177063859</v>
      </c>
      <c r="R8" s="134"/>
      <c r="S8" s="134"/>
      <c r="T8" s="134"/>
      <c r="U8" s="134"/>
      <c r="V8" s="134"/>
    </row>
    <row r="9">
      <c r="A9" s="302">
        <v>45809.0</v>
      </c>
      <c r="B9" s="275">
        <f>-1*'Infra cost planactual'!AI4</f>
        <v>-0.15</v>
      </c>
      <c r="C9" s="274">
        <f>'Infra cost planactual'!AK4</f>
        <v>46882.2002</v>
      </c>
      <c r="D9" s="275">
        <f t="shared" si="1"/>
        <v>-0.1844024877</v>
      </c>
      <c r="E9" s="274">
        <f>'Infra cost planactual'!AL4</f>
        <v>44984.71277</v>
      </c>
      <c r="F9" s="274">
        <f t="shared" si="2"/>
        <v>-1897.487429</v>
      </c>
      <c r="G9" s="275">
        <f t="shared" si="3"/>
        <v>-0.03440248768</v>
      </c>
      <c r="H9" s="134"/>
      <c r="I9" s="134"/>
      <c r="J9" s="134"/>
      <c r="K9" s="302">
        <v>45809.0</v>
      </c>
      <c r="L9" s="275">
        <f>-1*'Infra cost planactual'!AI6</f>
        <v>-0.05</v>
      </c>
      <c r="M9" s="274">
        <f>'Infra cost planactual'!AK6</f>
        <v>42639.04003</v>
      </c>
      <c r="N9" s="275">
        <f t="shared" si="4"/>
        <v>0.06040644058</v>
      </c>
      <c r="O9" s="274">
        <f>'Infra cost planactual'!AL6</f>
        <v>47594.43439</v>
      </c>
      <c r="P9" s="274">
        <f t="shared" si="5"/>
        <v>4955.394357</v>
      </c>
      <c r="Q9" s="275">
        <f t="shared" si="6"/>
        <v>0.1104064406</v>
      </c>
      <c r="R9" s="226"/>
      <c r="S9" s="134"/>
      <c r="T9" s="134"/>
      <c r="U9" s="134"/>
      <c r="V9" s="134"/>
    </row>
    <row r="13"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</row>
    <row r="15"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</row>
    <row r="25"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</row>
    <row r="28"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</row>
    <row r="30"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</row>
    <row r="35"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</row>
    <row r="41"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</row>
    <row r="46"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</row>
    <row r="47">
      <c r="B47" s="134"/>
      <c r="C47" s="134"/>
      <c r="D47" s="134"/>
      <c r="E47" s="134"/>
      <c r="F47" s="134"/>
      <c r="G47" s="134"/>
      <c r="H47" s="134"/>
      <c r="I47" s="134"/>
      <c r="J47" s="134"/>
      <c r="K47" s="134"/>
      <c r="L47" s="134"/>
      <c r="M47" s="134"/>
      <c r="N47" s="134"/>
      <c r="O47" s="134"/>
      <c r="P47" s="134"/>
      <c r="Q47" s="134"/>
      <c r="R47" s="134"/>
      <c r="S47" s="134"/>
      <c r="T47" s="134"/>
      <c r="U47" s="134"/>
      <c r="V47" s="134"/>
    </row>
    <row r="48">
      <c r="B48" s="134"/>
      <c r="C48" s="134"/>
      <c r="D48" s="134"/>
      <c r="E48" s="134"/>
      <c r="F48" s="134"/>
      <c r="G48" s="134"/>
      <c r="H48" s="134"/>
      <c r="I48" s="134"/>
      <c r="J48" s="134"/>
      <c r="K48" s="134"/>
      <c r="L48" s="134"/>
      <c r="M48" s="134"/>
      <c r="N48" s="134"/>
      <c r="O48" s="134"/>
      <c r="P48" s="134"/>
      <c r="Q48" s="134"/>
      <c r="R48" s="134"/>
      <c r="S48" s="134"/>
      <c r="T48" s="134"/>
      <c r="U48" s="134"/>
      <c r="V48" s="134"/>
    </row>
    <row r="49">
      <c r="B49" s="134"/>
      <c r="C49" s="134"/>
      <c r="D49" s="134"/>
      <c r="E49" s="134"/>
      <c r="F49" s="134"/>
      <c r="G49" s="134"/>
      <c r="H49" s="134"/>
      <c r="I49" s="134"/>
      <c r="J49" s="134"/>
      <c r="K49" s="134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</row>
    <row r="50">
      <c r="B50" s="134"/>
      <c r="C50" s="134"/>
      <c r="D50" s="134"/>
      <c r="E50" s="134"/>
      <c r="F50" s="134"/>
      <c r="G50" s="134"/>
      <c r="H50" s="134"/>
      <c r="I50" s="134"/>
      <c r="J50" s="134"/>
      <c r="K50" s="134"/>
      <c r="L50" s="134"/>
      <c r="M50" s="134"/>
      <c r="N50" s="134"/>
      <c r="O50" s="134"/>
      <c r="P50" s="134"/>
      <c r="Q50" s="134"/>
      <c r="R50" s="134"/>
      <c r="S50" s="134"/>
      <c r="T50" s="134"/>
      <c r="U50" s="134"/>
      <c r="V50" s="134"/>
    </row>
    <row r="51">
      <c r="B51" s="134"/>
      <c r="C51" s="134"/>
      <c r="D51" s="134"/>
      <c r="E51" s="134"/>
      <c r="F51" s="134"/>
      <c r="G51" s="134"/>
      <c r="H51" s="134"/>
      <c r="I51" s="134"/>
      <c r="J51" s="134"/>
      <c r="K51" s="134"/>
      <c r="L51" s="134"/>
      <c r="M51" s="134"/>
      <c r="N51" s="134"/>
      <c r="O51" s="134"/>
      <c r="P51" s="134"/>
      <c r="Q51" s="134"/>
      <c r="R51" s="134"/>
      <c r="S51" s="134"/>
      <c r="T51" s="134"/>
      <c r="U51" s="134"/>
      <c r="V51" s="134"/>
    </row>
    <row r="52">
      <c r="B52" s="134"/>
      <c r="C52" s="134"/>
      <c r="D52" s="134"/>
      <c r="E52" s="134"/>
      <c r="F52" s="134"/>
      <c r="G52" s="134"/>
      <c r="H52" s="134"/>
      <c r="I52" s="134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</row>
    <row r="53">
      <c r="B53" s="134"/>
      <c r="C53" s="134"/>
      <c r="D53" s="134"/>
      <c r="E53" s="134"/>
      <c r="F53" s="134"/>
      <c r="G53" s="134"/>
      <c r="H53" s="134"/>
      <c r="I53" s="134"/>
      <c r="J53" s="134"/>
      <c r="K53" s="134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</row>
    <row r="54">
      <c r="B54" s="134"/>
      <c r="C54" s="134"/>
      <c r="D54" s="134"/>
      <c r="E54" s="134"/>
      <c r="F54" s="134"/>
      <c r="G54" s="134"/>
      <c r="H54" s="134"/>
      <c r="I54" s="134"/>
      <c r="J54" s="134"/>
      <c r="K54" s="134"/>
      <c r="L54" s="134"/>
      <c r="M54" s="134"/>
      <c r="N54" s="134"/>
      <c r="O54" s="134"/>
      <c r="P54" s="134"/>
      <c r="Q54" s="134"/>
      <c r="R54" s="134"/>
      <c r="S54" s="134"/>
      <c r="T54" s="134"/>
      <c r="U54" s="134"/>
      <c r="V54" s="134"/>
    </row>
    <row r="55">
      <c r="B55" s="134"/>
      <c r="C55" s="134"/>
      <c r="D55" s="134"/>
      <c r="E55" s="134"/>
      <c r="F55" s="134"/>
      <c r="G55" s="134"/>
      <c r="H55" s="134"/>
      <c r="I55" s="134"/>
      <c r="J55" s="134"/>
      <c r="K55" s="134"/>
      <c r="L55" s="134"/>
      <c r="M55" s="134"/>
      <c r="N55" s="134"/>
      <c r="O55" s="134"/>
      <c r="P55" s="134"/>
      <c r="Q55" s="134"/>
      <c r="R55" s="134"/>
      <c r="S55" s="134"/>
      <c r="T55" s="134"/>
      <c r="U55" s="134"/>
      <c r="V55" s="134"/>
    </row>
    <row r="56">
      <c r="B56" s="134"/>
      <c r="C56" s="134"/>
      <c r="D56" s="134"/>
      <c r="E56" s="134"/>
      <c r="F56" s="134"/>
      <c r="G56" s="134"/>
      <c r="H56" s="134"/>
      <c r="I56" s="134"/>
      <c r="J56" s="134"/>
      <c r="K56" s="134"/>
      <c r="L56" s="134"/>
      <c r="M56" s="134"/>
      <c r="N56" s="134"/>
      <c r="O56" s="134"/>
      <c r="P56" s="134"/>
      <c r="Q56" s="134"/>
      <c r="R56" s="134"/>
      <c r="S56" s="134"/>
      <c r="T56" s="134"/>
      <c r="U56" s="134"/>
      <c r="V56" s="134"/>
    </row>
    <row r="57">
      <c r="B57" s="134"/>
      <c r="C57" s="134"/>
      <c r="D57" s="134"/>
      <c r="E57" s="134"/>
      <c r="F57" s="134"/>
      <c r="G57" s="134"/>
      <c r="H57" s="134"/>
      <c r="I57" s="134"/>
      <c r="J57" s="134"/>
      <c r="K57" s="134"/>
      <c r="L57" s="134"/>
      <c r="M57" s="134"/>
      <c r="N57" s="134"/>
      <c r="O57" s="134"/>
      <c r="P57" s="134"/>
      <c r="Q57" s="134"/>
      <c r="R57" s="134"/>
      <c r="S57" s="134"/>
      <c r="T57" s="134"/>
      <c r="U57" s="134"/>
      <c r="V57" s="134"/>
    </row>
    <row r="58">
      <c r="B58" s="134"/>
      <c r="C58" s="134"/>
      <c r="D58" s="134"/>
      <c r="E58" s="134"/>
      <c r="F58" s="134"/>
      <c r="G58" s="134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</row>
    <row r="59">
      <c r="B59" s="134"/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</row>
    <row r="60">
      <c r="B60" s="134"/>
      <c r="C60" s="134"/>
      <c r="D60" s="134"/>
      <c r="E60" s="134"/>
      <c r="F60" s="134"/>
      <c r="G60" s="134"/>
      <c r="H60" s="134"/>
      <c r="I60" s="134"/>
      <c r="J60" s="134"/>
      <c r="K60" s="134"/>
      <c r="L60" s="134"/>
      <c r="M60" s="134"/>
      <c r="N60" s="134"/>
      <c r="O60" s="134"/>
      <c r="P60" s="134"/>
      <c r="Q60" s="134"/>
      <c r="R60" s="134"/>
      <c r="S60" s="134"/>
      <c r="T60" s="134"/>
      <c r="U60" s="134"/>
      <c r="V60" s="134"/>
    </row>
    <row r="61">
      <c r="B61" s="134"/>
      <c r="C61" s="134"/>
      <c r="D61" s="134"/>
      <c r="E61" s="134"/>
      <c r="F61" s="134"/>
      <c r="G61" s="134"/>
      <c r="H61" s="134"/>
      <c r="I61" s="134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</row>
    <row r="62">
      <c r="B62" s="134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</row>
  </sheetData>
  <mergeCells count="4">
    <mergeCell ref="B1:C1"/>
    <mergeCell ref="D1:G1"/>
    <mergeCell ref="L1:M1"/>
    <mergeCell ref="N1:Q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13"/>
    <col customWidth="1" min="2" max="2" width="17.38"/>
    <col customWidth="1" min="3" max="14" width="12.75"/>
  </cols>
  <sheetData>
    <row r="1">
      <c r="A1" s="135" t="s">
        <v>713</v>
      </c>
      <c r="B1" s="4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>
      <c r="A2" s="103" t="s">
        <v>347</v>
      </c>
      <c r="B2" s="104" t="s">
        <v>333</v>
      </c>
      <c r="C2" s="136">
        <f>'BOT AWS Total'!B$2</f>
        <v>45474</v>
      </c>
      <c r="D2" s="136">
        <f>'BOT AWS Total'!C$2</f>
        <v>45505</v>
      </c>
      <c r="E2" s="136">
        <f>'BOT AWS Total'!D$2</f>
        <v>45536</v>
      </c>
      <c r="F2" s="136">
        <f>'BOT AWS Total'!E$2</f>
        <v>45566</v>
      </c>
      <c r="G2" s="136">
        <f>'BOT AWS Total'!F$2</f>
        <v>45597</v>
      </c>
      <c r="H2" s="136">
        <f>'BOT AWS Total'!G$2</f>
        <v>45627</v>
      </c>
      <c r="I2" s="136">
        <f>'BOT AWS Total'!H$2</f>
        <v>45658</v>
      </c>
      <c r="J2" s="136">
        <f>'BOT AWS Total'!I$2</f>
        <v>45689</v>
      </c>
      <c r="K2" s="136">
        <f>'BOT AWS Total'!J$2</f>
        <v>45717</v>
      </c>
      <c r="L2" s="137">
        <f>'BOT AWS Total'!K$2</f>
        <v>45748</v>
      </c>
      <c r="M2" s="137">
        <f>'BOT AWS Total'!L$2</f>
        <v>45778</v>
      </c>
      <c r="N2" s="137">
        <f>'BOT AWS Total'!M$2</f>
        <v>45809</v>
      </c>
    </row>
    <row r="3">
      <c r="A3" s="106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</row>
    <row r="4">
      <c r="A4" s="109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</row>
    <row r="5">
      <c r="A5" s="79" t="s">
        <v>353</v>
      </c>
      <c r="B5" s="79" t="s">
        <v>335</v>
      </c>
      <c r="C5" s="80">
        <f>'BOT1 AWS Total'!B47</f>
        <v>21771.69885</v>
      </c>
      <c r="D5" s="80">
        <f>'BOT1 AWS Total'!C47</f>
        <v>22056.06108</v>
      </c>
      <c r="E5" s="80">
        <f>'BOT1 AWS Total'!D47</f>
        <v>23237.94782</v>
      </c>
      <c r="F5" s="80">
        <f>'BOT1 AWS Total'!E47</f>
        <v>22627.2111</v>
      </c>
      <c r="G5" s="80">
        <f>'BOT1 AWS Total'!F47</f>
        <v>17876.19083</v>
      </c>
      <c r="H5" s="80">
        <f>'BOT1 AWS Total'!G47</f>
        <v>17803.81708</v>
      </c>
      <c r="I5" s="80">
        <f>'BOT1 AWS Total'!H47</f>
        <v>18074.59019</v>
      </c>
      <c r="J5" s="80">
        <f>'BOT1 AWS Total'!I47</f>
        <v>17046.29937</v>
      </c>
      <c r="K5" s="80">
        <f>'BOT1 AWS Total'!J47</f>
        <v>18725.41528</v>
      </c>
      <c r="L5" s="80">
        <f>'BOT1 AWS Total'!K47</f>
        <v>20020.84515</v>
      </c>
      <c r="M5" s="80">
        <f>'BOT1 AWS Total'!L47</f>
        <v>20080.05331</v>
      </c>
      <c r="N5" s="80">
        <f>'AWS cost forecast'!$H$76</f>
        <v>17542.30637</v>
      </c>
    </row>
    <row r="6">
      <c r="A6" s="116"/>
      <c r="B6" s="79" t="s">
        <v>357</v>
      </c>
      <c r="C6" s="80">
        <f>SUM('BOT2 AWS Total (Part 1)'!B14,'BOT2 AWS Total (Part 2)'!B15,'BOT2 AWS Total (Part 3)'!B13,'BOT2 AWS Total (Part 4)'!B15)</f>
        <v>1827.829588</v>
      </c>
      <c r="D6" s="80">
        <f>SUM('BOT2 AWS Total (Part 1)'!C14,'BOT2 AWS Total (Part 2)'!C15,'BOT2 AWS Total (Part 3)'!C13,'BOT2 AWS Total (Part 4)'!C15)</f>
        <v>1568.973764</v>
      </c>
      <c r="E6" s="80">
        <f>SUM('BOT2 AWS Total (Part 1)'!D14,'BOT2 AWS Total (Part 2)'!D15,'BOT2 AWS Total (Part 3)'!D13,'BOT2 AWS Total (Part 4)'!D15)</f>
        <v>2670.447394</v>
      </c>
      <c r="F6" s="80">
        <f>SUM('BOT2 AWS Total (Part 1)'!E14,'BOT2 AWS Total (Part 2)'!E15,'BOT2 AWS Total (Part 3)'!E13,'BOT2 AWS Total (Part 4)'!E15)</f>
        <v>4705.424251</v>
      </c>
      <c r="G6" s="80">
        <f>SUM('BOT2 AWS Total (Part 1)'!F14,'BOT2 AWS Total (Part 2)'!F15,'BOT2 AWS Total (Part 3)'!F13,'BOT2 AWS Total (Part 4)'!F15)</f>
        <v>4835.788476</v>
      </c>
      <c r="H6" s="80">
        <f>SUM('BOT2 AWS Total (Part 1)'!G14,'BOT2 AWS Total (Part 2)'!G15,'BOT2 AWS Total (Part 3)'!G13,'BOT2 AWS Total (Part 4)'!G15)</f>
        <v>3593.941709</v>
      </c>
      <c r="I6" s="80">
        <f>SUM('BOT2 AWS Total (Part 1)'!H14,'BOT2 AWS Total (Part 2)'!H15,'BOT2 AWS Total (Part 3)'!H13,'BOT2 AWS Total (Part 4)'!H15)</f>
        <v>3158.441517</v>
      </c>
      <c r="J6" s="80">
        <f>SUM('BOT2 AWS Total (Part 1)'!I14,'BOT2 AWS Total (Part 2)'!I15,'BOT2 AWS Total (Part 3)'!I13,'BOT2 AWS Total (Part 4)'!I15)</f>
        <v>2383.304105</v>
      </c>
      <c r="K6" s="80">
        <f>SUM('BOT2 AWS Total (Part 1)'!J14,'BOT2 AWS Total (Part 2)'!J15,'BOT2 AWS Total (Part 3)'!J13,'BOT2 AWS Total (Part 4)'!J15)</f>
        <v>2743.575267</v>
      </c>
      <c r="L6" s="80">
        <f>SUM('BOT2 AWS Total (Part 1)'!K14,'BOT2 AWS Total (Part 2)'!K15,'BOT2 AWS Total (Part 3)'!K13,'BOT2 AWS Total (Part 4)'!K15)</f>
        <v>3176.626082</v>
      </c>
      <c r="M6" s="80">
        <f>SUM('BOT2 AWS Total (Part 1)'!L14,'BOT2 AWS Total (Part 2)'!L15,'BOT2 AWS Total (Part 3)'!L13,'BOT2 AWS Total (Part 4)'!L15)</f>
        <v>3097.206965</v>
      </c>
      <c r="N6" s="80">
        <f>SUM('AWS cost forecast'!$H$77, 'AWS cost forecast'!$H$78, 'AWS cost forecast'!$H$79, 'AWS cost forecast'!$H$80)</f>
        <v>2076.244279</v>
      </c>
    </row>
    <row r="7">
      <c r="A7" s="116"/>
      <c r="B7" s="79" t="s">
        <v>29</v>
      </c>
      <c r="C7" s="80">
        <f>SUM('Custom Backend AWS Total'!B69)</f>
        <v>8615.382878</v>
      </c>
      <c r="D7" s="80">
        <f>SUM('Custom Backend AWS Total'!C69)</f>
        <v>9750.255465</v>
      </c>
      <c r="E7" s="80">
        <f>SUM('Custom Backend AWS Total'!D69)</f>
        <v>11088.26797</v>
      </c>
      <c r="F7" s="80">
        <f>SUM('Custom Backend AWS Total'!E69)</f>
        <v>13398.30992</v>
      </c>
      <c r="G7" s="80">
        <f>SUM('Custom Backend AWS Total'!F69)</f>
        <v>14704.86315</v>
      </c>
      <c r="H7" s="80">
        <f>SUM('Custom Backend AWS Total'!G69)</f>
        <v>12863.53591</v>
      </c>
      <c r="I7" s="80">
        <f>SUM('Custom Backend AWS Total'!H69)</f>
        <v>12710.78651</v>
      </c>
      <c r="J7" s="80">
        <f>SUM('Custom Backend AWS Total'!I69)</f>
        <v>10583.61054</v>
      </c>
      <c r="K7" s="80">
        <f>SUM('Custom Backend AWS Total'!J69)</f>
        <v>12024.09415</v>
      </c>
      <c r="L7" s="80">
        <f>SUM('Custom Backend AWS Total'!K69)</f>
        <v>12808.22885</v>
      </c>
      <c r="M7" s="80">
        <f>SUM('Custom Backend AWS Total'!L69)</f>
        <v>12757.87189</v>
      </c>
      <c r="N7" s="80">
        <f>SUM('AWS cost forecast'!$H$82)</f>
        <v>10799.24444</v>
      </c>
    </row>
    <row r="8">
      <c r="A8" s="116"/>
      <c r="B8" s="79" t="s">
        <v>341</v>
      </c>
      <c r="C8" s="80">
        <f>SUM('Eko AWS Total'!B51)</f>
        <v>20110.71534</v>
      </c>
      <c r="D8" s="80">
        <f>SUM('Eko AWS Total'!C51)</f>
        <v>21455.12559</v>
      </c>
      <c r="E8" s="80">
        <f>SUM('Eko AWS Total'!D51)</f>
        <v>21135.19572</v>
      </c>
      <c r="F8" s="80">
        <f>SUM('Eko AWS Total'!E51)</f>
        <v>24870.12897</v>
      </c>
      <c r="G8" s="80">
        <f>SUM('Eko AWS Total'!F51)</f>
        <v>22900.26405</v>
      </c>
      <c r="H8" s="80">
        <f>SUM('Eko AWS Total'!G51)</f>
        <v>22966.63165</v>
      </c>
      <c r="I8" s="80">
        <f>SUM('Eko AWS Total'!H51)</f>
        <v>21893.57946</v>
      </c>
      <c r="J8" s="80">
        <f>SUM('Eko AWS Total'!I51)</f>
        <v>21551.86415</v>
      </c>
      <c r="K8" s="80">
        <f>SUM('Eko AWS Total'!J51)</f>
        <v>23606.13484</v>
      </c>
      <c r="L8" s="80">
        <f>SUM('Eko AWS Total'!K51)</f>
        <v>20515.43481</v>
      </c>
      <c r="M8" s="80">
        <f>SUM('Eko AWS Total'!L51)</f>
        <v>20885.18187</v>
      </c>
      <c r="N8" s="80">
        <f>SUM('AWS cost forecast'!$H$83)</f>
        <v>22023.78865</v>
      </c>
    </row>
    <row r="9">
      <c r="A9" s="116"/>
      <c r="B9" s="79" t="s">
        <v>174</v>
      </c>
      <c r="C9" s="80">
        <f>'Eko Call AWS Total'!B32</f>
        <v>524.8874277</v>
      </c>
      <c r="D9" s="80">
        <f>'Eko Call AWS Total'!C32</f>
        <v>875.9606341</v>
      </c>
      <c r="E9" s="80">
        <f>'Eko Call AWS Total'!D32</f>
        <v>1958.862573</v>
      </c>
      <c r="F9" s="80">
        <f>'Eko Call AWS Total'!E32</f>
        <v>3016.434459</v>
      </c>
      <c r="G9" s="80">
        <f>'Eko Call AWS Total'!F32</f>
        <v>701.6267747</v>
      </c>
      <c r="H9" s="80">
        <f>'Eko Call AWS Total'!G32</f>
        <v>533.1477309</v>
      </c>
      <c r="I9" s="80">
        <f>'Eko Call AWS Total'!H32</f>
        <v>515.0531756</v>
      </c>
      <c r="J9" s="80">
        <f>'Eko Call AWS Total'!I32</f>
        <v>464.4249449</v>
      </c>
      <c r="K9" s="80">
        <f>'Eko Call AWS Total'!J32</f>
        <v>504.9859229</v>
      </c>
      <c r="L9" s="80">
        <f>'Eko Call AWS Total'!K32</f>
        <v>535.0907603</v>
      </c>
      <c r="M9" s="80">
        <f>'Eko Call AWS Total'!L32</f>
        <v>551.1103657</v>
      </c>
      <c r="N9" s="80">
        <f>SUM('AWS cost forecast'!$H$84)</f>
        <v>474.7352495</v>
      </c>
    </row>
    <row r="10">
      <c r="A10" s="116"/>
      <c r="B10" s="79" t="s">
        <v>11</v>
      </c>
      <c r="C10" s="80">
        <f>SUM('R&amp;D AWS Total (Part 1)'!B21,'R&amp;D AWS Total (Part 2)'!B63)</f>
        <v>3384.163496</v>
      </c>
      <c r="D10" s="80">
        <f>SUM('R&amp;D AWS Total (Part 1)'!C21,'R&amp;D AWS Total (Part 2)'!C63)</f>
        <v>3589.56305</v>
      </c>
      <c r="E10" s="80">
        <f>SUM('R&amp;D AWS Total (Part 1)'!D21,'R&amp;D AWS Total (Part 2)'!D63)</f>
        <v>3748.06495</v>
      </c>
      <c r="F10" s="80">
        <f>SUM('R&amp;D AWS Total (Part 1)'!E21,'R&amp;D AWS Total (Part 2)'!E63)</f>
        <v>4171.731512</v>
      </c>
      <c r="G10" s="80">
        <f>SUM('R&amp;D AWS Total (Part 1)'!F21,'R&amp;D AWS Total (Part 2)'!F63)</f>
        <v>4470.776621</v>
      </c>
      <c r="H10" s="80">
        <f>SUM('R&amp;D AWS Total (Part 1)'!G21,'R&amp;D AWS Total (Part 2)'!G63)</f>
        <v>4072.980046</v>
      </c>
      <c r="I10" s="80">
        <f>SUM('R&amp;D AWS Total (Part 1)'!H21,'R&amp;D AWS Total (Part 2)'!H63)</f>
        <v>3977.130819</v>
      </c>
      <c r="J10" s="80">
        <f>SUM('R&amp;D AWS Total (Part 1)'!I21,'R&amp;D AWS Total (Part 2)'!I63)</f>
        <v>3721.47519</v>
      </c>
      <c r="K10" s="80">
        <f>SUM('R&amp;D AWS Total (Part 1)'!J21,'R&amp;D AWS Total (Part 2)'!J63)</f>
        <v>3867.307514</v>
      </c>
      <c r="L10" s="80">
        <f>SUM('R&amp;D AWS Total (Part 1)'!K21,'R&amp;D AWS Total (Part 2)'!K63)</f>
        <v>3601.031695</v>
      </c>
      <c r="M10" s="80">
        <f>SUM('R&amp;D AWS Total (Part 1)'!L21,'R&amp;D AWS Total (Part 2)'!L63)</f>
        <v>3304.963713</v>
      </c>
      <c r="N10" s="80">
        <f>SUM('AWS cost forecast'!$H$86, 'AWS cost forecast'!$H$87)</f>
        <v>2642.959594</v>
      </c>
    </row>
    <row r="11">
      <c r="A11" s="116"/>
      <c r="B11" s="79" t="s">
        <v>672</v>
      </c>
      <c r="C11" s="80">
        <f>'Gen AI AWS Total'!B36</f>
        <v>13.06986235</v>
      </c>
      <c r="D11" s="80">
        <f>'Gen AI AWS Total'!C36</f>
        <v>13.34157148</v>
      </c>
      <c r="E11" s="80">
        <f>'Gen AI AWS Total'!D36</f>
        <v>7.85239722</v>
      </c>
      <c r="F11" s="80">
        <f>'Gen AI AWS Total'!E36</f>
        <v>18.90417091</v>
      </c>
      <c r="G11" s="80">
        <f>'Gen AI AWS Total'!F36</f>
        <v>5.539073877</v>
      </c>
      <c r="H11" s="80">
        <f>'Gen AI AWS Total'!G36</f>
        <v>11.73698903</v>
      </c>
      <c r="I11" s="80">
        <f>'Gen AI AWS Total'!H36</f>
        <v>61.1593712</v>
      </c>
      <c r="J11" s="80">
        <f>'Gen AI AWS Total'!I36</f>
        <v>260.6537462</v>
      </c>
      <c r="K11" s="80">
        <f>'Gen AI AWS Total'!J36</f>
        <v>104.0703418</v>
      </c>
      <c r="L11" s="80">
        <f>'Gen AI AWS Total'!K36</f>
        <v>100.3057594</v>
      </c>
      <c r="M11" s="80">
        <f>'Gen AI AWS Total'!L36</f>
        <v>56.03572653</v>
      </c>
      <c r="N11" s="80">
        <f>SUM('AWS cost forecast'!$H$85)</f>
        <v>39.45066417</v>
      </c>
    </row>
    <row r="12">
      <c r="A12" s="116"/>
      <c r="B12" s="79" t="s">
        <v>20</v>
      </c>
      <c r="C12" s="80">
        <f>'Robotics AWS Total'!B31</f>
        <v>0</v>
      </c>
      <c r="D12" s="80">
        <f>'Robotics AWS Total'!C31</f>
        <v>0.4715165672</v>
      </c>
      <c r="E12" s="80">
        <f>'Robotics AWS Total'!D31</f>
        <v>5.406797895</v>
      </c>
      <c r="F12" s="80">
        <f>'Robotics AWS Total'!E31</f>
        <v>12.5476907</v>
      </c>
      <c r="G12" s="80">
        <f>'Robotics AWS Total'!F31</f>
        <v>18.47689599</v>
      </c>
      <c r="H12" s="80">
        <f>'Robotics AWS Total'!G31</f>
        <v>32.75337696</v>
      </c>
      <c r="I12" s="80">
        <f>'Robotics AWS Total'!H31</f>
        <v>60.93843672</v>
      </c>
      <c r="J12" s="80">
        <f>'Robotics AWS Total'!I31</f>
        <v>59.91797622</v>
      </c>
      <c r="K12" s="80">
        <f>'Robotics AWS Total'!J31</f>
        <v>79.81430828</v>
      </c>
      <c r="L12" s="80">
        <f>'Robotics AWS Total'!K31</f>
        <v>113.6454384</v>
      </c>
      <c r="M12" s="80">
        <f>'Robotics AWS Total'!L31</f>
        <v>84.00069316</v>
      </c>
      <c r="N12" s="80">
        <f>SUM('AWS cost forecast'!$H$88)</f>
        <v>32.74964746</v>
      </c>
    </row>
    <row r="13">
      <c r="A13" s="116"/>
      <c r="B13" s="79" t="s">
        <v>358</v>
      </c>
      <c r="C13" s="138">
        <f t="shared" ref="C13:N13" si="1">SUM(C5:C12)</f>
        <v>56247.74745</v>
      </c>
      <c r="D13" s="138">
        <f t="shared" si="1"/>
        <v>59309.75267</v>
      </c>
      <c r="E13" s="138">
        <f t="shared" si="1"/>
        <v>63852.04562</v>
      </c>
      <c r="F13" s="138">
        <f t="shared" si="1"/>
        <v>72820.69207</v>
      </c>
      <c r="G13" s="138">
        <f t="shared" si="1"/>
        <v>65513.52588</v>
      </c>
      <c r="H13" s="138">
        <f t="shared" si="1"/>
        <v>61878.54449</v>
      </c>
      <c r="I13" s="138">
        <f t="shared" si="1"/>
        <v>60451.67948</v>
      </c>
      <c r="J13" s="138">
        <f t="shared" si="1"/>
        <v>56071.55002</v>
      </c>
      <c r="K13" s="138">
        <f t="shared" si="1"/>
        <v>61655.39762</v>
      </c>
      <c r="L13" s="138">
        <f t="shared" si="1"/>
        <v>60871.20855</v>
      </c>
      <c r="M13" s="138">
        <f t="shared" si="1"/>
        <v>60816.42453</v>
      </c>
      <c r="N13" s="138">
        <f t="shared" si="1"/>
        <v>55631.47889</v>
      </c>
    </row>
    <row r="14">
      <c r="A14" s="117" t="s">
        <v>346</v>
      </c>
      <c r="B14" s="117" t="s">
        <v>335</v>
      </c>
      <c r="C14" s="139">
        <f>'BOT1 AWS Total'!B4</f>
        <v>20378.42764</v>
      </c>
      <c r="D14" s="139">
        <f>'BOT1 AWS Total'!C4</f>
        <v>19847.04068</v>
      </c>
      <c r="E14" s="139">
        <f>'BOT1 AWS Total'!D4</f>
        <v>18479.71989</v>
      </c>
      <c r="F14" s="139">
        <f>'BOT1 AWS Total'!E4</f>
        <v>17785.41008</v>
      </c>
      <c r="G14" s="139">
        <f>'BOT1 AWS Total'!F4</f>
        <v>17324.36884</v>
      </c>
      <c r="H14" s="139">
        <f>'BOT1 AWS Total'!G4</f>
        <v>19077.50076</v>
      </c>
      <c r="I14" s="139">
        <f>'BOT1 AWS Total'!H4</f>
        <v>19115.68499</v>
      </c>
      <c r="J14" s="139">
        <f>'BOT1 AWS Total'!I4</f>
        <v>15532.66295</v>
      </c>
      <c r="K14" s="139">
        <f>'BOT1 AWS Total'!J4</f>
        <v>16350.03146</v>
      </c>
      <c r="L14" s="139">
        <f>'BOT1 AWS Total'!K4</f>
        <v>18576.96089</v>
      </c>
      <c r="M14" s="139">
        <f>'BOT1 AWS Total'!L4</f>
        <v>22058.49666</v>
      </c>
      <c r="N14" s="139">
        <f>'AWS cost forecast'!$H$89</f>
        <v>22455.64944</v>
      </c>
    </row>
    <row r="15">
      <c r="A15" s="121"/>
      <c r="B15" s="117" t="s">
        <v>357</v>
      </c>
      <c r="C15" s="139">
        <f>SUM('BOT2 AWS Total (Part 1)'!B4,'BOT2 AWS Total (Part 2)'!B4,'BOT2 AWS Total (Part 3)'!B4,'BOT2 AWS Total (Part 4)'!B5)</f>
        <v>2529.398284</v>
      </c>
      <c r="D15" s="139">
        <f>SUM('BOT2 AWS Total (Part 1)'!C4,'BOT2 AWS Total (Part 2)'!C4,'BOT2 AWS Total (Part 3)'!C4,'BOT2 AWS Total (Part 4)'!C5)</f>
        <v>2657.118882</v>
      </c>
      <c r="E15" s="139">
        <f>SUM('BOT2 AWS Total (Part 1)'!D4,'BOT2 AWS Total (Part 2)'!D4,'BOT2 AWS Total (Part 3)'!D4,'BOT2 AWS Total (Part 4)'!D5)</f>
        <v>2895.139815</v>
      </c>
      <c r="F15" s="139">
        <f>SUM('BOT2 AWS Total (Part 1)'!E4,'BOT2 AWS Total (Part 2)'!E4,'BOT2 AWS Total (Part 3)'!E4,'BOT2 AWS Total (Part 4)'!E5)</f>
        <v>2488.161565</v>
      </c>
      <c r="G15" s="139">
        <f>SUM('BOT2 AWS Total (Part 1)'!F4,'BOT2 AWS Total (Part 2)'!F4,'BOT2 AWS Total (Part 3)'!F4,'BOT2 AWS Total (Part 4)'!F5)</f>
        <v>3218.813687</v>
      </c>
      <c r="H15" s="139">
        <f>SUM('BOT2 AWS Total (Part 1)'!G4,'BOT2 AWS Total (Part 2)'!G4,'BOT2 AWS Total (Part 3)'!G4,'BOT2 AWS Total (Part 4)'!G5)</f>
        <v>5357.535171</v>
      </c>
      <c r="I15" s="139">
        <f>SUM('BOT2 AWS Total (Part 1)'!H4,'BOT2 AWS Total (Part 2)'!H4,'BOT2 AWS Total (Part 3)'!H4,'BOT2 AWS Total (Part 4)'!H5)</f>
        <v>6199.652393</v>
      </c>
      <c r="J15" s="139">
        <f>SUM('BOT2 AWS Total (Part 1)'!I4,'BOT2 AWS Total (Part 2)'!I4,'BOT2 AWS Total (Part 3)'!I4,'BOT2 AWS Total (Part 4)'!I5)</f>
        <v>5996.789767</v>
      </c>
      <c r="K15" s="139">
        <f>SUM('BOT2 AWS Total (Part 1)'!J4,'BOT2 AWS Total (Part 2)'!J4,'BOT2 AWS Total (Part 3)'!J4,'BOT2 AWS Total (Part 4)'!J5)</f>
        <v>7235.994234</v>
      </c>
      <c r="L15" s="139">
        <f>SUM('BOT2 AWS Total (Part 1)'!K4,'BOT2 AWS Total (Part 2)'!K4,'BOT2 AWS Total (Part 3)'!K4,'BOT2 AWS Total (Part 4)'!K5)</f>
        <v>5479.890576</v>
      </c>
      <c r="M15" s="139">
        <f>SUM('BOT2 AWS Total (Part 1)'!L4,'BOT2 AWS Total (Part 2)'!L4,'BOT2 AWS Total (Part 3)'!L4,'BOT2 AWS Total (Part 4)'!L5)</f>
        <v>5413.819057</v>
      </c>
      <c r="N15" s="139">
        <f>SUM('AWS cost forecast'!$H$90, 'AWS cost forecast'!$H$91, 'AWS cost forecast'!$H$92, 'AWS cost forecast'!$H$93)</f>
        <v>5697.886489</v>
      </c>
    </row>
    <row r="16">
      <c r="A16" s="121"/>
      <c r="B16" s="117" t="s">
        <v>29</v>
      </c>
      <c r="C16" s="139">
        <f>SUM('Custom Backend AWS Total'!B6)</f>
        <v>914.1984273</v>
      </c>
      <c r="D16" s="139">
        <f>SUM('Custom Backend AWS Total'!C6)</f>
        <v>569.6044627</v>
      </c>
      <c r="E16" s="139">
        <f>SUM('Custom Backend AWS Total'!D6)</f>
        <v>387.1627403</v>
      </c>
      <c r="F16" s="139">
        <f>SUM('Custom Backend AWS Total'!E6)</f>
        <v>184.6169597</v>
      </c>
      <c r="G16" s="139">
        <f>SUM('Custom Backend AWS Total'!F6)</f>
        <v>191.9676532</v>
      </c>
      <c r="H16" s="139">
        <f>SUM('Custom Backend AWS Total'!G6)</f>
        <v>849.6971814</v>
      </c>
      <c r="I16" s="139">
        <f>SUM('Custom Backend AWS Total'!H6)</f>
        <v>915.4784366</v>
      </c>
      <c r="J16" s="139">
        <f>SUM('Custom Backend AWS Total'!I6)</f>
        <v>1872.197894</v>
      </c>
      <c r="K16" s="139">
        <f>SUM('Custom Backend AWS Total'!J6)</f>
        <v>1719.351951</v>
      </c>
      <c r="L16" s="139">
        <f>SUM('Custom Backend AWS Total'!K6)</f>
        <v>334.0925384</v>
      </c>
      <c r="M16" s="139">
        <f>SUM('Custom Backend AWS Total'!L6)</f>
        <v>1707.744485</v>
      </c>
      <c r="N16" s="139">
        <f>SUM('AWS cost forecast'!$H$95)</f>
        <v>3126.142811</v>
      </c>
    </row>
    <row r="17">
      <c r="A17" s="121"/>
      <c r="B17" s="117" t="s">
        <v>341</v>
      </c>
      <c r="C17" s="139">
        <f>'Eko AWS Total'!B5</f>
        <v>31289.6097</v>
      </c>
      <c r="D17" s="139">
        <f>'Eko AWS Total'!C5</f>
        <v>33229.26512</v>
      </c>
      <c r="E17" s="139">
        <f>'Eko AWS Total'!D5</f>
        <v>31995.64137</v>
      </c>
      <c r="F17" s="139">
        <f>'Eko AWS Total'!E5</f>
        <v>32792.63006</v>
      </c>
      <c r="G17" s="139">
        <f>'Eko AWS Total'!F5</f>
        <v>32663.43059</v>
      </c>
      <c r="H17" s="139">
        <f>'Eko AWS Total'!G5</f>
        <v>34430.13738</v>
      </c>
      <c r="I17" s="139">
        <f>'Eko AWS Total'!H5</f>
        <v>36200.2</v>
      </c>
      <c r="J17" s="139">
        <f>'Eko AWS Total'!I5</f>
        <v>29739.04464</v>
      </c>
      <c r="K17" s="139">
        <f>'Eko AWS Total'!J5</f>
        <v>33851.28463</v>
      </c>
      <c r="L17" s="139">
        <f>'Eko AWS Total'!K5</f>
        <v>38781.06381</v>
      </c>
      <c r="M17" s="139">
        <f>'Eko AWS Total'!L5</f>
        <v>42602.35137</v>
      </c>
      <c r="N17" s="139">
        <f>SUM('AWS cost forecast'!$H$96)</f>
        <v>41060.26847</v>
      </c>
    </row>
    <row r="18">
      <c r="A18" s="121"/>
      <c r="B18" s="117" t="s">
        <v>174</v>
      </c>
      <c r="C18" s="139">
        <f>'Eko Call AWS Total'!B4</f>
        <v>3387.024674</v>
      </c>
      <c r="D18" s="139">
        <f>'Eko Call AWS Total'!C4</f>
        <v>3053.992746</v>
      </c>
      <c r="E18" s="139">
        <f>'Eko Call AWS Total'!D4</f>
        <v>1849.860905</v>
      </c>
      <c r="F18" s="139">
        <f>'Eko Call AWS Total'!E4</f>
        <v>912.5752246</v>
      </c>
      <c r="G18" s="139">
        <f>'Eko Call AWS Total'!F4</f>
        <v>3105.81846</v>
      </c>
      <c r="H18" s="139">
        <f>'Eko Call AWS Total'!G4</f>
        <v>3393.608458</v>
      </c>
      <c r="I18" s="139">
        <f>'Eko Call AWS Total'!H4</f>
        <v>3414.585451</v>
      </c>
      <c r="J18" s="139">
        <f>'Eko Call AWS Total'!I4</f>
        <v>3100.21909</v>
      </c>
      <c r="K18" s="139">
        <f>'Eko Call AWS Total'!J4</f>
        <v>3420.855583</v>
      </c>
      <c r="L18" s="139">
        <f>'Eko Call AWS Total'!K4</f>
        <v>3269.915921</v>
      </c>
      <c r="M18" s="139">
        <f>'Eko Call AWS Total'!L4</f>
        <v>3374.605927</v>
      </c>
      <c r="N18" s="139">
        <f>SUM('AWS cost forecast'!$H$97)</f>
        <v>3322.104901</v>
      </c>
    </row>
    <row r="19">
      <c r="A19" s="121"/>
      <c r="B19" s="117" t="s">
        <v>11</v>
      </c>
      <c r="C19" s="139">
        <f>SUM('R&amp;D AWS Total (Part 1)'!B4, 'R&amp;D AWS Total (Part 2)'!B6)</f>
        <v>2287.755728</v>
      </c>
      <c r="D19" s="139">
        <f>SUM('R&amp;D AWS Total (Part 1)'!C4, 'R&amp;D AWS Total (Part 2)'!C6)</f>
        <v>2750.66157</v>
      </c>
      <c r="E19" s="139">
        <f>SUM('R&amp;D AWS Total (Part 1)'!D4, 'R&amp;D AWS Total (Part 2)'!D6)</f>
        <v>2194.359883</v>
      </c>
      <c r="F19" s="139">
        <f>SUM('R&amp;D AWS Total (Part 1)'!E4, 'R&amp;D AWS Total (Part 2)'!E6)</f>
        <v>2020.1657</v>
      </c>
      <c r="G19" s="139">
        <f>SUM('R&amp;D AWS Total (Part 1)'!F4, 'R&amp;D AWS Total (Part 2)'!F6)</f>
        <v>2014.38153</v>
      </c>
      <c r="H19" s="139">
        <f>SUM('R&amp;D AWS Total (Part 1)'!G4, 'R&amp;D AWS Total (Part 2)'!G6)</f>
        <v>2693.752556</v>
      </c>
      <c r="I19" s="139">
        <f>SUM('R&amp;D AWS Total (Part 1)'!H4, 'R&amp;D AWS Total (Part 2)'!H6)</f>
        <v>2750.552738</v>
      </c>
      <c r="J19" s="139">
        <f>SUM('R&amp;D AWS Total (Part 1)'!I4, 'R&amp;D AWS Total (Part 2)'!I6)</f>
        <v>2513.697071</v>
      </c>
      <c r="K19" s="139">
        <f>SUM('R&amp;D AWS Total (Part 1)'!J4, 'R&amp;D AWS Total (Part 2)'!J6)</f>
        <v>3345.833431</v>
      </c>
      <c r="L19" s="139">
        <f>SUM('R&amp;D AWS Total (Part 1)'!K4, 'R&amp;D AWS Total (Part 2)'!K6)</f>
        <v>2792.773472</v>
      </c>
      <c r="M19" s="139">
        <f>SUM('R&amp;D AWS Total (Part 1)'!L4, 'R&amp;D AWS Total (Part 2)'!L6)</f>
        <v>2012.58526</v>
      </c>
      <c r="N19" s="139">
        <f>SUM('AWS cost forecast'!$H$99, 'AWS cost forecast'!$H$100)</f>
        <v>3818.912324</v>
      </c>
    </row>
    <row r="20">
      <c r="A20" s="121"/>
      <c r="B20" s="117" t="s">
        <v>672</v>
      </c>
      <c r="C20" s="139">
        <f>'Gen AI AWS Total'!B4</f>
        <v>0</v>
      </c>
      <c r="D20" s="139">
        <f>'Gen AI AWS Total'!C4</f>
        <v>1.155341736</v>
      </c>
      <c r="E20" s="139">
        <f>'Gen AI AWS Total'!D4</f>
        <v>0</v>
      </c>
      <c r="F20" s="139">
        <f>'Gen AI AWS Total'!E4</f>
        <v>0</v>
      </c>
      <c r="G20" s="139">
        <f>'Gen AI AWS Total'!F4</f>
        <v>0</v>
      </c>
      <c r="H20" s="139">
        <f>'Gen AI AWS Total'!G4</f>
        <v>0</v>
      </c>
      <c r="I20" s="139">
        <f>'Gen AI AWS Total'!H4</f>
        <v>0</v>
      </c>
      <c r="J20" s="139">
        <f>'Gen AI AWS Total'!I4</f>
        <v>0</v>
      </c>
      <c r="K20" s="139">
        <f>'Gen AI AWS Total'!J4</f>
        <v>0</v>
      </c>
      <c r="L20" s="139">
        <f>'Gen AI AWS Total'!K4</f>
        <v>0</v>
      </c>
      <c r="M20" s="139">
        <f>'Gen AI AWS Total'!L4</f>
        <v>0</v>
      </c>
      <c r="N20" s="139">
        <f>SUM('AWS cost forecast'!$H$98)</f>
        <v>0</v>
      </c>
    </row>
    <row r="21">
      <c r="A21" s="121"/>
      <c r="B21" s="117" t="s">
        <v>20</v>
      </c>
      <c r="C21" s="139">
        <f>'Robotics AWS Total'!B4</f>
        <v>0</v>
      </c>
      <c r="D21" s="139">
        <f>'Robotics AWS Total'!C4</f>
        <v>0</v>
      </c>
      <c r="E21" s="139">
        <f>'Robotics AWS Total'!D4</f>
        <v>0.0000727272</v>
      </c>
      <c r="F21" s="139">
        <f>'Robotics AWS Total'!E4</f>
        <v>0</v>
      </c>
      <c r="G21" s="139">
        <f>'Robotics AWS Total'!F4</f>
        <v>0</v>
      </c>
      <c r="H21" s="139">
        <f>'Robotics AWS Total'!G4</f>
        <v>0.1128033595</v>
      </c>
      <c r="I21" s="139">
        <f>'Robotics AWS Total'!H4</f>
        <v>0.1530069572</v>
      </c>
      <c r="J21" s="139">
        <f>'Robotics AWS Total'!I4</f>
        <v>1.011981633</v>
      </c>
      <c r="K21" s="139">
        <f>'Robotics AWS Total'!J4</f>
        <v>0.9207111794</v>
      </c>
      <c r="L21" s="139">
        <f>'Robotics AWS Total'!K4</f>
        <v>0</v>
      </c>
      <c r="M21" s="139">
        <f>'Robotics AWS Total'!L4</f>
        <v>0.3113493897</v>
      </c>
      <c r="N21" s="139">
        <f>SUM('AWS cost forecast'!$H$101)</f>
        <v>0.694201914</v>
      </c>
    </row>
    <row r="22">
      <c r="A22" s="121"/>
      <c r="B22" s="117" t="s">
        <v>358</v>
      </c>
      <c r="C22" s="140">
        <f t="shared" ref="C22:N22" si="2">SUM(C14:C15)</f>
        <v>22907.82593</v>
      </c>
      <c r="D22" s="140">
        <f t="shared" si="2"/>
        <v>22504.15956</v>
      </c>
      <c r="E22" s="140">
        <f t="shared" si="2"/>
        <v>21374.85971</v>
      </c>
      <c r="F22" s="140">
        <f t="shared" si="2"/>
        <v>20273.57165</v>
      </c>
      <c r="G22" s="140">
        <f t="shared" si="2"/>
        <v>20543.18253</v>
      </c>
      <c r="H22" s="140">
        <f t="shared" si="2"/>
        <v>24435.03593</v>
      </c>
      <c r="I22" s="140">
        <f t="shared" si="2"/>
        <v>25315.33738</v>
      </c>
      <c r="J22" s="140">
        <f t="shared" si="2"/>
        <v>21529.45272</v>
      </c>
      <c r="K22" s="140">
        <f t="shared" si="2"/>
        <v>23586.0257</v>
      </c>
      <c r="L22" s="140">
        <f t="shared" si="2"/>
        <v>24056.85147</v>
      </c>
      <c r="M22" s="140">
        <f t="shared" si="2"/>
        <v>27472.31572</v>
      </c>
      <c r="N22" s="140">
        <f t="shared" si="2"/>
        <v>28153.53592</v>
      </c>
    </row>
    <row r="23">
      <c r="A23" s="122" t="s">
        <v>359</v>
      </c>
      <c r="B23" s="122"/>
      <c r="C23" s="126">
        <f>'AWS cost forecast'!B5</f>
        <v>0.7073690015</v>
      </c>
      <c r="D23" s="126">
        <f>'AWS cost forecast'!C5</f>
        <v>0.6897806494</v>
      </c>
      <c r="E23" s="126">
        <f>'AWS cost forecast'!D5</f>
        <v>0.6871751472</v>
      </c>
      <c r="F23" s="126">
        <f>'AWS cost forecast'!E5</f>
        <v>0.6795383338</v>
      </c>
      <c r="G23" s="126">
        <f>'AWS cost forecast'!F5</f>
        <v>0.6935294244</v>
      </c>
      <c r="H23" s="126">
        <f>'AWS cost forecast'!G5</f>
        <v>0.6842117578</v>
      </c>
      <c r="I23" s="126">
        <f>'AWS cost forecast'!H5</f>
        <v>0.6745223303</v>
      </c>
      <c r="J23" s="126">
        <f>'AWS cost forecast'!I5</f>
        <v>0.6826300706</v>
      </c>
      <c r="K23" s="126">
        <f>'AWS cost forecast'!J5</f>
        <v>0.6817910879</v>
      </c>
      <c r="L23" s="126">
        <f>'AWS cost forecast'!K5</f>
        <v>0.6632482559</v>
      </c>
      <c r="M23" s="126">
        <f>'AWS cost forecast'!L5</f>
        <v>0.6406121891</v>
      </c>
      <c r="N23" s="126">
        <f>'AWS cost forecast'!M5</f>
        <v>0.6402744299</v>
      </c>
    </row>
    <row r="24">
      <c r="A24" s="127" t="s">
        <v>355</v>
      </c>
      <c r="B24" s="127" t="s">
        <v>335</v>
      </c>
      <c r="C24" s="141">
        <f t="shared" ref="C24:N24" si="3">C5+(C14*C$23)</f>
        <v>36186.76687</v>
      </c>
      <c r="D24" s="141">
        <f t="shared" si="3"/>
        <v>35746.16569</v>
      </c>
      <c r="E24" s="141">
        <f t="shared" si="3"/>
        <v>35936.75206</v>
      </c>
      <c r="F24" s="141">
        <f t="shared" si="3"/>
        <v>34713.07903</v>
      </c>
      <c r="G24" s="141">
        <f t="shared" si="3"/>
        <v>29891.15038</v>
      </c>
      <c r="H24" s="141">
        <f t="shared" si="3"/>
        <v>30856.86741</v>
      </c>
      <c r="I24" s="141">
        <f t="shared" si="3"/>
        <v>30968.54658</v>
      </c>
      <c r="J24" s="141">
        <f t="shared" si="3"/>
        <v>27649.36218</v>
      </c>
      <c r="K24" s="141">
        <f t="shared" si="3"/>
        <v>29872.72102</v>
      </c>
      <c r="L24" s="141">
        <f t="shared" si="3"/>
        <v>32341.98206</v>
      </c>
      <c r="M24" s="141">
        <f t="shared" si="3"/>
        <v>34210.99515</v>
      </c>
      <c r="N24" s="141">
        <f t="shared" si="3"/>
        <v>31920.08451</v>
      </c>
    </row>
    <row r="25">
      <c r="A25" s="132"/>
      <c r="B25" s="127" t="s">
        <v>357</v>
      </c>
      <c r="C25" s="141">
        <f t="shared" ref="C25:N25" si="4">C6+(C15*C$23)</f>
        <v>3617.047526</v>
      </c>
      <c r="D25" s="141">
        <f t="shared" si="4"/>
        <v>3401.802952</v>
      </c>
      <c r="E25" s="141">
        <f t="shared" si="4"/>
        <v>4659.915522</v>
      </c>
      <c r="F25" s="141">
        <f t="shared" si="4"/>
        <v>6396.225415</v>
      </c>
      <c r="G25" s="141">
        <f t="shared" si="4"/>
        <v>7068.13048</v>
      </c>
      <c r="H25" s="141">
        <f t="shared" si="4"/>
        <v>7259.630265</v>
      </c>
      <c r="I25" s="141">
        <f t="shared" si="4"/>
        <v>7340.245495</v>
      </c>
      <c r="J25" s="141">
        <f t="shared" si="4"/>
        <v>6476.893127</v>
      </c>
      <c r="K25" s="141">
        <f t="shared" si="4"/>
        <v>7677.011648</v>
      </c>
      <c r="L25" s="141">
        <f t="shared" si="4"/>
        <v>6811.153949</v>
      </c>
      <c r="M25" s="141">
        <f t="shared" si="4"/>
        <v>6565.365443</v>
      </c>
      <c r="N25" s="141">
        <f t="shared" si="4"/>
        <v>5724.455302</v>
      </c>
    </row>
    <row r="26">
      <c r="A26" s="132"/>
      <c r="B26" s="127" t="s">
        <v>29</v>
      </c>
      <c r="C26" s="141">
        <f t="shared" ref="C26:N26" si="5">C7+(C16*C$23)</f>
        <v>9262.058506</v>
      </c>
      <c r="D26" s="141">
        <f t="shared" si="5"/>
        <v>10143.1576</v>
      </c>
      <c r="E26" s="141">
        <f t="shared" si="5"/>
        <v>11354.31658</v>
      </c>
      <c r="F26" s="141">
        <f t="shared" si="5"/>
        <v>13523.76422</v>
      </c>
      <c r="G26" s="141">
        <f t="shared" si="5"/>
        <v>14837.99836</v>
      </c>
      <c r="H26" s="141">
        <f t="shared" si="5"/>
        <v>13444.90871</v>
      </c>
      <c r="I26" s="141">
        <f t="shared" si="5"/>
        <v>13328.29716</v>
      </c>
      <c r="J26" s="141">
        <f t="shared" si="5"/>
        <v>11861.62912</v>
      </c>
      <c r="K26" s="141">
        <f t="shared" si="5"/>
        <v>13196.33299</v>
      </c>
      <c r="L26" s="141">
        <f t="shared" si="5"/>
        <v>13029.81515</v>
      </c>
      <c r="M26" s="141">
        <f t="shared" si="5"/>
        <v>13851.87382</v>
      </c>
      <c r="N26" s="141">
        <f t="shared" si="5"/>
        <v>12800.83374</v>
      </c>
    </row>
    <row r="27">
      <c r="A27" s="132"/>
      <c r="B27" s="127" t="s">
        <v>341</v>
      </c>
      <c r="C27" s="141">
        <f t="shared" ref="C27:N27" si="6">C8+(C17*C$23)</f>
        <v>42244.01532</v>
      </c>
      <c r="D27" s="141">
        <f t="shared" si="6"/>
        <v>44376.02966</v>
      </c>
      <c r="E27" s="141">
        <f t="shared" si="6"/>
        <v>43121.80529</v>
      </c>
      <c r="F27" s="141">
        <f t="shared" si="6"/>
        <v>47153.97816</v>
      </c>
      <c r="G27" s="141">
        <f t="shared" si="6"/>
        <v>45553.31427</v>
      </c>
      <c r="H27" s="141">
        <f t="shared" si="6"/>
        <v>46524.13647</v>
      </c>
      <c r="I27" s="141">
        <f t="shared" si="6"/>
        <v>46311.42272</v>
      </c>
      <c r="J27" s="141">
        <f t="shared" si="6"/>
        <v>41852.63029</v>
      </c>
      <c r="K27" s="141">
        <f t="shared" si="6"/>
        <v>46685.63901</v>
      </c>
      <c r="L27" s="141">
        <f t="shared" si="6"/>
        <v>46236.90774</v>
      </c>
      <c r="M27" s="141">
        <f t="shared" si="6"/>
        <v>48176.76744</v>
      </c>
      <c r="N27" s="141">
        <f t="shared" si="6"/>
        <v>48313.62864</v>
      </c>
    </row>
    <row r="28">
      <c r="A28" s="132"/>
      <c r="B28" s="127" t="s">
        <v>174</v>
      </c>
      <c r="C28" s="141">
        <f t="shared" ref="C28:N28" si="7">C9+(C18*C$23)</f>
        <v>2920.76369</v>
      </c>
      <c r="D28" s="141">
        <f t="shared" si="7"/>
        <v>2982.545733</v>
      </c>
      <c r="E28" s="141">
        <f t="shared" si="7"/>
        <v>3230.041012</v>
      </c>
      <c r="F28" s="141">
        <f t="shared" si="7"/>
        <v>3636.564307</v>
      </c>
      <c r="G28" s="141">
        <f t="shared" si="7"/>
        <v>2855.603264</v>
      </c>
      <c r="H28" s="141">
        <f t="shared" si="7"/>
        <v>2855.094539</v>
      </c>
      <c r="I28" s="141">
        <f t="shared" si="7"/>
        <v>2818.267311</v>
      </c>
      <c r="J28" s="141">
        <f t="shared" si="7"/>
        <v>2580.727721</v>
      </c>
      <c r="K28" s="141">
        <f t="shared" si="7"/>
        <v>2837.294773</v>
      </c>
      <c r="L28" s="141">
        <f t="shared" si="7"/>
        <v>2703.856792</v>
      </c>
      <c r="M28" s="141">
        <f t="shared" si="7"/>
        <v>2712.924056</v>
      </c>
      <c r="N28" s="141">
        <f t="shared" si="7"/>
        <v>2601.794071</v>
      </c>
    </row>
    <row r="29">
      <c r="A29" s="132"/>
      <c r="B29" s="127" t="s">
        <v>11</v>
      </c>
      <c r="C29" s="141">
        <f t="shared" ref="C29:N29" si="8">C10+(C19*C$23)</f>
        <v>5002.450981</v>
      </c>
      <c r="D29" s="141">
        <f t="shared" si="8"/>
        <v>5486.916174</v>
      </c>
      <c r="E29" s="141">
        <f t="shared" si="8"/>
        <v>5255.974526</v>
      </c>
      <c r="F29" s="141">
        <f t="shared" si="8"/>
        <v>5544.511546</v>
      </c>
      <c r="G29" s="141">
        <f t="shared" si="8"/>
        <v>5867.809484</v>
      </c>
      <c r="H29" s="141">
        <f t="shared" si="8"/>
        <v>5916.077217</v>
      </c>
      <c r="I29" s="141">
        <f t="shared" si="8"/>
        <v>5832.440061</v>
      </c>
      <c r="J29" s="141">
        <f t="shared" si="8"/>
        <v>5437.400399</v>
      </c>
      <c r="K29" s="141">
        <f t="shared" si="8"/>
        <v>6148.466929</v>
      </c>
      <c r="L29" s="141">
        <f t="shared" si="8"/>
        <v>5453.333829</v>
      </c>
      <c r="M29" s="141">
        <f t="shared" si="8"/>
        <v>4594.250362</v>
      </c>
      <c r="N29" s="141">
        <f t="shared" si="8"/>
        <v>5088.111505</v>
      </c>
    </row>
    <row r="30">
      <c r="A30" s="132"/>
      <c r="B30" s="127" t="s">
        <v>672</v>
      </c>
      <c r="C30" s="141">
        <f t="shared" ref="C30:N30" si="9">C11+(C20*C$23)</f>
        <v>13.06986235</v>
      </c>
      <c r="D30" s="141">
        <f t="shared" si="9"/>
        <v>14.13850385</v>
      </c>
      <c r="E30" s="141">
        <f t="shared" si="9"/>
        <v>7.85239722</v>
      </c>
      <c r="F30" s="141">
        <f t="shared" si="9"/>
        <v>18.90417091</v>
      </c>
      <c r="G30" s="141">
        <f t="shared" si="9"/>
        <v>5.539073877</v>
      </c>
      <c r="H30" s="141">
        <f t="shared" si="9"/>
        <v>11.73698903</v>
      </c>
      <c r="I30" s="141">
        <f t="shared" si="9"/>
        <v>61.1593712</v>
      </c>
      <c r="J30" s="141">
        <f t="shared" si="9"/>
        <v>260.6537462</v>
      </c>
      <c r="K30" s="141">
        <f t="shared" si="9"/>
        <v>104.0703418</v>
      </c>
      <c r="L30" s="141">
        <f t="shared" si="9"/>
        <v>100.3057594</v>
      </c>
      <c r="M30" s="141">
        <f t="shared" si="9"/>
        <v>56.03572653</v>
      </c>
      <c r="N30" s="141">
        <f t="shared" si="9"/>
        <v>39.45066417</v>
      </c>
    </row>
    <row r="31">
      <c r="A31" s="132"/>
      <c r="B31" s="127" t="s">
        <v>20</v>
      </c>
      <c r="C31" s="141">
        <f t="shared" ref="C31:N31" si="10">C12+(C21*C$23)</f>
        <v>0</v>
      </c>
      <c r="D31" s="141">
        <f t="shared" si="10"/>
        <v>0.4715165672</v>
      </c>
      <c r="E31" s="141">
        <f t="shared" si="10"/>
        <v>5.406847871</v>
      </c>
      <c r="F31" s="141">
        <f t="shared" si="10"/>
        <v>12.5476907</v>
      </c>
      <c r="G31" s="141">
        <f t="shared" si="10"/>
        <v>18.47689599</v>
      </c>
      <c r="H31" s="141">
        <f t="shared" si="10"/>
        <v>32.83055834</v>
      </c>
      <c r="I31" s="141">
        <f t="shared" si="10"/>
        <v>61.04164333</v>
      </c>
      <c r="J31" s="141">
        <f t="shared" si="10"/>
        <v>60.60878531</v>
      </c>
      <c r="K31" s="141">
        <f t="shared" si="10"/>
        <v>80.44204096</v>
      </c>
      <c r="L31" s="141">
        <f t="shared" si="10"/>
        <v>113.6454384</v>
      </c>
      <c r="M31" s="141">
        <f t="shared" si="10"/>
        <v>84.20014738</v>
      </c>
      <c r="N31" s="141">
        <f t="shared" si="10"/>
        <v>33.1941272</v>
      </c>
    </row>
    <row r="32">
      <c r="A32" s="132"/>
      <c r="B32" s="127" t="s">
        <v>358</v>
      </c>
      <c r="C32" s="142">
        <f t="shared" ref="C32:N32" si="11">SUM(C24:C25)</f>
        <v>39803.81439</v>
      </c>
      <c r="D32" s="142">
        <f t="shared" si="11"/>
        <v>39147.96864</v>
      </c>
      <c r="E32" s="142">
        <f t="shared" si="11"/>
        <v>40596.66758</v>
      </c>
      <c r="F32" s="142">
        <f t="shared" si="11"/>
        <v>41109.30445</v>
      </c>
      <c r="G32" s="142">
        <f t="shared" si="11"/>
        <v>36959.28086</v>
      </c>
      <c r="H32" s="142">
        <f t="shared" si="11"/>
        <v>38116.49768</v>
      </c>
      <c r="I32" s="142">
        <f t="shared" si="11"/>
        <v>38308.79207</v>
      </c>
      <c r="J32" s="142">
        <f t="shared" si="11"/>
        <v>34126.25531</v>
      </c>
      <c r="K32" s="142">
        <f t="shared" si="11"/>
        <v>37549.73266</v>
      </c>
      <c r="L32" s="142">
        <f t="shared" si="11"/>
        <v>39153.13601</v>
      </c>
      <c r="M32" s="142">
        <f t="shared" si="11"/>
        <v>40776.36059</v>
      </c>
      <c r="N32" s="142">
        <f t="shared" si="11"/>
        <v>37644.53981</v>
      </c>
    </row>
    <row r="33">
      <c r="A33" s="143" t="s">
        <v>360</v>
      </c>
      <c r="B33" s="143" t="s">
        <v>335</v>
      </c>
      <c r="C33" s="144">
        <f t="shared" ref="C33:N33" si="12">C35-C34</f>
        <v>85381.1277</v>
      </c>
      <c r="D33" s="144">
        <f t="shared" si="12"/>
        <v>85381.1277</v>
      </c>
      <c r="E33" s="144">
        <f t="shared" si="12"/>
        <v>80322.30417</v>
      </c>
      <c r="F33" s="144">
        <f t="shared" si="12"/>
        <v>76655.6375</v>
      </c>
      <c r="G33" s="144">
        <f t="shared" si="12"/>
        <v>76655.6375</v>
      </c>
      <c r="H33" s="144">
        <f t="shared" si="12"/>
        <v>76655.6375</v>
      </c>
      <c r="I33" s="144">
        <f t="shared" si="12"/>
        <v>78340.30417</v>
      </c>
      <c r="J33" s="144">
        <f t="shared" si="12"/>
        <v>65714.04417</v>
      </c>
      <c r="K33" s="144">
        <f t="shared" si="12"/>
        <v>65714.04417</v>
      </c>
      <c r="L33" s="144">
        <f t="shared" si="12"/>
        <v>65714.04417</v>
      </c>
      <c r="M33" s="144">
        <f t="shared" si="12"/>
        <v>65714.04417</v>
      </c>
      <c r="N33" s="144">
        <f t="shared" si="12"/>
        <v>65714.04417</v>
      </c>
    </row>
    <row r="34">
      <c r="A34" s="143"/>
      <c r="B34" s="143" t="s">
        <v>357</v>
      </c>
      <c r="C34" s="145">
        <f t="shared" ref="C34:N34" si="13">C48</f>
        <v>16564.21826</v>
      </c>
      <c r="D34" s="145">
        <f t="shared" si="13"/>
        <v>19739.97836</v>
      </c>
      <c r="E34" s="145">
        <f t="shared" si="13"/>
        <v>21928.09482</v>
      </c>
      <c r="F34" s="145">
        <f t="shared" si="13"/>
        <v>19738.19583</v>
      </c>
      <c r="G34" s="145">
        <f t="shared" si="13"/>
        <v>20402.33725</v>
      </c>
      <c r="H34" s="145">
        <f t="shared" si="13"/>
        <v>20443.12008</v>
      </c>
      <c r="I34" s="145">
        <f t="shared" si="13"/>
        <v>23637.24124</v>
      </c>
      <c r="J34" s="145">
        <f t="shared" si="13"/>
        <v>37606.93558</v>
      </c>
      <c r="K34" s="145">
        <f t="shared" si="13"/>
        <v>40320.44573</v>
      </c>
      <c r="L34" s="145">
        <f t="shared" si="13"/>
        <v>40320.44573</v>
      </c>
      <c r="M34" s="145">
        <f t="shared" si="13"/>
        <v>40320.44573</v>
      </c>
      <c r="N34" s="145">
        <f t="shared" si="13"/>
        <v>40320.44573</v>
      </c>
    </row>
    <row r="35">
      <c r="A35" s="143"/>
      <c r="B35" s="143" t="s">
        <v>358</v>
      </c>
      <c r="C35" s="146">
        <f t="shared" ref="C35:N35" si="14">C49</f>
        <v>101945.346</v>
      </c>
      <c r="D35" s="146">
        <f t="shared" si="14"/>
        <v>105121.1061</v>
      </c>
      <c r="E35" s="146">
        <f t="shared" si="14"/>
        <v>102250.399</v>
      </c>
      <c r="F35" s="146">
        <f t="shared" si="14"/>
        <v>96393.83333</v>
      </c>
      <c r="G35" s="146">
        <f t="shared" si="14"/>
        <v>97057.97475</v>
      </c>
      <c r="H35" s="146">
        <f t="shared" si="14"/>
        <v>97098.75758</v>
      </c>
      <c r="I35" s="146">
        <f t="shared" si="14"/>
        <v>101977.5454</v>
      </c>
      <c r="J35" s="146">
        <f t="shared" si="14"/>
        <v>103320.9797</v>
      </c>
      <c r="K35" s="146">
        <f t="shared" si="14"/>
        <v>106034.4899</v>
      </c>
      <c r="L35" s="146">
        <f t="shared" si="14"/>
        <v>106034.4899</v>
      </c>
      <c r="M35" s="146">
        <f t="shared" si="14"/>
        <v>106034.4899</v>
      </c>
      <c r="N35" s="146">
        <f t="shared" si="14"/>
        <v>106034.4899</v>
      </c>
    </row>
    <row r="36">
      <c r="A36" s="147" t="s">
        <v>361</v>
      </c>
      <c r="B36" s="147" t="s">
        <v>335</v>
      </c>
      <c r="C36" s="148">
        <f t="shared" ref="C36:N36" si="15">100 * C24 / C33</f>
        <v>42.38262933</v>
      </c>
      <c r="D36" s="148">
        <f t="shared" si="15"/>
        <v>41.86658885</v>
      </c>
      <c r="E36" s="148">
        <f t="shared" si="15"/>
        <v>44.7406887</v>
      </c>
      <c r="F36" s="148">
        <f t="shared" si="15"/>
        <v>45.28444373</v>
      </c>
      <c r="G36" s="148">
        <f t="shared" si="15"/>
        <v>38.99406666</v>
      </c>
      <c r="H36" s="148">
        <f t="shared" si="15"/>
        <v>40.2538788</v>
      </c>
      <c r="I36" s="148">
        <f t="shared" si="15"/>
        <v>39.53079696</v>
      </c>
      <c r="J36" s="148">
        <f t="shared" si="15"/>
        <v>42.07527102</v>
      </c>
      <c r="K36" s="148">
        <f t="shared" si="15"/>
        <v>45.4586556</v>
      </c>
      <c r="L36" s="148">
        <f t="shared" si="15"/>
        <v>49.21624057</v>
      </c>
      <c r="M36" s="148">
        <f t="shared" si="15"/>
        <v>52.06040137</v>
      </c>
      <c r="N36" s="148">
        <f t="shared" si="15"/>
        <v>48.57422019</v>
      </c>
    </row>
    <row r="37">
      <c r="A37" s="147"/>
      <c r="B37" s="147" t="s">
        <v>357</v>
      </c>
      <c r="C37" s="149">
        <v>0.0</v>
      </c>
      <c r="D37" s="148">
        <f t="shared" ref="D37:N37" si="16">100 * D25 / D34</f>
        <v>17.23306322</v>
      </c>
      <c r="E37" s="148">
        <f t="shared" si="16"/>
        <v>21.25089097</v>
      </c>
      <c r="F37" s="148">
        <f t="shared" si="16"/>
        <v>32.40531946</v>
      </c>
      <c r="G37" s="148">
        <f t="shared" si="16"/>
        <v>34.64372926</v>
      </c>
      <c r="H37" s="148">
        <f t="shared" si="16"/>
        <v>35.51136147</v>
      </c>
      <c r="I37" s="148">
        <f t="shared" si="16"/>
        <v>31.05373179</v>
      </c>
      <c r="J37" s="148">
        <f t="shared" si="16"/>
        <v>17.22260276</v>
      </c>
      <c r="K37" s="148">
        <f t="shared" si="16"/>
        <v>19.03999698</v>
      </c>
      <c r="L37" s="148">
        <f t="shared" si="16"/>
        <v>16.89255618</v>
      </c>
      <c r="M37" s="148">
        <f t="shared" si="16"/>
        <v>16.28296841</v>
      </c>
      <c r="N37" s="148">
        <f t="shared" si="16"/>
        <v>14.19740084</v>
      </c>
    </row>
    <row r="38">
      <c r="A38" s="147"/>
      <c r="B38" s="147" t="s">
        <v>358</v>
      </c>
      <c r="C38" s="148">
        <f t="shared" ref="C38:N38" si="17">100 * C32 / C35</f>
        <v>39.0442683</v>
      </c>
      <c r="D38" s="148">
        <f t="shared" si="17"/>
        <v>37.24082642</v>
      </c>
      <c r="E38" s="148">
        <f t="shared" si="17"/>
        <v>39.70318745</v>
      </c>
      <c r="F38" s="148">
        <f t="shared" si="17"/>
        <v>42.64723481</v>
      </c>
      <c r="G38" s="148">
        <f t="shared" si="17"/>
        <v>38.07959208</v>
      </c>
      <c r="H38" s="148">
        <f t="shared" si="17"/>
        <v>39.25539176</v>
      </c>
      <c r="I38" s="148">
        <f t="shared" si="17"/>
        <v>37.56590916</v>
      </c>
      <c r="J38" s="148">
        <f t="shared" si="17"/>
        <v>33.02935705</v>
      </c>
      <c r="K38" s="148">
        <f t="shared" si="17"/>
        <v>35.41275362</v>
      </c>
      <c r="L38" s="148">
        <f t="shared" si="17"/>
        <v>36.92490627</v>
      </c>
      <c r="M38" s="148">
        <f t="shared" si="17"/>
        <v>38.45575211</v>
      </c>
      <c r="N38" s="148">
        <f t="shared" si="17"/>
        <v>35.50216523</v>
      </c>
    </row>
    <row r="39">
      <c r="A39" s="150" t="s">
        <v>362</v>
      </c>
      <c r="B39" s="2"/>
      <c r="C39" s="2"/>
      <c r="D39" s="2"/>
      <c r="E39" s="2"/>
      <c r="F39" s="2"/>
      <c r="G39" s="2"/>
      <c r="H39" s="2"/>
      <c r="I39" s="2"/>
      <c r="J39" s="2"/>
      <c r="K39" s="3"/>
      <c r="L39" s="151">
        <f>AVERAGE(L38:N38)</f>
        <v>36.96094121</v>
      </c>
      <c r="M39" s="2"/>
      <c r="N39" s="3"/>
    </row>
    <row r="41">
      <c r="B41" s="152" t="s">
        <v>333</v>
      </c>
      <c r="C41" s="153">
        <v>3.5526604E7</v>
      </c>
      <c r="D41" s="153">
        <v>3.6784205E7</v>
      </c>
      <c r="E41" s="153">
        <v>3.6217405E7</v>
      </c>
      <c r="F41" s="153">
        <v>3.3898205E7</v>
      </c>
      <c r="G41" s="153">
        <v>3.4161205E7</v>
      </c>
      <c r="H41" s="153">
        <v>3.4177355E7</v>
      </c>
      <c r="I41" s="153">
        <v>3.4177355E7</v>
      </c>
      <c r="J41" s="153">
        <v>3.4709355E7</v>
      </c>
      <c r="K41" s="153">
        <v>3.5423905E7</v>
      </c>
      <c r="L41" s="153">
        <v>3.5423905E7</v>
      </c>
      <c r="M41" s="153">
        <v>3.5423905E7</v>
      </c>
      <c r="N41" s="153">
        <v>3.5423905E7</v>
      </c>
    </row>
    <row r="42">
      <c r="B42" s="152" t="s">
        <v>363</v>
      </c>
      <c r="C42" s="154">
        <f t="shared" ref="C42:N42" si="18">C41/33/12</f>
        <v>89713.64646</v>
      </c>
      <c r="D42" s="154">
        <f t="shared" si="18"/>
        <v>92889.40657</v>
      </c>
      <c r="E42" s="154">
        <f t="shared" si="18"/>
        <v>91458.09343</v>
      </c>
      <c r="F42" s="154">
        <f t="shared" si="18"/>
        <v>85601.52778</v>
      </c>
      <c r="G42" s="154">
        <f t="shared" si="18"/>
        <v>86265.66919</v>
      </c>
      <c r="H42" s="154">
        <f t="shared" si="18"/>
        <v>86306.45202</v>
      </c>
      <c r="I42" s="154">
        <f t="shared" si="18"/>
        <v>86306.45202</v>
      </c>
      <c r="J42" s="154">
        <f t="shared" si="18"/>
        <v>87649.88636</v>
      </c>
      <c r="K42" s="154">
        <f t="shared" si="18"/>
        <v>89454.30556</v>
      </c>
      <c r="L42" s="154">
        <f t="shared" si="18"/>
        <v>89454.30556</v>
      </c>
      <c r="M42" s="154">
        <f t="shared" si="18"/>
        <v>89454.30556</v>
      </c>
      <c r="N42" s="154">
        <f t="shared" si="18"/>
        <v>89454.30556</v>
      </c>
    </row>
    <row r="43">
      <c r="B43" s="152" t="s">
        <v>364</v>
      </c>
      <c r="C43" s="133">
        <v>4843753.0</v>
      </c>
      <c r="D43" s="133">
        <v>4843753.0</v>
      </c>
      <c r="E43" s="133">
        <v>4273753.0</v>
      </c>
      <c r="F43" s="133">
        <v>4273753.0</v>
      </c>
      <c r="G43" s="133">
        <v>4273753.0</v>
      </c>
      <c r="H43" s="133">
        <v>4273753.0</v>
      </c>
      <c r="I43" s="133">
        <f t="shared" ref="I43:J43" si="19">9705752.98-3500000</f>
        <v>6205752.98</v>
      </c>
      <c r="J43" s="133">
        <f t="shared" si="19"/>
        <v>6205752.98</v>
      </c>
      <c r="K43" s="24">
        <v>6565753.0</v>
      </c>
      <c r="L43" s="24">
        <v>6565753.0</v>
      </c>
      <c r="M43" s="24">
        <v>6565753.0</v>
      </c>
      <c r="N43" s="24">
        <v>6565753.0</v>
      </c>
    </row>
    <row r="44">
      <c r="B44" s="152" t="s">
        <v>365</v>
      </c>
      <c r="C44" s="134">
        <f t="shared" ref="C44:N44" si="20">C43/33/12</f>
        <v>12231.69949</v>
      </c>
      <c r="D44" s="134">
        <f t="shared" si="20"/>
        <v>12231.69949</v>
      </c>
      <c r="E44" s="134">
        <f t="shared" si="20"/>
        <v>10792.30556</v>
      </c>
      <c r="F44" s="134">
        <f t="shared" si="20"/>
        <v>10792.30556</v>
      </c>
      <c r="G44" s="134">
        <f t="shared" si="20"/>
        <v>10792.30556</v>
      </c>
      <c r="H44" s="134">
        <f t="shared" si="20"/>
        <v>10792.30556</v>
      </c>
      <c r="I44" s="134">
        <f t="shared" si="20"/>
        <v>15671.09338</v>
      </c>
      <c r="J44" s="134">
        <f t="shared" si="20"/>
        <v>15671.09338</v>
      </c>
      <c r="K44" s="134">
        <f t="shared" si="20"/>
        <v>16580.18434</v>
      </c>
      <c r="L44" s="134">
        <f t="shared" si="20"/>
        <v>16580.18434</v>
      </c>
      <c r="M44" s="134">
        <f t="shared" si="20"/>
        <v>16580.18434</v>
      </c>
      <c r="N44" s="134">
        <f t="shared" si="20"/>
        <v>16580.18434</v>
      </c>
    </row>
    <row r="45">
      <c r="B45" s="152" t="s">
        <v>366</v>
      </c>
      <c r="C45" s="134">
        <v>100392.1568627451</v>
      </c>
      <c r="D45" s="134">
        <v>100392.1568627451</v>
      </c>
      <c r="E45" s="134">
        <v>95333.33333333333</v>
      </c>
      <c r="F45" s="134">
        <v>91666.66666666667</v>
      </c>
      <c r="G45" s="134">
        <v>91666.66666666667</v>
      </c>
      <c r="H45" s="134">
        <v>91666.66666666667</v>
      </c>
      <c r="I45" s="134">
        <v>93351.33333333333</v>
      </c>
      <c r="J45" s="134">
        <v>93351.33333333333</v>
      </c>
      <c r="K45" s="134">
        <v>93351.33333333333</v>
      </c>
      <c r="L45" s="134">
        <v>93351.33333333333</v>
      </c>
      <c r="M45" s="134">
        <v>93351.33333333333</v>
      </c>
      <c r="N45" s="134">
        <v>93351.33333333333</v>
      </c>
    </row>
    <row r="46">
      <c r="B46" s="152" t="s">
        <v>367</v>
      </c>
      <c r="C46" s="134">
        <f t="shared" ref="C46:N46" si="21">(C42+C44)-C45</f>
        <v>1553.189097</v>
      </c>
      <c r="D46" s="134">
        <f t="shared" si="21"/>
        <v>4728.949198</v>
      </c>
      <c r="E46" s="134">
        <f t="shared" si="21"/>
        <v>6917.065657</v>
      </c>
      <c r="F46" s="134">
        <f t="shared" si="21"/>
        <v>4727.166667</v>
      </c>
      <c r="G46" s="134">
        <f t="shared" si="21"/>
        <v>5391.308081</v>
      </c>
      <c r="H46" s="134">
        <f t="shared" si="21"/>
        <v>5432.090909</v>
      </c>
      <c r="I46" s="134">
        <f t="shared" si="21"/>
        <v>8626.212071</v>
      </c>
      <c r="J46" s="134">
        <f t="shared" si="21"/>
        <v>9969.646414</v>
      </c>
      <c r="K46" s="134">
        <f t="shared" si="21"/>
        <v>12683.15657</v>
      </c>
      <c r="L46" s="134">
        <f t="shared" si="21"/>
        <v>12683.15657</v>
      </c>
      <c r="M46" s="134">
        <f t="shared" si="21"/>
        <v>12683.15657</v>
      </c>
      <c r="N46" s="134">
        <f t="shared" si="21"/>
        <v>12683.15657</v>
      </c>
    </row>
    <row r="47">
      <c r="B47" s="152" t="s">
        <v>368</v>
      </c>
      <c r="C47" s="134">
        <v>15011.029166666667</v>
      </c>
      <c r="D47" s="134">
        <v>15011.029166666667</v>
      </c>
      <c r="E47" s="134">
        <v>15011.029166666667</v>
      </c>
      <c r="F47" s="134">
        <v>15011.029166666667</v>
      </c>
      <c r="G47" s="134">
        <v>15011.029166666667</v>
      </c>
      <c r="H47" s="134">
        <v>15011.029166666667</v>
      </c>
      <c r="I47" s="134">
        <v>15011.029166666667</v>
      </c>
      <c r="J47" s="134">
        <f t="shared" ref="J47:N47" si="22">15011.0291666667+12626.26</f>
        <v>27637.28917</v>
      </c>
      <c r="K47" s="134">
        <f t="shared" si="22"/>
        <v>27637.28917</v>
      </c>
      <c r="L47" s="154">
        <f t="shared" si="22"/>
        <v>27637.28917</v>
      </c>
      <c r="M47" s="154">
        <f t="shared" si="22"/>
        <v>27637.28917</v>
      </c>
      <c r="N47" s="154">
        <f t="shared" si="22"/>
        <v>27637.28917</v>
      </c>
    </row>
    <row r="48">
      <c r="B48" s="152" t="s">
        <v>369</v>
      </c>
      <c r="C48" s="134">
        <f t="shared" ref="C48:N48" si="23">C47+C46</f>
        <v>16564.21826</v>
      </c>
      <c r="D48" s="134">
        <f t="shared" si="23"/>
        <v>19739.97836</v>
      </c>
      <c r="E48" s="134">
        <f t="shared" si="23"/>
        <v>21928.09482</v>
      </c>
      <c r="F48" s="134">
        <f t="shared" si="23"/>
        <v>19738.19583</v>
      </c>
      <c r="G48" s="134">
        <f t="shared" si="23"/>
        <v>20402.33725</v>
      </c>
      <c r="H48" s="134">
        <f t="shared" si="23"/>
        <v>20443.12008</v>
      </c>
      <c r="I48" s="134">
        <f t="shared" si="23"/>
        <v>23637.24124</v>
      </c>
      <c r="J48" s="134">
        <f t="shared" si="23"/>
        <v>37606.93558</v>
      </c>
      <c r="K48" s="134">
        <f t="shared" si="23"/>
        <v>40320.44573</v>
      </c>
      <c r="L48" s="134">
        <f t="shared" si="23"/>
        <v>40320.44573</v>
      </c>
      <c r="M48" s="134">
        <f t="shared" si="23"/>
        <v>40320.44573</v>
      </c>
      <c r="N48" s="134">
        <f t="shared" si="23"/>
        <v>40320.44573</v>
      </c>
    </row>
    <row r="49">
      <c r="B49" s="152" t="s">
        <v>370</v>
      </c>
      <c r="C49" s="134">
        <f t="shared" ref="C49:N49" si="24">C42+C44</f>
        <v>101945.346</v>
      </c>
      <c r="D49" s="134">
        <f t="shared" si="24"/>
        <v>105121.1061</v>
      </c>
      <c r="E49" s="134">
        <f t="shared" si="24"/>
        <v>102250.399</v>
      </c>
      <c r="F49" s="134">
        <f t="shared" si="24"/>
        <v>96393.83333</v>
      </c>
      <c r="G49" s="134">
        <f t="shared" si="24"/>
        <v>97057.97475</v>
      </c>
      <c r="H49" s="134">
        <f t="shared" si="24"/>
        <v>97098.75758</v>
      </c>
      <c r="I49" s="134">
        <f t="shared" si="24"/>
        <v>101977.5454</v>
      </c>
      <c r="J49" s="134">
        <f t="shared" si="24"/>
        <v>103320.9797</v>
      </c>
      <c r="K49" s="134">
        <f t="shared" si="24"/>
        <v>106034.4899</v>
      </c>
      <c r="L49" s="134">
        <f t="shared" si="24"/>
        <v>106034.4899</v>
      </c>
      <c r="M49" s="134">
        <f t="shared" si="24"/>
        <v>106034.4899</v>
      </c>
      <c r="N49" s="134">
        <f t="shared" si="24"/>
        <v>106034.4899</v>
      </c>
    </row>
    <row r="51">
      <c r="C51" s="155"/>
      <c r="D51" s="155"/>
      <c r="E51" s="155"/>
      <c r="F51" s="155"/>
      <c r="G51" s="155"/>
      <c r="H51" s="155"/>
      <c r="I51" s="155"/>
      <c r="J51" s="155"/>
      <c r="K51" s="155"/>
      <c r="L51" s="155"/>
      <c r="M51" s="155"/>
      <c r="N51" s="156"/>
    </row>
    <row r="52">
      <c r="C52" s="154"/>
      <c r="D52" s="154"/>
      <c r="E52" s="154"/>
      <c r="F52" s="154"/>
      <c r="G52" s="154"/>
      <c r="H52" s="154"/>
      <c r="I52" s="154"/>
      <c r="J52" s="154"/>
      <c r="K52" s="154"/>
      <c r="L52" s="154"/>
      <c r="M52" s="154"/>
    </row>
    <row r="53">
      <c r="C53" s="133"/>
      <c r="D53" s="133"/>
      <c r="E53" s="133"/>
      <c r="F53" s="133"/>
      <c r="G53" s="133"/>
      <c r="H53" s="133"/>
      <c r="I53" s="133"/>
      <c r="J53" s="133"/>
      <c r="K53" s="133"/>
      <c r="L53" s="24"/>
      <c r="M53" s="24"/>
    </row>
    <row r="54">
      <c r="C54" s="134"/>
      <c r="D54" s="134"/>
      <c r="E54" s="134"/>
      <c r="F54" s="134"/>
      <c r="G54" s="134"/>
      <c r="H54" s="134"/>
      <c r="I54" s="134"/>
      <c r="J54" s="134"/>
      <c r="K54" s="134"/>
      <c r="L54" s="134"/>
      <c r="M54" s="134"/>
    </row>
    <row r="55">
      <c r="C55" s="134"/>
      <c r="D55" s="134"/>
      <c r="E55" s="134"/>
      <c r="F55" s="134"/>
      <c r="G55" s="134"/>
      <c r="H55" s="134"/>
      <c r="I55" s="134"/>
      <c r="J55" s="134"/>
      <c r="K55" s="134"/>
      <c r="L55" s="134"/>
      <c r="M55" s="134"/>
    </row>
    <row r="56">
      <c r="C56" s="134"/>
      <c r="D56" s="134"/>
      <c r="E56" s="134"/>
      <c r="F56" s="134"/>
      <c r="G56" s="134"/>
      <c r="H56" s="134"/>
      <c r="I56" s="134"/>
      <c r="J56" s="134"/>
      <c r="K56" s="134"/>
      <c r="L56" s="134"/>
      <c r="M56" s="134"/>
    </row>
    <row r="57">
      <c r="C57" s="134"/>
      <c r="D57" s="134"/>
      <c r="E57" s="134"/>
      <c r="F57" s="134"/>
      <c r="G57" s="134"/>
      <c r="H57" s="134"/>
      <c r="I57" s="134"/>
      <c r="J57" s="134"/>
      <c r="K57" s="134"/>
      <c r="L57" s="134"/>
      <c r="M57" s="154"/>
    </row>
    <row r="58">
      <c r="C58" s="134"/>
      <c r="D58" s="134"/>
      <c r="E58" s="134"/>
      <c r="F58" s="134"/>
      <c r="G58" s="134"/>
      <c r="H58" s="134"/>
      <c r="I58" s="134"/>
      <c r="J58" s="134"/>
      <c r="K58" s="134"/>
      <c r="L58" s="134"/>
      <c r="M58" s="134"/>
    </row>
    <row r="59"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</row>
  </sheetData>
  <mergeCells count="16">
    <mergeCell ref="H2:H4"/>
    <mergeCell ref="I2:I4"/>
    <mergeCell ref="J2:J4"/>
    <mergeCell ref="K2:K4"/>
    <mergeCell ref="L2:L4"/>
    <mergeCell ref="M2:M4"/>
    <mergeCell ref="N2:N4"/>
    <mergeCell ref="A39:K39"/>
    <mergeCell ref="L39:N39"/>
    <mergeCell ref="A2:A4"/>
    <mergeCell ref="B2:B4"/>
    <mergeCell ref="C2:C4"/>
    <mergeCell ref="D2:D4"/>
    <mergeCell ref="E2:E4"/>
    <mergeCell ref="F2:F4"/>
    <mergeCell ref="G2:G4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15" width="6.38"/>
  </cols>
  <sheetData>
    <row r="1">
      <c r="A1" s="303" t="s">
        <v>714</v>
      </c>
      <c r="O1" s="303"/>
    </row>
    <row r="2">
      <c r="A2" s="304"/>
      <c r="B2" s="305" t="s">
        <v>715</v>
      </c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7"/>
    </row>
    <row r="3">
      <c r="A3" s="308" t="s">
        <v>716</v>
      </c>
      <c r="B3" s="309">
        <v>1.0</v>
      </c>
      <c r="C3" s="309">
        <f t="shared" ref="C3:N3" si="1">B3+1</f>
        <v>2</v>
      </c>
      <c r="D3" s="309">
        <f t="shared" si="1"/>
        <v>3</v>
      </c>
      <c r="E3" s="309">
        <f t="shared" si="1"/>
        <v>4</v>
      </c>
      <c r="F3" s="309">
        <f t="shared" si="1"/>
        <v>5</v>
      </c>
      <c r="G3" s="309">
        <f t="shared" si="1"/>
        <v>6</v>
      </c>
      <c r="H3" s="309">
        <f t="shared" si="1"/>
        <v>7</v>
      </c>
      <c r="I3" s="309">
        <f t="shared" si="1"/>
        <v>8</v>
      </c>
      <c r="J3" s="309">
        <f t="shared" si="1"/>
        <v>9</v>
      </c>
      <c r="K3" s="309">
        <f t="shared" si="1"/>
        <v>10</v>
      </c>
      <c r="L3" s="309">
        <f t="shared" si="1"/>
        <v>11</v>
      </c>
      <c r="M3" s="309">
        <f t="shared" si="1"/>
        <v>12</v>
      </c>
      <c r="N3" s="309">
        <f t="shared" si="1"/>
        <v>13</v>
      </c>
      <c r="O3" s="270" t="s">
        <v>358</v>
      </c>
    </row>
    <row r="4">
      <c r="A4" s="310" t="s">
        <v>717</v>
      </c>
      <c r="B4" s="311">
        <v>0.0</v>
      </c>
      <c r="C4" s="311">
        <v>0.0</v>
      </c>
      <c r="D4" s="311">
        <v>0.0</v>
      </c>
      <c r="E4" s="311">
        <v>0.0</v>
      </c>
      <c r="F4" s="311"/>
      <c r="G4" s="311"/>
      <c r="H4" s="311"/>
      <c r="I4" s="311"/>
      <c r="J4" s="311"/>
      <c r="K4" s="311"/>
      <c r="L4" s="311"/>
      <c r="M4" s="311"/>
      <c r="N4" s="311"/>
      <c r="O4" s="311">
        <f t="shared" ref="O4:O7" si="2">SUM(B4:N4)</f>
        <v>0</v>
      </c>
    </row>
    <row r="5">
      <c r="A5" s="310" t="s">
        <v>718</v>
      </c>
      <c r="B5" s="311">
        <v>0.0</v>
      </c>
      <c r="C5" s="311">
        <v>0.0</v>
      </c>
      <c r="D5" s="311">
        <v>0.0</v>
      </c>
      <c r="E5" s="311">
        <v>0.0</v>
      </c>
      <c r="F5" s="311"/>
      <c r="G5" s="311"/>
      <c r="H5" s="311"/>
      <c r="I5" s="311"/>
      <c r="J5" s="311"/>
      <c r="K5" s="311"/>
      <c r="L5" s="311"/>
      <c r="M5" s="311"/>
      <c r="N5" s="311"/>
      <c r="O5" s="311">
        <f t="shared" si="2"/>
        <v>0</v>
      </c>
    </row>
    <row r="6">
      <c r="A6" s="310" t="s">
        <v>719</v>
      </c>
      <c r="B6" s="311">
        <v>1.0</v>
      </c>
      <c r="C6" s="311">
        <v>12.0</v>
      </c>
      <c r="D6" s="311">
        <v>8.0</v>
      </c>
      <c r="E6" s="311">
        <v>4.0</v>
      </c>
      <c r="F6" s="311"/>
      <c r="G6" s="311"/>
      <c r="H6" s="311"/>
      <c r="I6" s="311"/>
      <c r="J6" s="311"/>
      <c r="K6" s="311"/>
      <c r="L6" s="311"/>
      <c r="M6" s="311"/>
      <c r="N6" s="311"/>
      <c r="O6" s="311">
        <f t="shared" si="2"/>
        <v>25</v>
      </c>
    </row>
    <row r="7">
      <c r="A7" s="310" t="s">
        <v>720</v>
      </c>
      <c r="B7" s="311">
        <v>1.0</v>
      </c>
      <c r="C7" s="311">
        <v>2.0</v>
      </c>
      <c r="D7" s="311">
        <v>4.0</v>
      </c>
      <c r="E7" s="311">
        <v>1.0</v>
      </c>
      <c r="F7" s="311"/>
      <c r="G7" s="311"/>
      <c r="H7" s="311"/>
      <c r="I7" s="311"/>
      <c r="J7" s="311"/>
      <c r="K7" s="311"/>
      <c r="L7" s="311"/>
      <c r="M7" s="311"/>
      <c r="N7" s="311"/>
      <c r="O7" s="311">
        <f t="shared" si="2"/>
        <v>8</v>
      </c>
    </row>
    <row r="8">
      <c r="A8" s="312" t="s">
        <v>721</v>
      </c>
      <c r="B8" s="313"/>
      <c r="C8" s="313"/>
      <c r="D8" s="313"/>
      <c r="E8" s="313"/>
      <c r="F8" s="313"/>
      <c r="G8" s="313"/>
      <c r="H8" s="313"/>
      <c r="I8" s="313"/>
      <c r="J8" s="313"/>
      <c r="K8" s="313"/>
      <c r="L8" s="313"/>
      <c r="M8" s="313"/>
      <c r="N8" s="313"/>
      <c r="O8" s="314">
        <f>(O4*8)+(O5*4)+(O6*2)+(O7)</f>
        <v>58</v>
      </c>
    </row>
    <row r="9">
      <c r="A9" s="315"/>
      <c r="B9" s="307"/>
      <c r="C9" s="307"/>
      <c r="D9" s="307"/>
      <c r="E9" s="307"/>
      <c r="F9" s="307"/>
      <c r="G9" s="307"/>
      <c r="H9" s="307"/>
      <c r="I9" s="307"/>
      <c r="J9" s="307"/>
      <c r="K9" s="307"/>
      <c r="L9" s="307"/>
      <c r="M9" s="307"/>
      <c r="N9" s="307"/>
      <c r="O9" s="307"/>
    </row>
    <row r="10">
      <c r="A10" s="304"/>
      <c r="B10" s="305" t="s">
        <v>722</v>
      </c>
      <c r="C10" s="306"/>
      <c r="D10" s="306"/>
      <c r="E10" s="306"/>
      <c r="F10" s="306"/>
      <c r="G10" s="306"/>
      <c r="H10" s="306"/>
      <c r="I10" s="306"/>
      <c r="J10" s="306"/>
      <c r="K10" s="306"/>
      <c r="L10" s="306"/>
      <c r="M10" s="306"/>
      <c r="N10" s="306"/>
      <c r="O10" s="307"/>
    </row>
    <row r="11">
      <c r="A11" s="308" t="s">
        <v>716</v>
      </c>
      <c r="B11" s="309">
        <v>1.0</v>
      </c>
      <c r="C11" s="309">
        <f t="shared" ref="C11:N11" si="3">B11+1</f>
        <v>2</v>
      </c>
      <c r="D11" s="309">
        <f t="shared" si="3"/>
        <v>3</v>
      </c>
      <c r="E11" s="309">
        <f t="shared" si="3"/>
        <v>4</v>
      </c>
      <c r="F11" s="309">
        <f t="shared" si="3"/>
        <v>5</v>
      </c>
      <c r="G11" s="309">
        <f t="shared" si="3"/>
        <v>6</v>
      </c>
      <c r="H11" s="309">
        <f t="shared" si="3"/>
        <v>7</v>
      </c>
      <c r="I11" s="309">
        <f t="shared" si="3"/>
        <v>8</v>
      </c>
      <c r="J11" s="309">
        <f t="shared" si="3"/>
        <v>9</v>
      </c>
      <c r="K11" s="309">
        <f t="shared" si="3"/>
        <v>10</v>
      </c>
      <c r="L11" s="309">
        <f t="shared" si="3"/>
        <v>11</v>
      </c>
      <c r="M11" s="309">
        <f t="shared" si="3"/>
        <v>12</v>
      </c>
      <c r="N11" s="309">
        <f t="shared" si="3"/>
        <v>13</v>
      </c>
      <c r="O11" s="270" t="s">
        <v>358</v>
      </c>
    </row>
    <row r="12">
      <c r="A12" s="310" t="s">
        <v>717</v>
      </c>
      <c r="B12" s="311">
        <v>1.0</v>
      </c>
      <c r="C12" s="311">
        <v>0.0</v>
      </c>
      <c r="D12" s="311">
        <v>2.0</v>
      </c>
      <c r="E12" s="311">
        <v>0.0</v>
      </c>
      <c r="F12" s="311">
        <v>0.0</v>
      </c>
      <c r="G12" s="311">
        <v>0.0</v>
      </c>
      <c r="H12" s="311">
        <v>0.0</v>
      </c>
      <c r="I12" s="311">
        <v>0.0</v>
      </c>
      <c r="J12" s="311">
        <v>0.0</v>
      </c>
      <c r="K12" s="311">
        <v>0.0</v>
      </c>
      <c r="L12" s="311">
        <v>0.0</v>
      </c>
      <c r="M12" s="311">
        <v>0.0</v>
      </c>
      <c r="N12" s="311">
        <v>0.0</v>
      </c>
      <c r="O12" s="311">
        <f t="shared" ref="O12:O15" si="4">SUM(B12:N12)</f>
        <v>3</v>
      </c>
    </row>
    <row r="13">
      <c r="A13" s="310" t="s">
        <v>718</v>
      </c>
      <c r="B13" s="311">
        <v>0.0</v>
      </c>
      <c r="C13" s="311">
        <v>0.0</v>
      </c>
      <c r="D13" s="311">
        <v>0.0</v>
      </c>
      <c r="E13" s="311">
        <v>0.0</v>
      </c>
      <c r="F13" s="311">
        <v>0.0</v>
      </c>
      <c r="G13" s="311">
        <v>0.0</v>
      </c>
      <c r="H13" s="311">
        <v>0.0</v>
      </c>
      <c r="I13" s="311">
        <v>0.0</v>
      </c>
      <c r="J13" s="311">
        <v>1.0</v>
      </c>
      <c r="K13" s="311">
        <v>0.0</v>
      </c>
      <c r="L13" s="311">
        <v>0.0</v>
      </c>
      <c r="M13" s="311">
        <v>2.0</v>
      </c>
      <c r="N13" s="311">
        <v>1.0</v>
      </c>
      <c r="O13" s="311">
        <f t="shared" si="4"/>
        <v>4</v>
      </c>
    </row>
    <row r="14">
      <c r="A14" s="310" t="s">
        <v>719</v>
      </c>
      <c r="B14" s="311">
        <v>3.0</v>
      </c>
      <c r="C14" s="311">
        <v>6.0</v>
      </c>
      <c r="D14" s="311">
        <v>7.0</v>
      </c>
      <c r="E14" s="311">
        <v>2.0</v>
      </c>
      <c r="F14" s="311">
        <v>10.0</v>
      </c>
      <c r="G14" s="311">
        <v>6.0</v>
      </c>
      <c r="H14" s="311">
        <v>5.0</v>
      </c>
      <c r="I14" s="311">
        <v>9.0</v>
      </c>
      <c r="J14" s="311">
        <v>7.0</v>
      </c>
      <c r="K14" s="311">
        <v>6.0</v>
      </c>
      <c r="L14" s="311">
        <v>6.0</v>
      </c>
      <c r="M14" s="311">
        <v>7.0</v>
      </c>
      <c r="N14" s="311">
        <v>3.0</v>
      </c>
      <c r="O14" s="311">
        <f t="shared" si="4"/>
        <v>77</v>
      </c>
    </row>
    <row r="15">
      <c r="A15" s="310" t="s">
        <v>720</v>
      </c>
      <c r="B15" s="311">
        <v>0.0</v>
      </c>
      <c r="C15" s="311">
        <v>2.0</v>
      </c>
      <c r="D15" s="311">
        <v>1.0</v>
      </c>
      <c r="E15" s="311">
        <v>3.0</v>
      </c>
      <c r="F15" s="311">
        <v>1.0</v>
      </c>
      <c r="G15" s="311">
        <v>2.0</v>
      </c>
      <c r="H15" s="311">
        <v>2.0</v>
      </c>
      <c r="I15" s="311">
        <v>1.0</v>
      </c>
      <c r="J15" s="311">
        <v>2.0</v>
      </c>
      <c r="K15" s="311">
        <v>2.0</v>
      </c>
      <c r="L15" s="311">
        <v>4.0</v>
      </c>
      <c r="M15" s="311">
        <v>4.0</v>
      </c>
      <c r="N15" s="311">
        <v>1.0</v>
      </c>
      <c r="O15" s="311">
        <f t="shared" si="4"/>
        <v>25</v>
      </c>
    </row>
    <row r="16">
      <c r="A16" s="312" t="s">
        <v>721</v>
      </c>
      <c r="B16" s="313"/>
      <c r="C16" s="313"/>
      <c r="D16" s="313"/>
      <c r="E16" s="313"/>
      <c r="F16" s="313"/>
      <c r="G16" s="313"/>
      <c r="H16" s="313"/>
      <c r="I16" s="313"/>
      <c r="J16" s="313"/>
      <c r="K16" s="313"/>
      <c r="L16" s="313"/>
      <c r="M16" s="313"/>
      <c r="N16" s="313"/>
      <c r="O16" s="314">
        <f>(O12*8)+(O13*4)+(O14*2)+(O15)</f>
        <v>219</v>
      </c>
    </row>
    <row r="17">
      <c r="A17" s="315"/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</row>
    <row r="18">
      <c r="A18" s="315"/>
      <c r="B18" s="305" t="s">
        <v>723</v>
      </c>
      <c r="C18" s="306"/>
      <c r="D18" s="306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7"/>
    </row>
    <row r="19">
      <c r="A19" s="308" t="s">
        <v>716</v>
      </c>
      <c r="B19" s="309">
        <v>1.0</v>
      </c>
      <c r="C19" s="309">
        <f t="shared" ref="C19:N19" si="5">B19+1</f>
        <v>2</v>
      </c>
      <c r="D19" s="309">
        <f t="shared" si="5"/>
        <v>3</v>
      </c>
      <c r="E19" s="309">
        <f t="shared" si="5"/>
        <v>4</v>
      </c>
      <c r="F19" s="309">
        <f t="shared" si="5"/>
        <v>5</v>
      </c>
      <c r="G19" s="309">
        <f t="shared" si="5"/>
        <v>6</v>
      </c>
      <c r="H19" s="309">
        <f t="shared" si="5"/>
        <v>7</v>
      </c>
      <c r="I19" s="309">
        <f t="shared" si="5"/>
        <v>8</v>
      </c>
      <c r="J19" s="309">
        <f t="shared" si="5"/>
        <v>9</v>
      </c>
      <c r="K19" s="309">
        <f t="shared" si="5"/>
        <v>10</v>
      </c>
      <c r="L19" s="309">
        <f t="shared" si="5"/>
        <v>11</v>
      </c>
      <c r="M19" s="309">
        <f t="shared" si="5"/>
        <v>12</v>
      </c>
      <c r="N19" s="309">
        <f t="shared" si="5"/>
        <v>13</v>
      </c>
      <c r="O19" s="270" t="s">
        <v>358</v>
      </c>
    </row>
    <row r="20">
      <c r="A20" s="310" t="s">
        <v>724</v>
      </c>
      <c r="B20" s="311">
        <v>0.0</v>
      </c>
      <c r="C20" s="311">
        <v>0.0</v>
      </c>
      <c r="D20" s="311">
        <v>0.0</v>
      </c>
      <c r="E20" s="311">
        <v>0.0</v>
      </c>
      <c r="F20" s="311">
        <v>0.0</v>
      </c>
      <c r="G20" s="311">
        <v>0.0</v>
      </c>
      <c r="H20" s="311">
        <v>0.0</v>
      </c>
      <c r="I20" s="311">
        <v>0.0</v>
      </c>
      <c r="J20" s="311">
        <v>0.0</v>
      </c>
      <c r="K20" s="311">
        <v>0.0</v>
      </c>
      <c r="L20" s="311">
        <v>0.0</v>
      </c>
      <c r="M20" s="311">
        <v>3.0</v>
      </c>
      <c r="N20" s="311">
        <v>2.0</v>
      </c>
      <c r="O20" s="311">
        <f t="shared" ref="O20:O23" si="6">SUM(B20:N20)</f>
        <v>5</v>
      </c>
    </row>
    <row r="21">
      <c r="A21" s="310" t="s">
        <v>725</v>
      </c>
      <c r="B21" s="311">
        <v>0.0</v>
      </c>
      <c r="C21" s="311">
        <v>0.0</v>
      </c>
      <c r="D21" s="311">
        <v>0.0</v>
      </c>
      <c r="E21" s="311">
        <v>1.0</v>
      </c>
      <c r="F21" s="311">
        <v>0.0</v>
      </c>
      <c r="G21" s="311">
        <v>0.0</v>
      </c>
      <c r="H21" s="311">
        <v>0.0</v>
      </c>
      <c r="I21" s="311">
        <v>0.0</v>
      </c>
      <c r="J21" s="311">
        <v>0.0</v>
      </c>
      <c r="K21" s="311">
        <v>0.0</v>
      </c>
      <c r="L21" s="311">
        <v>0.0</v>
      </c>
      <c r="M21" s="311">
        <v>0.0</v>
      </c>
      <c r="N21" s="311">
        <v>0.0</v>
      </c>
      <c r="O21" s="311">
        <f t="shared" si="6"/>
        <v>1</v>
      </c>
    </row>
    <row r="22">
      <c r="A22" s="310" t="s">
        <v>726</v>
      </c>
      <c r="B22" s="311">
        <v>2.0</v>
      </c>
      <c r="C22" s="311">
        <v>2.0</v>
      </c>
      <c r="D22" s="311">
        <v>7.0</v>
      </c>
      <c r="E22" s="311">
        <v>8.0</v>
      </c>
      <c r="F22" s="311">
        <v>8.0</v>
      </c>
      <c r="G22" s="311">
        <v>3.0</v>
      </c>
      <c r="H22" s="311">
        <v>10.0</v>
      </c>
      <c r="I22" s="311">
        <v>7.0</v>
      </c>
      <c r="J22" s="311">
        <v>12.0</v>
      </c>
      <c r="K22" s="311">
        <v>6.0</v>
      </c>
      <c r="L22" s="311">
        <v>2.0</v>
      </c>
      <c r="M22" s="311">
        <v>4.0</v>
      </c>
      <c r="N22" s="311">
        <v>5.0</v>
      </c>
      <c r="O22" s="311">
        <f t="shared" si="6"/>
        <v>76</v>
      </c>
    </row>
    <row r="23">
      <c r="A23" s="310" t="s">
        <v>727</v>
      </c>
      <c r="B23" s="311">
        <v>2.0</v>
      </c>
      <c r="C23" s="311">
        <v>0.0</v>
      </c>
      <c r="D23" s="311">
        <v>1.0</v>
      </c>
      <c r="E23" s="311">
        <v>1.0</v>
      </c>
      <c r="F23" s="311">
        <v>5.0</v>
      </c>
      <c r="G23" s="311">
        <v>1.0</v>
      </c>
      <c r="H23" s="311">
        <v>0.0</v>
      </c>
      <c r="I23" s="311">
        <v>2.0</v>
      </c>
      <c r="J23" s="311">
        <v>1.0</v>
      </c>
      <c r="K23" s="311">
        <v>1.0</v>
      </c>
      <c r="L23" s="311">
        <v>4.0</v>
      </c>
      <c r="M23" s="311">
        <v>2.0</v>
      </c>
      <c r="N23" s="311">
        <v>0.0</v>
      </c>
      <c r="O23" s="311">
        <f t="shared" si="6"/>
        <v>20</v>
      </c>
    </row>
    <row r="24">
      <c r="A24" s="312" t="s">
        <v>721</v>
      </c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6">
        <f>(O20*8)+(O21*4)+(O22*2)+(O23)</f>
        <v>216</v>
      </c>
    </row>
    <row r="2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</row>
    <row r="26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</row>
    <row r="27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</row>
    <row r="28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</row>
    <row r="29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</row>
    <row r="3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</row>
    <row r="3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</row>
    <row r="3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</row>
    <row r="3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</row>
    <row r="34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</row>
    <row r="3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</row>
    <row r="36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</row>
    <row r="37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</row>
    <row r="38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</row>
    <row r="39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</row>
    <row r="40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</row>
    <row r="4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</row>
    <row r="42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</row>
    <row r="43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</row>
    <row r="44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</row>
    <row r="4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</row>
    <row r="46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</row>
    <row r="47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</row>
    <row r="48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</row>
    <row r="49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</row>
    <row r="50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</row>
    <row r="5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</row>
    <row r="52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</row>
    <row r="53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</row>
    <row r="54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</row>
    <row r="5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</row>
    <row r="56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</row>
    <row r="57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</row>
    <row r="58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</row>
    <row r="59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</row>
    <row r="60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</row>
    <row r="6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</row>
    <row r="62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</row>
    <row r="63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</row>
    <row r="64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</row>
    <row r="6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</row>
    <row r="66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</row>
    <row r="67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</row>
    <row r="68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</row>
    <row r="69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</row>
    <row r="70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</row>
    <row r="7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</row>
    <row r="72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</row>
    <row r="73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</row>
    <row r="74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</row>
    <row r="7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</row>
    <row r="76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</row>
    <row r="77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</row>
    <row r="78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</row>
    <row r="79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</row>
    <row r="80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</row>
    <row r="8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</row>
    <row r="82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</row>
    <row r="83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</row>
    <row r="84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</row>
    <row r="8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</row>
    <row r="86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</row>
    <row r="87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</row>
    <row r="88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</row>
    <row r="89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</row>
    <row r="90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</row>
    <row r="9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</row>
    <row r="92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</row>
    <row r="93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</row>
    <row r="94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</row>
    <row r="9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</row>
    <row r="96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</row>
    <row r="97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</row>
    <row r="98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</row>
    <row r="99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</row>
    <row r="100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</row>
    <row r="10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</row>
    <row r="102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</row>
    <row r="103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</row>
    <row r="104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</row>
    <row r="10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</row>
    <row r="106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</row>
    <row r="107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</row>
    <row r="108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</row>
    <row r="109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</row>
    <row r="110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</row>
    <row r="11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</row>
    <row r="11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</row>
    <row r="113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</row>
    <row r="114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</row>
    <row r="11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</row>
    <row r="116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</row>
    <row r="117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</row>
    <row r="118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</row>
    <row r="119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</row>
    <row r="120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</row>
    <row r="12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</row>
    <row r="122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</row>
    <row r="123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</row>
    <row r="124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</row>
    <row r="1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</row>
    <row r="126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</row>
    <row r="127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</row>
    <row r="128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</row>
    <row r="129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</row>
    <row r="130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</row>
    <row r="13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</row>
    <row r="132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</row>
    <row r="133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</row>
    <row r="134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</row>
    <row r="1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</row>
    <row r="136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</row>
    <row r="137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</row>
    <row r="138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</row>
    <row r="139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</row>
    <row r="140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</row>
    <row r="14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</row>
    <row r="14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</row>
    <row r="1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</row>
    <row r="144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</row>
    <row r="14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</row>
    <row r="146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</row>
    <row r="147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</row>
    <row r="148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</row>
    <row r="149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</row>
    <row r="150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</row>
    <row r="15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</row>
    <row r="15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</row>
    <row r="153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</row>
    <row r="154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</row>
    <row r="15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</row>
    <row r="156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</row>
    <row r="15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</row>
    <row r="158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</row>
    <row r="159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</row>
    <row r="160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</row>
    <row r="16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</row>
    <row r="16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</row>
    <row r="163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</row>
    <row r="164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</row>
    <row r="16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</row>
    <row r="166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</row>
    <row r="16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</row>
    <row r="168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</row>
    <row r="169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</row>
    <row r="170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</row>
    <row r="17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</row>
    <row r="17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</row>
    <row r="173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</row>
    <row r="174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</row>
    <row r="17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</row>
    <row r="176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</row>
    <row r="17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</row>
    <row r="178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</row>
    <row r="179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</row>
    <row r="180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</row>
    <row r="18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</row>
    <row r="18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</row>
    <row r="183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</row>
    <row r="184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</row>
    <row r="18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</row>
    <row r="186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</row>
    <row r="187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</row>
    <row r="188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</row>
    <row r="189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</row>
    <row r="190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</row>
    <row r="19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</row>
    <row r="19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</row>
    <row r="193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</row>
    <row r="194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</row>
    <row r="19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</row>
    <row r="196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</row>
    <row r="197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</row>
    <row r="198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</row>
    <row r="199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</row>
    <row r="200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</row>
    <row r="20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</row>
    <row r="20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</row>
    <row r="20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</row>
    <row r="204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</row>
    <row r="20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</row>
    <row r="206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</row>
    <row r="207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</row>
    <row r="208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</row>
    <row r="209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</row>
    <row r="210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</row>
    <row r="21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</row>
    <row r="21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</row>
    <row r="21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</row>
    <row r="214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</row>
    <row r="21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</row>
    <row r="216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</row>
    <row r="217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</row>
    <row r="218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</row>
    <row r="219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</row>
    <row r="220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</row>
    <row r="22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</row>
    <row r="22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</row>
    <row r="22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</row>
    <row r="224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</row>
    <row r="2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</row>
    <row r="226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</row>
    <row r="227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</row>
    <row r="228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</row>
    <row r="229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</row>
    <row r="230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</row>
    <row r="23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</row>
    <row r="23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</row>
    <row r="233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</row>
    <row r="234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</row>
    <row r="2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</row>
    <row r="236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</row>
    <row r="237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</row>
    <row r="238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</row>
    <row r="239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</row>
    <row r="240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</row>
    <row r="24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</row>
    <row r="24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</row>
    <row r="243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</row>
    <row r="244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</row>
    <row r="24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</row>
    <row r="246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</row>
    <row r="247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</row>
    <row r="248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</row>
    <row r="249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</row>
    <row r="250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</row>
    <row r="25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</row>
    <row r="25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</row>
    <row r="253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</row>
    <row r="254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</row>
    <row r="25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</row>
    <row r="256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</row>
    <row r="257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</row>
    <row r="258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</row>
    <row r="259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</row>
    <row r="260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</row>
    <row r="26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</row>
    <row r="26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</row>
    <row r="263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</row>
    <row r="264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</row>
    <row r="26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</row>
    <row r="266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</row>
    <row r="267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</row>
    <row r="268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</row>
    <row r="269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</row>
    <row r="270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</row>
    <row r="27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</row>
    <row r="27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</row>
    <row r="273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</row>
    <row r="274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</row>
    <row r="27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</row>
    <row r="276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</row>
    <row r="277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</row>
    <row r="278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</row>
    <row r="279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</row>
    <row r="280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</row>
    <row r="28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</row>
    <row r="28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</row>
    <row r="283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</row>
    <row r="284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</row>
    <row r="28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</row>
    <row r="286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</row>
    <row r="287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</row>
    <row r="288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</row>
    <row r="289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</row>
    <row r="290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</row>
    <row r="29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</row>
    <row r="29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</row>
    <row r="293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</row>
    <row r="294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</row>
    <row r="29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</row>
    <row r="296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</row>
    <row r="297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</row>
    <row r="298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</row>
    <row r="299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</row>
    <row r="300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</row>
    <row r="30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</row>
    <row r="30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</row>
    <row r="30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</row>
    <row r="304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</row>
    <row r="30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</row>
    <row r="306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</row>
    <row r="307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</row>
    <row r="308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</row>
    <row r="309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</row>
    <row r="310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</row>
    <row r="31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</row>
    <row r="31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</row>
    <row r="31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</row>
    <row r="314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</row>
    <row r="31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</row>
    <row r="316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</row>
    <row r="317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</row>
    <row r="318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</row>
    <row r="319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</row>
    <row r="320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</row>
    <row r="32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</row>
    <row r="32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</row>
    <row r="32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</row>
    <row r="324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</row>
    <row r="32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</row>
    <row r="326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</row>
    <row r="327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</row>
    <row r="328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</row>
    <row r="329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</row>
    <row r="330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</row>
    <row r="33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</row>
    <row r="33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</row>
    <row r="333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</row>
    <row r="334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</row>
    <row r="3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</row>
    <row r="336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</row>
    <row r="337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</row>
    <row r="338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</row>
    <row r="339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</row>
    <row r="340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</row>
    <row r="34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</row>
    <row r="34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</row>
    <row r="343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</row>
    <row r="344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</row>
    <row r="34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</row>
    <row r="346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</row>
    <row r="347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</row>
    <row r="348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</row>
    <row r="349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</row>
    <row r="350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</row>
    <row r="35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</row>
    <row r="35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</row>
    <row r="353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</row>
    <row r="354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</row>
    <row r="35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</row>
    <row r="356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</row>
    <row r="357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</row>
    <row r="358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</row>
    <row r="359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</row>
    <row r="360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</row>
    <row r="36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</row>
    <row r="36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</row>
    <row r="363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</row>
    <row r="364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</row>
    <row r="36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</row>
    <row r="366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</row>
    <row r="367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</row>
    <row r="368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</row>
    <row r="369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</row>
    <row r="370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</row>
    <row r="37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</row>
    <row r="37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</row>
    <row r="373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</row>
    <row r="374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</row>
    <row r="37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</row>
    <row r="376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</row>
    <row r="377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</row>
    <row r="378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</row>
    <row r="379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</row>
    <row r="380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</row>
    <row r="38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</row>
    <row r="38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</row>
    <row r="383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</row>
    <row r="38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</row>
    <row r="38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</row>
    <row r="386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</row>
    <row r="387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</row>
    <row r="388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</row>
    <row r="389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</row>
    <row r="390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</row>
    <row r="39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</row>
    <row r="39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</row>
    <row r="393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</row>
    <row r="394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</row>
    <row r="39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</row>
    <row r="396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</row>
    <row r="397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</row>
    <row r="398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</row>
    <row r="399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</row>
    <row r="400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</row>
    <row r="40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</row>
    <row r="40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</row>
    <row r="40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</row>
    <row r="404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</row>
    <row r="40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</row>
    <row r="406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</row>
    <row r="407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</row>
    <row r="408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</row>
    <row r="409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</row>
    <row r="410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</row>
    <row r="41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</row>
    <row r="41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</row>
    <row r="413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</row>
    <row r="414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</row>
    <row r="41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</row>
    <row r="416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</row>
    <row r="417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</row>
    <row r="418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</row>
    <row r="419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</row>
    <row r="420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</row>
    <row r="42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</row>
    <row r="42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</row>
    <row r="42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</row>
    <row r="424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</row>
    <row r="4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</row>
    <row r="426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</row>
    <row r="427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</row>
    <row r="428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</row>
    <row r="429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</row>
    <row r="430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</row>
    <row r="43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</row>
    <row r="43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</row>
    <row r="433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</row>
    <row r="434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</row>
    <row r="4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</row>
    <row r="436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</row>
    <row r="437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</row>
    <row r="438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</row>
    <row r="439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</row>
    <row r="440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</row>
    <row r="44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</row>
    <row r="44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</row>
    <row r="443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</row>
    <row r="444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</row>
    <row r="44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</row>
    <row r="446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</row>
    <row r="447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</row>
    <row r="448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</row>
    <row r="449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</row>
    <row r="450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</row>
    <row r="45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</row>
    <row r="45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</row>
    <row r="453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</row>
    <row r="454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</row>
    <row r="45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</row>
    <row r="456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</row>
    <row r="457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</row>
    <row r="458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</row>
    <row r="459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</row>
    <row r="460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</row>
    <row r="46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</row>
    <row r="46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</row>
    <row r="463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</row>
    <row r="464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</row>
    <row r="46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</row>
    <row r="466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</row>
    <row r="467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</row>
    <row r="468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</row>
    <row r="469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</row>
    <row r="470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</row>
    <row r="47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</row>
    <row r="47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</row>
    <row r="47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</row>
    <row r="474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</row>
    <row r="47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</row>
    <row r="476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</row>
    <row r="477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</row>
    <row r="478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</row>
    <row r="479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</row>
    <row r="480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</row>
    <row r="48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</row>
    <row r="48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</row>
    <row r="48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</row>
    <row r="484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</row>
    <row r="48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</row>
    <row r="486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</row>
    <row r="487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</row>
    <row r="488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</row>
    <row r="489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</row>
    <row r="490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</row>
    <row r="49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</row>
    <row r="49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</row>
    <row r="49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</row>
    <row r="494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</row>
    <row r="49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</row>
    <row r="496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</row>
    <row r="497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</row>
    <row r="498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</row>
    <row r="499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</row>
    <row r="500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</row>
    <row r="50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</row>
    <row r="50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</row>
    <row r="50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</row>
    <row r="504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</row>
    <row r="50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</row>
    <row r="506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</row>
    <row r="507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</row>
    <row r="508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</row>
    <row r="509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</row>
    <row r="510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</row>
    <row r="51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</row>
    <row r="51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</row>
    <row r="51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</row>
    <row r="514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</row>
    <row r="51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</row>
    <row r="516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</row>
    <row r="517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</row>
    <row r="518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</row>
    <row r="519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</row>
    <row r="520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</row>
    <row r="52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</row>
    <row r="52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</row>
    <row r="523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</row>
    <row r="524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</row>
    <row r="5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</row>
    <row r="526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</row>
    <row r="527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</row>
    <row r="528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</row>
    <row r="529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</row>
    <row r="530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</row>
    <row r="53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</row>
    <row r="53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</row>
    <row r="53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</row>
    <row r="534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</row>
    <row r="5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</row>
    <row r="536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</row>
    <row r="537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</row>
    <row r="538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</row>
    <row r="539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</row>
    <row r="540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</row>
    <row r="54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</row>
    <row r="54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</row>
    <row r="543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</row>
    <row r="544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</row>
    <row r="54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</row>
    <row r="546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</row>
    <row r="547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</row>
    <row r="548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</row>
    <row r="549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</row>
    <row r="550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</row>
    <row r="55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</row>
    <row r="55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</row>
    <row r="55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</row>
    <row r="554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</row>
    <row r="55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</row>
    <row r="556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</row>
    <row r="557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</row>
    <row r="558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</row>
    <row r="559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</row>
    <row r="560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</row>
    <row r="56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</row>
    <row r="56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</row>
    <row r="56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</row>
    <row r="564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</row>
    <row r="56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</row>
    <row r="566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</row>
    <row r="567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</row>
    <row r="568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</row>
    <row r="569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</row>
    <row r="570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</row>
    <row r="57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</row>
    <row r="57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</row>
    <row r="57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</row>
    <row r="574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</row>
    <row r="57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</row>
    <row r="576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</row>
    <row r="577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</row>
    <row r="578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</row>
    <row r="579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</row>
    <row r="580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</row>
    <row r="58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</row>
    <row r="58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</row>
    <row r="58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</row>
    <row r="584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</row>
    <row r="58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</row>
    <row r="586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</row>
    <row r="587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</row>
    <row r="588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</row>
    <row r="589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</row>
    <row r="590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</row>
    <row r="59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</row>
    <row r="59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</row>
    <row r="59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</row>
    <row r="594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</row>
    <row r="59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</row>
    <row r="596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</row>
    <row r="597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</row>
    <row r="598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</row>
    <row r="599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</row>
    <row r="600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</row>
    <row r="60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</row>
    <row r="60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</row>
    <row r="60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</row>
    <row r="604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</row>
    <row r="60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</row>
    <row r="606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</row>
    <row r="607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</row>
    <row r="608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</row>
    <row r="609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</row>
    <row r="610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</row>
    <row r="61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</row>
    <row r="61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</row>
    <row r="61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</row>
    <row r="614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</row>
    <row r="61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</row>
    <row r="616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</row>
    <row r="617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</row>
    <row r="618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</row>
    <row r="619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</row>
    <row r="620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</row>
    <row r="62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</row>
    <row r="62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</row>
    <row r="62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</row>
    <row r="624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</row>
    <row r="6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</row>
    <row r="626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</row>
    <row r="627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</row>
    <row r="628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</row>
    <row r="629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</row>
    <row r="630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</row>
    <row r="63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</row>
    <row r="63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</row>
    <row r="633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</row>
    <row r="634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</row>
    <row r="6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</row>
    <row r="636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</row>
    <row r="637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</row>
    <row r="638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</row>
    <row r="639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</row>
    <row r="640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</row>
    <row r="64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</row>
    <row r="64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</row>
    <row r="6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</row>
    <row r="644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</row>
    <row r="64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</row>
    <row r="646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</row>
    <row r="647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</row>
    <row r="648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</row>
    <row r="649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</row>
    <row r="650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</row>
    <row r="65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</row>
    <row r="65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</row>
    <row r="65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</row>
    <row r="654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</row>
    <row r="65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</row>
    <row r="656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</row>
    <row r="657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</row>
    <row r="658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</row>
    <row r="659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</row>
    <row r="660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</row>
    <row r="66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</row>
    <row r="66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</row>
    <row r="66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</row>
    <row r="664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</row>
    <row r="66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</row>
    <row r="666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</row>
    <row r="667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</row>
    <row r="668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</row>
    <row r="669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</row>
    <row r="670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</row>
    <row r="67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</row>
    <row r="67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</row>
    <row r="67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</row>
    <row r="674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</row>
    <row r="67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</row>
    <row r="676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</row>
    <row r="677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</row>
    <row r="678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</row>
    <row r="679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</row>
    <row r="680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</row>
    <row r="68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</row>
    <row r="68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</row>
    <row r="68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</row>
    <row r="684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</row>
    <row r="68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</row>
    <row r="686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</row>
    <row r="687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</row>
    <row r="688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</row>
    <row r="689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</row>
    <row r="690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</row>
    <row r="69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</row>
    <row r="69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</row>
    <row r="69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</row>
    <row r="694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</row>
    <row r="69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</row>
    <row r="696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</row>
    <row r="697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</row>
    <row r="698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</row>
    <row r="699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</row>
    <row r="700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</row>
    <row r="70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</row>
    <row r="70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</row>
    <row r="70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</row>
    <row r="704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</row>
    <row r="70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</row>
    <row r="706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</row>
    <row r="707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</row>
    <row r="708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</row>
    <row r="709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</row>
    <row r="710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</row>
    <row r="71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</row>
    <row r="71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</row>
    <row r="713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</row>
    <row r="714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</row>
    <row r="71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</row>
    <row r="716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</row>
    <row r="717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</row>
    <row r="718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</row>
    <row r="719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</row>
    <row r="720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</row>
    <row r="72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</row>
    <row r="72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</row>
    <row r="72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</row>
    <row r="724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</row>
    <row r="7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</row>
    <row r="726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</row>
    <row r="727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</row>
    <row r="728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</row>
    <row r="729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</row>
    <row r="730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</row>
    <row r="73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</row>
    <row r="73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</row>
    <row r="73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</row>
    <row r="734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</row>
    <row r="7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</row>
    <row r="736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</row>
    <row r="737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</row>
    <row r="738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</row>
    <row r="739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</row>
    <row r="740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</row>
    <row r="74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</row>
    <row r="74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</row>
    <row r="7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</row>
    <row r="744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</row>
    <row r="74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</row>
    <row r="746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</row>
    <row r="747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</row>
    <row r="748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</row>
    <row r="749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</row>
    <row r="750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</row>
    <row r="75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</row>
    <row r="75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</row>
    <row r="75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</row>
    <row r="754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</row>
    <row r="75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</row>
    <row r="756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</row>
    <row r="757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</row>
    <row r="758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</row>
    <row r="759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</row>
    <row r="760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</row>
    <row r="76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</row>
    <row r="76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</row>
    <row r="76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</row>
    <row r="764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</row>
    <row r="76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</row>
    <row r="766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</row>
    <row r="767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</row>
    <row r="768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</row>
    <row r="769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</row>
    <row r="770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</row>
    <row r="77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</row>
    <row r="77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</row>
    <row r="77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</row>
    <row r="774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</row>
    <row r="77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</row>
    <row r="776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</row>
    <row r="777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</row>
    <row r="778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</row>
    <row r="779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</row>
    <row r="780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</row>
    <row r="78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</row>
    <row r="78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</row>
    <row r="78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</row>
    <row r="784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</row>
    <row r="78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</row>
    <row r="786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</row>
    <row r="787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</row>
    <row r="788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</row>
    <row r="789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</row>
    <row r="790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</row>
    <row r="79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</row>
    <row r="79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</row>
    <row r="79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</row>
    <row r="794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</row>
    <row r="79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</row>
    <row r="796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</row>
    <row r="797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</row>
    <row r="798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</row>
    <row r="799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</row>
    <row r="800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</row>
    <row r="80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</row>
    <row r="80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</row>
    <row r="80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</row>
    <row r="804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</row>
    <row r="80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</row>
    <row r="806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</row>
    <row r="807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</row>
    <row r="808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</row>
    <row r="809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</row>
    <row r="810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</row>
    <row r="81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</row>
    <row r="81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</row>
    <row r="81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</row>
    <row r="814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</row>
    <row r="81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</row>
    <row r="816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</row>
    <row r="817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</row>
    <row r="818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</row>
    <row r="819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</row>
    <row r="820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</row>
    <row r="82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</row>
    <row r="82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</row>
    <row r="82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</row>
    <row r="824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</row>
    <row r="8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</row>
    <row r="826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</row>
    <row r="827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</row>
    <row r="828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</row>
    <row r="829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</row>
    <row r="830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</row>
    <row r="83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</row>
    <row r="83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</row>
    <row r="83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</row>
    <row r="834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</row>
    <row r="83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</row>
    <row r="836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</row>
    <row r="837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</row>
    <row r="838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</row>
    <row r="839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</row>
    <row r="840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</row>
    <row r="84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</row>
    <row r="84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</row>
    <row r="8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</row>
    <row r="844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</row>
    <row r="84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</row>
    <row r="846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</row>
    <row r="847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</row>
    <row r="848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</row>
    <row r="849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</row>
    <row r="850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</row>
    <row r="85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</row>
    <row r="85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</row>
    <row r="85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</row>
    <row r="854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</row>
    <row r="85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</row>
    <row r="856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</row>
    <row r="857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</row>
    <row r="858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</row>
    <row r="859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</row>
    <row r="860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</row>
    <row r="86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</row>
    <row r="86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</row>
    <row r="86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</row>
    <row r="864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</row>
    <row r="86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</row>
    <row r="866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</row>
    <row r="867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</row>
    <row r="868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</row>
    <row r="869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</row>
    <row r="870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</row>
    <row r="87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</row>
    <row r="87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</row>
    <row r="87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</row>
    <row r="874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</row>
    <row r="87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</row>
    <row r="876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</row>
    <row r="877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</row>
    <row r="878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</row>
    <row r="879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</row>
    <row r="880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</row>
    <row r="88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</row>
    <row r="88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</row>
    <row r="88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</row>
    <row r="884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</row>
    <row r="88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</row>
    <row r="886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</row>
    <row r="887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</row>
    <row r="888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</row>
    <row r="889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</row>
    <row r="890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</row>
    <row r="89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</row>
    <row r="89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</row>
    <row r="89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</row>
    <row r="894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</row>
    <row r="89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</row>
    <row r="896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</row>
    <row r="897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</row>
    <row r="898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</row>
    <row r="899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</row>
    <row r="900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</row>
    <row r="90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</row>
    <row r="90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</row>
    <row r="90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</row>
    <row r="904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</row>
    <row r="90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</row>
    <row r="906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</row>
    <row r="907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</row>
    <row r="908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</row>
    <row r="909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</row>
    <row r="910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</row>
    <row r="91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</row>
    <row r="91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</row>
    <row r="91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</row>
    <row r="914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</row>
    <row r="91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</row>
    <row r="916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</row>
    <row r="917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</row>
    <row r="918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</row>
    <row r="919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</row>
    <row r="920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</row>
    <row r="92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</row>
    <row r="92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</row>
    <row r="92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</row>
    <row r="924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</row>
    <row r="9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</row>
    <row r="926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</row>
    <row r="927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</row>
    <row r="928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</row>
    <row r="929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</row>
    <row r="930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</row>
    <row r="93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</row>
    <row r="93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</row>
    <row r="93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</row>
    <row r="934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</row>
    <row r="93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</row>
    <row r="936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</row>
    <row r="937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</row>
    <row r="938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</row>
    <row r="939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</row>
    <row r="940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</row>
    <row r="9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</row>
    <row r="94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</row>
    <row r="9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</row>
    <row r="944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</row>
    <row r="94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</row>
    <row r="946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</row>
    <row r="947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</row>
    <row r="948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</row>
    <row r="949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</row>
    <row r="950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</row>
    <row r="95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</row>
    <row r="95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</row>
    <row r="95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</row>
    <row r="954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</row>
    <row r="95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</row>
    <row r="956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</row>
    <row r="957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</row>
    <row r="958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</row>
    <row r="959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</row>
    <row r="960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</row>
    <row r="96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</row>
    <row r="96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</row>
    <row r="96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</row>
    <row r="964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</row>
    <row r="96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</row>
    <row r="966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</row>
    <row r="967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</row>
    <row r="968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</row>
    <row r="969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</row>
    <row r="970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</row>
    <row r="97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</row>
    <row r="97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</row>
    <row r="97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</row>
    <row r="974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</row>
    <row r="97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</row>
    <row r="976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</row>
    <row r="977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</row>
    <row r="978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</row>
  </sheetData>
  <mergeCells count="4">
    <mergeCell ref="A1:N1"/>
    <mergeCell ref="B2:N2"/>
    <mergeCell ref="B10:N10"/>
    <mergeCell ref="B18:N18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15" width="6.38"/>
  </cols>
  <sheetData>
    <row r="1">
      <c r="A1" s="303" t="s">
        <v>728</v>
      </c>
      <c r="O1" s="303"/>
    </row>
    <row r="2">
      <c r="A2" s="304"/>
      <c r="B2" s="305" t="s">
        <v>715</v>
      </c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7"/>
    </row>
    <row r="3">
      <c r="A3" s="308" t="s">
        <v>716</v>
      </c>
      <c r="B3" s="309">
        <v>1.0</v>
      </c>
      <c r="C3" s="309">
        <f t="shared" ref="C3:N3" si="1">B3+1</f>
        <v>2</v>
      </c>
      <c r="D3" s="309">
        <f t="shared" si="1"/>
        <v>3</v>
      </c>
      <c r="E3" s="309">
        <f t="shared" si="1"/>
        <v>4</v>
      </c>
      <c r="F3" s="309">
        <f t="shared" si="1"/>
        <v>5</v>
      </c>
      <c r="G3" s="309">
        <f t="shared" si="1"/>
        <v>6</v>
      </c>
      <c r="H3" s="309">
        <f t="shared" si="1"/>
        <v>7</v>
      </c>
      <c r="I3" s="309">
        <f t="shared" si="1"/>
        <v>8</v>
      </c>
      <c r="J3" s="309">
        <f t="shared" si="1"/>
        <v>9</v>
      </c>
      <c r="K3" s="309">
        <f t="shared" si="1"/>
        <v>10</v>
      </c>
      <c r="L3" s="309">
        <f t="shared" si="1"/>
        <v>11</v>
      </c>
      <c r="M3" s="309">
        <f t="shared" si="1"/>
        <v>12</v>
      </c>
      <c r="N3" s="309">
        <f t="shared" si="1"/>
        <v>13</v>
      </c>
      <c r="O3" s="270" t="s">
        <v>358</v>
      </c>
    </row>
    <row r="4">
      <c r="A4" s="310" t="s">
        <v>717</v>
      </c>
      <c r="B4" s="311">
        <v>0.0</v>
      </c>
      <c r="C4" s="311">
        <v>0.0</v>
      </c>
      <c r="D4" s="311">
        <v>1.0</v>
      </c>
      <c r="E4" s="311">
        <v>0.0</v>
      </c>
      <c r="F4" s="311"/>
      <c r="G4" s="311"/>
      <c r="H4" s="311"/>
      <c r="I4" s="311"/>
      <c r="J4" s="311"/>
      <c r="K4" s="311"/>
      <c r="L4" s="311"/>
      <c r="M4" s="311"/>
      <c r="N4" s="311"/>
      <c r="O4" s="311">
        <f t="shared" ref="O4:O7" si="2">SUM(B4:N4)</f>
        <v>1</v>
      </c>
    </row>
    <row r="5">
      <c r="A5" s="310" t="s">
        <v>718</v>
      </c>
      <c r="B5" s="311">
        <v>0.0</v>
      </c>
      <c r="C5" s="311">
        <v>0.0</v>
      </c>
      <c r="D5" s="311">
        <v>0.0</v>
      </c>
      <c r="E5" s="311">
        <v>1.0</v>
      </c>
      <c r="F5" s="311"/>
      <c r="G5" s="311"/>
      <c r="H5" s="311"/>
      <c r="I5" s="311"/>
      <c r="J5" s="311"/>
      <c r="K5" s="311"/>
      <c r="L5" s="311"/>
      <c r="M5" s="311"/>
      <c r="N5" s="311"/>
      <c r="O5" s="311">
        <f t="shared" si="2"/>
        <v>1</v>
      </c>
    </row>
    <row r="6">
      <c r="A6" s="310" t="s">
        <v>719</v>
      </c>
      <c r="B6" s="311">
        <v>0.0</v>
      </c>
      <c r="C6" s="311">
        <v>3.0</v>
      </c>
      <c r="D6" s="311">
        <v>4.0</v>
      </c>
      <c r="E6" s="311">
        <v>11.0</v>
      </c>
      <c r="F6" s="311"/>
      <c r="G6" s="311"/>
      <c r="H6" s="311"/>
      <c r="I6" s="311"/>
      <c r="J6" s="311"/>
      <c r="K6" s="311"/>
      <c r="L6" s="311"/>
      <c r="M6" s="311"/>
      <c r="N6" s="311"/>
      <c r="O6" s="311">
        <f t="shared" si="2"/>
        <v>18</v>
      </c>
    </row>
    <row r="7">
      <c r="A7" s="310" t="s">
        <v>720</v>
      </c>
      <c r="B7" s="311">
        <v>6.0</v>
      </c>
      <c r="C7" s="311">
        <v>9.0</v>
      </c>
      <c r="D7" s="311">
        <v>6.0</v>
      </c>
      <c r="E7" s="311">
        <v>6.0</v>
      </c>
      <c r="F7" s="311"/>
      <c r="G7" s="311"/>
      <c r="H7" s="311"/>
      <c r="I7" s="311"/>
      <c r="J7" s="311"/>
      <c r="K7" s="311"/>
      <c r="L7" s="311"/>
      <c r="M7" s="311"/>
      <c r="N7" s="311"/>
      <c r="O7" s="311">
        <f t="shared" si="2"/>
        <v>27</v>
      </c>
    </row>
    <row r="8">
      <c r="A8" s="312" t="s">
        <v>721</v>
      </c>
      <c r="B8" s="313"/>
      <c r="C8" s="313"/>
      <c r="D8" s="313"/>
      <c r="E8" s="313"/>
      <c r="F8" s="313"/>
      <c r="G8" s="313"/>
      <c r="H8" s="313"/>
      <c r="I8" s="313"/>
      <c r="J8" s="313"/>
      <c r="K8" s="313"/>
      <c r="L8" s="313"/>
      <c r="M8" s="313"/>
      <c r="N8" s="313"/>
      <c r="O8" s="314">
        <f>(O4*8)+(O5*4)+(O6*2)+(O7)</f>
        <v>75</v>
      </c>
    </row>
    <row r="9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</row>
    <row r="10">
      <c r="A10" s="304"/>
      <c r="B10" s="305" t="s">
        <v>722</v>
      </c>
      <c r="C10" s="306"/>
      <c r="D10" s="306"/>
      <c r="E10" s="306"/>
      <c r="F10" s="306"/>
      <c r="G10" s="306"/>
      <c r="H10" s="306"/>
      <c r="I10" s="306"/>
      <c r="J10" s="306"/>
      <c r="K10" s="306"/>
      <c r="L10" s="306"/>
      <c r="M10" s="306"/>
      <c r="N10" s="306"/>
      <c r="O10" s="307"/>
    </row>
    <row r="11">
      <c r="A11" s="308" t="s">
        <v>716</v>
      </c>
      <c r="B11" s="309">
        <v>1.0</v>
      </c>
      <c r="C11" s="309">
        <f t="shared" ref="C11:N11" si="3">B11+1</f>
        <v>2</v>
      </c>
      <c r="D11" s="309">
        <f t="shared" si="3"/>
        <v>3</v>
      </c>
      <c r="E11" s="309">
        <f t="shared" si="3"/>
        <v>4</v>
      </c>
      <c r="F11" s="309">
        <f t="shared" si="3"/>
        <v>5</v>
      </c>
      <c r="G11" s="309">
        <f t="shared" si="3"/>
        <v>6</v>
      </c>
      <c r="H11" s="309">
        <f t="shared" si="3"/>
        <v>7</v>
      </c>
      <c r="I11" s="309">
        <f t="shared" si="3"/>
        <v>8</v>
      </c>
      <c r="J11" s="309">
        <f t="shared" si="3"/>
        <v>9</v>
      </c>
      <c r="K11" s="309">
        <f t="shared" si="3"/>
        <v>10</v>
      </c>
      <c r="L11" s="309">
        <f t="shared" si="3"/>
        <v>11</v>
      </c>
      <c r="M11" s="309">
        <f t="shared" si="3"/>
        <v>12</v>
      </c>
      <c r="N11" s="309">
        <f t="shared" si="3"/>
        <v>13</v>
      </c>
      <c r="O11" s="270" t="s">
        <v>358</v>
      </c>
    </row>
    <row r="12">
      <c r="A12" s="310" t="s">
        <v>717</v>
      </c>
      <c r="B12" s="311">
        <v>0.0</v>
      </c>
      <c r="C12" s="311">
        <v>0.0</v>
      </c>
      <c r="D12" s="311">
        <v>0.0</v>
      </c>
      <c r="E12" s="311">
        <v>0.0</v>
      </c>
      <c r="F12" s="311">
        <v>0.0</v>
      </c>
      <c r="G12" s="311">
        <v>0.0</v>
      </c>
      <c r="H12" s="311">
        <v>0.0</v>
      </c>
      <c r="I12" s="311">
        <v>0.0</v>
      </c>
      <c r="J12" s="311">
        <v>0.0</v>
      </c>
      <c r="K12" s="311">
        <v>0.0</v>
      </c>
      <c r="L12" s="311">
        <v>0.0</v>
      </c>
      <c r="M12" s="311">
        <v>0.0</v>
      </c>
      <c r="N12" s="311">
        <v>0.0</v>
      </c>
      <c r="O12" s="311">
        <f t="shared" ref="O12:O15" si="4">SUM(B12:N12)</f>
        <v>0</v>
      </c>
    </row>
    <row r="13">
      <c r="A13" s="310" t="s">
        <v>718</v>
      </c>
      <c r="B13" s="311">
        <v>0.0</v>
      </c>
      <c r="C13" s="311">
        <v>0.0</v>
      </c>
      <c r="D13" s="311">
        <v>0.0</v>
      </c>
      <c r="E13" s="311">
        <v>0.0</v>
      </c>
      <c r="F13" s="311">
        <v>0.0</v>
      </c>
      <c r="G13" s="311">
        <v>4.0</v>
      </c>
      <c r="H13" s="311">
        <v>0.0</v>
      </c>
      <c r="I13" s="311">
        <v>4.0</v>
      </c>
      <c r="J13" s="311">
        <v>0.0</v>
      </c>
      <c r="K13" s="311">
        <v>0.0</v>
      </c>
      <c r="L13" s="311">
        <v>0.0</v>
      </c>
      <c r="M13" s="311">
        <v>1.0</v>
      </c>
      <c r="N13" s="311">
        <v>0.0</v>
      </c>
      <c r="O13" s="311">
        <f t="shared" si="4"/>
        <v>9</v>
      </c>
    </row>
    <row r="14">
      <c r="A14" s="310" t="s">
        <v>719</v>
      </c>
      <c r="B14" s="311">
        <v>6.0</v>
      </c>
      <c r="C14" s="311">
        <v>4.0</v>
      </c>
      <c r="D14" s="311">
        <v>2.0</v>
      </c>
      <c r="E14" s="311">
        <v>5.0</v>
      </c>
      <c r="F14" s="311">
        <v>8.0</v>
      </c>
      <c r="G14" s="311">
        <v>8.0</v>
      </c>
      <c r="H14" s="311">
        <v>8.0</v>
      </c>
      <c r="I14" s="311">
        <v>3.0</v>
      </c>
      <c r="J14" s="311">
        <v>5.0</v>
      </c>
      <c r="K14" s="311">
        <v>5.0</v>
      </c>
      <c r="L14" s="311">
        <v>9.0</v>
      </c>
      <c r="M14" s="311">
        <v>5.0</v>
      </c>
      <c r="N14" s="311">
        <v>2.0</v>
      </c>
      <c r="O14" s="311">
        <f t="shared" si="4"/>
        <v>70</v>
      </c>
    </row>
    <row r="15">
      <c r="A15" s="310" t="s">
        <v>720</v>
      </c>
      <c r="B15" s="311">
        <v>5.0</v>
      </c>
      <c r="C15" s="311">
        <v>6.0</v>
      </c>
      <c r="D15" s="311">
        <v>10.0</v>
      </c>
      <c r="E15" s="311">
        <v>6.0</v>
      </c>
      <c r="F15" s="311">
        <v>4.0</v>
      </c>
      <c r="G15" s="311">
        <v>0.0</v>
      </c>
      <c r="H15" s="311">
        <v>12.0</v>
      </c>
      <c r="I15" s="311">
        <v>5.0</v>
      </c>
      <c r="J15" s="311">
        <v>7.0</v>
      </c>
      <c r="K15" s="311">
        <v>5.0</v>
      </c>
      <c r="L15" s="311">
        <v>14.0</v>
      </c>
      <c r="M15" s="311">
        <v>7.0</v>
      </c>
      <c r="N15" s="311">
        <v>10.0</v>
      </c>
      <c r="O15" s="311">
        <f t="shared" si="4"/>
        <v>91</v>
      </c>
    </row>
    <row r="16">
      <c r="A16" s="312" t="s">
        <v>721</v>
      </c>
      <c r="B16" s="313"/>
      <c r="C16" s="313"/>
      <c r="D16" s="313"/>
      <c r="E16" s="313"/>
      <c r="F16" s="313"/>
      <c r="G16" s="313"/>
      <c r="H16" s="313"/>
      <c r="I16" s="313"/>
      <c r="J16" s="313"/>
      <c r="K16" s="313"/>
      <c r="L16" s="313"/>
      <c r="M16" s="313"/>
      <c r="N16" s="313"/>
      <c r="O16" s="314">
        <f>(O12*8)+(O13*4)+(O14*2)+(O15)</f>
        <v>267</v>
      </c>
    </row>
    <row r="17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</row>
    <row r="18">
      <c r="A18" s="315"/>
      <c r="B18" s="305" t="s">
        <v>723</v>
      </c>
      <c r="C18" s="306"/>
      <c r="D18" s="306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7"/>
    </row>
    <row r="19">
      <c r="A19" s="308" t="s">
        <v>716</v>
      </c>
      <c r="B19" s="309">
        <v>1.0</v>
      </c>
      <c r="C19" s="309">
        <f t="shared" ref="C19:N19" si="5">B19+1</f>
        <v>2</v>
      </c>
      <c r="D19" s="309">
        <f t="shared" si="5"/>
        <v>3</v>
      </c>
      <c r="E19" s="309">
        <f t="shared" si="5"/>
        <v>4</v>
      </c>
      <c r="F19" s="309">
        <f t="shared" si="5"/>
        <v>5</v>
      </c>
      <c r="G19" s="309">
        <f t="shared" si="5"/>
        <v>6</v>
      </c>
      <c r="H19" s="309">
        <f t="shared" si="5"/>
        <v>7</v>
      </c>
      <c r="I19" s="309">
        <f t="shared" si="5"/>
        <v>8</v>
      </c>
      <c r="J19" s="309">
        <f t="shared" si="5"/>
        <v>9</v>
      </c>
      <c r="K19" s="309">
        <f t="shared" si="5"/>
        <v>10</v>
      </c>
      <c r="L19" s="309">
        <f t="shared" si="5"/>
        <v>11</v>
      </c>
      <c r="M19" s="309">
        <f t="shared" si="5"/>
        <v>12</v>
      </c>
      <c r="N19" s="309">
        <f t="shared" si="5"/>
        <v>13</v>
      </c>
      <c r="O19" s="270" t="s">
        <v>358</v>
      </c>
    </row>
    <row r="20">
      <c r="A20" s="310" t="s">
        <v>724</v>
      </c>
      <c r="B20" s="311">
        <v>2.0</v>
      </c>
      <c r="C20" s="311">
        <v>1.0</v>
      </c>
      <c r="D20" s="311">
        <v>1.0</v>
      </c>
      <c r="E20" s="311">
        <v>0.0</v>
      </c>
      <c r="F20" s="311">
        <v>0.0</v>
      </c>
      <c r="G20" s="311">
        <v>1.0</v>
      </c>
      <c r="H20" s="311">
        <v>1.0</v>
      </c>
      <c r="I20" s="311">
        <v>1.0</v>
      </c>
      <c r="J20" s="311">
        <v>1.0</v>
      </c>
      <c r="K20" s="311">
        <v>1.0</v>
      </c>
      <c r="L20" s="311">
        <v>0.0</v>
      </c>
      <c r="M20" s="311">
        <v>0.0</v>
      </c>
      <c r="N20" s="311">
        <v>2.0</v>
      </c>
      <c r="O20" s="311">
        <f t="shared" ref="O20:O23" si="6">SUM(B20:N20)</f>
        <v>11</v>
      </c>
    </row>
    <row r="21">
      <c r="A21" s="310" t="s">
        <v>725</v>
      </c>
      <c r="B21" s="311">
        <v>0.0</v>
      </c>
      <c r="C21" s="311">
        <v>0.0</v>
      </c>
      <c r="D21" s="311">
        <v>0.0</v>
      </c>
      <c r="E21" s="311">
        <v>0.0</v>
      </c>
      <c r="F21" s="311">
        <v>2.0</v>
      </c>
      <c r="G21" s="311">
        <v>1.0</v>
      </c>
      <c r="H21" s="311">
        <v>0.0</v>
      </c>
      <c r="I21" s="311">
        <v>0.0</v>
      </c>
      <c r="J21" s="311">
        <v>0.0</v>
      </c>
      <c r="K21" s="311">
        <v>1.0</v>
      </c>
      <c r="L21" s="311">
        <v>0.0</v>
      </c>
      <c r="M21" s="311">
        <v>0.0</v>
      </c>
      <c r="N21" s="311">
        <v>0.0</v>
      </c>
      <c r="O21" s="311">
        <f t="shared" si="6"/>
        <v>4</v>
      </c>
    </row>
    <row r="22">
      <c r="A22" s="310" t="s">
        <v>726</v>
      </c>
      <c r="B22" s="311">
        <v>3.0</v>
      </c>
      <c r="C22" s="311">
        <v>3.0</v>
      </c>
      <c r="D22" s="311">
        <v>3.0</v>
      </c>
      <c r="E22" s="311">
        <v>1.0</v>
      </c>
      <c r="F22" s="311">
        <v>2.0</v>
      </c>
      <c r="G22" s="311">
        <v>0.0</v>
      </c>
      <c r="H22" s="311">
        <v>3.0</v>
      </c>
      <c r="I22" s="311">
        <v>1.0</v>
      </c>
      <c r="J22" s="311">
        <v>3.0</v>
      </c>
      <c r="K22" s="311">
        <v>1.0</v>
      </c>
      <c r="L22" s="311">
        <v>7.0</v>
      </c>
      <c r="M22" s="311">
        <v>7.0</v>
      </c>
      <c r="N22" s="311">
        <v>2.0</v>
      </c>
      <c r="O22" s="311">
        <f t="shared" si="6"/>
        <v>36</v>
      </c>
    </row>
    <row r="23">
      <c r="A23" s="310" t="s">
        <v>727</v>
      </c>
      <c r="B23" s="311">
        <v>1.0</v>
      </c>
      <c r="C23" s="311">
        <v>4.0</v>
      </c>
      <c r="D23" s="311">
        <v>1.0</v>
      </c>
      <c r="E23" s="311">
        <v>4.0</v>
      </c>
      <c r="F23" s="311">
        <v>1.0</v>
      </c>
      <c r="G23" s="311">
        <v>2.0</v>
      </c>
      <c r="H23" s="311">
        <v>4.0</v>
      </c>
      <c r="I23" s="311">
        <v>1.0</v>
      </c>
      <c r="J23" s="311">
        <v>4.0</v>
      </c>
      <c r="K23" s="311">
        <v>5.0</v>
      </c>
      <c r="L23" s="311">
        <v>4.0</v>
      </c>
      <c r="M23" s="311">
        <v>10.0</v>
      </c>
      <c r="N23" s="311">
        <v>4.0</v>
      </c>
      <c r="O23" s="311">
        <f t="shared" si="6"/>
        <v>45</v>
      </c>
    </row>
    <row r="24">
      <c r="A24" s="312" t="s">
        <v>721</v>
      </c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6">
        <f>(O20*8)+(O21*4)+(O22*2)+(O23)</f>
        <v>221</v>
      </c>
    </row>
    <row r="2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</row>
    <row r="26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</row>
    <row r="27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</row>
    <row r="28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</row>
    <row r="29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</row>
    <row r="30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</row>
    <row r="3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</row>
    <row r="3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</row>
    <row r="3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</row>
    <row r="34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</row>
    <row r="3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</row>
    <row r="36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</row>
    <row r="37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</row>
    <row r="38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</row>
    <row r="39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</row>
    <row r="40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</row>
    <row r="4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</row>
    <row r="42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</row>
    <row r="43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</row>
    <row r="44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</row>
    <row r="4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</row>
    <row r="46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</row>
    <row r="47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</row>
    <row r="48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</row>
    <row r="49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</row>
    <row r="50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</row>
    <row r="5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</row>
    <row r="52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</row>
    <row r="53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</row>
    <row r="54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</row>
    <row r="5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</row>
    <row r="56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</row>
    <row r="57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</row>
    <row r="58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</row>
    <row r="59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</row>
    <row r="60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</row>
    <row r="6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</row>
    <row r="62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</row>
    <row r="63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</row>
    <row r="64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</row>
    <row r="6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</row>
    <row r="66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</row>
    <row r="67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</row>
    <row r="68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</row>
    <row r="69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</row>
    <row r="70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</row>
    <row r="7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</row>
    <row r="72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</row>
    <row r="73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</row>
    <row r="74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</row>
    <row r="7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</row>
    <row r="76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</row>
    <row r="77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</row>
    <row r="78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</row>
    <row r="79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</row>
    <row r="80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</row>
    <row r="8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</row>
    <row r="82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</row>
    <row r="83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</row>
    <row r="84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</row>
    <row r="8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</row>
    <row r="86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</row>
    <row r="87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</row>
    <row r="88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</row>
    <row r="89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</row>
    <row r="90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</row>
    <row r="9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</row>
    <row r="92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</row>
    <row r="93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</row>
    <row r="94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</row>
    <row r="9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</row>
    <row r="96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</row>
    <row r="97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</row>
    <row r="98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</row>
    <row r="99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</row>
    <row r="100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</row>
    <row r="10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</row>
    <row r="102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</row>
    <row r="103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</row>
    <row r="104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</row>
    <row r="10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</row>
    <row r="106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</row>
    <row r="107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</row>
    <row r="108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</row>
    <row r="109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</row>
    <row r="110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</row>
    <row r="11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</row>
    <row r="11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</row>
    <row r="113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</row>
    <row r="114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</row>
    <row r="11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</row>
    <row r="116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</row>
    <row r="117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</row>
    <row r="118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</row>
    <row r="119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</row>
    <row r="120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</row>
    <row r="12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</row>
    <row r="122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</row>
    <row r="123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</row>
    <row r="124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</row>
    <row r="1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</row>
    <row r="126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</row>
    <row r="127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</row>
    <row r="128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</row>
    <row r="129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</row>
    <row r="130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</row>
    <row r="13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</row>
    <row r="132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</row>
    <row r="133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</row>
    <row r="134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</row>
    <row r="1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</row>
    <row r="136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</row>
    <row r="137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</row>
    <row r="138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</row>
    <row r="139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</row>
    <row r="140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</row>
    <row r="14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</row>
    <row r="14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</row>
    <row r="1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</row>
    <row r="144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</row>
    <row r="14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</row>
    <row r="146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</row>
    <row r="147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</row>
    <row r="148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</row>
    <row r="149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</row>
    <row r="150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</row>
    <row r="15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</row>
    <row r="15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</row>
    <row r="153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</row>
    <row r="154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</row>
    <row r="15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</row>
    <row r="156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</row>
    <row r="157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</row>
    <row r="158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</row>
    <row r="159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</row>
    <row r="160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</row>
    <row r="16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</row>
    <row r="16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</row>
    <row r="163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</row>
    <row r="164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</row>
    <row r="16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</row>
    <row r="166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</row>
    <row r="167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</row>
    <row r="168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</row>
    <row r="169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</row>
    <row r="170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</row>
    <row r="17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</row>
    <row r="17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</row>
    <row r="173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</row>
    <row r="174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</row>
    <row r="17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</row>
    <row r="176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</row>
    <row r="177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</row>
    <row r="178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</row>
    <row r="179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</row>
    <row r="180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</row>
    <row r="18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</row>
    <row r="18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</row>
    <row r="183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</row>
    <row r="184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</row>
    <row r="18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</row>
    <row r="186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</row>
    <row r="187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</row>
    <row r="188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</row>
    <row r="189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</row>
    <row r="190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</row>
    <row r="19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</row>
    <row r="19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</row>
    <row r="193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</row>
    <row r="194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</row>
    <row r="19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</row>
    <row r="196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</row>
    <row r="197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</row>
    <row r="198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</row>
    <row r="199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</row>
    <row r="200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</row>
    <row r="20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</row>
    <row r="20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</row>
    <row r="20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</row>
    <row r="204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</row>
    <row r="20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</row>
    <row r="206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</row>
    <row r="207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</row>
    <row r="208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</row>
    <row r="209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</row>
    <row r="210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</row>
    <row r="21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</row>
    <row r="21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</row>
    <row r="21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</row>
    <row r="214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</row>
    <row r="21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</row>
    <row r="216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</row>
    <row r="217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</row>
    <row r="218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</row>
    <row r="219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</row>
    <row r="220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</row>
    <row r="22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</row>
    <row r="22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</row>
    <row r="22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</row>
    <row r="224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</row>
    <row r="2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</row>
    <row r="226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</row>
    <row r="227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</row>
    <row r="228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</row>
    <row r="229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</row>
    <row r="230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</row>
    <row r="23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</row>
    <row r="23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</row>
    <row r="233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</row>
    <row r="234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</row>
    <row r="2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</row>
    <row r="236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</row>
    <row r="237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</row>
    <row r="238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</row>
    <row r="239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</row>
    <row r="240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</row>
    <row r="24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</row>
    <row r="24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</row>
    <row r="243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</row>
    <row r="244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</row>
    <row r="24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</row>
    <row r="246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</row>
    <row r="247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</row>
    <row r="248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</row>
    <row r="249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</row>
    <row r="250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</row>
    <row r="25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</row>
    <row r="25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</row>
    <row r="253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</row>
    <row r="254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</row>
    <row r="25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</row>
    <row r="256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</row>
    <row r="257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</row>
    <row r="258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</row>
    <row r="259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</row>
    <row r="260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</row>
    <row r="26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</row>
    <row r="26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</row>
    <row r="263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</row>
    <row r="264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</row>
    <row r="26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</row>
    <row r="266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</row>
    <row r="267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</row>
    <row r="268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</row>
    <row r="269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</row>
    <row r="270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</row>
    <row r="27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</row>
    <row r="27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</row>
    <row r="273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</row>
    <row r="274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</row>
    <row r="27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</row>
    <row r="276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</row>
    <row r="277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</row>
    <row r="278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</row>
    <row r="279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</row>
    <row r="280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</row>
    <row r="28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</row>
    <row r="28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</row>
    <row r="283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</row>
    <row r="284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</row>
    <row r="28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</row>
    <row r="286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</row>
    <row r="287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</row>
    <row r="288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</row>
    <row r="289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</row>
    <row r="290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</row>
    <row r="29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</row>
    <row r="29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</row>
    <row r="293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</row>
    <row r="294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</row>
    <row r="29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</row>
    <row r="296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</row>
    <row r="297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</row>
    <row r="298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</row>
    <row r="299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</row>
    <row r="300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</row>
    <row r="30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</row>
    <row r="30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</row>
    <row r="30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</row>
    <row r="304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</row>
    <row r="30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</row>
    <row r="306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</row>
    <row r="307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</row>
    <row r="308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</row>
    <row r="309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</row>
    <row r="310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</row>
    <row r="31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</row>
    <row r="31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</row>
    <row r="31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</row>
    <row r="314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</row>
    <row r="31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</row>
    <row r="316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</row>
    <row r="317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</row>
    <row r="318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</row>
    <row r="319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</row>
    <row r="320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</row>
    <row r="32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</row>
    <row r="32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</row>
    <row r="32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</row>
    <row r="324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</row>
    <row r="32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</row>
    <row r="326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</row>
    <row r="327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</row>
    <row r="328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</row>
    <row r="329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</row>
    <row r="330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</row>
    <row r="33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</row>
    <row r="33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</row>
    <row r="333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</row>
    <row r="334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</row>
    <row r="3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</row>
    <row r="336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</row>
    <row r="337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</row>
    <row r="338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</row>
    <row r="339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</row>
    <row r="340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</row>
    <row r="34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</row>
    <row r="34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</row>
    <row r="343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</row>
    <row r="344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</row>
    <row r="34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</row>
    <row r="346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</row>
    <row r="347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</row>
    <row r="348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</row>
    <row r="349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</row>
    <row r="350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</row>
    <row r="35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</row>
    <row r="35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</row>
    <row r="353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</row>
    <row r="354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</row>
    <row r="35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</row>
    <row r="356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</row>
    <row r="357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</row>
    <row r="358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</row>
    <row r="359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</row>
    <row r="360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</row>
    <row r="36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</row>
    <row r="36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</row>
    <row r="363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</row>
    <row r="364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</row>
    <row r="36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</row>
    <row r="366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</row>
    <row r="367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</row>
    <row r="368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</row>
    <row r="369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</row>
    <row r="370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</row>
    <row r="37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</row>
    <row r="37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</row>
    <row r="373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</row>
    <row r="374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</row>
    <row r="37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</row>
    <row r="376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</row>
    <row r="377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</row>
    <row r="378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</row>
    <row r="379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</row>
    <row r="380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</row>
    <row r="38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</row>
    <row r="38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</row>
    <row r="383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</row>
    <row r="38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</row>
    <row r="38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</row>
    <row r="386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</row>
    <row r="387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</row>
    <row r="388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</row>
    <row r="389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</row>
    <row r="390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</row>
    <row r="39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</row>
    <row r="39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</row>
    <row r="393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</row>
    <row r="394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</row>
    <row r="39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</row>
    <row r="396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</row>
    <row r="397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</row>
    <row r="398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</row>
    <row r="399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</row>
    <row r="400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</row>
    <row r="40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</row>
    <row r="40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</row>
    <row r="40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</row>
    <row r="404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</row>
    <row r="40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</row>
    <row r="406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</row>
    <row r="407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</row>
    <row r="408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</row>
    <row r="409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</row>
    <row r="410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</row>
    <row r="41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</row>
    <row r="41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</row>
    <row r="413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</row>
    <row r="414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</row>
    <row r="41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</row>
    <row r="416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</row>
    <row r="417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</row>
    <row r="418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</row>
    <row r="419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</row>
    <row r="420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</row>
    <row r="42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</row>
    <row r="42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</row>
    <row r="42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</row>
    <row r="424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</row>
    <row r="4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</row>
    <row r="426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</row>
    <row r="427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</row>
    <row r="428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</row>
    <row r="429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</row>
    <row r="430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</row>
    <row r="43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</row>
    <row r="43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</row>
    <row r="433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</row>
    <row r="434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</row>
    <row r="4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</row>
    <row r="436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</row>
    <row r="437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</row>
    <row r="438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</row>
    <row r="439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</row>
    <row r="440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</row>
    <row r="44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</row>
    <row r="44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</row>
    <row r="443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</row>
    <row r="444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</row>
    <row r="44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</row>
    <row r="446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</row>
    <row r="447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</row>
    <row r="448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</row>
    <row r="449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</row>
    <row r="450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</row>
    <row r="45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</row>
    <row r="45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</row>
    <row r="453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</row>
    <row r="454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</row>
    <row r="45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</row>
    <row r="456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</row>
    <row r="457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</row>
    <row r="458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</row>
    <row r="459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</row>
    <row r="460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</row>
    <row r="46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</row>
    <row r="46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</row>
    <row r="463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</row>
    <row r="464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</row>
    <row r="46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</row>
    <row r="466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</row>
    <row r="467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</row>
    <row r="468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</row>
    <row r="469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</row>
    <row r="470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</row>
    <row r="47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</row>
    <row r="47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</row>
    <row r="47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</row>
    <row r="474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</row>
    <row r="47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</row>
    <row r="476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</row>
    <row r="477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</row>
    <row r="478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</row>
    <row r="479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</row>
    <row r="480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</row>
    <row r="48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</row>
    <row r="48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</row>
    <row r="48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</row>
    <row r="484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</row>
    <row r="48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</row>
    <row r="486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</row>
    <row r="487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</row>
    <row r="488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</row>
    <row r="489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</row>
    <row r="490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</row>
    <row r="49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</row>
    <row r="49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</row>
    <row r="49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</row>
    <row r="494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</row>
    <row r="49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</row>
    <row r="496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</row>
    <row r="497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</row>
    <row r="498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</row>
    <row r="499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</row>
    <row r="500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</row>
    <row r="50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</row>
    <row r="50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</row>
    <row r="50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</row>
    <row r="504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</row>
    <row r="50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</row>
    <row r="506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</row>
    <row r="507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</row>
    <row r="508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</row>
    <row r="509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</row>
    <row r="510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</row>
    <row r="51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</row>
    <row r="51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</row>
    <row r="51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</row>
    <row r="514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</row>
    <row r="51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</row>
    <row r="516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</row>
    <row r="517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</row>
    <row r="518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</row>
    <row r="519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</row>
    <row r="520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</row>
    <row r="52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</row>
    <row r="52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</row>
    <row r="523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</row>
    <row r="524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</row>
    <row r="5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</row>
    <row r="526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</row>
    <row r="527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</row>
    <row r="528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</row>
    <row r="529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</row>
    <row r="530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</row>
    <row r="53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</row>
    <row r="53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</row>
    <row r="53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</row>
    <row r="534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</row>
    <row r="5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</row>
    <row r="536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</row>
    <row r="537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</row>
    <row r="538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</row>
    <row r="539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</row>
    <row r="540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</row>
    <row r="54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</row>
    <row r="54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</row>
    <row r="543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</row>
    <row r="544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</row>
    <row r="54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</row>
    <row r="546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</row>
    <row r="547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</row>
    <row r="548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</row>
    <row r="549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</row>
    <row r="550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</row>
    <row r="55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</row>
    <row r="55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</row>
    <row r="55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</row>
    <row r="554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</row>
    <row r="55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</row>
    <row r="556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</row>
    <row r="557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</row>
    <row r="558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</row>
    <row r="559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</row>
    <row r="560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</row>
    <row r="56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</row>
    <row r="56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</row>
    <row r="56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</row>
    <row r="564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</row>
    <row r="56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</row>
    <row r="566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</row>
    <row r="567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</row>
    <row r="568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</row>
    <row r="569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</row>
    <row r="570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</row>
    <row r="57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</row>
    <row r="57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</row>
    <row r="57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</row>
    <row r="574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</row>
    <row r="57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</row>
    <row r="576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</row>
    <row r="577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</row>
    <row r="578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</row>
    <row r="579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</row>
    <row r="580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</row>
    <row r="58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</row>
    <row r="58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</row>
    <row r="58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</row>
    <row r="584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</row>
    <row r="58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</row>
    <row r="586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</row>
    <row r="587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</row>
    <row r="588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</row>
    <row r="589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</row>
    <row r="590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</row>
    <row r="59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</row>
    <row r="59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</row>
    <row r="59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</row>
    <row r="594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</row>
    <row r="59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</row>
    <row r="596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</row>
    <row r="597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</row>
    <row r="598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</row>
    <row r="599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</row>
    <row r="600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</row>
    <row r="60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</row>
    <row r="60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</row>
    <row r="60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</row>
    <row r="604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</row>
    <row r="60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</row>
    <row r="606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</row>
    <row r="607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</row>
    <row r="608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</row>
    <row r="609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</row>
    <row r="610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</row>
    <row r="61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</row>
    <row r="61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</row>
    <row r="61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</row>
    <row r="614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</row>
    <row r="61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</row>
    <row r="616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</row>
    <row r="617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</row>
    <row r="618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</row>
    <row r="619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</row>
    <row r="620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</row>
    <row r="62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</row>
    <row r="62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</row>
    <row r="62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</row>
    <row r="624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</row>
    <row r="6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</row>
    <row r="626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</row>
    <row r="627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</row>
    <row r="628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</row>
    <row r="629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</row>
    <row r="630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</row>
    <row r="63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</row>
    <row r="63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</row>
    <row r="633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</row>
    <row r="634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</row>
    <row r="6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</row>
    <row r="636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</row>
    <row r="637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</row>
    <row r="638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</row>
    <row r="639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</row>
    <row r="640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</row>
    <row r="64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</row>
    <row r="64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</row>
    <row r="6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</row>
    <row r="644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</row>
    <row r="64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</row>
    <row r="646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</row>
    <row r="647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</row>
    <row r="648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</row>
    <row r="649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</row>
    <row r="650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</row>
    <row r="65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</row>
    <row r="65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</row>
    <row r="65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</row>
    <row r="654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</row>
    <row r="65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</row>
    <row r="656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</row>
    <row r="657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</row>
    <row r="658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</row>
    <row r="659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</row>
    <row r="660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</row>
    <row r="66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</row>
    <row r="66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</row>
    <row r="66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</row>
    <row r="664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</row>
    <row r="66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</row>
    <row r="666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</row>
    <row r="667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</row>
    <row r="668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</row>
    <row r="669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</row>
    <row r="670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</row>
    <row r="67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</row>
    <row r="67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</row>
    <row r="67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</row>
    <row r="674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</row>
    <row r="67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</row>
    <row r="676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</row>
    <row r="677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</row>
    <row r="678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</row>
    <row r="679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</row>
    <row r="680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</row>
    <row r="68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</row>
    <row r="68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</row>
    <row r="68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</row>
    <row r="684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</row>
    <row r="68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</row>
    <row r="686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</row>
    <row r="687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</row>
    <row r="688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</row>
    <row r="689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</row>
    <row r="690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</row>
    <row r="69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</row>
    <row r="69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</row>
    <row r="69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</row>
    <row r="694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</row>
    <row r="69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</row>
    <row r="696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</row>
    <row r="697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</row>
    <row r="698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</row>
    <row r="699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</row>
    <row r="700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</row>
    <row r="70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</row>
    <row r="70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</row>
    <row r="70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</row>
    <row r="704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</row>
    <row r="70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</row>
    <row r="706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</row>
    <row r="707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</row>
    <row r="708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</row>
    <row r="709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</row>
    <row r="710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</row>
    <row r="71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</row>
    <row r="71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</row>
    <row r="713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</row>
    <row r="714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</row>
    <row r="71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</row>
    <row r="716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</row>
    <row r="717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</row>
    <row r="718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</row>
    <row r="719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</row>
    <row r="720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</row>
    <row r="72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</row>
    <row r="72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</row>
    <row r="72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</row>
    <row r="724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</row>
    <row r="7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</row>
    <row r="726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</row>
    <row r="727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</row>
    <row r="728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</row>
    <row r="729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</row>
    <row r="730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</row>
    <row r="73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</row>
    <row r="73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</row>
    <row r="73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</row>
    <row r="734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</row>
    <row r="7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</row>
    <row r="736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</row>
    <row r="737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</row>
    <row r="738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</row>
    <row r="739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</row>
    <row r="740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</row>
    <row r="74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</row>
    <row r="74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</row>
    <row r="7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</row>
    <row r="744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</row>
    <row r="74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</row>
    <row r="746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</row>
    <row r="747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</row>
    <row r="748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</row>
    <row r="749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</row>
    <row r="750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</row>
    <row r="75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</row>
    <row r="75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</row>
    <row r="75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</row>
    <row r="754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</row>
    <row r="75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</row>
    <row r="756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</row>
    <row r="757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</row>
    <row r="758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</row>
    <row r="759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</row>
    <row r="760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</row>
    <row r="76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</row>
    <row r="76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</row>
    <row r="76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</row>
    <row r="764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</row>
    <row r="76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</row>
    <row r="766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</row>
    <row r="767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</row>
    <row r="768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</row>
    <row r="769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</row>
    <row r="770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</row>
    <row r="77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</row>
    <row r="77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</row>
    <row r="77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</row>
    <row r="774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</row>
    <row r="77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</row>
    <row r="776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</row>
    <row r="777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</row>
    <row r="778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</row>
    <row r="779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</row>
    <row r="780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</row>
    <row r="78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</row>
    <row r="78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</row>
    <row r="78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</row>
    <row r="784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</row>
    <row r="78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</row>
    <row r="786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</row>
    <row r="787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</row>
    <row r="788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</row>
    <row r="789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</row>
    <row r="790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</row>
    <row r="79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</row>
    <row r="79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</row>
    <row r="79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</row>
    <row r="794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</row>
    <row r="79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</row>
    <row r="796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</row>
    <row r="797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</row>
    <row r="798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</row>
    <row r="799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</row>
    <row r="800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</row>
    <row r="80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</row>
    <row r="80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</row>
    <row r="80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</row>
    <row r="804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</row>
    <row r="80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</row>
    <row r="806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</row>
    <row r="807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</row>
    <row r="808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</row>
    <row r="809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</row>
    <row r="810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</row>
    <row r="81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</row>
    <row r="81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</row>
    <row r="81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</row>
    <row r="814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</row>
    <row r="81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</row>
    <row r="816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</row>
    <row r="817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</row>
    <row r="818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</row>
    <row r="819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</row>
    <row r="820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</row>
    <row r="82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</row>
    <row r="82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</row>
    <row r="82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</row>
    <row r="824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</row>
    <row r="8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</row>
    <row r="826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</row>
    <row r="827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</row>
    <row r="828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</row>
    <row r="829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</row>
    <row r="830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</row>
    <row r="83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</row>
    <row r="83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</row>
    <row r="83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</row>
    <row r="834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</row>
    <row r="83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</row>
    <row r="836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</row>
    <row r="837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</row>
    <row r="838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</row>
    <row r="839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</row>
    <row r="840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</row>
    <row r="84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</row>
    <row r="84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</row>
    <row r="8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</row>
    <row r="844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</row>
    <row r="84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</row>
    <row r="846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</row>
    <row r="847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</row>
    <row r="848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</row>
    <row r="849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</row>
    <row r="850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</row>
    <row r="85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</row>
    <row r="85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</row>
    <row r="85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</row>
    <row r="854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</row>
    <row r="85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</row>
    <row r="856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</row>
    <row r="857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</row>
    <row r="858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</row>
    <row r="859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</row>
    <row r="860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</row>
    <row r="86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</row>
    <row r="86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</row>
    <row r="86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</row>
    <row r="864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</row>
    <row r="86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</row>
    <row r="866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</row>
    <row r="867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</row>
    <row r="868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</row>
    <row r="869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</row>
    <row r="870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</row>
    <row r="87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</row>
    <row r="87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</row>
    <row r="87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</row>
    <row r="874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</row>
    <row r="87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</row>
    <row r="876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</row>
    <row r="877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</row>
    <row r="878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</row>
    <row r="879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</row>
    <row r="880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</row>
    <row r="88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</row>
    <row r="88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</row>
    <row r="88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</row>
    <row r="884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</row>
    <row r="88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</row>
    <row r="886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</row>
    <row r="887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</row>
    <row r="888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</row>
    <row r="889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</row>
    <row r="890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</row>
    <row r="89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</row>
    <row r="89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</row>
    <row r="89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</row>
    <row r="894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</row>
    <row r="89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</row>
    <row r="896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</row>
    <row r="897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</row>
    <row r="898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</row>
    <row r="899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</row>
    <row r="900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</row>
    <row r="90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</row>
    <row r="90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</row>
    <row r="90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</row>
    <row r="904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</row>
    <row r="90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</row>
    <row r="906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</row>
    <row r="907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</row>
    <row r="908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</row>
    <row r="909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</row>
    <row r="910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</row>
    <row r="91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</row>
    <row r="91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</row>
    <row r="91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</row>
    <row r="914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</row>
    <row r="91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</row>
    <row r="916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</row>
    <row r="917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</row>
    <row r="918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</row>
    <row r="919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</row>
    <row r="920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</row>
    <row r="92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</row>
    <row r="92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</row>
    <row r="92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</row>
    <row r="924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</row>
    <row r="9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</row>
    <row r="926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</row>
    <row r="927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</row>
    <row r="928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</row>
    <row r="929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</row>
    <row r="930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</row>
    <row r="93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</row>
    <row r="93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</row>
    <row r="93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</row>
    <row r="934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</row>
    <row r="93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</row>
    <row r="936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</row>
    <row r="937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</row>
    <row r="938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</row>
    <row r="939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</row>
    <row r="940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</row>
    <row r="9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</row>
    <row r="94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</row>
    <row r="9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</row>
    <row r="944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</row>
    <row r="94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</row>
    <row r="946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</row>
    <row r="947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</row>
    <row r="948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</row>
    <row r="949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</row>
    <row r="950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</row>
    <row r="95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</row>
    <row r="95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</row>
    <row r="95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</row>
    <row r="954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</row>
    <row r="95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</row>
    <row r="956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</row>
    <row r="957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</row>
    <row r="958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</row>
    <row r="959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</row>
    <row r="960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</row>
    <row r="96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</row>
    <row r="96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</row>
    <row r="96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</row>
    <row r="964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</row>
    <row r="96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</row>
    <row r="966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</row>
    <row r="967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</row>
    <row r="968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</row>
    <row r="969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</row>
  </sheetData>
  <mergeCells count="4">
    <mergeCell ref="A1:N1"/>
    <mergeCell ref="B2:N2"/>
    <mergeCell ref="B10:N10"/>
    <mergeCell ref="B18:N18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2.63"/>
    <col customWidth="1" min="2" max="14" width="12.0"/>
  </cols>
  <sheetData>
    <row r="1">
      <c r="A1" s="135" t="s">
        <v>616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>
      <c r="A2" s="73"/>
      <c r="B2" s="20">
        <v>45627.0</v>
      </c>
      <c r="C2" s="20">
        <v>45682.0</v>
      </c>
      <c r="D2" s="20">
        <v>45713.0</v>
      </c>
      <c r="E2" s="20">
        <v>45741.0</v>
      </c>
      <c r="F2" s="20">
        <v>45772.0</v>
      </c>
      <c r="G2" s="20">
        <v>45802.0</v>
      </c>
      <c r="H2" s="20">
        <v>45833.0</v>
      </c>
      <c r="I2" s="20">
        <v>45863.0</v>
      </c>
      <c r="J2" s="20">
        <v>45894.0</v>
      </c>
      <c r="K2" s="20">
        <v>45925.0</v>
      </c>
      <c r="L2" s="20">
        <v>45955.0</v>
      </c>
      <c r="M2" s="20">
        <v>45986.0</v>
      </c>
      <c r="N2" s="20">
        <v>46016.0</v>
      </c>
    </row>
    <row r="3">
      <c r="A3" s="79" t="s">
        <v>0</v>
      </c>
      <c r="B3" s="113">
        <v>34.241767</v>
      </c>
      <c r="C3" s="113">
        <f>1/0.0298639</f>
        <v>33.48524473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</row>
    <row r="4">
      <c r="A4" s="79" t="s">
        <v>1</v>
      </c>
      <c r="B4" s="113">
        <f>1/0.0287126</f>
        <v>34.82791527</v>
      </c>
      <c r="C4" s="113">
        <v>33.8426</v>
      </c>
      <c r="D4" s="113"/>
      <c r="E4" s="113"/>
      <c r="F4" s="113"/>
      <c r="G4" s="113"/>
      <c r="H4" s="113"/>
      <c r="I4" s="113"/>
      <c r="J4" s="113"/>
      <c r="K4" s="113"/>
      <c r="L4" s="113"/>
      <c r="M4" s="113"/>
      <c r="N4" s="113"/>
    </row>
    <row r="5">
      <c r="A5" s="79" t="s">
        <v>2</v>
      </c>
      <c r="B5" s="113">
        <v>34.4976</v>
      </c>
      <c r="C5" s="113">
        <v>33.7078</v>
      </c>
      <c r="D5" s="113"/>
      <c r="E5" s="113"/>
      <c r="F5" s="113"/>
      <c r="G5" s="113"/>
      <c r="H5" s="113"/>
      <c r="I5" s="113"/>
      <c r="J5" s="113"/>
      <c r="K5" s="113"/>
      <c r="L5" s="113"/>
      <c r="M5" s="113"/>
      <c r="N5" s="113"/>
    </row>
  </sheetData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hidden="1" min="2" max="10" width="12.63"/>
    <col customWidth="1" min="14" max="14" width="14.63"/>
  </cols>
  <sheetData>
    <row r="3">
      <c r="A3" s="317" t="s">
        <v>729</v>
      </c>
      <c r="B3" s="318"/>
      <c r="C3" s="319"/>
    </row>
    <row r="4">
      <c r="A4" s="320"/>
      <c r="C4" s="321"/>
    </row>
    <row r="5">
      <c r="A5" s="322"/>
      <c r="B5" s="306"/>
      <c r="C5" s="323"/>
    </row>
    <row r="6">
      <c r="A6" s="197" t="s">
        <v>730</v>
      </c>
      <c r="B6" s="324"/>
      <c r="C6" s="198"/>
      <c r="D6" s="2"/>
      <c r="E6" s="2"/>
      <c r="F6" s="2"/>
      <c r="G6" s="2"/>
      <c r="H6" s="2"/>
      <c r="I6" s="2"/>
      <c r="J6" s="2"/>
      <c r="K6" s="2"/>
      <c r="L6" s="2"/>
      <c r="M6" s="3"/>
      <c r="N6" s="325">
        <v>2024.0</v>
      </c>
      <c r="R6" s="325">
        <v>2025.0</v>
      </c>
    </row>
    <row r="7">
      <c r="A7" s="109"/>
      <c r="B7" s="199">
        <v>45292.0</v>
      </c>
      <c r="C7" s="199">
        <f>'AWS cost summary (Backup)'!C$2</f>
        <v>45474</v>
      </c>
      <c r="D7" s="199">
        <f>'AWS cost summary (Backup)'!D$2</f>
        <v>45505</v>
      </c>
      <c r="E7" s="199">
        <f>'AWS cost summary (Backup)'!E$2</f>
        <v>45536</v>
      </c>
      <c r="F7" s="199">
        <f>'AWS cost summary (Backup)'!F$2</f>
        <v>45566</v>
      </c>
      <c r="G7" s="199">
        <f>'AWS cost summary (Backup)'!G$2</f>
        <v>45597</v>
      </c>
      <c r="H7" s="199">
        <f>'AWS cost summary (Backup)'!H$2</f>
        <v>45627</v>
      </c>
      <c r="I7" s="199">
        <f>'AWS cost summary (Backup)'!I$2</f>
        <v>45658</v>
      </c>
      <c r="J7" s="199">
        <f>'AWS cost summary (Backup)'!J$2</f>
        <v>45689</v>
      </c>
      <c r="K7" s="199">
        <f>'AWS cost summary (Backup)'!K$2</f>
        <v>45717</v>
      </c>
      <c r="L7" s="199">
        <f>'AWS cost summary (Backup)'!L$2</f>
        <v>45748</v>
      </c>
      <c r="M7" s="199">
        <f>'AWS cost summary (Backup)'!M$2</f>
        <v>45778</v>
      </c>
      <c r="O7" s="199">
        <f>'AWS cost summary (Backup)'!N$2</f>
        <v>45809</v>
      </c>
      <c r="P7" s="326">
        <v>45689.0</v>
      </c>
      <c r="Q7" s="326">
        <v>45717.0</v>
      </c>
    </row>
    <row r="8">
      <c r="A8" s="327"/>
    </row>
    <row r="9">
      <c r="A9" s="328" t="s">
        <v>731</v>
      </c>
      <c r="B9" s="329">
        <v>221.473312539999</v>
      </c>
      <c r="C9" s="329">
        <v>144.27879891</v>
      </c>
      <c r="D9" s="329">
        <v>264.31062562</v>
      </c>
      <c r="E9" s="329">
        <v>277.19541769</v>
      </c>
      <c r="F9" s="329">
        <v>786.41498239</v>
      </c>
      <c r="G9" s="329">
        <v>393.455075469999</v>
      </c>
      <c r="H9" s="329">
        <v>1223.50998100999</v>
      </c>
      <c r="I9" s="329">
        <v>1912.43796899999</v>
      </c>
      <c r="J9" s="329">
        <v>1317.36432610999</v>
      </c>
      <c r="K9" s="329">
        <v>977.786195990001</v>
      </c>
      <c r="L9" s="329">
        <v>669.378326999998</v>
      </c>
      <c r="M9" s="329">
        <v>961.685937849999</v>
      </c>
      <c r="O9" s="330">
        <v>2424.07585357</v>
      </c>
      <c r="P9" s="330">
        <v>2885.7416748</v>
      </c>
      <c r="Q9" s="330"/>
      <c r="S9" s="331"/>
      <c r="T9" s="331"/>
      <c r="U9" s="331"/>
      <c r="V9" s="331"/>
      <c r="W9" s="331"/>
      <c r="X9" s="331"/>
      <c r="Y9" s="331"/>
      <c r="Z9" s="331"/>
      <c r="AA9" s="331"/>
      <c r="AB9" s="331"/>
      <c r="AC9" s="331"/>
    </row>
    <row r="10" ht="27.0" customHeight="1">
      <c r="A10" s="332" t="s">
        <v>732</v>
      </c>
      <c r="B10" s="333"/>
      <c r="C10" s="333"/>
      <c r="D10" s="333"/>
      <c r="E10" s="333"/>
      <c r="F10" s="333"/>
      <c r="G10" s="333"/>
      <c r="H10" s="333"/>
      <c r="I10" s="333"/>
      <c r="J10" s="334"/>
      <c r="K10" s="333"/>
      <c r="L10" s="333"/>
      <c r="M10" s="333"/>
      <c r="R10" s="335"/>
    </row>
    <row r="11">
      <c r="A11" s="328" t="s">
        <v>733</v>
      </c>
      <c r="B11" s="336"/>
      <c r="C11" s="336"/>
      <c r="D11" s="336"/>
      <c r="E11" s="336"/>
      <c r="F11" s="329">
        <v>0.253965</v>
      </c>
      <c r="G11" s="329">
        <v>129.6145865</v>
      </c>
      <c r="H11" s="329">
        <v>93.49379168</v>
      </c>
      <c r="I11" s="329">
        <v>122.7968732</v>
      </c>
      <c r="J11" s="329">
        <v>233.083796129999</v>
      </c>
      <c r="K11" s="337">
        <v>1408.00370667</v>
      </c>
      <c r="L11" s="337">
        <v>357.355162949999</v>
      </c>
      <c r="M11" s="337">
        <v>341.6310898</v>
      </c>
      <c r="N11" s="338"/>
      <c r="O11" s="339">
        <v>451.6652054</v>
      </c>
      <c r="P11" s="339">
        <v>368.34553885</v>
      </c>
      <c r="Q11" s="330"/>
    </row>
    <row r="12">
      <c r="A12" s="328"/>
      <c r="B12" s="336"/>
      <c r="C12" s="336"/>
      <c r="D12" s="336"/>
      <c r="E12" s="336"/>
      <c r="F12" s="329"/>
      <c r="G12" s="329"/>
      <c r="H12" s="329"/>
      <c r="I12" s="329"/>
      <c r="J12" s="329"/>
      <c r="K12" s="329"/>
      <c r="L12" s="329"/>
      <c r="M12" s="329"/>
    </row>
    <row r="13">
      <c r="A13" s="317" t="s">
        <v>734</v>
      </c>
      <c r="B13" s="318"/>
      <c r="C13" s="319"/>
    </row>
    <row r="14">
      <c r="A14" s="320"/>
      <c r="C14" s="321"/>
    </row>
    <row r="15">
      <c r="A15" s="322"/>
      <c r="B15" s="306"/>
      <c r="C15" s="323"/>
    </row>
    <row r="16">
      <c r="A16" s="197" t="s">
        <v>730</v>
      </c>
      <c r="B16" s="324"/>
      <c r="C16" s="198"/>
      <c r="D16" s="2"/>
      <c r="E16" s="2"/>
      <c r="F16" s="2"/>
      <c r="G16" s="2"/>
      <c r="H16" s="2"/>
      <c r="I16" s="2"/>
      <c r="J16" s="2"/>
      <c r="K16" s="2"/>
      <c r="L16" s="2"/>
      <c r="M16" s="3"/>
    </row>
    <row r="17">
      <c r="A17" s="109"/>
      <c r="B17" s="199">
        <v>45292.0</v>
      </c>
      <c r="C17" s="199">
        <f>'AWS cost summary (Backup)'!C$2</f>
        <v>45474</v>
      </c>
      <c r="D17" s="199">
        <f>'AWS cost summary (Backup)'!D$2</f>
        <v>45505</v>
      </c>
      <c r="E17" s="199">
        <f>'AWS cost summary (Backup)'!E$2</f>
        <v>45536</v>
      </c>
      <c r="F17" s="199">
        <f>'AWS cost summary (Backup)'!F$2</f>
        <v>45566</v>
      </c>
      <c r="G17" s="199">
        <f>'AWS cost summary (Backup)'!G$2</f>
        <v>45597</v>
      </c>
      <c r="H17" s="199">
        <f>'AWS cost summary (Backup)'!H$2</f>
        <v>45627</v>
      </c>
      <c r="I17" s="199">
        <f>'AWS cost summary (Backup)'!I$2</f>
        <v>45658</v>
      </c>
      <c r="J17" s="199">
        <f>'AWS cost summary (Backup)'!J$2</f>
        <v>45689</v>
      </c>
      <c r="K17" s="199">
        <f>'AWS cost summary (Backup)'!K$2</f>
        <v>45717</v>
      </c>
      <c r="L17" s="199">
        <f>'AWS cost summary (Backup)'!L$2</f>
        <v>45748</v>
      </c>
      <c r="M17" s="199">
        <f>'AWS cost summary (Backup)'!M$2</f>
        <v>45778</v>
      </c>
      <c r="O17" s="199">
        <f>'AWS cost summary (Backup)'!N$2</f>
        <v>45809</v>
      </c>
      <c r="P17" s="326">
        <v>45689.0</v>
      </c>
      <c r="Q17" s="326">
        <v>45717.0</v>
      </c>
    </row>
    <row r="18">
      <c r="A18" s="327"/>
      <c r="N18" s="335"/>
      <c r="R18" s="335"/>
    </row>
    <row r="19">
      <c r="A19" s="328" t="s">
        <v>735</v>
      </c>
      <c r="B19" s="336"/>
      <c r="C19" s="336"/>
      <c r="D19" s="336"/>
      <c r="E19" s="336"/>
      <c r="F19" s="329"/>
      <c r="G19" s="329"/>
      <c r="H19" s="340">
        <v>308.882</v>
      </c>
      <c r="I19" s="340">
        <v>139.231</v>
      </c>
      <c r="J19" s="340">
        <v>68.662</v>
      </c>
      <c r="K19" s="340">
        <v>7.333</v>
      </c>
      <c r="L19" s="340">
        <v>0.133</v>
      </c>
      <c r="M19" s="330">
        <v>23.871</v>
      </c>
      <c r="O19" s="330">
        <v>176.784</v>
      </c>
      <c r="P19" s="330">
        <v>151.571</v>
      </c>
      <c r="Q19" s="330"/>
    </row>
    <row r="20">
      <c r="A20" s="328" t="s">
        <v>736</v>
      </c>
      <c r="O20" s="330">
        <v>20.0</v>
      </c>
      <c r="P20" s="330">
        <v>20.0</v>
      </c>
    </row>
    <row r="21">
      <c r="A21" s="341" t="s">
        <v>737</v>
      </c>
      <c r="O21" s="330">
        <v>100.0</v>
      </c>
      <c r="P21" s="330">
        <v>100.0</v>
      </c>
    </row>
    <row r="22">
      <c r="A22" s="328" t="s">
        <v>738</v>
      </c>
      <c r="O22" s="330">
        <v>10.0</v>
      </c>
      <c r="P22" s="330">
        <v>10.0</v>
      </c>
    </row>
    <row r="23">
      <c r="A23" s="328" t="s">
        <v>739</v>
      </c>
      <c r="O23" s="330">
        <v>4.0</v>
      </c>
      <c r="P23" s="330">
        <v>4.0</v>
      </c>
    </row>
    <row r="24">
      <c r="A24" s="328" t="s">
        <v>740</v>
      </c>
      <c r="O24" s="330">
        <v>16.96</v>
      </c>
      <c r="P24" s="330">
        <v>16.96</v>
      </c>
    </row>
    <row r="25">
      <c r="A25" s="328" t="s">
        <v>741</v>
      </c>
      <c r="O25" s="330">
        <v>60.0</v>
      </c>
      <c r="P25" s="330">
        <v>60.0</v>
      </c>
    </row>
    <row r="27">
      <c r="O27" s="167" t="str">
        <f>N1</f>
        <v/>
      </c>
    </row>
    <row r="28">
      <c r="K28" s="342" t="s">
        <v>742</v>
      </c>
      <c r="O28" s="343">
        <f t="shared" ref="O28:P28" si="1">sum(O11,O19:O25)</f>
        <v>839.4092054</v>
      </c>
      <c r="P28" s="343">
        <f t="shared" si="1"/>
        <v>730.8765389</v>
      </c>
    </row>
  </sheetData>
  <mergeCells count="9">
    <mergeCell ref="N6:N9"/>
    <mergeCell ref="K28:N28"/>
    <mergeCell ref="A3:C5"/>
    <mergeCell ref="A6:A7"/>
    <mergeCell ref="C6:M6"/>
    <mergeCell ref="R6:R9"/>
    <mergeCell ref="A13:C15"/>
    <mergeCell ref="A16:A17"/>
    <mergeCell ref="C16:M16"/>
  </mergeCells>
  <hyperlinks>
    <hyperlink r:id="rId1" ref="A21"/>
  </hyperlin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5" width="11.38"/>
    <col customWidth="1" min="6" max="6" width="12.63"/>
    <col customWidth="1" min="7" max="14" width="11.38"/>
    <col customWidth="1" min="15" max="15" width="40.13"/>
    <col customWidth="1" min="16" max="18" width="12.63"/>
    <col customWidth="1" min="19" max="19" width="11.38"/>
    <col customWidth="1" min="20" max="27" width="12.63"/>
  </cols>
  <sheetData>
    <row r="1">
      <c r="A1" s="25" t="s">
        <v>288</v>
      </c>
      <c r="N1" s="25"/>
      <c r="O1" s="25" t="s">
        <v>188</v>
      </c>
    </row>
    <row r="2">
      <c r="A2" s="19" t="s">
        <v>189</v>
      </c>
      <c r="B2" s="20">
        <f>'All AWS savings plan'!B2</f>
        <v>45474</v>
      </c>
      <c r="C2" s="20">
        <f>'All AWS savings plan'!C2</f>
        <v>45505</v>
      </c>
      <c r="D2" s="20">
        <f>'All AWS savings plan'!D2</f>
        <v>45536</v>
      </c>
      <c r="E2" s="20">
        <f>'All AWS savings plan'!E2</f>
        <v>45566</v>
      </c>
      <c r="F2" s="20">
        <f>'All AWS savings plan'!F2</f>
        <v>45597</v>
      </c>
      <c r="G2" s="20">
        <f>'All AWS savings plan'!G2</f>
        <v>45627</v>
      </c>
      <c r="H2" s="20">
        <f>'All AWS savings plan'!H2</f>
        <v>45658</v>
      </c>
      <c r="I2" s="20">
        <f>'All AWS savings plan'!I2</f>
        <v>45689</v>
      </c>
      <c r="J2" s="20">
        <f>'All AWS savings plan'!J2</f>
        <v>45717</v>
      </c>
      <c r="K2" s="20">
        <f>'All AWS savings plan'!K2</f>
        <v>45748</v>
      </c>
      <c r="L2" s="20">
        <f>'All AWS savings plan'!L2</f>
        <v>45778</v>
      </c>
      <c r="M2" s="20">
        <f>'All AWS savings plan'!M2</f>
        <v>45809</v>
      </c>
      <c r="N2" s="25"/>
      <c r="O2" s="19"/>
      <c r="P2" s="20">
        <f t="shared" ref="P2:AA2" si="1">B2</f>
        <v>45474</v>
      </c>
      <c r="Q2" s="20">
        <f t="shared" si="1"/>
        <v>45505</v>
      </c>
      <c r="R2" s="20">
        <f t="shared" si="1"/>
        <v>45536</v>
      </c>
      <c r="S2" s="20">
        <f t="shared" si="1"/>
        <v>45566</v>
      </c>
      <c r="T2" s="20">
        <f t="shared" si="1"/>
        <v>45597</v>
      </c>
      <c r="U2" s="20">
        <f t="shared" si="1"/>
        <v>45627</v>
      </c>
      <c r="V2" s="20">
        <f t="shared" si="1"/>
        <v>45658</v>
      </c>
      <c r="W2" s="20">
        <f t="shared" si="1"/>
        <v>45689</v>
      </c>
      <c r="X2" s="20">
        <f t="shared" si="1"/>
        <v>45717</v>
      </c>
      <c r="Y2" s="20">
        <f t="shared" si="1"/>
        <v>45748</v>
      </c>
      <c r="Z2" s="20">
        <f t="shared" si="1"/>
        <v>45778</v>
      </c>
      <c r="AA2" s="20">
        <f t="shared" si="1"/>
        <v>45809</v>
      </c>
    </row>
    <row r="3">
      <c r="A3" s="26" t="s">
        <v>190</v>
      </c>
      <c r="B3" s="27">
        <v>42620.3880538166</v>
      </c>
      <c r="C3" s="27">
        <v>41052.3625610521</v>
      </c>
      <c r="D3" s="27">
        <v>44123.914262395</v>
      </c>
      <c r="E3" s="27">
        <v>44041.0405511652</v>
      </c>
      <c r="F3" s="27">
        <v>44839.443713119</v>
      </c>
      <c r="G3" s="27">
        <v>42444.1500393746</v>
      </c>
      <c r="H3" s="27">
        <v>44310.3272366256</v>
      </c>
      <c r="I3" s="27">
        <v>44154.751468424</v>
      </c>
      <c r="J3" s="27">
        <v>41972.6979386433</v>
      </c>
      <c r="K3" s="27">
        <v>43962.0095403101</v>
      </c>
      <c r="L3" s="27">
        <v>41988.4598774776</v>
      </c>
      <c r="M3" s="27">
        <v>42416.2420737668</v>
      </c>
      <c r="N3" s="25"/>
      <c r="O3" s="28" t="s">
        <v>191</v>
      </c>
      <c r="P3" s="8">
        <f>'All AWS savings plan'!B58</f>
        <v>77222.04378</v>
      </c>
      <c r="Q3" s="8">
        <f>'All AWS savings plan'!C58</f>
        <v>79133.0984</v>
      </c>
      <c r="R3" s="8">
        <f>'All AWS savings plan'!D58</f>
        <v>74116.85391</v>
      </c>
      <c r="S3" s="8">
        <f>'All AWS savings plan'!E58</f>
        <v>76958.83719</v>
      </c>
      <c r="T3" s="8">
        <f>'All AWS savings plan'!F58</f>
        <v>64014.93352</v>
      </c>
      <c r="U3" s="8">
        <f>'All AWS savings plan'!G58</f>
        <v>67542.53997</v>
      </c>
      <c r="V3" s="8">
        <f>'All AWS savings plan'!H58</f>
        <v>70136.744</v>
      </c>
      <c r="W3" s="8">
        <f>'All AWS savings plan'!I58</f>
        <v>62737.34757</v>
      </c>
      <c r="X3" s="8">
        <f>'All AWS savings plan'!J58</f>
        <v>69512.20226</v>
      </c>
      <c r="Y3" s="8">
        <f>'All AWS savings plan'!K58</f>
        <v>71765.67684</v>
      </c>
      <c r="Z3" s="8">
        <f>'All AWS savings plan'!L58</f>
        <v>79478.02253</v>
      </c>
      <c r="AA3" s="8">
        <f>'All AWS savings plan'!M58</f>
        <v>7952.137025</v>
      </c>
    </row>
    <row r="4">
      <c r="A4" s="29" t="s">
        <v>194</v>
      </c>
      <c r="B4" s="30">
        <v>74.5589126533</v>
      </c>
      <c r="C4" s="30">
        <v>83.0234445563</v>
      </c>
      <c r="D4" s="30">
        <v>95.2481856608</v>
      </c>
      <c r="E4" s="30">
        <v>95.2795574693</v>
      </c>
      <c r="F4" s="30">
        <v>106.4591543471</v>
      </c>
      <c r="G4" s="30">
        <v>109.0198659423</v>
      </c>
      <c r="H4" s="30">
        <v>120.2200893552</v>
      </c>
      <c r="I4" s="30">
        <v>128.6785951772</v>
      </c>
      <c r="J4" s="30">
        <v>147.2944772621</v>
      </c>
      <c r="K4" s="30">
        <v>151.8578590587</v>
      </c>
      <c r="L4" s="30">
        <v>113.9792594167</v>
      </c>
      <c r="M4" s="30">
        <v>131.1843487098</v>
      </c>
      <c r="N4" s="25"/>
      <c r="O4" s="28" t="s">
        <v>193</v>
      </c>
      <c r="P4" s="8">
        <f>'All AWS savings plan'!B60</f>
        <v>54624.48</v>
      </c>
      <c r="Q4" s="8">
        <f>'All AWS savings plan'!C60</f>
        <v>54584.48</v>
      </c>
      <c r="R4" s="8">
        <f>'All AWS savings plan'!D60</f>
        <v>50931.26</v>
      </c>
      <c r="S4" s="8">
        <f>'All AWS savings plan'!E60</f>
        <v>52296.48</v>
      </c>
      <c r="T4" s="8">
        <f>'All AWS savings plan'!F60</f>
        <v>44396.24</v>
      </c>
      <c r="U4" s="8">
        <f>'All AWS savings plan'!G60</f>
        <v>46213.4</v>
      </c>
      <c r="V4" s="8">
        <f>'All AWS savings plan'!H60</f>
        <v>47308.8</v>
      </c>
      <c r="W4" s="8">
        <f>'All AWS savings plan'!I60</f>
        <v>42826.4</v>
      </c>
      <c r="X4" s="8">
        <f>'All AWS savings plan'!J60</f>
        <v>47392.8</v>
      </c>
      <c r="Y4" s="8">
        <f>'All AWS savings plan'!K60</f>
        <v>47598.46</v>
      </c>
      <c r="Z4" s="8">
        <f>'All AWS savings plan'!L60</f>
        <v>50914.59</v>
      </c>
      <c r="AA4" s="8">
        <f>'All AWS savings plan'!M60</f>
        <v>5091.55</v>
      </c>
    </row>
    <row r="5">
      <c r="A5" s="31" t="s">
        <v>192</v>
      </c>
      <c r="B5" s="32">
        <v>3.3834646668</v>
      </c>
      <c r="C5" s="32">
        <v>2.7235513336</v>
      </c>
      <c r="D5" s="32">
        <v>1.415469334</v>
      </c>
      <c r="E5" s="32">
        <v>0.2514306674</v>
      </c>
      <c r="F5" s="32">
        <v>2.0273354212</v>
      </c>
      <c r="G5" s="32">
        <v>3.2863999994</v>
      </c>
      <c r="H5" s="32">
        <v>2.3974841523</v>
      </c>
      <c r="I5" s="32">
        <v>0.855728736</v>
      </c>
      <c r="J5" s="32">
        <v>0.0347073348</v>
      </c>
      <c r="K5" s="32">
        <v>1.1838168774</v>
      </c>
      <c r="L5" s="32">
        <v>0.7968006769</v>
      </c>
      <c r="M5" s="32">
        <v>2.5073021844</v>
      </c>
      <c r="N5" s="25"/>
      <c r="O5" s="28" t="s">
        <v>195</v>
      </c>
      <c r="P5" s="8">
        <f t="shared" ref="P5:AA5" si="2">P4/P3</f>
        <v>0.7073690015</v>
      </c>
      <c r="Q5" s="8">
        <f t="shared" si="2"/>
        <v>0.6897806494</v>
      </c>
      <c r="R5" s="8">
        <f t="shared" si="2"/>
        <v>0.6871751472</v>
      </c>
      <c r="S5" s="8">
        <f t="shared" si="2"/>
        <v>0.6795383338</v>
      </c>
      <c r="T5" s="8">
        <f t="shared" si="2"/>
        <v>0.6935294244</v>
      </c>
      <c r="U5" s="8">
        <f t="shared" si="2"/>
        <v>0.6842117578</v>
      </c>
      <c r="V5" s="8">
        <f t="shared" si="2"/>
        <v>0.6745223303</v>
      </c>
      <c r="W5" s="8">
        <f t="shared" si="2"/>
        <v>0.6826300706</v>
      </c>
      <c r="X5" s="8">
        <f t="shared" si="2"/>
        <v>0.6817910879</v>
      </c>
      <c r="Y5" s="8">
        <f t="shared" si="2"/>
        <v>0.6632482559</v>
      </c>
      <c r="Z5" s="8">
        <f t="shared" si="2"/>
        <v>0.6406121891</v>
      </c>
      <c r="AA5" s="8">
        <f t="shared" si="2"/>
        <v>0.6402744299</v>
      </c>
    </row>
    <row r="6">
      <c r="A6" s="37" t="s">
        <v>197</v>
      </c>
      <c r="B6" s="8">
        <v>42698.3304311367</v>
      </c>
      <c r="C6" s="8">
        <v>41138.109556942</v>
      </c>
      <c r="D6" s="8">
        <v>44220.5779173898</v>
      </c>
      <c r="E6" s="8">
        <v>44136.5715393019</v>
      </c>
      <c r="F6" s="8">
        <v>44947.9302028873</v>
      </c>
      <c r="G6" s="8">
        <v>42556.4563053163</v>
      </c>
      <c r="H6" s="8">
        <v>44432.9448101331</v>
      </c>
      <c r="I6" s="8">
        <v>44284.2857923372</v>
      </c>
      <c r="J6" s="8">
        <v>42120.0271232402</v>
      </c>
      <c r="K6" s="8">
        <v>44115.0512162462</v>
      </c>
      <c r="L6" s="8">
        <v>42103.2359375712</v>
      </c>
      <c r="M6" s="8">
        <v>42549.933724661</v>
      </c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</row>
    <row r="7"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</row>
    <row r="8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N8" s="38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</row>
    <row r="9">
      <c r="A9" s="25" t="s">
        <v>289</v>
      </c>
      <c r="N9" s="39"/>
      <c r="O9" s="25" t="s">
        <v>303</v>
      </c>
    </row>
    <row r="10">
      <c r="A10" s="19" t="s">
        <v>189</v>
      </c>
      <c r="B10" s="20">
        <f t="shared" ref="B10:M10" si="3">B$2</f>
        <v>45474</v>
      </c>
      <c r="C10" s="20">
        <f t="shared" si="3"/>
        <v>45505</v>
      </c>
      <c r="D10" s="20">
        <f t="shared" si="3"/>
        <v>45536</v>
      </c>
      <c r="E10" s="20">
        <f t="shared" si="3"/>
        <v>45566</v>
      </c>
      <c r="F10" s="20">
        <f t="shared" si="3"/>
        <v>45597</v>
      </c>
      <c r="G10" s="20">
        <f t="shared" si="3"/>
        <v>45627</v>
      </c>
      <c r="H10" s="20">
        <f t="shared" si="3"/>
        <v>45658</v>
      </c>
      <c r="I10" s="20">
        <f t="shared" si="3"/>
        <v>45689</v>
      </c>
      <c r="J10" s="20">
        <f t="shared" si="3"/>
        <v>45717</v>
      </c>
      <c r="K10" s="20">
        <f t="shared" si="3"/>
        <v>45748</v>
      </c>
      <c r="L10" s="20">
        <f t="shared" si="3"/>
        <v>45778</v>
      </c>
      <c r="M10" s="20">
        <f t="shared" si="3"/>
        <v>45809</v>
      </c>
      <c r="N10" s="39"/>
      <c r="O10" s="19" t="s">
        <v>189</v>
      </c>
      <c r="P10" s="20">
        <f t="shared" ref="P10:Z10" si="4">B10</f>
        <v>45474</v>
      </c>
      <c r="Q10" s="20">
        <f t="shared" si="4"/>
        <v>45505</v>
      </c>
      <c r="R10" s="20">
        <f t="shared" si="4"/>
        <v>45536</v>
      </c>
      <c r="S10" s="20">
        <f t="shared" si="4"/>
        <v>45566</v>
      </c>
      <c r="T10" s="20">
        <f t="shared" si="4"/>
        <v>45597</v>
      </c>
      <c r="U10" s="20">
        <f t="shared" si="4"/>
        <v>45627</v>
      </c>
      <c r="V10" s="20">
        <f t="shared" si="4"/>
        <v>45658</v>
      </c>
      <c r="W10" s="20">
        <f t="shared" si="4"/>
        <v>45689</v>
      </c>
      <c r="X10" s="20">
        <f t="shared" si="4"/>
        <v>45717</v>
      </c>
      <c r="Y10" s="20">
        <f t="shared" si="4"/>
        <v>45748</v>
      </c>
      <c r="Z10" s="344">
        <f t="shared" si="4"/>
        <v>45778</v>
      </c>
      <c r="AA10" s="344" t="str">
        <f>"(1-21 Jan)"</f>
        <v>(1-21 Jan)</v>
      </c>
    </row>
    <row r="11">
      <c r="A11" s="7" t="s">
        <v>200</v>
      </c>
      <c r="B11" s="8">
        <v>15241.0955441398</v>
      </c>
      <c r="C11" s="8">
        <v>15289.1952054298</v>
      </c>
      <c r="D11" s="8">
        <v>14829.2926687072</v>
      </c>
      <c r="E11" s="8">
        <v>14689.4999363561</v>
      </c>
      <c r="F11" s="8">
        <v>14631.9107869461</v>
      </c>
      <c r="G11" s="8">
        <v>15090.9315146487</v>
      </c>
      <c r="H11" s="8">
        <v>15013.8826610827</v>
      </c>
      <c r="I11" s="8">
        <v>15120.9766751815</v>
      </c>
      <c r="J11" s="8">
        <v>15182.218141024</v>
      </c>
      <c r="K11" s="8">
        <v>15133.5743448723</v>
      </c>
      <c r="L11" s="8">
        <v>15191.5796943411</v>
      </c>
      <c r="M11" s="8">
        <v>14558.94094074</v>
      </c>
      <c r="N11" s="39"/>
      <c r="O11" s="7" t="str">
        <f t="shared" ref="O11:AA11" si="5">A11</f>
        <v>EC2-Other($)</v>
      </c>
      <c r="P11" s="40">
        <f t="shared" si="5"/>
        <v>15241.09554</v>
      </c>
      <c r="Q11" s="40">
        <f t="shared" si="5"/>
        <v>15289.19521</v>
      </c>
      <c r="R11" s="40">
        <f t="shared" si="5"/>
        <v>14829.29267</v>
      </c>
      <c r="S11" s="40">
        <f t="shared" si="5"/>
        <v>14689.49994</v>
      </c>
      <c r="T11" s="40">
        <f t="shared" si="5"/>
        <v>14631.91079</v>
      </c>
      <c r="U11" s="40">
        <f t="shared" si="5"/>
        <v>15090.93151</v>
      </c>
      <c r="V11" s="40">
        <f t="shared" si="5"/>
        <v>15013.88266</v>
      </c>
      <c r="W11" s="40">
        <f t="shared" si="5"/>
        <v>15120.97668</v>
      </c>
      <c r="X11" s="40">
        <f t="shared" si="5"/>
        <v>15182.21814</v>
      </c>
      <c r="Y11" s="40">
        <f t="shared" si="5"/>
        <v>15133.57434</v>
      </c>
      <c r="Z11" s="40">
        <f t="shared" si="5"/>
        <v>15191.57969</v>
      </c>
      <c r="AA11" s="40">
        <f t="shared" si="5"/>
        <v>14558.94094</v>
      </c>
    </row>
    <row r="12">
      <c r="A12" s="7" t="s">
        <v>205</v>
      </c>
      <c r="B12" s="8">
        <v>4293.2598316741</v>
      </c>
      <c r="C12" s="8">
        <v>3734.4313639623</v>
      </c>
      <c r="D12" s="8">
        <v>3701.7339402118</v>
      </c>
      <c r="E12" s="8">
        <v>3320.7526740501</v>
      </c>
      <c r="F12" s="8">
        <v>3594.6657983525</v>
      </c>
      <c r="G12" s="8">
        <v>3649.8342500098</v>
      </c>
      <c r="H12" s="8">
        <v>3783.6950118941</v>
      </c>
      <c r="I12" s="8">
        <v>3780.7983888456</v>
      </c>
      <c r="J12" s="8">
        <v>3669.4877218241</v>
      </c>
      <c r="K12" s="8">
        <v>3900.9049126284</v>
      </c>
      <c r="L12" s="8">
        <v>4005.86697453</v>
      </c>
      <c r="M12" s="8">
        <v>4046.0597432762</v>
      </c>
      <c r="N12" s="39"/>
      <c r="O12" s="7" t="str">
        <f t="shared" ref="O12:AA12" si="6">A12</f>
        <v>Elastic Load Balancing($)</v>
      </c>
      <c r="P12" s="40">
        <f t="shared" si="6"/>
        <v>4293.259832</v>
      </c>
      <c r="Q12" s="40">
        <f t="shared" si="6"/>
        <v>3734.431364</v>
      </c>
      <c r="R12" s="40">
        <f t="shared" si="6"/>
        <v>3701.73394</v>
      </c>
      <c r="S12" s="40">
        <f t="shared" si="6"/>
        <v>3320.752674</v>
      </c>
      <c r="T12" s="40">
        <f t="shared" si="6"/>
        <v>3594.665798</v>
      </c>
      <c r="U12" s="40">
        <f t="shared" si="6"/>
        <v>3649.83425</v>
      </c>
      <c r="V12" s="40">
        <f t="shared" si="6"/>
        <v>3783.695012</v>
      </c>
      <c r="W12" s="40">
        <f t="shared" si="6"/>
        <v>3780.798389</v>
      </c>
      <c r="X12" s="40">
        <f t="shared" si="6"/>
        <v>3669.487722</v>
      </c>
      <c r="Y12" s="40">
        <f t="shared" si="6"/>
        <v>3900.904913</v>
      </c>
      <c r="Z12" s="40">
        <f t="shared" si="6"/>
        <v>4005.866975</v>
      </c>
      <c r="AA12" s="40">
        <f t="shared" si="6"/>
        <v>4046.059743</v>
      </c>
    </row>
    <row r="13">
      <c r="A13" s="7" t="s">
        <v>207</v>
      </c>
      <c r="B13" s="8">
        <v>2383.1161167523</v>
      </c>
      <c r="C13" s="8">
        <v>2308.5705318023</v>
      </c>
      <c r="D13" s="8">
        <v>2378.6600669295</v>
      </c>
      <c r="E13" s="8">
        <v>1952.4647247218</v>
      </c>
      <c r="F13" s="8">
        <v>2235.1261449762</v>
      </c>
      <c r="G13" s="8">
        <v>2237.1911266867</v>
      </c>
      <c r="H13" s="8">
        <v>2489.2694661343</v>
      </c>
      <c r="I13" s="8">
        <v>2174.9778397702</v>
      </c>
      <c r="J13" s="8">
        <v>1116.2895282521</v>
      </c>
      <c r="K13" s="8">
        <v>543.8459035885</v>
      </c>
      <c r="L13" s="8">
        <v>495.4200782629</v>
      </c>
      <c r="M13" s="8">
        <v>437.0561389026</v>
      </c>
      <c r="N13" s="39"/>
      <c r="O13" s="7" t="str">
        <f t="shared" ref="O13:AA13" si="7">A13</f>
        <v>CloudWatch($)</v>
      </c>
      <c r="P13" s="40">
        <f t="shared" si="7"/>
        <v>2383.116117</v>
      </c>
      <c r="Q13" s="40">
        <f t="shared" si="7"/>
        <v>2308.570532</v>
      </c>
      <c r="R13" s="40">
        <f t="shared" si="7"/>
        <v>2378.660067</v>
      </c>
      <c r="S13" s="40">
        <f t="shared" si="7"/>
        <v>1952.464725</v>
      </c>
      <c r="T13" s="40">
        <f t="shared" si="7"/>
        <v>2235.126145</v>
      </c>
      <c r="U13" s="40">
        <f t="shared" si="7"/>
        <v>2237.191127</v>
      </c>
      <c r="V13" s="40">
        <f t="shared" si="7"/>
        <v>2489.269466</v>
      </c>
      <c r="W13" s="40">
        <f t="shared" si="7"/>
        <v>2174.97784</v>
      </c>
      <c r="X13" s="40">
        <f t="shared" si="7"/>
        <v>1116.289528</v>
      </c>
      <c r="Y13" s="40">
        <f t="shared" si="7"/>
        <v>543.8459036</v>
      </c>
      <c r="Z13" s="40">
        <f t="shared" si="7"/>
        <v>495.4200783</v>
      </c>
      <c r="AA13" s="40">
        <f t="shared" si="7"/>
        <v>437.0561389</v>
      </c>
    </row>
    <row r="14">
      <c r="A14" s="7" t="s">
        <v>202</v>
      </c>
      <c r="B14" s="8">
        <v>1839.6283505448</v>
      </c>
      <c r="C14" s="8">
        <v>1872.7512500636</v>
      </c>
      <c r="D14" s="8">
        <v>1743.7469371854</v>
      </c>
      <c r="E14" s="8">
        <v>1252.2523241603</v>
      </c>
      <c r="F14" s="8">
        <v>1283.8839699618</v>
      </c>
      <c r="G14" s="8">
        <v>1276.3967381356</v>
      </c>
      <c r="H14" s="8">
        <v>1300.8922031874</v>
      </c>
      <c r="I14" s="8">
        <v>1360.5674144746</v>
      </c>
      <c r="J14" s="8">
        <v>1412.7140173254</v>
      </c>
      <c r="K14" s="8">
        <v>1461.554889474</v>
      </c>
      <c r="L14" s="8">
        <v>1537.0809243722</v>
      </c>
      <c r="M14" s="8">
        <v>1549.2945717372</v>
      </c>
      <c r="N14" s="39"/>
      <c r="O14" s="7" t="str">
        <f t="shared" ref="O14:AA14" si="8">A14</f>
        <v>S3($)</v>
      </c>
      <c r="P14" s="40">
        <f t="shared" si="8"/>
        <v>1839.628351</v>
      </c>
      <c r="Q14" s="40">
        <f t="shared" si="8"/>
        <v>1872.75125</v>
      </c>
      <c r="R14" s="40">
        <f t="shared" si="8"/>
        <v>1743.746937</v>
      </c>
      <c r="S14" s="40">
        <f t="shared" si="8"/>
        <v>1252.252324</v>
      </c>
      <c r="T14" s="40">
        <f t="shared" si="8"/>
        <v>1283.88397</v>
      </c>
      <c r="U14" s="40">
        <f t="shared" si="8"/>
        <v>1276.396738</v>
      </c>
      <c r="V14" s="40">
        <f t="shared" si="8"/>
        <v>1300.892203</v>
      </c>
      <c r="W14" s="40">
        <f t="shared" si="8"/>
        <v>1360.567414</v>
      </c>
      <c r="X14" s="40">
        <f t="shared" si="8"/>
        <v>1412.714017</v>
      </c>
      <c r="Y14" s="40">
        <f t="shared" si="8"/>
        <v>1461.554889</v>
      </c>
      <c r="Z14" s="40">
        <f t="shared" si="8"/>
        <v>1537.080924</v>
      </c>
      <c r="AA14" s="40">
        <f t="shared" si="8"/>
        <v>1549.294572</v>
      </c>
    </row>
    <row r="15">
      <c r="A15" s="7" t="s">
        <v>235</v>
      </c>
      <c r="B15" s="8">
        <v>125.8883830698</v>
      </c>
      <c r="C15" s="8">
        <v>110.1948615652</v>
      </c>
      <c r="D15" s="8">
        <v>129.433077357</v>
      </c>
      <c r="E15" s="8">
        <v>458.9876726724</v>
      </c>
      <c r="F15" s="8">
        <v>655.6922377159</v>
      </c>
      <c r="G15" s="8">
        <v>1338.462089492</v>
      </c>
      <c r="H15" s="8">
        <v>946.4740826921</v>
      </c>
      <c r="I15" s="8">
        <v>1454.1865204508</v>
      </c>
      <c r="J15" s="8">
        <v>1211.3015448845</v>
      </c>
      <c r="K15" s="8">
        <v>1187.2418053808</v>
      </c>
      <c r="L15" s="8">
        <v>2917.5915663675</v>
      </c>
      <c r="M15" s="8">
        <v>3406.954197327</v>
      </c>
      <c r="N15" s="39"/>
      <c r="O15" s="7" t="str">
        <f t="shared" ref="O15:AA15" si="9">A15</f>
        <v>CloudFront($)</v>
      </c>
      <c r="P15" s="40">
        <f t="shared" si="9"/>
        <v>125.8883831</v>
      </c>
      <c r="Q15" s="40">
        <f t="shared" si="9"/>
        <v>110.1948616</v>
      </c>
      <c r="R15" s="40">
        <f t="shared" si="9"/>
        <v>129.4330774</v>
      </c>
      <c r="S15" s="40">
        <f t="shared" si="9"/>
        <v>458.9876727</v>
      </c>
      <c r="T15" s="40">
        <f t="shared" si="9"/>
        <v>655.6922377</v>
      </c>
      <c r="U15" s="40">
        <f t="shared" si="9"/>
        <v>1338.462089</v>
      </c>
      <c r="V15" s="40">
        <f t="shared" si="9"/>
        <v>946.4740827</v>
      </c>
      <c r="W15" s="40">
        <f t="shared" si="9"/>
        <v>1454.18652</v>
      </c>
      <c r="X15" s="40">
        <f t="shared" si="9"/>
        <v>1211.301545</v>
      </c>
      <c r="Y15" s="40">
        <f t="shared" si="9"/>
        <v>1187.241805</v>
      </c>
      <c r="Z15" s="40">
        <f t="shared" si="9"/>
        <v>2917.591566</v>
      </c>
      <c r="AA15" s="40">
        <f t="shared" si="9"/>
        <v>3406.954197</v>
      </c>
    </row>
    <row r="16">
      <c r="A16" s="7" t="s">
        <v>212</v>
      </c>
      <c r="B16" s="8">
        <v>1094.9973113123</v>
      </c>
      <c r="C16" s="8">
        <v>873.323623314</v>
      </c>
      <c r="D16" s="8">
        <v>938.928000505</v>
      </c>
      <c r="E16" s="8">
        <v>908.6400004308</v>
      </c>
      <c r="F16" s="8">
        <v>938.9280004899</v>
      </c>
      <c r="G16" s="8">
        <v>908.6400005142</v>
      </c>
      <c r="H16" s="8">
        <v>902.5181633205</v>
      </c>
      <c r="I16" s="8">
        <v>822.8640004203</v>
      </c>
      <c r="J16" s="8">
        <v>796.3200004531</v>
      </c>
      <c r="K16" s="8">
        <v>822.8640002292</v>
      </c>
      <c r="L16" s="8">
        <v>796.3200003555</v>
      </c>
      <c r="M16" s="8">
        <v>822.8640004155</v>
      </c>
      <c r="N16" s="39"/>
      <c r="O16" s="7" t="str">
        <f t="shared" ref="O16:AA16" si="10">A16</f>
        <v>ElastiCache($)</v>
      </c>
      <c r="P16" s="40">
        <f t="shared" si="10"/>
        <v>1094.997311</v>
      </c>
      <c r="Q16" s="40">
        <f t="shared" si="10"/>
        <v>873.3236233</v>
      </c>
      <c r="R16" s="40">
        <f t="shared" si="10"/>
        <v>938.9280005</v>
      </c>
      <c r="S16" s="40">
        <f t="shared" si="10"/>
        <v>908.6400004</v>
      </c>
      <c r="T16" s="40">
        <f t="shared" si="10"/>
        <v>938.9280005</v>
      </c>
      <c r="U16" s="40">
        <f t="shared" si="10"/>
        <v>908.6400005</v>
      </c>
      <c r="V16" s="40">
        <f t="shared" si="10"/>
        <v>902.5181633</v>
      </c>
      <c r="W16" s="40">
        <f t="shared" si="10"/>
        <v>822.8640004</v>
      </c>
      <c r="X16" s="40">
        <f t="shared" si="10"/>
        <v>796.3200005</v>
      </c>
      <c r="Y16" s="40">
        <f t="shared" si="10"/>
        <v>822.8640002</v>
      </c>
      <c r="Z16" s="40">
        <f t="shared" si="10"/>
        <v>796.3200004</v>
      </c>
      <c r="AA16" s="40">
        <f t="shared" si="10"/>
        <v>822.8640004</v>
      </c>
    </row>
    <row r="17">
      <c r="A17" s="7" t="s">
        <v>216</v>
      </c>
      <c r="B17" s="8">
        <v>805.030858785</v>
      </c>
      <c r="C17" s="8">
        <v>751.8820060733</v>
      </c>
      <c r="D17" s="8">
        <v>817.2465538467</v>
      </c>
      <c r="E17" s="8">
        <v>781.8410097521</v>
      </c>
      <c r="F17" s="8">
        <v>834.5564722131</v>
      </c>
      <c r="G17" s="8">
        <v>795.8299441514</v>
      </c>
      <c r="H17" s="8">
        <v>888.4692863571</v>
      </c>
      <c r="I17" s="8">
        <v>813.1735070205</v>
      </c>
      <c r="J17" s="8">
        <v>368.9222060785</v>
      </c>
      <c r="K17" s="8">
        <v>100.6624790141</v>
      </c>
      <c r="L17" s="8">
        <v>98.7242722016</v>
      </c>
      <c r="M17" s="8">
        <v>118.6552893449</v>
      </c>
      <c r="N17" s="39"/>
      <c r="O17" s="7" t="str">
        <f t="shared" ref="O17:AA17" si="11">A17</f>
        <v>GuardDuty($)</v>
      </c>
      <c r="P17" s="40">
        <f t="shared" si="11"/>
        <v>805.0308588</v>
      </c>
      <c r="Q17" s="40">
        <f t="shared" si="11"/>
        <v>751.8820061</v>
      </c>
      <c r="R17" s="40">
        <f t="shared" si="11"/>
        <v>817.2465538</v>
      </c>
      <c r="S17" s="40">
        <f t="shared" si="11"/>
        <v>781.8410098</v>
      </c>
      <c r="T17" s="40">
        <f t="shared" si="11"/>
        <v>834.5564722</v>
      </c>
      <c r="U17" s="40">
        <f t="shared" si="11"/>
        <v>795.8299442</v>
      </c>
      <c r="V17" s="40">
        <f t="shared" si="11"/>
        <v>888.4692864</v>
      </c>
      <c r="W17" s="40">
        <f t="shared" si="11"/>
        <v>813.173507</v>
      </c>
      <c r="X17" s="40">
        <f t="shared" si="11"/>
        <v>368.9222061</v>
      </c>
      <c r="Y17" s="40">
        <f t="shared" si="11"/>
        <v>100.662479</v>
      </c>
      <c r="Z17" s="40">
        <f t="shared" si="11"/>
        <v>98.7242722</v>
      </c>
      <c r="AA17" s="40">
        <f t="shared" si="11"/>
        <v>118.6552893</v>
      </c>
    </row>
    <row r="18">
      <c r="A18" s="7" t="s">
        <v>196</v>
      </c>
      <c r="B18" s="8">
        <v>520.8</v>
      </c>
      <c r="C18" s="8">
        <v>491.587614334</v>
      </c>
      <c r="D18" s="8">
        <v>595.2</v>
      </c>
      <c r="E18" s="8">
        <v>576.0</v>
      </c>
      <c r="F18" s="8">
        <v>595.2</v>
      </c>
      <c r="G18" s="8">
        <v>576.0</v>
      </c>
      <c r="H18" s="8">
        <v>595.2</v>
      </c>
      <c r="I18" s="8">
        <v>595.2</v>
      </c>
      <c r="J18" s="8">
        <v>576.0</v>
      </c>
      <c r="K18" s="8">
        <v>595.2</v>
      </c>
      <c r="L18" s="8">
        <v>576.0</v>
      </c>
      <c r="M18" s="8">
        <v>595.2</v>
      </c>
      <c r="N18" s="39"/>
      <c r="O18" s="7" t="str">
        <f t="shared" ref="O18:AA18" si="12">A18</f>
        <v>Elastic Container Service for Kubernetes($)</v>
      </c>
      <c r="P18" s="40">
        <f t="shared" si="12"/>
        <v>520.8</v>
      </c>
      <c r="Q18" s="40">
        <f t="shared" si="12"/>
        <v>491.5876143</v>
      </c>
      <c r="R18" s="40">
        <f t="shared" si="12"/>
        <v>595.2</v>
      </c>
      <c r="S18" s="40">
        <f t="shared" si="12"/>
        <v>576</v>
      </c>
      <c r="T18" s="40">
        <f t="shared" si="12"/>
        <v>595.2</v>
      </c>
      <c r="U18" s="40">
        <f t="shared" si="12"/>
        <v>576</v>
      </c>
      <c r="V18" s="40">
        <f t="shared" si="12"/>
        <v>595.2</v>
      </c>
      <c r="W18" s="40">
        <f t="shared" si="12"/>
        <v>595.2</v>
      </c>
      <c r="X18" s="40">
        <f t="shared" si="12"/>
        <v>576</v>
      </c>
      <c r="Y18" s="40">
        <f t="shared" si="12"/>
        <v>595.2</v>
      </c>
      <c r="Z18" s="40">
        <f t="shared" si="12"/>
        <v>576</v>
      </c>
      <c r="AA18" s="40">
        <f t="shared" si="12"/>
        <v>595.2</v>
      </c>
    </row>
    <row r="19">
      <c r="A19" s="26" t="s">
        <v>190</v>
      </c>
      <c r="B19" s="27">
        <v>408.568157253</v>
      </c>
      <c r="C19" s="27">
        <v>339.5041611325</v>
      </c>
      <c r="D19" s="27">
        <v>499.7216316162</v>
      </c>
      <c r="E19" s="27">
        <v>532.9485043193</v>
      </c>
      <c r="F19" s="27">
        <v>410.2402995853</v>
      </c>
      <c r="G19" s="27">
        <v>147.8680041853</v>
      </c>
      <c r="H19" s="27">
        <v>378.9451700314</v>
      </c>
      <c r="I19" s="27">
        <v>534.1875932093</v>
      </c>
      <c r="J19" s="27">
        <v>575.7974927153</v>
      </c>
      <c r="K19" s="27">
        <v>578.0342184678</v>
      </c>
      <c r="L19" s="27">
        <v>569.345932351</v>
      </c>
      <c r="M19" s="27">
        <v>205.6292017713</v>
      </c>
      <c r="N19" s="39"/>
      <c r="O19" s="26" t="str">
        <f t="shared" ref="O19:O57" si="14">A19</f>
        <v>EC2-Instances($)</v>
      </c>
      <c r="P19" s="41">
        <f t="shared" ref="P19:AA19" si="13">B19+(B3*P5)</f>
        <v>30556.9095</v>
      </c>
      <c r="Q19" s="41">
        <f t="shared" si="13"/>
        <v>28656.62947</v>
      </c>
      <c r="R19" s="41">
        <f t="shared" si="13"/>
        <v>30820.57891</v>
      </c>
      <c r="S19" s="41">
        <f t="shared" si="13"/>
        <v>30460.52382</v>
      </c>
      <c r="T19" s="41">
        <f t="shared" si="13"/>
        <v>31507.71389</v>
      </c>
      <c r="U19" s="41">
        <f t="shared" si="13"/>
        <v>29188.65451</v>
      </c>
      <c r="V19" s="41">
        <f t="shared" si="13"/>
        <v>30267.25035</v>
      </c>
      <c r="W19" s="41">
        <f t="shared" si="13"/>
        <v>30675.54871</v>
      </c>
      <c r="X19" s="41">
        <f t="shared" si="13"/>
        <v>29192.40888</v>
      </c>
      <c r="Y19" s="41">
        <f t="shared" si="13"/>
        <v>29735.76037</v>
      </c>
      <c r="Z19" s="41">
        <f t="shared" si="13"/>
        <v>27467.66513</v>
      </c>
      <c r="AA19" s="41">
        <f t="shared" si="13"/>
        <v>27363.66441</v>
      </c>
    </row>
    <row r="20">
      <c r="A20" s="7" t="s">
        <v>220</v>
      </c>
      <c r="B20" s="8">
        <v>162.6749688111</v>
      </c>
      <c r="C20" s="8">
        <v>165.0492782865</v>
      </c>
      <c r="D20" s="8">
        <v>167.0363650587</v>
      </c>
      <c r="E20" s="8">
        <v>170.9037311632</v>
      </c>
      <c r="F20" s="8">
        <v>188.0903313724</v>
      </c>
      <c r="G20" s="8">
        <v>214.5832312974</v>
      </c>
      <c r="H20" s="8">
        <v>250.8648052943</v>
      </c>
      <c r="I20" s="8">
        <v>313.1405792422</v>
      </c>
      <c r="J20" s="8">
        <v>391.0195192886</v>
      </c>
      <c r="K20" s="8">
        <v>470.3571788636</v>
      </c>
      <c r="L20" s="8">
        <v>526.0470453939</v>
      </c>
      <c r="M20" s="8">
        <v>566.1284752395</v>
      </c>
      <c r="N20" s="39"/>
      <c r="O20" s="7" t="str">
        <f t="shared" si="14"/>
        <v>EC2 Container Registry (ECR)($)</v>
      </c>
      <c r="P20" s="40">
        <f t="shared" ref="P20:AA20" si="15">B20</f>
        <v>162.6749688</v>
      </c>
      <c r="Q20" s="40">
        <f t="shared" si="15"/>
        <v>165.0492783</v>
      </c>
      <c r="R20" s="40">
        <f t="shared" si="15"/>
        <v>167.0363651</v>
      </c>
      <c r="S20" s="40">
        <f t="shared" si="15"/>
        <v>170.9037312</v>
      </c>
      <c r="T20" s="40">
        <f t="shared" si="15"/>
        <v>188.0903314</v>
      </c>
      <c r="U20" s="40">
        <f t="shared" si="15"/>
        <v>214.5832313</v>
      </c>
      <c r="V20" s="40">
        <f t="shared" si="15"/>
        <v>250.8648053</v>
      </c>
      <c r="W20" s="40">
        <f t="shared" si="15"/>
        <v>313.1405792</v>
      </c>
      <c r="X20" s="40">
        <f t="shared" si="15"/>
        <v>391.0195193</v>
      </c>
      <c r="Y20" s="40">
        <f t="shared" si="15"/>
        <v>470.3571789</v>
      </c>
      <c r="Z20" s="40">
        <f t="shared" si="15"/>
        <v>526.0470454</v>
      </c>
      <c r="AA20" s="40">
        <f t="shared" si="15"/>
        <v>566.1284752</v>
      </c>
    </row>
    <row r="21">
      <c r="A21" s="7" t="s">
        <v>204</v>
      </c>
      <c r="B21" s="8">
        <v>261.2038380019</v>
      </c>
      <c r="C21" s="8">
        <v>235.9186085224</v>
      </c>
      <c r="D21" s="8">
        <v>261.2115765953</v>
      </c>
      <c r="E21" s="8">
        <v>252.7886409792</v>
      </c>
      <c r="F21" s="8">
        <v>261.2173936232</v>
      </c>
      <c r="G21" s="8">
        <v>252.7483300559</v>
      </c>
      <c r="H21" s="8">
        <v>261.1792313423</v>
      </c>
      <c r="I21" s="8">
        <v>261.1725100681</v>
      </c>
      <c r="J21" s="8">
        <v>252.7732033471</v>
      </c>
      <c r="K21" s="8">
        <v>261.3161801852</v>
      </c>
      <c r="L21" s="8">
        <v>252.8967465734</v>
      </c>
      <c r="M21" s="8">
        <v>261.2775675244</v>
      </c>
      <c r="N21" s="39"/>
      <c r="O21" s="7" t="str">
        <f t="shared" si="14"/>
        <v>VPC($)</v>
      </c>
      <c r="P21" s="40">
        <f t="shared" ref="P21:AA21" si="16">B21</f>
        <v>261.203838</v>
      </c>
      <c r="Q21" s="40">
        <f t="shared" si="16"/>
        <v>235.9186085</v>
      </c>
      <c r="R21" s="40">
        <f t="shared" si="16"/>
        <v>261.2115766</v>
      </c>
      <c r="S21" s="40">
        <f t="shared" si="16"/>
        <v>252.788641</v>
      </c>
      <c r="T21" s="40">
        <f t="shared" si="16"/>
        <v>261.2173936</v>
      </c>
      <c r="U21" s="40">
        <f t="shared" si="16"/>
        <v>252.7483301</v>
      </c>
      <c r="V21" s="40">
        <f t="shared" si="16"/>
        <v>261.1792313</v>
      </c>
      <c r="W21" s="40">
        <f t="shared" si="16"/>
        <v>261.1725101</v>
      </c>
      <c r="X21" s="40">
        <f t="shared" si="16"/>
        <v>252.7732033</v>
      </c>
      <c r="Y21" s="40">
        <f t="shared" si="16"/>
        <v>261.3161802</v>
      </c>
      <c r="Z21" s="40">
        <f t="shared" si="16"/>
        <v>252.8967466</v>
      </c>
      <c r="AA21" s="40">
        <f t="shared" si="16"/>
        <v>261.2775675</v>
      </c>
    </row>
    <row r="22">
      <c r="A22" s="7" t="s">
        <v>225</v>
      </c>
      <c r="B22" s="8">
        <v>210.55</v>
      </c>
      <c r="C22" s="8">
        <v>215.427</v>
      </c>
      <c r="D22" s="8">
        <v>226.112</v>
      </c>
      <c r="E22" s="8">
        <v>178.056</v>
      </c>
      <c r="F22" s="8">
        <v>224.838</v>
      </c>
      <c r="G22" s="8">
        <v>229.447</v>
      </c>
      <c r="H22" s="8">
        <v>329.616</v>
      </c>
      <c r="I22" s="8">
        <v>313.857</v>
      </c>
      <c r="J22" s="8">
        <v>288.094</v>
      </c>
      <c r="K22" s="8">
        <v>248.773</v>
      </c>
      <c r="L22" s="8">
        <v>244.123</v>
      </c>
      <c r="M22" s="8">
        <v>233.476</v>
      </c>
      <c r="N22" s="39"/>
      <c r="O22" s="7" t="str">
        <f t="shared" si="14"/>
        <v>Config($)</v>
      </c>
      <c r="P22" s="40">
        <f t="shared" ref="P22:AA22" si="17">B22</f>
        <v>210.55</v>
      </c>
      <c r="Q22" s="40">
        <f t="shared" si="17"/>
        <v>215.427</v>
      </c>
      <c r="R22" s="40">
        <f t="shared" si="17"/>
        <v>226.112</v>
      </c>
      <c r="S22" s="40">
        <f t="shared" si="17"/>
        <v>178.056</v>
      </c>
      <c r="T22" s="40">
        <f t="shared" si="17"/>
        <v>224.838</v>
      </c>
      <c r="U22" s="40">
        <f t="shared" si="17"/>
        <v>229.447</v>
      </c>
      <c r="V22" s="40">
        <f t="shared" si="17"/>
        <v>329.616</v>
      </c>
      <c r="W22" s="40">
        <f t="shared" si="17"/>
        <v>313.857</v>
      </c>
      <c r="X22" s="40">
        <f t="shared" si="17"/>
        <v>288.094</v>
      </c>
      <c r="Y22" s="40">
        <f t="shared" si="17"/>
        <v>248.773</v>
      </c>
      <c r="Z22" s="40">
        <f t="shared" si="17"/>
        <v>244.123</v>
      </c>
      <c r="AA22" s="40">
        <f t="shared" si="17"/>
        <v>233.476</v>
      </c>
    </row>
    <row r="23">
      <c r="A23" s="7" t="s">
        <v>210</v>
      </c>
      <c r="B23" s="8">
        <v>64.47</v>
      </c>
      <c r="C23" s="8">
        <v>66.842387603</v>
      </c>
      <c r="D23" s="8">
        <v>47.95824</v>
      </c>
      <c r="E23" s="8">
        <v>110.3912</v>
      </c>
      <c r="F23" s="8">
        <v>229.06824</v>
      </c>
      <c r="G23" s="8">
        <v>269.4212</v>
      </c>
      <c r="H23" s="8">
        <v>548.5278165057</v>
      </c>
      <c r="I23" s="8">
        <v>696.7955958199</v>
      </c>
      <c r="J23" s="8">
        <v>454.8820128165</v>
      </c>
      <c r="K23" s="8">
        <v>166.1355794912</v>
      </c>
      <c r="L23" s="8">
        <v>140.1302138033</v>
      </c>
      <c r="M23" s="8">
        <v>129.0638352042</v>
      </c>
      <c r="N23" s="39"/>
      <c r="O23" s="7" t="str">
        <f t="shared" si="14"/>
        <v>Inspector($)</v>
      </c>
      <c r="P23" s="40">
        <f t="shared" ref="P23:AA23" si="18">B23</f>
        <v>64.47</v>
      </c>
      <c r="Q23" s="40">
        <f t="shared" si="18"/>
        <v>66.8423876</v>
      </c>
      <c r="R23" s="40">
        <f t="shared" si="18"/>
        <v>47.95824</v>
      </c>
      <c r="S23" s="40">
        <f t="shared" si="18"/>
        <v>110.3912</v>
      </c>
      <c r="T23" s="40">
        <f t="shared" si="18"/>
        <v>229.06824</v>
      </c>
      <c r="U23" s="40">
        <f t="shared" si="18"/>
        <v>269.4212</v>
      </c>
      <c r="V23" s="40">
        <f t="shared" si="18"/>
        <v>548.5278165</v>
      </c>
      <c r="W23" s="40">
        <f t="shared" si="18"/>
        <v>696.7955958</v>
      </c>
      <c r="X23" s="40">
        <f t="shared" si="18"/>
        <v>454.8820128</v>
      </c>
      <c r="Y23" s="40">
        <f t="shared" si="18"/>
        <v>166.1355795</v>
      </c>
      <c r="Z23" s="40">
        <f t="shared" si="18"/>
        <v>140.1302138</v>
      </c>
      <c r="AA23" s="40">
        <f t="shared" si="18"/>
        <v>129.0638352</v>
      </c>
    </row>
    <row r="24">
      <c r="A24" s="7" t="s">
        <v>219</v>
      </c>
      <c r="B24" s="8">
        <v>173.38372</v>
      </c>
      <c r="C24" s="8">
        <v>164.84561</v>
      </c>
      <c r="D24" s="8">
        <v>192.87263</v>
      </c>
      <c r="E24" s="8">
        <v>186.67808</v>
      </c>
      <c r="F24" s="8">
        <v>189.05341</v>
      </c>
      <c r="G24" s="8">
        <v>178.07046</v>
      </c>
      <c r="H24" s="8">
        <v>261.98738</v>
      </c>
      <c r="I24" s="8">
        <v>284.25265</v>
      </c>
      <c r="J24" s="8">
        <v>257.55314</v>
      </c>
      <c r="K24" s="8">
        <v>273.71576</v>
      </c>
      <c r="L24" s="8">
        <v>274.24414</v>
      </c>
      <c r="M24" s="8">
        <v>285.18687</v>
      </c>
      <c r="N24" s="39"/>
      <c r="O24" s="7" t="str">
        <f t="shared" si="14"/>
        <v>Security Hub($)</v>
      </c>
      <c r="P24" s="40">
        <f t="shared" ref="P24:AA24" si="19">B24</f>
        <v>173.38372</v>
      </c>
      <c r="Q24" s="40">
        <f t="shared" si="19"/>
        <v>164.84561</v>
      </c>
      <c r="R24" s="40">
        <f t="shared" si="19"/>
        <v>192.87263</v>
      </c>
      <c r="S24" s="40">
        <f t="shared" si="19"/>
        <v>186.67808</v>
      </c>
      <c r="T24" s="40">
        <f t="shared" si="19"/>
        <v>189.05341</v>
      </c>
      <c r="U24" s="40">
        <f t="shared" si="19"/>
        <v>178.07046</v>
      </c>
      <c r="V24" s="40">
        <f t="shared" si="19"/>
        <v>261.98738</v>
      </c>
      <c r="W24" s="40">
        <f t="shared" si="19"/>
        <v>284.25265</v>
      </c>
      <c r="X24" s="40">
        <f t="shared" si="19"/>
        <v>257.55314</v>
      </c>
      <c r="Y24" s="40">
        <f t="shared" si="19"/>
        <v>273.71576</v>
      </c>
      <c r="Z24" s="40">
        <f t="shared" si="19"/>
        <v>274.24414</v>
      </c>
      <c r="AA24" s="40">
        <f t="shared" si="19"/>
        <v>285.18687</v>
      </c>
    </row>
    <row r="25">
      <c r="A25" s="7" t="s">
        <v>304</v>
      </c>
      <c r="B25" s="8">
        <v>585.35115</v>
      </c>
      <c r="C25" s="8">
        <v>599.90085</v>
      </c>
      <c r="D25" s="8">
        <v>686.748</v>
      </c>
      <c r="E25" s="8">
        <v>0.0</v>
      </c>
      <c r="F25" s="8">
        <v>0.0</v>
      </c>
      <c r="G25" s="8">
        <v>31.9000002552</v>
      </c>
      <c r="H25" s="8">
        <v>33.0000000672</v>
      </c>
      <c r="I25" s="8">
        <v>33.0000000672</v>
      </c>
      <c r="J25" s="8">
        <v>33.000000264</v>
      </c>
      <c r="K25" s="8">
        <v>33.0000000672</v>
      </c>
      <c r="L25" s="8">
        <v>33.000000264</v>
      </c>
      <c r="M25" s="8">
        <v>32.9112903896</v>
      </c>
      <c r="N25" s="39"/>
      <c r="O25" s="7" t="str">
        <f t="shared" si="14"/>
        <v>Billing Conductor($)</v>
      </c>
      <c r="P25" s="40">
        <f t="shared" ref="P25:AA25" si="20">B25</f>
        <v>585.35115</v>
      </c>
      <c r="Q25" s="40">
        <f t="shared" si="20"/>
        <v>599.90085</v>
      </c>
      <c r="R25" s="40">
        <f t="shared" si="20"/>
        <v>686.748</v>
      </c>
      <c r="S25" s="40">
        <f t="shared" si="20"/>
        <v>0</v>
      </c>
      <c r="T25" s="40">
        <f t="shared" si="20"/>
        <v>0</v>
      </c>
      <c r="U25" s="40">
        <f t="shared" si="20"/>
        <v>31.90000026</v>
      </c>
      <c r="V25" s="40">
        <f t="shared" si="20"/>
        <v>33.00000007</v>
      </c>
      <c r="W25" s="40">
        <f t="shared" si="20"/>
        <v>33.00000007</v>
      </c>
      <c r="X25" s="40">
        <f t="shared" si="20"/>
        <v>33.00000026</v>
      </c>
      <c r="Y25" s="40">
        <f t="shared" si="20"/>
        <v>33.00000007</v>
      </c>
      <c r="Z25" s="40">
        <f t="shared" si="20"/>
        <v>33.00000026</v>
      </c>
      <c r="AA25" s="40">
        <f t="shared" si="20"/>
        <v>32.91129039</v>
      </c>
    </row>
    <row r="26">
      <c r="A26" s="7" t="s">
        <v>236</v>
      </c>
      <c r="B26" s="8">
        <v>216.225935796</v>
      </c>
      <c r="C26" s="8">
        <v>181.9501123589</v>
      </c>
      <c r="D26" s="8">
        <v>178.0691045979</v>
      </c>
      <c r="E26" s="8">
        <v>142.1021710116</v>
      </c>
      <c r="F26" s="8">
        <v>145.1991886118</v>
      </c>
      <c r="G26" s="8">
        <v>149.4299063554</v>
      </c>
      <c r="H26" s="8">
        <v>174.5754060159</v>
      </c>
      <c r="I26" s="8">
        <v>172.0708212809</v>
      </c>
      <c r="J26" s="8">
        <v>165.7653900217</v>
      </c>
      <c r="K26" s="8">
        <v>189.1229200424</v>
      </c>
      <c r="L26" s="8">
        <v>190.8180198563</v>
      </c>
      <c r="M26" s="8">
        <v>186.5707511203</v>
      </c>
      <c r="N26" s="39"/>
      <c r="O26" s="7" t="str">
        <f t="shared" si="14"/>
        <v>SNS($)</v>
      </c>
      <c r="P26" s="40">
        <f t="shared" ref="P26:AA26" si="21">B26</f>
        <v>216.2259358</v>
      </c>
      <c r="Q26" s="40">
        <f t="shared" si="21"/>
        <v>181.9501124</v>
      </c>
      <c r="R26" s="40">
        <f t="shared" si="21"/>
        <v>178.0691046</v>
      </c>
      <c r="S26" s="40">
        <f t="shared" si="21"/>
        <v>142.102171</v>
      </c>
      <c r="T26" s="40">
        <f t="shared" si="21"/>
        <v>145.1991886</v>
      </c>
      <c r="U26" s="40">
        <f t="shared" si="21"/>
        <v>149.4299064</v>
      </c>
      <c r="V26" s="40">
        <f t="shared" si="21"/>
        <v>174.575406</v>
      </c>
      <c r="W26" s="40">
        <f t="shared" si="21"/>
        <v>172.0708213</v>
      </c>
      <c r="X26" s="40">
        <f t="shared" si="21"/>
        <v>165.76539</v>
      </c>
      <c r="Y26" s="40">
        <f t="shared" si="21"/>
        <v>189.12292</v>
      </c>
      <c r="Z26" s="40">
        <f t="shared" si="21"/>
        <v>190.8180199</v>
      </c>
      <c r="AA26" s="40">
        <f t="shared" si="21"/>
        <v>186.5707511</v>
      </c>
    </row>
    <row r="27">
      <c r="A27" s="7" t="s">
        <v>203</v>
      </c>
      <c r="B27" s="8">
        <v>79.9603050948</v>
      </c>
      <c r="C27" s="8">
        <v>23.6288707504</v>
      </c>
      <c r="D27" s="8">
        <v>111.2965966823</v>
      </c>
      <c r="E27" s="8">
        <v>108.608608931</v>
      </c>
      <c r="F27" s="8">
        <v>111.2966048205</v>
      </c>
      <c r="G27" s="8">
        <v>108.6086023683</v>
      </c>
      <c r="H27" s="8">
        <v>111.2966073621</v>
      </c>
      <c r="I27" s="8">
        <v>111.2966292078</v>
      </c>
      <c r="J27" s="8">
        <v>108.6086247475</v>
      </c>
      <c r="K27" s="8">
        <v>111.2966271065</v>
      </c>
      <c r="L27" s="8">
        <v>108.6086226981</v>
      </c>
      <c r="M27" s="8">
        <v>111.2966267189</v>
      </c>
      <c r="N27" s="39"/>
      <c r="O27" s="7" t="str">
        <f t="shared" si="14"/>
        <v>Relational Database Service($)</v>
      </c>
      <c r="P27" s="40">
        <f t="shared" ref="P27:AA27" si="22">B27</f>
        <v>79.96030509</v>
      </c>
      <c r="Q27" s="40">
        <f t="shared" si="22"/>
        <v>23.62887075</v>
      </c>
      <c r="R27" s="40">
        <f t="shared" si="22"/>
        <v>111.2965967</v>
      </c>
      <c r="S27" s="40">
        <f t="shared" si="22"/>
        <v>108.6086089</v>
      </c>
      <c r="T27" s="40">
        <f t="shared" si="22"/>
        <v>111.2966048</v>
      </c>
      <c r="U27" s="40">
        <f t="shared" si="22"/>
        <v>108.6086024</v>
      </c>
      <c r="V27" s="40">
        <f t="shared" si="22"/>
        <v>111.2966074</v>
      </c>
      <c r="W27" s="40">
        <f t="shared" si="22"/>
        <v>111.2966292</v>
      </c>
      <c r="X27" s="40">
        <f t="shared" si="22"/>
        <v>108.6086247</v>
      </c>
      <c r="Y27" s="40">
        <f t="shared" si="22"/>
        <v>111.2966271</v>
      </c>
      <c r="Z27" s="40">
        <f t="shared" si="22"/>
        <v>108.6086227</v>
      </c>
      <c r="AA27" s="40">
        <f t="shared" si="22"/>
        <v>111.2966267</v>
      </c>
    </row>
    <row r="28">
      <c r="A28" s="7" t="s">
        <v>238</v>
      </c>
      <c r="B28" s="8">
        <v>581.95184</v>
      </c>
      <c r="C28" s="8">
        <v>127.15562</v>
      </c>
      <c r="D28" s="8">
        <v>120.19708</v>
      </c>
      <c r="E28" s="8">
        <v>0.0</v>
      </c>
      <c r="F28" s="8">
        <v>0.0</v>
      </c>
      <c r="G28" s="8">
        <v>0.0</v>
      </c>
      <c r="H28" s="8">
        <v>0.0</v>
      </c>
      <c r="I28" s="8">
        <v>0.0</v>
      </c>
      <c r="J28" s="8">
        <v>0.0</v>
      </c>
      <c r="K28" s="8">
        <v>0.0</v>
      </c>
      <c r="L28" s="8">
        <v>0.0</v>
      </c>
      <c r="M28" s="8">
        <v>0.0</v>
      </c>
      <c r="N28" s="39"/>
      <c r="O28" s="7" t="str">
        <f t="shared" si="14"/>
        <v>CloudTrail($)</v>
      </c>
      <c r="P28" s="40">
        <f t="shared" ref="P28:AA28" si="23">B28</f>
        <v>581.95184</v>
      </c>
      <c r="Q28" s="40">
        <f t="shared" si="23"/>
        <v>127.15562</v>
      </c>
      <c r="R28" s="40">
        <f t="shared" si="23"/>
        <v>120.19708</v>
      </c>
      <c r="S28" s="40">
        <f t="shared" si="23"/>
        <v>0</v>
      </c>
      <c r="T28" s="40">
        <f t="shared" si="23"/>
        <v>0</v>
      </c>
      <c r="U28" s="40">
        <f t="shared" si="23"/>
        <v>0</v>
      </c>
      <c r="V28" s="40">
        <f t="shared" si="23"/>
        <v>0</v>
      </c>
      <c r="W28" s="40">
        <f t="shared" si="23"/>
        <v>0</v>
      </c>
      <c r="X28" s="40">
        <f t="shared" si="23"/>
        <v>0</v>
      </c>
      <c r="Y28" s="40">
        <f t="shared" si="23"/>
        <v>0</v>
      </c>
      <c r="Z28" s="40">
        <f t="shared" si="23"/>
        <v>0</v>
      </c>
      <c r="AA28" s="40">
        <f t="shared" si="23"/>
        <v>0</v>
      </c>
    </row>
    <row r="29">
      <c r="A29" s="7" t="s">
        <v>234</v>
      </c>
      <c r="B29" s="8">
        <v>46.3136131995</v>
      </c>
      <c r="C29" s="8">
        <v>43.7150466996</v>
      </c>
      <c r="D29" s="8">
        <v>46.6169926995</v>
      </c>
      <c r="E29" s="8">
        <v>44.264346199</v>
      </c>
      <c r="F29" s="8">
        <v>45.7862041995</v>
      </c>
      <c r="G29" s="8">
        <v>46.060519599</v>
      </c>
      <c r="H29" s="8">
        <v>43.5474047995</v>
      </c>
      <c r="I29" s="8">
        <v>46.5552916995</v>
      </c>
      <c r="J29" s="8">
        <v>46.549186599</v>
      </c>
      <c r="K29" s="8">
        <v>48.7206724995</v>
      </c>
      <c r="L29" s="8">
        <v>49.714214499</v>
      </c>
      <c r="M29" s="8">
        <v>46.3964040995</v>
      </c>
      <c r="N29" s="39"/>
      <c r="O29" s="7" t="str">
        <f t="shared" si="14"/>
        <v>Route 53($)</v>
      </c>
      <c r="P29" s="40">
        <f t="shared" ref="P29:AA29" si="24">B29</f>
        <v>46.3136132</v>
      </c>
      <c r="Q29" s="40">
        <f t="shared" si="24"/>
        <v>43.7150467</v>
      </c>
      <c r="R29" s="40">
        <f t="shared" si="24"/>
        <v>46.6169927</v>
      </c>
      <c r="S29" s="40">
        <f t="shared" si="24"/>
        <v>44.2643462</v>
      </c>
      <c r="T29" s="40">
        <f t="shared" si="24"/>
        <v>45.7862042</v>
      </c>
      <c r="U29" s="40">
        <f t="shared" si="24"/>
        <v>46.0605196</v>
      </c>
      <c r="V29" s="40">
        <f t="shared" si="24"/>
        <v>43.5474048</v>
      </c>
      <c r="W29" s="40">
        <f t="shared" si="24"/>
        <v>46.5552917</v>
      </c>
      <c r="X29" s="40">
        <f t="shared" si="24"/>
        <v>46.5491866</v>
      </c>
      <c r="Y29" s="40">
        <f t="shared" si="24"/>
        <v>48.7206725</v>
      </c>
      <c r="Z29" s="40">
        <f t="shared" si="24"/>
        <v>49.7142145</v>
      </c>
      <c r="AA29" s="40">
        <f t="shared" si="24"/>
        <v>46.3964041</v>
      </c>
    </row>
    <row r="30">
      <c r="A30" s="7" t="s">
        <v>244</v>
      </c>
      <c r="B30" s="8">
        <v>26.4888339052</v>
      </c>
      <c r="C30" s="8">
        <v>26.7660275344</v>
      </c>
      <c r="D30" s="8">
        <v>27.1454478064</v>
      </c>
      <c r="E30" s="8">
        <v>26.3771928387</v>
      </c>
      <c r="F30" s="8">
        <v>27.0581942153</v>
      </c>
      <c r="G30" s="8">
        <v>26.9282873226</v>
      </c>
      <c r="H30" s="8">
        <v>28.4085767742</v>
      </c>
      <c r="I30" s="8">
        <v>29.7515309784</v>
      </c>
      <c r="J30" s="8">
        <v>29.9420738172</v>
      </c>
      <c r="K30" s="8">
        <v>31.0926613975</v>
      </c>
      <c r="L30" s="8">
        <v>32.4697948173</v>
      </c>
      <c r="M30" s="8">
        <v>46.1476503229</v>
      </c>
      <c r="N30" s="39"/>
      <c r="O30" s="7" t="str">
        <f t="shared" si="14"/>
        <v>Cost Explorer($)</v>
      </c>
      <c r="P30" s="40">
        <f t="shared" ref="P30:AA30" si="25">B30</f>
        <v>26.48883391</v>
      </c>
      <c r="Q30" s="40">
        <f t="shared" si="25"/>
        <v>26.76602753</v>
      </c>
      <c r="R30" s="40">
        <f t="shared" si="25"/>
        <v>27.14544781</v>
      </c>
      <c r="S30" s="40">
        <f t="shared" si="25"/>
        <v>26.37719284</v>
      </c>
      <c r="T30" s="40">
        <f t="shared" si="25"/>
        <v>27.05819422</v>
      </c>
      <c r="U30" s="40">
        <f t="shared" si="25"/>
        <v>26.92828732</v>
      </c>
      <c r="V30" s="40">
        <f t="shared" si="25"/>
        <v>28.40857677</v>
      </c>
      <c r="W30" s="40">
        <f t="shared" si="25"/>
        <v>29.75153098</v>
      </c>
      <c r="X30" s="40">
        <f t="shared" si="25"/>
        <v>29.94207382</v>
      </c>
      <c r="Y30" s="40">
        <f t="shared" si="25"/>
        <v>31.0926614</v>
      </c>
      <c r="Z30" s="40">
        <f t="shared" si="25"/>
        <v>32.46979482</v>
      </c>
      <c r="AA30" s="40">
        <f t="shared" si="25"/>
        <v>46.14765032</v>
      </c>
    </row>
    <row r="31">
      <c r="A31" s="7" t="s">
        <v>209</v>
      </c>
      <c r="B31" s="8">
        <v>10.9966823095</v>
      </c>
      <c r="C31" s="8">
        <v>11.9457991673</v>
      </c>
      <c r="D31" s="8">
        <v>13.5681541581</v>
      </c>
      <c r="E31" s="8">
        <v>15.4732786493</v>
      </c>
      <c r="F31" s="8">
        <v>16.7014477805</v>
      </c>
      <c r="G31" s="8">
        <v>16.3762362557</v>
      </c>
      <c r="H31" s="8">
        <v>16.7821983311</v>
      </c>
      <c r="I31" s="8">
        <v>14.9923436906</v>
      </c>
      <c r="J31" s="8">
        <v>17.1933777537</v>
      </c>
      <c r="K31" s="8">
        <v>17.4202472925</v>
      </c>
      <c r="L31" s="8">
        <v>15.9435258927</v>
      </c>
      <c r="M31" s="8">
        <v>15.871866301</v>
      </c>
      <c r="N31" s="39"/>
      <c r="O31" s="7" t="str">
        <f t="shared" si="14"/>
        <v>API Gateway($)</v>
      </c>
      <c r="P31" s="40">
        <f t="shared" ref="P31:AA31" si="26">B31</f>
        <v>10.99668231</v>
      </c>
      <c r="Q31" s="40">
        <f t="shared" si="26"/>
        <v>11.94579917</v>
      </c>
      <c r="R31" s="40">
        <f t="shared" si="26"/>
        <v>13.56815416</v>
      </c>
      <c r="S31" s="40">
        <f t="shared" si="26"/>
        <v>15.47327865</v>
      </c>
      <c r="T31" s="40">
        <f t="shared" si="26"/>
        <v>16.70144778</v>
      </c>
      <c r="U31" s="40">
        <f t="shared" si="26"/>
        <v>16.37623626</v>
      </c>
      <c r="V31" s="40">
        <f t="shared" si="26"/>
        <v>16.78219833</v>
      </c>
      <c r="W31" s="40">
        <f t="shared" si="26"/>
        <v>14.99234369</v>
      </c>
      <c r="X31" s="40">
        <f t="shared" si="26"/>
        <v>17.19337775</v>
      </c>
      <c r="Y31" s="40">
        <f t="shared" si="26"/>
        <v>17.42024729</v>
      </c>
      <c r="Z31" s="40">
        <f t="shared" si="26"/>
        <v>15.94352589</v>
      </c>
      <c r="AA31" s="40">
        <f t="shared" si="26"/>
        <v>15.8718663</v>
      </c>
    </row>
    <row r="32">
      <c r="A32" s="7" t="s">
        <v>215</v>
      </c>
      <c r="B32" s="8">
        <v>12.001091832</v>
      </c>
      <c r="C32" s="8">
        <v>12.0011275981</v>
      </c>
      <c r="D32" s="8">
        <v>12.001091832</v>
      </c>
      <c r="E32" s="8">
        <v>12.0011032748</v>
      </c>
      <c r="F32" s="8">
        <v>12.001091832</v>
      </c>
      <c r="G32" s="8">
        <v>12.0011032748</v>
      </c>
      <c r="H32" s="8">
        <v>12.001091832</v>
      </c>
      <c r="I32" s="8">
        <v>12.001091832</v>
      </c>
      <c r="J32" s="8">
        <v>12.0011032748</v>
      </c>
      <c r="K32" s="8">
        <v>12.001091832</v>
      </c>
      <c r="L32" s="8">
        <v>12.0011032748</v>
      </c>
      <c r="M32" s="8">
        <v>12.001091832</v>
      </c>
      <c r="N32" s="39"/>
      <c r="O32" s="7" t="str">
        <f t="shared" si="14"/>
        <v>QuickSight($)</v>
      </c>
      <c r="P32" s="40">
        <f t="shared" ref="P32:AA32" si="27">B32</f>
        <v>12.00109183</v>
      </c>
      <c r="Q32" s="40">
        <f t="shared" si="27"/>
        <v>12.0011276</v>
      </c>
      <c r="R32" s="40">
        <f t="shared" si="27"/>
        <v>12.00109183</v>
      </c>
      <c r="S32" s="40">
        <f t="shared" si="27"/>
        <v>12.00110327</v>
      </c>
      <c r="T32" s="40">
        <f t="shared" si="27"/>
        <v>12.00109183</v>
      </c>
      <c r="U32" s="40">
        <f t="shared" si="27"/>
        <v>12.00110327</v>
      </c>
      <c r="V32" s="40">
        <f t="shared" si="27"/>
        <v>12.00109183</v>
      </c>
      <c r="W32" s="40">
        <f t="shared" si="27"/>
        <v>12.00109183</v>
      </c>
      <c r="X32" s="40">
        <f t="shared" si="27"/>
        <v>12.00110327</v>
      </c>
      <c r="Y32" s="40">
        <f t="shared" si="27"/>
        <v>12.00109183</v>
      </c>
      <c r="Z32" s="40">
        <f t="shared" si="27"/>
        <v>12.00110327</v>
      </c>
      <c r="AA32" s="40">
        <f t="shared" si="27"/>
        <v>12.00109183</v>
      </c>
    </row>
    <row r="33">
      <c r="A33" s="7" t="s">
        <v>321</v>
      </c>
      <c r="B33" s="8">
        <v>11.008224</v>
      </c>
      <c r="C33" s="8">
        <v>9.952776</v>
      </c>
      <c r="D33" s="8">
        <v>11.110152</v>
      </c>
      <c r="E33" s="8">
        <v>10.75176</v>
      </c>
      <c r="F33" s="8">
        <v>11.110152</v>
      </c>
      <c r="G33" s="8">
        <v>10.75176</v>
      </c>
      <c r="H33" s="8">
        <v>11.110152</v>
      </c>
      <c r="I33" s="8">
        <v>11.110152</v>
      </c>
      <c r="J33" s="8">
        <v>10.75176</v>
      </c>
      <c r="K33" s="8">
        <v>11.110152</v>
      </c>
      <c r="L33" s="8">
        <v>10.75176</v>
      </c>
      <c r="M33" s="8">
        <v>11.110152</v>
      </c>
      <c r="N33" s="39"/>
      <c r="O33" s="7" t="str">
        <f t="shared" si="14"/>
        <v>Macie($)</v>
      </c>
      <c r="P33" s="40">
        <f t="shared" ref="P33:AA33" si="28">B33</f>
        <v>11.008224</v>
      </c>
      <c r="Q33" s="40">
        <f t="shared" si="28"/>
        <v>9.952776</v>
      </c>
      <c r="R33" s="40">
        <f t="shared" si="28"/>
        <v>11.110152</v>
      </c>
      <c r="S33" s="40">
        <f t="shared" si="28"/>
        <v>10.75176</v>
      </c>
      <c r="T33" s="40">
        <f t="shared" si="28"/>
        <v>11.110152</v>
      </c>
      <c r="U33" s="40">
        <f t="shared" si="28"/>
        <v>10.75176</v>
      </c>
      <c r="V33" s="40">
        <f t="shared" si="28"/>
        <v>11.110152</v>
      </c>
      <c r="W33" s="40">
        <f t="shared" si="28"/>
        <v>11.110152</v>
      </c>
      <c r="X33" s="40">
        <f t="shared" si="28"/>
        <v>10.75176</v>
      </c>
      <c r="Y33" s="40">
        <f t="shared" si="28"/>
        <v>11.110152</v>
      </c>
      <c r="Z33" s="40">
        <f t="shared" si="28"/>
        <v>10.75176</v>
      </c>
      <c r="AA33" s="40">
        <f t="shared" si="28"/>
        <v>11.110152</v>
      </c>
    </row>
    <row r="34">
      <c r="A34" s="7" t="s">
        <v>229</v>
      </c>
      <c r="B34" s="8">
        <v>10.0046943144</v>
      </c>
      <c r="C34" s="8">
        <v>10.0040216784</v>
      </c>
      <c r="D34" s="8">
        <v>10.0010721144</v>
      </c>
      <c r="E34" s="8">
        <v>10.000000008</v>
      </c>
      <c r="F34" s="8">
        <v>9.9999999144</v>
      </c>
      <c r="G34" s="8">
        <v>10.000000008</v>
      </c>
      <c r="H34" s="8">
        <v>9.9999999144</v>
      </c>
      <c r="I34" s="8">
        <v>9.9999999144</v>
      </c>
      <c r="J34" s="8">
        <v>10.000000008</v>
      </c>
      <c r="K34" s="8">
        <v>9.9999999144</v>
      </c>
      <c r="L34" s="8">
        <v>10.000000008</v>
      </c>
      <c r="M34" s="8">
        <v>9.9999999144</v>
      </c>
      <c r="N34" s="39"/>
      <c r="O34" s="7" t="str">
        <f t="shared" si="14"/>
        <v>WAF($)</v>
      </c>
      <c r="P34" s="40">
        <f t="shared" ref="P34:AA34" si="29">B34</f>
        <v>10.00469431</v>
      </c>
      <c r="Q34" s="40">
        <f t="shared" si="29"/>
        <v>10.00402168</v>
      </c>
      <c r="R34" s="40">
        <f t="shared" si="29"/>
        <v>10.00107211</v>
      </c>
      <c r="S34" s="40">
        <f t="shared" si="29"/>
        <v>10.00000001</v>
      </c>
      <c r="T34" s="40">
        <f t="shared" si="29"/>
        <v>9.999999914</v>
      </c>
      <c r="U34" s="40">
        <f t="shared" si="29"/>
        <v>10.00000001</v>
      </c>
      <c r="V34" s="40">
        <f t="shared" si="29"/>
        <v>9.999999914</v>
      </c>
      <c r="W34" s="40">
        <f t="shared" si="29"/>
        <v>9.999999914</v>
      </c>
      <c r="X34" s="40">
        <f t="shared" si="29"/>
        <v>10.00000001</v>
      </c>
      <c r="Y34" s="40">
        <f t="shared" si="29"/>
        <v>9.999999914</v>
      </c>
      <c r="Z34" s="61">
        <f t="shared" si="29"/>
        <v>10.00000001</v>
      </c>
      <c r="AA34" s="40">
        <f t="shared" si="29"/>
        <v>9.999999914</v>
      </c>
    </row>
    <row r="35">
      <c r="A35" s="7" t="s">
        <v>305</v>
      </c>
      <c r="B35" s="8">
        <v>15.725</v>
      </c>
      <c r="C35" s="8">
        <v>7.31</v>
      </c>
      <c r="D35" s="8">
        <v>10.557</v>
      </c>
      <c r="E35" s="8">
        <v>8.683</v>
      </c>
      <c r="F35" s="8">
        <v>10.584</v>
      </c>
      <c r="G35" s="8">
        <v>6.834</v>
      </c>
      <c r="H35" s="8">
        <v>8.092</v>
      </c>
      <c r="I35" s="8">
        <v>6.987</v>
      </c>
      <c r="J35" s="8">
        <v>6.171</v>
      </c>
      <c r="K35" s="8">
        <v>7.701</v>
      </c>
      <c r="L35" s="8">
        <v>7.293</v>
      </c>
      <c r="M35" s="8">
        <v>2.652</v>
      </c>
      <c r="N35" s="39"/>
      <c r="O35" s="7" t="str">
        <f t="shared" si="14"/>
        <v>Elastic Transcoder($)</v>
      </c>
      <c r="P35" s="40">
        <f t="shared" ref="P35:AA35" si="30">B35</f>
        <v>15.725</v>
      </c>
      <c r="Q35" s="40">
        <f t="shared" si="30"/>
        <v>7.31</v>
      </c>
      <c r="R35" s="40">
        <f t="shared" si="30"/>
        <v>10.557</v>
      </c>
      <c r="S35" s="40">
        <f t="shared" si="30"/>
        <v>8.683</v>
      </c>
      <c r="T35" s="40">
        <f t="shared" si="30"/>
        <v>10.584</v>
      </c>
      <c r="U35" s="40">
        <f t="shared" si="30"/>
        <v>6.834</v>
      </c>
      <c r="V35" s="40">
        <f t="shared" si="30"/>
        <v>8.092</v>
      </c>
      <c r="W35" s="40">
        <f t="shared" si="30"/>
        <v>6.987</v>
      </c>
      <c r="X35" s="40">
        <f t="shared" si="30"/>
        <v>6.171</v>
      </c>
      <c r="Y35" s="40">
        <f t="shared" si="30"/>
        <v>7.701</v>
      </c>
      <c r="Z35" s="61">
        <f t="shared" si="30"/>
        <v>7.293</v>
      </c>
      <c r="AA35" s="40">
        <f t="shared" si="30"/>
        <v>2.652</v>
      </c>
    </row>
    <row r="36">
      <c r="A36" s="7" t="s">
        <v>222</v>
      </c>
      <c r="B36" s="8">
        <v>7.021890888</v>
      </c>
      <c r="C36" s="8">
        <v>7.0196348208</v>
      </c>
      <c r="D36" s="8">
        <v>7.022535888</v>
      </c>
      <c r="E36" s="8">
        <v>7.021036056</v>
      </c>
      <c r="F36" s="8">
        <v>7.013943372</v>
      </c>
      <c r="G36" s="8">
        <v>7.019770056</v>
      </c>
      <c r="H36" s="8">
        <v>7.030239888</v>
      </c>
      <c r="I36" s="8">
        <v>7.033923888</v>
      </c>
      <c r="J36" s="8">
        <v>7.033591056</v>
      </c>
      <c r="K36" s="8">
        <v>7.033230888</v>
      </c>
      <c r="L36" s="8">
        <v>7.032301056</v>
      </c>
      <c r="M36" s="8">
        <v>7.026573286</v>
      </c>
      <c r="N36" s="39"/>
      <c r="O36" s="7" t="str">
        <f t="shared" si="14"/>
        <v>Key Management Service($)</v>
      </c>
      <c r="P36" s="40">
        <f t="shared" ref="P36:AA36" si="31">B36</f>
        <v>7.021890888</v>
      </c>
      <c r="Q36" s="40">
        <f t="shared" si="31"/>
        <v>7.019634821</v>
      </c>
      <c r="R36" s="40">
        <f t="shared" si="31"/>
        <v>7.022535888</v>
      </c>
      <c r="S36" s="40">
        <f t="shared" si="31"/>
        <v>7.021036056</v>
      </c>
      <c r="T36" s="40">
        <f t="shared" si="31"/>
        <v>7.013943372</v>
      </c>
      <c r="U36" s="40">
        <f t="shared" si="31"/>
        <v>7.019770056</v>
      </c>
      <c r="V36" s="40">
        <f t="shared" si="31"/>
        <v>7.030239888</v>
      </c>
      <c r="W36" s="40">
        <f t="shared" si="31"/>
        <v>7.033923888</v>
      </c>
      <c r="X36" s="40">
        <f t="shared" si="31"/>
        <v>7.033591056</v>
      </c>
      <c r="Y36" s="40">
        <f t="shared" si="31"/>
        <v>7.033230888</v>
      </c>
      <c r="Z36" s="61">
        <f t="shared" si="31"/>
        <v>7.032301056</v>
      </c>
      <c r="AA36" s="40">
        <f t="shared" si="31"/>
        <v>7.026573286</v>
      </c>
    </row>
    <row r="37">
      <c r="A37" s="7" t="s">
        <v>217</v>
      </c>
      <c r="B37" s="8">
        <v>3.60318376</v>
      </c>
      <c r="C37" s="8">
        <v>3.33148772</v>
      </c>
      <c r="D37" s="8">
        <v>3.35485348</v>
      </c>
      <c r="E37" s="8">
        <v>3.39525912</v>
      </c>
      <c r="F37" s="8">
        <v>3.45348564</v>
      </c>
      <c r="G37" s="8">
        <v>3.70462972</v>
      </c>
      <c r="H37" s="8">
        <v>3.76495636</v>
      </c>
      <c r="I37" s="8">
        <v>3.8432042</v>
      </c>
      <c r="J37" s="8">
        <v>3.87393248</v>
      </c>
      <c r="K37" s="8">
        <v>4.10065304</v>
      </c>
      <c r="L37" s="8">
        <v>3.9787</v>
      </c>
      <c r="M37" s="8">
        <v>4.09241804</v>
      </c>
      <c r="N37" s="39"/>
      <c r="O37" s="7" t="str">
        <f t="shared" si="14"/>
        <v>Glue($)</v>
      </c>
      <c r="P37" s="40">
        <f t="shared" ref="P37:AA37" si="32">B37</f>
        <v>3.60318376</v>
      </c>
      <c r="Q37" s="40">
        <f t="shared" si="32"/>
        <v>3.33148772</v>
      </c>
      <c r="R37" s="40">
        <f t="shared" si="32"/>
        <v>3.35485348</v>
      </c>
      <c r="S37" s="40">
        <f t="shared" si="32"/>
        <v>3.39525912</v>
      </c>
      <c r="T37" s="40">
        <f t="shared" si="32"/>
        <v>3.45348564</v>
      </c>
      <c r="U37" s="40">
        <f t="shared" si="32"/>
        <v>3.70462972</v>
      </c>
      <c r="V37" s="40">
        <f t="shared" si="32"/>
        <v>3.76495636</v>
      </c>
      <c r="W37" s="40">
        <f t="shared" si="32"/>
        <v>3.8432042</v>
      </c>
      <c r="X37" s="40">
        <f t="shared" si="32"/>
        <v>3.87393248</v>
      </c>
      <c r="Y37" s="40">
        <f t="shared" si="32"/>
        <v>4.10065304</v>
      </c>
      <c r="Z37" s="61">
        <f t="shared" si="32"/>
        <v>3.9787</v>
      </c>
      <c r="AA37" s="40">
        <f t="shared" si="32"/>
        <v>4.09241804</v>
      </c>
    </row>
    <row r="38">
      <c r="A38" s="7" t="s">
        <v>208</v>
      </c>
      <c r="B38" s="8">
        <v>1.70496</v>
      </c>
      <c r="C38" s="8">
        <v>1.463424</v>
      </c>
      <c r="D38" s="8">
        <v>1.733376</v>
      </c>
      <c r="E38" s="8">
        <v>2.045952</v>
      </c>
      <c r="F38" s="8">
        <v>2.372736</v>
      </c>
      <c r="G38" s="8">
        <v>2.315904</v>
      </c>
      <c r="H38" s="8">
        <v>2.472192</v>
      </c>
      <c r="I38" s="8">
        <v>2.472192</v>
      </c>
      <c r="J38" s="8">
        <v>2.216448</v>
      </c>
      <c r="K38" s="8">
        <v>2.386944</v>
      </c>
      <c r="L38" s="8">
        <v>2.301696</v>
      </c>
      <c r="M38" s="8">
        <v>2.472192</v>
      </c>
      <c r="N38" s="39"/>
      <c r="O38" s="7" t="str">
        <f t="shared" si="14"/>
        <v>DynamoDB($)</v>
      </c>
      <c r="P38" s="40">
        <f t="shared" ref="P38:AA38" si="33">B38</f>
        <v>1.70496</v>
      </c>
      <c r="Q38" s="40">
        <f t="shared" si="33"/>
        <v>1.463424</v>
      </c>
      <c r="R38" s="40">
        <f t="shared" si="33"/>
        <v>1.733376</v>
      </c>
      <c r="S38" s="40">
        <f t="shared" si="33"/>
        <v>2.045952</v>
      </c>
      <c r="T38" s="40">
        <f t="shared" si="33"/>
        <v>2.372736</v>
      </c>
      <c r="U38" s="40">
        <f t="shared" si="33"/>
        <v>2.315904</v>
      </c>
      <c r="V38" s="40">
        <f t="shared" si="33"/>
        <v>2.472192</v>
      </c>
      <c r="W38" s="40">
        <f t="shared" si="33"/>
        <v>2.472192</v>
      </c>
      <c r="X38" s="40">
        <f t="shared" si="33"/>
        <v>2.216448</v>
      </c>
      <c r="Y38" s="40">
        <f t="shared" si="33"/>
        <v>2.386944</v>
      </c>
      <c r="Z38" s="61">
        <f t="shared" si="33"/>
        <v>2.301696</v>
      </c>
      <c r="AA38" s="40">
        <f t="shared" si="33"/>
        <v>2.472192</v>
      </c>
    </row>
    <row r="39">
      <c r="A39" s="31" t="s">
        <v>192</v>
      </c>
      <c r="B39" s="32">
        <v>0.0135246937</v>
      </c>
      <c r="C39" s="32">
        <v>0.3466831145</v>
      </c>
      <c r="D39" s="32">
        <v>1.9856262198</v>
      </c>
      <c r="E39" s="32">
        <v>3.0510198764</v>
      </c>
      <c r="F39" s="32">
        <v>1.3902006083</v>
      </c>
      <c r="G39" s="32">
        <v>0.0016694515</v>
      </c>
      <c r="H39" s="32">
        <v>1.0077265661</v>
      </c>
      <c r="I39" s="32">
        <v>2.5453662402</v>
      </c>
      <c r="J39" s="32">
        <v>3.2595273541</v>
      </c>
      <c r="K39" s="32">
        <v>2.2238900478</v>
      </c>
      <c r="L39" s="32">
        <v>2.4952979313</v>
      </c>
      <c r="M39" s="32">
        <v>0.897739679</v>
      </c>
      <c r="N39" s="39"/>
      <c r="O39" s="31" t="str">
        <f t="shared" si="14"/>
        <v>Elastic Container Service($)</v>
      </c>
      <c r="P39" s="345">
        <f t="shared" ref="P39:AA39" si="34">B39+(B5*P5)</f>
        <v>2.406882717</v>
      </c>
      <c r="Q39" s="345">
        <f t="shared" si="34"/>
        <v>2.225336122</v>
      </c>
      <c r="R39" s="345">
        <f t="shared" si="34"/>
        <v>2.958301568</v>
      </c>
      <c r="S39" s="345">
        <f t="shared" si="34"/>
        <v>3.221876653</v>
      </c>
      <c r="T39" s="345">
        <f t="shared" si="34"/>
        <v>2.796217376</v>
      </c>
      <c r="U39" s="345">
        <f t="shared" si="34"/>
        <v>2.250262972</v>
      </c>
      <c r="V39" s="345">
        <f t="shared" si="34"/>
        <v>2.624883163</v>
      </c>
      <c r="W39" s="345">
        <f t="shared" si="34"/>
        <v>3.129512408</v>
      </c>
      <c r="X39" s="345">
        <f t="shared" si="34"/>
        <v>3.283190506</v>
      </c>
      <c r="Y39" s="345">
        <f t="shared" si="34"/>
        <v>3.009054527</v>
      </c>
      <c r="Z39" s="345">
        <f t="shared" si="34"/>
        <v>3.005738157</v>
      </c>
      <c r="AA39" s="345">
        <f t="shared" si="34"/>
        <v>2.503101156</v>
      </c>
    </row>
    <row r="40">
      <c r="A40" s="7" t="s">
        <v>218</v>
      </c>
      <c r="B40" s="8">
        <v>0.4137199936</v>
      </c>
      <c r="C40" s="8">
        <v>0.4123800032</v>
      </c>
      <c r="D40" s="8">
        <v>0.4126297248</v>
      </c>
      <c r="E40" s="8">
        <v>0.4127294764</v>
      </c>
      <c r="F40" s="8">
        <v>0.4132023592</v>
      </c>
      <c r="G40" s="8">
        <v>0.4121389208</v>
      </c>
      <c r="H40" s="8">
        <v>0.4145523592</v>
      </c>
      <c r="I40" s="8">
        <v>0.4144847248</v>
      </c>
      <c r="J40" s="8">
        <v>0.4145094764</v>
      </c>
      <c r="K40" s="8">
        <v>0.4139620904</v>
      </c>
      <c r="L40" s="8">
        <v>0.4145044764</v>
      </c>
      <c r="M40" s="8">
        <v>0.413414456</v>
      </c>
      <c r="N40" s="39"/>
      <c r="O40" s="7" t="str">
        <f t="shared" si="14"/>
        <v>Secrets Manager($)</v>
      </c>
      <c r="P40" s="40">
        <f t="shared" ref="P40:AA40" si="35">B40</f>
        <v>0.4137199936</v>
      </c>
      <c r="Q40" s="40">
        <f t="shared" si="35"/>
        <v>0.4123800032</v>
      </c>
      <c r="R40" s="40">
        <f t="shared" si="35"/>
        <v>0.4126297248</v>
      </c>
      <c r="S40" s="40">
        <f t="shared" si="35"/>
        <v>0.4127294764</v>
      </c>
      <c r="T40" s="40">
        <f t="shared" si="35"/>
        <v>0.4132023592</v>
      </c>
      <c r="U40" s="40">
        <f t="shared" si="35"/>
        <v>0.4121389208</v>
      </c>
      <c r="V40" s="40">
        <f t="shared" si="35"/>
        <v>0.4145523592</v>
      </c>
      <c r="W40" s="40">
        <f t="shared" si="35"/>
        <v>0.4144847248</v>
      </c>
      <c r="X40" s="40">
        <f t="shared" si="35"/>
        <v>0.4145094764</v>
      </c>
      <c r="Y40" s="40">
        <f t="shared" si="35"/>
        <v>0.4139620904</v>
      </c>
      <c r="Z40" s="40">
        <f t="shared" si="35"/>
        <v>0.4145044764</v>
      </c>
      <c r="AA40" s="40">
        <f t="shared" si="35"/>
        <v>0.413414456</v>
      </c>
    </row>
    <row r="41">
      <c r="A41" s="7" t="s">
        <v>213</v>
      </c>
      <c r="B41" s="8">
        <v>0.3498647928</v>
      </c>
      <c r="C41" s="8">
        <v>0.3160302779</v>
      </c>
      <c r="D41" s="8">
        <v>0.3492525668</v>
      </c>
      <c r="E41" s="8">
        <v>0.3382413287</v>
      </c>
      <c r="F41" s="8">
        <v>0.3494203192</v>
      </c>
      <c r="G41" s="8">
        <v>0.338268144</v>
      </c>
      <c r="H41" s="8">
        <v>0.3502324648</v>
      </c>
      <c r="I41" s="8">
        <v>0.3497105464</v>
      </c>
      <c r="J41" s="8">
        <v>0.3384217508</v>
      </c>
      <c r="K41" s="8">
        <v>0.3495737284</v>
      </c>
      <c r="L41" s="8">
        <v>0.3385442203</v>
      </c>
      <c r="M41" s="8">
        <v>0.3500290936</v>
      </c>
      <c r="N41" s="39"/>
      <c r="O41" s="7" t="str">
        <f t="shared" si="14"/>
        <v>SQS($)</v>
      </c>
      <c r="P41" s="40">
        <f t="shared" ref="P41:AA41" si="36">B41</f>
        <v>0.3498647928</v>
      </c>
      <c r="Q41" s="40">
        <f t="shared" si="36"/>
        <v>0.3160302779</v>
      </c>
      <c r="R41" s="40">
        <f t="shared" si="36"/>
        <v>0.3492525668</v>
      </c>
      <c r="S41" s="40">
        <f t="shared" si="36"/>
        <v>0.3382413287</v>
      </c>
      <c r="T41" s="40">
        <f t="shared" si="36"/>
        <v>0.3494203192</v>
      </c>
      <c r="U41" s="40">
        <f t="shared" si="36"/>
        <v>0.338268144</v>
      </c>
      <c r="V41" s="40">
        <f t="shared" si="36"/>
        <v>0.3502324648</v>
      </c>
      <c r="W41" s="40">
        <f t="shared" si="36"/>
        <v>0.3497105464</v>
      </c>
      <c r="X41" s="40">
        <f t="shared" si="36"/>
        <v>0.3384217508</v>
      </c>
      <c r="Y41" s="40">
        <f t="shared" si="36"/>
        <v>0.3495737284</v>
      </c>
      <c r="Z41" s="40">
        <f t="shared" si="36"/>
        <v>0.3385442203</v>
      </c>
      <c r="AA41" s="40">
        <f t="shared" si="36"/>
        <v>0.3500290936</v>
      </c>
    </row>
    <row r="42">
      <c r="A42" s="7" t="s">
        <v>214</v>
      </c>
      <c r="B42" s="8">
        <v>0.10784</v>
      </c>
      <c r="C42" s="8">
        <v>0.283795</v>
      </c>
      <c r="D42" s="8">
        <v>0.10657</v>
      </c>
      <c r="E42" s="8">
        <v>0.168215</v>
      </c>
      <c r="F42" s="8">
        <v>0.153535</v>
      </c>
      <c r="G42" s="8">
        <v>0.16106</v>
      </c>
      <c r="H42" s="8">
        <v>0.14828</v>
      </c>
      <c r="I42" s="8">
        <v>0.199015</v>
      </c>
      <c r="J42" s="8">
        <v>0.316</v>
      </c>
      <c r="K42" s="8">
        <v>0.267985</v>
      </c>
      <c r="L42" s="8">
        <v>0.439885</v>
      </c>
      <c r="M42" s="8">
        <v>0.628175</v>
      </c>
      <c r="N42" s="39"/>
      <c r="O42" s="7" t="str">
        <f t="shared" si="14"/>
        <v>Athena($)</v>
      </c>
      <c r="P42" s="40">
        <f t="shared" ref="P42:AA42" si="37">B42</f>
        <v>0.10784</v>
      </c>
      <c r="Q42" s="40">
        <f t="shared" si="37"/>
        <v>0.283795</v>
      </c>
      <c r="R42" s="40">
        <f t="shared" si="37"/>
        <v>0.10657</v>
      </c>
      <c r="S42" s="40">
        <f t="shared" si="37"/>
        <v>0.168215</v>
      </c>
      <c r="T42" s="40">
        <f t="shared" si="37"/>
        <v>0.153535</v>
      </c>
      <c r="U42" s="40">
        <f t="shared" si="37"/>
        <v>0.16106</v>
      </c>
      <c r="V42" s="40">
        <f t="shared" si="37"/>
        <v>0.14828</v>
      </c>
      <c r="W42" s="40">
        <f t="shared" si="37"/>
        <v>0.199015</v>
      </c>
      <c r="X42" s="40">
        <f t="shared" si="37"/>
        <v>0.316</v>
      </c>
      <c r="Y42" s="40">
        <f t="shared" si="37"/>
        <v>0.267985</v>
      </c>
      <c r="Z42" s="40">
        <f t="shared" si="37"/>
        <v>0.439885</v>
      </c>
      <c r="AA42" s="40">
        <f t="shared" si="37"/>
        <v>0.628175</v>
      </c>
    </row>
    <row r="43">
      <c r="A43" s="29" t="s">
        <v>194</v>
      </c>
      <c r="B43" s="30">
        <v>0.0405756376</v>
      </c>
      <c r="C43" s="30">
        <v>0.036166903</v>
      </c>
      <c r="D43" s="30">
        <v>0.0421617508</v>
      </c>
      <c r="E43" s="30">
        <v>0.0524218097</v>
      </c>
      <c r="F43" s="30">
        <v>0.1798022267</v>
      </c>
      <c r="G43" s="30">
        <v>0.0619564707</v>
      </c>
      <c r="H43" s="30">
        <v>0.1857676487</v>
      </c>
      <c r="I43" s="30">
        <v>0.1396851223</v>
      </c>
      <c r="J43" s="30">
        <v>0.0944625517</v>
      </c>
      <c r="K43" s="30">
        <v>0.0416936102</v>
      </c>
      <c r="L43" s="30">
        <v>0.0414803135</v>
      </c>
      <c r="M43" s="30">
        <v>0.0404154347</v>
      </c>
      <c r="N43" s="39"/>
      <c r="O43" s="29" t="str">
        <f t="shared" si="14"/>
        <v>Lambda($)</v>
      </c>
      <c r="P43" s="65">
        <f>B43+(B4*P5)</f>
        <v>52.78123923</v>
      </c>
      <c r="Q43" s="65">
        <f t="shared" ref="Q43:AA43" si="38">C43</f>
        <v>0.036166903</v>
      </c>
      <c r="R43" s="65">
        <f t="shared" si="38"/>
        <v>0.0421617508</v>
      </c>
      <c r="S43" s="65">
        <f t="shared" si="38"/>
        <v>0.0524218097</v>
      </c>
      <c r="T43" s="65">
        <f t="shared" si="38"/>
        <v>0.1798022267</v>
      </c>
      <c r="U43" s="65">
        <f t="shared" si="38"/>
        <v>0.0619564707</v>
      </c>
      <c r="V43" s="65">
        <f t="shared" si="38"/>
        <v>0.1857676487</v>
      </c>
      <c r="W43" s="65">
        <f t="shared" si="38"/>
        <v>0.1396851223</v>
      </c>
      <c r="X43" s="65">
        <f t="shared" si="38"/>
        <v>0.0944625517</v>
      </c>
      <c r="Y43" s="65">
        <f t="shared" si="38"/>
        <v>0.0416936102</v>
      </c>
      <c r="Z43" s="65">
        <f t="shared" si="38"/>
        <v>0.0414803135</v>
      </c>
      <c r="AA43" s="65">
        <f t="shared" si="38"/>
        <v>0.0404154347</v>
      </c>
    </row>
    <row r="44">
      <c r="A44" s="7" t="s">
        <v>306</v>
      </c>
      <c r="B44" s="8">
        <v>0.4902154</v>
      </c>
      <c r="C44" s="8">
        <v>0.0493918</v>
      </c>
      <c r="D44" s="8">
        <v>0.2125425</v>
      </c>
      <c r="E44" s="8">
        <v>0.1424107</v>
      </c>
      <c r="F44" s="22"/>
      <c r="G44" s="8">
        <v>0.0184093</v>
      </c>
      <c r="H44" s="8">
        <v>0.012478</v>
      </c>
      <c r="I44" s="8">
        <v>0.0099994</v>
      </c>
      <c r="J44" s="22"/>
      <c r="K44" s="22"/>
      <c r="L44" s="22"/>
      <c r="M44" s="22"/>
      <c r="N44" s="39"/>
      <c r="O44" s="7" t="str">
        <f t="shared" si="14"/>
        <v>Elemental MediaConvert($)</v>
      </c>
      <c r="P44" s="40">
        <f t="shared" ref="P44:AA44" si="39">B44</f>
        <v>0.4902154</v>
      </c>
      <c r="Q44" s="40">
        <f t="shared" si="39"/>
        <v>0.0493918</v>
      </c>
      <c r="R44" s="40">
        <f t="shared" si="39"/>
        <v>0.2125425</v>
      </c>
      <c r="S44" s="40">
        <f t="shared" si="39"/>
        <v>0.1424107</v>
      </c>
      <c r="T44" s="40" t="str">
        <f t="shared" si="39"/>
        <v/>
      </c>
      <c r="U44" s="40">
        <f t="shared" si="39"/>
        <v>0.0184093</v>
      </c>
      <c r="V44" s="40">
        <f t="shared" si="39"/>
        <v>0.012478</v>
      </c>
      <c r="W44" s="40">
        <f t="shared" si="39"/>
        <v>0.0099994</v>
      </c>
      <c r="X44" s="40" t="str">
        <f t="shared" si="39"/>
        <v/>
      </c>
      <c r="Y44" s="40" t="str">
        <f t="shared" si="39"/>
        <v/>
      </c>
      <c r="Z44" s="40" t="str">
        <f t="shared" si="39"/>
        <v/>
      </c>
      <c r="AA44" s="40" t="str">
        <f t="shared" si="39"/>
        <v/>
      </c>
    </row>
    <row r="45">
      <c r="A45" s="7" t="s">
        <v>248</v>
      </c>
      <c r="B45" s="47">
        <v>0.0017</v>
      </c>
      <c r="C45" s="47">
        <v>0.002123</v>
      </c>
      <c r="D45" s="47">
        <v>0.001336</v>
      </c>
      <c r="E45" s="47">
        <v>0.002626</v>
      </c>
      <c r="F45" s="47">
        <v>0.004795</v>
      </c>
      <c r="G45" s="8">
        <v>0.0057</v>
      </c>
      <c r="H45" s="8">
        <v>0.009639</v>
      </c>
      <c r="I45" s="8">
        <v>0.016096</v>
      </c>
      <c r="J45" s="8">
        <v>0.010356</v>
      </c>
      <c r="K45" s="8">
        <v>0.004287</v>
      </c>
      <c r="L45" s="8">
        <v>0.003205</v>
      </c>
      <c r="M45" s="8">
        <v>0.00361</v>
      </c>
      <c r="N45" s="39"/>
      <c r="O45" s="7" t="str">
        <f t="shared" si="14"/>
        <v>CloudWatch Events($)</v>
      </c>
      <c r="P45" s="51">
        <f t="shared" ref="P45:AA45" si="40">B45</f>
        <v>0.0017</v>
      </c>
      <c r="Q45" s="51">
        <f t="shared" si="40"/>
        <v>0.002123</v>
      </c>
      <c r="R45" s="51">
        <f t="shared" si="40"/>
        <v>0.001336</v>
      </c>
      <c r="S45" s="51">
        <f t="shared" si="40"/>
        <v>0.002626</v>
      </c>
      <c r="T45" s="51">
        <f t="shared" si="40"/>
        <v>0.004795</v>
      </c>
      <c r="U45" s="51">
        <f t="shared" si="40"/>
        <v>0.0057</v>
      </c>
      <c r="V45" s="51">
        <f t="shared" si="40"/>
        <v>0.009639</v>
      </c>
      <c r="W45" s="51">
        <f t="shared" si="40"/>
        <v>0.016096</v>
      </c>
      <c r="X45" s="51">
        <f t="shared" si="40"/>
        <v>0.010356</v>
      </c>
      <c r="Y45" s="51">
        <f t="shared" si="40"/>
        <v>0.004287</v>
      </c>
      <c r="Z45" s="51">
        <f t="shared" si="40"/>
        <v>0.003205</v>
      </c>
      <c r="AA45" s="51">
        <f t="shared" si="40"/>
        <v>0.00361</v>
      </c>
    </row>
    <row r="46">
      <c r="A46" s="7" t="s">
        <v>325</v>
      </c>
      <c r="B46" s="47">
        <v>0.0019306056</v>
      </c>
      <c r="C46" s="47">
        <v>0.0019305888</v>
      </c>
      <c r="D46" s="47">
        <v>0.0019306056</v>
      </c>
      <c r="E46" s="47">
        <v>0.0019279266</v>
      </c>
      <c r="F46" s="47">
        <v>0.0019306056</v>
      </c>
      <c r="G46" s="8">
        <v>0.001930608</v>
      </c>
      <c r="H46" s="8">
        <v>0.0019306056</v>
      </c>
      <c r="I46" s="8">
        <v>0.0019306056</v>
      </c>
      <c r="J46" s="8">
        <v>0.001930608</v>
      </c>
      <c r="K46" s="8">
        <v>0.0019306056</v>
      </c>
      <c r="L46" s="8">
        <v>0.001930608</v>
      </c>
      <c r="M46" s="8">
        <v>0.0019306056</v>
      </c>
      <c r="N46" s="39"/>
      <c r="O46" s="7" t="str">
        <f t="shared" si="14"/>
        <v>Neptune($)</v>
      </c>
      <c r="P46" s="51">
        <f t="shared" ref="P46:AA46" si="41">B46</f>
        <v>0.0019306056</v>
      </c>
      <c r="Q46" s="51">
        <f t="shared" si="41"/>
        <v>0.0019305888</v>
      </c>
      <c r="R46" s="51">
        <f t="shared" si="41"/>
        <v>0.0019306056</v>
      </c>
      <c r="S46" s="51">
        <f t="shared" si="41"/>
        <v>0.0019279266</v>
      </c>
      <c r="T46" s="51">
        <f t="shared" si="41"/>
        <v>0.0019306056</v>
      </c>
      <c r="U46" s="51">
        <f t="shared" si="41"/>
        <v>0.001930608</v>
      </c>
      <c r="V46" s="51">
        <f t="shared" si="41"/>
        <v>0.0019306056</v>
      </c>
      <c r="W46" s="51">
        <f t="shared" si="41"/>
        <v>0.0019306056</v>
      </c>
      <c r="X46" s="51">
        <f t="shared" si="41"/>
        <v>0.001930608</v>
      </c>
      <c r="Y46" s="51">
        <f t="shared" si="41"/>
        <v>0.0019306056</v>
      </c>
      <c r="Z46" s="51">
        <f t="shared" si="41"/>
        <v>0.001930608</v>
      </c>
      <c r="AA46" s="51">
        <f t="shared" si="41"/>
        <v>0.0019306056</v>
      </c>
    </row>
    <row r="47">
      <c r="A47" s="7" t="s">
        <v>226</v>
      </c>
      <c r="B47" s="50"/>
      <c r="C47" s="47">
        <v>1.631E-6</v>
      </c>
      <c r="D47" s="47">
        <v>6.8434E-6</v>
      </c>
      <c r="E47" s="47">
        <v>1.042662E-4</v>
      </c>
      <c r="F47" s="47">
        <v>0.0051055457</v>
      </c>
      <c r="G47" s="8">
        <v>1.191725E-4</v>
      </c>
      <c r="H47" s="8">
        <v>8.074E-7</v>
      </c>
      <c r="I47" s="8">
        <v>1.0365E-6</v>
      </c>
      <c r="J47" s="22"/>
      <c r="K47" s="22"/>
      <c r="L47" s="22"/>
      <c r="M47" s="22"/>
      <c r="N47" s="39"/>
      <c r="O47" s="7" t="str">
        <f t="shared" si="14"/>
        <v>SES($)</v>
      </c>
      <c r="P47" s="51" t="str">
        <f t="shared" ref="P47:AA47" si="42">B47</f>
        <v/>
      </c>
      <c r="Q47" s="51">
        <f t="shared" si="42"/>
        <v>0.000001631</v>
      </c>
      <c r="R47" s="51">
        <f t="shared" si="42"/>
        <v>0.0000068434</v>
      </c>
      <c r="S47" s="51">
        <f t="shared" si="42"/>
        <v>0.0001042662</v>
      </c>
      <c r="T47" s="51">
        <f t="shared" si="42"/>
        <v>0.0051055457</v>
      </c>
      <c r="U47" s="51">
        <f t="shared" si="42"/>
        <v>0.0001191725</v>
      </c>
      <c r="V47" s="51">
        <f t="shared" si="42"/>
        <v>0.0000008074</v>
      </c>
      <c r="W47" s="51">
        <f t="shared" si="42"/>
        <v>0.0000010365</v>
      </c>
      <c r="X47" s="51" t="str">
        <f t="shared" si="42"/>
        <v/>
      </c>
      <c r="Y47" s="51" t="str">
        <f t="shared" si="42"/>
        <v/>
      </c>
      <c r="Z47" s="51" t="str">
        <f t="shared" si="42"/>
        <v/>
      </c>
      <c r="AA47" s="51" t="str">
        <f t="shared" si="42"/>
        <v/>
      </c>
    </row>
    <row r="48">
      <c r="A48" s="7" t="s">
        <v>239</v>
      </c>
      <c r="B48" s="22"/>
      <c r="C48" s="22"/>
      <c r="D48" s="22"/>
      <c r="E48" s="22"/>
      <c r="F48" s="22"/>
      <c r="G48" s="22"/>
      <c r="H48" s="22"/>
      <c r="I48" s="22"/>
      <c r="J48" s="8">
        <v>8.71584E-4</v>
      </c>
      <c r="K48" s="22"/>
      <c r="L48" s="22"/>
      <c r="M48" s="22"/>
      <c r="N48" s="39"/>
      <c r="O48" s="7" t="str">
        <f t="shared" si="14"/>
        <v>IoT($)</v>
      </c>
      <c r="P48" s="40" t="str">
        <f t="shared" ref="P48:AA48" si="43">B48</f>
        <v/>
      </c>
      <c r="Q48" s="40" t="str">
        <f t="shared" si="43"/>
        <v/>
      </c>
      <c r="R48" s="40" t="str">
        <f t="shared" si="43"/>
        <v/>
      </c>
      <c r="S48" s="40" t="str">
        <f t="shared" si="43"/>
        <v/>
      </c>
      <c r="T48" s="40" t="str">
        <f t="shared" si="43"/>
        <v/>
      </c>
      <c r="U48" s="40" t="str">
        <f t="shared" si="43"/>
        <v/>
      </c>
      <c r="V48" s="40" t="str">
        <f t="shared" si="43"/>
        <v/>
      </c>
      <c r="W48" s="40" t="str">
        <f t="shared" si="43"/>
        <v/>
      </c>
      <c r="X48" s="40">
        <f t="shared" si="43"/>
        <v>0.000871584</v>
      </c>
      <c r="Y48" s="40" t="str">
        <f t="shared" si="43"/>
        <v/>
      </c>
      <c r="Z48" s="40" t="str">
        <f t="shared" si="43"/>
        <v/>
      </c>
      <c r="AA48" s="40" t="str">
        <f t="shared" si="43"/>
        <v/>
      </c>
    </row>
    <row r="49">
      <c r="A49" s="7" t="s">
        <v>254</v>
      </c>
      <c r="B49" s="8">
        <v>0.0</v>
      </c>
      <c r="C49" s="8">
        <v>7.41E-4</v>
      </c>
      <c r="D49" s="8">
        <v>0.0</v>
      </c>
      <c r="E49" s="8">
        <v>0.0</v>
      </c>
      <c r="F49" s="8">
        <v>0.0</v>
      </c>
      <c r="G49" s="8">
        <v>0.0</v>
      </c>
      <c r="H49" s="8">
        <v>0.0</v>
      </c>
      <c r="I49" s="8">
        <v>0.0</v>
      </c>
      <c r="J49" s="8">
        <v>0.0</v>
      </c>
      <c r="K49" s="8">
        <v>0.0</v>
      </c>
      <c r="L49" s="8">
        <v>0.0</v>
      </c>
      <c r="M49" s="8">
        <v>0.0</v>
      </c>
      <c r="N49" s="39"/>
      <c r="O49" s="7" t="str">
        <f t="shared" si="14"/>
        <v>Systems Manager($)</v>
      </c>
      <c r="P49" s="40">
        <f t="shared" ref="P49:AA49" si="44">B49</f>
        <v>0</v>
      </c>
      <c r="Q49" s="40">
        <f t="shared" si="44"/>
        <v>0.000741</v>
      </c>
      <c r="R49" s="40">
        <f t="shared" si="44"/>
        <v>0</v>
      </c>
      <c r="S49" s="40">
        <f t="shared" si="44"/>
        <v>0</v>
      </c>
      <c r="T49" s="40">
        <f t="shared" si="44"/>
        <v>0</v>
      </c>
      <c r="U49" s="40">
        <f t="shared" si="44"/>
        <v>0</v>
      </c>
      <c r="V49" s="40">
        <f t="shared" si="44"/>
        <v>0</v>
      </c>
      <c r="W49" s="40">
        <f t="shared" si="44"/>
        <v>0</v>
      </c>
      <c r="X49" s="40">
        <f t="shared" si="44"/>
        <v>0</v>
      </c>
      <c r="Y49" s="40">
        <f t="shared" si="44"/>
        <v>0</v>
      </c>
      <c r="Z49" s="40">
        <f t="shared" si="44"/>
        <v>0</v>
      </c>
      <c r="AA49" s="40">
        <f t="shared" si="44"/>
        <v>0</v>
      </c>
    </row>
    <row r="50">
      <c r="A50" s="7" t="s">
        <v>228</v>
      </c>
      <c r="B50" s="22"/>
      <c r="C50" s="22"/>
      <c r="D50" s="22"/>
      <c r="E50" s="8">
        <v>1.27E-8</v>
      </c>
      <c r="F50" s="22"/>
      <c r="G50" s="8">
        <v>1.6E-9</v>
      </c>
      <c r="H50" s="22"/>
      <c r="I50" s="22"/>
      <c r="J50" s="8">
        <v>3.96221E-5</v>
      </c>
      <c r="K50" s="8">
        <v>2.325744E-4</v>
      </c>
      <c r="L50" s="8">
        <v>2.25072E-4</v>
      </c>
      <c r="M50" s="8">
        <v>2.326542E-4</v>
      </c>
      <c r="N50" s="39"/>
      <c r="O50" s="7" t="str">
        <f t="shared" si="14"/>
        <v>Step Functions($)</v>
      </c>
      <c r="P50" s="40" t="str">
        <f t="shared" ref="P50:AA50" si="45">B50</f>
        <v/>
      </c>
      <c r="Q50" s="40" t="str">
        <f t="shared" si="45"/>
        <v/>
      </c>
      <c r="R50" s="40" t="str">
        <f t="shared" si="45"/>
        <v/>
      </c>
      <c r="S50" s="40">
        <f t="shared" si="45"/>
        <v>0.0000000127</v>
      </c>
      <c r="T50" s="40" t="str">
        <f t="shared" si="45"/>
        <v/>
      </c>
      <c r="U50" s="40">
        <f t="shared" si="45"/>
        <v>0.0000000016</v>
      </c>
      <c r="V50" s="40" t="str">
        <f t="shared" si="45"/>
        <v/>
      </c>
      <c r="W50" s="40" t="str">
        <f t="shared" si="45"/>
        <v/>
      </c>
      <c r="X50" s="40">
        <f t="shared" si="45"/>
        <v>0.0000396221</v>
      </c>
      <c r="Y50" s="40">
        <f t="shared" si="45"/>
        <v>0.0002325744</v>
      </c>
      <c r="Z50" s="40">
        <f t="shared" si="45"/>
        <v>0.000225072</v>
      </c>
      <c r="AA50" s="40">
        <f t="shared" si="45"/>
        <v>0.0002326542</v>
      </c>
    </row>
    <row r="51">
      <c r="A51" s="7" t="s">
        <v>241</v>
      </c>
      <c r="B51" s="8">
        <v>2.91648E-5</v>
      </c>
      <c r="C51" s="8">
        <v>2.91648E-5</v>
      </c>
      <c r="D51" s="8">
        <v>2.91648E-5</v>
      </c>
      <c r="E51" s="8">
        <v>2.916E-5</v>
      </c>
      <c r="F51" s="8">
        <v>2.91648E-5</v>
      </c>
      <c r="G51" s="8">
        <v>2.916E-5</v>
      </c>
      <c r="H51" s="8">
        <v>2.91648E-5</v>
      </c>
      <c r="I51" s="8">
        <v>2.91648E-5</v>
      </c>
      <c r="J51" s="8">
        <v>2.916E-5</v>
      </c>
      <c r="K51" s="8">
        <v>2.91648E-5</v>
      </c>
      <c r="L51" s="8">
        <v>2.916E-5</v>
      </c>
      <c r="M51" s="8">
        <v>2.91648E-5</v>
      </c>
      <c r="N51" s="39"/>
      <c r="O51" s="7" t="str">
        <f t="shared" si="14"/>
        <v>Elastic File System($)</v>
      </c>
      <c r="P51" s="40">
        <f t="shared" ref="P51:AA51" si="46">B51</f>
        <v>0.0000291648</v>
      </c>
      <c r="Q51" s="40">
        <f t="shared" si="46"/>
        <v>0.0000291648</v>
      </c>
      <c r="R51" s="40">
        <f t="shared" si="46"/>
        <v>0.0000291648</v>
      </c>
      <c r="S51" s="40">
        <f t="shared" si="46"/>
        <v>0.00002916</v>
      </c>
      <c r="T51" s="40">
        <f t="shared" si="46"/>
        <v>0.0000291648</v>
      </c>
      <c r="U51" s="40">
        <f t="shared" si="46"/>
        <v>0.00002916</v>
      </c>
      <c r="V51" s="40">
        <f t="shared" si="46"/>
        <v>0.0000291648</v>
      </c>
      <c r="W51" s="40">
        <f t="shared" si="46"/>
        <v>0.0000291648</v>
      </c>
      <c r="X51" s="40">
        <f t="shared" si="46"/>
        <v>0.00002916</v>
      </c>
      <c r="Y51" s="40">
        <f t="shared" si="46"/>
        <v>0.0000291648</v>
      </c>
      <c r="Z51" s="40">
        <f t="shared" si="46"/>
        <v>0.00002916</v>
      </c>
      <c r="AA51" s="40">
        <f t="shared" si="46"/>
        <v>0.0000291648</v>
      </c>
    </row>
    <row r="52">
      <c r="A52" s="7" t="s">
        <v>256</v>
      </c>
      <c r="B52" s="22"/>
      <c r="C52" s="22"/>
      <c r="D52" s="22"/>
      <c r="E52" s="8">
        <v>3.11E-7</v>
      </c>
      <c r="F52" s="8">
        <v>0.0</v>
      </c>
      <c r="G52" s="22"/>
      <c r="H52" s="8">
        <v>1.5317E-6</v>
      </c>
      <c r="I52" s="22"/>
      <c r="J52" s="8">
        <v>2.3864E-6</v>
      </c>
      <c r="K52" s="22"/>
      <c r="L52" s="8">
        <v>1.32344E-5</v>
      </c>
      <c r="M52" s="22"/>
      <c r="N52" s="39"/>
      <c r="O52" s="7" t="str">
        <f t="shared" si="14"/>
        <v>CloudShell($)</v>
      </c>
      <c r="P52" s="46" t="str">
        <f t="shared" ref="P52:AA52" si="47">B52</f>
        <v/>
      </c>
      <c r="Q52" s="46" t="str">
        <f t="shared" si="47"/>
        <v/>
      </c>
      <c r="R52" s="46" t="str">
        <f t="shared" si="47"/>
        <v/>
      </c>
      <c r="S52" s="46">
        <f t="shared" si="47"/>
        <v>0.000000311</v>
      </c>
      <c r="T52" s="46">
        <f t="shared" si="47"/>
        <v>0</v>
      </c>
      <c r="U52" s="46" t="str">
        <f t="shared" si="47"/>
        <v/>
      </c>
      <c r="V52" s="46">
        <f t="shared" si="47"/>
        <v>0.0000015317</v>
      </c>
      <c r="W52" s="46" t="str">
        <f t="shared" si="47"/>
        <v/>
      </c>
      <c r="X52" s="46">
        <f t="shared" si="47"/>
        <v>0.0000023864</v>
      </c>
      <c r="Y52" s="46" t="str">
        <f t="shared" si="47"/>
        <v/>
      </c>
      <c r="Z52" s="46">
        <f t="shared" si="47"/>
        <v>0.0000132344</v>
      </c>
      <c r="AA52" s="46" t="str">
        <f t="shared" si="47"/>
        <v/>
      </c>
    </row>
    <row r="53">
      <c r="A53" s="7" t="s">
        <v>223</v>
      </c>
      <c r="B53" s="22"/>
      <c r="C53" s="8">
        <v>1.55258E-5</v>
      </c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39"/>
      <c r="O53" s="7" t="str">
        <f t="shared" si="14"/>
        <v>Kinesis Firehose($)</v>
      </c>
      <c r="P53" s="46" t="str">
        <f t="shared" ref="P53:AA53" si="48">B53</f>
        <v/>
      </c>
      <c r="Q53" s="46">
        <f t="shared" si="48"/>
        <v>0.0000155258</v>
      </c>
      <c r="R53" s="46" t="str">
        <f t="shared" si="48"/>
        <v/>
      </c>
      <c r="S53" s="46" t="str">
        <f t="shared" si="48"/>
        <v/>
      </c>
      <c r="T53" s="46" t="str">
        <f t="shared" si="48"/>
        <v/>
      </c>
      <c r="U53" s="46" t="str">
        <f t="shared" si="48"/>
        <v/>
      </c>
      <c r="V53" s="46" t="str">
        <f t="shared" si="48"/>
        <v/>
      </c>
      <c r="W53" s="46" t="str">
        <f t="shared" si="48"/>
        <v/>
      </c>
      <c r="X53" s="46" t="str">
        <f t="shared" si="48"/>
        <v/>
      </c>
      <c r="Y53" s="46" t="str">
        <f t="shared" si="48"/>
        <v/>
      </c>
      <c r="Z53" s="46" t="str">
        <f t="shared" si="48"/>
        <v/>
      </c>
      <c r="AA53" s="46" t="str">
        <f t="shared" si="48"/>
        <v/>
      </c>
    </row>
    <row r="54">
      <c r="A54" s="7" t="s">
        <v>257</v>
      </c>
      <c r="B54" s="8">
        <v>2.4E-9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67"/>
      <c r="O54" s="7" t="str">
        <f t="shared" si="14"/>
        <v>Glacier($)</v>
      </c>
      <c r="P54" s="46">
        <f t="shared" ref="P54:AA54" si="49">B54</f>
        <v>0.0000000024</v>
      </c>
      <c r="Q54" s="46" t="str">
        <f t="shared" si="49"/>
        <v/>
      </c>
      <c r="R54" s="46" t="str">
        <f t="shared" si="49"/>
        <v/>
      </c>
      <c r="S54" s="46" t="str">
        <f t="shared" si="49"/>
        <v/>
      </c>
      <c r="T54" s="46" t="str">
        <f t="shared" si="49"/>
        <v/>
      </c>
      <c r="U54" s="46" t="str">
        <f t="shared" si="49"/>
        <v/>
      </c>
      <c r="V54" s="46" t="str">
        <f t="shared" si="49"/>
        <v/>
      </c>
      <c r="W54" s="46" t="str">
        <f t="shared" si="49"/>
        <v/>
      </c>
      <c r="X54" s="46" t="str">
        <f t="shared" si="49"/>
        <v/>
      </c>
      <c r="Y54" s="46" t="str">
        <f t="shared" si="49"/>
        <v/>
      </c>
      <c r="Z54" s="46" t="str">
        <f t="shared" si="49"/>
        <v/>
      </c>
      <c r="AA54" s="46" t="str">
        <f t="shared" si="49"/>
        <v/>
      </c>
    </row>
    <row r="55">
      <c r="A55" s="7" t="s">
        <v>743</v>
      </c>
      <c r="B55" s="8">
        <v>1.6E-9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39"/>
      <c r="O55" s="7" t="str">
        <f t="shared" si="14"/>
        <v>CodeArtifact($)</v>
      </c>
      <c r="P55" s="46">
        <f t="shared" ref="P55:AA55" si="50">B55</f>
        <v>0.0000000016</v>
      </c>
      <c r="Q55" s="46" t="str">
        <f t="shared" si="50"/>
        <v/>
      </c>
      <c r="R55" s="46" t="str">
        <f t="shared" si="50"/>
        <v/>
      </c>
      <c r="S55" s="46" t="str">
        <f t="shared" si="50"/>
        <v/>
      </c>
      <c r="T55" s="46" t="str">
        <f t="shared" si="50"/>
        <v/>
      </c>
      <c r="U55" s="46" t="str">
        <f t="shared" si="50"/>
        <v/>
      </c>
      <c r="V55" s="46" t="str">
        <f t="shared" si="50"/>
        <v/>
      </c>
      <c r="W55" s="46" t="str">
        <f t="shared" si="50"/>
        <v/>
      </c>
      <c r="X55" s="46" t="str">
        <f t="shared" si="50"/>
        <v/>
      </c>
      <c r="Y55" s="46" t="str">
        <f t="shared" si="50"/>
        <v/>
      </c>
      <c r="Z55" s="46" t="str">
        <f t="shared" si="50"/>
        <v/>
      </c>
      <c r="AA55" s="46" t="str">
        <f t="shared" si="50"/>
        <v/>
      </c>
    </row>
    <row r="56">
      <c r="A56" s="7" t="s">
        <v>260</v>
      </c>
      <c r="B56" s="8">
        <v>0.0</v>
      </c>
      <c r="C56" s="22"/>
      <c r="D56" s="22"/>
      <c r="E56" s="22"/>
      <c r="F56" s="22"/>
      <c r="G56" s="22"/>
      <c r="H56" s="22"/>
      <c r="I56" s="8">
        <v>0.0</v>
      </c>
      <c r="J56" s="22"/>
      <c r="K56" s="22"/>
      <c r="L56" s="22"/>
      <c r="M56" s="22"/>
      <c r="N56" s="67"/>
      <c r="O56" s="7" t="str">
        <f t="shared" si="14"/>
        <v>Service Catalog($)</v>
      </c>
      <c r="P56" s="46">
        <f t="shared" ref="P56:AA56" si="51">B56</f>
        <v>0</v>
      </c>
      <c r="Q56" s="46" t="str">
        <f t="shared" si="51"/>
        <v/>
      </c>
      <c r="R56" s="46" t="str">
        <f t="shared" si="51"/>
        <v/>
      </c>
      <c r="S56" s="40" t="str">
        <f t="shared" si="51"/>
        <v/>
      </c>
      <c r="T56" s="40" t="str">
        <f t="shared" si="51"/>
        <v/>
      </c>
      <c r="U56" s="40" t="str">
        <f t="shared" si="51"/>
        <v/>
      </c>
      <c r="V56" s="40" t="str">
        <f t="shared" si="51"/>
        <v/>
      </c>
      <c r="W56" s="40">
        <f t="shared" si="51"/>
        <v>0</v>
      </c>
      <c r="X56" s="40" t="str">
        <f t="shared" si="51"/>
        <v/>
      </c>
      <c r="Y56" s="40" t="str">
        <f t="shared" si="51"/>
        <v/>
      </c>
      <c r="Z56" s="40" t="str">
        <f t="shared" si="51"/>
        <v/>
      </c>
      <c r="AA56" s="40" t="str">
        <f t="shared" si="51"/>
        <v/>
      </c>
    </row>
    <row r="57">
      <c r="A57" s="7" t="s">
        <v>246</v>
      </c>
      <c r="B57" s="8">
        <v>0.0</v>
      </c>
      <c r="C57" s="8">
        <v>0.0</v>
      </c>
      <c r="D57" s="8">
        <v>0.0</v>
      </c>
      <c r="E57" s="8">
        <v>0.0</v>
      </c>
      <c r="F57" s="8">
        <v>0.0</v>
      </c>
      <c r="G57" s="8">
        <v>0.0</v>
      </c>
      <c r="H57" s="8">
        <v>0.0</v>
      </c>
      <c r="I57" s="8">
        <v>0.0</v>
      </c>
      <c r="J57" s="8">
        <v>0.0</v>
      </c>
      <c r="K57" s="8">
        <v>0.0</v>
      </c>
      <c r="L57" s="8">
        <v>0.0</v>
      </c>
      <c r="M57" s="8">
        <v>0.0</v>
      </c>
      <c r="N57" s="39"/>
      <c r="O57" s="7" t="str">
        <f t="shared" si="14"/>
        <v>Elastic Container Registry Public($)</v>
      </c>
      <c r="P57" s="40">
        <f t="shared" ref="P57:AA57" si="52">B57</f>
        <v>0</v>
      </c>
      <c r="Q57" s="40">
        <f t="shared" si="52"/>
        <v>0</v>
      </c>
      <c r="R57" s="40">
        <f t="shared" si="52"/>
        <v>0</v>
      </c>
      <c r="S57" s="40">
        <f t="shared" si="52"/>
        <v>0</v>
      </c>
      <c r="T57" s="40">
        <f t="shared" si="52"/>
        <v>0</v>
      </c>
      <c r="U57" s="40">
        <f t="shared" si="52"/>
        <v>0</v>
      </c>
      <c r="V57" s="40">
        <f t="shared" si="52"/>
        <v>0</v>
      </c>
      <c r="W57" s="40">
        <f t="shared" si="52"/>
        <v>0</v>
      </c>
      <c r="X57" s="40">
        <f t="shared" si="52"/>
        <v>0</v>
      </c>
      <c r="Y57" s="40">
        <f t="shared" si="52"/>
        <v>0</v>
      </c>
      <c r="Z57" s="40">
        <f t="shared" si="52"/>
        <v>0</v>
      </c>
      <c r="AA57" s="40">
        <f t="shared" si="52"/>
        <v>0</v>
      </c>
    </row>
    <row r="58">
      <c r="A58" s="7" t="s">
        <v>263</v>
      </c>
      <c r="B58" s="8">
        <v>0.0</v>
      </c>
      <c r="C58" s="8">
        <v>0.0</v>
      </c>
      <c r="D58" s="8">
        <v>0.0</v>
      </c>
      <c r="E58" s="8">
        <v>0.0</v>
      </c>
      <c r="F58" s="8">
        <v>0.0</v>
      </c>
      <c r="G58" s="8">
        <v>0.0</v>
      </c>
      <c r="H58" s="8">
        <v>0.0</v>
      </c>
      <c r="I58" s="8">
        <v>0.0</v>
      </c>
      <c r="J58" s="8">
        <v>0.0</v>
      </c>
      <c r="K58" s="8">
        <v>0.0</v>
      </c>
      <c r="L58" s="8">
        <v>0.0</v>
      </c>
      <c r="M58" s="8">
        <v>0.0</v>
      </c>
      <c r="N58" s="39"/>
      <c r="O58" s="7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</row>
    <row r="59">
      <c r="A59" s="7" t="s">
        <v>233</v>
      </c>
      <c r="B59" s="22"/>
      <c r="C59" s="22"/>
      <c r="D59" s="22"/>
      <c r="E59" s="22"/>
      <c r="F59" s="22"/>
      <c r="G59" s="22"/>
      <c r="H59" s="22"/>
      <c r="I59" s="22"/>
      <c r="J59" s="8">
        <v>0.0</v>
      </c>
      <c r="K59" s="22"/>
      <c r="L59" s="22"/>
      <c r="M59" s="22"/>
      <c r="N59" s="39"/>
      <c r="O59" s="7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</row>
    <row r="60">
      <c r="A60" s="7" t="s">
        <v>744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8">
        <v>0.0</v>
      </c>
      <c r="M60" s="22"/>
      <c r="N60" s="39"/>
      <c r="O60" s="7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</row>
    <row r="61">
      <c r="A61" s="28" t="s">
        <v>197</v>
      </c>
      <c r="B61" s="52">
        <v>29194.4438857356</v>
      </c>
      <c r="C61" s="52">
        <v>27687.1175884258</v>
      </c>
      <c r="D61" s="52">
        <v>27771.6872306474</v>
      </c>
      <c r="E61" s="52">
        <v>25767.0979325614</v>
      </c>
      <c r="F61" s="52">
        <v>26677.5461544519</v>
      </c>
      <c r="G61" s="52">
        <v>27598.3558896211</v>
      </c>
      <c r="H61" s="52">
        <v>28415.7327413346</v>
      </c>
      <c r="I61" s="52">
        <v>28990.9407731024</v>
      </c>
      <c r="J61" s="52">
        <v>27010.9151665246</v>
      </c>
      <c r="K61" s="52">
        <v>26232.4700360967</v>
      </c>
      <c r="L61" s="52">
        <v>28113.0184419345</v>
      </c>
      <c r="M61" s="52">
        <v>27706.6714235953</v>
      </c>
      <c r="N61" s="24"/>
      <c r="O61" s="28" t="str">
        <f>A61</f>
        <v>Total costs($)</v>
      </c>
      <c r="P61" s="53">
        <f t="shared" ref="P61:AA61" si="53">SUM(P11:P57)</f>
        <v>59397.91925</v>
      </c>
      <c r="Q61" s="53">
        <f t="shared" si="53"/>
        <v>56006.12155</v>
      </c>
      <c r="R61" s="53">
        <f t="shared" si="53"/>
        <v>58093.51719</v>
      </c>
      <c r="S61" s="53">
        <f t="shared" si="53"/>
        <v>55694.84411</v>
      </c>
      <c r="T61" s="53">
        <f t="shared" si="53"/>
        <v>57776.42576</v>
      </c>
      <c r="U61" s="53">
        <f t="shared" si="53"/>
        <v>56641.39099</v>
      </c>
      <c r="V61" s="53">
        <f t="shared" si="53"/>
        <v>58305.65508</v>
      </c>
      <c r="W61" s="53">
        <f t="shared" si="53"/>
        <v>59132.88603</v>
      </c>
      <c r="X61" s="53">
        <f t="shared" si="53"/>
        <v>55627.55022</v>
      </c>
      <c r="Y61" s="53">
        <f t="shared" si="53"/>
        <v>55390.98135</v>
      </c>
      <c r="Z61" s="53">
        <f t="shared" si="53"/>
        <v>55011.84808</v>
      </c>
      <c r="AA61" s="53">
        <f t="shared" si="53"/>
        <v>54866.312</v>
      </c>
    </row>
    <row r="62"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</row>
    <row r="63">
      <c r="B63" s="24"/>
      <c r="C63" s="16"/>
      <c r="D63" s="16"/>
      <c r="E63" s="16"/>
      <c r="F63" s="16"/>
      <c r="G63" s="16"/>
      <c r="H63" s="16"/>
      <c r="I63" s="16"/>
      <c r="J63" s="24"/>
      <c r="K63" s="24"/>
      <c r="L63" s="24"/>
      <c r="M63" s="24"/>
      <c r="N63" s="24"/>
      <c r="Q63" s="16">
        <f>Q61-'Eko AWS Total'!P51</f>
        <v>13772.10623</v>
      </c>
      <c r="R63" s="16">
        <f>R61-'Eko AWS Total'!Q51</f>
        <v>13727.48752</v>
      </c>
      <c r="S63" s="16">
        <f>S61-'Eko AWS Total'!R51</f>
        <v>12583.03881</v>
      </c>
      <c r="T63" s="16">
        <f>T61-'Eko AWS Total'!S51</f>
        <v>10632.4476</v>
      </c>
      <c r="U63" s="16">
        <f>U61-'Eko AWS Total'!T51</f>
        <v>11098.07672</v>
      </c>
      <c r="V63" s="16">
        <f>V61-'Eko AWS Total'!U51</f>
        <v>11799.78082</v>
      </c>
      <c r="W63" s="16">
        <f>W61-'Eko AWS Total'!V51</f>
        <v>12858.93489</v>
      </c>
      <c r="X63" s="16">
        <f>X61-'Eko AWS Total'!W51</f>
        <v>13814.04802</v>
      </c>
      <c r="Y63" s="16">
        <f>Y61-'Eko AWS Total'!X51</f>
        <v>8744.491894</v>
      </c>
      <c r="Z63" s="16">
        <f>Z61-'Eko AWS Total'!Y51</f>
        <v>8814.099105</v>
      </c>
      <c r="AA63" s="16">
        <f>AA61-'Eko AWS Total'!Z51</f>
        <v>6728.747742</v>
      </c>
    </row>
    <row r="64"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</row>
    <row r="65">
      <c r="B65" s="24"/>
      <c r="C65" s="24"/>
      <c r="D65" s="24"/>
      <c r="E65" s="24"/>
      <c r="F65" s="16"/>
      <c r="G65" s="24"/>
      <c r="H65" s="24"/>
      <c r="I65" s="24"/>
      <c r="J65" s="24"/>
      <c r="K65" s="24"/>
      <c r="L65" s="24"/>
      <c r="M65" s="16"/>
      <c r="N65" s="16"/>
    </row>
    <row r="66"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</row>
    <row r="67">
      <c r="B67" s="24"/>
      <c r="C67" s="16"/>
      <c r="D67" s="16"/>
      <c r="E67" s="16"/>
      <c r="F67" s="24"/>
      <c r="G67" s="24"/>
      <c r="H67" s="24"/>
      <c r="I67" s="24"/>
      <c r="J67" s="24"/>
      <c r="K67" s="24"/>
      <c r="L67" s="24"/>
      <c r="M67" s="24"/>
      <c r="N67" s="24"/>
    </row>
    <row r="68"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</row>
    <row r="69"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</row>
    <row r="70">
      <c r="B70" s="24"/>
      <c r="C70" s="16"/>
      <c r="D70" s="16"/>
      <c r="E70" s="16"/>
      <c r="F70" s="16"/>
      <c r="G70" s="16"/>
      <c r="H70" s="16"/>
      <c r="I70" s="16"/>
      <c r="J70" s="24"/>
      <c r="K70" s="24"/>
      <c r="L70" s="24"/>
      <c r="M70" s="24"/>
      <c r="N70" s="24"/>
    </row>
    <row r="71">
      <c r="B71" s="24"/>
      <c r="C71" s="16"/>
      <c r="D71" s="16"/>
      <c r="E71" s="16"/>
      <c r="F71" s="16"/>
      <c r="G71" s="16"/>
      <c r="H71" s="24"/>
      <c r="I71" s="16"/>
      <c r="J71" s="16"/>
      <c r="K71" s="24"/>
      <c r="L71" s="24"/>
      <c r="M71" s="16"/>
      <c r="N71" s="16"/>
    </row>
    <row r="72">
      <c r="B72" s="24"/>
      <c r="C72" s="16"/>
      <c r="D72" s="16"/>
      <c r="E72" s="16"/>
      <c r="F72" s="16"/>
      <c r="G72" s="16"/>
      <c r="H72" s="24"/>
      <c r="I72" s="16"/>
      <c r="J72" s="16"/>
      <c r="K72" s="16"/>
      <c r="L72" s="16"/>
      <c r="M72" s="16"/>
      <c r="N72" s="16"/>
    </row>
    <row r="73"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16"/>
    </row>
    <row r="74"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</row>
    <row r="75">
      <c r="B75" s="24"/>
      <c r="C75" s="24"/>
      <c r="D75" s="24"/>
      <c r="E75" s="16"/>
      <c r="F75" s="16"/>
      <c r="G75" s="24"/>
      <c r="H75" s="24"/>
      <c r="I75" s="24"/>
      <c r="J75" s="24"/>
      <c r="K75" s="24"/>
      <c r="L75" s="24"/>
      <c r="M75" s="24"/>
      <c r="N75" s="24"/>
    </row>
    <row r="76">
      <c r="B76" s="24"/>
      <c r="C76" s="16"/>
      <c r="D76" s="16"/>
      <c r="E76" s="16"/>
      <c r="F76" s="16"/>
      <c r="G76" s="16"/>
      <c r="H76" s="16"/>
      <c r="I76" s="16"/>
      <c r="J76" s="16"/>
      <c r="K76" s="16"/>
      <c r="L76" s="24"/>
      <c r="M76" s="16"/>
      <c r="N76" s="16"/>
    </row>
    <row r="77"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</row>
    <row r="78"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</row>
    <row r="79"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</row>
    <row r="80">
      <c r="B80" s="24"/>
      <c r="C80" s="16"/>
      <c r="D80" s="16"/>
      <c r="E80" s="24"/>
      <c r="F80" s="16"/>
      <c r="G80" s="16"/>
      <c r="H80" s="16"/>
      <c r="I80" s="24"/>
      <c r="J80" s="24"/>
      <c r="K80" s="16"/>
      <c r="L80" s="16"/>
      <c r="M80" s="16"/>
      <c r="N80" s="16"/>
    </row>
    <row r="81">
      <c r="B81" s="24"/>
      <c r="C81" s="16"/>
      <c r="D81" s="16"/>
      <c r="E81" s="16"/>
      <c r="F81" s="16"/>
      <c r="G81" s="16"/>
      <c r="H81" s="16"/>
      <c r="I81" s="24"/>
      <c r="J81" s="24"/>
      <c r="K81" s="24"/>
      <c r="L81" s="24"/>
      <c r="M81" s="24"/>
      <c r="N81" s="24"/>
    </row>
    <row r="82"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</row>
    <row r="95"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>
      <c r="P96" s="16"/>
      <c r="Q96" s="24" t="s">
        <v>745</v>
      </c>
      <c r="R96" s="24" t="s">
        <v>746</v>
      </c>
      <c r="S96" s="16"/>
      <c r="T96" s="16"/>
      <c r="U96" s="16"/>
      <c r="V96" s="16"/>
      <c r="W96" s="16"/>
      <c r="X96" s="16"/>
      <c r="Y96" s="16"/>
      <c r="Z96" s="16"/>
    </row>
    <row r="97">
      <c r="P97" s="152" t="s">
        <v>747</v>
      </c>
      <c r="Q97" s="134">
        <v>54072.68391960468</v>
      </c>
      <c r="R97" s="134">
        <v>47932.6227978023</v>
      </c>
    </row>
    <row r="98">
      <c r="P98" s="152" t="s">
        <v>748</v>
      </c>
      <c r="Q98" s="134">
        <v>55780.67175152228</v>
      </c>
      <c r="R98" s="134">
        <v>51732.497225971354</v>
      </c>
    </row>
    <row r="99">
      <c r="P99" s="152" t="s">
        <v>749</v>
      </c>
      <c r="Q99" s="134">
        <v>53270.44651512755</v>
      </c>
      <c r="R99" s="134">
        <v>49552.47611680248</v>
      </c>
    </row>
    <row r="100">
      <c r="P100" s="152" t="s">
        <v>750</v>
      </c>
      <c r="Q100" s="134">
        <v>56615.65657553682</v>
      </c>
      <c r="R100" s="134">
        <v>46811.5595665719</v>
      </c>
    </row>
    <row r="101">
      <c r="P101" s="152" t="s">
        <v>751</v>
      </c>
      <c r="Q101" s="134">
        <v>57624.35662047564</v>
      </c>
      <c r="R101" s="134">
        <v>43816.75560376386</v>
      </c>
    </row>
    <row r="102">
      <c r="P102" s="152" t="s">
        <v>752</v>
      </c>
      <c r="Q102" s="134">
        <v>58981.79277562812</v>
      </c>
      <c r="R102" s="134">
        <v>46263.40137198444</v>
      </c>
    </row>
    <row r="103">
      <c r="P103" s="152" t="s">
        <v>753</v>
      </c>
      <c r="Q103" s="134">
        <v>59333.576649319395</v>
      </c>
      <c r="R103" s="134">
        <v>48843.56057160312</v>
      </c>
    </row>
    <row r="104">
      <c r="P104" s="152" t="s">
        <v>754</v>
      </c>
      <c r="Q104" s="134">
        <v>55532.99597495763</v>
      </c>
      <c r="R104" s="134">
        <v>47233.295756068524</v>
      </c>
    </row>
    <row r="105">
      <c r="P105" s="152" t="s">
        <v>755</v>
      </c>
      <c r="Q105" s="134">
        <v>56722.23822094695</v>
      </c>
      <c r="R105" s="134">
        <v>51155.8222849079</v>
      </c>
    </row>
    <row r="106">
      <c r="P106" s="152" t="s">
        <v>756</v>
      </c>
      <c r="Q106" s="134">
        <v>56842.5615627188</v>
      </c>
      <c r="R106" s="134">
        <v>49649.98129466874</v>
      </c>
    </row>
    <row r="107">
      <c r="P107" s="152" t="s">
        <v>757</v>
      </c>
      <c r="Q107" s="134">
        <v>56318.82954273656</v>
      </c>
      <c r="R107" s="134">
        <v>50788.20835826348</v>
      </c>
    </row>
  </sheetData>
  <mergeCells count="4">
    <mergeCell ref="A1:K1"/>
    <mergeCell ref="O1:Y1"/>
    <mergeCell ref="A9:K9"/>
    <mergeCell ref="O9:Y9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63"/>
    <col customWidth="1" min="2" max="2" width="69.0"/>
    <col customWidth="1" min="3" max="3" width="22.88"/>
    <col customWidth="1" min="4" max="4" width="16.5"/>
    <col customWidth="1" min="5" max="6" width="13.75"/>
    <col customWidth="1" min="7" max="7" width="9.0"/>
    <col customWidth="1" min="8" max="8" width="18.5"/>
  </cols>
  <sheetData>
    <row r="1">
      <c r="A1" s="346" t="s">
        <v>379</v>
      </c>
      <c r="B1" s="346" t="s">
        <v>380</v>
      </c>
      <c r="C1" s="346" t="s">
        <v>381</v>
      </c>
      <c r="D1" s="346" t="s">
        <v>382</v>
      </c>
      <c r="E1" s="346" t="s">
        <v>383</v>
      </c>
      <c r="F1" s="346" t="s">
        <v>293</v>
      </c>
      <c r="G1" s="346" t="s">
        <v>384</v>
      </c>
      <c r="H1" s="347"/>
      <c r="I1" s="348"/>
      <c r="J1" s="348"/>
      <c r="K1" s="348"/>
      <c r="L1" s="348"/>
      <c r="M1" s="348"/>
      <c r="N1" s="348"/>
      <c r="O1" s="348"/>
      <c r="P1" s="348"/>
      <c r="Q1" s="348"/>
      <c r="R1" s="348"/>
      <c r="S1" s="348"/>
      <c r="T1" s="348"/>
      <c r="U1" s="348"/>
      <c r="V1" s="348"/>
      <c r="W1" s="348"/>
      <c r="X1" s="348"/>
      <c r="Y1" s="348"/>
      <c r="Z1" s="348"/>
    </row>
    <row r="2">
      <c r="A2" s="349">
        <v>45717.0</v>
      </c>
      <c r="B2" s="350" t="s">
        <v>386</v>
      </c>
      <c r="C2" s="351"/>
      <c r="D2" s="351"/>
      <c r="E2" s="350">
        <v>0.0</v>
      </c>
      <c r="F2" s="350">
        <v>0.0</v>
      </c>
      <c r="G2" s="350" t="s">
        <v>387</v>
      </c>
      <c r="H2" s="351"/>
      <c r="I2" s="348"/>
      <c r="J2" s="348"/>
      <c r="K2" s="348"/>
      <c r="L2" s="348"/>
      <c r="M2" s="348"/>
      <c r="N2" s="348"/>
      <c r="O2" s="348"/>
      <c r="P2" s="348"/>
      <c r="Q2" s="348"/>
      <c r="R2" s="348"/>
      <c r="S2" s="348"/>
      <c r="T2" s="348"/>
      <c r="U2" s="348"/>
      <c r="V2" s="348"/>
      <c r="W2" s="348"/>
      <c r="X2" s="348"/>
      <c r="Y2" s="348"/>
      <c r="Z2" s="348"/>
    </row>
    <row r="3">
      <c r="A3" s="349">
        <v>45717.0</v>
      </c>
      <c r="B3" s="350" t="s">
        <v>424</v>
      </c>
      <c r="C3" s="350" t="s">
        <v>425</v>
      </c>
      <c r="D3" s="350" t="s">
        <v>390</v>
      </c>
      <c r="E3" s="350">
        <v>674.079758510518</v>
      </c>
      <c r="F3" s="350">
        <v>674.079758510518</v>
      </c>
      <c r="G3" s="350" t="s">
        <v>387</v>
      </c>
      <c r="H3" s="351"/>
      <c r="I3" s="348"/>
      <c r="J3" s="348"/>
      <c r="K3" s="348"/>
      <c r="L3" s="348"/>
      <c r="M3" s="348"/>
      <c r="N3" s="348"/>
      <c r="O3" s="348"/>
      <c r="P3" s="348"/>
      <c r="Q3" s="348"/>
      <c r="R3" s="348"/>
      <c r="S3" s="348"/>
      <c r="T3" s="348"/>
      <c r="U3" s="348"/>
      <c r="V3" s="348"/>
      <c r="W3" s="348"/>
      <c r="X3" s="348"/>
      <c r="Y3" s="348"/>
      <c r="Z3" s="348"/>
    </row>
    <row r="4">
      <c r="A4" s="349">
        <v>45717.0</v>
      </c>
      <c r="B4" s="350" t="s">
        <v>388</v>
      </c>
      <c r="C4" s="350" t="s">
        <v>389</v>
      </c>
      <c r="D4" s="350" t="s">
        <v>390</v>
      </c>
      <c r="E4" s="350">
        <v>209.057855596994</v>
      </c>
      <c r="F4" s="350">
        <v>209.057855596994</v>
      </c>
      <c r="G4" s="350" t="s">
        <v>387</v>
      </c>
      <c r="H4" s="351"/>
      <c r="I4" s="348"/>
      <c r="J4" s="348"/>
      <c r="K4" s="348"/>
      <c r="L4" s="348"/>
      <c r="M4" s="348"/>
      <c r="N4" s="348"/>
      <c r="O4" s="348"/>
      <c r="P4" s="348"/>
      <c r="Q4" s="348"/>
      <c r="R4" s="348"/>
      <c r="S4" s="348"/>
      <c r="T4" s="348"/>
      <c r="U4" s="348"/>
      <c r="V4" s="348"/>
      <c r="W4" s="348"/>
      <c r="X4" s="348"/>
      <c r="Y4" s="348"/>
      <c r="Z4" s="348"/>
    </row>
    <row r="5">
      <c r="A5" s="349">
        <v>45717.0</v>
      </c>
      <c r="B5" s="350" t="s">
        <v>391</v>
      </c>
      <c r="C5" s="350" t="s">
        <v>389</v>
      </c>
      <c r="D5" s="350" t="s">
        <v>390</v>
      </c>
      <c r="E5" s="350">
        <v>119.442114788704</v>
      </c>
      <c r="F5" s="350">
        <v>119.442114788704</v>
      </c>
      <c r="G5" s="350" t="s">
        <v>387</v>
      </c>
      <c r="H5" s="351"/>
      <c r="I5" s="348"/>
      <c r="J5" s="348"/>
      <c r="K5" s="348"/>
      <c r="L5" s="348"/>
      <c r="M5" s="348"/>
      <c r="N5" s="348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</row>
    <row r="6">
      <c r="A6" s="349">
        <v>45717.0</v>
      </c>
      <c r="B6" s="350" t="s">
        <v>392</v>
      </c>
      <c r="C6" s="350" t="s">
        <v>389</v>
      </c>
      <c r="D6" s="350" t="s">
        <v>390</v>
      </c>
      <c r="E6" s="350">
        <v>205.875810817676</v>
      </c>
      <c r="F6" s="350">
        <v>205.875810817676</v>
      </c>
      <c r="G6" s="350" t="s">
        <v>387</v>
      </c>
      <c r="H6" s="351"/>
      <c r="I6" s="348"/>
      <c r="J6" s="348"/>
      <c r="K6" s="348"/>
      <c r="L6" s="348"/>
      <c r="M6" s="348"/>
      <c r="N6" s="348"/>
      <c r="O6" s="348"/>
      <c r="P6" s="348"/>
      <c r="Q6" s="348"/>
      <c r="R6" s="348"/>
      <c r="S6" s="348"/>
      <c r="T6" s="348"/>
      <c r="U6" s="348"/>
      <c r="V6" s="348"/>
      <c r="W6" s="348"/>
      <c r="X6" s="348"/>
      <c r="Y6" s="348"/>
      <c r="Z6" s="348"/>
    </row>
    <row r="7">
      <c r="A7" s="352">
        <v>45717.0</v>
      </c>
      <c r="B7" s="353" t="s">
        <v>393</v>
      </c>
      <c r="C7" s="353" t="s">
        <v>364</v>
      </c>
      <c r="D7" s="353" t="s">
        <v>390</v>
      </c>
      <c r="E7" s="353">
        <v>1279.9709042373</v>
      </c>
      <c r="F7" s="353">
        <v>1279.9709042373</v>
      </c>
      <c r="G7" s="353" t="s">
        <v>387</v>
      </c>
      <c r="H7" s="351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8"/>
      <c r="V7" s="348"/>
      <c r="W7" s="348"/>
      <c r="X7" s="348"/>
      <c r="Y7" s="348"/>
      <c r="Z7" s="348"/>
    </row>
    <row r="8">
      <c r="A8" s="354">
        <v>45717.0</v>
      </c>
      <c r="B8" s="355" t="s">
        <v>394</v>
      </c>
      <c r="C8" s="355" t="s">
        <v>364</v>
      </c>
      <c r="D8" s="355" t="s">
        <v>390</v>
      </c>
      <c r="E8" s="355">
        <v>616.865501258302</v>
      </c>
      <c r="F8" s="355">
        <v>616.865501258302</v>
      </c>
      <c r="G8" s="356" t="s">
        <v>387</v>
      </c>
      <c r="H8" s="357" t="s">
        <v>758</v>
      </c>
      <c r="I8" s="358" t="s">
        <v>759</v>
      </c>
      <c r="J8" s="358" t="s">
        <v>760</v>
      </c>
      <c r="K8" s="348"/>
      <c r="L8" s="348"/>
      <c r="M8" s="348"/>
      <c r="N8" s="348"/>
      <c r="O8" s="348"/>
      <c r="P8" s="348"/>
      <c r="Q8" s="348"/>
      <c r="R8" s="348"/>
      <c r="S8" s="348"/>
      <c r="T8" s="348"/>
      <c r="U8" s="348"/>
      <c r="V8" s="348"/>
      <c r="W8" s="348"/>
      <c r="X8" s="348"/>
      <c r="Y8" s="348"/>
      <c r="Z8" s="348"/>
    </row>
    <row r="9">
      <c r="A9" s="359">
        <v>45717.0</v>
      </c>
      <c r="B9" s="360" t="s">
        <v>395</v>
      </c>
      <c r="C9" s="360" t="s">
        <v>396</v>
      </c>
      <c r="D9" s="360" t="s">
        <v>390</v>
      </c>
      <c r="E9" s="360">
        <v>553.237166744411</v>
      </c>
      <c r="F9" s="360">
        <v>553.237166744411</v>
      </c>
      <c r="G9" s="360" t="s">
        <v>387</v>
      </c>
      <c r="H9" s="351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Z9" s="348"/>
    </row>
    <row r="10">
      <c r="A10" s="349">
        <v>45717.0</v>
      </c>
      <c r="B10" s="350" t="s">
        <v>428</v>
      </c>
      <c r="C10" s="350" t="s">
        <v>402</v>
      </c>
      <c r="D10" s="350" t="s">
        <v>390</v>
      </c>
      <c r="E10" s="350">
        <v>0.0047367625996</v>
      </c>
      <c r="F10" s="350">
        <v>0.0047367625996</v>
      </c>
      <c r="G10" s="350" t="s">
        <v>387</v>
      </c>
      <c r="H10" s="351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</row>
    <row r="11">
      <c r="A11" s="349">
        <v>45717.0</v>
      </c>
      <c r="B11" s="350" t="s">
        <v>420</v>
      </c>
      <c r="C11" s="350" t="s">
        <v>398</v>
      </c>
      <c r="D11" s="350" t="s">
        <v>399</v>
      </c>
      <c r="E11" s="350">
        <v>1.7839125</v>
      </c>
      <c r="F11" s="350">
        <v>1.7839125</v>
      </c>
      <c r="G11" s="350" t="s">
        <v>387</v>
      </c>
      <c r="H11" s="351"/>
      <c r="I11" s="348"/>
      <c r="J11" s="348"/>
      <c r="K11" s="348"/>
      <c r="L11" s="348"/>
      <c r="M11" s="348"/>
      <c r="N11" s="348"/>
      <c r="O11" s="348"/>
      <c r="P11" s="348"/>
      <c r="Q11" s="348"/>
      <c r="R11" s="348"/>
      <c r="S11" s="348"/>
      <c r="T11" s="348"/>
      <c r="U11" s="348"/>
      <c r="V11" s="348"/>
      <c r="W11" s="348"/>
      <c r="X11" s="348"/>
      <c r="Y11" s="348"/>
      <c r="Z11" s="348"/>
    </row>
    <row r="12">
      <c r="A12" s="349">
        <v>45717.0</v>
      </c>
      <c r="B12" s="350" t="s">
        <v>421</v>
      </c>
      <c r="C12" s="350" t="s">
        <v>398</v>
      </c>
      <c r="D12" s="350" t="s">
        <v>399</v>
      </c>
      <c r="E12" s="350">
        <v>35.210115</v>
      </c>
      <c r="F12" s="350">
        <v>35.210115</v>
      </c>
      <c r="G12" s="350" t="s">
        <v>387</v>
      </c>
      <c r="H12" s="351"/>
      <c r="I12" s="348"/>
      <c r="J12" s="348"/>
      <c r="K12" s="348"/>
      <c r="L12" s="348"/>
      <c r="M12" s="348"/>
      <c r="N12" s="348"/>
      <c r="O12" s="348"/>
      <c r="P12" s="348"/>
      <c r="Q12" s="348"/>
      <c r="R12" s="348"/>
      <c r="S12" s="348"/>
      <c r="T12" s="348"/>
      <c r="U12" s="348"/>
      <c r="V12" s="348"/>
      <c r="W12" s="348"/>
      <c r="X12" s="348"/>
      <c r="Y12" s="348"/>
      <c r="Z12" s="348"/>
    </row>
    <row r="13">
      <c r="A13" s="349">
        <v>45717.0</v>
      </c>
      <c r="B13" s="350" t="s">
        <v>400</v>
      </c>
      <c r="C13" s="350" t="s">
        <v>398</v>
      </c>
      <c r="D13" s="350" t="s">
        <v>399</v>
      </c>
      <c r="E13" s="350">
        <v>0.0441004986</v>
      </c>
      <c r="F13" s="350">
        <v>0.0441004986</v>
      </c>
      <c r="G13" s="350" t="s">
        <v>387</v>
      </c>
      <c r="H13" s="351"/>
      <c r="I13" s="348"/>
      <c r="J13" s="348"/>
      <c r="K13" s="348"/>
      <c r="L13" s="348"/>
      <c r="M13" s="348"/>
      <c r="N13" s="348"/>
      <c r="O13" s="348"/>
      <c r="P13" s="348"/>
      <c r="Q13" s="348"/>
      <c r="R13" s="348"/>
      <c r="S13" s="348"/>
      <c r="T13" s="348"/>
      <c r="U13" s="348"/>
      <c r="V13" s="348"/>
      <c r="W13" s="348"/>
      <c r="X13" s="348"/>
      <c r="Y13" s="348"/>
      <c r="Z13" s="348"/>
    </row>
    <row r="14">
      <c r="A14" s="361">
        <v>45717.0</v>
      </c>
      <c r="B14" s="362" t="s">
        <v>401</v>
      </c>
      <c r="C14" s="362" t="s">
        <v>402</v>
      </c>
      <c r="D14" s="362" t="s">
        <v>390</v>
      </c>
      <c r="E14" s="362">
        <v>97.0776124229479</v>
      </c>
      <c r="F14" s="362">
        <v>97.0776124229479</v>
      </c>
      <c r="G14" s="362" t="s">
        <v>387</v>
      </c>
      <c r="H14" s="362" t="s">
        <v>758</v>
      </c>
      <c r="I14" s="348"/>
      <c r="J14" s="358" t="s">
        <v>761</v>
      </c>
      <c r="K14" s="348"/>
      <c r="L14" s="348"/>
      <c r="M14" s="348"/>
      <c r="N14" s="348"/>
      <c r="O14" s="348"/>
      <c r="P14" s="348"/>
      <c r="Q14" s="348"/>
      <c r="R14" s="348"/>
      <c r="S14" s="348"/>
      <c r="T14" s="348"/>
      <c r="U14" s="348"/>
      <c r="V14" s="348"/>
      <c r="W14" s="348"/>
      <c r="X14" s="348"/>
      <c r="Y14" s="348"/>
      <c r="Z14" s="348"/>
    </row>
    <row r="15">
      <c r="A15" s="349">
        <v>45717.0</v>
      </c>
      <c r="B15" s="350" t="s">
        <v>403</v>
      </c>
      <c r="C15" s="350" t="s">
        <v>402</v>
      </c>
      <c r="D15" s="350" t="s">
        <v>390</v>
      </c>
      <c r="E15" s="350">
        <v>554.783926069578</v>
      </c>
      <c r="F15" s="350">
        <v>554.783926069578</v>
      </c>
      <c r="G15" s="350" t="s">
        <v>387</v>
      </c>
      <c r="H15" s="351"/>
      <c r="I15" s="348"/>
      <c r="J15" s="348"/>
      <c r="K15" s="348"/>
      <c r="L15" s="348"/>
      <c r="M15" s="348"/>
      <c r="N15" s="348"/>
      <c r="O15" s="348"/>
      <c r="P15" s="348"/>
      <c r="Q15" s="348"/>
      <c r="R15" s="348"/>
      <c r="S15" s="348"/>
      <c r="T15" s="348"/>
      <c r="U15" s="348"/>
      <c r="V15" s="348"/>
      <c r="W15" s="348"/>
      <c r="X15" s="348"/>
      <c r="Y15" s="348"/>
      <c r="Z15" s="348"/>
    </row>
    <row r="16">
      <c r="A16" s="361">
        <v>45717.0</v>
      </c>
      <c r="B16" s="362" t="s">
        <v>404</v>
      </c>
      <c r="C16" s="362" t="s">
        <v>402</v>
      </c>
      <c r="D16" s="362" t="s">
        <v>390</v>
      </c>
      <c r="E16" s="362">
        <v>466.45745363139</v>
      </c>
      <c r="F16" s="362">
        <v>466.45745363139</v>
      </c>
      <c r="G16" s="362" t="s">
        <v>387</v>
      </c>
      <c r="H16" s="362" t="s">
        <v>758</v>
      </c>
      <c r="I16" s="348"/>
      <c r="J16" s="358" t="s">
        <v>761</v>
      </c>
      <c r="K16" s="348"/>
      <c r="L16" s="348"/>
      <c r="M16" s="348"/>
      <c r="N16" s="348"/>
      <c r="O16" s="348"/>
      <c r="P16" s="348"/>
      <c r="Q16" s="348"/>
      <c r="R16" s="348"/>
      <c r="S16" s="348"/>
      <c r="T16" s="348"/>
      <c r="U16" s="348"/>
      <c r="V16" s="348"/>
      <c r="W16" s="348"/>
      <c r="X16" s="348"/>
      <c r="Y16" s="348"/>
      <c r="Z16" s="348"/>
    </row>
    <row r="17">
      <c r="A17" s="361">
        <v>45717.0</v>
      </c>
      <c r="B17" s="362" t="s">
        <v>426</v>
      </c>
      <c r="C17" s="362" t="s">
        <v>402</v>
      </c>
      <c r="D17" s="362" t="s">
        <v>390</v>
      </c>
      <c r="E17" s="362">
        <v>108.327226053096</v>
      </c>
      <c r="F17" s="362">
        <v>108.327226053096</v>
      </c>
      <c r="G17" s="362" t="s">
        <v>387</v>
      </c>
      <c r="H17" s="362" t="s">
        <v>758</v>
      </c>
      <c r="I17" s="348"/>
      <c r="J17" s="358" t="s">
        <v>762</v>
      </c>
      <c r="K17" s="348"/>
      <c r="L17" s="348"/>
      <c r="M17" s="348"/>
      <c r="N17" s="348"/>
      <c r="O17" s="348"/>
      <c r="P17" s="348"/>
      <c r="Q17" s="348"/>
      <c r="R17" s="348"/>
      <c r="S17" s="348"/>
      <c r="T17" s="348"/>
      <c r="U17" s="348"/>
      <c r="V17" s="348"/>
      <c r="W17" s="348"/>
      <c r="X17" s="348"/>
      <c r="Y17" s="348"/>
      <c r="Z17" s="348"/>
    </row>
    <row r="18">
      <c r="A18" s="349">
        <v>45717.0</v>
      </c>
      <c r="B18" s="350" t="s">
        <v>429</v>
      </c>
      <c r="C18" s="350" t="s">
        <v>402</v>
      </c>
      <c r="D18" s="350" t="s">
        <v>390</v>
      </c>
      <c r="E18" s="350">
        <v>106.259489011023</v>
      </c>
      <c r="F18" s="350">
        <v>106.259489011023</v>
      </c>
      <c r="G18" s="350" t="s">
        <v>387</v>
      </c>
      <c r="H18" s="351"/>
      <c r="I18" s="348"/>
      <c r="J18" s="348"/>
      <c r="K18" s="348"/>
      <c r="L18" s="348"/>
      <c r="M18" s="348"/>
      <c r="N18" s="348"/>
      <c r="O18" s="348"/>
      <c r="P18" s="348"/>
      <c r="Q18" s="348"/>
      <c r="R18" s="348"/>
      <c r="S18" s="348"/>
      <c r="T18" s="348"/>
      <c r="U18" s="348"/>
      <c r="V18" s="348"/>
      <c r="W18" s="348"/>
      <c r="X18" s="348"/>
      <c r="Y18" s="348"/>
      <c r="Z18" s="348"/>
    </row>
    <row r="19">
      <c r="A19" s="363">
        <v>45717.0</v>
      </c>
      <c r="B19" s="350" t="s">
        <v>435</v>
      </c>
      <c r="C19" s="350" t="s">
        <v>402</v>
      </c>
      <c r="D19" s="350" t="s">
        <v>390</v>
      </c>
      <c r="E19" s="350">
        <v>1.8988E-5</v>
      </c>
      <c r="F19" s="350">
        <v>1.8988E-5</v>
      </c>
      <c r="G19" s="350" t="s">
        <v>387</v>
      </c>
      <c r="H19" s="350" t="s">
        <v>758</v>
      </c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348"/>
      <c r="T19" s="348"/>
      <c r="U19" s="348"/>
      <c r="V19" s="348"/>
      <c r="W19" s="348"/>
      <c r="X19" s="348"/>
      <c r="Y19" s="348"/>
      <c r="Z19" s="348"/>
    </row>
    <row r="20">
      <c r="A20" s="361">
        <v>45717.0</v>
      </c>
      <c r="B20" s="362" t="s">
        <v>430</v>
      </c>
      <c r="C20" s="362" t="s">
        <v>431</v>
      </c>
      <c r="D20" s="362" t="s">
        <v>390</v>
      </c>
      <c r="E20" s="362">
        <v>19.1873129873847</v>
      </c>
      <c r="F20" s="362">
        <v>19.1873129873847</v>
      </c>
      <c r="G20" s="362" t="s">
        <v>387</v>
      </c>
      <c r="H20" s="362" t="s">
        <v>758</v>
      </c>
      <c r="I20" s="348"/>
      <c r="J20" s="358" t="s">
        <v>763</v>
      </c>
      <c r="K20" s="348"/>
      <c r="L20" s="348"/>
      <c r="M20" s="348"/>
      <c r="N20" s="348"/>
      <c r="O20" s="348"/>
      <c r="P20" s="348"/>
      <c r="Q20" s="348"/>
      <c r="R20" s="348"/>
      <c r="S20" s="348"/>
      <c r="T20" s="348"/>
      <c r="U20" s="348"/>
      <c r="V20" s="348"/>
      <c r="W20" s="348"/>
      <c r="X20" s="348"/>
      <c r="Y20" s="348"/>
      <c r="Z20" s="348"/>
    </row>
    <row r="21">
      <c r="A21" s="349">
        <v>45717.0</v>
      </c>
      <c r="B21" s="350" t="s">
        <v>432</v>
      </c>
      <c r="C21" s="350" t="s">
        <v>431</v>
      </c>
      <c r="D21" s="350" t="s">
        <v>390</v>
      </c>
      <c r="E21" s="350">
        <v>3.6946117146868</v>
      </c>
      <c r="F21" s="350">
        <v>3.6946117146868</v>
      </c>
      <c r="G21" s="350" t="s">
        <v>387</v>
      </c>
      <c r="H21" s="351"/>
      <c r="I21" s="348"/>
      <c r="J21" s="348"/>
      <c r="K21" s="348"/>
      <c r="L21" s="348"/>
      <c r="M21" s="348"/>
      <c r="N21" s="348"/>
      <c r="O21" s="348"/>
      <c r="P21" s="348"/>
      <c r="Q21" s="348"/>
      <c r="R21" s="348"/>
      <c r="S21" s="348"/>
      <c r="T21" s="348"/>
      <c r="U21" s="348"/>
      <c r="V21" s="348"/>
      <c r="W21" s="348"/>
      <c r="X21" s="348"/>
      <c r="Y21" s="348"/>
      <c r="Z21" s="348"/>
    </row>
    <row r="22">
      <c r="A22" s="363">
        <v>45717.0</v>
      </c>
      <c r="B22" s="350" t="s">
        <v>427</v>
      </c>
      <c r="C22" s="350" t="s">
        <v>402</v>
      </c>
      <c r="D22" s="350" t="s">
        <v>390</v>
      </c>
      <c r="E22" s="350">
        <v>0.086901010242</v>
      </c>
      <c r="F22" s="350">
        <v>0.086901010242</v>
      </c>
      <c r="G22" s="350" t="s">
        <v>387</v>
      </c>
      <c r="H22" s="350"/>
      <c r="I22" s="348"/>
      <c r="J22" s="348"/>
      <c r="K22" s="348"/>
      <c r="L22" s="348"/>
      <c r="M22" s="348"/>
      <c r="N22" s="348"/>
      <c r="O22" s="348"/>
      <c r="P22" s="348"/>
      <c r="Q22" s="348"/>
      <c r="R22" s="348"/>
      <c r="S22" s="348"/>
      <c r="T22" s="348"/>
      <c r="U22" s="348"/>
      <c r="V22" s="348"/>
      <c r="W22" s="348"/>
      <c r="X22" s="348"/>
      <c r="Y22" s="348"/>
      <c r="Z22" s="348"/>
    </row>
    <row r="23">
      <c r="A23" s="363">
        <v>45717.0</v>
      </c>
      <c r="B23" s="350" t="s">
        <v>433</v>
      </c>
      <c r="C23" s="350" t="s">
        <v>402</v>
      </c>
      <c r="D23" s="350" t="s">
        <v>390</v>
      </c>
      <c r="E23" s="350">
        <v>0.0481123771676871</v>
      </c>
      <c r="F23" s="350">
        <v>0.0481123771676871</v>
      </c>
      <c r="G23" s="350" t="s">
        <v>387</v>
      </c>
      <c r="H23" s="350"/>
      <c r="I23" s="348"/>
      <c r="J23" s="348"/>
      <c r="K23" s="348"/>
      <c r="L23" s="348"/>
      <c r="M23" s="348"/>
      <c r="N23" s="348"/>
      <c r="O23" s="348"/>
      <c r="P23" s="348"/>
      <c r="Q23" s="348"/>
      <c r="R23" s="348"/>
      <c r="S23" s="348"/>
      <c r="T23" s="348"/>
      <c r="U23" s="348"/>
      <c r="V23" s="348"/>
      <c r="W23" s="348"/>
      <c r="X23" s="348"/>
      <c r="Y23" s="348"/>
      <c r="Z23" s="348"/>
    </row>
    <row r="24">
      <c r="A24" s="349">
        <v>45717.0</v>
      </c>
      <c r="B24" s="350" t="s">
        <v>436</v>
      </c>
      <c r="C24" s="350" t="s">
        <v>402</v>
      </c>
      <c r="D24" s="350" t="s">
        <v>390</v>
      </c>
      <c r="E24" s="350">
        <v>0.123130791930025</v>
      </c>
      <c r="F24" s="350">
        <v>0.123130791930025</v>
      </c>
      <c r="G24" s="350" t="s">
        <v>387</v>
      </c>
      <c r="H24" s="351"/>
      <c r="I24" s="348"/>
      <c r="J24" s="348"/>
      <c r="K24" s="348"/>
      <c r="L24" s="348"/>
      <c r="M24" s="348"/>
      <c r="N24" s="348"/>
      <c r="O24" s="348"/>
      <c r="P24" s="348"/>
      <c r="Q24" s="348"/>
      <c r="R24" s="348"/>
      <c r="S24" s="348"/>
      <c r="T24" s="348"/>
      <c r="U24" s="348"/>
      <c r="V24" s="348"/>
      <c r="W24" s="348"/>
      <c r="X24" s="348"/>
      <c r="Y24" s="348"/>
      <c r="Z24" s="348"/>
    </row>
    <row r="25">
      <c r="A25" s="349">
        <v>45717.0</v>
      </c>
      <c r="B25" s="350" t="s">
        <v>434</v>
      </c>
      <c r="C25" s="350" t="s">
        <v>406</v>
      </c>
      <c r="D25" s="350" t="s">
        <v>390</v>
      </c>
      <c r="E25" s="350">
        <v>247.87131298957</v>
      </c>
      <c r="F25" s="350">
        <v>247.87131298957</v>
      </c>
      <c r="G25" s="350" t="s">
        <v>387</v>
      </c>
      <c r="H25" s="351"/>
      <c r="I25" s="348"/>
      <c r="J25" s="348"/>
      <c r="K25" s="348"/>
      <c r="L25" s="348"/>
      <c r="M25" s="348"/>
      <c r="N25" s="348"/>
      <c r="O25" s="348"/>
      <c r="P25" s="348"/>
      <c r="Q25" s="348"/>
      <c r="R25" s="348"/>
      <c r="S25" s="348"/>
      <c r="T25" s="348"/>
      <c r="U25" s="348"/>
      <c r="V25" s="348"/>
      <c r="W25" s="348"/>
      <c r="X25" s="348"/>
      <c r="Y25" s="348"/>
      <c r="Z25" s="348"/>
    </row>
    <row r="26">
      <c r="A26" s="349">
        <v>45717.0</v>
      </c>
      <c r="B26" s="350" t="s">
        <v>405</v>
      </c>
      <c r="C26" s="350" t="s">
        <v>406</v>
      </c>
      <c r="D26" s="350" t="s">
        <v>390</v>
      </c>
      <c r="E26" s="350">
        <v>372.871698075302</v>
      </c>
      <c r="F26" s="350">
        <v>372.871698075302</v>
      </c>
      <c r="G26" s="350" t="s">
        <v>387</v>
      </c>
      <c r="H26" s="351"/>
      <c r="I26" s="348"/>
      <c r="J26" s="348"/>
      <c r="K26" s="348"/>
      <c r="L26" s="348"/>
      <c r="M26" s="348"/>
      <c r="N26" s="348"/>
      <c r="O26" s="348"/>
      <c r="P26" s="348"/>
      <c r="Q26" s="348"/>
      <c r="R26" s="348"/>
      <c r="S26" s="348"/>
      <c r="T26" s="348"/>
      <c r="U26" s="348"/>
      <c r="V26" s="348"/>
      <c r="W26" s="348"/>
      <c r="X26" s="348"/>
      <c r="Y26" s="348"/>
      <c r="Z26" s="348"/>
    </row>
    <row r="27">
      <c r="A27" s="349">
        <v>45717.0</v>
      </c>
      <c r="B27" s="350" t="s">
        <v>407</v>
      </c>
      <c r="C27" s="350" t="s">
        <v>425</v>
      </c>
      <c r="D27" s="350" t="s">
        <v>390</v>
      </c>
      <c r="E27" s="350">
        <v>2.1998406</v>
      </c>
      <c r="F27" s="350">
        <v>2.1998406</v>
      </c>
      <c r="G27" s="350" t="s">
        <v>387</v>
      </c>
      <c r="H27" s="351"/>
      <c r="I27" s="348"/>
      <c r="J27" s="348"/>
      <c r="K27" s="348"/>
      <c r="L27" s="348"/>
      <c r="M27" s="348"/>
      <c r="N27" s="348"/>
      <c r="O27" s="348"/>
      <c r="P27" s="348"/>
      <c r="Q27" s="348"/>
      <c r="R27" s="348"/>
      <c r="S27" s="348"/>
      <c r="T27" s="348"/>
      <c r="U27" s="348"/>
      <c r="V27" s="348"/>
      <c r="W27" s="348"/>
      <c r="X27" s="348"/>
      <c r="Y27" s="348"/>
      <c r="Z27" s="348"/>
    </row>
    <row r="28">
      <c r="A28" s="349">
        <v>45717.0</v>
      </c>
      <c r="B28" s="350" t="s">
        <v>408</v>
      </c>
      <c r="C28" s="350" t="s">
        <v>425</v>
      </c>
      <c r="D28" s="350" t="s">
        <v>390</v>
      </c>
      <c r="E28" s="350">
        <v>151.79210008</v>
      </c>
      <c r="F28" s="350">
        <v>151.79210008</v>
      </c>
      <c r="G28" s="350" t="s">
        <v>387</v>
      </c>
      <c r="H28" s="351"/>
      <c r="I28" s="348"/>
      <c r="J28" s="348"/>
      <c r="K28" s="348"/>
      <c r="L28" s="348"/>
      <c r="M28" s="348"/>
      <c r="N28" s="348"/>
      <c r="O28" s="348"/>
      <c r="P28" s="348"/>
      <c r="Q28" s="348"/>
      <c r="R28" s="348"/>
      <c r="S28" s="348"/>
      <c r="T28" s="348"/>
      <c r="U28" s="348"/>
      <c r="V28" s="348"/>
      <c r="W28" s="348"/>
      <c r="X28" s="348"/>
      <c r="Y28" s="348"/>
      <c r="Z28" s="348"/>
    </row>
    <row r="29">
      <c r="A29" s="349">
        <v>45717.0</v>
      </c>
      <c r="B29" s="350" t="s">
        <v>409</v>
      </c>
      <c r="C29" s="350" t="s">
        <v>425</v>
      </c>
      <c r="D29" s="350" t="s">
        <v>390</v>
      </c>
      <c r="E29" s="350">
        <v>1273.23168163728</v>
      </c>
      <c r="F29" s="350">
        <v>1273.23168163728</v>
      </c>
      <c r="G29" s="350" t="s">
        <v>387</v>
      </c>
      <c r="H29" s="351"/>
      <c r="I29" s="348"/>
      <c r="J29" s="348"/>
      <c r="K29" s="348"/>
      <c r="L29" s="348"/>
      <c r="M29" s="348"/>
      <c r="N29" s="348"/>
      <c r="O29" s="348"/>
      <c r="P29" s="348"/>
      <c r="Q29" s="348"/>
      <c r="R29" s="348"/>
      <c r="S29" s="348"/>
      <c r="T29" s="348"/>
      <c r="U29" s="348"/>
      <c r="V29" s="348"/>
      <c r="W29" s="348"/>
      <c r="X29" s="348"/>
      <c r="Y29" s="348"/>
      <c r="Z29" s="348"/>
    </row>
    <row r="30">
      <c r="A30" s="349">
        <v>45717.0</v>
      </c>
      <c r="B30" s="350" t="s">
        <v>410</v>
      </c>
      <c r="C30" s="350" t="s">
        <v>402</v>
      </c>
      <c r="D30" s="350" t="s">
        <v>390</v>
      </c>
      <c r="E30" s="350">
        <v>100.418420083957</v>
      </c>
      <c r="F30" s="350">
        <v>100.418420083957</v>
      </c>
      <c r="G30" s="350" t="s">
        <v>387</v>
      </c>
      <c r="H30" s="351"/>
      <c r="I30" s="348"/>
      <c r="J30" s="348"/>
      <c r="K30" s="348"/>
      <c r="L30" s="348"/>
      <c r="M30" s="348"/>
      <c r="N30" s="348"/>
      <c r="O30" s="348"/>
      <c r="P30" s="348"/>
      <c r="Q30" s="348"/>
      <c r="R30" s="348"/>
      <c r="S30" s="348"/>
      <c r="T30" s="348"/>
      <c r="U30" s="348"/>
      <c r="V30" s="348"/>
      <c r="W30" s="348"/>
      <c r="X30" s="348"/>
      <c r="Y30" s="348"/>
      <c r="Z30" s="348"/>
    </row>
    <row r="31">
      <c r="A31" s="349">
        <v>45717.0</v>
      </c>
      <c r="B31" s="350" t="s">
        <v>411</v>
      </c>
      <c r="C31" s="350" t="s">
        <v>402</v>
      </c>
      <c r="D31" s="350" t="s">
        <v>390</v>
      </c>
      <c r="E31" s="350">
        <v>53.5134427504766</v>
      </c>
      <c r="F31" s="350">
        <v>53.5134427504766</v>
      </c>
      <c r="G31" s="350" t="s">
        <v>387</v>
      </c>
      <c r="H31" s="351"/>
      <c r="I31" s="348"/>
      <c r="J31" s="348"/>
      <c r="K31" s="348"/>
      <c r="L31" s="348"/>
      <c r="M31" s="348"/>
      <c r="N31" s="348"/>
      <c r="O31" s="348"/>
      <c r="P31" s="348"/>
      <c r="Q31" s="348"/>
      <c r="R31" s="348"/>
      <c r="S31" s="348"/>
      <c r="T31" s="348"/>
      <c r="U31" s="348"/>
      <c r="V31" s="348"/>
      <c r="W31" s="348"/>
      <c r="X31" s="348"/>
      <c r="Y31" s="348"/>
      <c r="Z31" s="348"/>
    </row>
    <row r="32">
      <c r="A32" s="361">
        <v>45717.0</v>
      </c>
      <c r="B32" s="362" t="s">
        <v>413</v>
      </c>
      <c r="C32" s="362" t="s">
        <v>389</v>
      </c>
      <c r="D32" s="362" t="s">
        <v>390</v>
      </c>
      <c r="E32" s="362">
        <v>1496.40551837735</v>
      </c>
      <c r="F32" s="362">
        <v>1496.40551837735</v>
      </c>
      <c r="G32" s="362" t="s">
        <v>387</v>
      </c>
      <c r="H32" s="362" t="s">
        <v>758</v>
      </c>
      <c r="I32" s="348"/>
      <c r="J32" s="358" t="s">
        <v>764</v>
      </c>
      <c r="K32" s="358" t="s">
        <v>765</v>
      </c>
      <c r="L32" s="358" t="s">
        <v>766</v>
      </c>
      <c r="M32" s="348"/>
      <c r="N32" s="348"/>
      <c r="O32" s="348"/>
      <c r="P32" s="348"/>
      <c r="Q32" s="348"/>
      <c r="R32" s="348"/>
      <c r="S32" s="348"/>
      <c r="T32" s="348"/>
      <c r="U32" s="348"/>
      <c r="V32" s="348"/>
      <c r="W32" s="348"/>
      <c r="X32" s="348"/>
      <c r="Y32" s="348"/>
      <c r="Z32" s="348"/>
    </row>
    <row r="33">
      <c r="A33" s="349">
        <v>45717.0</v>
      </c>
      <c r="B33" s="350" t="s">
        <v>414</v>
      </c>
      <c r="C33" s="350" t="s">
        <v>389</v>
      </c>
      <c r="D33" s="350" t="s">
        <v>390</v>
      </c>
      <c r="E33" s="350">
        <v>2353.88058663785</v>
      </c>
      <c r="F33" s="350">
        <v>2353.88058663785</v>
      </c>
      <c r="G33" s="350" t="s">
        <v>387</v>
      </c>
      <c r="H33" s="351"/>
      <c r="I33" s="348"/>
      <c r="J33" s="348"/>
      <c r="K33" s="358" t="s">
        <v>765</v>
      </c>
      <c r="L33" s="358" t="s">
        <v>766</v>
      </c>
      <c r="M33" s="348"/>
      <c r="N33" s="348"/>
      <c r="O33" s="348"/>
      <c r="P33" s="348"/>
      <c r="Q33" s="348"/>
      <c r="R33" s="348"/>
      <c r="S33" s="348"/>
      <c r="T33" s="348"/>
      <c r="U33" s="348"/>
      <c r="V33" s="348"/>
      <c r="W33" s="348"/>
      <c r="X33" s="348"/>
      <c r="Y33" s="348"/>
      <c r="Z33" s="348"/>
    </row>
    <row r="34">
      <c r="A34" s="361">
        <v>45717.0</v>
      </c>
      <c r="B34" s="362" t="s">
        <v>415</v>
      </c>
      <c r="C34" s="362" t="s">
        <v>389</v>
      </c>
      <c r="D34" s="362" t="s">
        <v>390</v>
      </c>
      <c r="E34" s="362">
        <v>1745.93421262818</v>
      </c>
      <c r="F34" s="362">
        <v>1745.93421262818</v>
      </c>
      <c r="G34" s="362" t="s">
        <v>387</v>
      </c>
      <c r="H34" s="362" t="s">
        <v>767</v>
      </c>
      <c r="I34" s="348"/>
      <c r="J34" s="358" t="s">
        <v>768</v>
      </c>
      <c r="K34" s="348"/>
      <c r="L34" s="348"/>
      <c r="M34" s="348"/>
      <c r="N34" s="348"/>
      <c r="O34" s="348"/>
      <c r="P34" s="348"/>
      <c r="Q34" s="348"/>
      <c r="R34" s="348"/>
      <c r="S34" s="348"/>
      <c r="T34" s="348"/>
      <c r="U34" s="348"/>
      <c r="V34" s="348"/>
      <c r="W34" s="348"/>
      <c r="X34" s="348"/>
      <c r="Y34" s="348"/>
      <c r="Z34" s="348"/>
    </row>
    <row r="35">
      <c r="A35" s="361">
        <v>45717.0</v>
      </c>
      <c r="B35" s="362" t="s">
        <v>416</v>
      </c>
      <c r="C35" s="362" t="s">
        <v>389</v>
      </c>
      <c r="D35" s="362" t="s">
        <v>390</v>
      </c>
      <c r="E35" s="362">
        <v>1169.35004486366</v>
      </c>
      <c r="F35" s="362">
        <v>1169.35004486366</v>
      </c>
      <c r="G35" s="362" t="s">
        <v>387</v>
      </c>
      <c r="H35" s="362" t="s">
        <v>767</v>
      </c>
      <c r="I35" s="348"/>
      <c r="J35" s="358" t="s">
        <v>768</v>
      </c>
      <c r="K35" s="348"/>
      <c r="L35" s="348"/>
      <c r="M35" s="348"/>
      <c r="N35" s="348"/>
      <c r="O35" s="348"/>
      <c r="P35" s="348"/>
      <c r="Q35" s="348"/>
      <c r="R35" s="348"/>
      <c r="S35" s="348"/>
      <c r="T35" s="348"/>
      <c r="U35" s="348"/>
      <c r="V35" s="348"/>
      <c r="W35" s="348"/>
      <c r="X35" s="348"/>
      <c r="Y35" s="348"/>
      <c r="Z35" s="348"/>
    </row>
    <row r="36">
      <c r="A36" s="349">
        <v>45717.0</v>
      </c>
      <c r="B36" s="350" t="s">
        <v>417</v>
      </c>
      <c r="C36" s="350" t="s">
        <v>19</v>
      </c>
      <c r="D36" s="350" t="s">
        <v>390</v>
      </c>
      <c r="E36" s="350">
        <v>337.324775052628</v>
      </c>
      <c r="F36" s="350">
        <v>337.324775052628</v>
      </c>
      <c r="G36" s="350" t="s">
        <v>387</v>
      </c>
      <c r="H36" s="351"/>
      <c r="I36" s="348"/>
      <c r="J36" s="348"/>
      <c r="K36" s="348"/>
      <c r="L36" s="348"/>
      <c r="M36" s="348"/>
      <c r="N36" s="348"/>
      <c r="O36" s="348"/>
      <c r="P36" s="348"/>
      <c r="Q36" s="348"/>
      <c r="R36" s="348"/>
      <c r="S36" s="348"/>
      <c r="T36" s="348"/>
      <c r="U36" s="348"/>
      <c r="V36" s="348"/>
      <c r="W36" s="348"/>
      <c r="X36" s="348"/>
      <c r="Y36" s="348"/>
      <c r="Z36" s="348"/>
    </row>
    <row r="37">
      <c r="A37" s="349">
        <v>45717.0</v>
      </c>
      <c r="B37" s="350" t="s">
        <v>418</v>
      </c>
      <c r="C37" s="350" t="s">
        <v>402</v>
      </c>
      <c r="D37" s="350" t="s">
        <v>390</v>
      </c>
      <c r="E37" s="350">
        <v>26.2786510182185</v>
      </c>
      <c r="F37" s="350">
        <v>26.2786510182185</v>
      </c>
      <c r="G37" s="350" t="s">
        <v>387</v>
      </c>
      <c r="H37" s="351"/>
      <c r="I37" s="348"/>
      <c r="J37" s="348"/>
      <c r="K37" s="348"/>
      <c r="L37" s="348"/>
      <c r="M37" s="348"/>
      <c r="N37" s="348"/>
      <c r="O37" s="348"/>
      <c r="P37" s="348"/>
      <c r="Q37" s="348"/>
      <c r="R37" s="348"/>
      <c r="S37" s="348"/>
      <c r="T37" s="348"/>
      <c r="U37" s="348"/>
      <c r="V37" s="348"/>
      <c r="W37" s="348"/>
      <c r="X37" s="348"/>
      <c r="Y37" s="348"/>
      <c r="Z37" s="348"/>
    </row>
    <row r="38">
      <c r="A38" s="349">
        <v>45717.0</v>
      </c>
      <c r="B38" s="350" t="s">
        <v>419</v>
      </c>
      <c r="C38" s="350" t="s">
        <v>402</v>
      </c>
      <c r="D38" s="350" t="s">
        <v>390</v>
      </c>
      <c r="E38" s="350">
        <v>4085.56037146461</v>
      </c>
      <c r="F38" s="350">
        <v>4085.56037146461</v>
      </c>
      <c r="G38" s="350" t="s">
        <v>387</v>
      </c>
      <c r="H38" s="351"/>
      <c r="I38" s="348"/>
      <c r="J38" s="348"/>
      <c r="K38" s="348"/>
      <c r="L38" s="348"/>
      <c r="M38" s="348"/>
      <c r="N38" s="348"/>
      <c r="O38" s="348"/>
      <c r="P38" s="348"/>
      <c r="Q38" s="348"/>
      <c r="R38" s="348"/>
      <c r="S38" s="348"/>
      <c r="T38" s="348"/>
      <c r="U38" s="348"/>
      <c r="V38" s="348"/>
      <c r="W38" s="348"/>
      <c r="X38" s="348"/>
      <c r="Y38" s="348"/>
      <c r="Z38" s="348"/>
    </row>
    <row r="39">
      <c r="A39" s="348"/>
      <c r="B39" s="348"/>
      <c r="C39" s="348"/>
      <c r="D39" s="348"/>
      <c r="E39" s="348"/>
      <c r="F39" s="348"/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348"/>
      <c r="S39" s="348"/>
      <c r="T39" s="348"/>
      <c r="U39" s="348"/>
      <c r="V39" s="348"/>
      <c r="W39" s="348"/>
      <c r="X39" s="348"/>
      <c r="Y39" s="348"/>
      <c r="Z39" s="348"/>
    </row>
    <row r="40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348"/>
      <c r="S40" s="348"/>
      <c r="T40" s="348"/>
      <c r="U40" s="348"/>
      <c r="V40" s="348"/>
      <c r="W40" s="348"/>
      <c r="X40" s="348"/>
      <c r="Y40" s="348"/>
      <c r="Z40" s="348"/>
    </row>
    <row r="41">
      <c r="A41" s="348"/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/>
      <c r="M41" s="348"/>
      <c r="N41" s="348"/>
      <c r="O41" s="348"/>
      <c r="P41" s="348"/>
      <c r="Q41" s="348"/>
      <c r="R41" s="348"/>
      <c r="S41" s="348"/>
      <c r="T41" s="348"/>
      <c r="U41" s="348"/>
      <c r="V41" s="348"/>
      <c r="W41" s="348"/>
      <c r="X41" s="348"/>
      <c r="Y41" s="348"/>
      <c r="Z41" s="348"/>
    </row>
    <row r="42">
      <c r="A42" s="348"/>
      <c r="B42" s="348"/>
      <c r="C42" s="348"/>
      <c r="D42" s="348"/>
      <c r="E42" s="348"/>
      <c r="F42" s="348"/>
      <c r="G42" s="348"/>
      <c r="H42" s="348"/>
      <c r="I42" s="348"/>
      <c r="J42" s="348"/>
      <c r="K42" s="348"/>
      <c r="L42" s="348"/>
      <c r="M42" s="348"/>
      <c r="N42" s="348"/>
      <c r="O42" s="348"/>
      <c r="P42" s="348"/>
      <c r="Q42" s="348"/>
      <c r="R42" s="348"/>
      <c r="S42" s="348"/>
      <c r="T42" s="348"/>
      <c r="U42" s="348"/>
      <c r="V42" s="348"/>
      <c r="W42" s="348"/>
      <c r="X42" s="348"/>
      <c r="Y42" s="348"/>
      <c r="Z42" s="348"/>
    </row>
    <row r="43">
      <c r="A43" s="348"/>
      <c r="B43" s="348"/>
      <c r="C43" s="348"/>
      <c r="D43" s="348"/>
      <c r="E43" s="348"/>
      <c r="F43" s="348"/>
      <c r="G43" s="348"/>
      <c r="H43" s="348"/>
      <c r="I43" s="348"/>
      <c r="J43" s="348"/>
      <c r="K43" s="348"/>
      <c r="L43" s="348"/>
      <c r="M43" s="348"/>
      <c r="N43" s="348"/>
      <c r="O43" s="348"/>
      <c r="P43" s="348"/>
      <c r="Q43" s="348"/>
      <c r="R43" s="348"/>
      <c r="S43" s="348"/>
      <c r="T43" s="348"/>
      <c r="U43" s="348"/>
      <c r="V43" s="348"/>
      <c r="W43" s="348"/>
      <c r="X43" s="348"/>
      <c r="Y43" s="348"/>
      <c r="Z43" s="348"/>
    </row>
    <row r="44">
      <c r="A44" s="348"/>
      <c r="B44" s="348"/>
      <c r="C44" s="348"/>
      <c r="D44" s="348"/>
      <c r="E44" s="348"/>
      <c r="F44" s="348"/>
      <c r="G44" s="348"/>
      <c r="H44" s="348"/>
      <c r="I44" s="348"/>
      <c r="J44" s="348"/>
      <c r="K44" s="348"/>
      <c r="L44" s="348"/>
      <c r="M44" s="348"/>
      <c r="N44" s="348"/>
      <c r="O44" s="348"/>
      <c r="P44" s="348"/>
      <c r="Q44" s="348"/>
      <c r="R44" s="348"/>
      <c r="S44" s="348"/>
      <c r="T44" s="348"/>
      <c r="U44" s="348"/>
      <c r="V44" s="348"/>
      <c r="W44" s="348"/>
      <c r="X44" s="348"/>
      <c r="Y44" s="348"/>
      <c r="Z44" s="348"/>
    </row>
    <row r="45">
      <c r="A45" s="348"/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8"/>
      <c r="T45" s="348"/>
      <c r="U45" s="348"/>
      <c r="V45" s="348"/>
      <c r="W45" s="348"/>
      <c r="X45" s="348"/>
      <c r="Y45" s="348"/>
      <c r="Z45" s="348"/>
    </row>
    <row r="46">
      <c r="A46" s="348"/>
      <c r="B46" s="348"/>
      <c r="C46" s="348"/>
      <c r="D46" s="348"/>
      <c r="E46" s="348"/>
      <c r="F46" s="348"/>
      <c r="G46" s="348"/>
      <c r="H46" s="348"/>
      <c r="I46" s="348"/>
      <c r="J46" s="348"/>
      <c r="K46" s="348"/>
      <c r="L46" s="348"/>
      <c r="M46" s="348"/>
      <c r="N46" s="348"/>
      <c r="O46" s="348"/>
      <c r="P46" s="348"/>
      <c r="Q46" s="348"/>
      <c r="R46" s="348"/>
      <c r="S46" s="348"/>
      <c r="T46" s="348"/>
      <c r="U46" s="348"/>
      <c r="V46" s="348"/>
      <c r="W46" s="348"/>
      <c r="X46" s="348"/>
      <c r="Y46" s="348"/>
      <c r="Z46" s="348"/>
    </row>
    <row r="47">
      <c r="A47" s="348"/>
      <c r="B47" s="348"/>
      <c r="C47" s="348"/>
      <c r="D47" s="348"/>
      <c r="E47" s="348"/>
      <c r="F47" s="348"/>
      <c r="G47" s="348"/>
      <c r="H47" s="348"/>
      <c r="I47" s="348"/>
      <c r="J47" s="348"/>
      <c r="K47" s="348"/>
      <c r="L47" s="348"/>
      <c r="M47" s="348"/>
      <c r="N47" s="348"/>
      <c r="O47" s="348"/>
      <c r="P47" s="348"/>
      <c r="Q47" s="348"/>
      <c r="R47" s="348"/>
      <c r="S47" s="348"/>
      <c r="T47" s="348"/>
      <c r="U47" s="348"/>
      <c r="V47" s="348"/>
      <c r="W47" s="348"/>
      <c r="X47" s="348"/>
      <c r="Y47" s="348"/>
      <c r="Z47" s="348"/>
    </row>
    <row r="48">
      <c r="A48" s="348"/>
      <c r="B48" s="348"/>
      <c r="C48" s="348"/>
      <c r="D48" s="348"/>
      <c r="E48" s="348"/>
      <c r="F48" s="348"/>
      <c r="G48" s="348"/>
      <c r="H48" s="348"/>
      <c r="I48" s="348"/>
      <c r="J48" s="348"/>
      <c r="K48" s="348"/>
      <c r="L48" s="348"/>
      <c r="M48" s="348"/>
      <c r="N48" s="348"/>
      <c r="O48" s="348"/>
      <c r="P48" s="348"/>
      <c r="Q48" s="348"/>
      <c r="R48" s="348"/>
      <c r="S48" s="348"/>
      <c r="T48" s="348"/>
      <c r="U48" s="348"/>
      <c r="V48" s="348"/>
      <c r="W48" s="348"/>
      <c r="X48" s="348"/>
      <c r="Y48" s="348"/>
      <c r="Z48" s="348"/>
    </row>
    <row r="49">
      <c r="A49" s="348"/>
      <c r="B49" s="348"/>
      <c r="C49" s="348"/>
      <c r="D49" s="348"/>
      <c r="E49" s="348"/>
      <c r="F49" s="348"/>
      <c r="G49" s="348"/>
      <c r="H49" s="348"/>
      <c r="I49" s="348"/>
      <c r="J49" s="348"/>
      <c r="K49" s="348"/>
      <c r="L49" s="348"/>
      <c r="M49" s="348"/>
      <c r="N49" s="348"/>
      <c r="O49" s="348"/>
      <c r="P49" s="348"/>
      <c r="Q49" s="348"/>
      <c r="R49" s="348"/>
      <c r="S49" s="348"/>
      <c r="T49" s="348"/>
      <c r="U49" s="348"/>
      <c r="V49" s="348"/>
      <c r="W49" s="348"/>
      <c r="X49" s="348"/>
      <c r="Y49" s="348"/>
      <c r="Z49" s="348"/>
    </row>
    <row r="50">
      <c r="A50" s="348"/>
      <c r="B50" s="348"/>
      <c r="C50" s="348"/>
      <c r="D50" s="348"/>
      <c r="E50" s="348"/>
      <c r="F50" s="348"/>
      <c r="G50" s="348"/>
      <c r="H50" s="348"/>
      <c r="I50" s="348"/>
      <c r="J50" s="348"/>
      <c r="K50" s="348"/>
      <c r="L50" s="348"/>
      <c r="M50" s="348"/>
      <c r="N50" s="348"/>
      <c r="O50" s="348"/>
      <c r="P50" s="348"/>
      <c r="Q50" s="348"/>
      <c r="R50" s="348"/>
      <c r="S50" s="348"/>
      <c r="T50" s="348"/>
      <c r="U50" s="348"/>
      <c r="V50" s="348"/>
      <c r="W50" s="348"/>
      <c r="X50" s="348"/>
      <c r="Y50" s="348"/>
      <c r="Z50" s="348"/>
    </row>
    <row r="51">
      <c r="A51" s="348"/>
      <c r="B51" s="348"/>
      <c r="C51" s="348"/>
      <c r="D51" s="348"/>
      <c r="E51" s="348"/>
      <c r="F51" s="348"/>
      <c r="G51" s="348"/>
      <c r="H51" s="348"/>
      <c r="I51" s="348"/>
      <c r="J51" s="348"/>
      <c r="K51" s="348"/>
      <c r="L51" s="348"/>
      <c r="M51" s="348"/>
      <c r="N51" s="348"/>
      <c r="O51" s="348"/>
      <c r="P51" s="348"/>
      <c r="Q51" s="348"/>
      <c r="R51" s="348"/>
      <c r="S51" s="348"/>
      <c r="T51" s="348"/>
      <c r="U51" s="348"/>
      <c r="V51" s="348"/>
      <c r="W51" s="348"/>
      <c r="X51" s="348"/>
      <c r="Y51" s="348"/>
      <c r="Z51" s="348"/>
    </row>
    <row r="52">
      <c r="A52" s="348"/>
      <c r="B52" s="348"/>
      <c r="C52" s="348"/>
      <c r="D52" s="348"/>
      <c r="E52" s="348"/>
      <c r="F52" s="348"/>
      <c r="G52" s="348"/>
      <c r="H52" s="348"/>
      <c r="I52" s="348"/>
      <c r="J52" s="348"/>
      <c r="K52" s="348"/>
      <c r="L52" s="348"/>
      <c r="M52" s="348"/>
      <c r="N52" s="348"/>
      <c r="O52" s="348"/>
      <c r="P52" s="348"/>
      <c r="Q52" s="348"/>
      <c r="R52" s="348"/>
      <c r="S52" s="348"/>
      <c r="T52" s="348"/>
      <c r="U52" s="348"/>
      <c r="V52" s="348"/>
      <c r="W52" s="348"/>
      <c r="X52" s="348"/>
      <c r="Y52" s="348"/>
      <c r="Z52" s="348"/>
    </row>
    <row r="53">
      <c r="A53" s="348"/>
      <c r="B53" s="348"/>
      <c r="C53" s="348"/>
      <c r="D53" s="348"/>
      <c r="E53" s="348"/>
      <c r="F53" s="348"/>
      <c r="G53" s="348"/>
      <c r="H53" s="348"/>
      <c r="I53" s="348"/>
      <c r="J53" s="348"/>
      <c r="K53" s="348"/>
      <c r="L53" s="348"/>
      <c r="M53" s="348"/>
      <c r="N53" s="348"/>
      <c r="O53" s="348"/>
      <c r="P53" s="348"/>
      <c r="Q53" s="348"/>
      <c r="R53" s="348"/>
      <c r="S53" s="348"/>
      <c r="T53" s="348"/>
      <c r="U53" s="348"/>
      <c r="V53" s="348"/>
      <c r="W53" s="348"/>
      <c r="X53" s="348"/>
      <c r="Y53" s="348"/>
      <c r="Z53" s="348"/>
    </row>
    <row r="54">
      <c r="A54" s="348"/>
      <c r="B54" s="348"/>
      <c r="C54" s="348"/>
      <c r="D54" s="348"/>
      <c r="E54" s="348"/>
      <c r="F54" s="348"/>
      <c r="G54" s="348"/>
      <c r="H54" s="348"/>
      <c r="I54" s="348"/>
      <c r="J54" s="348"/>
      <c r="K54" s="348"/>
      <c r="L54" s="348"/>
      <c r="M54" s="348"/>
      <c r="N54" s="348"/>
      <c r="O54" s="348"/>
      <c r="P54" s="348"/>
      <c r="Q54" s="348"/>
      <c r="R54" s="348"/>
      <c r="S54" s="348"/>
      <c r="T54" s="348"/>
      <c r="U54" s="348"/>
      <c r="V54" s="348"/>
      <c r="W54" s="348"/>
      <c r="X54" s="348"/>
      <c r="Y54" s="348"/>
      <c r="Z54" s="348"/>
    </row>
    <row r="55">
      <c r="A55" s="348"/>
      <c r="B55" s="348"/>
      <c r="C55" s="348"/>
      <c r="D55" s="348"/>
      <c r="E55" s="348"/>
      <c r="F55" s="348"/>
      <c r="G55" s="348"/>
      <c r="H55" s="348"/>
      <c r="I55" s="348"/>
      <c r="J55" s="348"/>
      <c r="K55" s="348"/>
      <c r="L55" s="348"/>
      <c r="M55" s="348"/>
      <c r="N55" s="348"/>
      <c r="O55" s="348"/>
      <c r="P55" s="348"/>
      <c r="Q55" s="348"/>
      <c r="R55" s="348"/>
      <c r="S55" s="348"/>
      <c r="T55" s="348"/>
      <c r="U55" s="348"/>
      <c r="V55" s="348"/>
      <c r="W55" s="348"/>
      <c r="X55" s="348"/>
      <c r="Y55" s="348"/>
      <c r="Z55" s="348"/>
    </row>
    <row r="56">
      <c r="A56" s="348"/>
      <c r="B56" s="348"/>
      <c r="C56" s="348"/>
      <c r="D56" s="348"/>
      <c r="E56" s="348"/>
      <c r="F56" s="348"/>
      <c r="G56" s="348"/>
      <c r="H56" s="348"/>
      <c r="I56" s="348"/>
      <c r="J56" s="348"/>
      <c r="K56" s="348"/>
      <c r="L56" s="348"/>
      <c r="M56" s="348"/>
      <c r="N56" s="348"/>
      <c r="O56" s="348"/>
      <c r="P56" s="348"/>
      <c r="Q56" s="348"/>
      <c r="R56" s="348"/>
      <c r="S56" s="348"/>
      <c r="T56" s="348"/>
      <c r="U56" s="348"/>
      <c r="V56" s="348"/>
      <c r="W56" s="348"/>
      <c r="X56" s="348"/>
      <c r="Y56" s="348"/>
      <c r="Z56" s="348"/>
    </row>
    <row r="57">
      <c r="A57" s="348"/>
      <c r="B57" s="348"/>
      <c r="C57" s="348"/>
      <c r="D57" s="348"/>
      <c r="E57" s="348"/>
      <c r="F57" s="348"/>
      <c r="G57" s="348"/>
      <c r="H57" s="348"/>
      <c r="I57" s="348"/>
      <c r="J57" s="348"/>
      <c r="K57" s="348"/>
      <c r="L57" s="348"/>
      <c r="M57" s="348"/>
      <c r="N57" s="348"/>
      <c r="O57" s="348"/>
      <c r="P57" s="348"/>
      <c r="Q57" s="348"/>
      <c r="R57" s="348"/>
      <c r="S57" s="348"/>
      <c r="T57" s="348"/>
      <c r="U57" s="348"/>
      <c r="V57" s="348"/>
      <c r="W57" s="348"/>
      <c r="X57" s="348"/>
      <c r="Y57" s="348"/>
      <c r="Z57" s="348"/>
    </row>
    <row r="58">
      <c r="A58" s="348"/>
      <c r="B58" s="348"/>
      <c r="C58" s="348"/>
      <c r="D58" s="348"/>
      <c r="E58" s="348"/>
      <c r="F58" s="348"/>
      <c r="G58" s="348"/>
      <c r="H58" s="348"/>
      <c r="I58" s="348"/>
      <c r="J58" s="348"/>
      <c r="K58" s="348"/>
      <c r="L58" s="348"/>
      <c r="M58" s="348"/>
      <c r="N58" s="348"/>
      <c r="O58" s="348"/>
      <c r="P58" s="348"/>
      <c r="Q58" s="348"/>
      <c r="R58" s="348"/>
      <c r="S58" s="348"/>
      <c r="T58" s="348"/>
      <c r="U58" s="348"/>
      <c r="V58" s="348"/>
      <c r="W58" s="348"/>
      <c r="X58" s="348"/>
      <c r="Y58" s="348"/>
      <c r="Z58" s="348"/>
    </row>
    <row r="59">
      <c r="A59" s="348"/>
      <c r="B59" s="348"/>
      <c r="C59" s="348"/>
      <c r="D59" s="348"/>
      <c r="E59" s="348"/>
      <c r="F59" s="348"/>
      <c r="G59" s="348"/>
      <c r="H59" s="348"/>
      <c r="I59" s="348"/>
      <c r="J59" s="348"/>
      <c r="K59" s="348"/>
      <c r="L59" s="348"/>
      <c r="M59" s="348"/>
      <c r="N59" s="348"/>
      <c r="O59" s="348"/>
      <c r="P59" s="348"/>
      <c r="Q59" s="348"/>
      <c r="R59" s="348"/>
      <c r="S59" s="348"/>
      <c r="T59" s="348"/>
      <c r="U59" s="348"/>
      <c r="V59" s="348"/>
      <c r="W59" s="348"/>
      <c r="X59" s="348"/>
      <c r="Y59" s="348"/>
      <c r="Z59" s="348"/>
    </row>
    <row r="60">
      <c r="A60" s="348"/>
      <c r="B60" s="348"/>
      <c r="C60" s="348"/>
      <c r="D60" s="348"/>
      <c r="E60" s="348"/>
      <c r="F60" s="348"/>
      <c r="G60" s="348"/>
      <c r="H60" s="348"/>
      <c r="I60" s="348"/>
      <c r="J60" s="348"/>
      <c r="K60" s="348"/>
      <c r="L60" s="348"/>
      <c r="M60" s="348"/>
      <c r="N60" s="348"/>
      <c r="O60" s="348"/>
      <c r="P60" s="348"/>
      <c r="Q60" s="348"/>
      <c r="R60" s="348"/>
      <c r="S60" s="348"/>
      <c r="T60" s="348"/>
      <c r="U60" s="348"/>
      <c r="V60" s="348"/>
      <c r="W60" s="348"/>
      <c r="X60" s="348"/>
      <c r="Y60" s="348"/>
      <c r="Z60" s="348"/>
    </row>
    <row r="61">
      <c r="A61" s="348"/>
      <c r="B61" s="348"/>
      <c r="C61" s="348"/>
      <c r="D61" s="348"/>
      <c r="E61" s="348"/>
      <c r="F61" s="348"/>
      <c r="G61" s="348"/>
      <c r="H61" s="348"/>
      <c r="I61" s="348"/>
      <c r="J61" s="348"/>
      <c r="K61" s="348"/>
      <c r="L61" s="348"/>
      <c r="M61" s="348"/>
      <c r="N61" s="348"/>
      <c r="O61" s="348"/>
      <c r="P61" s="348"/>
      <c r="Q61" s="348"/>
      <c r="R61" s="348"/>
      <c r="S61" s="348"/>
      <c r="T61" s="348"/>
      <c r="U61" s="348"/>
      <c r="V61" s="348"/>
      <c r="W61" s="348"/>
      <c r="X61" s="348"/>
      <c r="Y61" s="348"/>
      <c r="Z61" s="348"/>
    </row>
    <row r="62">
      <c r="A62" s="348"/>
      <c r="B62" s="348"/>
      <c r="C62" s="348"/>
      <c r="D62" s="348"/>
      <c r="E62" s="348"/>
      <c r="F62" s="348"/>
      <c r="G62" s="348"/>
      <c r="H62" s="348"/>
      <c r="I62" s="348"/>
      <c r="J62" s="348"/>
      <c r="K62" s="348"/>
      <c r="L62" s="348"/>
      <c r="M62" s="348"/>
      <c r="N62" s="348"/>
      <c r="O62" s="348"/>
      <c r="P62" s="348"/>
      <c r="Q62" s="348"/>
      <c r="R62" s="348"/>
      <c r="S62" s="348"/>
      <c r="T62" s="348"/>
      <c r="U62" s="348"/>
      <c r="V62" s="348"/>
      <c r="W62" s="348"/>
      <c r="X62" s="348"/>
      <c r="Y62" s="348"/>
      <c r="Z62" s="348"/>
    </row>
    <row r="63">
      <c r="A63" s="348"/>
      <c r="B63" s="348"/>
      <c r="C63" s="348"/>
      <c r="D63" s="348"/>
      <c r="E63" s="348"/>
      <c r="F63" s="348"/>
      <c r="G63" s="348"/>
      <c r="H63" s="348"/>
      <c r="I63" s="348"/>
      <c r="J63" s="348"/>
      <c r="K63" s="348"/>
      <c r="L63" s="348"/>
      <c r="M63" s="348"/>
      <c r="N63" s="348"/>
      <c r="O63" s="348"/>
      <c r="P63" s="348"/>
      <c r="Q63" s="348"/>
      <c r="R63" s="348"/>
      <c r="S63" s="348"/>
      <c r="T63" s="348"/>
      <c r="U63" s="348"/>
      <c r="V63" s="348"/>
      <c r="W63" s="348"/>
      <c r="X63" s="348"/>
      <c r="Y63" s="348"/>
      <c r="Z63" s="348"/>
    </row>
    <row r="64">
      <c r="A64" s="348"/>
      <c r="B64" s="348"/>
      <c r="C64" s="348"/>
      <c r="D64" s="348"/>
      <c r="E64" s="348"/>
      <c r="F64" s="348"/>
      <c r="G64" s="348"/>
      <c r="H64" s="348"/>
      <c r="I64" s="348"/>
      <c r="J64" s="348"/>
      <c r="K64" s="348"/>
      <c r="L64" s="348"/>
      <c r="M64" s="348"/>
      <c r="N64" s="348"/>
      <c r="O64" s="348"/>
      <c r="P64" s="348"/>
      <c r="Q64" s="348"/>
      <c r="R64" s="348"/>
      <c r="S64" s="348"/>
      <c r="T64" s="348"/>
      <c r="U64" s="348"/>
      <c r="V64" s="348"/>
      <c r="W64" s="348"/>
      <c r="X64" s="348"/>
      <c r="Y64" s="348"/>
      <c r="Z64" s="348"/>
    </row>
    <row r="65">
      <c r="A65" s="348"/>
      <c r="B65" s="348"/>
      <c r="C65" s="348"/>
      <c r="D65" s="348"/>
      <c r="E65" s="348"/>
      <c r="F65" s="348"/>
      <c r="G65" s="348"/>
      <c r="H65" s="348"/>
      <c r="I65" s="348"/>
      <c r="J65" s="348"/>
      <c r="K65" s="348"/>
      <c r="L65" s="348"/>
      <c r="M65" s="348"/>
      <c r="N65" s="348"/>
      <c r="O65" s="348"/>
      <c r="P65" s="348"/>
      <c r="Q65" s="348"/>
      <c r="R65" s="348"/>
      <c r="S65" s="348"/>
      <c r="T65" s="348"/>
      <c r="U65" s="348"/>
      <c r="V65" s="348"/>
      <c r="W65" s="348"/>
      <c r="X65" s="348"/>
      <c r="Y65" s="348"/>
      <c r="Z65" s="348"/>
    </row>
    <row r="66">
      <c r="A66" s="348"/>
      <c r="B66" s="348"/>
      <c r="C66" s="348"/>
      <c r="D66" s="348"/>
      <c r="E66" s="348"/>
      <c r="F66" s="348"/>
      <c r="G66" s="348"/>
      <c r="H66" s="348"/>
      <c r="I66" s="348"/>
      <c r="J66" s="348"/>
      <c r="K66" s="348"/>
      <c r="L66" s="348"/>
      <c r="M66" s="348"/>
      <c r="N66" s="348"/>
      <c r="O66" s="348"/>
      <c r="P66" s="348"/>
      <c r="Q66" s="348"/>
      <c r="R66" s="348"/>
      <c r="S66" s="348"/>
      <c r="T66" s="348"/>
      <c r="U66" s="348"/>
      <c r="V66" s="348"/>
      <c r="W66" s="348"/>
      <c r="X66" s="348"/>
      <c r="Y66" s="348"/>
      <c r="Z66" s="348"/>
    </row>
    <row r="67">
      <c r="A67" s="348"/>
      <c r="B67" s="348"/>
      <c r="C67" s="348"/>
      <c r="D67" s="348"/>
      <c r="E67" s="348"/>
      <c r="F67" s="348"/>
      <c r="G67" s="348"/>
      <c r="H67" s="348"/>
      <c r="I67" s="348"/>
      <c r="J67" s="348"/>
      <c r="K67" s="348"/>
      <c r="L67" s="348"/>
      <c r="M67" s="348"/>
      <c r="N67" s="348"/>
      <c r="O67" s="348"/>
      <c r="P67" s="348"/>
      <c r="Q67" s="348"/>
      <c r="R67" s="348"/>
      <c r="S67" s="348"/>
      <c r="T67" s="348"/>
      <c r="U67" s="348"/>
      <c r="V67" s="348"/>
      <c r="W67" s="348"/>
      <c r="X67" s="348"/>
      <c r="Y67" s="348"/>
      <c r="Z67" s="348"/>
    </row>
    <row r="68">
      <c r="A68" s="348"/>
      <c r="B68" s="348"/>
      <c r="C68" s="348"/>
      <c r="D68" s="348"/>
      <c r="E68" s="348"/>
      <c r="F68" s="348"/>
      <c r="G68" s="348"/>
      <c r="H68" s="348"/>
      <c r="I68" s="348"/>
      <c r="J68" s="348"/>
      <c r="K68" s="348"/>
      <c r="L68" s="348"/>
      <c r="M68" s="348"/>
      <c r="N68" s="348"/>
      <c r="O68" s="348"/>
      <c r="P68" s="348"/>
      <c r="Q68" s="348"/>
      <c r="R68" s="348"/>
      <c r="S68" s="348"/>
      <c r="T68" s="348"/>
      <c r="U68" s="348"/>
      <c r="V68" s="348"/>
      <c r="W68" s="348"/>
      <c r="X68" s="348"/>
      <c r="Y68" s="348"/>
      <c r="Z68" s="348"/>
    </row>
    <row r="69">
      <c r="A69" s="348"/>
      <c r="B69" s="348"/>
      <c r="C69" s="348"/>
      <c r="D69" s="348"/>
      <c r="E69" s="348"/>
      <c r="F69" s="348"/>
      <c r="G69" s="348"/>
      <c r="H69" s="348"/>
      <c r="I69" s="348"/>
      <c r="J69" s="348"/>
      <c r="K69" s="348"/>
      <c r="L69" s="348"/>
      <c r="M69" s="348"/>
      <c r="N69" s="348"/>
      <c r="O69" s="348"/>
      <c r="P69" s="348"/>
      <c r="Q69" s="348"/>
      <c r="R69" s="348"/>
      <c r="S69" s="348"/>
      <c r="T69" s="348"/>
      <c r="U69" s="348"/>
      <c r="V69" s="348"/>
      <c r="W69" s="348"/>
      <c r="X69" s="348"/>
      <c r="Y69" s="348"/>
      <c r="Z69" s="348"/>
    </row>
    <row r="70">
      <c r="A70" s="348"/>
      <c r="B70" s="348"/>
      <c r="C70" s="348"/>
      <c r="D70" s="348"/>
      <c r="E70" s="348"/>
      <c r="F70" s="348"/>
      <c r="G70" s="348"/>
      <c r="H70" s="348"/>
      <c r="I70" s="348"/>
      <c r="J70" s="348"/>
      <c r="K70" s="348"/>
      <c r="L70" s="348"/>
      <c r="M70" s="348"/>
      <c r="N70" s="348"/>
      <c r="O70" s="348"/>
      <c r="P70" s="348"/>
      <c r="Q70" s="348"/>
      <c r="R70" s="348"/>
      <c r="S70" s="348"/>
      <c r="T70" s="348"/>
      <c r="U70" s="348"/>
      <c r="V70" s="348"/>
      <c r="W70" s="348"/>
      <c r="X70" s="348"/>
      <c r="Y70" s="348"/>
      <c r="Z70" s="348"/>
    </row>
    <row r="71">
      <c r="A71" s="348"/>
      <c r="B71" s="348"/>
      <c r="C71" s="348"/>
      <c r="D71" s="348"/>
      <c r="E71" s="348"/>
      <c r="F71" s="348"/>
      <c r="G71" s="348"/>
      <c r="H71" s="348"/>
      <c r="I71" s="348"/>
      <c r="J71" s="348"/>
      <c r="K71" s="348"/>
      <c r="L71" s="348"/>
      <c r="M71" s="348"/>
      <c r="N71" s="348"/>
      <c r="O71" s="348"/>
      <c r="P71" s="348"/>
      <c r="Q71" s="348"/>
      <c r="R71" s="348"/>
      <c r="S71" s="348"/>
      <c r="T71" s="348"/>
      <c r="U71" s="348"/>
      <c r="V71" s="348"/>
      <c r="W71" s="348"/>
      <c r="X71" s="348"/>
      <c r="Y71" s="348"/>
      <c r="Z71" s="348"/>
    </row>
    <row r="72">
      <c r="A72" s="348"/>
      <c r="B72" s="348"/>
      <c r="C72" s="348"/>
      <c r="D72" s="348"/>
      <c r="E72" s="348"/>
      <c r="F72" s="348"/>
      <c r="G72" s="348"/>
      <c r="H72" s="348"/>
      <c r="I72" s="348"/>
      <c r="J72" s="348"/>
      <c r="K72" s="348"/>
      <c r="L72" s="348"/>
      <c r="M72" s="348"/>
      <c r="N72" s="348"/>
      <c r="O72" s="348"/>
      <c r="P72" s="348"/>
      <c r="Q72" s="348"/>
      <c r="R72" s="348"/>
      <c r="S72" s="348"/>
      <c r="T72" s="348"/>
      <c r="U72" s="348"/>
      <c r="V72" s="348"/>
      <c r="W72" s="348"/>
      <c r="X72" s="348"/>
      <c r="Y72" s="348"/>
      <c r="Z72" s="348"/>
    </row>
    <row r="73">
      <c r="A73" s="348"/>
      <c r="B73" s="348"/>
      <c r="C73" s="348"/>
      <c r="D73" s="348"/>
      <c r="E73" s="348"/>
      <c r="F73" s="348"/>
      <c r="G73" s="348"/>
      <c r="H73" s="348"/>
      <c r="I73" s="348"/>
      <c r="J73" s="348"/>
      <c r="K73" s="348"/>
      <c r="L73" s="348"/>
      <c r="M73" s="348"/>
      <c r="N73" s="348"/>
      <c r="O73" s="348"/>
      <c r="P73" s="348"/>
      <c r="Q73" s="348"/>
      <c r="R73" s="348"/>
      <c r="S73" s="348"/>
      <c r="T73" s="348"/>
      <c r="U73" s="348"/>
      <c r="V73" s="348"/>
      <c r="W73" s="348"/>
      <c r="X73" s="348"/>
      <c r="Y73" s="348"/>
      <c r="Z73" s="348"/>
    </row>
    <row r="74">
      <c r="A74" s="348"/>
      <c r="B74" s="348"/>
      <c r="C74" s="348"/>
      <c r="D74" s="348"/>
      <c r="E74" s="348"/>
      <c r="F74" s="348"/>
      <c r="G74" s="348"/>
      <c r="H74" s="348"/>
      <c r="I74" s="348"/>
      <c r="J74" s="348"/>
      <c r="K74" s="348"/>
      <c r="L74" s="348"/>
      <c r="M74" s="348"/>
      <c r="N74" s="348"/>
      <c r="O74" s="348"/>
      <c r="P74" s="348"/>
      <c r="Q74" s="348"/>
      <c r="R74" s="348"/>
      <c r="S74" s="348"/>
      <c r="T74" s="348"/>
      <c r="U74" s="348"/>
      <c r="V74" s="348"/>
      <c r="W74" s="348"/>
      <c r="X74" s="348"/>
      <c r="Y74" s="348"/>
      <c r="Z74" s="348"/>
    </row>
    <row r="75">
      <c r="A75" s="348"/>
      <c r="B75" s="348"/>
      <c r="C75" s="348"/>
      <c r="D75" s="348"/>
      <c r="E75" s="348"/>
      <c r="F75" s="348"/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</row>
    <row r="76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</row>
    <row r="77">
      <c r="A77" s="348"/>
      <c r="B77" s="348"/>
      <c r="C77" s="348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8"/>
      <c r="T77" s="348"/>
      <c r="U77" s="348"/>
      <c r="V77" s="348"/>
      <c r="W77" s="348"/>
      <c r="X77" s="348"/>
      <c r="Y77" s="348"/>
      <c r="Z77" s="348"/>
    </row>
    <row r="78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</row>
    <row r="79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</row>
    <row r="80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</row>
    <row r="81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</row>
    <row r="82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</row>
    <row r="83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</row>
    <row r="84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</row>
    <row r="8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</row>
    <row r="86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</row>
    <row r="87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</row>
    <row r="88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</row>
    <row r="89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</row>
    <row r="90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</row>
    <row r="91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</row>
    <row r="92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</row>
    <row r="93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</row>
    <row r="94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</row>
    <row r="9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</row>
    <row r="96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</row>
    <row r="97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</row>
    <row r="98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</row>
    <row r="99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</row>
    <row r="100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</row>
    <row r="101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</row>
    <row r="102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</row>
    <row r="103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</row>
    <row r="104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</row>
    <row r="10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</row>
    <row r="106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</row>
    <row r="107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</row>
    <row r="108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</row>
    <row r="109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</row>
    <row r="110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</row>
    <row r="111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</row>
    <row r="112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</row>
    <row r="113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</row>
    <row r="114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</row>
    <row r="11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</row>
    <row r="116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</row>
    <row r="117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</row>
    <row r="118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</row>
    <row r="119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</row>
    <row r="120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</row>
    <row r="121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</row>
    <row r="122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</row>
    <row r="123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</row>
    <row r="124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</row>
    <row r="12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</row>
    <row r="126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</row>
    <row r="127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</row>
    <row r="128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</row>
    <row r="129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</row>
    <row r="130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</row>
    <row r="131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</row>
    <row r="132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</row>
    <row r="133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</row>
    <row r="134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</row>
    <row r="13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</row>
    <row r="136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</row>
    <row r="137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</row>
    <row r="138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</row>
    <row r="139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</row>
    <row r="140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</row>
    <row r="141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</row>
    <row r="142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</row>
    <row r="143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</row>
    <row r="144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</row>
    <row r="1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</row>
    <row r="146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</row>
    <row r="147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</row>
    <row r="148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</row>
    <row r="149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</row>
    <row r="150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</row>
    <row r="151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</row>
    <row r="152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</row>
    <row r="153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</row>
    <row r="154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</row>
    <row r="15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</row>
    <row r="156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</row>
    <row r="157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</row>
    <row r="158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</row>
    <row r="159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</row>
    <row r="160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</row>
    <row r="161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</row>
    <row r="162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</row>
    <row r="163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</row>
    <row r="164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</row>
    <row r="16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</row>
    <row r="166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</row>
    <row r="167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</row>
    <row r="168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</row>
    <row r="169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</row>
    <row r="170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</row>
    <row r="171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</row>
    <row r="172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</row>
    <row r="173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</row>
    <row r="174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</row>
    <row r="17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</row>
    <row r="176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</row>
    <row r="177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</row>
    <row r="178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</row>
    <row r="179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</row>
    <row r="180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</row>
    <row r="181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</row>
    <row r="182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</row>
    <row r="183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</row>
    <row r="184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</row>
    <row r="18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</row>
    <row r="186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</row>
    <row r="187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</row>
    <row r="188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</row>
    <row r="189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</row>
    <row r="190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</row>
    <row r="191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</row>
    <row r="192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</row>
    <row r="193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</row>
    <row r="194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</row>
    <row r="19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</row>
    <row r="196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</row>
    <row r="197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</row>
    <row r="198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</row>
    <row r="199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</row>
    <row r="200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</row>
    <row r="201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</row>
    <row r="202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</row>
    <row r="203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</row>
    <row r="204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</row>
    <row r="20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</row>
    <row r="206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</row>
    <row r="207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</row>
    <row r="208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</row>
    <row r="209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</row>
    <row r="210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</row>
    <row r="211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</row>
    <row r="212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</row>
    <row r="213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</row>
    <row r="214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</row>
    <row r="21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</row>
    <row r="216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</row>
    <row r="217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</row>
    <row r="218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</row>
    <row r="219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</row>
    <row r="220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</row>
    <row r="221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</row>
    <row r="222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</row>
    <row r="223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</row>
    <row r="224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</row>
    <row r="22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</row>
    <row r="226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</row>
    <row r="227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</row>
    <row r="228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</row>
    <row r="229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</row>
    <row r="230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</row>
    <row r="231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</row>
    <row r="232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</row>
    <row r="233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</row>
    <row r="234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</row>
    <row r="23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</row>
    <row r="236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</row>
    <row r="237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</row>
    <row r="238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</row>
    <row r="239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</row>
    <row r="240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</row>
    <row r="241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</row>
    <row r="242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</row>
    <row r="243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</row>
    <row r="244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</row>
    <row r="2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</row>
    <row r="246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</row>
    <row r="247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</row>
    <row r="248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</row>
    <row r="249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</row>
    <row r="250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</row>
    <row r="251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</row>
    <row r="252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</row>
    <row r="253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</row>
    <row r="254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</row>
    <row r="25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</row>
    <row r="256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</row>
    <row r="257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</row>
    <row r="258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</row>
    <row r="259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</row>
    <row r="260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</row>
    <row r="261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</row>
    <row r="262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</row>
    <row r="263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</row>
    <row r="264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</row>
    <row r="26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</row>
    <row r="266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</row>
    <row r="267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</row>
    <row r="268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</row>
    <row r="269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</row>
    <row r="270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</row>
    <row r="271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</row>
    <row r="272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</row>
    <row r="273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</row>
    <row r="274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</row>
    <row r="27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</row>
    <row r="276">
      <c r="A276" s="348"/>
      <c r="B276" s="348"/>
      <c r="C276" s="348"/>
      <c r="D276" s="348"/>
      <c r="E276" s="348"/>
      <c r="F276" s="348"/>
      <c r="G276" s="348"/>
      <c r="H276" s="348"/>
      <c r="I276" s="348"/>
      <c r="J276" s="348"/>
      <c r="K276" s="348"/>
      <c r="L276" s="348"/>
      <c r="M276" s="348"/>
      <c r="N276" s="348"/>
      <c r="O276" s="348"/>
      <c r="P276" s="348"/>
      <c r="Q276" s="348"/>
      <c r="R276" s="348"/>
      <c r="S276" s="348"/>
      <c r="T276" s="348"/>
      <c r="U276" s="348"/>
      <c r="V276" s="348"/>
      <c r="W276" s="348"/>
      <c r="X276" s="348"/>
      <c r="Y276" s="348"/>
      <c r="Z276" s="348"/>
    </row>
    <row r="277">
      <c r="A277" s="348"/>
      <c r="B277" s="348"/>
      <c r="C277" s="348"/>
      <c r="D277" s="348"/>
      <c r="E277" s="348"/>
      <c r="F277" s="348"/>
      <c r="G277" s="348"/>
      <c r="H277" s="348"/>
      <c r="I277" s="348"/>
      <c r="J277" s="348"/>
      <c r="K277" s="348"/>
      <c r="L277" s="348"/>
      <c r="M277" s="348"/>
      <c r="N277" s="348"/>
      <c r="O277" s="348"/>
      <c r="P277" s="348"/>
      <c r="Q277" s="348"/>
      <c r="R277" s="348"/>
      <c r="S277" s="348"/>
      <c r="T277" s="348"/>
      <c r="U277" s="348"/>
      <c r="V277" s="348"/>
      <c r="W277" s="348"/>
      <c r="X277" s="348"/>
      <c r="Y277" s="348"/>
      <c r="Z277" s="348"/>
    </row>
    <row r="278">
      <c r="A278" s="348"/>
      <c r="B278" s="348"/>
      <c r="C278" s="348"/>
      <c r="D278" s="348"/>
      <c r="E278" s="348"/>
      <c r="F278" s="348"/>
      <c r="G278" s="348"/>
      <c r="H278" s="348"/>
      <c r="I278" s="348"/>
      <c r="J278" s="348"/>
      <c r="K278" s="348"/>
      <c r="L278" s="348"/>
      <c r="M278" s="348"/>
      <c r="N278" s="348"/>
      <c r="O278" s="348"/>
      <c r="P278" s="348"/>
      <c r="Q278" s="348"/>
      <c r="R278" s="348"/>
      <c r="S278" s="348"/>
      <c r="T278" s="348"/>
      <c r="U278" s="348"/>
      <c r="V278" s="348"/>
      <c r="W278" s="348"/>
      <c r="X278" s="348"/>
      <c r="Y278" s="348"/>
      <c r="Z278" s="348"/>
    </row>
    <row r="279">
      <c r="A279" s="348"/>
      <c r="B279" s="348"/>
      <c r="C279" s="348"/>
      <c r="D279" s="348"/>
      <c r="E279" s="348"/>
      <c r="F279" s="348"/>
      <c r="G279" s="348"/>
      <c r="H279" s="348"/>
      <c r="I279" s="348"/>
      <c r="J279" s="348"/>
      <c r="K279" s="348"/>
      <c r="L279" s="348"/>
      <c r="M279" s="348"/>
      <c r="N279" s="348"/>
      <c r="O279" s="348"/>
      <c r="P279" s="348"/>
      <c r="Q279" s="348"/>
      <c r="R279" s="348"/>
      <c r="S279" s="348"/>
      <c r="T279" s="348"/>
      <c r="U279" s="348"/>
      <c r="V279" s="348"/>
      <c r="W279" s="348"/>
      <c r="X279" s="348"/>
      <c r="Y279" s="348"/>
      <c r="Z279" s="348"/>
    </row>
    <row r="280">
      <c r="A280" s="348"/>
      <c r="B280" s="348"/>
      <c r="C280" s="348"/>
      <c r="D280" s="348"/>
      <c r="E280" s="348"/>
      <c r="F280" s="348"/>
      <c r="G280" s="348"/>
      <c r="H280" s="348"/>
      <c r="I280" s="348"/>
      <c r="J280" s="348"/>
      <c r="K280" s="348"/>
      <c r="L280" s="348"/>
      <c r="M280" s="348"/>
      <c r="N280" s="348"/>
      <c r="O280" s="348"/>
      <c r="P280" s="348"/>
      <c r="Q280" s="348"/>
      <c r="R280" s="348"/>
      <c r="S280" s="348"/>
      <c r="T280" s="348"/>
      <c r="U280" s="348"/>
      <c r="V280" s="348"/>
      <c r="W280" s="348"/>
      <c r="X280" s="348"/>
      <c r="Y280" s="348"/>
      <c r="Z280" s="348"/>
    </row>
    <row r="281">
      <c r="A281" s="348"/>
      <c r="B281" s="348"/>
      <c r="C281" s="348"/>
      <c r="D281" s="348"/>
      <c r="E281" s="348"/>
      <c r="F281" s="348"/>
      <c r="G281" s="348"/>
      <c r="H281" s="348"/>
      <c r="I281" s="348"/>
      <c r="J281" s="348"/>
      <c r="K281" s="348"/>
      <c r="L281" s="348"/>
      <c r="M281" s="348"/>
      <c r="N281" s="348"/>
      <c r="O281" s="348"/>
      <c r="P281" s="348"/>
      <c r="Q281" s="348"/>
      <c r="R281" s="348"/>
      <c r="S281" s="348"/>
      <c r="T281" s="348"/>
      <c r="U281" s="348"/>
      <c r="V281" s="348"/>
      <c r="W281" s="348"/>
      <c r="X281" s="348"/>
      <c r="Y281" s="348"/>
      <c r="Z281" s="348"/>
    </row>
    <row r="282">
      <c r="A282" s="348"/>
      <c r="B282" s="348"/>
      <c r="C282" s="348"/>
      <c r="D282" s="348"/>
      <c r="E282" s="348"/>
      <c r="F282" s="348"/>
      <c r="G282" s="348"/>
      <c r="H282" s="348"/>
      <c r="I282" s="348"/>
      <c r="J282" s="348"/>
      <c r="K282" s="348"/>
      <c r="L282" s="348"/>
      <c r="M282" s="348"/>
      <c r="N282" s="348"/>
      <c r="O282" s="348"/>
      <c r="P282" s="348"/>
      <c r="Q282" s="348"/>
      <c r="R282" s="348"/>
      <c r="S282" s="348"/>
      <c r="T282" s="348"/>
      <c r="U282" s="348"/>
      <c r="V282" s="348"/>
      <c r="W282" s="348"/>
      <c r="X282" s="348"/>
      <c r="Y282" s="348"/>
      <c r="Z282" s="348"/>
    </row>
    <row r="283">
      <c r="A283" s="348"/>
      <c r="B283" s="348"/>
      <c r="C283" s="348"/>
      <c r="D283" s="348"/>
      <c r="E283" s="348"/>
      <c r="F283" s="348"/>
      <c r="G283" s="348"/>
      <c r="H283" s="348"/>
      <c r="I283" s="348"/>
      <c r="J283" s="348"/>
      <c r="K283" s="348"/>
      <c r="L283" s="348"/>
      <c r="M283" s="348"/>
      <c r="N283" s="348"/>
      <c r="O283" s="348"/>
      <c r="P283" s="348"/>
      <c r="Q283" s="348"/>
      <c r="R283" s="348"/>
      <c r="S283" s="348"/>
      <c r="T283" s="348"/>
      <c r="U283" s="348"/>
      <c r="V283" s="348"/>
      <c r="W283" s="348"/>
      <c r="X283" s="348"/>
      <c r="Y283" s="348"/>
      <c r="Z283" s="348"/>
    </row>
    <row r="284">
      <c r="A284" s="348"/>
      <c r="B284" s="348"/>
      <c r="C284" s="348"/>
      <c r="D284" s="348"/>
      <c r="E284" s="348"/>
      <c r="F284" s="348"/>
      <c r="G284" s="348"/>
      <c r="H284" s="348"/>
      <c r="I284" s="348"/>
      <c r="J284" s="348"/>
      <c r="K284" s="348"/>
      <c r="L284" s="348"/>
      <c r="M284" s="348"/>
      <c r="N284" s="348"/>
      <c r="O284" s="348"/>
      <c r="P284" s="348"/>
      <c r="Q284" s="348"/>
      <c r="R284" s="348"/>
      <c r="S284" s="348"/>
      <c r="T284" s="348"/>
      <c r="U284" s="348"/>
      <c r="V284" s="348"/>
      <c r="W284" s="348"/>
      <c r="X284" s="348"/>
      <c r="Y284" s="348"/>
      <c r="Z284" s="348"/>
    </row>
    <row r="285">
      <c r="A285" s="348"/>
      <c r="B285" s="348"/>
      <c r="C285" s="348"/>
      <c r="D285" s="348"/>
      <c r="E285" s="348"/>
      <c r="F285" s="348"/>
      <c r="G285" s="348"/>
      <c r="H285" s="348"/>
      <c r="I285" s="348"/>
      <c r="J285" s="348"/>
      <c r="K285" s="348"/>
      <c r="L285" s="348"/>
      <c r="M285" s="348"/>
      <c r="N285" s="348"/>
      <c r="O285" s="348"/>
      <c r="P285" s="348"/>
      <c r="Q285" s="348"/>
      <c r="R285" s="348"/>
      <c r="S285" s="348"/>
      <c r="T285" s="348"/>
      <c r="U285" s="348"/>
      <c r="V285" s="348"/>
      <c r="W285" s="348"/>
      <c r="X285" s="348"/>
      <c r="Y285" s="348"/>
      <c r="Z285" s="348"/>
    </row>
    <row r="286">
      <c r="A286" s="348"/>
      <c r="B286" s="348"/>
      <c r="C286" s="348"/>
      <c r="D286" s="348"/>
      <c r="E286" s="348"/>
      <c r="F286" s="348"/>
      <c r="G286" s="348"/>
      <c r="H286" s="348"/>
      <c r="I286" s="348"/>
      <c r="J286" s="348"/>
      <c r="K286" s="348"/>
      <c r="L286" s="348"/>
      <c r="M286" s="348"/>
      <c r="N286" s="348"/>
      <c r="O286" s="348"/>
      <c r="P286" s="348"/>
      <c r="Q286" s="348"/>
      <c r="R286" s="348"/>
      <c r="S286" s="348"/>
      <c r="T286" s="348"/>
      <c r="U286" s="348"/>
      <c r="V286" s="348"/>
      <c r="W286" s="348"/>
      <c r="X286" s="348"/>
      <c r="Y286" s="348"/>
      <c r="Z286" s="348"/>
    </row>
    <row r="287">
      <c r="A287" s="348"/>
      <c r="B287" s="348"/>
      <c r="C287" s="348"/>
      <c r="D287" s="348"/>
      <c r="E287" s="348"/>
      <c r="F287" s="348"/>
      <c r="G287" s="348"/>
      <c r="H287" s="348"/>
      <c r="I287" s="348"/>
      <c r="J287" s="348"/>
      <c r="K287" s="348"/>
      <c r="L287" s="348"/>
      <c r="M287" s="348"/>
      <c r="N287" s="348"/>
      <c r="O287" s="348"/>
      <c r="P287" s="348"/>
      <c r="Q287" s="348"/>
      <c r="R287" s="348"/>
      <c r="S287" s="348"/>
      <c r="T287" s="348"/>
      <c r="U287" s="348"/>
      <c r="V287" s="348"/>
      <c r="W287" s="348"/>
      <c r="X287" s="348"/>
      <c r="Y287" s="348"/>
      <c r="Z287" s="348"/>
    </row>
    <row r="288">
      <c r="A288" s="348"/>
      <c r="B288" s="348"/>
      <c r="C288" s="348"/>
      <c r="D288" s="348"/>
      <c r="E288" s="348"/>
      <c r="F288" s="348"/>
      <c r="G288" s="348"/>
      <c r="H288" s="348"/>
      <c r="I288" s="348"/>
      <c r="J288" s="348"/>
      <c r="K288" s="348"/>
      <c r="L288" s="348"/>
      <c r="M288" s="348"/>
      <c r="N288" s="348"/>
      <c r="O288" s="348"/>
      <c r="P288" s="348"/>
      <c r="Q288" s="348"/>
      <c r="R288" s="348"/>
      <c r="S288" s="348"/>
      <c r="T288" s="348"/>
      <c r="U288" s="348"/>
      <c r="V288" s="348"/>
      <c r="W288" s="348"/>
      <c r="X288" s="348"/>
      <c r="Y288" s="348"/>
      <c r="Z288" s="348"/>
    </row>
    <row r="289">
      <c r="A289" s="348"/>
      <c r="B289" s="348"/>
      <c r="C289" s="348"/>
      <c r="D289" s="348"/>
      <c r="E289" s="348"/>
      <c r="F289" s="348"/>
      <c r="G289" s="348"/>
      <c r="H289" s="348"/>
      <c r="I289" s="348"/>
      <c r="J289" s="348"/>
      <c r="K289" s="348"/>
      <c r="L289" s="348"/>
      <c r="M289" s="348"/>
      <c r="N289" s="348"/>
      <c r="O289" s="348"/>
      <c r="P289" s="348"/>
      <c r="Q289" s="348"/>
      <c r="R289" s="348"/>
      <c r="S289" s="348"/>
      <c r="T289" s="348"/>
      <c r="U289" s="348"/>
      <c r="V289" s="348"/>
      <c r="W289" s="348"/>
      <c r="X289" s="348"/>
      <c r="Y289" s="348"/>
      <c r="Z289" s="348"/>
    </row>
    <row r="290">
      <c r="A290" s="348"/>
      <c r="B290" s="348"/>
      <c r="C290" s="348"/>
      <c r="D290" s="348"/>
      <c r="E290" s="348"/>
      <c r="F290" s="348"/>
      <c r="G290" s="348"/>
      <c r="H290" s="348"/>
      <c r="I290" s="348"/>
      <c r="J290" s="348"/>
      <c r="K290" s="348"/>
      <c r="L290" s="348"/>
      <c r="M290" s="348"/>
      <c r="N290" s="348"/>
      <c r="O290" s="348"/>
      <c r="P290" s="348"/>
      <c r="Q290" s="348"/>
      <c r="R290" s="348"/>
      <c r="S290" s="348"/>
      <c r="T290" s="348"/>
      <c r="U290" s="348"/>
      <c r="V290" s="348"/>
      <c r="W290" s="348"/>
      <c r="X290" s="348"/>
      <c r="Y290" s="348"/>
      <c r="Z290" s="348"/>
    </row>
    <row r="291">
      <c r="A291" s="348"/>
      <c r="B291" s="348"/>
      <c r="C291" s="348"/>
      <c r="D291" s="348"/>
      <c r="E291" s="348"/>
      <c r="F291" s="348"/>
      <c r="G291" s="348"/>
      <c r="H291" s="348"/>
      <c r="I291" s="348"/>
      <c r="J291" s="348"/>
      <c r="K291" s="348"/>
      <c r="L291" s="348"/>
      <c r="M291" s="348"/>
      <c r="N291" s="348"/>
      <c r="O291" s="348"/>
      <c r="P291" s="348"/>
      <c r="Q291" s="348"/>
      <c r="R291" s="348"/>
      <c r="S291" s="348"/>
      <c r="T291" s="348"/>
      <c r="U291" s="348"/>
      <c r="V291" s="348"/>
      <c r="W291" s="348"/>
      <c r="X291" s="348"/>
      <c r="Y291" s="348"/>
      <c r="Z291" s="348"/>
    </row>
    <row r="292">
      <c r="A292" s="348"/>
      <c r="B292" s="348"/>
      <c r="C292" s="348"/>
      <c r="D292" s="348"/>
      <c r="E292" s="348"/>
      <c r="F292" s="348"/>
      <c r="G292" s="348"/>
      <c r="H292" s="348"/>
      <c r="I292" s="348"/>
      <c r="J292" s="348"/>
      <c r="K292" s="348"/>
      <c r="L292" s="348"/>
      <c r="M292" s="348"/>
      <c r="N292" s="348"/>
      <c r="O292" s="348"/>
      <c r="P292" s="348"/>
      <c r="Q292" s="348"/>
      <c r="R292" s="348"/>
      <c r="S292" s="348"/>
      <c r="T292" s="348"/>
      <c r="U292" s="348"/>
      <c r="V292" s="348"/>
      <c r="W292" s="348"/>
      <c r="X292" s="348"/>
      <c r="Y292" s="348"/>
      <c r="Z292" s="348"/>
    </row>
    <row r="293">
      <c r="A293" s="348"/>
      <c r="B293" s="348"/>
      <c r="C293" s="348"/>
      <c r="D293" s="348"/>
      <c r="E293" s="348"/>
      <c r="F293" s="348"/>
      <c r="G293" s="348"/>
      <c r="H293" s="348"/>
      <c r="I293" s="348"/>
      <c r="J293" s="348"/>
      <c r="K293" s="348"/>
      <c r="L293" s="348"/>
      <c r="M293" s="348"/>
      <c r="N293" s="348"/>
      <c r="O293" s="348"/>
      <c r="P293" s="348"/>
      <c r="Q293" s="348"/>
      <c r="R293" s="348"/>
      <c r="S293" s="348"/>
      <c r="T293" s="348"/>
      <c r="U293" s="348"/>
      <c r="V293" s="348"/>
      <c r="W293" s="348"/>
      <c r="X293" s="348"/>
      <c r="Y293" s="348"/>
      <c r="Z293" s="348"/>
    </row>
    <row r="294">
      <c r="A294" s="348"/>
      <c r="B294" s="348"/>
      <c r="C294" s="348"/>
      <c r="D294" s="348"/>
      <c r="E294" s="348"/>
      <c r="F294" s="348"/>
      <c r="G294" s="348"/>
      <c r="H294" s="348"/>
      <c r="I294" s="348"/>
      <c r="J294" s="348"/>
      <c r="K294" s="348"/>
      <c r="L294" s="348"/>
      <c r="M294" s="348"/>
      <c r="N294" s="348"/>
      <c r="O294" s="348"/>
      <c r="P294" s="348"/>
      <c r="Q294" s="348"/>
      <c r="R294" s="348"/>
      <c r="S294" s="348"/>
      <c r="T294" s="348"/>
      <c r="U294" s="348"/>
      <c r="V294" s="348"/>
      <c r="W294" s="348"/>
      <c r="X294" s="348"/>
      <c r="Y294" s="348"/>
      <c r="Z294" s="348"/>
    </row>
    <row r="295">
      <c r="A295" s="348"/>
      <c r="B295" s="348"/>
      <c r="C295" s="348"/>
      <c r="D295" s="348"/>
      <c r="E295" s="348"/>
      <c r="F295" s="348"/>
      <c r="G295" s="348"/>
      <c r="H295" s="348"/>
      <c r="I295" s="348"/>
      <c r="J295" s="348"/>
      <c r="K295" s="348"/>
      <c r="L295" s="348"/>
      <c r="M295" s="348"/>
      <c r="N295" s="348"/>
      <c r="O295" s="348"/>
      <c r="P295" s="348"/>
      <c r="Q295" s="348"/>
      <c r="R295" s="348"/>
      <c r="S295" s="348"/>
      <c r="T295" s="348"/>
      <c r="U295" s="348"/>
      <c r="V295" s="348"/>
      <c r="W295" s="348"/>
      <c r="X295" s="348"/>
      <c r="Y295" s="348"/>
      <c r="Z295" s="348"/>
    </row>
    <row r="296">
      <c r="A296" s="348"/>
      <c r="B296" s="348"/>
      <c r="C296" s="348"/>
      <c r="D296" s="348"/>
      <c r="E296" s="348"/>
      <c r="F296" s="348"/>
      <c r="G296" s="348"/>
      <c r="H296" s="348"/>
      <c r="I296" s="348"/>
      <c r="J296" s="348"/>
      <c r="K296" s="348"/>
      <c r="L296" s="348"/>
      <c r="M296" s="348"/>
      <c r="N296" s="348"/>
      <c r="O296" s="348"/>
      <c r="P296" s="348"/>
      <c r="Q296" s="348"/>
      <c r="R296" s="348"/>
      <c r="S296" s="348"/>
      <c r="T296" s="348"/>
      <c r="U296" s="348"/>
      <c r="V296" s="348"/>
      <c r="W296" s="348"/>
      <c r="X296" s="348"/>
      <c r="Y296" s="348"/>
      <c r="Z296" s="348"/>
    </row>
    <row r="297">
      <c r="A297" s="348"/>
      <c r="B297" s="348"/>
      <c r="C297" s="348"/>
      <c r="D297" s="348"/>
      <c r="E297" s="348"/>
      <c r="F297" s="348"/>
      <c r="G297" s="348"/>
      <c r="H297" s="348"/>
      <c r="I297" s="348"/>
      <c r="J297" s="348"/>
      <c r="K297" s="348"/>
      <c r="L297" s="348"/>
      <c r="M297" s="348"/>
      <c r="N297" s="348"/>
      <c r="O297" s="348"/>
      <c r="P297" s="348"/>
      <c r="Q297" s="348"/>
      <c r="R297" s="348"/>
      <c r="S297" s="348"/>
      <c r="T297" s="348"/>
      <c r="U297" s="348"/>
      <c r="V297" s="348"/>
      <c r="W297" s="348"/>
      <c r="X297" s="348"/>
      <c r="Y297" s="348"/>
      <c r="Z297" s="348"/>
    </row>
    <row r="298">
      <c r="A298" s="348"/>
      <c r="B298" s="348"/>
      <c r="C298" s="348"/>
      <c r="D298" s="348"/>
      <c r="E298" s="348"/>
      <c r="F298" s="348"/>
      <c r="G298" s="348"/>
      <c r="H298" s="348"/>
      <c r="I298" s="348"/>
      <c r="J298" s="348"/>
      <c r="K298" s="348"/>
      <c r="L298" s="348"/>
      <c r="M298" s="348"/>
      <c r="N298" s="348"/>
      <c r="O298" s="348"/>
      <c r="P298" s="348"/>
      <c r="Q298" s="348"/>
      <c r="R298" s="348"/>
      <c r="S298" s="348"/>
      <c r="T298" s="348"/>
      <c r="U298" s="348"/>
      <c r="V298" s="348"/>
      <c r="W298" s="348"/>
      <c r="X298" s="348"/>
      <c r="Y298" s="348"/>
      <c r="Z298" s="348"/>
    </row>
    <row r="299">
      <c r="A299" s="348"/>
      <c r="B299" s="348"/>
      <c r="C299" s="348"/>
      <c r="D299" s="348"/>
      <c r="E299" s="348"/>
      <c r="F299" s="348"/>
      <c r="G299" s="348"/>
      <c r="H299" s="348"/>
      <c r="I299" s="348"/>
      <c r="J299" s="348"/>
      <c r="K299" s="348"/>
      <c r="L299" s="348"/>
      <c r="M299" s="348"/>
      <c r="N299" s="348"/>
      <c r="O299" s="348"/>
      <c r="P299" s="348"/>
      <c r="Q299" s="348"/>
      <c r="R299" s="348"/>
      <c r="S299" s="348"/>
      <c r="T299" s="348"/>
      <c r="U299" s="348"/>
      <c r="V299" s="348"/>
      <c r="W299" s="348"/>
      <c r="X299" s="348"/>
      <c r="Y299" s="348"/>
      <c r="Z299" s="348"/>
    </row>
    <row r="300">
      <c r="A300" s="348"/>
      <c r="B300" s="348"/>
      <c r="C300" s="348"/>
      <c r="D300" s="348"/>
      <c r="E300" s="348"/>
      <c r="F300" s="348"/>
      <c r="G300" s="348"/>
      <c r="H300" s="348"/>
      <c r="I300" s="348"/>
      <c r="J300" s="348"/>
      <c r="K300" s="348"/>
      <c r="L300" s="348"/>
      <c r="M300" s="348"/>
      <c r="N300" s="348"/>
      <c r="O300" s="348"/>
      <c r="P300" s="348"/>
      <c r="Q300" s="348"/>
      <c r="R300" s="348"/>
      <c r="S300" s="348"/>
      <c r="T300" s="348"/>
      <c r="U300" s="348"/>
      <c r="V300" s="348"/>
      <c r="W300" s="348"/>
      <c r="X300" s="348"/>
      <c r="Y300" s="348"/>
      <c r="Z300" s="348"/>
    </row>
    <row r="301">
      <c r="A301" s="348"/>
      <c r="B301" s="348"/>
      <c r="C301" s="348"/>
      <c r="D301" s="348"/>
      <c r="E301" s="348"/>
      <c r="F301" s="348"/>
      <c r="G301" s="348"/>
      <c r="H301" s="348"/>
      <c r="I301" s="348"/>
      <c r="J301" s="348"/>
      <c r="K301" s="348"/>
      <c r="L301" s="348"/>
      <c r="M301" s="348"/>
      <c r="N301" s="348"/>
      <c r="O301" s="348"/>
      <c r="P301" s="348"/>
      <c r="Q301" s="348"/>
      <c r="R301" s="348"/>
      <c r="S301" s="348"/>
      <c r="T301" s="348"/>
      <c r="U301" s="348"/>
      <c r="V301" s="348"/>
      <c r="W301" s="348"/>
      <c r="X301" s="348"/>
      <c r="Y301" s="348"/>
      <c r="Z301" s="348"/>
    </row>
    <row r="302">
      <c r="A302" s="348"/>
      <c r="B302" s="348"/>
      <c r="C302" s="348"/>
      <c r="D302" s="348"/>
      <c r="E302" s="348"/>
      <c r="F302" s="348"/>
      <c r="G302" s="348"/>
      <c r="H302" s="348"/>
      <c r="I302" s="348"/>
      <c r="J302" s="348"/>
      <c r="K302" s="348"/>
      <c r="L302" s="348"/>
      <c r="M302" s="348"/>
      <c r="N302" s="348"/>
      <c r="O302" s="348"/>
      <c r="P302" s="348"/>
      <c r="Q302" s="348"/>
      <c r="R302" s="348"/>
      <c r="S302" s="348"/>
      <c r="T302" s="348"/>
      <c r="U302" s="348"/>
      <c r="V302" s="348"/>
      <c r="W302" s="348"/>
      <c r="X302" s="348"/>
      <c r="Y302" s="348"/>
      <c r="Z302" s="348"/>
    </row>
    <row r="303">
      <c r="A303" s="348"/>
      <c r="B303" s="348"/>
      <c r="C303" s="348"/>
      <c r="D303" s="348"/>
      <c r="E303" s="348"/>
      <c r="F303" s="348"/>
      <c r="G303" s="348"/>
      <c r="H303" s="348"/>
      <c r="I303" s="348"/>
      <c r="J303" s="348"/>
      <c r="K303" s="348"/>
      <c r="L303" s="348"/>
      <c r="M303" s="348"/>
      <c r="N303" s="348"/>
      <c r="O303" s="348"/>
      <c r="P303" s="348"/>
      <c r="Q303" s="348"/>
      <c r="R303" s="348"/>
      <c r="S303" s="348"/>
      <c r="T303" s="348"/>
      <c r="U303" s="348"/>
      <c r="V303" s="348"/>
      <c r="W303" s="348"/>
      <c r="X303" s="348"/>
      <c r="Y303" s="348"/>
      <c r="Z303" s="348"/>
    </row>
    <row r="304">
      <c r="A304" s="348"/>
      <c r="B304" s="348"/>
      <c r="C304" s="348"/>
      <c r="D304" s="348"/>
      <c r="E304" s="348"/>
      <c r="F304" s="348"/>
      <c r="G304" s="348"/>
      <c r="H304" s="348"/>
      <c r="I304" s="348"/>
      <c r="J304" s="348"/>
      <c r="K304" s="348"/>
      <c r="L304" s="348"/>
      <c r="M304" s="348"/>
      <c r="N304" s="348"/>
      <c r="O304" s="348"/>
      <c r="P304" s="348"/>
      <c r="Q304" s="348"/>
      <c r="R304" s="348"/>
      <c r="S304" s="348"/>
      <c r="T304" s="348"/>
      <c r="U304" s="348"/>
      <c r="V304" s="348"/>
      <c r="W304" s="348"/>
      <c r="X304" s="348"/>
      <c r="Y304" s="348"/>
      <c r="Z304" s="348"/>
    </row>
    <row r="305">
      <c r="A305" s="348"/>
      <c r="B305" s="348"/>
      <c r="C305" s="348"/>
      <c r="D305" s="348"/>
      <c r="E305" s="348"/>
      <c r="F305" s="348"/>
      <c r="G305" s="348"/>
      <c r="H305" s="348"/>
      <c r="I305" s="348"/>
      <c r="J305" s="348"/>
      <c r="K305" s="348"/>
      <c r="L305" s="348"/>
      <c r="M305" s="348"/>
      <c r="N305" s="348"/>
      <c r="O305" s="348"/>
      <c r="P305" s="348"/>
      <c r="Q305" s="348"/>
      <c r="R305" s="348"/>
      <c r="S305" s="348"/>
      <c r="T305" s="348"/>
      <c r="U305" s="348"/>
      <c r="V305" s="348"/>
      <c r="W305" s="348"/>
      <c r="X305" s="348"/>
      <c r="Y305" s="348"/>
      <c r="Z305" s="348"/>
    </row>
    <row r="306">
      <c r="A306" s="348"/>
      <c r="B306" s="348"/>
      <c r="C306" s="348"/>
      <c r="D306" s="348"/>
      <c r="E306" s="348"/>
      <c r="F306" s="348"/>
      <c r="G306" s="348"/>
      <c r="H306" s="348"/>
      <c r="I306" s="348"/>
      <c r="J306" s="348"/>
      <c r="K306" s="348"/>
      <c r="L306" s="348"/>
      <c r="M306" s="348"/>
      <c r="N306" s="348"/>
      <c r="O306" s="348"/>
      <c r="P306" s="348"/>
      <c r="Q306" s="348"/>
      <c r="R306" s="348"/>
      <c r="S306" s="348"/>
      <c r="T306" s="348"/>
      <c r="U306" s="348"/>
      <c r="V306" s="348"/>
      <c r="W306" s="348"/>
      <c r="X306" s="348"/>
      <c r="Y306" s="348"/>
      <c r="Z306" s="348"/>
    </row>
    <row r="307">
      <c r="A307" s="348"/>
      <c r="B307" s="348"/>
      <c r="C307" s="348"/>
      <c r="D307" s="348"/>
      <c r="E307" s="348"/>
      <c r="F307" s="348"/>
      <c r="G307" s="348"/>
      <c r="H307" s="348"/>
      <c r="I307" s="348"/>
      <c r="J307" s="348"/>
      <c r="K307" s="348"/>
      <c r="L307" s="348"/>
      <c r="M307" s="348"/>
      <c r="N307" s="348"/>
      <c r="O307" s="348"/>
      <c r="P307" s="348"/>
      <c r="Q307" s="348"/>
      <c r="R307" s="348"/>
      <c r="S307" s="348"/>
      <c r="T307" s="348"/>
      <c r="U307" s="348"/>
      <c r="V307" s="348"/>
      <c r="W307" s="348"/>
      <c r="X307" s="348"/>
      <c r="Y307" s="348"/>
      <c r="Z307" s="348"/>
    </row>
    <row r="308">
      <c r="A308" s="348"/>
      <c r="B308" s="348"/>
      <c r="C308" s="348"/>
      <c r="D308" s="348"/>
      <c r="E308" s="348"/>
      <c r="F308" s="348"/>
      <c r="G308" s="348"/>
      <c r="H308" s="348"/>
      <c r="I308" s="348"/>
      <c r="J308" s="348"/>
      <c r="K308" s="348"/>
      <c r="L308" s="348"/>
      <c r="M308" s="348"/>
      <c r="N308" s="348"/>
      <c r="O308" s="348"/>
      <c r="P308" s="348"/>
      <c r="Q308" s="348"/>
      <c r="R308" s="348"/>
      <c r="S308" s="348"/>
      <c r="T308" s="348"/>
      <c r="U308" s="348"/>
      <c r="V308" s="348"/>
      <c r="W308" s="348"/>
      <c r="X308" s="348"/>
      <c r="Y308" s="348"/>
      <c r="Z308" s="348"/>
    </row>
    <row r="309">
      <c r="A309" s="348"/>
      <c r="B309" s="348"/>
      <c r="C309" s="348"/>
      <c r="D309" s="348"/>
      <c r="E309" s="348"/>
      <c r="F309" s="348"/>
      <c r="G309" s="348"/>
      <c r="H309" s="348"/>
      <c r="I309" s="348"/>
      <c r="J309" s="348"/>
      <c r="K309" s="348"/>
      <c r="L309" s="348"/>
      <c r="M309" s="348"/>
      <c r="N309" s="348"/>
      <c r="O309" s="348"/>
      <c r="P309" s="348"/>
      <c r="Q309" s="348"/>
      <c r="R309" s="348"/>
      <c r="S309" s="348"/>
      <c r="T309" s="348"/>
      <c r="U309" s="348"/>
      <c r="V309" s="348"/>
      <c r="W309" s="348"/>
      <c r="X309" s="348"/>
      <c r="Y309" s="348"/>
      <c r="Z309" s="348"/>
    </row>
    <row r="310">
      <c r="A310" s="348"/>
      <c r="B310" s="348"/>
      <c r="C310" s="348"/>
      <c r="D310" s="348"/>
      <c r="E310" s="348"/>
      <c r="F310" s="348"/>
      <c r="G310" s="348"/>
      <c r="H310" s="348"/>
      <c r="I310" s="348"/>
      <c r="J310" s="348"/>
      <c r="K310" s="348"/>
      <c r="L310" s="348"/>
      <c r="M310" s="348"/>
      <c r="N310" s="348"/>
      <c r="O310" s="348"/>
      <c r="P310" s="348"/>
      <c r="Q310" s="348"/>
      <c r="R310" s="348"/>
      <c r="S310" s="348"/>
      <c r="T310" s="348"/>
      <c r="U310" s="348"/>
      <c r="V310" s="348"/>
      <c r="W310" s="348"/>
      <c r="X310" s="348"/>
      <c r="Y310" s="348"/>
      <c r="Z310" s="348"/>
    </row>
    <row r="311">
      <c r="A311" s="348"/>
      <c r="B311" s="348"/>
      <c r="C311" s="348"/>
      <c r="D311" s="348"/>
      <c r="E311" s="348"/>
      <c r="F311" s="348"/>
      <c r="G311" s="348"/>
      <c r="H311" s="348"/>
      <c r="I311" s="348"/>
      <c r="J311" s="348"/>
      <c r="K311" s="348"/>
      <c r="L311" s="348"/>
      <c r="M311" s="348"/>
      <c r="N311" s="348"/>
      <c r="O311" s="348"/>
      <c r="P311" s="348"/>
      <c r="Q311" s="348"/>
      <c r="R311" s="348"/>
      <c r="S311" s="348"/>
      <c r="T311" s="348"/>
      <c r="U311" s="348"/>
      <c r="V311" s="348"/>
      <c r="W311" s="348"/>
      <c r="X311" s="348"/>
      <c r="Y311" s="348"/>
      <c r="Z311" s="348"/>
    </row>
    <row r="312">
      <c r="A312" s="348"/>
      <c r="B312" s="348"/>
      <c r="C312" s="348"/>
      <c r="D312" s="348"/>
      <c r="E312" s="348"/>
      <c r="F312" s="348"/>
      <c r="G312" s="348"/>
      <c r="H312" s="348"/>
      <c r="I312" s="348"/>
      <c r="J312" s="348"/>
      <c r="K312" s="348"/>
      <c r="L312" s="348"/>
      <c r="M312" s="348"/>
      <c r="N312" s="348"/>
      <c r="O312" s="348"/>
      <c r="P312" s="348"/>
      <c r="Q312" s="348"/>
      <c r="R312" s="348"/>
      <c r="S312" s="348"/>
      <c r="T312" s="348"/>
      <c r="U312" s="348"/>
      <c r="V312" s="348"/>
      <c r="W312" s="348"/>
      <c r="X312" s="348"/>
      <c r="Y312" s="348"/>
      <c r="Z312" s="348"/>
    </row>
    <row r="313">
      <c r="A313" s="348"/>
      <c r="B313" s="348"/>
      <c r="C313" s="348"/>
      <c r="D313" s="348"/>
      <c r="E313" s="348"/>
      <c r="F313" s="348"/>
      <c r="G313" s="348"/>
      <c r="H313" s="348"/>
      <c r="I313" s="348"/>
      <c r="J313" s="348"/>
      <c r="K313" s="348"/>
      <c r="L313" s="348"/>
      <c r="M313" s="348"/>
      <c r="N313" s="348"/>
      <c r="O313" s="348"/>
      <c r="P313" s="348"/>
      <c r="Q313" s="348"/>
      <c r="R313" s="348"/>
      <c r="S313" s="348"/>
      <c r="T313" s="348"/>
      <c r="U313" s="348"/>
      <c r="V313" s="348"/>
      <c r="W313" s="348"/>
      <c r="X313" s="348"/>
      <c r="Y313" s="348"/>
      <c r="Z313" s="348"/>
    </row>
    <row r="314">
      <c r="A314" s="348"/>
      <c r="B314" s="348"/>
      <c r="C314" s="348"/>
      <c r="D314" s="348"/>
      <c r="E314" s="348"/>
      <c r="F314" s="348"/>
      <c r="G314" s="348"/>
      <c r="H314" s="348"/>
      <c r="I314" s="348"/>
      <c r="J314" s="348"/>
      <c r="K314" s="348"/>
      <c r="L314" s="348"/>
      <c r="M314" s="348"/>
      <c r="N314" s="348"/>
      <c r="O314" s="348"/>
      <c r="P314" s="348"/>
      <c r="Q314" s="348"/>
      <c r="R314" s="348"/>
      <c r="S314" s="348"/>
      <c r="T314" s="348"/>
      <c r="U314" s="348"/>
      <c r="V314" s="348"/>
      <c r="W314" s="348"/>
      <c r="X314" s="348"/>
      <c r="Y314" s="348"/>
      <c r="Z314" s="348"/>
    </row>
    <row r="315">
      <c r="A315" s="348"/>
      <c r="B315" s="348"/>
      <c r="C315" s="348"/>
      <c r="D315" s="348"/>
      <c r="E315" s="348"/>
      <c r="F315" s="348"/>
      <c r="G315" s="348"/>
      <c r="H315" s="348"/>
      <c r="I315" s="348"/>
      <c r="J315" s="348"/>
      <c r="K315" s="348"/>
      <c r="L315" s="348"/>
      <c r="M315" s="348"/>
      <c r="N315" s="348"/>
      <c r="O315" s="348"/>
      <c r="P315" s="348"/>
      <c r="Q315" s="348"/>
      <c r="R315" s="348"/>
      <c r="S315" s="348"/>
      <c r="T315" s="348"/>
      <c r="U315" s="348"/>
      <c r="V315" s="348"/>
      <c r="W315" s="348"/>
      <c r="X315" s="348"/>
      <c r="Y315" s="348"/>
      <c r="Z315" s="348"/>
    </row>
    <row r="316">
      <c r="A316" s="348"/>
      <c r="B316" s="348"/>
      <c r="C316" s="348"/>
      <c r="D316" s="348"/>
      <c r="E316" s="348"/>
      <c r="F316" s="348"/>
      <c r="G316" s="348"/>
      <c r="H316" s="348"/>
      <c r="I316" s="348"/>
      <c r="J316" s="348"/>
      <c r="K316" s="348"/>
      <c r="L316" s="348"/>
      <c r="M316" s="348"/>
      <c r="N316" s="348"/>
      <c r="O316" s="348"/>
      <c r="P316" s="348"/>
      <c r="Q316" s="348"/>
      <c r="R316" s="348"/>
      <c r="S316" s="348"/>
      <c r="T316" s="348"/>
      <c r="U316" s="348"/>
      <c r="V316" s="348"/>
      <c r="W316" s="348"/>
      <c r="X316" s="348"/>
      <c r="Y316" s="348"/>
      <c r="Z316" s="348"/>
    </row>
    <row r="317">
      <c r="A317" s="348"/>
      <c r="B317" s="348"/>
      <c r="C317" s="348"/>
      <c r="D317" s="348"/>
      <c r="E317" s="348"/>
      <c r="F317" s="348"/>
      <c r="G317" s="348"/>
      <c r="H317" s="348"/>
      <c r="I317" s="348"/>
      <c r="J317" s="348"/>
      <c r="K317" s="348"/>
      <c r="L317" s="348"/>
      <c r="M317" s="348"/>
      <c r="N317" s="348"/>
      <c r="O317" s="348"/>
      <c r="P317" s="348"/>
      <c r="Q317" s="348"/>
      <c r="R317" s="348"/>
      <c r="S317" s="348"/>
      <c r="T317" s="348"/>
      <c r="U317" s="348"/>
      <c r="V317" s="348"/>
      <c r="W317" s="348"/>
      <c r="X317" s="348"/>
      <c r="Y317" s="348"/>
      <c r="Z317" s="348"/>
    </row>
    <row r="318">
      <c r="A318" s="348"/>
      <c r="B318" s="348"/>
      <c r="C318" s="348"/>
      <c r="D318" s="348"/>
      <c r="E318" s="348"/>
      <c r="F318" s="348"/>
      <c r="G318" s="348"/>
      <c r="H318" s="348"/>
      <c r="I318" s="348"/>
      <c r="J318" s="348"/>
      <c r="K318" s="348"/>
      <c r="L318" s="348"/>
      <c r="M318" s="348"/>
      <c r="N318" s="348"/>
      <c r="O318" s="348"/>
      <c r="P318" s="348"/>
      <c r="Q318" s="348"/>
      <c r="R318" s="348"/>
      <c r="S318" s="348"/>
      <c r="T318" s="348"/>
      <c r="U318" s="348"/>
      <c r="V318" s="348"/>
      <c r="W318" s="348"/>
      <c r="X318" s="348"/>
      <c r="Y318" s="348"/>
      <c r="Z318" s="348"/>
    </row>
    <row r="319">
      <c r="A319" s="348"/>
      <c r="B319" s="348"/>
      <c r="C319" s="348"/>
      <c r="D319" s="348"/>
      <c r="E319" s="348"/>
      <c r="F319" s="348"/>
      <c r="G319" s="348"/>
      <c r="H319" s="348"/>
      <c r="I319" s="348"/>
      <c r="J319" s="348"/>
      <c r="K319" s="348"/>
      <c r="L319" s="348"/>
      <c r="M319" s="348"/>
      <c r="N319" s="348"/>
      <c r="O319" s="348"/>
      <c r="P319" s="348"/>
      <c r="Q319" s="348"/>
      <c r="R319" s="348"/>
      <c r="S319" s="348"/>
      <c r="T319" s="348"/>
      <c r="U319" s="348"/>
      <c r="V319" s="348"/>
      <c r="W319" s="348"/>
      <c r="X319" s="348"/>
      <c r="Y319" s="348"/>
      <c r="Z319" s="348"/>
    </row>
    <row r="320">
      <c r="A320" s="348"/>
      <c r="B320" s="348"/>
      <c r="C320" s="348"/>
      <c r="D320" s="348"/>
      <c r="E320" s="348"/>
      <c r="F320" s="348"/>
      <c r="G320" s="348"/>
      <c r="H320" s="348"/>
      <c r="I320" s="348"/>
      <c r="J320" s="348"/>
      <c r="K320" s="348"/>
      <c r="L320" s="348"/>
      <c r="M320" s="348"/>
      <c r="N320" s="348"/>
      <c r="O320" s="348"/>
      <c r="P320" s="348"/>
      <c r="Q320" s="348"/>
      <c r="R320" s="348"/>
      <c r="S320" s="348"/>
      <c r="T320" s="348"/>
      <c r="U320" s="348"/>
      <c r="V320" s="348"/>
      <c r="W320" s="348"/>
      <c r="X320" s="348"/>
      <c r="Y320" s="348"/>
      <c r="Z320" s="348"/>
    </row>
    <row r="321">
      <c r="A321" s="348"/>
      <c r="B321" s="348"/>
      <c r="C321" s="348"/>
      <c r="D321" s="348"/>
      <c r="E321" s="348"/>
      <c r="F321" s="348"/>
      <c r="G321" s="348"/>
      <c r="H321" s="348"/>
      <c r="I321" s="348"/>
      <c r="J321" s="348"/>
      <c r="K321" s="348"/>
      <c r="L321" s="348"/>
      <c r="M321" s="348"/>
      <c r="N321" s="348"/>
      <c r="O321" s="348"/>
      <c r="P321" s="348"/>
      <c r="Q321" s="348"/>
      <c r="R321" s="348"/>
      <c r="S321" s="348"/>
      <c r="T321" s="348"/>
      <c r="U321" s="348"/>
      <c r="V321" s="348"/>
      <c r="W321" s="348"/>
      <c r="X321" s="348"/>
      <c r="Y321" s="348"/>
      <c r="Z321" s="348"/>
    </row>
    <row r="322">
      <c r="A322" s="348"/>
      <c r="B322" s="348"/>
      <c r="C322" s="348"/>
      <c r="D322" s="348"/>
      <c r="E322" s="348"/>
      <c r="F322" s="348"/>
      <c r="G322" s="348"/>
      <c r="H322" s="348"/>
      <c r="I322" s="348"/>
      <c r="J322" s="348"/>
      <c r="K322" s="348"/>
      <c r="L322" s="348"/>
      <c r="M322" s="348"/>
      <c r="N322" s="348"/>
      <c r="O322" s="348"/>
      <c r="P322" s="348"/>
      <c r="Q322" s="348"/>
      <c r="R322" s="348"/>
      <c r="S322" s="348"/>
      <c r="T322" s="348"/>
      <c r="U322" s="348"/>
      <c r="V322" s="348"/>
      <c r="W322" s="348"/>
      <c r="X322" s="348"/>
      <c r="Y322" s="348"/>
      <c r="Z322" s="348"/>
    </row>
    <row r="323">
      <c r="A323" s="348"/>
      <c r="B323" s="348"/>
      <c r="C323" s="348"/>
      <c r="D323" s="348"/>
      <c r="E323" s="348"/>
      <c r="F323" s="348"/>
      <c r="G323" s="348"/>
      <c r="H323" s="348"/>
      <c r="I323" s="348"/>
      <c r="J323" s="348"/>
      <c r="K323" s="348"/>
      <c r="L323" s="348"/>
      <c r="M323" s="348"/>
      <c r="N323" s="348"/>
      <c r="O323" s="348"/>
      <c r="P323" s="348"/>
      <c r="Q323" s="348"/>
      <c r="R323" s="348"/>
      <c r="S323" s="348"/>
      <c r="T323" s="348"/>
      <c r="U323" s="348"/>
      <c r="V323" s="348"/>
      <c r="W323" s="348"/>
      <c r="X323" s="348"/>
      <c r="Y323" s="348"/>
      <c r="Z323" s="348"/>
    </row>
    <row r="324">
      <c r="A324" s="348"/>
      <c r="B324" s="348"/>
      <c r="C324" s="348"/>
      <c r="D324" s="348"/>
      <c r="E324" s="348"/>
      <c r="F324" s="348"/>
      <c r="G324" s="348"/>
      <c r="H324" s="348"/>
      <c r="I324" s="348"/>
      <c r="J324" s="348"/>
      <c r="K324" s="348"/>
      <c r="L324" s="348"/>
      <c r="M324" s="348"/>
      <c r="N324" s="348"/>
      <c r="O324" s="348"/>
      <c r="P324" s="348"/>
      <c r="Q324" s="348"/>
      <c r="R324" s="348"/>
      <c r="S324" s="348"/>
      <c r="T324" s="348"/>
      <c r="U324" s="348"/>
      <c r="V324" s="348"/>
      <c r="W324" s="348"/>
      <c r="X324" s="348"/>
      <c r="Y324" s="348"/>
      <c r="Z324" s="348"/>
    </row>
    <row r="325">
      <c r="A325" s="348"/>
      <c r="B325" s="348"/>
      <c r="C325" s="348"/>
      <c r="D325" s="348"/>
      <c r="E325" s="348"/>
      <c r="F325" s="348"/>
      <c r="G325" s="348"/>
      <c r="H325" s="348"/>
      <c r="I325" s="348"/>
      <c r="J325" s="348"/>
      <c r="K325" s="348"/>
      <c r="L325" s="348"/>
      <c r="M325" s="348"/>
      <c r="N325" s="348"/>
      <c r="O325" s="348"/>
      <c r="P325" s="348"/>
      <c r="Q325" s="348"/>
      <c r="R325" s="348"/>
      <c r="S325" s="348"/>
      <c r="T325" s="348"/>
      <c r="U325" s="348"/>
      <c r="V325" s="348"/>
      <c r="W325" s="348"/>
      <c r="X325" s="348"/>
      <c r="Y325" s="348"/>
      <c r="Z325" s="348"/>
    </row>
    <row r="326">
      <c r="A326" s="348"/>
      <c r="B326" s="348"/>
      <c r="C326" s="348"/>
      <c r="D326" s="348"/>
      <c r="E326" s="348"/>
      <c r="F326" s="348"/>
      <c r="G326" s="348"/>
      <c r="H326" s="348"/>
      <c r="I326" s="348"/>
      <c r="J326" s="348"/>
      <c r="K326" s="348"/>
      <c r="L326" s="348"/>
      <c r="M326" s="348"/>
      <c r="N326" s="348"/>
      <c r="O326" s="348"/>
      <c r="P326" s="348"/>
      <c r="Q326" s="348"/>
      <c r="R326" s="348"/>
      <c r="S326" s="348"/>
      <c r="T326" s="348"/>
      <c r="U326" s="348"/>
      <c r="V326" s="348"/>
      <c r="W326" s="348"/>
      <c r="X326" s="348"/>
      <c r="Y326" s="348"/>
      <c r="Z326" s="348"/>
    </row>
    <row r="327">
      <c r="A327" s="348"/>
      <c r="B327" s="348"/>
      <c r="C327" s="348"/>
      <c r="D327" s="348"/>
      <c r="E327" s="348"/>
      <c r="F327" s="348"/>
      <c r="G327" s="348"/>
      <c r="H327" s="348"/>
      <c r="I327" s="348"/>
      <c r="J327" s="348"/>
      <c r="K327" s="348"/>
      <c r="L327" s="348"/>
      <c r="M327" s="348"/>
      <c r="N327" s="348"/>
      <c r="O327" s="348"/>
      <c r="P327" s="348"/>
      <c r="Q327" s="348"/>
      <c r="R327" s="348"/>
      <c r="S327" s="348"/>
      <c r="T327" s="348"/>
      <c r="U327" s="348"/>
      <c r="V327" s="348"/>
      <c r="W327" s="348"/>
      <c r="X327" s="348"/>
      <c r="Y327" s="348"/>
      <c r="Z327" s="348"/>
    </row>
    <row r="328">
      <c r="A328" s="348"/>
      <c r="B328" s="348"/>
      <c r="C328" s="348"/>
      <c r="D328" s="348"/>
      <c r="E328" s="348"/>
      <c r="F328" s="348"/>
      <c r="G328" s="348"/>
      <c r="H328" s="348"/>
      <c r="I328" s="348"/>
      <c r="J328" s="348"/>
      <c r="K328" s="348"/>
      <c r="L328" s="348"/>
      <c r="M328" s="348"/>
      <c r="N328" s="348"/>
      <c r="O328" s="348"/>
      <c r="P328" s="348"/>
      <c r="Q328" s="348"/>
      <c r="R328" s="348"/>
      <c r="S328" s="348"/>
      <c r="T328" s="348"/>
      <c r="U328" s="348"/>
      <c r="V328" s="348"/>
      <c r="W328" s="348"/>
      <c r="X328" s="348"/>
      <c r="Y328" s="348"/>
      <c r="Z328" s="348"/>
    </row>
    <row r="329">
      <c r="A329" s="348"/>
      <c r="B329" s="348"/>
      <c r="C329" s="348"/>
      <c r="D329" s="348"/>
      <c r="E329" s="348"/>
      <c r="F329" s="348"/>
      <c r="G329" s="348"/>
      <c r="H329" s="348"/>
      <c r="I329" s="348"/>
      <c r="J329" s="348"/>
      <c r="K329" s="348"/>
      <c r="L329" s="348"/>
      <c r="M329" s="348"/>
      <c r="N329" s="348"/>
      <c r="O329" s="348"/>
      <c r="P329" s="348"/>
      <c r="Q329" s="348"/>
      <c r="R329" s="348"/>
      <c r="S329" s="348"/>
      <c r="T329" s="348"/>
      <c r="U329" s="348"/>
      <c r="V329" s="348"/>
      <c r="W329" s="348"/>
      <c r="X329" s="348"/>
      <c r="Y329" s="348"/>
      <c r="Z329" s="348"/>
    </row>
    <row r="330">
      <c r="A330" s="348"/>
      <c r="B330" s="348"/>
      <c r="C330" s="348"/>
      <c r="D330" s="348"/>
      <c r="E330" s="348"/>
      <c r="F330" s="348"/>
      <c r="G330" s="348"/>
      <c r="H330" s="348"/>
      <c r="I330" s="348"/>
      <c r="J330" s="348"/>
      <c r="K330" s="348"/>
      <c r="L330" s="348"/>
      <c r="M330" s="348"/>
      <c r="N330" s="348"/>
      <c r="O330" s="348"/>
      <c r="P330" s="348"/>
      <c r="Q330" s="348"/>
      <c r="R330" s="348"/>
      <c r="S330" s="348"/>
      <c r="T330" s="348"/>
      <c r="U330" s="348"/>
      <c r="V330" s="348"/>
      <c r="W330" s="348"/>
      <c r="X330" s="348"/>
      <c r="Y330" s="348"/>
      <c r="Z330" s="348"/>
    </row>
    <row r="331">
      <c r="A331" s="348"/>
      <c r="B331" s="348"/>
      <c r="C331" s="348"/>
      <c r="D331" s="348"/>
      <c r="E331" s="348"/>
      <c r="F331" s="348"/>
      <c r="G331" s="348"/>
      <c r="H331" s="348"/>
      <c r="I331" s="348"/>
      <c r="J331" s="348"/>
      <c r="K331" s="348"/>
      <c r="L331" s="348"/>
      <c r="M331" s="348"/>
      <c r="N331" s="348"/>
      <c r="O331" s="348"/>
      <c r="P331" s="348"/>
      <c r="Q331" s="348"/>
      <c r="R331" s="348"/>
      <c r="S331" s="348"/>
      <c r="T331" s="348"/>
      <c r="U331" s="348"/>
      <c r="V331" s="348"/>
      <c r="W331" s="348"/>
      <c r="X331" s="348"/>
      <c r="Y331" s="348"/>
      <c r="Z331" s="348"/>
    </row>
    <row r="332">
      <c r="A332" s="348"/>
      <c r="B332" s="348"/>
      <c r="C332" s="348"/>
      <c r="D332" s="348"/>
      <c r="E332" s="348"/>
      <c r="F332" s="348"/>
      <c r="G332" s="348"/>
      <c r="H332" s="348"/>
      <c r="I332" s="348"/>
      <c r="J332" s="348"/>
      <c r="K332" s="348"/>
      <c r="L332" s="348"/>
      <c r="M332" s="348"/>
      <c r="N332" s="348"/>
      <c r="O332" s="348"/>
      <c r="P332" s="348"/>
      <c r="Q332" s="348"/>
      <c r="R332" s="348"/>
      <c r="S332" s="348"/>
      <c r="T332" s="348"/>
      <c r="U332" s="348"/>
      <c r="V332" s="348"/>
      <c r="W332" s="348"/>
      <c r="X332" s="348"/>
      <c r="Y332" s="348"/>
      <c r="Z332" s="348"/>
    </row>
    <row r="333">
      <c r="A333" s="348"/>
      <c r="B333" s="348"/>
      <c r="C333" s="348"/>
      <c r="D333" s="348"/>
      <c r="E333" s="348"/>
      <c r="F333" s="348"/>
      <c r="G333" s="348"/>
      <c r="H333" s="348"/>
      <c r="I333" s="348"/>
      <c r="J333" s="348"/>
      <c r="K333" s="348"/>
      <c r="L333" s="348"/>
      <c r="M333" s="348"/>
      <c r="N333" s="348"/>
      <c r="O333" s="348"/>
      <c r="P333" s="348"/>
      <c r="Q333" s="348"/>
      <c r="R333" s="348"/>
      <c r="S333" s="348"/>
      <c r="T333" s="348"/>
      <c r="U333" s="348"/>
      <c r="V333" s="348"/>
      <c r="W333" s="348"/>
      <c r="X333" s="348"/>
      <c r="Y333" s="348"/>
      <c r="Z333" s="348"/>
    </row>
    <row r="334">
      <c r="A334" s="348"/>
      <c r="B334" s="348"/>
      <c r="C334" s="348"/>
      <c r="D334" s="348"/>
      <c r="E334" s="348"/>
      <c r="F334" s="348"/>
      <c r="G334" s="348"/>
      <c r="H334" s="348"/>
      <c r="I334" s="348"/>
      <c r="J334" s="348"/>
      <c r="K334" s="348"/>
      <c r="L334" s="348"/>
      <c r="M334" s="348"/>
      <c r="N334" s="348"/>
      <c r="O334" s="348"/>
      <c r="P334" s="348"/>
      <c r="Q334" s="348"/>
      <c r="R334" s="348"/>
      <c r="S334" s="348"/>
      <c r="T334" s="348"/>
      <c r="U334" s="348"/>
      <c r="V334" s="348"/>
      <c r="W334" s="348"/>
      <c r="X334" s="348"/>
      <c r="Y334" s="348"/>
      <c r="Z334" s="348"/>
    </row>
    <row r="335">
      <c r="A335" s="348"/>
      <c r="B335" s="348"/>
      <c r="C335" s="348"/>
      <c r="D335" s="348"/>
      <c r="E335" s="348"/>
      <c r="F335" s="348"/>
      <c r="G335" s="348"/>
      <c r="H335" s="348"/>
      <c r="I335" s="348"/>
      <c r="J335" s="348"/>
      <c r="K335" s="348"/>
      <c r="L335" s="348"/>
      <c r="M335" s="348"/>
      <c r="N335" s="348"/>
      <c r="O335" s="348"/>
      <c r="P335" s="348"/>
      <c r="Q335" s="348"/>
      <c r="R335" s="348"/>
      <c r="S335" s="348"/>
      <c r="T335" s="348"/>
      <c r="U335" s="348"/>
      <c r="V335" s="348"/>
      <c r="W335" s="348"/>
      <c r="X335" s="348"/>
      <c r="Y335" s="348"/>
      <c r="Z335" s="348"/>
    </row>
    <row r="336">
      <c r="A336" s="348"/>
      <c r="B336" s="348"/>
      <c r="C336" s="348"/>
      <c r="D336" s="348"/>
      <c r="E336" s="348"/>
      <c r="F336" s="348"/>
      <c r="G336" s="348"/>
      <c r="H336" s="348"/>
      <c r="I336" s="348"/>
      <c r="J336" s="348"/>
      <c r="K336" s="348"/>
      <c r="L336" s="348"/>
      <c r="M336" s="348"/>
      <c r="N336" s="348"/>
      <c r="O336" s="348"/>
      <c r="P336" s="348"/>
      <c r="Q336" s="348"/>
      <c r="R336" s="348"/>
      <c r="S336" s="348"/>
      <c r="T336" s="348"/>
      <c r="U336" s="348"/>
      <c r="V336" s="348"/>
      <c r="W336" s="348"/>
      <c r="X336" s="348"/>
      <c r="Y336" s="348"/>
      <c r="Z336" s="348"/>
    </row>
    <row r="337">
      <c r="A337" s="348"/>
      <c r="B337" s="348"/>
      <c r="C337" s="348"/>
      <c r="D337" s="348"/>
      <c r="E337" s="348"/>
      <c r="F337" s="348"/>
      <c r="G337" s="348"/>
      <c r="H337" s="348"/>
      <c r="I337" s="348"/>
      <c r="J337" s="348"/>
      <c r="K337" s="348"/>
      <c r="L337" s="348"/>
      <c r="M337" s="348"/>
      <c r="N337" s="348"/>
      <c r="O337" s="348"/>
      <c r="P337" s="348"/>
      <c r="Q337" s="348"/>
      <c r="R337" s="348"/>
      <c r="S337" s="348"/>
      <c r="T337" s="348"/>
      <c r="U337" s="348"/>
      <c r="V337" s="348"/>
      <c r="W337" s="348"/>
      <c r="X337" s="348"/>
      <c r="Y337" s="348"/>
      <c r="Z337" s="348"/>
    </row>
    <row r="338">
      <c r="A338" s="348"/>
      <c r="B338" s="348"/>
      <c r="C338" s="348"/>
      <c r="D338" s="348"/>
      <c r="E338" s="348"/>
      <c r="F338" s="348"/>
      <c r="G338" s="348"/>
      <c r="H338" s="348"/>
      <c r="I338" s="348"/>
      <c r="J338" s="348"/>
      <c r="K338" s="348"/>
      <c r="L338" s="348"/>
      <c r="M338" s="348"/>
      <c r="N338" s="348"/>
      <c r="O338" s="348"/>
      <c r="P338" s="348"/>
      <c r="Q338" s="348"/>
      <c r="R338" s="348"/>
      <c r="S338" s="348"/>
      <c r="T338" s="348"/>
      <c r="U338" s="348"/>
      <c r="V338" s="348"/>
      <c r="W338" s="348"/>
      <c r="X338" s="348"/>
      <c r="Y338" s="348"/>
      <c r="Z338" s="348"/>
    </row>
    <row r="339">
      <c r="A339" s="348"/>
      <c r="B339" s="348"/>
      <c r="C339" s="348"/>
      <c r="D339" s="348"/>
      <c r="E339" s="348"/>
      <c r="F339" s="348"/>
      <c r="G339" s="348"/>
      <c r="H339" s="348"/>
      <c r="I339" s="348"/>
      <c r="J339" s="348"/>
      <c r="K339" s="348"/>
      <c r="L339" s="348"/>
      <c r="M339" s="348"/>
      <c r="N339" s="348"/>
      <c r="O339" s="348"/>
      <c r="P339" s="348"/>
      <c r="Q339" s="348"/>
      <c r="R339" s="348"/>
      <c r="S339" s="348"/>
      <c r="T339" s="348"/>
      <c r="U339" s="348"/>
      <c r="V339" s="348"/>
      <c r="W339" s="348"/>
      <c r="X339" s="348"/>
      <c r="Y339" s="348"/>
      <c r="Z339" s="348"/>
    </row>
    <row r="340">
      <c r="A340" s="348"/>
      <c r="B340" s="348"/>
      <c r="C340" s="348"/>
      <c r="D340" s="348"/>
      <c r="E340" s="348"/>
      <c r="F340" s="348"/>
      <c r="G340" s="348"/>
      <c r="H340" s="348"/>
      <c r="I340" s="348"/>
      <c r="J340" s="348"/>
      <c r="K340" s="348"/>
      <c r="L340" s="348"/>
      <c r="M340" s="348"/>
      <c r="N340" s="348"/>
      <c r="O340" s="348"/>
      <c r="P340" s="348"/>
      <c r="Q340" s="348"/>
      <c r="R340" s="348"/>
      <c r="S340" s="348"/>
      <c r="T340" s="348"/>
      <c r="U340" s="348"/>
      <c r="V340" s="348"/>
      <c r="W340" s="348"/>
      <c r="X340" s="348"/>
      <c r="Y340" s="348"/>
      <c r="Z340" s="348"/>
    </row>
    <row r="341">
      <c r="A341" s="348"/>
      <c r="B341" s="348"/>
      <c r="C341" s="348"/>
      <c r="D341" s="348"/>
      <c r="E341" s="348"/>
      <c r="F341" s="348"/>
      <c r="G341" s="348"/>
      <c r="H341" s="348"/>
      <c r="I341" s="348"/>
      <c r="J341" s="348"/>
      <c r="K341" s="348"/>
      <c r="L341" s="348"/>
      <c r="M341" s="348"/>
      <c r="N341" s="348"/>
      <c r="O341" s="348"/>
      <c r="P341" s="348"/>
      <c r="Q341" s="348"/>
      <c r="R341" s="348"/>
      <c r="S341" s="348"/>
      <c r="T341" s="348"/>
      <c r="U341" s="348"/>
      <c r="V341" s="348"/>
      <c r="W341" s="348"/>
      <c r="X341" s="348"/>
      <c r="Y341" s="348"/>
      <c r="Z341" s="348"/>
    </row>
    <row r="342">
      <c r="A342" s="348"/>
      <c r="B342" s="348"/>
      <c r="C342" s="348"/>
      <c r="D342" s="348"/>
      <c r="E342" s="348"/>
      <c r="F342" s="348"/>
      <c r="G342" s="348"/>
      <c r="H342" s="348"/>
      <c r="I342" s="348"/>
      <c r="J342" s="348"/>
      <c r="K342" s="348"/>
      <c r="L342" s="348"/>
      <c r="M342" s="348"/>
      <c r="N342" s="348"/>
      <c r="O342" s="348"/>
      <c r="P342" s="348"/>
      <c r="Q342" s="348"/>
      <c r="R342" s="348"/>
      <c r="S342" s="348"/>
      <c r="T342" s="348"/>
      <c r="U342" s="348"/>
      <c r="V342" s="348"/>
      <c r="W342" s="348"/>
      <c r="X342" s="348"/>
      <c r="Y342" s="348"/>
      <c r="Z342" s="348"/>
    </row>
    <row r="343">
      <c r="A343" s="348"/>
      <c r="B343" s="348"/>
      <c r="C343" s="348"/>
      <c r="D343" s="348"/>
      <c r="E343" s="348"/>
      <c r="F343" s="348"/>
      <c r="G343" s="348"/>
      <c r="H343" s="348"/>
      <c r="I343" s="348"/>
      <c r="J343" s="348"/>
      <c r="K343" s="348"/>
      <c r="L343" s="348"/>
      <c r="M343" s="348"/>
      <c r="N343" s="348"/>
      <c r="O343" s="348"/>
      <c r="P343" s="348"/>
      <c r="Q343" s="348"/>
      <c r="R343" s="348"/>
      <c r="S343" s="348"/>
      <c r="T343" s="348"/>
      <c r="U343" s="348"/>
      <c r="V343" s="348"/>
      <c r="W343" s="348"/>
      <c r="X343" s="348"/>
      <c r="Y343" s="348"/>
      <c r="Z343" s="348"/>
    </row>
    <row r="344">
      <c r="A344" s="348"/>
      <c r="B344" s="348"/>
      <c r="C344" s="348"/>
      <c r="D344" s="348"/>
      <c r="E344" s="348"/>
      <c r="F344" s="348"/>
      <c r="G344" s="348"/>
      <c r="H344" s="348"/>
      <c r="I344" s="348"/>
      <c r="J344" s="348"/>
      <c r="K344" s="348"/>
      <c r="L344" s="348"/>
      <c r="M344" s="348"/>
      <c r="N344" s="348"/>
      <c r="O344" s="348"/>
      <c r="P344" s="348"/>
      <c r="Q344" s="348"/>
      <c r="R344" s="348"/>
      <c r="S344" s="348"/>
      <c r="T344" s="348"/>
      <c r="U344" s="348"/>
      <c r="V344" s="348"/>
      <c r="W344" s="348"/>
      <c r="X344" s="348"/>
      <c r="Y344" s="348"/>
      <c r="Z344" s="348"/>
    </row>
    <row r="345">
      <c r="A345" s="348"/>
      <c r="B345" s="348"/>
      <c r="C345" s="348"/>
      <c r="D345" s="348"/>
      <c r="E345" s="348"/>
      <c r="F345" s="348"/>
      <c r="G345" s="348"/>
      <c r="H345" s="348"/>
      <c r="I345" s="348"/>
      <c r="J345" s="348"/>
      <c r="K345" s="348"/>
      <c r="L345" s="348"/>
      <c r="M345" s="348"/>
      <c r="N345" s="348"/>
      <c r="O345" s="348"/>
      <c r="P345" s="348"/>
      <c r="Q345" s="348"/>
      <c r="R345" s="348"/>
      <c r="S345" s="348"/>
      <c r="T345" s="348"/>
      <c r="U345" s="348"/>
      <c r="V345" s="348"/>
      <c r="W345" s="348"/>
      <c r="X345" s="348"/>
      <c r="Y345" s="348"/>
      <c r="Z345" s="348"/>
    </row>
    <row r="346">
      <c r="A346" s="348"/>
      <c r="B346" s="348"/>
      <c r="C346" s="348"/>
      <c r="D346" s="348"/>
      <c r="E346" s="348"/>
      <c r="F346" s="348"/>
      <c r="G346" s="348"/>
      <c r="H346" s="348"/>
      <c r="I346" s="348"/>
      <c r="J346" s="348"/>
      <c r="K346" s="348"/>
      <c r="L346" s="348"/>
      <c r="M346" s="348"/>
      <c r="N346" s="348"/>
      <c r="O346" s="348"/>
      <c r="P346" s="348"/>
      <c r="Q346" s="348"/>
      <c r="R346" s="348"/>
      <c r="S346" s="348"/>
      <c r="T346" s="348"/>
      <c r="U346" s="348"/>
      <c r="V346" s="348"/>
      <c r="W346" s="348"/>
      <c r="X346" s="348"/>
      <c r="Y346" s="348"/>
      <c r="Z346" s="348"/>
    </row>
    <row r="347">
      <c r="A347" s="348"/>
      <c r="B347" s="348"/>
      <c r="C347" s="348"/>
      <c r="D347" s="348"/>
      <c r="E347" s="348"/>
      <c r="F347" s="348"/>
      <c r="G347" s="348"/>
      <c r="H347" s="348"/>
      <c r="I347" s="348"/>
      <c r="J347" s="348"/>
      <c r="K347" s="348"/>
      <c r="L347" s="348"/>
      <c r="M347" s="348"/>
      <c r="N347" s="348"/>
      <c r="O347" s="348"/>
      <c r="P347" s="348"/>
      <c r="Q347" s="348"/>
      <c r="R347" s="348"/>
      <c r="S347" s="348"/>
      <c r="T347" s="348"/>
      <c r="U347" s="348"/>
      <c r="V347" s="348"/>
      <c r="W347" s="348"/>
      <c r="X347" s="348"/>
      <c r="Y347" s="348"/>
      <c r="Z347" s="348"/>
    </row>
    <row r="348">
      <c r="A348" s="348"/>
      <c r="B348" s="348"/>
      <c r="C348" s="348"/>
      <c r="D348" s="348"/>
      <c r="E348" s="348"/>
      <c r="F348" s="348"/>
      <c r="G348" s="348"/>
      <c r="H348" s="348"/>
      <c r="I348" s="348"/>
      <c r="J348" s="348"/>
      <c r="K348" s="348"/>
      <c r="L348" s="348"/>
      <c r="M348" s="348"/>
      <c r="N348" s="348"/>
      <c r="O348" s="348"/>
      <c r="P348" s="348"/>
      <c r="Q348" s="348"/>
      <c r="R348" s="348"/>
      <c r="S348" s="348"/>
      <c r="T348" s="348"/>
      <c r="U348" s="348"/>
      <c r="V348" s="348"/>
      <c r="W348" s="348"/>
      <c r="X348" s="348"/>
      <c r="Y348" s="348"/>
      <c r="Z348" s="348"/>
    </row>
    <row r="349">
      <c r="A349" s="348"/>
      <c r="B349" s="348"/>
      <c r="C349" s="348"/>
      <c r="D349" s="348"/>
      <c r="E349" s="348"/>
      <c r="F349" s="348"/>
      <c r="G349" s="348"/>
      <c r="H349" s="348"/>
      <c r="I349" s="348"/>
      <c r="J349" s="348"/>
      <c r="K349" s="348"/>
      <c r="L349" s="348"/>
      <c r="M349" s="348"/>
      <c r="N349" s="348"/>
      <c r="O349" s="348"/>
      <c r="P349" s="348"/>
      <c r="Q349" s="348"/>
      <c r="R349" s="348"/>
      <c r="S349" s="348"/>
      <c r="T349" s="348"/>
      <c r="U349" s="348"/>
      <c r="V349" s="348"/>
      <c r="W349" s="348"/>
      <c r="X349" s="348"/>
      <c r="Y349" s="348"/>
      <c r="Z349" s="348"/>
    </row>
    <row r="350">
      <c r="A350" s="348"/>
      <c r="B350" s="348"/>
      <c r="C350" s="348"/>
      <c r="D350" s="348"/>
      <c r="E350" s="348"/>
      <c r="F350" s="348"/>
      <c r="G350" s="348"/>
      <c r="H350" s="348"/>
      <c r="I350" s="348"/>
      <c r="J350" s="348"/>
      <c r="K350" s="348"/>
      <c r="L350" s="348"/>
      <c r="M350" s="348"/>
      <c r="N350" s="348"/>
      <c r="O350" s="348"/>
      <c r="P350" s="348"/>
      <c r="Q350" s="348"/>
      <c r="R350" s="348"/>
      <c r="S350" s="348"/>
      <c r="T350" s="348"/>
      <c r="U350" s="348"/>
      <c r="V350" s="348"/>
      <c r="W350" s="348"/>
      <c r="X350" s="348"/>
      <c r="Y350" s="348"/>
      <c r="Z350" s="348"/>
    </row>
    <row r="351">
      <c r="A351" s="348"/>
      <c r="B351" s="348"/>
      <c r="C351" s="348"/>
      <c r="D351" s="348"/>
      <c r="E351" s="348"/>
      <c r="F351" s="348"/>
      <c r="G351" s="348"/>
      <c r="H351" s="348"/>
      <c r="I351" s="348"/>
      <c r="J351" s="348"/>
      <c r="K351" s="348"/>
      <c r="L351" s="348"/>
      <c r="M351" s="348"/>
      <c r="N351" s="348"/>
      <c r="O351" s="348"/>
      <c r="P351" s="348"/>
      <c r="Q351" s="348"/>
      <c r="R351" s="348"/>
      <c r="S351" s="348"/>
      <c r="T351" s="348"/>
      <c r="U351" s="348"/>
      <c r="V351" s="348"/>
      <c r="W351" s="348"/>
      <c r="X351" s="348"/>
      <c r="Y351" s="348"/>
      <c r="Z351" s="348"/>
    </row>
    <row r="352">
      <c r="A352" s="348"/>
      <c r="B352" s="348"/>
      <c r="C352" s="348"/>
      <c r="D352" s="348"/>
      <c r="E352" s="348"/>
      <c r="F352" s="348"/>
      <c r="G352" s="348"/>
      <c r="H352" s="348"/>
      <c r="I352" s="348"/>
      <c r="J352" s="348"/>
      <c r="K352" s="348"/>
      <c r="L352" s="348"/>
      <c r="M352" s="348"/>
      <c r="N352" s="348"/>
      <c r="O352" s="348"/>
      <c r="P352" s="348"/>
      <c r="Q352" s="348"/>
      <c r="R352" s="348"/>
      <c r="S352" s="348"/>
      <c r="T352" s="348"/>
      <c r="U352" s="348"/>
      <c r="V352" s="348"/>
      <c r="W352" s="348"/>
      <c r="X352" s="348"/>
      <c r="Y352" s="348"/>
      <c r="Z352" s="348"/>
    </row>
    <row r="353">
      <c r="A353" s="348"/>
      <c r="B353" s="348"/>
      <c r="C353" s="348"/>
      <c r="D353" s="348"/>
      <c r="E353" s="348"/>
      <c r="F353" s="348"/>
      <c r="G353" s="348"/>
      <c r="H353" s="348"/>
      <c r="I353" s="348"/>
      <c r="J353" s="348"/>
      <c r="K353" s="348"/>
      <c r="L353" s="348"/>
      <c r="M353" s="348"/>
      <c r="N353" s="348"/>
      <c r="O353" s="348"/>
      <c r="P353" s="348"/>
      <c r="Q353" s="348"/>
      <c r="R353" s="348"/>
      <c r="S353" s="348"/>
      <c r="T353" s="348"/>
      <c r="U353" s="348"/>
      <c r="V353" s="348"/>
      <c r="W353" s="348"/>
      <c r="X353" s="348"/>
      <c r="Y353" s="348"/>
      <c r="Z353" s="348"/>
    </row>
    <row r="354">
      <c r="A354" s="348"/>
      <c r="B354" s="348"/>
      <c r="C354" s="348"/>
      <c r="D354" s="348"/>
      <c r="E354" s="348"/>
      <c r="F354" s="348"/>
      <c r="G354" s="348"/>
      <c r="H354" s="348"/>
      <c r="I354" s="348"/>
      <c r="J354" s="348"/>
      <c r="K354" s="348"/>
      <c r="L354" s="348"/>
      <c r="M354" s="348"/>
      <c r="N354" s="348"/>
      <c r="O354" s="348"/>
      <c r="P354" s="348"/>
      <c r="Q354" s="348"/>
      <c r="R354" s="348"/>
      <c r="S354" s="348"/>
      <c r="T354" s="348"/>
      <c r="U354" s="348"/>
      <c r="V354" s="348"/>
      <c r="W354" s="348"/>
      <c r="X354" s="348"/>
      <c r="Y354" s="348"/>
      <c r="Z354" s="348"/>
    </row>
    <row r="355">
      <c r="A355" s="348"/>
      <c r="B355" s="348"/>
      <c r="C355" s="348"/>
      <c r="D355" s="348"/>
      <c r="E355" s="348"/>
      <c r="F355" s="348"/>
      <c r="G355" s="348"/>
      <c r="H355" s="348"/>
      <c r="I355" s="348"/>
      <c r="J355" s="348"/>
      <c r="K355" s="348"/>
      <c r="L355" s="348"/>
      <c r="M355" s="348"/>
      <c r="N355" s="348"/>
      <c r="O355" s="348"/>
      <c r="P355" s="348"/>
      <c r="Q355" s="348"/>
      <c r="R355" s="348"/>
      <c r="S355" s="348"/>
      <c r="T355" s="348"/>
      <c r="U355" s="348"/>
      <c r="V355" s="348"/>
      <c r="W355" s="348"/>
      <c r="X355" s="348"/>
      <c r="Y355" s="348"/>
      <c r="Z355" s="348"/>
    </row>
    <row r="356">
      <c r="A356" s="348"/>
      <c r="B356" s="348"/>
      <c r="C356" s="348"/>
      <c r="D356" s="348"/>
      <c r="E356" s="348"/>
      <c r="F356" s="348"/>
      <c r="G356" s="348"/>
      <c r="H356" s="348"/>
      <c r="I356" s="348"/>
      <c r="J356" s="348"/>
      <c r="K356" s="348"/>
      <c r="L356" s="348"/>
      <c r="M356" s="348"/>
      <c r="N356" s="348"/>
      <c r="O356" s="348"/>
      <c r="P356" s="348"/>
      <c r="Q356" s="348"/>
      <c r="R356" s="348"/>
      <c r="S356" s="348"/>
      <c r="T356" s="348"/>
      <c r="U356" s="348"/>
      <c r="V356" s="348"/>
      <c r="W356" s="348"/>
      <c r="X356" s="348"/>
      <c r="Y356" s="348"/>
      <c r="Z356" s="348"/>
    </row>
    <row r="357">
      <c r="A357" s="348"/>
      <c r="B357" s="348"/>
      <c r="C357" s="348"/>
      <c r="D357" s="348"/>
      <c r="E357" s="348"/>
      <c r="F357" s="348"/>
      <c r="G357" s="348"/>
      <c r="H357" s="348"/>
      <c r="I357" s="348"/>
      <c r="J357" s="348"/>
      <c r="K357" s="348"/>
      <c r="L357" s="348"/>
      <c r="M357" s="348"/>
      <c r="N357" s="348"/>
      <c r="O357" s="348"/>
      <c r="P357" s="348"/>
      <c r="Q357" s="348"/>
      <c r="R357" s="348"/>
      <c r="S357" s="348"/>
      <c r="T357" s="348"/>
      <c r="U357" s="348"/>
      <c r="V357" s="348"/>
      <c r="W357" s="348"/>
      <c r="X357" s="348"/>
      <c r="Y357" s="348"/>
      <c r="Z357" s="348"/>
    </row>
    <row r="358">
      <c r="A358" s="348"/>
      <c r="B358" s="348"/>
      <c r="C358" s="348"/>
      <c r="D358" s="348"/>
      <c r="E358" s="348"/>
      <c r="F358" s="348"/>
      <c r="G358" s="348"/>
      <c r="H358" s="348"/>
      <c r="I358" s="348"/>
      <c r="J358" s="348"/>
      <c r="K358" s="348"/>
      <c r="L358" s="348"/>
      <c r="M358" s="348"/>
      <c r="N358" s="348"/>
      <c r="O358" s="348"/>
      <c r="P358" s="348"/>
      <c r="Q358" s="348"/>
      <c r="R358" s="348"/>
      <c r="S358" s="348"/>
      <c r="T358" s="348"/>
      <c r="U358" s="348"/>
      <c r="V358" s="348"/>
      <c r="W358" s="348"/>
      <c r="X358" s="348"/>
      <c r="Y358" s="348"/>
      <c r="Z358" s="348"/>
    </row>
    <row r="359">
      <c r="A359" s="348"/>
      <c r="B359" s="348"/>
      <c r="C359" s="348"/>
      <c r="D359" s="348"/>
      <c r="E359" s="348"/>
      <c r="F359" s="348"/>
      <c r="G359" s="348"/>
      <c r="H359" s="348"/>
      <c r="I359" s="348"/>
      <c r="J359" s="348"/>
      <c r="K359" s="348"/>
      <c r="L359" s="348"/>
      <c r="M359" s="348"/>
      <c r="N359" s="348"/>
      <c r="O359" s="348"/>
      <c r="P359" s="348"/>
      <c r="Q359" s="348"/>
      <c r="R359" s="348"/>
      <c r="S359" s="348"/>
      <c r="T359" s="348"/>
      <c r="U359" s="348"/>
      <c r="V359" s="348"/>
      <c r="W359" s="348"/>
      <c r="X359" s="348"/>
      <c r="Y359" s="348"/>
      <c r="Z359" s="348"/>
    </row>
    <row r="360">
      <c r="A360" s="348"/>
      <c r="B360" s="348"/>
      <c r="C360" s="348"/>
      <c r="D360" s="348"/>
      <c r="E360" s="348"/>
      <c r="F360" s="348"/>
      <c r="G360" s="348"/>
      <c r="H360" s="348"/>
      <c r="I360" s="348"/>
      <c r="J360" s="348"/>
      <c r="K360" s="348"/>
      <c r="L360" s="348"/>
      <c r="M360" s="348"/>
      <c r="N360" s="348"/>
      <c r="O360" s="348"/>
      <c r="P360" s="348"/>
      <c r="Q360" s="348"/>
      <c r="R360" s="348"/>
      <c r="S360" s="348"/>
      <c r="T360" s="348"/>
      <c r="U360" s="348"/>
      <c r="V360" s="348"/>
      <c r="W360" s="348"/>
      <c r="X360" s="348"/>
      <c r="Y360" s="348"/>
      <c r="Z360" s="348"/>
    </row>
    <row r="361">
      <c r="A361" s="348"/>
      <c r="B361" s="348"/>
      <c r="C361" s="348"/>
      <c r="D361" s="348"/>
      <c r="E361" s="348"/>
      <c r="F361" s="348"/>
      <c r="G361" s="348"/>
      <c r="H361" s="348"/>
      <c r="I361" s="348"/>
      <c r="J361" s="348"/>
      <c r="K361" s="348"/>
      <c r="L361" s="348"/>
      <c r="M361" s="348"/>
      <c r="N361" s="348"/>
      <c r="O361" s="348"/>
      <c r="P361" s="348"/>
      <c r="Q361" s="348"/>
      <c r="R361" s="348"/>
      <c r="S361" s="348"/>
      <c r="T361" s="348"/>
      <c r="U361" s="348"/>
      <c r="V361" s="348"/>
      <c r="W361" s="348"/>
      <c r="X361" s="348"/>
      <c r="Y361" s="348"/>
      <c r="Z361" s="348"/>
    </row>
    <row r="362">
      <c r="A362" s="348"/>
      <c r="B362" s="348"/>
      <c r="C362" s="348"/>
      <c r="D362" s="348"/>
      <c r="E362" s="348"/>
      <c r="F362" s="348"/>
      <c r="G362" s="348"/>
      <c r="H362" s="348"/>
      <c r="I362" s="348"/>
      <c r="J362" s="348"/>
      <c r="K362" s="348"/>
      <c r="L362" s="348"/>
      <c r="M362" s="348"/>
      <c r="N362" s="348"/>
      <c r="O362" s="348"/>
      <c r="P362" s="348"/>
      <c r="Q362" s="348"/>
      <c r="R362" s="348"/>
      <c r="S362" s="348"/>
      <c r="T362" s="348"/>
      <c r="U362" s="348"/>
      <c r="V362" s="348"/>
      <c r="W362" s="348"/>
      <c r="X362" s="348"/>
      <c r="Y362" s="348"/>
      <c r="Z362" s="348"/>
    </row>
    <row r="363">
      <c r="A363" s="348"/>
      <c r="B363" s="348"/>
      <c r="C363" s="348"/>
      <c r="D363" s="348"/>
      <c r="E363" s="348"/>
      <c r="F363" s="348"/>
      <c r="G363" s="348"/>
      <c r="H363" s="348"/>
      <c r="I363" s="348"/>
      <c r="J363" s="348"/>
      <c r="K363" s="348"/>
      <c r="L363" s="348"/>
      <c r="M363" s="348"/>
      <c r="N363" s="348"/>
      <c r="O363" s="348"/>
      <c r="P363" s="348"/>
      <c r="Q363" s="348"/>
      <c r="R363" s="348"/>
      <c r="S363" s="348"/>
      <c r="T363" s="348"/>
      <c r="U363" s="348"/>
      <c r="V363" s="348"/>
      <c r="W363" s="348"/>
      <c r="X363" s="348"/>
      <c r="Y363" s="348"/>
      <c r="Z363" s="348"/>
    </row>
    <row r="364">
      <c r="A364" s="348"/>
      <c r="B364" s="348"/>
      <c r="C364" s="348"/>
      <c r="D364" s="348"/>
      <c r="E364" s="348"/>
      <c r="F364" s="348"/>
      <c r="G364" s="348"/>
      <c r="H364" s="348"/>
      <c r="I364" s="348"/>
      <c r="J364" s="348"/>
      <c r="K364" s="348"/>
      <c r="L364" s="348"/>
      <c r="M364" s="348"/>
      <c r="N364" s="348"/>
      <c r="O364" s="348"/>
      <c r="P364" s="348"/>
      <c r="Q364" s="348"/>
      <c r="R364" s="348"/>
      <c r="S364" s="348"/>
      <c r="T364" s="348"/>
      <c r="U364" s="348"/>
      <c r="V364" s="348"/>
      <c r="W364" s="348"/>
      <c r="X364" s="348"/>
      <c r="Y364" s="348"/>
      <c r="Z364" s="348"/>
    </row>
    <row r="365">
      <c r="A365" s="348"/>
      <c r="B365" s="348"/>
      <c r="C365" s="348"/>
      <c r="D365" s="348"/>
      <c r="E365" s="348"/>
      <c r="F365" s="348"/>
      <c r="G365" s="348"/>
      <c r="H365" s="348"/>
      <c r="I365" s="348"/>
      <c r="J365" s="348"/>
      <c r="K365" s="348"/>
      <c r="L365" s="348"/>
      <c r="M365" s="348"/>
      <c r="N365" s="348"/>
      <c r="O365" s="348"/>
      <c r="P365" s="348"/>
      <c r="Q365" s="348"/>
      <c r="R365" s="348"/>
      <c r="S365" s="348"/>
      <c r="T365" s="348"/>
      <c r="U365" s="348"/>
      <c r="V365" s="348"/>
      <c r="W365" s="348"/>
      <c r="X365" s="348"/>
      <c r="Y365" s="348"/>
      <c r="Z365" s="348"/>
    </row>
    <row r="366">
      <c r="A366" s="348"/>
      <c r="B366" s="348"/>
      <c r="C366" s="348"/>
      <c r="D366" s="348"/>
      <c r="E366" s="348"/>
      <c r="F366" s="348"/>
      <c r="G366" s="348"/>
      <c r="H366" s="348"/>
      <c r="I366" s="348"/>
      <c r="J366" s="348"/>
      <c r="K366" s="348"/>
      <c r="L366" s="348"/>
      <c r="M366" s="348"/>
      <c r="N366" s="348"/>
      <c r="O366" s="348"/>
      <c r="P366" s="348"/>
      <c r="Q366" s="348"/>
      <c r="R366" s="348"/>
      <c r="S366" s="348"/>
      <c r="T366" s="348"/>
      <c r="U366" s="348"/>
      <c r="V366" s="348"/>
      <c r="W366" s="348"/>
      <c r="X366" s="348"/>
      <c r="Y366" s="348"/>
      <c r="Z366" s="348"/>
    </row>
    <row r="367">
      <c r="A367" s="348"/>
      <c r="B367" s="348"/>
      <c r="C367" s="348"/>
      <c r="D367" s="348"/>
      <c r="E367" s="348"/>
      <c r="F367" s="348"/>
      <c r="G367" s="348"/>
      <c r="H367" s="348"/>
      <c r="I367" s="348"/>
      <c r="J367" s="348"/>
      <c r="K367" s="348"/>
      <c r="L367" s="348"/>
      <c r="M367" s="348"/>
      <c r="N367" s="348"/>
      <c r="O367" s="348"/>
      <c r="P367" s="348"/>
      <c r="Q367" s="348"/>
      <c r="R367" s="348"/>
      <c r="S367" s="348"/>
      <c r="T367" s="348"/>
      <c r="U367" s="348"/>
      <c r="V367" s="348"/>
      <c r="W367" s="348"/>
      <c r="X367" s="348"/>
      <c r="Y367" s="348"/>
      <c r="Z367" s="348"/>
    </row>
    <row r="368">
      <c r="A368" s="348"/>
      <c r="B368" s="348"/>
      <c r="C368" s="348"/>
      <c r="D368" s="348"/>
      <c r="E368" s="348"/>
      <c r="F368" s="348"/>
      <c r="G368" s="348"/>
      <c r="H368" s="348"/>
      <c r="I368" s="348"/>
      <c r="J368" s="348"/>
      <c r="K368" s="348"/>
      <c r="L368" s="348"/>
      <c r="M368" s="348"/>
      <c r="N368" s="348"/>
      <c r="O368" s="348"/>
      <c r="P368" s="348"/>
      <c r="Q368" s="348"/>
      <c r="R368" s="348"/>
      <c r="S368" s="348"/>
      <c r="T368" s="348"/>
      <c r="U368" s="348"/>
      <c r="V368" s="348"/>
      <c r="W368" s="348"/>
      <c r="X368" s="348"/>
      <c r="Y368" s="348"/>
      <c r="Z368" s="348"/>
    </row>
    <row r="369">
      <c r="A369" s="348"/>
      <c r="B369" s="348"/>
      <c r="C369" s="348"/>
      <c r="D369" s="348"/>
      <c r="E369" s="348"/>
      <c r="F369" s="348"/>
      <c r="G369" s="348"/>
      <c r="H369" s="348"/>
      <c r="I369" s="348"/>
      <c r="J369" s="348"/>
      <c r="K369" s="348"/>
      <c r="L369" s="348"/>
      <c r="M369" s="348"/>
      <c r="N369" s="348"/>
      <c r="O369" s="348"/>
      <c r="P369" s="348"/>
      <c r="Q369" s="348"/>
      <c r="R369" s="348"/>
      <c r="S369" s="348"/>
      <c r="T369" s="348"/>
      <c r="U369" s="348"/>
      <c r="V369" s="348"/>
      <c r="W369" s="348"/>
      <c r="X369" s="348"/>
      <c r="Y369" s="348"/>
      <c r="Z369" s="348"/>
    </row>
    <row r="370">
      <c r="A370" s="348"/>
      <c r="B370" s="348"/>
      <c r="C370" s="348"/>
      <c r="D370" s="348"/>
      <c r="E370" s="348"/>
      <c r="F370" s="348"/>
      <c r="G370" s="348"/>
      <c r="H370" s="348"/>
      <c r="I370" s="348"/>
      <c r="J370" s="348"/>
      <c r="K370" s="348"/>
      <c r="L370" s="348"/>
      <c r="M370" s="348"/>
      <c r="N370" s="348"/>
      <c r="O370" s="348"/>
      <c r="P370" s="348"/>
      <c r="Q370" s="348"/>
      <c r="R370" s="348"/>
      <c r="S370" s="348"/>
      <c r="T370" s="348"/>
      <c r="U370" s="348"/>
      <c r="V370" s="348"/>
      <c r="W370" s="348"/>
      <c r="X370" s="348"/>
      <c r="Y370" s="348"/>
      <c r="Z370" s="348"/>
    </row>
    <row r="371">
      <c r="A371" s="348"/>
      <c r="B371" s="348"/>
      <c r="C371" s="348"/>
      <c r="D371" s="348"/>
      <c r="E371" s="348"/>
      <c r="F371" s="348"/>
      <c r="G371" s="348"/>
      <c r="H371" s="348"/>
      <c r="I371" s="348"/>
      <c r="J371" s="348"/>
      <c r="K371" s="348"/>
      <c r="L371" s="348"/>
      <c r="M371" s="348"/>
      <c r="N371" s="348"/>
      <c r="O371" s="348"/>
      <c r="P371" s="348"/>
      <c r="Q371" s="348"/>
      <c r="R371" s="348"/>
      <c r="S371" s="348"/>
      <c r="T371" s="348"/>
      <c r="U371" s="348"/>
      <c r="V371" s="348"/>
      <c r="W371" s="348"/>
      <c r="X371" s="348"/>
      <c r="Y371" s="348"/>
      <c r="Z371" s="348"/>
    </row>
    <row r="372">
      <c r="A372" s="348"/>
      <c r="B372" s="348"/>
      <c r="C372" s="348"/>
      <c r="D372" s="348"/>
      <c r="E372" s="348"/>
      <c r="F372" s="348"/>
      <c r="G372" s="348"/>
      <c r="H372" s="348"/>
      <c r="I372" s="348"/>
      <c r="J372" s="348"/>
      <c r="K372" s="348"/>
      <c r="L372" s="348"/>
      <c r="M372" s="348"/>
      <c r="N372" s="348"/>
      <c r="O372" s="348"/>
      <c r="P372" s="348"/>
      <c r="Q372" s="348"/>
      <c r="R372" s="348"/>
      <c r="S372" s="348"/>
      <c r="T372" s="348"/>
      <c r="U372" s="348"/>
      <c r="V372" s="348"/>
      <c r="W372" s="348"/>
      <c r="X372" s="348"/>
      <c r="Y372" s="348"/>
      <c r="Z372" s="348"/>
    </row>
    <row r="373">
      <c r="A373" s="348"/>
      <c r="B373" s="348"/>
      <c r="C373" s="348"/>
      <c r="D373" s="348"/>
      <c r="E373" s="348"/>
      <c r="F373" s="348"/>
      <c r="G373" s="348"/>
      <c r="H373" s="348"/>
      <c r="I373" s="348"/>
      <c r="J373" s="348"/>
      <c r="K373" s="348"/>
      <c r="L373" s="348"/>
      <c r="M373" s="348"/>
      <c r="N373" s="348"/>
      <c r="O373" s="348"/>
      <c r="P373" s="348"/>
      <c r="Q373" s="348"/>
      <c r="R373" s="348"/>
      <c r="S373" s="348"/>
      <c r="T373" s="348"/>
      <c r="U373" s="348"/>
      <c r="V373" s="348"/>
      <c r="W373" s="348"/>
      <c r="X373" s="348"/>
      <c r="Y373" s="348"/>
      <c r="Z373" s="348"/>
    </row>
    <row r="374">
      <c r="A374" s="348"/>
      <c r="B374" s="348"/>
      <c r="C374" s="348"/>
      <c r="D374" s="348"/>
      <c r="E374" s="348"/>
      <c r="F374" s="348"/>
      <c r="G374" s="348"/>
      <c r="H374" s="348"/>
      <c r="I374" s="348"/>
      <c r="J374" s="348"/>
      <c r="K374" s="348"/>
      <c r="L374" s="348"/>
      <c r="M374" s="348"/>
      <c r="N374" s="348"/>
      <c r="O374" s="348"/>
      <c r="P374" s="348"/>
      <c r="Q374" s="348"/>
      <c r="R374" s="348"/>
      <c r="S374" s="348"/>
      <c r="T374" s="348"/>
      <c r="U374" s="348"/>
      <c r="V374" s="348"/>
      <c r="W374" s="348"/>
      <c r="X374" s="348"/>
      <c r="Y374" s="348"/>
      <c r="Z374" s="348"/>
    </row>
    <row r="375">
      <c r="A375" s="348"/>
      <c r="B375" s="348"/>
      <c r="C375" s="348"/>
      <c r="D375" s="348"/>
      <c r="E375" s="348"/>
      <c r="F375" s="348"/>
      <c r="G375" s="348"/>
      <c r="H375" s="348"/>
      <c r="I375" s="348"/>
      <c r="J375" s="348"/>
      <c r="K375" s="348"/>
      <c r="L375" s="348"/>
      <c r="M375" s="348"/>
      <c r="N375" s="348"/>
      <c r="O375" s="348"/>
      <c r="P375" s="348"/>
      <c r="Q375" s="348"/>
      <c r="R375" s="348"/>
      <c r="S375" s="348"/>
      <c r="T375" s="348"/>
      <c r="U375" s="348"/>
      <c r="V375" s="348"/>
      <c r="W375" s="348"/>
      <c r="X375" s="348"/>
      <c r="Y375" s="348"/>
      <c r="Z375" s="348"/>
    </row>
    <row r="376">
      <c r="A376" s="348"/>
      <c r="B376" s="348"/>
      <c r="C376" s="348"/>
      <c r="D376" s="348"/>
      <c r="E376" s="348"/>
      <c r="F376" s="348"/>
      <c r="G376" s="348"/>
      <c r="H376" s="348"/>
      <c r="I376" s="348"/>
      <c r="J376" s="348"/>
      <c r="K376" s="348"/>
      <c r="L376" s="348"/>
      <c r="M376" s="348"/>
      <c r="N376" s="348"/>
      <c r="O376" s="348"/>
      <c r="P376" s="348"/>
      <c r="Q376" s="348"/>
      <c r="R376" s="348"/>
      <c r="S376" s="348"/>
      <c r="T376" s="348"/>
      <c r="U376" s="348"/>
      <c r="V376" s="348"/>
      <c r="W376" s="348"/>
      <c r="X376" s="348"/>
      <c r="Y376" s="348"/>
      <c r="Z376" s="348"/>
    </row>
    <row r="377">
      <c r="A377" s="348"/>
      <c r="B377" s="348"/>
      <c r="C377" s="348"/>
      <c r="D377" s="348"/>
      <c r="E377" s="348"/>
      <c r="F377" s="348"/>
      <c r="G377" s="348"/>
      <c r="H377" s="348"/>
      <c r="I377" s="348"/>
      <c r="J377" s="348"/>
      <c r="K377" s="348"/>
      <c r="L377" s="348"/>
      <c r="M377" s="348"/>
      <c r="N377" s="348"/>
      <c r="O377" s="348"/>
      <c r="P377" s="348"/>
      <c r="Q377" s="348"/>
      <c r="R377" s="348"/>
      <c r="S377" s="348"/>
      <c r="T377" s="348"/>
      <c r="U377" s="348"/>
      <c r="V377" s="348"/>
      <c r="W377" s="348"/>
      <c r="X377" s="348"/>
      <c r="Y377" s="348"/>
      <c r="Z377" s="348"/>
    </row>
    <row r="378">
      <c r="A378" s="348"/>
      <c r="B378" s="348"/>
      <c r="C378" s="348"/>
      <c r="D378" s="348"/>
      <c r="E378" s="348"/>
      <c r="F378" s="348"/>
      <c r="G378" s="348"/>
      <c r="H378" s="348"/>
      <c r="I378" s="348"/>
      <c r="J378" s="348"/>
      <c r="K378" s="348"/>
      <c r="L378" s="348"/>
      <c r="M378" s="348"/>
      <c r="N378" s="348"/>
      <c r="O378" s="348"/>
      <c r="P378" s="348"/>
      <c r="Q378" s="348"/>
      <c r="R378" s="348"/>
      <c r="S378" s="348"/>
      <c r="T378" s="348"/>
      <c r="U378" s="348"/>
      <c r="V378" s="348"/>
      <c r="W378" s="348"/>
      <c r="X378" s="348"/>
      <c r="Y378" s="348"/>
      <c r="Z378" s="348"/>
    </row>
    <row r="379">
      <c r="A379" s="348"/>
      <c r="B379" s="348"/>
      <c r="C379" s="348"/>
      <c r="D379" s="348"/>
      <c r="E379" s="348"/>
      <c r="F379" s="348"/>
      <c r="G379" s="348"/>
      <c r="H379" s="348"/>
      <c r="I379" s="348"/>
      <c r="J379" s="348"/>
      <c r="K379" s="348"/>
      <c r="L379" s="348"/>
      <c r="M379" s="348"/>
      <c r="N379" s="348"/>
      <c r="O379" s="348"/>
      <c r="P379" s="348"/>
      <c r="Q379" s="348"/>
      <c r="R379" s="348"/>
      <c r="S379" s="348"/>
      <c r="T379" s="348"/>
      <c r="U379" s="348"/>
      <c r="V379" s="348"/>
      <c r="W379" s="348"/>
      <c r="X379" s="348"/>
      <c r="Y379" s="348"/>
      <c r="Z379" s="348"/>
    </row>
    <row r="380">
      <c r="A380" s="348"/>
      <c r="B380" s="348"/>
      <c r="C380" s="348"/>
      <c r="D380" s="348"/>
      <c r="E380" s="348"/>
      <c r="F380" s="348"/>
      <c r="G380" s="348"/>
      <c r="H380" s="348"/>
      <c r="I380" s="348"/>
      <c r="J380" s="348"/>
      <c r="K380" s="348"/>
      <c r="L380" s="348"/>
      <c r="M380" s="348"/>
      <c r="N380" s="348"/>
      <c r="O380" s="348"/>
      <c r="P380" s="348"/>
      <c r="Q380" s="348"/>
      <c r="R380" s="348"/>
      <c r="S380" s="348"/>
      <c r="T380" s="348"/>
      <c r="U380" s="348"/>
      <c r="V380" s="348"/>
      <c r="W380" s="348"/>
      <c r="X380" s="348"/>
      <c r="Y380" s="348"/>
      <c r="Z380" s="348"/>
    </row>
    <row r="381">
      <c r="A381" s="348"/>
      <c r="B381" s="348"/>
      <c r="C381" s="348"/>
      <c r="D381" s="348"/>
      <c r="E381" s="348"/>
      <c r="F381" s="348"/>
      <c r="G381" s="348"/>
      <c r="H381" s="348"/>
      <c r="I381" s="348"/>
      <c r="J381" s="348"/>
      <c r="K381" s="348"/>
      <c r="L381" s="348"/>
      <c r="M381" s="348"/>
      <c r="N381" s="348"/>
      <c r="O381" s="348"/>
      <c r="P381" s="348"/>
      <c r="Q381" s="348"/>
      <c r="R381" s="348"/>
      <c r="S381" s="348"/>
      <c r="T381" s="348"/>
      <c r="U381" s="348"/>
      <c r="V381" s="348"/>
      <c r="W381" s="348"/>
      <c r="X381" s="348"/>
      <c r="Y381" s="348"/>
      <c r="Z381" s="348"/>
    </row>
    <row r="382">
      <c r="A382" s="348"/>
      <c r="B382" s="348"/>
      <c r="C382" s="348"/>
      <c r="D382" s="348"/>
      <c r="E382" s="348"/>
      <c r="F382" s="348"/>
      <c r="G382" s="348"/>
      <c r="H382" s="348"/>
      <c r="I382" s="348"/>
      <c r="J382" s="348"/>
      <c r="K382" s="348"/>
      <c r="L382" s="348"/>
      <c r="M382" s="348"/>
      <c r="N382" s="348"/>
      <c r="O382" s="348"/>
      <c r="P382" s="348"/>
      <c r="Q382" s="348"/>
      <c r="R382" s="348"/>
      <c r="S382" s="348"/>
      <c r="T382" s="348"/>
      <c r="U382" s="348"/>
      <c r="V382" s="348"/>
      <c r="W382" s="348"/>
      <c r="X382" s="348"/>
      <c r="Y382" s="348"/>
      <c r="Z382" s="348"/>
    </row>
    <row r="383">
      <c r="A383" s="348"/>
      <c r="B383" s="348"/>
      <c r="C383" s="348"/>
      <c r="D383" s="348"/>
      <c r="E383" s="348"/>
      <c r="F383" s="348"/>
      <c r="G383" s="348"/>
      <c r="H383" s="348"/>
      <c r="I383" s="348"/>
      <c r="J383" s="348"/>
      <c r="K383" s="348"/>
      <c r="L383" s="348"/>
      <c r="M383" s="348"/>
      <c r="N383" s="348"/>
      <c r="O383" s="348"/>
      <c r="P383" s="348"/>
      <c r="Q383" s="348"/>
      <c r="R383" s="348"/>
      <c r="S383" s="348"/>
      <c r="T383" s="348"/>
      <c r="U383" s="348"/>
      <c r="V383" s="348"/>
      <c r="W383" s="348"/>
      <c r="X383" s="348"/>
      <c r="Y383" s="348"/>
      <c r="Z383" s="348"/>
    </row>
    <row r="384">
      <c r="A384" s="348"/>
      <c r="B384" s="348"/>
      <c r="C384" s="348"/>
      <c r="D384" s="348"/>
      <c r="E384" s="348"/>
      <c r="F384" s="348"/>
      <c r="G384" s="348"/>
      <c r="H384" s="348"/>
      <c r="I384" s="348"/>
      <c r="J384" s="348"/>
      <c r="K384" s="348"/>
      <c r="L384" s="348"/>
      <c r="M384" s="348"/>
      <c r="N384" s="348"/>
      <c r="O384" s="348"/>
      <c r="P384" s="348"/>
      <c r="Q384" s="348"/>
      <c r="R384" s="348"/>
      <c r="S384" s="348"/>
      <c r="T384" s="348"/>
      <c r="U384" s="348"/>
      <c r="V384" s="348"/>
      <c r="W384" s="348"/>
      <c r="X384" s="348"/>
      <c r="Y384" s="348"/>
      <c r="Z384" s="348"/>
    </row>
    <row r="385">
      <c r="A385" s="348"/>
      <c r="B385" s="348"/>
      <c r="C385" s="348"/>
      <c r="D385" s="348"/>
      <c r="E385" s="348"/>
      <c r="F385" s="348"/>
      <c r="G385" s="348"/>
      <c r="H385" s="348"/>
      <c r="I385" s="348"/>
      <c r="J385" s="348"/>
      <c r="K385" s="348"/>
      <c r="L385" s="348"/>
      <c r="M385" s="348"/>
      <c r="N385" s="348"/>
      <c r="O385" s="348"/>
      <c r="P385" s="348"/>
      <c r="Q385" s="348"/>
      <c r="R385" s="348"/>
      <c r="S385" s="348"/>
      <c r="T385" s="348"/>
      <c r="U385" s="348"/>
      <c r="V385" s="348"/>
      <c r="W385" s="348"/>
      <c r="X385" s="348"/>
      <c r="Y385" s="348"/>
      <c r="Z385" s="348"/>
    </row>
    <row r="386">
      <c r="A386" s="348"/>
      <c r="B386" s="348"/>
      <c r="C386" s="348"/>
      <c r="D386" s="348"/>
      <c r="E386" s="348"/>
      <c r="F386" s="348"/>
      <c r="G386" s="348"/>
      <c r="H386" s="348"/>
      <c r="I386" s="348"/>
      <c r="J386" s="348"/>
      <c r="K386" s="348"/>
      <c r="L386" s="348"/>
      <c r="M386" s="348"/>
      <c r="N386" s="348"/>
      <c r="O386" s="348"/>
      <c r="P386" s="348"/>
      <c r="Q386" s="348"/>
      <c r="R386" s="348"/>
      <c r="S386" s="348"/>
      <c r="T386" s="348"/>
      <c r="U386" s="348"/>
      <c r="V386" s="348"/>
      <c r="W386" s="348"/>
      <c r="X386" s="348"/>
      <c r="Y386" s="348"/>
      <c r="Z386" s="348"/>
    </row>
    <row r="387">
      <c r="A387" s="348"/>
      <c r="B387" s="348"/>
      <c r="C387" s="348"/>
      <c r="D387" s="348"/>
      <c r="E387" s="348"/>
      <c r="F387" s="348"/>
      <c r="G387" s="348"/>
      <c r="H387" s="348"/>
      <c r="I387" s="348"/>
      <c r="J387" s="348"/>
      <c r="K387" s="348"/>
      <c r="L387" s="348"/>
      <c r="M387" s="348"/>
      <c r="N387" s="348"/>
      <c r="O387" s="348"/>
      <c r="P387" s="348"/>
      <c r="Q387" s="348"/>
      <c r="R387" s="348"/>
      <c r="S387" s="348"/>
      <c r="T387" s="348"/>
      <c r="U387" s="348"/>
      <c r="V387" s="348"/>
      <c r="W387" s="348"/>
      <c r="X387" s="348"/>
      <c r="Y387" s="348"/>
      <c r="Z387" s="348"/>
    </row>
    <row r="388">
      <c r="A388" s="348"/>
      <c r="B388" s="348"/>
      <c r="C388" s="348"/>
      <c r="D388" s="348"/>
      <c r="E388" s="348"/>
      <c r="F388" s="348"/>
      <c r="G388" s="348"/>
      <c r="H388" s="348"/>
      <c r="I388" s="348"/>
      <c r="J388" s="348"/>
      <c r="K388" s="348"/>
      <c r="L388" s="348"/>
      <c r="M388" s="348"/>
      <c r="N388" s="348"/>
      <c r="O388" s="348"/>
      <c r="P388" s="348"/>
      <c r="Q388" s="348"/>
      <c r="R388" s="348"/>
      <c r="S388" s="348"/>
      <c r="T388" s="348"/>
      <c r="U388" s="348"/>
      <c r="V388" s="348"/>
      <c r="W388" s="348"/>
      <c r="X388" s="348"/>
      <c r="Y388" s="348"/>
      <c r="Z388" s="348"/>
    </row>
    <row r="389">
      <c r="A389" s="348"/>
      <c r="B389" s="348"/>
      <c r="C389" s="348"/>
      <c r="D389" s="348"/>
      <c r="E389" s="348"/>
      <c r="F389" s="348"/>
      <c r="G389" s="348"/>
      <c r="H389" s="348"/>
      <c r="I389" s="348"/>
      <c r="J389" s="348"/>
      <c r="K389" s="348"/>
      <c r="L389" s="348"/>
      <c r="M389" s="348"/>
      <c r="N389" s="348"/>
      <c r="O389" s="348"/>
      <c r="P389" s="348"/>
      <c r="Q389" s="348"/>
      <c r="R389" s="348"/>
      <c r="S389" s="348"/>
      <c r="T389" s="348"/>
      <c r="U389" s="348"/>
      <c r="V389" s="348"/>
      <c r="W389" s="348"/>
      <c r="X389" s="348"/>
      <c r="Y389" s="348"/>
      <c r="Z389" s="348"/>
    </row>
    <row r="390">
      <c r="A390" s="348"/>
      <c r="B390" s="348"/>
      <c r="C390" s="348"/>
      <c r="D390" s="348"/>
      <c r="E390" s="348"/>
      <c r="F390" s="348"/>
      <c r="G390" s="348"/>
      <c r="H390" s="348"/>
      <c r="I390" s="348"/>
      <c r="J390" s="348"/>
      <c r="K390" s="348"/>
      <c r="L390" s="348"/>
      <c r="M390" s="348"/>
      <c r="N390" s="348"/>
      <c r="O390" s="348"/>
      <c r="P390" s="348"/>
      <c r="Q390" s="348"/>
      <c r="R390" s="348"/>
      <c r="S390" s="348"/>
      <c r="T390" s="348"/>
      <c r="U390" s="348"/>
      <c r="V390" s="348"/>
      <c r="W390" s="348"/>
      <c r="X390" s="348"/>
      <c r="Y390" s="348"/>
      <c r="Z390" s="348"/>
    </row>
    <row r="391">
      <c r="A391" s="348"/>
      <c r="B391" s="348"/>
      <c r="C391" s="348"/>
      <c r="D391" s="348"/>
      <c r="E391" s="348"/>
      <c r="F391" s="348"/>
      <c r="G391" s="348"/>
      <c r="H391" s="348"/>
      <c r="I391" s="348"/>
      <c r="J391" s="348"/>
      <c r="K391" s="348"/>
      <c r="L391" s="348"/>
      <c r="M391" s="348"/>
      <c r="N391" s="348"/>
      <c r="O391" s="348"/>
      <c r="P391" s="348"/>
      <c r="Q391" s="348"/>
      <c r="R391" s="348"/>
      <c r="S391" s="348"/>
      <c r="T391" s="348"/>
      <c r="U391" s="348"/>
      <c r="V391" s="348"/>
      <c r="W391" s="348"/>
      <c r="X391" s="348"/>
      <c r="Y391" s="348"/>
      <c r="Z391" s="348"/>
    </row>
    <row r="392">
      <c r="A392" s="348"/>
      <c r="B392" s="348"/>
      <c r="C392" s="348"/>
      <c r="D392" s="348"/>
      <c r="E392" s="348"/>
      <c r="F392" s="348"/>
      <c r="G392" s="348"/>
      <c r="H392" s="348"/>
      <c r="I392" s="348"/>
      <c r="J392" s="348"/>
      <c r="K392" s="348"/>
      <c r="L392" s="348"/>
      <c r="M392" s="348"/>
      <c r="N392" s="348"/>
      <c r="O392" s="348"/>
      <c r="P392" s="348"/>
      <c r="Q392" s="348"/>
      <c r="R392" s="348"/>
      <c r="S392" s="348"/>
      <c r="T392" s="348"/>
      <c r="U392" s="348"/>
      <c r="V392" s="348"/>
      <c r="W392" s="348"/>
      <c r="X392" s="348"/>
      <c r="Y392" s="348"/>
      <c r="Z392" s="348"/>
    </row>
    <row r="393">
      <c r="A393" s="348"/>
      <c r="B393" s="348"/>
      <c r="C393" s="348"/>
      <c r="D393" s="348"/>
      <c r="E393" s="348"/>
      <c r="F393" s="348"/>
      <c r="G393" s="348"/>
      <c r="H393" s="348"/>
      <c r="I393" s="348"/>
      <c r="J393" s="348"/>
      <c r="K393" s="348"/>
      <c r="L393" s="348"/>
      <c r="M393" s="348"/>
      <c r="N393" s="348"/>
      <c r="O393" s="348"/>
      <c r="P393" s="348"/>
      <c r="Q393" s="348"/>
      <c r="R393" s="348"/>
      <c r="S393" s="348"/>
      <c r="T393" s="348"/>
      <c r="U393" s="348"/>
      <c r="V393" s="348"/>
      <c r="W393" s="348"/>
      <c r="X393" s="348"/>
      <c r="Y393" s="348"/>
      <c r="Z393" s="348"/>
    </row>
    <row r="394">
      <c r="A394" s="348"/>
      <c r="B394" s="348"/>
      <c r="C394" s="348"/>
      <c r="D394" s="348"/>
      <c r="E394" s="348"/>
      <c r="F394" s="348"/>
      <c r="G394" s="348"/>
      <c r="H394" s="348"/>
      <c r="I394" s="348"/>
      <c r="J394" s="348"/>
      <c r="K394" s="348"/>
      <c r="L394" s="348"/>
      <c r="M394" s="348"/>
      <c r="N394" s="348"/>
      <c r="O394" s="348"/>
      <c r="P394" s="348"/>
      <c r="Q394" s="348"/>
      <c r="R394" s="348"/>
      <c r="S394" s="348"/>
      <c r="T394" s="348"/>
      <c r="U394" s="348"/>
      <c r="V394" s="348"/>
      <c r="W394" s="348"/>
      <c r="X394" s="348"/>
      <c r="Y394" s="348"/>
      <c r="Z394" s="348"/>
    </row>
    <row r="395">
      <c r="A395" s="348"/>
      <c r="B395" s="348"/>
      <c r="C395" s="348"/>
      <c r="D395" s="348"/>
      <c r="E395" s="348"/>
      <c r="F395" s="348"/>
      <c r="G395" s="348"/>
      <c r="H395" s="348"/>
      <c r="I395" s="348"/>
      <c r="J395" s="348"/>
      <c r="K395" s="348"/>
      <c r="L395" s="348"/>
      <c r="M395" s="348"/>
      <c r="N395" s="348"/>
      <c r="O395" s="348"/>
      <c r="P395" s="348"/>
      <c r="Q395" s="348"/>
      <c r="R395" s="348"/>
      <c r="S395" s="348"/>
      <c r="T395" s="348"/>
      <c r="U395" s="348"/>
      <c r="V395" s="348"/>
      <c r="W395" s="348"/>
      <c r="X395" s="348"/>
      <c r="Y395" s="348"/>
      <c r="Z395" s="348"/>
    </row>
    <row r="396">
      <c r="A396" s="348"/>
      <c r="B396" s="348"/>
      <c r="C396" s="348"/>
      <c r="D396" s="348"/>
      <c r="E396" s="348"/>
      <c r="F396" s="348"/>
      <c r="G396" s="348"/>
      <c r="H396" s="348"/>
      <c r="I396" s="348"/>
      <c r="J396" s="348"/>
      <c r="K396" s="348"/>
      <c r="L396" s="348"/>
      <c r="M396" s="348"/>
      <c r="N396" s="348"/>
      <c r="O396" s="348"/>
      <c r="P396" s="348"/>
      <c r="Q396" s="348"/>
      <c r="R396" s="348"/>
      <c r="S396" s="348"/>
      <c r="T396" s="348"/>
      <c r="U396" s="348"/>
      <c r="V396" s="348"/>
      <c r="W396" s="348"/>
      <c r="X396" s="348"/>
      <c r="Y396" s="348"/>
      <c r="Z396" s="348"/>
    </row>
    <row r="397">
      <c r="A397" s="348"/>
      <c r="B397" s="348"/>
      <c r="C397" s="348"/>
      <c r="D397" s="348"/>
      <c r="E397" s="348"/>
      <c r="F397" s="348"/>
      <c r="G397" s="348"/>
      <c r="H397" s="348"/>
      <c r="I397" s="348"/>
      <c r="J397" s="348"/>
      <c r="K397" s="348"/>
      <c r="L397" s="348"/>
      <c r="M397" s="348"/>
      <c r="N397" s="348"/>
      <c r="O397" s="348"/>
      <c r="P397" s="348"/>
      <c r="Q397" s="348"/>
      <c r="R397" s="348"/>
      <c r="S397" s="348"/>
      <c r="T397" s="348"/>
      <c r="U397" s="348"/>
      <c r="V397" s="348"/>
      <c r="W397" s="348"/>
      <c r="X397" s="348"/>
      <c r="Y397" s="348"/>
      <c r="Z397" s="348"/>
    </row>
    <row r="398">
      <c r="A398" s="348"/>
      <c r="B398" s="348"/>
      <c r="C398" s="348"/>
      <c r="D398" s="348"/>
      <c r="E398" s="348"/>
      <c r="F398" s="348"/>
      <c r="G398" s="348"/>
      <c r="H398" s="348"/>
      <c r="I398" s="348"/>
      <c r="J398" s="348"/>
      <c r="K398" s="348"/>
      <c r="L398" s="348"/>
      <c r="M398" s="348"/>
      <c r="N398" s="348"/>
      <c r="O398" s="348"/>
      <c r="P398" s="348"/>
      <c r="Q398" s="348"/>
      <c r="R398" s="348"/>
      <c r="S398" s="348"/>
      <c r="T398" s="348"/>
      <c r="U398" s="348"/>
      <c r="V398" s="348"/>
      <c r="W398" s="348"/>
      <c r="X398" s="348"/>
      <c r="Y398" s="348"/>
      <c r="Z398" s="348"/>
    </row>
    <row r="399">
      <c r="A399" s="348"/>
      <c r="B399" s="348"/>
      <c r="C399" s="348"/>
      <c r="D399" s="348"/>
      <c r="E399" s="348"/>
      <c r="F399" s="348"/>
      <c r="G399" s="348"/>
      <c r="H399" s="348"/>
      <c r="I399" s="348"/>
      <c r="J399" s="348"/>
      <c r="K399" s="348"/>
      <c r="L399" s="348"/>
      <c r="M399" s="348"/>
      <c r="N399" s="348"/>
      <c r="O399" s="348"/>
      <c r="P399" s="348"/>
      <c r="Q399" s="348"/>
      <c r="R399" s="348"/>
      <c r="S399" s="348"/>
      <c r="T399" s="348"/>
      <c r="U399" s="348"/>
      <c r="V399" s="348"/>
      <c r="W399" s="348"/>
      <c r="X399" s="348"/>
      <c r="Y399" s="348"/>
      <c r="Z399" s="348"/>
    </row>
    <row r="400">
      <c r="A400" s="348"/>
      <c r="B400" s="348"/>
      <c r="C400" s="348"/>
      <c r="D400" s="348"/>
      <c r="E400" s="348"/>
      <c r="F400" s="348"/>
      <c r="G400" s="348"/>
      <c r="H400" s="348"/>
      <c r="I400" s="348"/>
      <c r="J400" s="348"/>
      <c r="K400" s="348"/>
      <c r="L400" s="348"/>
      <c r="M400" s="348"/>
      <c r="N400" s="348"/>
      <c r="O400" s="348"/>
      <c r="P400" s="348"/>
      <c r="Q400" s="348"/>
      <c r="R400" s="348"/>
      <c r="S400" s="348"/>
      <c r="T400" s="348"/>
      <c r="U400" s="348"/>
      <c r="V400" s="348"/>
      <c r="W400" s="348"/>
      <c r="X400" s="348"/>
      <c r="Y400" s="348"/>
      <c r="Z400" s="348"/>
    </row>
    <row r="401">
      <c r="A401" s="348"/>
      <c r="B401" s="348"/>
      <c r="C401" s="348"/>
      <c r="D401" s="348"/>
      <c r="E401" s="348"/>
      <c r="F401" s="348"/>
      <c r="G401" s="348"/>
      <c r="H401" s="348"/>
      <c r="I401" s="348"/>
      <c r="J401" s="348"/>
      <c r="K401" s="348"/>
      <c r="L401" s="348"/>
      <c r="M401" s="348"/>
      <c r="N401" s="348"/>
      <c r="O401" s="348"/>
      <c r="P401" s="348"/>
      <c r="Q401" s="348"/>
      <c r="R401" s="348"/>
      <c r="S401" s="348"/>
      <c r="T401" s="348"/>
      <c r="U401" s="348"/>
      <c r="V401" s="348"/>
      <c r="W401" s="348"/>
      <c r="X401" s="348"/>
      <c r="Y401" s="348"/>
      <c r="Z401" s="348"/>
    </row>
    <row r="402">
      <c r="A402" s="348"/>
      <c r="B402" s="348"/>
      <c r="C402" s="348"/>
      <c r="D402" s="348"/>
      <c r="E402" s="348"/>
      <c r="F402" s="348"/>
      <c r="G402" s="348"/>
      <c r="H402" s="348"/>
      <c r="I402" s="348"/>
      <c r="J402" s="348"/>
      <c r="K402" s="348"/>
      <c r="L402" s="348"/>
      <c r="M402" s="348"/>
      <c r="N402" s="348"/>
      <c r="O402" s="348"/>
      <c r="P402" s="348"/>
      <c r="Q402" s="348"/>
      <c r="R402" s="348"/>
      <c r="S402" s="348"/>
      <c r="T402" s="348"/>
      <c r="U402" s="348"/>
      <c r="V402" s="348"/>
      <c r="W402" s="348"/>
      <c r="X402" s="348"/>
      <c r="Y402" s="348"/>
      <c r="Z402" s="348"/>
    </row>
    <row r="403">
      <c r="A403" s="348"/>
      <c r="B403" s="348"/>
      <c r="C403" s="348"/>
      <c r="D403" s="348"/>
      <c r="E403" s="348"/>
      <c r="F403" s="348"/>
      <c r="G403" s="348"/>
      <c r="H403" s="348"/>
      <c r="I403" s="348"/>
      <c r="J403" s="348"/>
      <c r="K403" s="348"/>
      <c r="L403" s="348"/>
      <c r="M403" s="348"/>
      <c r="N403" s="348"/>
      <c r="O403" s="348"/>
      <c r="P403" s="348"/>
      <c r="Q403" s="348"/>
      <c r="R403" s="348"/>
      <c r="S403" s="348"/>
      <c r="T403" s="348"/>
      <c r="U403" s="348"/>
      <c r="V403" s="348"/>
      <c r="W403" s="348"/>
      <c r="X403" s="348"/>
      <c r="Y403" s="348"/>
      <c r="Z403" s="348"/>
    </row>
    <row r="404">
      <c r="A404" s="348"/>
      <c r="B404" s="348"/>
      <c r="C404" s="348"/>
      <c r="D404" s="348"/>
      <c r="E404" s="348"/>
      <c r="F404" s="348"/>
      <c r="G404" s="348"/>
      <c r="H404" s="348"/>
      <c r="I404" s="348"/>
      <c r="J404" s="348"/>
      <c r="K404" s="348"/>
      <c r="L404" s="348"/>
      <c r="M404" s="348"/>
      <c r="N404" s="348"/>
      <c r="O404" s="348"/>
      <c r="P404" s="348"/>
      <c r="Q404" s="348"/>
      <c r="R404" s="348"/>
      <c r="S404" s="348"/>
      <c r="T404" s="348"/>
      <c r="U404" s="348"/>
      <c r="V404" s="348"/>
      <c r="W404" s="348"/>
      <c r="X404" s="348"/>
      <c r="Y404" s="348"/>
      <c r="Z404" s="348"/>
    </row>
    <row r="405">
      <c r="A405" s="348"/>
      <c r="B405" s="348"/>
      <c r="C405" s="348"/>
      <c r="D405" s="348"/>
      <c r="E405" s="348"/>
      <c r="F405" s="348"/>
      <c r="G405" s="348"/>
      <c r="H405" s="348"/>
      <c r="I405" s="348"/>
      <c r="J405" s="348"/>
      <c r="K405" s="348"/>
      <c r="L405" s="348"/>
      <c r="M405" s="348"/>
      <c r="N405" s="348"/>
      <c r="O405" s="348"/>
      <c r="P405" s="348"/>
      <c r="Q405" s="348"/>
      <c r="R405" s="348"/>
      <c r="S405" s="348"/>
      <c r="T405" s="348"/>
      <c r="U405" s="348"/>
      <c r="V405" s="348"/>
      <c r="W405" s="348"/>
      <c r="X405" s="348"/>
      <c r="Y405" s="348"/>
      <c r="Z405" s="348"/>
    </row>
    <row r="406">
      <c r="A406" s="348"/>
      <c r="B406" s="348"/>
      <c r="C406" s="348"/>
      <c r="D406" s="348"/>
      <c r="E406" s="348"/>
      <c r="F406" s="348"/>
      <c r="G406" s="348"/>
      <c r="H406" s="348"/>
      <c r="I406" s="348"/>
      <c r="J406" s="348"/>
      <c r="K406" s="348"/>
      <c r="L406" s="348"/>
      <c r="M406" s="348"/>
      <c r="N406" s="348"/>
      <c r="O406" s="348"/>
      <c r="P406" s="348"/>
      <c r="Q406" s="348"/>
      <c r="R406" s="348"/>
      <c r="S406" s="348"/>
      <c r="T406" s="348"/>
      <c r="U406" s="348"/>
      <c r="V406" s="348"/>
      <c r="W406" s="348"/>
      <c r="X406" s="348"/>
      <c r="Y406" s="348"/>
      <c r="Z406" s="348"/>
    </row>
    <row r="407">
      <c r="A407" s="348"/>
      <c r="B407" s="348"/>
      <c r="C407" s="348"/>
      <c r="D407" s="348"/>
      <c r="E407" s="348"/>
      <c r="F407" s="348"/>
      <c r="G407" s="348"/>
      <c r="H407" s="348"/>
      <c r="I407" s="348"/>
      <c r="J407" s="348"/>
      <c r="K407" s="348"/>
      <c r="L407" s="348"/>
      <c r="M407" s="348"/>
      <c r="N407" s="348"/>
      <c r="O407" s="348"/>
      <c r="P407" s="348"/>
      <c r="Q407" s="348"/>
      <c r="R407" s="348"/>
      <c r="S407" s="348"/>
      <c r="T407" s="348"/>
      <c r="U407" s="348"/>
      <c r="V407" s="348"/>
      <c r="W407" s="348"/>
      <c r="X407" s="348"/>
      <c r="Y407" s="348"/>
      <c r="Z407" s="348"/>
    </row>
    <row r="408">
      <c r="A408" s="348"/>
      <c r="B408" s="348"/>
      <c r="C408" s="348"/>
      <c r="D408" s="348"/>
      <c r="E408" s="348"/>
      <c r="F408" s="348"/>
      <c r="G408" s="348"/>
      <c r="H408" s="348"/>
      <c r="I408" s="348"/>
      <c r="J408" s="348"/>
      <c r="K408" s="348"/>
      <c r="L408" s="348"/>
      <c r="M408" s="348"/>
      <c r="N408" s="348"/>
      <c r="O408" s="348"/>
      <c r="P408" s="348"/>
      <c r="Q408" s="348"/>
      <c r="R408" s="348"/>
      <c r="S408" s="348"/>
      <c r="T408" s="348"/>
      <c r="U408" s="348"/>
      <c r="V408" s="348"/>
      <c r="W408" s="348"/>
      <c r="X408" s="348"/>
      <c r="Y408" s="348"/>
      <c r="Z408" s="348"/>
    </row>
    <row r="409">
      <c r="A409" s="348"/>
      <c r="B409" s="348"/>
      <c r="C409" s="348"/>
      <c r="D409" s="348"/>
      <c r="E409" s="348"/>
      <c r="F409" s="348"/>
      <c r="G409" s="348"/>
      <c r="H409" s="348"/>
      <c r="I409" s="348"/>
      <c r="J409" s="348"/>
      <c r="K409" s="348"/>
      <c r="L409" s="348"/>
      <c r="M409" s="348"/>
      <c r="N409" s="348"/>
      <c r="O409" s="348"/>
      <c r="P409" s="348"/>
      <c r="Q409" s="348"/>
      <c r="R409" s="348"/>
      <c r="S409" s="348"/>
      <c r="T409" s="348"/>
      <c r="U409" s="348"/>
      <c r="V409" s="348"/>
      <c r="W409" s="348"/>
      <c r="X409" s="348"/>
      <c r="Y409" s="348"/>
      <c r="Z409" s="348"/>
    </row>
    <row r="410">
      <c r="A410" s="348"/>
      <c r="B410" s="348"/>
      <c r="C410" s="348"/>
      <c r="D410" s="348"/>
      <c r="E410" s="348"/>
      <c r="F410" s="348"/>
      <c r="G410" s="348"/>
      <c r="H410" s="348"/>
      <c r="I410" s="348"/>
      <c r="J410" s="348"/>
      <c r="K410" s="348"/>
      <c r="L410" s="348"/>
      <c r="M410" s="348"/>
      <c r="N410" s="348"/>
      <c r="O410" s="348"/>
      <c r="P410" s="348"/>
      <c r="Q410" s="348"/>
      <c r="R410" s="348"/>
      <c r="S410" s="348"/>
      <c r="T410" s="348"/>
      <c r="U410" s="348"/>
      <c r="V410" s="348"/>
      <c r="W410" s="348"/>
      <c r="X410" s="348"/>
      <c r="Y410" s="348"/>
      <c r="Z410" s="348"/>
    </row>
    <row r="411">
      <c r="A411" s="348"/>
      <c r="B411" s="348"/>
      <c r="C411" s="348"/>
      <c r="D411" s="348"/>
      <c r="E411" s="348"/>
      <c r="F411" s="348"/>
      <c r="G411" s="348"/>
      <c r="H411" s="348"/>
      <c r="I411" s="348"/>
      <c r="J411" s="348"/>
      <c r="K411" s="348"/>
      <c r="L411" s="348"/>
      <c r="M411" s="348"/>
      <c r="N411" s="348"/>
      <c r="O411" s="348"/>
      <c r="P411" s="348"/>
      <c r="Q411" s="348"/>
      <c r="R411" s="348"/>
      <c r="S411" s="348"/>
      <c r="T411" s="348"/>
      <c r="U411" s="348"/>
      <c r="V411" s="348"/>
      <c r="W411" s="348"/>
      <c r="X411" s="348"/>
      <c r="Y411" s="348"/>
      <c r="Z411" s="348"/>
    </row>
    <row r="412">
      <c r="A412" s="348"/>
      <c r="B412" s="348"/>
      <c r="C412" s="348"/>
      <c r="D412" s="348"/>
      <c r="E412" s="348"/>
      <c r="F412" s="348"/>
      <c r="G412" s="348"/>
      <c r="H412" s="348"/>
      <c r="I412" s="348"/>
      <c r="J412" s="348"/>
      <c r="K412" s="348"/>
      <c r="L412" s="348"/>
      <c r="M412" s="348"/>
      <c r="N412" s="348"/>
      <c r="O412" s="348"/>
      <c r="P412" s="348"/>
      <c r="Q412" s="348"/>
      <c r="R412" s="348"/>
      <c r="S412" s="348"/>
      <c r="T412" s="348"/>
      <c r="U412" s="348"/>
      <c r="V412" s="348"/>
      <c r="W412" s="348"/>
      <c r="X412" s="348"/>
      <c r="Y412" s="348"/>
      <c r="Z412" s="348"/>
    </row>
    <row r="413">
      <c r="A413" s="348"/>
      <c r="B413" s="348"/>
      <c r="C413" s="348"/>
      <c r="D413" s="348"/>
      <c r="E413" s="348"/>
      <c r="F413" s="348"/>
      <c r="G413" s="348"/>
      <c r="H413" s="348"/>
      <c r="I413" s="348"/>
      <c r="J413" s="348"/>
      <c r="K413" s="348"/>
      <c r="L413" s="348"/>
      <c r="M413" s="348"/>
      <c r="N413" s="348"/>
      <c r="O413" s="348"/>
      <c r="P413" s="348"/>
      <c r="Q413" s="348"/>
      <c r="R413" s="348"/>
      <c r="S413" s="348"/>
      <c r="T413" s="348"/>
      <c r="U413" s="348"/>
      <c r="V413" s="348"/>
      <c r="W413" s="348"/>
      <c r="X413" s="348"/>
      <c r="Y413" s="348"/>
      <c r="Z413" s="348"/>
    </row>
    <row r="414">
      <c r="A414" s="348"/>
      <c r="B414" s="348"/>
      <c r="C414" s="348"/>
      <c r="D414" s="348"/>
      <c r="E414" s="348"/>
      <c r="F414" s="348"/>
      <c r="G414" s="348"/>
      <c r="H414" s="348"/>
      <c r="I414" s="348"/>
      <c r="J414" s="348"/>
      <c r="K414" s="348"/>
      <c r="L414" s="348"/>
      <c r="M414" s="348"/>
      <c r="N414" s="348"/>
      <c r="O414" s="348"/>
      <c r="P414" s="348"/>
      <c r="Q414" s="348"/>
      <c r="R414" s="348"/>
      <c r="S414" s="348"/>
      <c r="T414" s="348"/>
      <c r="U414" s="348"/>
      <c r="V414" s="348"/>
      <c r="W414" s="348"/>
      <c r="X414" s="348"/>
      <c r="Y414" s="348"/>
      <c r="Z414" s="348"/>
    </row>
    <row r="415">
      <c r="A415" s="348"/>
      <c r="B415" s="348"/>
      <c r="C415" s="348"/>
      <c r="D415" s="348"/>
      <c r="E415" s="348"/>
      <c r="F415" s="348"/>
      <c r="G415" s="348"/>
      <c r="H415" s="348"/>
      <c r="I415" s="348"/>
      <c r="J415" s="348"/>
      <c r="K415" s="348"/>
      <c r="L415" s="348"/>
      <c r="M415" s="348"/>
      <c r="N415" s="348"/>
      <c r="O415" s="348"/>
      <c r="P415" s="348"/>
      <c r="Q415" s="348"/>
      <c r="R415" s="348"/>
      <c r="S415" s="348"/>
      <c r="T415" s="348"/>
      <c r="U415" s="348"/>
      <c r="V415" s="348"/>
      <c r="W415" s="348"/>
      <c r="X415" s="348"/>
      <c r="Y415" s="348"/>
      <c r="Z415" s="348"/>
    </row>
    <row r="416">
      <c r="A416" s="348"/>
      <c r="B416" s="348"/>
      <c r="C416" s="348"/>
      <c r="D416" s="348"/>
      <c r="E416" s="348"/>
      <c r="F416" s="348"/>
      <c r="G416" s="348"/>
      <c r="H416" s="348"/>
      <c r="I416" s="348"/>
      <c r="J416" s="348"/>
      <c r="K416" s="348"/>
      <c r="L416" s="348"/>
      <c r="M416" s="348"/>
      <c r="N416" s="348"/>
      <c r="O416" s="348"/>
      <c r="P416" s="348"/>
      <c r="Q416" s="348"/>
      <c r="R416" s="348"/>
      <c r="S416" s="348"/>
      <c r="T416" s="348"/>
      <c r="U416" s="348"/>
      <c r="V416" s="348"/>
      <c r="W416" s="348"/>
      <c r="X416" s="348"/>
      <c r="Y416" s="348"/>
      <c r="Z416" s="348"/>
    </row>
    <row r="417">
      <c r="A417" s="348"/>
      <c r="B417" s="348"/>
      <c r="C417" s="348"/>
      <c r="D417" s="348"/>
      <c r="E417" s="348"/>
      <c r="F417" s="348"/>
      <c r="G417" s="348"/>
      <c r="H417" s="348"/>
      <c r="I417" s="348"/>
      <c r="J417" s="348"/>
      <c r="K417" s="348"/>
      <c r="L417" s="348"/>
      <c r="M417" s="348"/>
      <c r="N417" s="348"/>
      <c r="O417" s="348"/>
      <c r="P417" s="348"/>
      <c r="Q417" s="348"/>
      <c r="R417" s="348"/>
      <c r="S417" s="348"/>
      <c r="T417" s="348"/>
      <c r="U417" s="348"/>
      <c r="V417" s="348"/>
      <c r="W417" s="348"/>
      <c r="X417" s="348"/>
      <c r="Y417" s="348"/>
      <c r="Z417" s="348"/>
    </row>
    <row r="418">
      <c r="A418" s="348"/>
      <c r="B418" s="348"/>
      <c r="C418" s="348"/>
      <c r="D418" s="348"/>
      <c r="E418" s="348"/>
      <c r="F418" s="348"/>
      <c r="G418" s="348"/>
      <c r="H418" s="348"/>
      <c r="I418" s="348"/>
      <c r="J418" s="348"/>
      <c r="K418" s="348"/>
      <c r="L418" s="348"/>
      <c r="M418" s="348"/>
      <c r="N418" s="348"/>
      <c r="O418" s="348"/>
      <c r="P418" s="348"/>
      <c r="Q418" s="348"/>
      <c r="R418" s="348"/>
      <c r="S418" s="348"/>
      <c r="T418" s="348"/>
      <c r="U418" s="348"/>
      <c r="V418" s="348"/>
      <c r="W418" s="348"/>
      <c r="X418" s="348"/>
      <c r="Y418" s="348"/>
      <c r="Z418" s="348"/>
    </row>
    <row r="419">
      <c r="A419" s="348"/>
      <c r="B419" s="348"/>
      <c r="C419" s="348"/>
      <c r="D419" s="348"/>
      <c r="E419" s="348"/>
      <c r="F419" s="348"/>
      <c r="G419" s="348"/>
      <c r="H419" s="348"/>
      <c r="I419" s="348"/>
      <c r="J419" s="348"/>
      <c r="K419" s="348"/>
      <c r="L419" s="348"/>
      <c r="M419" s="348"/>
      <c r="N419" s="348"/>
      <c r="O419" s="348"/>
      <c r="P419" s="348"/>
      <c r="Q419" s="348"/>
      <c r="R419" s="348"/>
      <c r="S419" s="348"/>
      <c r="T419" s="348"/>
      <c r="U419" s="348"/>
      <c r="V419" s="348"/>
      <c r="W419" s="348"/>
      <c r="X419" s="348"/>
      <c r="Y419" s="348"/>
      <c r="Z419" s="348"/>
    </row>
    <row r="420">
      <c r="A420" s="348"/>
      <c r="B420" s="348"/>
      <c r="C420" s="348"/>
      <c r="D420" s="348"/>
      <c r="E420" s="348"/>
      <c r="F420" s="348"/>
      <c r="G420" s="348"/>
      <c r="H420" s="348"/>
      <c r="I420" s="348"/>
      <c r="J420" s="348"/>
      <c r="K420" s="348"/>
      <c r="L420" s="348"/>
      <c r="M420" s="348"/>
      <c r="N420" s="348"/>
      <c r="O420" s="348"/>
      <c r="P420" s="348"/>
      <c r="Q420" s="348"/>
      <c r="R420" s="348"/>
      <c r="S420" s="348"/>
      <c r="T420" s="348"/>
      <c r="U420" s="348"/>
      <c r="V420" s="348"/>
      <c r="W420" s="348"/>
      <c r="X420" s="348"/>
      <c r="Y420" s="348"/>
      <c r="Z420" s="348"/>
    </row>
    <row r="421">
      <c r="A421" s="348"/>
      <c r="B421" s="348"/>
      <c r="C421" s="348"/>
      <c r="D421" s="348"/>
      <c r="E421" s="348"/>
      <c r="F421" s="348"/>
      <c r="G421" s="348"/>
      <c r="H421" s="348"/>
      <c r="I421" s="348"/>
      <c r="J421" s="348"/>
      <c r="K421" s="348"/>
      <c r="L421" s="348"/>
      <c r="M421" s="348"/>
      <c r="N421" s="348"/>
      <c r="O421" s="348"/>
      <c r="P421" s="348"/>
      <c r="Q421" s="348"/>
      <c r="R421" s="348"/>
      <c r="S421" s="348"/>
      <c r="T421" s="348"/>
      <c r="U421" s="348"/>
      <c r="V421" s="348"/>
      <c r="W421" s="348"/>
      <c r="X421" s="348"/>
      <c r="Y421" s="348"/>
      <c r="Z421" s="348"/>
    </row>
    <row r="422">
      <c r="A422" s="348"/>
      <c r="B422" s="348"/>
      <c r="C422" s="348"/>
      <c r="D422" s="348"/>
      <c r="E422" s="348"/>
      <c r="F422" s="348"/>
      <c r="G422" s="348"/>
      <c r="H422" s="348"/>
      <c r="I422" s="348"/>
      <c r="J422" s="348"/>
      <c r="K422" s="348"/>
      <c r="L422" s="348"/>
      <c r="M422" s="348"/>
      <c r="N422" s="348"/>
      <c r="O422" s="348"/>
      <c r="P422" s="348"/>
      <c r="Q422" s="348"/>
      <c r="R422" s="348"/>
      <c r="S422" s="348"/>
      <c r="T422" s="348"/>
      <c r="U422" s="348"/>
      <c r="V422" s="348"/>
      <c r="W422" s="348"/>
      <c r="X422" s="348"/>
      <c r="Y422" s="348"/>
      <c r="Z422" s="348"/>
    </row>
    <row r="423">
      <c r="A423" s="348"/>
      <c r="B423" s="348"/>
      <c r="C423" s="348"/>
      <c r="D423" s="348"/>
      <c r="E423" s="348"/>
      <c r="F423" s="348"/>
      <c r="G423" s="348"/>
      <c r="H423" s="348"/>
      <c r="I423" s="348"/>
      <c r="J423" s="348"/>
      <c r="K423" s="348"/>
      <c r="L423" s="348"/>
      <c r="M423" s="348"/>
      <c r="N423" s="348"/>
      <c r="O423" s="348"/>
      <c r="P423" s="348"/>
      <c r="Q423" s="348"/>
      <c r="R423" s="348"/>
      <c r="S423" s="348"/>
      <c r="T423" s="348"/>
      <c r="U423" s="348"/>
      <c r="V423" s="348"/>
      <c r="W423" s="348"/>
      <c r="X423" s="348"/>
      <c r="Y423" s="348"/>
      <c r="Z423" s="348"/>
    </row>
    <row r="424">
      <c r="A424" s="348"/>
      <c r="B424" s="348"/>
      <c r="C424" s="348"/>
      <c r="D424" s="348"/>
      <c r="E424" s="348"/>
      <c r="F424" s="348"/>
      <c r="G424" s="348"/>
      <c r="H424" s="348"/>
      <c r="I424" s="348"/>
      <c r="J424" s="348"/>
      <c r="K424" s="348"/>
      <c r="L424" s="348"/>
      <c r="M424" s="348"/>
      <c r="N424" s="348"/>
      <c r="O424" s="348"/>
      <c r="P424" s="348"/>
      <c r="Q424" s="348"/>
      <c r="R424" s="348"/>
      <c r="S424" s="348"/>
      <c r="T424" s="348"/>
      <c r="U424" s="348"/>
      <c r="V424" s="348"/>
      <c r="W424" s="348"/>
      <c r="X424" s="348"/>
      <c r="Y424" s="348"/>
      <c r="Z424" s="348"/>
    </row>
    <row r="425">
      <c r="A425" s="348"/>
      <c r="B425" s="348"/>
      <c r="C425" s="348"/>
      <c r="D425" s="348"/>
      <c r="E425" s="348"/>
      <c r="F425" s="348"/>
      <c r="G425" s="348"/>
      <c r="H425" s="348"/>
      <c r="I425" s="348"/>
      <c r="J425" s="348"/>
      <c r="K425" s="348"/>
      <c r="L425" s="348"/>
      <c r="M425" s="348"/>
      <c r="N425" s="348"/>
      <c r="O425" s="348"/>
      <c r="P425" s="348"/>
      <c r="Q425" s="348"/>
      <c r="R425" s="348"/>
      <c r="S425" s="348"/>
      <c r="T425" s="348"/>
      <c r="U425" s="348"/>
      <c r="V425" s="348"/>
      <c r="W425" s="348"/>
      <c r="X425" s="348"/>
      <c r="Y425" s="348"/>
      <c r="Z425" s="348"/>
    </row>
    <row r="426">
      <c r="A426" s="348"/>
      <c r="B426" s="348"/>
      <c r="C426" s="348"/>
      <c r="D426" s="348"/>
      <c r="E426" s="348"/>
      <c r="F426" s="348"/>
      <c r="G426" s="348"/>
      <c r="H426" s="348"/>
      <c r="I426" s="348"/>
      <c r="J426" s="348"/>
      <c r="K426" s="348"/>
      <c r="L426" s="348"/>
      <c r="M426" s="348"/>
      <c r="N426" s="348"/>
      <c r="O426" s="348"/>
      <c r="P426" s="348"/>
      <c r="Q426" s="348"/>
      <c r="R426" s="348"/>
      <c r="S426" s="348"/>
      <c r="T426" s="348"/>
      <c r="U426" s="348"/>
      <c r="V426" s="348"/>
      <c r="W426" s="348"/>
      <c r="X426" s="348"/>
      <c r="Y426" s="348"/>
      <c r="Z426" s="348"/>
    </row>
    <row r="427">
      <c r="A427" s="348"/>
      <c r="B427" s="348"/>
      <c r="C427" s="348"/>
      <c r="D427" s="348"/>
      <c r="E427" s="348"/>
      <c r="F427" s="348"/>
      <c r="G427" s="348"/>
      <c r="H427" s="348"/>
      <c r="I427" s="348"/>
      <c r="J427" s="348"/>
      <c r="K427" s="348"/>
      <c r="L427" s="348"/>
      <c r="M427" s="348"/>
      <c r="N427" s="348"/>
      <c r="O427" s="348"/>
      <c r="P427" s="348"/>
      <c r="Q427" s="348"/>
      <c r="R427" s="348"/>
      <c r="S427" s="348"/>
      <c r="T427" s="348"/>
      <c r="U427" s="348"/>
      <c r="V427" s="348"/>
      <c r="W427" s="348"/>
      <c r="X427" s="348"/>
      <c r="Y427" s="348"/>
      <c r="Z427" s="348"/>
    </row>
    <row r="428">
      <c r="A428" s="348"/>
      <c r="B428" s="348"/>
      <c r="C428" s="348"/>
      <c r="D428" s="348"/>
      <c r="E428" s="348"/>
      <c r="F428" s="348"/>
      <c r="G428" s="348"/>
      <c r="H428" s="348"/>
      <c r="I428" s="348"/>
      <c r="J428" s="348"/>
      <c r="K428" s="348"/>
      <c r="L428" s="348"/>
      <c r="M428" s="348"/>
      <c r="N428" s="348"/>
      <c r="O428" s="348"/>
      <c r="P428" s="348"/>
      <c r="Q428" s="348"/>
      <c r="R428" s="348"/>
      <c r="S428" s="348"/>
      <c r="T428" s="348"/>
      <c r="U428" s="348"/>
      <c r="V428" s="348"/>
      <c r="W428" s="348"/>
      <c r="X428" s="348"/>
      <c r="Y428" s="348"/>
      <c r="Z428" s="348"/>
    </row>
    <row r="429">
      <c r="A429" s="348"/>
      <c r="B429" s="348"/>
      <c r="C429" s="348"/>
      <c r="D429" s="348"/>
      <c r="E429" s="348"/>
      <c r="F429" s="348"/>
      <c r="G429" s="348"/>
      <c r="H429" s="348"/>
      <c r="I429" s="348"/>
      <c r="J429" s="348"/>
      <c r="K429" s="348"/>
      <c r="L429" s="348"/>
      <c r="M429" s="348"/>
      <c r="N429" s="348"/>
      <c r="O429" s="348"/>
      <c r="P429" s="348"/>
      <c r="Q429" s="348"/>
      <c r="R429" s="348"/>
      <c r="S429" s="348"/>
      <c r="T429" s="348"/>
      <c r="U429" s="348"/>
      <c r="V429" s="348"/>
      <c r="W429" s="348"/>
      <c r="X429" s="348"/>
      <c r="Y429" s="348"/>
      <c r="Z429" s="348"/>
    </row>
    <row r="430">
      <c r="A430" s="348"/>
      <c r="B430" s="348"/>
      <c r="C430" s="348"/>
      <c r="D430" s="348"/>
      <c r="E430" s="348"/>
      <c r="F430" s="348"/>
      <c r="G430" s="348"/>
      <c r="H430" s="348"/>
      <c r="I430" s="348"/>
      <c r="J430" s="348"/>
      <c r="K430" s="348"/>
      <c r="L430" s="348"/>
      <c r="M430" s="348"/>
      <c r="N430" s="348"/>
      <c r="O430" s="348"/>
      <c r="P430" s="348"/>
      <c r="Q430" s="348"/>
      <c r="R430" s="348"/>
      <c r="S430" s="348"/>
      <c r="T430" s="348"/>
      <c r="U430" s="348"/>
      <c r="V430" s="348"/>
      <c r="W430" s="348"/>
      <c r="X430" s="348"/>
      <c r="Y430" s="348"/>
      <c r="Z430" s="348"/>
    </row>
    <row r="431">
      <c r="A431" s="348"/>
      <c r="B431" s="348"/>
      <c r="C431" s="348"/>
      <c r="D431" s="348"/>
      <c r="E431" s="348"/>
      <c r="F431" s="348"/>
      <c r="G431" s="348"/>
      <c r="H431" s="348"/>
      <c r="I431" s="348"/>
      <c r="J431" s="348"/>
      <c r="K431" s="348"/>
      <c r="L431" s="348"/>
      <c r="M431" s="348"/>
      <c r="N431" s="348"/>
      <c r="O431" s="348"/>
      <c r="P431" s="348"/>
      <c r="Q431" s="348"/>
      <c r="R431" s="348"/>
      <c r="S431" s="348"/>
      <c r="T431" s="348"/>
      <c r="U431" s="348"/>
      <c r="V431" s="348"/>
      <c r="W431" s="348"/>
      <c r="X431" s="348"/>
      <c r="Y431" s="348"/>
      <c r="Z431" s="348"/>
    </row>
    <row r="432">
      <c r="A432" s="348"/>
      <c r="B432" s="348"/>
      <c r="C432" s="348"/>
      <c r="D432" s="348"/>
      <c r="E432" s="348"/>
      <c r="F432" s="348"/>
      <c r="G432" s="348"/>
      <c r="H432" s="348"/>
      <c r="I432" s="348"/>
      <c r="J432" s="348"/>
      <c r="K432" s="348"/>
      <c r="L432" s="348"/>
      <c r="M432" s="348"/>
      <c r="N432" s="348"/>
      <c r="O432" s="348"/>
      <c r="P432" s="348"/>
      <c r="Q432" s="348"/>
      <c r="R432" s="348"/>
      <c r="S432" s="348"/>
      <c r="T432" s="348"/>
      <c r="U432" s="348"/>
      <c r="V432" s="348"/>
      <c r="W432" s="348"/>
      <c r="X432" s="348"/>
      <c r="Y432" s="348"/>
      <c r="Z432" s="348"/>
    </row>
    <row r="433">
      <c r="A433" s="348"/>
      <c r="B433" s="348"/>
      <c r="C433" s="348"/>
      <c r="D433" s="348"/>
      <c r="E433" s="348"/>
      <c r="F433" s="348"/>
      <c r="G433" s="348"/>
      <c r="H433" s="348"/>
      <c r="I433" s="348"/>
      <c r="J433" s="348"/>
      <c r="K433" s="348"/>
      <c r="L433" s="348"/>
      <c r="M433" s="348"/>
      <c r="N433" s="348"/>
      <c r="O433" s="348"/>
      <c r="P433" s="348"/>
      <c r="Q433" s="348"/>
      <c r="R433" s="348"/>
      <c r="S433" s="348"/>
      <c r="T433" s="348"/>
      <c r="U433" s="348"/>
      <c r="V433" s="348"/>
      <c r="W433" s="348"/>
      <c r="X433" s="348"/>
      <c r="Y433" s="348"/>
      <c r="Z433" s="348"/>
    </row>
    <row r="434">
      <c r="A434" s="348"/>
      <c r="B434" s="348"/>
      <c r="C434" s="348"/>
      <c r="D434" s="348"/>
      <c r="E434" s="348"/>
      <c r="F434" s="348"/>
      <c r="G434" s="348"/>
      <c r="H434" s="348"/>
      <c r="I434" s="348"/>
      <c r="J434" s="348"/>
      <c r="K434" s="348"/>
      <c r="L434" s="348"/>
      <c r="M434" s="348"/>
      <c r="N434" s="348"/>
      <c r="O434" s="348"/>
      <c r="P434" s="348"/>
      <c r="Q434" s="348"/>
      <c r="R434" s="348"/>
      <c r="S434" s="348"/>
      <c r="T434" s="348"/>
      <c r="U434" s="348"/>
      <c r="V434" s="348"/>
      <c r="W434" s="348"/>
      <c r="X434" s="348"/>
      <c r="Y434" s="348"/>
      <c r="Z434" s="348"/>
    </row>
    <row r="435">
      <c r="A435" s="348"/>
      <c r="B435" s="348"/>
      <c r="C435" s="348"/>
      <c r="D435" s="348"/>
      <c r="E435" s="348"/>
      <c r="F435" s="348"/>
      <c r="G435" s="348"/>
      <c r="H435" s="348"/>
      <c r="I435" s="348"/>
      <c r="J435" s="348"/>
      <c r="K435" s="348"/>
      <c r="L435" s="348"/>
      <c r="M435" s="348"/>
      <c r="N435" s="348"/>
      <c r="O435" s="348"/>
      <c r="P435" s="348"/>
      <c r="Q435" s="348"/>
      <c r="R435" s="348"/>
      <c r="S435" s="348"/>
      <c r="T435" s="348"/>
      <c r="U435" s="348"/>
      <c r="V435" s="348"/>
      <c r="W435" s="348"/>
      <c r="X435" s="348"/>
      <c r="Y435" s="348"/>
      <c r="Z435" s="348"/>
    </row>
    <row r="436">
      <c r="A436" s="348"/>
      <c r="B436" s="348"/>
      <c r="C436" s="348"/>
      <c r="D436" s="348"/>
      <c r="E436" s="348"/>
      <c r="F436" s="348"/>
      <c r="G436" s="348"/>
      <c r="H436" s="348"/>
      <c r="I436" s="348"/>
      <c r="J436" s="348"/>
      <c r="K436" s="348"/>
      <c r="L436" s="348"/>
      <c r="M436" s="348"/>
      <c r="N436" s="348"/>
      <c r="O436" s="348"/>
      <c r="P436" s="348"/>
      <c r="Q436" s="348"/>
      <c r="R436" s="348"/>
      <c r="S436" s="348"/>
      <c r="T436" s="348"/>
      <c r="U436" s="348"/>
      <c r="V436" s="348"/>
      <c r="W436" s="348"/>
      <c r="X436" s="348"/>
      <c r="Y436" s="348"/>
      <c r="Z436" s="348"/>
    </row>
    <row r="437">
      <c r="A437" s="348"/>
      <c r="B437" s="348"/>
      <c r="C437" s="348"/>
      <c r="D437" s="348"/>
      <c r="E437" s="348"/>
      <c r="F437" s="348"/>
      <c r="G437" s="348"/>
      <c r="H437" s="348"/>
      <c r="I437" s="348"/>
      <c r="J437" s="348"/>
      <c r="K437" s="348"/>
      <c r="L437" s="348"/>
      <c r="M437" s="348"/>
      <c r="N437" s="348"/>
      <c r="O437" s="348"/>
      <c r="P437" s="348"/>
      <c r="Q437" s="348"/>
      <c r="R437" s="348"/>
      <c r="S437" s="348"/>
      <c r="T437" s="348"/>
      <c r="U437" s="348"/>
      <c r="V437" s="348"/>
      <c r="W437" s="348"/>
      <c r="X437" s="348"/>
      <c r="Y437" s="348"/>
      <c r="Z437" s="348"/>
    </row>
    <row r="438">
      <c r="A438" s="348"/>
      <c r="B438" s="348"/>
      <c r="C438" s="348"/>
      <c r="D438" s="348"/>
      <c r="E438" s="348"/>
      <c r="F438" s="348"/>
      <c r="G438" s="348"/>
      <c r="H438" s="348"/>
      <c r="I438" s="348"/>
      <c r="J438" s="348"/>
      <c r="K438" s="348"/>
      <c r="L438" s="348"/>
      <c r="M438" s="348"/>
      <c r="N438" s="348"/>
      <c r="O438" s="348"/>
      <c r="P438" s="348"/>
      <c r="Q438" s="348"/>
      <c r="R438" s="348"/>
      <c r="S438" s="348"/>
      <c r="T438" s="348"/>
      <c r="U438" s="348"/>
      <c r="V438" s="348"/>
      <c r="W438" s="348"/>
      <c r="X438" s="348"/>
      <c r="Y438" s="348"/>
      <c r="Z438" s="348"/>
    </row>
    <row r="439">
      <c r="A439" s="348"/>
      <c r="B439" s="348"/>
      <c r="C439" s="348"/>
      <c r="D439" s="348"/>
      <c r="E439" s="348"/>
      <c r="F439" s="348"/>
      <c r="G439" s="348"/>
      <c r="H439" s="348"/>
      <c r="I439" s="348"/>
      <c r="J439" s="348"/>
      <c r="K439" s="348"/>
      <c r="L439" s="348"/>
      <c r="M439" s="348"/>
      <c r="N439" s="348"/>
      <c r="O439" s="348"/>
      <c r="P439" s="348"/>
      <c r="Q439" s="348"/>
      <c r="R439" s="348"/>
      <c r="S439" s="348"/>
      <c r="T439" s="348"/>
      <c r="U439" s="348"/>
      <c r="V439" s="348"/>
      <c r="W439" s="348"/>
      <c r="X439" s="348"/>
      <c r="Y439" s="348"/>
      <c r="Z439" s="348"/>
    </row>
    <row r="440">
      <c r="A440" s="348"/>
      <c r="B440" s="348"/>
      <c r="C440" s="348"/>
      <c r="D440" s="348"/>
      <c r="E440" s="348"/>
      <c r="F440" s="348"/>
      <c r="G440" s="348"/>
      <c r="H440" s="348"/>
      <c r="I440" s="348"/>
      <c r="J440" s="348"/>
      <c r="K440" s="348"/>
      <c r="L440" s="348"/>
      <c r="M440" s="348"/>
      <c r="N440" s="348"/>
      <c r="O440" s="348"/>
      <c r="P440" s="348"/>
      <c r="Q440" s="348"/>
      <c r="R440" s="348"/>
      <c r="S440" s="348"/>
      <c r="T440" s="348"/>
      <c r="U440" s="348"/>
      <c r="V440" s="348"/>
      <c r="W440" s="348"/>
      <c r="X440" s="348"/>
      <c r="Y440" s="348"/>
      <c r="Z440" s="348"/>
    </row>
    <row r="441">
      <c r="A441" s="348"/>
      <c r="B441" s="348"/>
      <c r="C441" s="348"/>
      <c r="D441" s="348"/>
      <c r="E441" s="348"/>
      <c r="F441" s="348"/>
      <c r="G441" s="348"/>
      <c r="H441" s="348"/>
      <c r="I441" s="348"/>
      <c r="J441" s="348"/>
      <c r="K441" s="348"/>
      <c r="L441" s="348"/>
      <c r="M441" s="348"/>
      <c r="N441" s="348"/>
      <c r="O441" s="348"/>
      <c r="P441" s="348"/>
      <c r="Q441" s="348"/>
      <c r="R441" s="348"/>
      <c r="S441" s="348"/>
      <c r="T441" s="348"/>
      <c r="U441" s="348"/>
      <c r="V441" s="348"/>
      <c r="W441" s="348"/>
      <c r="X441" s="348"/>
      <c r="Y441" s="348"/>
      <c r="Z441" s="348"/>
    </row>
    <row r="442">
      <c r="A442" s="348"/>
      <c r="B442" s="348"/>
      <c r="C442" s="348"/>
      <c r="D442" s="348"/>
      <c r="E442" s="348"/>
      <c r="F442" s="348"/>
      <c r="G442" s="348"/>
      <c r="H442" s="348"/>
      <c r="I442" s="348"/>
      <c r="J442" s="348"/>
      <c r="K442" s="348"/>
      <c r="L442" s="348"/>
      <c r="M442" s="348"/>
      <c r="N442" s="348"/>
      <c r="O442" s="348"/>
      <c r="P442" s="348"/>
      <c r="Q442" s="348"/>
      <c r="R442" s="348"/>
      <c r="S442" s="348"/>
      <c r="T442" s="348"/>
      <c r="U442" s="348"/>
      <c r="V442" s="348"/>
      <c r="W442" s="348"/>
      <c r="X442" s="348"/>
      <c r="Y442" s="348"/>
      <c r="Z442" s="348"/>
    </row>
    <row r="443">
      <c r="A443" s="348"/>
      <c r="B443" s="348"/>
      <c r="C443" s="348"/>
      <c r="D443" s="348"/>
      <c r="E443" s="348"/>
      <c r="F443" s="348"/>
      <c r="G443" s="348"/>
      <c r="H443" s="348"/>
      <c r="I443" s="348"/>
      <c r="J443" s="348"/>
      <c r="K443" s="348"/>
      <c r="L443" s="348"/>
      <c r="M443" s="348"/>
      <c r="N443" s="348"/>
      <c r="O443" s="348"/>
      <c r="P443" s="348"/>
      <c r="Q443" s="348"/>
      <c r="R443" s="348"/>
      <c r="S443" s="348"/>
      <c r="T443" s="348"/>
      <c r="U443" s="348"/>
      <c r="V443" s="348"/>
      <c r="W443" s="348"/>
      <c r="X443" s="348"/>
      <c r="Y443" s="348"/>
      <c r="Z443" s="348"/>
    </row>
    <row r="444">
      <c r="A444" s="348"/>
      <c r="B444" s="348"/>
      <c r="C444" s="348"/>
      <c r="D444" s="348"/>
      <c r="E444" s="348"/>
      <c r="F444" s="348"/>
      <c r="G444" s="348"/>
      <c r="H444" s="348"/>
      <c r="I444" s="348"/>
      <c r="J444" s="348"/>
      <c r="K444" s="348"/>
      <c r="L444" s="348"/>
      <c r="M444" s="348"/>
      <c r="N444" s="348"/>
      <c r="O444" s="348"/>
      <c r="P444" s="348"/>
      <c r="Q444" s="348"/>
      <c r="R444" s="348"/>
      <c r="S444" s="348"/>
      <c r="T444" s="348"/>
      <c r="U444" s="348"/>
      <c r="V444" s="348"/>
      <c r="W444" s="348"/>
      <c r="X444" s="348"/>
      <c r="Y444" s="348"/>
      <c r="Z444" s="348"/>
    </row>
    <row r="445">
      <c r="A445" s="348"/>
      <c r="B445" s="348"/>
      <c r="C445" s="348"/>
      <c r="D445" s="348"/>
      <c r="E445" s="348"/>
      <c r="F445" s="348"/>
      <c r="G445" s="348"/>
      <c r="H445" s="348"/>
      <c r="I445" s="348"/>
      <c r="J445" s="348"/>
      <c r="K445" s="348"/>
      <c r="L445" s="348"/>
      <c r="M445" s="348"/>
      <c r="N445" s="348"/>
      <c r="O445" s="348"/>
      <c r="P445" s="348"/>
      <c r="Q445" s="348"/>
      <c r="R445" s="348"/>
      <c r="S445" s="348"/>
      <c r="T445" s="348"/>
      <c r="U445" s="348"/>
      <c r="V445" s="348"/>
      <c r="W445" s="348"/>
      <c r="X445" s="348"/>
      <c r="Y445" s="348"/>
      <c r="Z445" s="348"/>
    </row>
    <row r="446">
      <c r="A446" s="348"/>
      <c r="B446" s="348"/>
      <c r="C446" s="348"/>
      <c r="D446" s="348"/>
      <c r="E446" s="348"/>
      <c r="F446" s="348"/>
      <c r="G446" s="348"/>
      <c r="H446" s="348"/>
      <c r="I446" s="348"/>
      <c r="J446" s="348"/>
      <c r="K446" s="348"/>
      <c r="L446" s="348"/>
      <c r="M446" s="348"/>
      <c r="N446" s="348"/>
      <c r="O446" s="348"/>
      <c r="P446" s="348"/>
      <c r="Q446" s="348"/>
      <c r="R446" s="348"/>
      <c r="S446" s="348"/>
      <c r="T446" s="348"/>
      <c r="U446" s="348"/>
      <c r="V446" s="348"/>
      <c r="W446" s="348"/>
      <c r="X446" s="348"/>
      <c r="Y446" s="348"/>
      <c r="Z446" s="348"/>
    </row>
    <row r="447">
      <c r="A447" s="348"/>
      <c r="B447" s="348"/>
      <c r="C447" s="348"/>
      <c r="D447" s="348"/>
      <c r="E447" s="348"/>
      <c r="F447" s="348"/>
      <c r="G447" s="348"/>
      <c r="H447" s="348"/>
      <c r="I447" s="348"/>
      <c r="J447" s="348"/>
      <c r="K447" s="348"/>
      <c r="L447" s="348"/>
      <c r="M447" s="348"/>
      <c r="N447" s="348"/>
      <c r="O447" s="348"/>
      <c r="P447" s="348"/>
      <c r="Q447" s="348"/>
      <c r="R447" s="348"/>
      <c r="S447" s="348"/>
      <c r="T447" s="348"/>
      <c r="U447" s="348"/>
      <c r="V447" s="348"/>
      <c r="W447" s="348"/>
      <c r="X447" s="348"/>
      <c r="Y447" s="348"/>
      <c r="Z447" s="348"/>
    </row>
    <row r="448">
      <c r="A448" s="348"/>
      <c r="B448" s="348"/>
      <c r="C448" s="348"/>
      <c r="D448" s="348"/>
      <c r="E448" s="348"/>
      <c r="F448" s="348"/>
      <c r="G448" s="348"/>
      <c r="H448" s="348"/>
      <c r="I448" s="348"/>
      <c r="J448" s="348"/>
      <c r="K448" s="348"/>
      <c r="L448" s="348"/>
      <c r="M448" s="348"/>
      <c r="N448" s="348"/>
      <c r="O448" s="348"/>
      <c r="P448" s="348"/>
      <c r="Q448" s="348"/>
      <c r="R448" s="348"/>
      <c r="S448" s="348"/>
      <c r="T448" s="348"/>
      <c r="U448" s="348"/>
      <c r="V448" s="348"/>
      <c r="W448" s="348"/>
      <c r="X448" s="348"/>
      <c r="Y448" s="348"/>
      <c r="Z448" s="348"/>
    </row>
    <row r="449">
      <c r="A449" s="348"/>
      <c r="B449" s="348"/>
      <c r="C449" s="348"/>
      <c r="D449" s="348"/>
      <c r="E449" s="348"/>
      <c r="F449" s="348"/>
      <c r="G449" s="348"/>
      <c r="H449" s="348"/>
      <c r="I449" s="348"/>
      <c r="J449" s="348"/>
      <c r="K449" s="348"/>
      <c r="L449" s="348"/>
      <c r="M449" s="348"/>
      <c r="N449" s="348"/>
      <c r="O449" s="348"/>
      <c r="P449" s="348"/>
      <c r="Q449" s="348"/>
      <c r="R449" s="348"/>
      <c r="S449" s="348"/>
      <c r="T449" s="348"/>
      <c r="U449" s="348"/>
      <c r="V449" s="348"/>
      <c r="W449" s="348"/>
      <c r="X449" s="348"/>
      <c r="Y449" s="348"/>
      <c r="Z449" s="348"/>
    </row>
    <row r="450">
      <c r="A450" s="348"/>
      <c r="B450" s="348"/>
      <c r="C450" s="348"/>
      <c r="D450" s="348"/>
      <c r="E450" s="348"/>
      <c r="F450" s="348"/>
      <c r="G450" s="348"/>
      <c r="H450" s="348"/>
      <c r="I450" s="348"/>
      <c r="J450" s="348"/>
      <c r="K450" s="348"/>
      <c r="L450" s="348"/>
      <c r="M450" s="348"/>
      <c r="N450" s="348"/>
      <c r="O450" s="348"/>
      <c r="P450" s="348"/>
      <c r="Q450" s="348"/>
      <c r="R450" s="348"/>
      <c r="S450" s="348"/>
      <c r="T450" s="348"/>
      <c r="U450" s="348"/>
      <c r="V450" s="348"/>
      <c r="W450" s="348"/>
      <c r="X450" s="348"/>
      <c r="Y450" s="348"/>
      <c r="Z450" s="348"/>
    </row>
    <row r="451">
      <c r="A451" s="348"/>
      <c r="B451" s="348"/>
      <c r="C451" s="348"/>
      <c r="D451" s="348"/>
      <c r="E451" s="348"/>
      <c r="F451" s="348"/>
      <c r="G451" s="348"/>
      <c r="H451" s="348"/>
      <c r="I451" s="348"/>
      <c r="J451" s="348"/>
      <c r="K451" s="348"/>
      <c r="L451" s="348"/>
      <c r="M451" s="348"/>
      <c r="N451" s="348"/>
      <c r="O451" s="348"/>
      <c r="P451" s="348"/>
      <c r="Q451" s="348"/>
      <c r="R451" s="348"/>
      <c r="S451" s="348"/>
      <c r="T451" s="348"/>
      <c r="U451" s="348"/>
      <c r="V451" s="348"/>
      <c r="W451" s="348"/>
      <c r="X451" s="348"/>
      <c r="Y451" s="348"/>
      <c r="Z451" s="348"/>
    </row>
    <row r="452">
      <c r="A452" s="348"/>
      <c r="B452" s="348"/>
      <c r="C452" s="348"/>
      <c r="D452" s="348"/>
      <c r="E452" s="348"/>
      <c r="F452" s="348"/>
      <c r="G452" s="348"/>
      <c r="H452" s="348"/>
      <c r="I452" s="348"/>
      <c r="J452" s="348"/>
      <c r="K452" s="348"/>
      <c r="L452" s="348"/>
      <c r="M452" s="348"/>
      <c r="N452" s="348"/>
      <c r="O452" s="348"/>
      <c r="P452" s="348"/>
      <c r="Q452" s="348"/>
      <c r="R452" s="348"/>
      <c r="S452" s="348"/>
      <c r="T452" s="348"/>
      <c r="U452" s="348"/>
      <c r="V452" s="348"/>
      <c r="W452" s="348"/>
      <c r="X452" s="348"/>
      <c r="Y452" s="348"/>
      <c r="Z452" s="348"/>
    </row>
    <row r="453">
      <c r="A453" s="348"/>
      <c r="B453" s="348"/>
      <c r="C453" s="348"/>
      <c r="D453" s="348"/>
      <c r="E453" s="348"/>
      <c r="F453" s="348"/>
      <c r="G453" s="348"/>
      <c r="H453" s="348"/>
      <c r="I453" s="348"/>
      <c r="J453" s="348"/>
      <c r="K453" s="348"/>
      <c r="L453" s="348"/>
      <c r="M453" s="348"/>
      <c r="N453" s="348"/>
      <c r="O453" s="348"/>
      <c r="P453" s="348"/>
      <c r="Q453" s="348"/>
      <c r="R453" s="348"/>
      <c r="S453" s="348"/>
      <c r="T453" s="348"/>
      <c r="U453" s="348"/>
      <c r="V453" s="348"/>
      <c r="W453" s="348"/>
      <c r="X453" s="348"/>
      <c r="Y453" s="348"/>
      <c r="Z453" s="348"/>
    </row>
    <row r="454">
      <c r="A454" s="348"/>
      <c r="B454" s="348"/>
      <c r="C454" s="348"/>
      <c r="D454" s="348"/>
      <c r="E454" s="348"/>
      <c r="F454" s="348"/>
      <c r="G454" s="348"/>
      <c r="H454" s="348"/>
      <c r="I454" s="348"/>
      <c r="J454" s="348"/>
      <c r="K454" s="348"/>
      <c r="L454" s="348"/>
      <c r="M454" s="348"/>
      <c r="N454" s="348"/>
      <c r="O454" s="348"/>
      <c r="P454" s="348"/>
      <c r="Q454" s="348"/>
      <c r="R454" s="348"/>
      <c r="S454" s="348"/>
      <c r="T454" s="348"/>
      <c r="U454" s="348"/>
      <c r="V454" s="348"/>
      <c r="W454" s="348"/>
      <c r="X454" s="348"/>
      <c r="Y454" s="348"/>
      <c r="Z454" s="348"/>
    </row>
    <row r="455">
      <c r="A455" s="348"/>
      <c r="B455" s="348"/>
      <c r="C455" s="348"/>
      <c r="D455" s="348"/>
      <c r="E455" s="348"/>
      <c r="F455" s="348"/>
      <c r="G455" s="348"/>
      <c r="H455" s="348"/>
      <c r="I455" s="348"/>
      <c r="J455" s="348"/>
      <c r="K455" s="348"/>
      <c r="L455" s="348"/>
      <c r="M455" s="348"/>
      <c r="N455" s="348"/>
      <c r="O455" s="348"/>
      <c r="P455" s="348"/>
      <c r="Q455" s="348"/>
      <c r="R455" s="348"/>
      <c r="S455" s="348"/>
      <c r="T455" s="348"/>
      <c r="U455" s="348"/>
      <c r="V455" s="348"/>
      <c r="W455" s="348"/>
      <c r="X455" s="348"/>
      <c r="Y455" s="348"/>
      <c r="Z455" s="348"/>
    </row>
    <row r="456">
      <c r="A456" s="348"/>
      <c r="B456" s="348"/>
      <c r="C456" s="348"/>
      <c r="D456" s="348"/>
      <c r="E456" s="348"/>
      <c r="F456" s="348"/>
      <c r="G456" s="348"/>
      <c r="H456" s="348"/>
      <c r="I456" s="348"/>
      <c r="J456" s="348"/>
      <c r="K456" s="348"/>
      <c r="L456" s="348"/>
      <c r="M456" s="348"/>
      <c r="N456" s="348"/>
      <c r="O456" s="348"/>
      <c r="P456" s="348"/>
      <c r="Q456" s="348"/>
      <c r="R456" s="348"/>
      <c r="S456" s="348"/>
      <c r="T456" s="348"/>
      <c r="U456" s="348"/>
      <c r="V456" s="348"/>
      <c r="W456" s="348"/>
      <c r="X456" s="348"/>
      <c r="Y456" s="348"/>
      <c r="Z456" s="348"/>
    </row>
    <row r="457">
      <c r="A457" s="348"/>
      <c r="B457" s="348"/>
      <c r="C457" s="348"/>
      <c r="D457" s="348"/>
      <c r="E457" s="348"/>
      <c r="F457" s="348"/>
      <c r="G457" s="348"/>
      <c r="H457" s="348"/>
      <c r="I457" s="348"/>
      <c r="J457" s="348"/>
      <c r="K457" s="348"/>
      <c r="L457" s="348"/>
      <c r="M457" s="348"/>
      <c r="N457" s="348"/>
      <c r="O457" s="348"/>
      <c r="P457" s="348"/>
      <c r="Q457" s="348"/>
      <c r="R457" s="348"/>
      <c r="S457" s="348"/>
      <c r="T457" s="348"/>
      <c r="U457" s="348"/>
      <c r="V457" s="348"/>
      <c r="W457" s="348"/>
      <c r="X457" s="348"/>
      <c r="Y457" s="348"/>
      <c r="Z457" s="348"/>
    </row>
    <row r="458">
      <c r="A458" s="348"/>
      <c r="B458" s="348"/>
      <c r="C458" s="348"/>
      <c r="D458" s="348"/>
      <c r="E458" s="348"/>
      <c r="F458" s="348"/>
      <c r="G458" s="348"/>
      <c r="H458" s="348"/>
      <c r="I458" s="348"/>
      <c r="J458" s="348"/>
      <c r="K458" s="348"/>
      <c r="L458" s="348"/>
      <c r="M458" s="348"/>
      <c r="N458" s="348"/>
      <c r="O458" s="348"/>
      <c r="P458" s="348"/>
      <c r="Q458" s="348"/>
      <c r="R458" s="348"/>
      <c r="S458" s="348"/>
      <c r="T458" s="348"/>
      <c r="U458" s="348"/>
      <c r="V458" s="348"/>
      <c r="W458" s="348"/>
      <c r="X458" s="348"/>
      <c r="Y458" s="348"/>
      <c r="Z458" s="348"/>
    </row>
    <row r="459">
      <c r="A459" s="348"/>
      <c r="B459" s="348"/>
      <c r="C459" s="348"/>
      <c r="D459" s="348"/>
      <c r="E459" s="348"/>
      <c r="F459" s="348"/>
      <c r="G459" s="348"/>
      <c r="H459" s="348"/>
      <c r="I459" s="348"/>
      <c r="J459" s="348"/>
      <c r="K459" s="348"/>
      <c r="L459" s="348"/>
      <c r="M459" s="348"/>
      <c r="N459" s="348"/>
      <c r="O459" s="348"/>
      <c r="P459" s="348"/>
      <c r="Q459" s="348"/>
      <c r="R459" s="348"/>
      <c r="S459" s="348"/>
      <c r="T459" s="348"/>
      <c r="U459" s="348"/>
      <c r="V459" s="348"/>
      <c r="W459" s="348"/>
      <c r="X459" s="348"/>
      <c r="Y459" s="348"/>
      <c r="Z459" s="348"/>
    </row>
    <row r="460">
      <c r="A460" s="348"/>
      <c r="B460" s="348"/>
      <c r="C460" s="348"/>
      <c r="D460" s="348"/>
      <c r="E460" s="348"/>
      <c r="F460" s="348"/>
      <c r="G460" s="348"/>
      <c r="H460" s="348"/>
      <c r="I460" s="348"/>
      <c r="J460" s="348"/>
      <c r="K460" s="348"/>
      <c r="L460" s="348"/>
      <c r="M460" s="348"/>
      <c r="N460" s="348"/>
      <c r="O460" s="348"/>
      <c r="P460" s="348"/>
      <c r="Q460" s="348"/>
      <c r="R460" s="348"/>
      <c r="S460" s="348"/>
      <c r="T460" s="348"/>
      <c r="U460" s="348"/>
      <c r="V460" s="348"/>
      <c r="W460" s="348"/>
      <c r="X460" s="348"/>
      <c r="Y460" s="348"/>
      <c r="Z460" s="348"/>
    </row>
    <row r="461">
      <c r="A461" s="348"/>
      <c r="B461" s="348"/>
      <c r="C461" s="348"/>
      <c r="D461" s="348"/>
      <c r="E461" s="348"/>
      <c r="F461" s="348"/>
      <c r="G461" s="348"/>
      <c r="H461" s="348"/>
      <c r="I461" s="348"/>
      <c r="J461" s="348"/>
      <c r="K461" s="348"/>
      <c r="L461" s="348"/>
      <c r="M461" s="348"/>
      <c r="N461" s="348"/>
      <c r="O461" s="348"/>
      <c r="P461" s="348"/>
      <c r="Q461" s="348"/>
      <c r="R461" s="348"/>
      <c r="S461" s="348"/>
      <c r="T461" s="348"/>
      <c r="U461" s="348"/>
      <c r="V461" s="348"/>
      <c r="W461" s="348"/>
      <c r="X461" s="348"/>
      <c r="Y461" s="348"/>
      <c r="Z461" s="348"/>
    </row>
    <row r="462">
      <c r="A462" s="348"/>
      <c r="B462" s="348"/>
      <c r="C462" s="348"/>
      <c r="D462" s="348"/>
      <c r="E462" s="348"/>
      <c r="F462" s="348"/>
      <c r="G462" s="348"/>
      <c r="H462" s="348"/>
      <c r="I462" s="348"/>
      <c r="J462" s="348"/>
      <c r="K462" s="348"/>
      <c r="L462" s="348"/>
      <c r="M462" s="348"/>
      <c r="N462" s="348"/>
      <c r="O462" s="348"/>
      <c r="P462" s="348"/>
      <c r="Q462" s="348"/>
      <c r="R462" s="348"/>
      <c r="S462" s="348"/>
      <c r="T462" s="348"/>
      <c r="U462" s="348"/>
      <c r="V462" s="348"/>
      <c r="W462" s="348"/>
      <c r="X462" s="348"/>
      <c r="Y462" s="348"/>
      <c r="Z462" s="348"/>
    </row>
    <row r="463">
      <c r="A463" s="348"/>
      <c r="B463" s="348"/>
      <c r="C463" s="348"/>
      <c r="D463" s="348"/>
      <c r="E463" s="348"/>
      <c r="F463" s="348"/>
      <c r="G463" s="348"/>
      <c r="H463" s="348"/>
      <c r="I463" s="348"/>
      <c r="J463" s="348"/>
      <c r="K463" s="348"/>
      <c r="L463" s="348"/>
      <c r="M463" s="348"/>
      <c r="N463" s="348"/>
      <c r="O463" s="348"/>
      <c r="P463" s="348"/>
      <c r="Q463" s="348"/>
      <c r="R463" s="348"/>
      <c r="S463" s="348"/>
      <c r="T463" s="348"/>
      <c r="U463" s="348"/>
      <c r="V463" s="348"/>
      <c r="W463" s="348"/>
      <c r="X463" s="348"/>
      <c r="Y463" s="348"/>
      <c r="Z463" s="348"/>
    </row>
    <row r="464">
      <c r="A464" s="348"/>
      <c r="B464" s="348"/>
      <c r="C464" s="348"/>
      <c r="D464" s="348"/>
      <c r="E464" s="348"/>
      <c r="F464" s="348"/>
      <c r="G464" s="348"/>
      <c r="H464" s="348"/>
      <c r="I464" s="348"/>
      <c r="J464" s="348"/>
      <c r="K464" s="348"/>
      <c r="L464" s="348"/>
      <c r="M464" s="348"/>
      <c r="N464" s="348"/>
      <c r="O464" s="348"/>
      <c r="P464" s="348"/>
      <c r="Q464" s="348"/>
      <c r="R464" s="348"/>
      <c r="S464" s="348"/>
      <c r="T464" s="348"/>
      <c r="U464" s="348"/>
      <c r="V464" s="348"/>
      <c r="W464" s="348"/>
      <c r="X464" s="348"/>
      <c r="Y464" s="348"/>
      <c r="Z464" s="348"/>
    </row>
    <row r="465">
      <c r="A465" s="348"/>
      <c r="B465" s="348"/>
      <c r="C465" s="348"/>
      <c r="D465" s="348"/>
      <c r="E465" s="348"/>
      <c r="F465" s="348"/>
      <c r="G465" s="348"/>
      <c r="H465" s="348"/>
      <c r="I465" s="348"/>
      <c r="J465" s="348"/>
      <c r="K465" s="348"/>
      <c r="L465" s="348"/>
      <c r="M465" s="348"/>
      <c r="N465" s="348"/>
      <c r="O465" s="348"/>
      <c r="P465" s="348"/>
      <c r="Q465" s="348"/>
      <c r="R465" s="348"/>
      <c r="S465" s="348"/>
      <c r="T465" s="348"/>
      <c r="U465" s="348"/>
      <c r="V465" s="348"/>
      <c r="W465" s="348"/>
      <c r="X465" s="348"/>
      <c r="Y465" s="348"/>
      <c r="Z465" s="348"/>
    </row>
    <row r="466">
      <c r="A466" s="348"/>
      <c r="B466" s="348"/>
      <c r="C466" s="348"/>
      <c r="D466" s="348"/>
      <c r="E466" s="348"/>
      <c r="F466" s="348"/>
      <c r="G466" s="348"/>
      <c r="H466" s="348"/>
      <c r="I466" s="348"/>
      <c r="J466" s="348"/>
      <c r="K466" s="348"/>
      <c r="L466" s="348"/>
      <c r="M466" s="348"/>
      <c r="N466" s="348"/>
      <c r="O466" s="348"/>
      <c r="P466" s="348"/>
      <c r="Q466" s="348"/>
      <c r="R466" s="348"/>
      <c r="S466" s="348"/>
      <c r="T466" s="348"/>
      <c r="U466" s="348"/>
      <c r="V466" s="348"/>
      <c r="W466" s="348"/>
      <c r="X466" s="348"/>
      <c r="Y466" s="348"/>
      <c r="Z466" s="348"/>
    </row>
    <row r="467">
      <c r="A467" s="348"/>
      <c r="B467" s="348"/>
      <c r="C467" s="348"/>
      <c r="D467" s="348"/>
      <c r="E467" s="348"/>
      <c r="F467" s="348"/>
      <c r="G467" s="348"/>
      <c r="H467" s="348"/>
      <c r="I467" s="348"/>
      <c r="J467" s="348"/>
      <c r="K467" s="348"/>
      <c r="L467" s="348"/>
      <c r="M467" s="348"/>
      <c r="N467" s="348"/>
      <c r="O467" s="348"/>
      <c r="P467" s="348"/>
      <c r="Q467" s="348"/>
      <c r="R467" s="348"/>
      <c r="S467" s="348"/>
      <c r="T467" s="348"/>
      <c r="U467" s="348"/>
      <c r="V467" s="348"/>
      <c r="W467" s="348"/>
      <c r="X467" s="348"/>
      <c r="Y467" s="348"/>
      <c r="Z467" s="348"/>
    </row>
    <row r="468">
      <c r="A468" s="348"/>
      <c r="B468" s="348"/>
      <c r="C468" s="348"/>
      <c r="D468" s="348"/>
      <c r="E468" s="348"/>
      <c r="F468" s="348"/>
      <c r="G468" s="348"/>
      <c r="H468" s="348"/>
      <c r="I468" s="348"/>
      <c r="J468" s="348"/>
      <c r="K468" s="348"/>
      <c r="L468" s="348"/>
      <c r="M468" s="348"/>
      <c r="N468" s="348"/>
      <c r="O468" s="348"/>
      <c r="P468" s="348"/>
      <c r="Q468" s="348"/>
      <c r="R468" s="348"/>
      <c r="S468" s="348"/>
      <c r="T468" s="348"/>
      <c r="U468" s="348"/>
      <c r="V468" s="348"/>
      <c r="W468" s="348"/>
      <c r="X468" s="348"/>
      <c r="Y468" s="348"/>
      <c r="Z468" s="348"/>
    </row>
    <row r="469">
      <c r="A469" s="348"/>
      <c r="B469" s="348"/>
      <c r="C469" s="348"/>
      <c r="D469" s="348"/>
      <c r="E469" s="348"/>
      <c r="F469" s="348"/>
      <c r="G469" s="348"/>
      <c r="H469" s="348"/>
      <c r="I469" s="348"/>
      <c r="J469" s="348"/>
      <c r="K469" s="348"/>
      <c r="L469" s="348"/>
      <c r="M469" s="348"/>
      <c r="N469" s="348"/>
      <c r="O469" s="348"/>
      <c r="P469" s="348"/>
      <c r="Q469" s="348"/>
      <c r="R469" s="348"/>
      <c r="S469" s="348"/>
      <c r="T469" s="348"/>
      <c r="U469" s="348"/>
      <c r="V469" s="348"/>
      <c r="W469" s="348"/>
      <c r="X469" s="348"/>
      <c r="Y469" s="348"/>
      <c r="Z469" s="348"/>
    </row>
    <row r="470">
      <c r="A470" s="348"/>
      <c r="B470" s="348"/>
      <c r="C470" s="348"/>
      <c r="D470" s="348"/>
      <c r="E470" s="348"/>
      <c r="F470" s="348"/>
      <c r="G470" s="348"/>
      <c r="H470" s="348"/>
      <c r="I470" s="348"/>
      <c r="J470" s="348"/>
      <c r="K470" s="348"/>
      <c r="L470" s="348"/>
      <c r="M470" s="348"/>
      <c r="N470" s="348"/>
      <c r="O470" s="348"/>
      <c r="P470" s="348"/>
      <c r="Q470" s="348"/>
      <c r="R470" s="348"/>
      <c r="S470" s="348"/>
      <c r="T470" s="348"/>
      <c r="U470" s="348"/>
      <c r="V470" s="348"/>
      <c r="W470" s="348"/>
      <c r="X470" s="348"/>
      <c r="Y470" s="348"/>
      <c r="Z470" s="348"/>
    </row>
    <row r="471">
      <c r="A471" s="348"/>
      <c r="B471" s="348"/>
      <c r="C471" s="348"/>
      <c r="D471" s="348"/>
      <c r="E471" s="348"/>
      <c r="F471" s="348"/>
      <c r="G471" s="348"/>
      <c r="H471" s="348"/>
      <c r="I471" s="348"/>
      <c r="J471" s="348"/>
      <c r="K471" s="348"/>
      <c r="L471" s="348"/>
      <c r="M471" s="348"/>
      <c r="N471" s="348"/>
      <c r="O471" s="348"/>
      <c r="P471" s="348"/>
      <c r="Q471" s="348"/>
      <c r="R471" s="348"/>
      <c r="S471" s="348"/>
      <c r="T471" s="348"/>
      <c r="U471" s="348"/>
      <c r="V471" s="348"/>
      <c r="W471" s="348"/>
      <c r="X471" s="348"/>
      <c r="Y471" s="348"/>
      <c r="Z471" s="348"/>
    </row>
    <row r="472">
      <c r="A472" s="348"/>
      <c r="B472" s="348"/>
      <c r="C472" s="348"/>
      <c r="D472" s="348"/>
      <c r="E472" s="348"/>
      <c r="F472" s="348"/>
      <c r="G472" s="348"/>
      <c r="H472" s="348"/>
      <c r="I472" s="348"/>
      <c r="J472" s="348"/>
      <c r="K472" s="348"/>
      <c r="L472" s="348"/>
      <c r="M472" s="348"/>
      <c r="N472" s="348"/>
      <c r="O472" s="348"/>
      <c r="P472" s="348"/>
      <c r="Q472" s="348"/>
      <c r="R472" s="348"/>
      <c r="S472" s="348"/>
      <c r="T472" s="348"/>
      <c r="U472" s="348"/>
      <c r="V472" s="348"/>
      <c r="W472" s="348"/>
      <c r="X472" s="348"/>
      <c r="Y472" s="348"/>
      <c r="Z472" s="348"/>
    </row>
    <row r="473">
      <c r="A473" s="348"/>
      <c r="B473" s="348"/>
      <c r="C473" s="348"/>
      <c r="D473" s="348"/>
      <c r="E473" s="348"/>
      <c r="F473" s="348"/>
      <c r="G473" s="348"/>
      <c r="H473" s="348"/>
      <c r="I473" s="348"/>
      <c r="J473" s="348"/>
      <c r="K473" s="348"/>
      <c r="L473" s="348"/>
      <c r="M473" s="348"/>
      <c r="N473" s="348"/>
      <c r="O473" s="348"/>
      <c r="P473" s="348"/>
      <c r="Q473" s="348"/>
      <c r="R473" s="348"/>
      <c r="S473" s="348"/>
      <c r="T473" s="348"/>
      <c r="U473" s="348"/>
      <c r="V473" s="348"/>
      <c r="W473" s="348"/>
      <c r="X473" s="348"/>
      <c r="Y473" s="348"/>
      <c r="Z473" s="348"/>
    </row>
    <row r="474">
      <c r="A474" s="348"/>
      <c r="B474" s="348"/>
      <c r="C474" s="348"/>
      <c r="D474" s="348"/>
      <c r="E474" s="348"/>
      <c r="F474" s="348"/>
      <c r="G474" s="348"/>
      <c r="H474" s="348"/>
      <c r="I474" s="348"/>
      <c r="J474" s="348"/>
      <c r="K474" s="348"/>
      <c r="L474" s="348"/>
      <c r="M474" s="348"/>
      <c r="N474" s="348"/>
      <c r="O474" s="348"/>
      <c r="P474" s="348"/>
      <c r="Q474" s="348"/>
      <c r="R474" s="348"/>
      <c r="S474" s="348"/>
      <c r="T474" s="348"/>
      <c r="U474" s="348"/>
      <c r="V474" s="348"/>
      <c r="W474" s="348"/>
      <c r="X474" s="348"/>
      <c r="Y474" s="348"/>
      <c r="Z474" s="348"/>
    </row>
    <row r="475">
      <c r="A475" s="348"/>
      <c r="B475" s="348"/>
      <c r="C475" s="348"/>
      <c r="D475" s="348"/>
      <c r="E475" s="348"/>
      <c r="F475" s="348"/>
      <c r="G475" s="348"/>
      <c r="H475" s="348"/>
      <c r="I475" s="348"/>
      <c r="J475" s="348"/>
      <c r="K475" s="348"/>
      <c r="L475" s="348"/>
      <c r="M475" s="348"/>
      <c r="N475" s="348"/>
      <c r="O475" s="348"/>
      <c r="P475" s="348"/>
      <c r="Q475" s="348"/>
      <c r="R475" s="348"/>
      <c r="S475" s="348"/>
      <c r="T475" s="348"/>
      <c r="U475" s="348"/>
      <c r="V475" s="348"/>
      <c r="W475" s="348"/>
      <c r="X475" s="348"/>
      <c r="Y475" s="348"/>
      <c r="Z475" s="348"/>
    </row>
    <row r="476">
      <c r="A476" s="348"/>
      <c r="B476" s="348"/>
      <c r="C476" s="348"/>
      <c r="D476" s="348"/>
      <c r="E476" s="348"/>
      <c r="F476" s="348"/>
      <c r="G476" s="348"/>
      <c r="H476" s="348"/>
      <c r="I476" s="348"/>
      <c r="J476" s="348"/>
      <c r="K476" s="348"/>
      <c r="L476" s="348"/>
      <c r="M476" s="348"/>
      <c r="N476" s="348"/>
      <c r="O476" s="348"/>
      <c r="P476" s="348"/>
      <c r="Q476" s="348"/>
      <c r="R476" s="348"/>
      <c r="S476" s="348"/>
      <c r="T476" s="348"/>
      <c r="U476" s="348"/>
      <c r="V476" s="348"/>
      <c r="W476" s="348"/>
      <c r="X476" s="348"/>
      <c r="Y476" s="348"/>
      <c r="Z476" s="348"/>
    </row>
    <row r="477">
      <c r="A477" s="348"/>
      <c r="B477" s="348"/>
      <c r="C477" s="348"/>
      <c r="D477" s="348"/>
      <c r="E477" s="348"/>
      <c r="F477" s="348"/>
      <c r="G477" s="348"/>
      <c r="H477" s="348"/>
      <c r="I477" s="348"/>
      <c r="J477" s="348"/>
      <c r="K477" s="348"/>
      <c r="L477" s="348"/>
      <c r="M477" s="348"/>
      <c r="N477" s="348"/>
      <c r="O477" s="348"/>
      <c r="P477" s="348"/>
      <c r="Q477" s="348"/>
      <c r="R477" s="348"/>
      <c r="S477" s="348"/>
      <c r="T477" s="348"/>
      <c r="U477" s="348"/>
      <c r="V477" s="348"/>
      <c r="W477" s="348"/>
      <c r="X477" s="348"/>
      <c r="Y477" s="348"/>
      <c r="Z477" s="348"/>
    </row>
    <row r="478">
      <c r="A478" s="348"/>
      <c r="B478" s="348"/>
      <c r="C478" s="348"/>
      <c r="D478" s="348"/>
      <c r="E478" s="348"/>
      <c r="F478" s="348"/>
      <c r="G478" s="348"/>
      <c r="H478" s="348"/>
      <c r="I478" s="348"/>
      <c r="J478" s="348"/>
      <c r="K478" s="348"/>
      <c r="L478" s="348"/>
      <c r="M478" s="348"/>
      <c r="N478" s="348"/>
      <c r="O478" s="348"/>
      <c r="P478" s="348"/>
      <c r="Q478" s="348"/>
      <c r="R478" s="348"/>
      <c r="S478" s="348"/>
      <c r="T478" s="348"/>
      <c r="U478" s="348"/>
      <c r="V478" s="348"/>
      <c r="W478" s="348"/>
      <c r="X478" s="348"/>
      <c r="Y478" s="348"/>
      <c r="Z478" s="348"/>
    </row>
    <row r="479">
      <c r="A479" s="348"/>
      <c r="B479" s="348"/>
      <c r="C479" s="348"/>
      <c r="D479" s="348"/>
      <c r="E479" s="348"/>
      <c r="F479" s="348"/>
      <c r="G479" s="348"/>
      <c r="H479" s="348"/>
      <c r="I479" s="348"/>
      <c r="J479" s="348"/>
      <c r="K479" s="348"/>
      <c r="L479" s="348"/>
      <c r="M479" s="348"/>
      <c r="N479" s="348"/>
      <c r="O479" s="348"/>
      <c r="P479" s="348"/>
      <c r="Q479" s="348"/>
      <c r="R479" s="348"/>
      <c r="S479" s="348"/>
      <c r="T479" s="348"/>
      <c r="U479" s="348"/>
      <c r="V479" s="348"/>
      <c r="W479" s="348"/>
      <c r="X479" s="348"/>
      <c r="Y479" s="348"/>
      <c r="Z479" s="348"/>
    </row>
    <row r="480">
      <c r="A480" s="348"/>
      <c r="B480" s="348"/>
      <c r="C480" s="348"/>
      <c r="D480" s="348"/>
      <c r="E480" s="348"/>
      <c r="F480" s="348"/>
      <c r="G480" s="348"/>
      <c r="H480" s="348"/>
      <c r="I480" s="348"/>
      <c r="J480" s="348"/>
      <c r="K480" s="348"/>
      <c r="L480" s="348"/>
      <c r="M480" s="348"/>
      <c r="N480" s="348"/>
      <c r="O480" s="348"/>
      <c r="P480" s="348"/>
      <c r="Q480" s="348"/>
      <c r="R480" s="348"/>
      <c r="S480" s="348"/>
      <c r="T480" s="348"/>
      <c r="U480" s="348"/>
      <c r="V480" s="348"/>
      <c r="W480" s="348"/>
      <c r="X480" s="348"/>
      <c r="Y480" s="348"/>
      <c r="Z480" s="348"/>
    </row>
    <row r="481">
      <c r="A481" s="348"/>
      <c r="B481" s="348"/>
      <c r="C481" s="348"/>
      <c r="D481" s="348"/>
      <c r="E481" s="348"/>
      <c r="F481" s="348"/>
      <c r="G481" s="348"/>
      <c r="H481" s="348"/>
      <c r="I481" s="348"/>
      <c r="J481" s="348"/>
      <c r="K481" s="348"/>
      <c r="L481" s="348"/>
      <c r="M481" s="348"/>
      <c r="N481" s="348"/>
      <c r="O481" s="348"/>
      <c r="P481" s="348"/>
      <c r="Q481" s="348"/>
      <c r="R481" s="348"/>
      <c r="S481" s="348"/>
      <c r="T481" s="348"/>
      <c r="U481" s="348"/>
      <c r="V481" s="348"/>
      <c r="W481" s="348"/>
      <c r="X481" s="348"/>
      <c r="Y481" s="348"/>
      <c r="Z481" s="348"/>
    </row>
    <row r="482">
      <c r="A482" s="348"/>
      <c r="B482" s="348"/>
      <c r="C482" s="348"/>
      <c r="D482" s="348"/>
      <c r="E482" s="348"/>
      <c r="F482" s="348"/>
      <c r="G482" s="348"/>
      <c r="H482" s="348"/>
      <c r="I482" s="348"/>
      <c r="J482" s="348"/>
      <c r="K482" s="348"/>
      <c r="L482" s="348"/>
      <c r="M482" s="348"/>
      <c r="N482" s="348"/>
      <c r="O482" s="348"/>
      <c r="P482" s="348"/>
      <c r="Q482" s="348"/>
      <c r="R482" s="348"/>
      <c r="S482" s="348"/>
      <c r="T482" s="348"/>
      <c r="U482" s="348"/>
      <c r="V482" s="348"/>
      <c r="W482" s="348"/>
      <c r="X482" s="348"/>
      <c r="Y482" s="348"/>
      <c r="Z482" s="348"/>
    </row>
    <row r="483">
      <c r="A483" s="348"/>
      <c r="B483" s="348"/>
      <c r="C483" s="348"/>
      <c r="D483" s="348"/>
      <c r="E483" s="348"/>
      <c r="F483" s="348"/>
      <c r="G483" s="348"/>
      <c r="H483" s="348"/>
      <c r="I483" s="348"/>
      <c r="J483" s="348"/>
      <c r="K483" s="348"/>
      <c r="L483" s="348"/>
      <c r="M483" s="348"/>
      <c r="N483" s="348"/>
      <c r="O483" s="348"/>
      <c r="P483" s="348"/>
      <c r="Q483" s="348"/>
      <c r="R483" s="348"/>
      <c r="S483" s="348"/>
      <c r="T483" s="348"/>
      <c r="U483" s="348"/>
      <c r="V483" s="348"/>
      <c r="W483" s="348"/>
      <c r="X483" s="348"/>
      <c r="Y483" s="348"/>
      <c r="Z483" s="348"/>
    </row>
    <row r="484">
      <c r="A484" s="348"/>
      <c r="B484" s="348"/>
      <c r="C484" s="348"/>
      <c r="D484" s="348"/>
      <c r="E484" s="348"/>
      <c r="F484" s="348"/>
      <c r="G484" s="348"/>
      <c r="H484" s="348"/>
      <c r="I484" s="348"/>
      <c r="J484" s="348"/>
      <c r="K484" s="348"/>
      <c r="L484" s="348"/>
      <c r="M484" s="348"/>
      <c r="N484" s="348"/>
      <c r="O484" s="348"/>
      <c r="P484" s="348"/>
      <c r="Q484" s="348"/>
      <c r="R484" s="348"/>
      <c r="S484" s="348"/>
      <c r="T484" s="348"/>
      <c r="U484" s="348"/>
      <c r="V484" s="348"/>
      <c r="W484" s="348"/>
      <c r="X484" s="348"/>
      <c r="Y484" s="348"/>
      <c r="Z484" s="348"/>
    </row>
    <row r="485">
      <c r="A485" s="348"/>
      <c r="B485" s="348"/>
      <c r="C485" s="348"/>
      <c r="D485" s="348"/>
      <c r="E485" s="348"/>
      <c r="F485" s="348"/>
      <c r="G485" s="348"/>
      <c r="H485" s="348"/>
      <c r="I485" s="348"/>
      <c r="J485" s="348"/>
      <c r="K485" s="348"/>
      <c r="L485" s="348"/>
      <c r="M485" s="348"/>
      <c r="N485" s="348"/>
      <c r="O485" s="348"/>
      <c r="P485" s="348"/>
      <c r="Q485" s="348"/>
      <c r="R485" s="348"/>
      <c r="S485" s="348"/>
      <c r="T485" s="348"/>
      <c r="U485" s="348"/>
      <c r="V485" s="348"/>
      <c r="W485" s="348"/>
      <c r="X485" s="348"/>
      <c r="Y485" s="348"/>
      <c r="Z485" s="348"/>
    </row>
    <row r="486">
      <c r="A486" s="348"/>
      <c r="B486" s="348"/>
      <c r="C486" s="348"/>
      <c r="D486" s="348"/>
      <c r="E486" s="348"/>
      <c r="F486" s="348"/>
      <c r="G486" s="348"/>
      <c r="H486" s="348"/>
      <c r="I486" s="348"/>
      <c r="J486" s="348"/>
      <c r="K486" s="348"/>
      <c r="L486" s="348"/>
      <c r="M486" s="348"/>
      <c r="N486" s="348"/>
      <c r="O486" s="348"/>
      <c r="P486" s="348"/>
      <c r="Q486" s="348"/>
      <c r="R486" s="348"/>
      <c r="S486" s="348"/>
      <c r="T486" s="348"/>
      <c r="U486" s="348"/>
      <c r="V486" s="348"/>
      <c r="W486" s="348"/>
      <c r="X486" s="348"/>
      <c r="Y486" s="348"/>
      <c r="Z486" s="348"/>
    </row>
    <row r="487">
      <c r="A487" s="348"/>
      <c r="B487" s="348"/>
      <c r="C487" s="348"/>
      <c r="D487" s="348"/>
      <c r="E487" s="348"/>
      <c r="F487" s="348"/>
      <c r="G487" s="348"/>
      <c r="H487" s="348"/>
      <c r="I487" s="348"/>
      <c r="J487" s="348"/>
      <c r="K487" s="348"/>
      <c r="L487" s="348"/>
      <c r="M487" s="348"/>
      <c r="N487" s="348"/>
      <c r="O487" s="348"/>
      <c r="P487" s="348"/>
      <c r="Q487" s="348"/>
      <c r="R487" s="348"/>
      <c r="S487" s="348"/>
      <c r="T487" s="348"/>
      <c r="U487" s="348"/>
      <c r="V487" s="348"/>
      <c r="W487" s="348"/>
      <c r="X487" s="348"/>
      <c r="Y487" s="348"/>
      <c r="Z487" s="348"/>
    </row>
    <row r="488">
      <c r="A488" s="348"/>
      <c r="B488" s="348"/>
      <c r="C488" s="348"/>
      <c r="D488" s="348"/>
      <c r="E488" s="348"/>
      <c r="F488" s="348"/>
      <c r="G488" s="348"/>
      <c r="H488" s="348"/>
      <c r="I488" s="348"/>
      <c r="J488" s="348"/>
      <c r="K488" s="348"/>
      <c r="L488" s="348"/>
      <c r="M488" s="348"/>
      <c r="N488" s="348"/>
      <c r="O488" s="348"/>
      <c r="P488" s="348"/>
      <c r="Q488" s="348"/>
      <c r="R488" s="348"/>
      <c r="S488" s="348"/>
      <c r="T488" s="348"/>
      <c r="U488" s="348"/>
      <c r="V488" s="348"/>
      <c r="W488" s="348"/>
      <c r="X488" s="348"/>
      <c r="Y488" s="348"/>
      <c r="Z488" s="348"/>
    </row>
    <row r="489">
      <c r="A489" s="348"/>
      <c r="B489" s="348"/>
      <c r="C489" s="348"/>
      <c r="D489" s="348"/>
      <c r="E489" s="348"/>
      <c r="F489" s="348"/>
      <c r="G489" s="348"/>
      <c r="H489" s="348"/>
      <c r="I489" s="348"/>
      <c r="J489" s="348"/>
      <c r="K489" s="348"/>
      <c r="L489" s="348"/>
      <c r="M489" s="348"/>
      <c r="N489" s="348"/>
      <c r="O489" s="348"/>
      <c r="P489" s="348"/>
      <c r="Q489" s="348"/>
      <c r="R489" s="348"/>
      <c r="S489" s="348"/>
      <c r="T489" s="348"/>
      <c r="U489" s="348"/>
      <c r="V489" s="348"/>
      <c r="W489" s="348"/>
      <c r="X489" s="348"/>
      <c r="Y489" s="348"/>
      <c r="Z489" s="348"/>
    </row>
    <row r="490">
      <c r="A490" s="348"/>
      <c r="B490" s="348"/>
      <c r="C490" s="348"/>
      <c r="D490" s="348"/>
      <c r="E490" s="348"/>
      <c r="F490" s="348"/>
      <c r="G490" s="348"/>
      <c r="H490" s="348"/>
      <c r="I490" s="348"/>
      <c r="J490" s="348"/>
      <c r="K490" s="348"/>
      <c r="L490" s="348"/>
      <c r="M490" s="348"/>
      <c r="N490" s="348"/>
      <c r="O490" s="348"/>
      <c r="P490" s="348"/>
      <c r="Q490" s="348"/>
      <c r="R490" s="348"/>
      <c r="S490" s="348"/>
      <c r="T490" s="348"/>
      <c r="U490" s="348"/>
      <c r="V490" s="348"/>
      <c r="W490" s="348"/>
      <c r="X490" s="348"/>
      <c r="Y490" s="348"/>
      <c r="Z490" s="348"/>
    </row>
    <row r="491">
      <c r="A491" s="348"/>
      <c r="B491" s="348"/>
      <c r="C491" s="348"/>
      <c r="D491" s="348"/>
      <c r="E491" s="348"/>
      <c r="F491" s="348"/>
      <c r="G491" s="348"/>
      <c r="H491" s="348"/>
      <c r="I491" s="348"/>
      <c r="J491" s="348"/>
      <c r="K491" s="348"/>
      <c r="L491" s="348"/>
      <c r="M491" s="348"/>
      <c r="N491" s="348"/>
      <c r="O491" s="348"/>
      <c r="P491" s="348"/>
      <c r="Q491" s="348"/>
      <c r="R491" s="348"/>
      <c r="S491" s="348"/>
      <c r="T491" s="348"/>
      <c r="U491" s="348"/>
      <c r="V491" s="348"/>
      <c r="W491" s="348"/>
      <c r="X491" s="348"/>
      <c r="Y491" s="348"/>
      <c r="Z491" s="348"/>
    </row>
    <row r="492">
      <c r="A492" s="348"/>
      <c r="B492" s="348"/>
      <c r="C492" s="348"/>
      <c r="D492" s="348"/>
      <c r="E492" s="348"/>
      <c r="F492" s="348"/>
      <c r="G492" s="348"/>
      <c r="H492" s="348"/>
      <c r="I492" s="348"/>
      <c r="J492" s="348"/>
      <c r="K492" s="348"/>
      <c r="L492" s="348"/>
      <c r="M492" s="348"/>
      <c r="N492" s="348"/>
      <c r="O492" s="348"/>
      <c r="P492" s="348"/>
      <c r="Q492" s="348"/>
      <c r="R492" s="348"/>
      <c r="S492" s="348"/>
      <c r="T492" s="348"/>
      <c r="U492" s="348"/>
      <c r="V492" s="348"/>
      <c r="W492" s="348"/>
      <c r="X492" s="348"/>
      <c r="Y492" s="348"/>
      <c r="Z492" s="348"/>
    </row>
    <row r="493">
      <c r="A493" s="348"/>
      <c r="B493" s="348"/>
      <c r="C493" s="348"/>
      <c r="D493" s="348"/>
      <c r="E493" s="348"/>
      <c r="F493" s="348"/>
      <c r="G493" s="348"/>
      <c r="H493" s="348"/>
      <c r="I493" s="348"/>
      <c r="J493" s="348"/>
      <c r="K493" s="348"/>
      <c r="L493" s="348"/>
      <c r="M493" s="348"/>
      <c r="N493" s="348"/>
      <c r="O493" s="348"/>
      <c r="P493" s="348"/>
      <c r="Q493" s="348"/>
      <c r="R493" s="348"/>
      <c r="S493" s="348"/>
      <c r="T493" s="348"/>
      <c r="U493" s="348"/>
      <c r="V493" s="348"/>
      <c r="W493" s="348"/>
      <c r="X493" s="348"/>
      <c r="Y493" s="348"/>
      <c r="Z493" s="348"/>
    </row>
    <row r="494">
      <c r="A494" s="348"/>
      <c r="B494" s="348"/>
      <c r="C494" s="348"/>
      <c r="D494" s="348"/>
      <c r="E494" s="348"/>
      <c r="F494" s="348"/>
      <c r="G494" s="348"/>
      <c r="H494" s="348"/>
      <c r="I494" s="348"/>
      <c r="J494" s="348"/>
      <c r="K494" s="348"/>
      <c r="L494" s="348"/>
      <c r="M494" s="348"/>
      <c r="N494" s="348"/>
      <c r="O494" s="348"/>
      <c r="P494" s="348"/>
      <c r="Q494" s="348"/>
      <c r="R494" s="348"/>
      <c r="S494" s="348"/>
      <c r="T494" s="348"/>
      <c r="U494" s="348"/>
      <c r="V494" s="348"/>
      <c r="W494" s="348"/>
      <c r="X494" s="348"/>
      <c r="Y494" s="348"/>
      <c r="Z494" s="348"/>
    </row>
    <row r="495">
      <c r="A495" s="348"/>
      <c r="B495" s="348"/>
      <c r="C495" s="348"/>
      <c r="D495" s="348"/>
      <c r="E495" s="348"/>
      <c r="F495" s="348"/>
      <c r="G495" s="348"/>
      <c r="H495" s="348"/>
      <c r="I495" s="348"/>
      <c r="J495" s="348"/>
      <c r="K495" s="348"/>
      <c r="L495" s="348"/>
      <c r="M495" s="348"/>
      <c r="N495" s="348"/>
      <c r="O495" s="348"/>
      <c r="P495" s="348"/>
      <c r="Q495" s="348"/>
      <c r="R495" s="348"/>
      <c r="S495" s="348"/>
      <c r="T495" s="348"/>
      <c r="U495" s="348"/>
      <c r="V495" s="348"/>
      <c r="W495" s="348"/>
      <c r="X495" s="348"/>
      <c r="Y495" s="348"/>
      <c r="Z495" s="348"/>
    </row>
    <row r="496">
      <c r="A496" s="348"/>
      <c r="B496" s="348"/>
      <c r="C496" s="348"/>
      <c r="D496" s="348"/>
      <c r="E496" s="348"/>
      <c r="F496" s="348"/>
      <c r="G496" s="348"/>
      <c r="H496" s="348"/>
      <c r="I496" s="348"/>
      <c r="J496" s="348"/>
      <c r="K496" s="348"/>
      <c r="L496" s="348"/>
      <c r="M496" s="348"/>
      <c r="N496" s="348"/>
      <c r="O496" s="348"/>
      <c r="P496" s="348"/>
      <c r="Q496" s="348"/>
      <c r="R496" s="348"/>
      <c r="S496" s="348"/>
      <c r="T496" s="348"/>
      <c r="U496" s="348"/>
      <c r="V496" s="348"/>
      <c r="W496" s="348"/>
      <c r="X496" s="348"/>
      <c r="Y496" s="348"/>
      <c r="Z496" s="348"/>
    </row>
    <row r="497">
      <c r="A497" s="348"/>
      <c r="B497" s="348"/>
      <c r="C497" s="348"/>
      <c r="D497" s="348"/>
      <c r="E497" s="348"/>
      <c r="F497" s="348"/>
      <c r="G497" s="348"/>
      <c r="H497" s="348"/>
      <c r="I497" s="348"/>
      <c r="J497" s="348"/>
      <c r="K497" s="348"/>
      <c r="L497" s="348"/>
      <c r="M497" s="348"/>
      <c r="N497" s="348"/>
      <c r="O497" s="348"/>
      <c r="P497" s="348"/>
      <c r="Q497" s="348"/>
      <c r="R497" s="348"/>
      <c r="S497" s="348"/>
      <c r="T497" s="348"/>
      <c r="U497" s="348"/>
      <c r="V497" s="348"/>
      <c r="W497" s="348"/>
      <c r="X497" s="348"/>
      <c r="Y497" s="348"/>
      <c r="Z497" s="348"/>
    </row>
    <row r="498">
      <c r="A498" s="348"/>
      <c r="B498" s="348"/>
      <c r="C498" s="348"/>
      <c r="D498" s="348"/>
      <c r="E498" s="348"/>
      <c r="F498" s="348"/>
      <c r="G498" s="348"/>
      <c r="H498" s="348"/>
      <c r="I498" s="348"/>
      <c r="J498" s="348"/>
      <c r="K498" s="348"/>
      <c r="L498" s="348"/>
      <c r="M498" s="348"/>
      <c r="N498" s="348"/>
      <c r="O498" s="348"/>
      <c r="P498" s="348"/>
      <c r="Q498" s="348"/>
      <c r="R498" s="348"/>
      <c r="S498" s="348"/>
      <c r="T498" s="348"/>
      <c r="U498" s="348"/>
      <c r="V498" s="348"/>
      <c r="W498" s="348"/>
      <c r="X498" s="348"/>
      <c r="Y498" s="348"/>
      <c r="Z498" s="348"/>
    </row>
    <row r="499">
      <c r="A499" s="348"/>
      <c r="B499" s="348"/>
      <c r="C499" s="348"/>
      <c r="D499" s="348"/>
      <c r="E499" s="348"/>
      <c r="F499" s="348"/>
      <c r="G499" s="348"/>
      <c r="H499" s="348"/>
      <c r="I499" s="348"/>
      <c r="J499" s="348"/>
      <c r="K499" s="348"/>
      <c r="L499" s="348"/>
      <c r="M499" s="348"/>
      <c r="N499" s="348"/>
      <c r="O499" s="348"/>
      <c r="P499" s="348"/>
      <c r="Q499" s="348"/>
      <c r="R499" s="348"/>
      <c r="S499" s="348"/>
      <c r="T499" s="348"/>
      <c r="U499" s="348"/>
      <c r="V499" s="348"/>
      <c r="W499" s="348"/>
      <c r="X499" s="348"/>
      <c r="Y499" s="348"/>
      <c r="Z499" s="348"/>
    </row>
    <row r="500">
      <c r="A500" s="348"/>
      <c r="B500" s="348"/>
      <c r="C500" s="348"/>
      <c r="D500" s="348"/>
      <c r="E500" s="348"/>
      <c r="F500" s="348"/>
      <c r="G500" s="348"/>
      <c r="H500" s="348"/>
      <c r="I500" s="348"/>
      <c r="J500" s="348"/>
      <c r="K500" s="348"/>
      <c r="L500" s="348"/>
      <c r="M500" s="348"/>
      <c r="N500" s="348"/>
      <c r="O500" s="348"/>
      <c r="P500" s="348"/>
      <c r="Q500" s="348"/>
      <c r="R500" s="348"/>
      <c r="S500" s="348"/>
      <c r="T500" s="348"/>
      <c r="U500" s="348"/>
      <c r="V500" s="348"/>
      <c r="W500" s="348"/>
      <c r="X500" s="348"/>
      <c r="Y500" s="348"/>
      <c r="Z500" s="348"/>
    </row>
    <row r="501">
      <c r="A501" s="348"/>
      <c r="B501" s="348"/>
      <c r="C501" s="348"/>
      <c r="D501" s="348"/>
      <c r="E501" s="348"/>
      <c r="F501" s="348"/>
      <c r="G501" s="348"/>
      <c r="H501" s="348"/>
      <c r="I501" s="348"/>
      <c r="J501" s="348"/>
      <c r="K501" s="348"/>
      <c r="L501" s="348"/>
      <c r="M501" s="348"/>
      <c r="N501" s="348"/>
      <c r="O501" s="348"/>
      <c r="P501" s="348"/>
      <c r="Q501" s="348"/>
      <c r="R501" s="348"/>
      <c r="S501" s="348"/>
      <c r="T501" s="348"/>
      <c r="U501" s="348"/>
      <c r="V501" s="348"/>
      <c r="W501" s="348"/>
      <c r="X501" s="348"/>
      <c r="Y501" s="348"/>
      <c r="Z501" s="348"/>
    </row>
    <row r="502">
      <c r="A502" s="348"/>
      <c r="B502" s="348"/>
      <c r="C502" s="348"/>
      <c r="D502" s="348"/>
      <c r="E502" s="348"/>
      <c r="F502" s="348"/>
      <c r="G502" s="348"/>
      <c r="H502" s="348"/>
      <c r="I502" s="348"/>
      <c r="J502" s="348"/>
      <c r="K502" s="348"/>
      <c r="L502" s="348"/>
      <c r="M502" s="348"/>
      <c r="N502" s="348"/>
      <c r="O502" s="348"/>
      <c r="P502" s="348"/>
      <c r="Q502" s="348"/>
      <c r="R502" s="348"/>
      <c r="S502" s="348"/>
      <c r="T502" s="348"/>
      <c r="U502" s="348"/>
      <c r="V502" s="348"/>
      <c r="W502" s="348"/>
      <c r="X502" s="348"/>
      <c r="Y502" s="348"/>
      <c r="Z502" s="348"/>
    </row>
    <row r="503">
      <c r="A503" s="348"/>
      <c r="B503" s="348"/>
      <c r="C503" s="348"/>
      <c r="D503" s="348"/>
      <c r="E503" s="348"/>
      <c r="F503" s="348"/>
      <c r="G503" s="348"/>
      <c r="H503" s="348"/>
      <c r="I503" s="348"/>
      <c r="J503" s="348"/>
      <c r="K503" s="348"/>
      <c r="L503" s="348"/>
      <c r="M503" s="348"/>
      <c r="N503" s="348"/>
      <c r="O503" s="348"/>
      <c r="P503" s="348"/>
      <c r="Q503" s="348"/>
      <c r="R503" s="348"/>
      <c r="S503" s="348"/>
      <c r="T503" s="348"/>
      <c r="U503" s="348"/>
      <c r="V503" s="348"/>
      <c r="W503" s="348"/>
      <c r="X503" s="348"/>
      <c r="Y503" s="348"/>
      <c r="Z503" s="348"/>
    </row>
    <row r="504">
      <c r="A504" s="348"/>
      <c r="B504" s="348"/>
      <c r="C504" s="348"/>
      <c r="D504" s="348"/>
      <c r="E504" s="348"/>
      <c r="F504" s="348"/>
      <c r="G504" s="348"/>
      <c r="H504" s="348"/>
      <c r="I504" s="348"/>
      <c r="J504" s="348"/>
      <c r="K504" s="348"/>
      <c r="L504" s="348"/>
      <c r="M504" s="348"/>
      <c r="N504" s="348"/>
      <c r="O504" s="348"/>
      <c r="P504" s="348"/>
      <c r="Q504" s="348"/>
      <c r="R504" s="348"/>
      <c r="S504" s="348"/>
      <c r="T504" s="348"/>
      <c r="U504" s="348"/>
      <c r="V504" s="348"/>
      <c r="W504" s="348"/>
      <c r="X504" s="348"/>
      <c r="Y504" s="348"/>
      <c r="Z504" s="348"/>
    </row>
    <row r="505">
      <c r="A505" s="348"/>
      <c r="B505" s="348"/>
      <c r="C505" s="348"/>
      <c r="D505" s="348"/>
      <c r="E505" s="348"/>
      <c r="F505" s="348"/>
      <c r="G505" s="348"/>
      <c r="H505" s="348"/>
      <c r="I505" s="348"/>
      <c r="J505" s="348"/>
      <c r="K505" s="348"/>
      <c r="L505" s="348"/>
      <c r="M505" s="348"/>
      <c r="N505" s="348"/>
      <c r="O505" s="348"/>
      <c r="P505" s="348"/>
      <c r="Q505" s="348"/>
      <c r="R505" s="348"/>
      <c r="S505" s="348"/>
      <c r="T505" s="348"/>
      <c r="U505" s="348"/>
      <c r="V505" s="348"/>
      <c r="W505" s="348"/>
      <c r="X505" s="348"/>
      <c r="Y505" s="348"/>
      <c r="Z505" s="348"/>
    </row>
    <row r="506">
      <c r="A506" s="348"/>
      <c r="B506" s="348"/>
      <c r="C506" s="348"/>
      <c r="D506" s="348"/>
      <c r="E506" s="348"/>
      <c r="F506" s="348"/>
      <c r="G506" s="348"/>
      <c r="H506" s="348"/>
      <c r="I506" s="348"/>
      <c r="J506" s="348"/>
      <c r="K506" s="348"/>
      <c r="L506" s="348"/>
      <c r="M506" s="348"/>
      <c r="N506" s="348"/>
      <c r="O506" s="348"/>
      <c r="P506" s="348"/>
      <c r="Q506" s="348"/>
      <c r="R506" s="348"/>
      <c r="S506" s="348"/>
      <c r="T506" s="348"/>
      <c r="U506" s="348"/>
      <c r="V506" s="348"/>
      <c r="W506" s="348"/>
      <c r="X506" s="348"/>
      <c r="Y506" s="348"/>
      <c r="Z506" s="348"/>
    </row>
    <row r="507">
      <c r="A507" s="348"/>
      <c r="B507" s="348"/>
      <c r="C507" s="348"/>
      <c r="D507" s="348"/>
      <c r="E507" s="348"/>
      <c r="F507" s="348"/>
      <c r="G507" s="348"/>
      <c r="H507" s="348"/>
      <c r="I507" s="348"/>
      <c r="J507" s="348"/>
      <c r="K507" s="348"/>
      <c r="L507" s="348"/>
      <c r="M507" s="348"/>
      <c r="N507" s="348"/>
      <c r="O507" s="348"/>
      <c r="P507" s="348"/>
      <c r="Q507" s="348"/>
      <c r="R507" s="348"/>
      <c r="S507" s="348"/>
      <c r="T507" s="348"/>
      <c r="U507" s="348"/>
      <c r="V507" s="348"/>
      <c r="W507" s="348"/>
      <c r="X507" s="348"/>
      <c r="Y507" s="348"/>
      <c r="Z507" s="348"/>
    </row>
    <row r="508">
      <c r="A508" s="348"/>
      <c r="B508" s="348"/>
      <c r="C508" s="348"/>
      <c r="D508" s="348"/>
      <c r="E508" s="348"/>
      <c r="F508" s="348"/>
      <c r="G508" s="348"/>
      <c r="H508" s="348"/>
      <c r="I508" s="348"/>
      <c r="J508" s="348"/>
      <c r="K508" s="348"/>
      <c r="L508" s="348"/>
      <c r="M508" s="348"/>
      <c r="N508" s="348"/>
      <c r="O508" s="348"/>
      <c r="P508" s="348"/>
      <c r="Q508" s="348"/>
      <c r="R508" s="348"/>
      <c r="S508" s="348"/>
      <c r="T508" s="348"/>
      <c r="U508" s="348"/>
      <c r="V508" s="348"/>
      <c r="W508" s="348"/>
      <c r="X508" s="348"/>
      <c r="Y508" s="348"/>
      <c r="Z508" s="348"/>
    </row>
    <row r="509">
      <c r="A509" s="348"/>
      <c r="B509" s="348"/>
      <c r="C509" s="348"/>
      <c r="D509" s="348"/>
      <c r="E509" s="348"/>
      <c r="F509" s="348"/>
      <c r="G509" s="348"/>
      <c r="H509" s="348"/>
      <c r="I509" s="348"/>
      <c r="J509" s="348"/>
      <c r="K509" s="348"/>
      <c r="L509" s="348"/>
      <c r="M509" s="348"/>
      <c r="N509" s="348"/>
      <c r="O509" s="348"/>
      <c r="P509" s="348"/>
      <c r="Q509" s="348"/>
      <c r="R509" s="348"/>
      <c r="S509" s="348"/>
      <c r="T509" s="348"/>
      <c r="U509" s="348"/>
      <c r="V509" s="348"/>
      <c r="W509" s="348"/>
      <c r="X509" s="348"/>
      <c r="Y509" s="348"/>
      <c r="Z509" s="348"/>
    </row>
    <row r="510">
      <c r="A510" s="348"/>
      <c r="B510" s="348"/>
      <c r="C510" s="348"/>
      <c r="D510" s="348"/>
      <c r="E510" s="348"/>
      <c r="F510" s="348"/>
      <c r="G510" s="348"/>
      <c r="H510" s="348"/>
      <c r="I510" s="348"/>
      <c r="J510" s="348"/>
      <c r="K510" s="348"/>
      <c r="L510" s="348"/>
      <c r="M510" s="348"/>
      <c r="N510" s="348"/>
      <c r="O510" s="348"/>
      <c r="P510" s="348"/>
      <c r="Q510" s="348"/>
      <c r="R510" s="348"/>
      <c r="S510" s="348"/>
      <c r="T510" s="348"/>
      <c r="U510" s="348"/>
      <c r="V510" s="348"/>
      <c r="W510" s="348"/>
      <c r="X510" s="348"/>
      <c r="Y510" s="348"/>
      <c r="Z510" s="348"/>
    </row>
    <row r="511">
      <c r="A511" s="348"/>
      <c r="B511" s="348"/>
      <c r="C511" s="348"/>
      <c r="D511" s="348"/>
      <c r="E511" s="348"/>
      <c r="F511" s="348"/>
      <c r="G511" s="348"/>
      <c r="H511" s="348"/>
      <c r="I511" s="348"/>
      <c r="J511" s="348"/>
      <c r="K511" s="348"/>
      <c r="L511" s="348"/>
      <c r="M511" s="348"/>
      <c r="N511" s="348"/>
      <c r="O511" s="348"/>
      <c r="P511" s="348"/>
      <c r="Q511" s="348"/>
      <c r="R511" s="348"/>
      <c r="S511" s="348"/>
      <c r="T511" s="348"/>
      <c r="U511" s="348"/>
      <c r="V511" s="348"/>
      <c r="W511" s="348"/>
      <c r="X511" s="348"/>
      <c r="Y511" s="348"/>
      <c r="Z511" s="348"/>
    </row>
    <row r="512">
      <c r="A512" s="348"/>
      <c r="B512" s="348"/>
      <c r="C512" s="348"/>
      <c r="D512" s="348"/>
      <c r="E512" s="348"/>
      <c r="F512" s="348"/>
      <c r="G512" s="348"/>
      <c r="H512" s="348"/>
      <c r="I512" s="348"/>
      <c r="J512" s="348"/>
      <c r="K512" s="348"/>
      <c r="L512" s="348"/>
      <c r="M512" s="348"/>
      <c r="N512" s="348"/>
      <c r="O512" s="348"/>
      <c r="P512" s="348"/>
      <c r="Q512" s="348"/>
      <c r="R512" s="348"/>
      <c r="S512" s="348"/>
      <c r="T512" s="348"/>
      <c r="U512" s="348"/>
      <c r="V512" s="348"/>
      <c r="W512" s="348"/>
      <c r="X512" s="348"/>
      <c r="Y512" s="348"/>
      <c r="Z512" s="348"/>
    </row>
    <row r="513">
      <c r="A513" s="348"/>
      <c r="B513" s="348"/>
      <c r="C513" s="348"/>
      <c r="D513" s="348"/>
      <c r="E513" s="348"/>
      <c r="F513" s="348"/>
      <c r="G513" s="348"/>
      <c r="H513" s="348"/>
      <c r="I513" s="348"/>
      <c r="J513" s="348"/>
      <c r="K513" s="348"/>
      <c r="L513" s="348"/>
      <c r="M513" s="348"/>
      <c r="N513" s="348"/>
      <c r="O513" s="348"/>
      <c r="P513" s="348"/>
      <c r="Q513" s="348"/>
      <c r="R513" s="348"/>
      <c r="S513" s="348"/>
      <c r="T513" s="348"/>
      <c r="U513" s="348"/>
      <c r="V513" s="348"/>
      <c r="W513" s="348"/>
      <c r="X513" s="348"/>
      <c r="Y513" s="348"/>
      <c r="Z513" s="348"/>
    </row>
    <row r="514">
      <c r="A514" s="348"/>
      <c r="B514" s="348"/>
      <c r="C514" s="348"/>
      <c r="D514" s="348"/>
      <c r="E514" s="348"/>
      <c r="F514" s="348"/>
      <c r="G514" s="348"/>
      <c r="H514" s="348"/>
      <c r="I514" s="348"/>
      <c r="J514" s="348"/>
      <c r="K514" s="348"/>
      <c r="L514" s="348"/>
      <c r="M514" s="348"/>
      <c r="N514" s="348"/>
      <c r="O514" s="348"/>
      <c r="P514" s="348"/>
      <c r="Q514" s="348"/>
      <c r="R514" s="348"/>
      <c r="S514" s="348"/>
      <c r="T514" s="348"/>
      <c r="U514" s="348"/>
      <c r="V514" s="348"/>
      <c r="W514" s="348"/>
      <c r="X514" s="348"/>
      <c r="Y514" s="348"/>
      <c r="Z514" s="348"/>
    </row>
    <row r="515">
      <c r="A515" s="348"/>
      <c r="B515" s="348"/>
      <c r="C515" s="348"/>
      <c r="D515" s="348"/>
      <c r="E515" s="348"/>
      <c r="F515" s="348"/>
      <c r="G515" s="348"/>
      <c r="H515" s="348"/>
      <c r="I515" s="348"/>
      <c r="J515" s="348"/>
      <c r="K515" s="348"/>
      <c r="L515" s="348"/>
      <c r="M515" s="348"/>
      <c r="N515" s="348"/>
      <c r="O515" s="348"/>
      <c r="P515" s="348"/>
      <c r="Q515" s="348"/>
      <c r="R515" s="348"/>
      <c r="S515" s="348"/>
      <c r="T515" s="348"/>
      <c r="U515" s="348"/>
      <c r="V515" s="348"/>
      <c r="W515" s="348"/>
      <c r="X515" s="348"/>
      <c r="Y515" s="348"/>
      <c r="Z515" s="348"/>
    </row>
    <row r="516">
      <c r="A516" s="348"/>
      <c r="B516" s="348"/>
      <c r="C516" s="348"/>
      <c r="D516" s="348"/>
      <c r="E516" s="348"/>
      <c r="F516" s="348"/>
      <c r="G516" s="348"/>
      <c r="H516" s="348"/>
      <c r="I516" s="348"/>
      <c r="J516" s="348"/>
      <c r="K516" s="348"/>
      <c r="L516" s="348"/>
      <c r="M516" s="348"/>
      <c r="N516" s="348"/>
      <c r="O516" s="348"/>
      <c r="P516" s="348"/>
      <c r="Q516" s="348"/>
      <c r="R516" s="348"/>
      <c r="S516" s="348"/>
      <c r="T516" s="348"/>
      <c r="U516" s="348"/>
      <c r="V516" s="348"/>
      <c r="W516" s="348"/>
      <c r="X516" s="348"/>
      <c r="Y516" s="348"/>
      <c r="Z516" s="348"/>
    </row>
    <row r="517">
      <c r="A517" s="348"/>
      <c r="B517" s="348"/>
      <c r="C517" s="348"/>
      <c r="D517" s="348"/>
      <c r="E517" s="348"/>
      <c r="F517" s="348"/>
      <c r="G517" s="348"/>
      <c r="H517" s="348"/>
      <c r="I517" s="348"/>
      <c r="J517" s="348"/>
      <c r="K517" s="348"/>
      <c r="L517" s="348"/>
      <c r="M517" s="348"/>
      <c r="N517" s="348"/>
      <c r="O517" s="348"/>
      <c r="P517" s="348"/>
      <c r="Q517" s="348"/>
      <c r="R517" s="348"/>
      <c r="S517" s="348"/>
      <c r="T517" s="348"/>
      <c r="U517" s="348"/>
      <c r="V517" s="348"/>
      <c r="W517" s="348"/>
      <c r="X517" s="348"/>
      <c r="Y517" s="348"/>
      <c r="Z517" s="348"/>
    </row>
    <row r="518">
      <c r="A518" s="348"/>
      <c r="B518" s="348"/>
      <c r="C518" s="348"/>
      <c r="D518" s="348"/>
      <c r="E518" s="348"/>
      <c r="F518" s="348"/>
      <c r="G518" s="348"/>
      <c r="H518" s="348"/>
      <c r="I518" s="348"/>
      <c r="J518" s="348"/>
      <c r="K518" s="348"/>
      <c r="L518" s="348"/>
      <c r="M518" s="348"/>
      <c r="N518" s="348"/>
      <c r="O518" s="348"/>
      <c r="P518" s="348"/>
      <c r="Q518" s="348"/>
      <c r="R518" s="348"/>
      <c r="S518" s="348"/>
      <c r="T518" s="348"/>
      <c r="U518" s="348"/>
      <c r="V518" s="348"/>
      <c r="W518" s="348"/>
      <c r="X518" s="348"/>
      <c r="Y518" s="348"/>
      <c r="Z518" s="348"/>
    </row>
    <row r="519">
      <c r="A519" s="348"/>
      <c r="B519" s="348"/>
      <c r="C519" s="348"/>
      <c r="D519" s="348"/>
      <c r="E519" s="348"/>
      <c r="F519" s="348"/>
      <c r="G519" s="348"/>
      <c r="H519" s="348"/>
      <c r="I519" s="348"/>
      <c r="J519" s="348"/>
      <c r="K519" s="348"/>
      <c r="L519" s="348"/>
      <c r="M519" s="348"/>
      <c r="N519" s="348"/>
      <c r="O519" s="348"/>
      <c r="P519" s="348"/>
      <c r="Q519" s="348"/>
      <c r="R519" s="348"/>
      <c r="S519" s="348"/>
      <c r="T519" s="348"/>
      <c r="U519" s="348"/>
      <c r="V519" s="348"/>
      <c r="W519" s="348"/>
      <c r="X519" s="348"/>
      <c r="Y519" s="348"/>
      <c r="Z519" s="348"/>
    </row>
    <row r="520">
      <c r="A520" s="348"/>
      <c r="B520" s="348"/>
      <c r="C520" s="348"/>
      <c r="D520" s="348"/>
      <c r="E520" s="348"/>
      <c r="F520" s="348"/>
      <c r="G520" s="348"/>
      <c r="H520" s="348"/>
      <c r="I520" s="348"/>
      <c r="J520" s="348"/>
      <c r="K520" s="348"/>
      <c r="L520" s="348"/>
      <c r="M520" s="348"/>
      <c r="N520" s="348"/>
      <c r="O520" s="348"/>
      <c r="P520" s="348"/>
      <c r="Q520" s="348"/>
      <c r="R520" s="348"/>
      <c r="S520" s="348"/>
      <c r="T520" s="348"/>
      <c r="U520" s="348"/>
      <c r="V520" s="348"/>
      <c r="W520" s="348"/>
      <c r="X520" s="348"/>
      <c r="Y520" s="348"/>
      <c r="Z520" s="348"/>
    </row>
    <row r="521">
      <c r="A521" s="348"/>
      <c r="B521" s="348"/>
      <c r="C521" s="348"/>
      <c r="D521" s="348"/>
      <c r="E521" s="348"/>
      <c r="F521" s="348"/>
      <c r="G521" s="348"/>
      <c r="H521" s="348"/>
      <c r="I521" s="348"/>
      <c r="J521" s="348"/>
      <c r="K521" s="348"/>
      <c r="L521" s="348"/>
      <c r="M521" s="348"/>
      <c r="N521" s="348"/>
      <c r="O521" s="348"/>
      <c r="P521" s="348"/>
      <c r="Q521" s="348"/>
      <c r="R521" s="348"/>
      <c r="S521" s="348"/>
      <c r="T521" s="348"/>
      <c r="U521" s="348"/>
      <c r="V521" s="348"/>
      <c r="W521" s="348"/>
      <c r="X521" s="348"/>
      <c r="Y521" s="348"/>
      <c r="Z521" s="348"/>
    </row>
    <row r="522">
      <c r="A522" s="348"/>
      <c r="B522" s="348"/>
      <c r="C522" s="348"/>
      <c r="D522" s="348"/>
      <c r="E522" s="348"/>
      <c r="F522" s="348"/>
      <c r="G522" s="348"/>
      <c r="H522" s="348"/>
      <c r="I522" s="348"/>
      <c r="J522" s="348"/>
      <c r="K522" s="348"/>
      <c r="L522" s="348"/>
      <c r="M522" s="348"/>
      <c r="N522" s="348"/>
      <c r="O522" s="348"/>
      <c r="P522" s="348"/>
      <c r="Q522" s="348"/>
      <c r="R522" s="348"/>
      <c r="S522" s="348"/>
      <c r="T522" s="348"/>
      <c r="U522" s="348"/>
      <c r="V522" s="348"/>
      <c r="W522" s="348"/>
      <c r="X522" s="348"/>
      <c r="Y522" s="348"/>
      <c r="Z522" s="348"/>
    </row>
    <row r="523">
      <c r="A523" s="348"/>
      <c r="B523" s="348"/>
      <c r="C523" s="348"/>
      <c r="D523" s="348"/>
      <c r="E523" s="348"/>
      <c r="F523" s="348"/>
      <c r="G523" s="348"/>
      <c r="H523" s="348"/>
      <c r="I523" s="348"/>
      <c r="J523" s="348"/>
      <c r="K523" s="348"/>
      <c r="L523" s="348"/>
      <c r="M523" s="348"/>
      <c r="N523" s="348"/>
      <c r="O523" s="348"/>
      <c r="P523" s="348"/>
      <c r="Q523" s="348"/>
      <c r="R523" s="348"/>
      <c r="S523" s="348"/>
      <c r="T523" s="348"/>
      <c r="U523" s="348"/>
      <c r="V523" s="348"/>
      <c r="W523" s="348"/>
      <c r="X523" s="348"/>
      <c r="Y523" s="348"/>
      <c r="Z523" s="348"/>
    </row>
    <row r="524">
      <c r="A524" s="348"/>
      <c r="B524" s="348"/>
      <c r="C524" s="348"/>
      <c r="D524" s="348"/>
      <c r="E524" s="348"/>
      <c r="F524" s="348"/>
      <c r="G524" s="348"/>
      <c r="H524" s="348"/>
      <c r="I524" s="348"/>
      <c r="J524" s="348"/>
      <c r="K524" s="348"/>
      <c r="L524" s="348"/>
      <c r="M524" s="348"/>
      <c r="N524" s="348"/>
      <c r="O524" s="348"/>
      <c r="P524" s="348"/>
      <c r="Q524" s="348"/>
      <c r="R524" s="348"/>
      <c r="S524" s="348"/>
      <c r="T524" s="348"/>
      <c r="U524" s="348"/>
      <c r="V524" s="348"/>
      <c r="W524" s="348"/>
      <c r="X524" s="348"/>
      <c r="Y524" s="348"/>
      <c r="Z524" s="348"/>
    </row>
    <row r="525">
      <c r="A525" s="348"/>
      <c r="B525" s="348"/>
      <c r="C525" s="348"/>
      <c r="D525" s="348"/>
      <c r="E525" s="348"/>
      <c r="F525" s="348"/>
      <c r="G525" s="348"/>
      <c r="H525" s="348"/>
      <c r="I525" s="348"/>
      <c r="J525" s="348"/>
      <c r="K525" s="348"/>
      <c r="L525" s="348"/>
      <c r="M525" s="348"/>
      <c r="N525" s="348"/>
      <c r="O525" s="348"/>
      <c r="P525" s="348"/>
      <c r="Q525" s="348"/>
      <c r="R525" s="348"/>
      <c r="S525" s="348"/>
      <c r="T525" s="348"/>
      <c r="U525" s="348"/>
      <c r="V525" s="348"/>
      <c r="W525" s="348"/>
      <c r="X525" s="348"/>
      <c r="Y525" s="348"/>
      <c r="Z525" s="348"/>
    </row>
    <row r="526">
      <c r="A526" s="348"/>
      <c r="B526" s="348"/>
      <c r="C526" s="348"/>
      <c r="D526" s="348"/>
      <c r="E526" s="348"/>
      <c r="F526" s="348"/>
      <c r="G526" s="348"/>
      <c r="H526" s="348"/>
      <c r="I526" s="348"/>
      <c r="J526" s="348"/>
      <c r="K526" s="348"/>
      <c r="L526" s="348"/>
      <c r="M526" s="348"/>
      <c r="N526" s="348"/>
      <c r="O526" s="348"/>
      <c r="P526" s="348"/>
      <c r="Q526" s="348"/>
      <c r="R526" s="348"/>
      <c r="S526" s="348"/>
      <c r="T526" s="348"/>
      <c r="U526" s="348"/>
      <c r="V526" s="348"/>
      <c r="W526" s="348"/>
      <c r="X526" s="348"/>
      <c r="Y526" s="348"/>
      <c r="Z526" s="348"/>
    </row>
    <row r="527">
      <c r="A527" s="348"/>
      <c r="B527" s="348"/>
      <c r="C527" s="348"/>
      <c r="D527" s="348"/>
      <c r="E527" s="348"/>
      <c r="F527" s="348"/>
      <c r="G527" s="348"/>
      <c r="H527" s="348"/>
      <c r="I527" s="348"/>
      <c r="J527" s="348"/>
      <c r="K527" s="348"/>
      <c r="L527" s="348"/>
      <c r="M527" s="348"/>
      <c r="N527" s="348"/>
      <c r="O527" s="348"/>
      <c r="P527" s="348"/>
      <c r="Q527" s="348"/>
      <c r="R527" s="348"/>
      <c r="S527" s="348"/>
      <c r="T527" s="348"/>
      <c r="U527" s="348"/>
      <c r="V527" s="348"/>
      <c r="W527" s="348"/>
      <c r="X527" s="348"/>
      <c r="Y527" s="348"/>
      <c r="Z527" s="348"/>
    </row>
    <row r="528">
      <c r="A528" s="348"/>
      <c r="B528" s="348"/>
      <c r="C528" s="348"/>
      <c r="D528" s="348"/>
      <c r="E528" s="348"/>
      <c r="F528" s="348"/>
      <c r="G528" s="348"/>
      <c r="H528" s="348"/>
      <c r="I528" s="348"/>
      <c r="J528" s="348"/>
      <c r="K528" s="348"/>
      <c r="L528" s="348"/>
      <c r="M528" s="348"/>
      <c r="N528" s="348"/>
      <c r="O528" s="348"/>
      <c r="P528" s="348"/>
      <c r="Q528" s="348"/>
      <c r="R528" s="348"/>
      <c r="S528" s="348"/>
      <c r="T528" s="348"/>
      <c r="U528" s="348"/>
      <c r="V528" s="348"/>
      <c r="W528" s="348"/>
      <c r="X528" s="348"/>
      <c r="Y528" s="348"/>
      <c r="Z528" s="348"/>
    </row>
    <row r="529">
      <c r="A529" s="348"/>
      <c r="B529" s="348"/>
      <c r="C529" s="348"/>
      <c r="D529" s="348"/>
      <c r="E529" s="348"/>
      <c r="F529" s="348"/>
      <c r="G529" s="348"/>
      <c r="H529" s="348"/>
      <c r="I529" s="348"/>
      <c r="J529" s="348"/>
      <c r="K529" s="348"/>
      <c r="L529" s="348"/>
      <c r="M529" s="348"/>
      <c r="N529" s="348"/>
      <c r="O529" s="348"/>
      <c r="P529" s="348"/>
      <c r="Q529" s="348"/>
      <c r="R529" s="348"/>
      <c r="S529" s="348"/>
      <c r="T529" s="348"/>
      <c r="U529" s="348"/>
      <c r="V529" s="348"/>
      <c r="W529" s="348"/>
      <c r="X529" s="348"/>
      <c r="Y529" s="348"/>
      <c r="Z529" s="348"/>
    </row>
    <row r="530">
      <c r="A530" s="348"/>
      <c r="B530" s="348"/>
      <c r="C530" s="348"/>
      <c r="D530" s="348"/>
      <c r="E530" s="348"/>
      <c r="F530" s="348"/>
      <c r="G530" s="348"/>
      <c r="H530" s="348"/>
      <c r="I530" s="348"/>
      <c r="J530" s="348"/>
      <c r="K530" s="348"/>
      <c r="L530" s="348"/>
      <c r="M530" s="348"/>
      <c r="N530" s="348"/>
      <c r="O530" s="348"/>
      <c r="P530" s="348"/>
      <c r="Q530" s="348"/>
      <c r="R530" s="348"/>
      <c r="S530" s="348"/>
      <c r="T530" s="348"/>
      <c r="U530" s="348"/>
      <c r="V530" s="348"/>
      <c r="W530" s="348"/>
      <c r="X530" s="348"/>
      <c r="Y530" s="348"/>
      <c r="Z530" s="348"/>
    </row>
    <row r="531">
      <c r="A531" s="348"/>
      <c r="B531" s="348"/>
      <c r="C531" s="348"/>
      <c r="D531" s="348"/>
      <c r="E531" s="348"/>
      <c r="F531" s="348"/>
      <c r="G531" s="348"/>
      <c r="H531" s="348"/>
      <c r="I531" s="348"/>
      <c r="J531" s="348"/>
      <c r="K531" s="348"/>
      <c r="L531" s="348"/>
      <c r="M531" s="348"/>
      <c r="N531" s="348"/>
      <c r="O531" s="348"/>
      <c r="P531" s="348"/>
      <c r="Q531" s="348"/>
      <c r="R531" s="348"/>
      <c r="S531" s="348"/>
      <c r="T531" s="348"/>
      <c r="U531" s="348"/>
      <c r="V531" s="348"/>
      <c r="W531" s="348"/>
      <c r="X531" s="348"/>
      <c r="Y531" s="348"/>
      <c r="Z531" s="348"/>
    </row>
    <row r="532">
      <c r="A532" s="348"/>
      <c r="B532" s="348"/>
      <c r="C532" s="348"/>
      <c r="D532" s="348"/>
      <c r="E532" s="348"/>
      <c r="F532" s="348"/>
      <c r="G532" s="348"/>
      <c r="H532" s="348"/>
      <c r="I532" s="348"/>
      <c r="J532" s="348"/>
      <c r="K532" s="348"/>
      <c r="L532" s="348"/>
      <c r="M532" s="348"/>
      <c r="N532" s="348"/>
      <c r="O532" s="348"/>
      <c r="P532" s="348"/>
      <c r="Q532" s="348"/>
      <c r="R532" s="348"/>
      <c r="S532" s="348"/>
      <c r="T532" s="348"/>
      <c r="U532" s="348"/>
      <c r="V532" s="348"/>
      <c r="W532" s="348"/>
      <c r="X532" s="348"/>
      <c r="Y532" s="348"/>
      <c r="Z532" s="348"/>
    </row>
    <row r="533">
      <c r="A533" s="348"/>
      <c r="B533" s="348"/>
      <c r="C533" s="348"/>
      <c r="D533" s="348"/>
      <c r="E533" s="348"/>
      <c r="F533" s="348"/>
      <c r="G533" s="348"/>
      <c r="H533" s="348"/>
      <c r="I533" s="348"/>
      <c r="J533" s="348"/>
      <c r="K533" s="348"/>
      <c r="L533" s="348"/>
      <c r="M533" s="348"/>
      <c r="N533" s="348"/>
      <c r="O533" s="348"/>
      <c r="P533" s="348"/>
      <c r="Q533" s="348"/>
      <c r="R533" s="348"/>
      <c r="S533" s="348"/>
      <c r="T533" s="348"/>
      <c r="U533" s="348"/>
      <c r="V533" s="348"/>
      <c r="W533" s="348"/>
      <c r="X533" s="348"/>
      <c r="Y533" s="348"/>
      <c r="Z533" s="348"/>
    </row>
    <row r="534">
      <c r="A534" s="348"/>
      <c r="B534" s="348"/>
      <c r="C534" s="348"/>
      <c r="D534" s="348"/>
      <c r="E534" s="348"/>
      <c r="F534" s="348"/>
      <c r="G534" s="348"/>
      <c r="H534" s="348"/>
      <c r="I534" s="348"/>
      <c r="J534" s="348"/>
      <c r="K534" s="348"/>
      <c r="L534" s="348"/>
      <c r="M534" s="348"/>
      <c r="N534" s="348"/>
      <c r="O534" s="348"/>
      <c r="P534" s="348"/>
      <c r="Q534" s="348"/>
      <c r="R534" s="348"/>
      <c r="S534" s="348"/>
      <c r="T534" s="348"/>
      <c r="U534" s="348"/>
      <c r="V534" s="348"/>
      <c r="W534" s="348"/>
      <c r="X534" s="348"/>
      <c r="Y534" s="348"/>
      <c r="Z534" s="348"/>
    </row>
    <row r="535">
      <c r="A535" s="348"/>
      <c r="B535" s="348"/>
      <c r="C535" s="348"/>
      <c r="D535" s="348"/>
      <c r="E535" s="348"/>
      <c r="F535" s="348"/>
      <c r="G535" s="348"/>
      <c r="H535" s="348"/>
      <c r="I535" s="348"/>
      <c r="J535" s="348"/>
      <c r="K535" s="348"/>
      <c r="L535" s="348"/>
      <c r="M535" s="348"/>
      <c r="N535" s="348"/>
      <c r="O535" s="348"/>
      <c r="P535" s="348"/>
      <c r="Q535" s="348"/>
      <c r="R535" s="348"/>
      <c r="S535" s="348"/>
      <c r="T535" s="348"/>
      <c r="U535" s="348"/>
      <c r="V535" s="348"/>
      <c r="W535" s="348"/>
      <c r="X535" s="348"/>
      <c r="Y535" s="348"/>
      <c r="Z535" s="348"/>
    </row>
    <row r="536">
      <c r="A536" s="348"/>
      <c r="B536" s="348"/>
      <c r="C536" s="348"/>
      <c r="D536" s="348"/>
      <c r="E536" s="348"/>
      <c r="F536" s="348"/>
      <c r="G536" s="348"/>
      <c r="H536" s="348"/>
      <c r="I536" s="348"/>
      <c r="J536" s="348"/>
      <c r="K536" s="348"/>
      <c r="L536" s="348"/>
      <c r="M536" s="348"/>
      <c r="N536" s="348"/>
      <c r="O536" s="348"/>
      <c r="P536" s="348"/>
      <c r="Q536" s="348"/>
      <c r="R536" s="348"/>
      <c r="S536" s="348"/>
      <c r="T536" s="348"/>
      <c r="U536" s="348"/>
      <c r="V536" s="348"/>
      <c r="W536" s="348"/>
      <c r="X536" s="348"/>
      <c r="Y536" s="348"/>
      <c r="Z536" s="348"/>
    </row>
    <row r="537">
      <c r="A537" s="348"/>
      <c r="B537" s="348"/>
      <c r="C537" s="348"/>
      <c r="D537" s="348"/>
      <c r="E537" s="348"/>
      <c r="F537" s="348"/>
      <c r="G537" s="348"/>
      <c r="H537" s="348"/>
      <c r="I537" s="348"/>
      <c r="J537" s="348"/>
      <c r="K537" s="348"/>
      <c r="L537" s="348"/>
      <c r="M537" s="348"/>
      <c r="N537" s="348"/>
      <c r="O537" s="348"/>
      <c r="P537" s="348"/>
      <c r="Q537" s="348"/>
      <c r="R537" s="348"/>
      <c r="S537" s="348"/>
      <c r="T537" s="348"/>
      <c r="U537" s="348"/>
      <c r="V537" s="348"/>
      <c r="W537" s="348"/>
      <c r="X537" s="348"/>
      <c r="Y537" s="348"/>
      <c r="Z537" s="348"/>
    </row>
    <row r="538">
      <c r="A538" s="348"/>
      <c r="B538" s="348"/>
      <c r="C538" s="348"/>
      <c r="D538" s="348"/>
      <c r="E538" s="348"/>
      <c r="F538" s="348"/>
      <c r="G538" s="348"/>
      <c r="H538" s="348"/>
      <c r="I538" s="348"/>
      <c r="J538" s="348"/>
      <c r="K538" s="348"/>
      <c r="L538" s="348"/>
      <c r="M538" s="348"/>
      <c r="N538" s="348"/>
      <c r="O538" s="348"/>
      <c r="P538" s="348"/>
      <c r="Q538" s="348"/>
      <c r="R538" s="348"/>
      <c r="S538" s="348"/>
      <c r="T538" s="348"/>
      <c r="U538" s="348"/>
      <c r="V538" s="348"/>
      <c r="W538" s="348"/>
      <c r="X538" s="348"/>
      <c r="Y538" s="348"/>
      <c r="Z538" s="348"/>
    </row>
    <row r="539">
      <c r="A539" s="348"/>
      <c r="B539" s="348"/>
      <c r="C539" s="348"/>
      <c r="D539" s="348"/>
      <c r="E539" s="348"/>
      <c r="F539" s="348"/>
      <c r="G539" s="348"/>
      <c r="H539" s="348"/>
      <c r="I539" s="348"/>
      <c r="J539" s="348"/>
      <c r="K539" s="348"/>
      <c r="L539" s="348"/>
      <c r="M539" s="348"/>
      <c r="N539" s="348"/>
      <c r="O539" s="348"/>
      <c r="P539" s="348"/>
      <c r="Q539" s="348"/>
      <c r="R539" s="348"/>
      <c r="S539" s="348"/>
      <c r="T539" s="348"/>
      <c r="U539" s="348"/>
      <c r="V539" s="348"/>
      <c r="W539" s="348"/>
      <c r="X539" s="348"/>
      <c r="Y539" s="348"/>
      <c r="Z539" s="348"/>
    </row>
    <row r="540">
      <c r="A540" s="348"/>
      <c r="B540" s="348"/>
      <c r="C540" s="348"/>
      <c r="D540" s="348"/>
      <c r="E540" s="348"/>
      <c r="F540" s="348"/>
      <c r="G540" s="348"/>
      <c r="H540" s="348"/>
      <c r="I540" s="348"/>
      <c r="J540" s="348"/>
      <c r="K540" s="348"/>
      <c r="L540" s="348"/>
      <c r="M540" s="348"/>
      <c r="N540" s="348"/>
      <c r="O540" s="348"/>
      <c r="P540" s="348"/>
      <c r="Q540" s="348"/>
      <c r="R540" s="348"/>
      <c r="S540" s="348"/>
      <c r="T540" s="348"/>
      <c r="U540" s="348"/>
      <c r="V540" s="348"/>
      <c r="W540" s="348"/>
      <c r="X540" s="348"/>
      <c r="Y540" s="348"/>
      <c r="Z540" s="348"/>
    </row>
    <row r="541">
      <c r="A541" s="348"/>
      <c r="B541" s="348"/>
      <c r="C541" s="348"/>
      <c r="D541" s="348"/>
      <c r="E541" s="348"/>
      <c r="F541" s="348"/>
      <c r="G541" s="348"/>
      <c r="H541" s="348"/>
      <c r="I541" s="348"/>
      <c r="J541" s="348"/>
      <c r="K541" s="348"/>
      <c r="L541" s="348"/>
      <c r="M541" s="348"/>
      <c r="N541" s="348"/>
      <c r="O541" s="348"/>
      <c r="P541" s="348"/>
      <c r="Q541" s="348"/>
      <c r="R541" s="348"/>
      <c r="S541" s="348"/>
      <c r="T541" s="348"/>
      <c r="U541" s="348"/>
      <c r="V541" s="348"/>
      <c r="W541" s="348"/>
      <c r="X541" s="348"/>
      <c r="Y541" s="348"/>
      <c r="Z541" s="348"/>
    </row>
    <row r="542">
      <c r="A542" s="348"/>
      <c r="B542" s="348"/>
      <c r="C542" s="348"/>
      <c r="D542" s="348"/>
      <c r="E542" s="348"/>
      <c r="F542" s="348"/>
      <c r="G542" s="348"/>
      <c r="H542" s="348"/>
      <c r="I542" s="348"/>
      <c r="J542" s="348"/>
      <c r="K542" s="348"/>
      <c r="L542" s="348"/>
      <c r="M542" s="348"/>
      <c r="N542" s="348"/>
      <c r="O542" s="348"/>
      <c r="P542" s="348"/>
      <c r="Q542" s="348"/>
      <c r="R542" s="348"/>
      <c r="S542" s="348"/>
      <c r="T542" s="348"/>
      <c r="U542" s="348"/>
      <c r="V542" s="348"/>
      <c r="W542" s="348"/>
      <c r="X542" s="348"/>
      <c r="Y542" s="348"/>
      <c r="Z542" s="348"/>
    </row>
    <row r="543">
      <c r="A543" s="348"/>
      <c r="B543" s="348"/>
      <c r="C543" s="348"/>
      <c r="D543" s="348"/>
      <c r="E543" s="348"/>
      <c r="F543" s="348"/>
      <c r="G543" s="348"/>
      <c r="H543" s="348"/>
      <c r="I543" s="348"/>
      <c r="J543" s="348"/>
      <c r="K543" s="348"/>
      <c r="L543" s="348"/>
      <c r="M543" s="348"/>
      <c r="N543" s="348"/>
      <c r="O543" s="348"/>
      <c r="P543" s="348"/>
      <c r="Q543" s="348"/>
      <c r="R543" s="348"/>
      <c r="S543" s="348"/>
      <c r="T543" s="348"/>
      <c r="U543" s="348"/>
      <c r="V543" s="348"/>
      <c r="W543" s="348"/>
      <c r="X543" s="348"/>
      <c r="Y543" s="348"/>
      <c r="Z543" s="348"/>
    </row>
    <row r="544">
      <c r="A544" s="348"/>
      <c r="B544" s="348"/>
      <c r="C544" s="348"/>
      <c r="D544" s="348"/>
      <c r="E544" s="348"/>
      <c r="F544" s="348"/>
      <c r="G544" s="348"/>
      <c r="H544" s="348"/>
      <c r="I544" s="348"/>
      <c r="J544" s="348"/>
      <c r="K544" s="348"/>
      <c r="L544" s="348"/>
      <c r="M544" s="348"/>
      <c r="N544" s="348"/>
      <c r="O544" s="348"/>
      <c r="P544" s="348"/>
      <c r="Q544" s="348"/>
      <c r="R544" s="348"/>
      <c r="S544" s="348"/>
      <c r="T544" s="348"/>
      <c r="U544" s="348"/>
      <c r="V544" s="348"/>
      <c r="W544" s="348"/>
      <c r="X544" s="348"/>
      <c r="Y544" s="348"/>
      <c r="Z544" s="348"/>
    </row>
    <row r="545">
      <c r="A545" s="348"/>
      <c r="B545" s="348"/>
      <c r="C545" s="348"/>
      <c r="D545" s="348"/>
      <c r="E545" s="348"/>
      <c r="F545" s="348"/>
      <c r="G545" s="348"/>
      <c r="H545" s="348"/>
      <c r="I545" s="348"/>
      <c r="J545" s="348"/>
      <c r="K545" s="348"/>
      <c r="L545" s="348"/>
      <c r="M545" s="348"/>
      <c r="N545" s="348"/>
      <c r="O545" s="348"/>
      <c r="P545" s="348"/>
      <c r="Q545" s="348"/>
      <c r="R545" s="348"/>
      <c r="S545" s="348"/>
      <c r="T545" s="348"/>
      <c r="U545" s="348"/>
      <c r="V545" s="348"/>
      <c r="W545" s="348"/>
      <c r="X545" s="348"/>
      <c r="Y545" s="348"/>
      <c r="Z545" s="348"/>
    </row>
    <row r="546">
      <c r="A546" s="348"/>
      <c r="B546" s="348"/>
      <c r="C546" s="348"/>
      <c r="D546" s="348"/>
      <c r="E546" s="348"/>
      <c r="F546" s="348"/>
      <c r="G546" s="348"/>
      <c r="H546" s="348"/>
      <c r="I546" s="348"/>
      <c r="J546" s="348"/>
      <c r="K546" s="348"/>
      <c r="L546" s="348"/>
      <c r="M546" s="348"/>
      <c r="N546" s="348"/>
      <c r="O546" s="348"/>
      <c r="P546" s="348"/>
      <c r="Q546" s="348"/>
      <c r="R546" s="348"/>
      <c r="S546" s="348"/>
      <c r="T546" s="348"/>
      <c r="U546" s="348"/>
      <c r="V546" s="348"/>
      <c r="W546" s="348"/>
      <c r="X546" s="348"/>
      <c r="Y546" s="348"/>
      <c r="Z546" s="348"/>
    </row>
    <row r="547">
      <c r="A547" s="348"/>
      <c r="B547" s="348"/>
      <c r="C547" s="348"/>
      <c r="D547" s="348"/>
      <c r="E547" s="348"/>
      <c r="F547" s="348"/>
      <c r="G547" s="348"/>
      <c r="H547" s="348"/>
      <c r="I547" s="348"/>
      <c r="J547" s="348"/>
      <c r="K547" s="348"/>
      <c r="L547" s="348"/>
      <c r="M547" s="348"/>
      <c r="N547" s="348"/>
      <c r="O547" s="348"/>
      <c r="P547" s="348"/>
      <c r="Q547" s="348"/>
      <c r="R547" s="348"/>
      <c r="S547" s="348"/>
      <c r="T547" s="348"/>
      <c r="U547" s="348"/>
      <c r="V547" s="348"/>
      <c r="W547" s="348"/>
      <c r="X547" s="348"/>
      <c r="Y547" s="348"/>
      <c r="Z547" s="348"/>
    </row>
    <row r="548">
      <c r="A548" s="348"/>
      <c r="B548" s="348"/>
      <c r="C548" s="348"/>
      <c r="D548" s="348"/>
      <c r="E548" s="348"/>
      <c r="F548" s="348"/>
      <c r="G548" s="348"/>
      <c r="H548" s="348"/>
      <c r="I548" s="348"/>
      <c r="J548" s="348"/>
      <c r="K548" s="348"/>
      <c r="L548" s="348"/>
      <c r="M548" s="348"/>
      <c r="N548" s="348"/>
      <c r="O548" s="348"/>
      <c r="P548" s="348"/>
      <c r="Q548" s="348"/>
      <c r="R548" s="348"/>
      <c r="S548" s="348"/>
      <c r="T548" s="348"/>
      <c r="U548" s="348"/>
      <c r="V548" s="348"/>
      <c r="W548" s="348"/>
      <c r="X548" s="348"/>
      <c r="Y548" s="348"/>
      <c r="Z548" s="348"/>
    </row>
    <row r="549">
      <c r="A549" s="348"/>
      <c r="B549" s="348"/>
      <c r="C549" s="348"/>
      <c r="D549" s="348"/>
      <c r="E549" s="348"/>
      <c r="F549" s="348"/>
      <c r="G549" s="348"/>
      <c r="H549" s="348"/>
      <c r="I549" s="348"/>
      <c r="J549" s="348"/>
      <c r="K549" s="348"/>
      <c r="L549" s="348"/>
      <c r="M549" s="348"/>
      <c r="N549" s="348"/>
      <c r="O549" s="348"/>
      <c r="P549" s="348"/>
      <c r="Q549" s="348"/>
      <c r="R549" s="348"/>
      <c r="S549" s="348"/>
      <c r="T549" s="348"/>
      <c r="U549" s="348"/>
      <c r="V549" s="348"/>
      <c r="W549" s="348"/>
      <c r="X549" s="348"/>
      <c r="Y549" s="348"/>
      <c r="Z549" s="348"/>
    </row>
    <row r="550">
      <c r="A550" s="348"/>
      <c r="B550" s="348"/>
      <c r="C550" s="348"/>
      <c r="D550" s="348"/>
      <c r="E550" s="348"/>
      <c r="F550" s="348"/>
      <c r="G550" s="348"/>
      <c r="H550" s="348"/>
      <c r="I550" s="348"/>
      <c r="J550" s="348"/>
      <c r="K550" s="348"/>
      <c r="L550" s="348"/>
      <c r="M550" s="348"/>
      <c r="N550" s="348"/>
      <c r="O550" s="348"/>
      <c r="P550" s="348"/>
      <c r="Q550" s="348"/>
      <c r="R550" s="348"/>
      <c r="S550" s="348"/>
      <c r="T550" s="348"/>
      <c r="U550" s="348"/>
      <c r="V550" s="348"/>
      <c r="W550" s="348"/>
      <c r="X550" s="348"/>
      <c r="Y550" s="348"/>
      <c r="Z550" s="348"/>
    </row>
    <row r="551">
      <c r="A551" s="348"/>
      <c r="B551" s="348"/>
      <c r="C551" s="348"/>
      <c r="D551" s="348"/>
      <c r="E551" s="348"/>
      <c r="F551" s="348"/>
      <c r="G551" s="348"/>
      <c r="H551" s="348"/>
      <c r="I551" s="348"/>
      <c r="J551" s="348"/>
      <c r="K551" s="348"/>
      <c r="L551" s="348"/>
      <c r="M551" s="348"/>
      <c r="N551" s="348"/>
      <c r="O551" s="348"/>
      <c r="P551" s="348"/>
      <c r="Q551" s="348"/>
      <c r="R551" s="348"/>
      <c r="S551" s="348"/>
      <c r="T551" s="348"/>
      <c r="U551" s="348"/>
      <c r="V551" s="348"/>
      <c r="W551" s="348"/>
      <c r="X551" s="348"/>
      <c r="Y551" s="348"/>
      <c r="Z551" s="348"/>
    </row>
    <row r="552">
      <c r="A552" s="348"/>
      <c r="B552" s="348"/>
      <c r="C552" s="348"/>
      <c r="D552" s="348"/>
      <c r="E552" s="348"/>
      <c r="F552" s="348"/>
      <c r="G552" s="348"/>
      <c r="H552" s="348"/>
      <c r="I552" s="348"/>
      <c r="J552" s="348"/>
      <c r="K552" s="348"/>
      <c r="L552" s="348"/>
      <c r="M552" s="348"/>
      <c r="N552" s="348"/>
      <c r="O552" s="348"/>
      <c r="P552" s="348"/>
      <c r="Q552" s="348"/>
      <c r="R552" s="348"/>
      <c r="S552" s="348"/>
      <c r="T552" s="348"/>
      <c r="U552" s="348"/>
      <c r="V552" s="348"/>
      <c r="W552" s="348"/>
      <c r="X552" s="348"/>
      <c r="Y552" s="348"/>
      <c r="Z552" s="348"/>
    </row>
    <row r="553">
      <c r="A553" s="348"/>
      <c r="B553" s="348"/>
      <c r="C553" s="348"/>
      <c r="D553" s="348"/>
      <c r="E553" s="348"/>
      <c r="F553" s="348"/>
      <c r="G553" s="348"/>
      <c r="H553" s="348"/>
      <c r="I553" s="348"/>
      <c r="J553" s="348"/>
      <c r="K553" s="348"/>
      <c r="L553" s="348"/>
      <c r="M553" s="348"/>
      <c r="N553" s="348"/>
      <c r="O553" s="348"/>
      <c r="P553" s="348"/>
      <c r="Q553" s="348"/>
      <c r="R553" s="348"/>
      <c r="S553" s="348"/>
      <c r="T553" s="348"/>
      <c r="U553" s="348"/>
      <c r="V553" s="348"/>
      <c r="W553" s="348"/>
      <c r="X553" s="348"/>
      <c r="Y553" s="348"/>
      <c r="Z553" s="348"/>
    </row>
    <row r="554">
      <c r="A554" s="348"/>
      <c r="B554" s="348"/>
      <c r="C554" s="348"/>
      <c r="D554" s="348"/>
      <c r="E554" s="348"/>
      <c r="F554" s="348"/>
      <c r="G554" s="348"/>
      <c r="H554" s="348"/>
      <c r="I554" s="348"/>
      <c r="J554" s="348"/>
      <c r="K554" s="348"/>
      <c r="L554" s="348"/>
      <c r="M554" s="348"/>
      <c r="N554" s="348"/>
      <c r="O554" s="348"/>
      <c r="P554" s="348"/>
      <c r="Q554" s="348"/>
      <c r="R554" s="348"/>
      <c r="S554" s="348"/>
      <c r="T554" s="348"/>
      <c r="U554" s="348"/>
      <c r="V554" s="348"/>
      <c r="W554" s="348"/>
      <c r="X554" s="348"/>
      <c r="Y554" s="348"/>
      <c r="Z554" s="348"/>
    </row>
    <row r="555">
      <c r="A555" s="348"/>
      <c r="B555" s="348"/>
      <c r="C555" s="348"/>
      <c r="D555" s="348"/>
      <c r="E555" s="348"/>
      <c r="F555" s="348"/>
      <c r="G555" s="348"/>
      <c r="H555" s="348"/>
      <c r="I555" s="348"/>
      <c r="J555" s="348"/>
      <c r="K555" s="348"/>
      <c r="L555" s="348"/>
      <c r="M555" s="348"/>
      <c r="N555" s="348"/>
      <c r="O555" s="348"/>
      <c r="P555" s="348"/>
      <c r="Q555" s="348"/>
      <c r="R555" s="348"/>
      <c r="S555" s="348"/>
      <c r="T555" s="348"/>
      <c r="U555" s="348"/>
      <c r="V555" s="348"/>
      <c r="W555" s="348"/>
      <c r="X555" s="348"/>
      <c r="Y555" s="348"/>
      <c r="Z555" s="348"/>
    </row>
    <row r="556">
      <c r="A556" s="348"/>
      <c r="B556" s="348"/>
      <c r="C556" s="348"/>
      <c r="D556" s="348"/>
      <c r="E556" s="348"/>
      <c r="F556" s="348"/>
      <c r="G556" s="348"/>
      <c r="H556" s="348"/>
      <c r="I556" s="348"/>
      <c r="J556" s="348"/>
      <c r="K556" s="348"/>
      <c r="L556" s="348"/>
      <c r="M556" s="348"/>
      <c r="N556" s="348"/>
      <c r="O556" s="348"/>
      <c r="P556" s="348"/>
      <c r="Q556" s="348"/>
      <c r="R556" s="348"/>
      <c r="S556" s="348"/>
      <c r="T556" s="348"/>
      <c r="U556" s="348"/>
      <c r="V556" s="348"/>
      <c r="W556" s="348"/>
      <c r="X556" s="348"/>
      <c r="Y556" s="348"/>
      <c r="Z556" s="348"/>
    </row>
    <row r="557">
      <c r="A557" s="348"/>
      <c r="B557" s="348"/>
      <c r="C557" s="348"/>
      <c r="D557" s="348"/>
      <c r="E557" s="348"/>
      <c r="F557" s="348"/>
      <c r="G557" s="348"/>
      <c r="H557" s="348"/>
      <c r="I557" s="348"/>
      <c r="J557" s="348"/>
      <c r="K557" s="348"/>
      <c r="L557" s="348"/>
      <c r="M557" s="348"/>
      <c r="N557" s="348"/>
      <c r="O557" s="348"/>
      <c r="P557" s="348"/>
      <c r="Q557" s="348"/>
      <c r="R557" s="348"/>
      <c r="S557" s="348"/>
      <c r="T557" s="348"/>
      <c r="U557" s="348"/>
      <c r="V557" s="348"/>
      <c r="W557" s="348"/>
      <c r="X557" s="348"/>
      <c r="Y557" s="348"/>
      <c r="Z557" s="348"/>
    </row>
    <row r="558">
      <c r="A558" s="348"/>
      <c r="B558" s="348"/>
      <c r="C558" s="348"/>
      <c r="D558" s="348"/>
      <c r="E558" s="348"/>
      <c r="F558" s="348"/>
      <c r="G558" s="348"/>
      <c r="H558" s="348"/>
      <c r="I558" s="348"/>
      <c r="J558" s="348"/>
      <c r="K558" s="348"/>
      <c r="L558" s="348"/>
      <c r="M558" s="348"/>
      <c r="N558" s="348"/>
      <c r="O558" s="348"/>
      <c r="P558" s="348"/>
      <c r="Q558" s="348"/>
      <c r="R558" s="348"/>
      <c r="S558" s="348"/>
      <c r="T558" s="348"/>
      <c r="U558" s="348"/>
      <c r="V558" s="348"/>
      <c r="W558" s="348"/>
      <c r="X558" s="348"/>
      <c r="Y558" s="348"/>
      <c r="Z558" s="348"/>
    </row>
    <row r="559">
      <c r="A559" s="348"/>
      <c r="B559" s="348"/>
      <c r="C559" s="348"/>
      <c r="D559" s="348"/>
      <c r="E559" s="348"/>
      <c r="F559" s="348"/>
      <c r="G559" s="348"/>
      <c r="H559" s="348"/>
      <c r="I559" s="348"/>
      <c r="J559" s="348"/>
      <c r="K559" s="348"/>
      <c r="L559" s="348"/>
      <c r="M559" s="348"/>
      <c r="N559" s="348"/>
      <c r="O559" s="348"/>
      <c r="P559" s="348"/>
      <c r="Q559" s="348"/>
      <c r="R559" s="348"/>
      <c r="S559" s="348"/>
      <c r="T559" s="348"/>
      <c r="U559" s="348"/>
      <c r="V559" s="348"/>
      <c r="W559" s="348"/>
      <c r="X559" s="348"/>
      <c r="Y559" s="348"/>
      <c r="Z559" s="348"/>
    </row>
    <row r="560">
      <c r="A560" s="348"/>
      <c r="B560" s="348"/>
      <c r="C560" s="348"/>
      <c r="D560" s="348"/>
      <c r="E560" s="348"/>
      <c r="F560" s="348"/>
      <c r="G560" s="348"/>
      <c r="H560" s="348"/>
      <c r="I560" s="348"/>
      <c r="J560" s="348"/>
      <c r="K560" s="348"/>
      <c r="L560" s="348"/>
      <c r="M560" s="348"/>
      <c r="N560" s="348"/>
      <c r="O560" s="348"/>
      <c r="P560" s="348"/>
      <c r="Q560" s="348"/>
      <c r="R560" s="348"/>
      <c r="S560" s="348"/>
      <c r="T560" s="348"/>
      <c r="U560" s="348"/>
      <c r="V560" s="348"/>
      <c r="W560" s="348"/>
      <c r="X560" s="348"/>
      <c r="Y560" s="348"/>
      <c r="Z560" s="348"/>
    </row>
    <row r="561">
      <c r="A561" s="348"/>
      <c r="B561" s="348"/>
      <c r="C561" s="348"/>
      <c r="D561" s="348"/>
      <c r="E561" s="348"/>
      <c r="F561" s="348"/>
      <c r="G561" s="348"/>
      <c r="H561" s="348"/>
      <c r="I561" s="348"/>
      <c r="J561" s="348"/>
      <c r="K561" s="348"/>
      <c r="L561" s="348"/>
      <c r="M561" s="348"/>
      <c r="N561" s="348"/>
      <c r="O561" s="348"/>
      <c r="P561" s="348"/>
      <c r="Q561" s="348"/>
      <c r="R561" s="348"/>
      <c r="S561" s="348"/>
      <c r="T561" s="348"/>
      <c r="U561" s="348"/>
      <c r="V561" s="348"/>
      <c r="W561" s="348"/>
      <c r="X561" s="348"/>
      <c r="Y561" s="348"/>
      <c r="Z561" s="348"/>
    </row>
    <row r="562">
      <c r="A562" s="348"/>
      <c r="B562" s="348"/>
      <c r="C562" s="348"/>
      <c r="D562" s="348"/>
      <c r="E562" s="348"/>
      <c r="F562" s="348"/>
      <c r="G562" s="348"/>
      <c r="H562" s="348"/>
      <c r="I562" s="348"/>
      <c r="J562" s="348"/>
      <c r="K562" s="348"/>
      <c r="L562" s="348"/>
      <c r="M562" s="348"/>
      <c r="N562" s="348"/>
      <c r="O562" s="348"/>
      <c r="P562" s="348"/>
      <c r="Q562" s="348"/>
      <c r="R562" s="348"/>
      <c r="S562" s="348"/>
      <c r="T562" s="348"/>
      <c r="U562" s="348"/>
      <c r="V562" s="348"/>
      <c r="W562" s="348"/>
      <c r="X562" s="348"/>
      <c r="Y562" s="348"/>
      <c r="Z562" s="348"/>
    </row>
    <row r="563">
      <c r="A563" s="348"/>
      <c r="B563" s="348"/>
      <c r="C563" s="348"/>
      <c r="D563" s="348"/>
      <c r="E563" s="348"/>
      <c r="F563" s="348"/>
      <c r="G563" s="348"/>
      <c r="H563" s="348"/>
      <c r="I563" s="348"/>
      <c r="J563" s="348"/>
      <c r="K563" s="348"/>
      <c r="L563" s="348"/>
      <c r="M563" s="348"/>
      <c r="N563" s="348"/>
      <c r="O563" s="348"/>
      <c r="P563" s="348"/>
      <c r="Q563" s="348"/>
      <c r="R563" s="348"/>
      <c r="S563" s="348"/>
      <c r="T563" s="348"/>
      <c r="U563" s="348"/>
      <c r="V563" s="348"/>
      <c r="W563" s="348"/>
      <c r="X563" s="348"/>
      <c r="Y563" s="348"/>
      <c r="Z563" s="348"/>
    </row>
    <row r="564">
      <c r="A564" s="348"/>
      <c r="B564" s="348"/>
      <c r="C564" s="348"/>
      <c r="D564" s="348"/>
      <c r="E564" s="348"/>
      <c r="F564" s="348"/>
      <c r="G564" s="348"/>
      <c r="H564" s="348"/>
      <c r="I564" s="348"/>
      <c r="J564" s="348"/>
      <c r="K564" s="348"/>
      <c r="L564" s="348"/>
      <c r="M564" s="348"/>
      <c r="N564" s="348"/>
      <c r="O564" s="348"/>
      <c r="P564" s="348"/>
      <c r="Q564" s="348"/>
      <c r="R564" s="348"/>
      <c r="S564" s="348"/>
      <c r="T564" s="348"/>
      <c r="U564" s="348"/>
      <c r="V564" s="348"/>
      <c r="W564" s="348"/>
      <c r="X564" s="348"/>
      <c r="Y564" s="348"/>
      <c r="Z564" s="348"/>
    </row>
    <row r="565">
      <c r="A565" s="348"/>
      <c r="B565" s="348"/>
      <c r="C565" s="348"/>
      <c r="D565" s="348"/>
      <c r="E565" s="348"/>
      <c r="F565" s="348"/>
      <c r="G565" s="348"/>
      <c r="H565" s="348"/>
      <c r="I565" s="348"/>
      <c r="J565" s="348"/>
      <c r="K565" s="348"/>
      <c r="L565" s="348"/>
      <c r="M565" s="348"/>
      <c r="N565" s="348"/>
      <c r="O565" s="348"/>
      <c r="P565" s="348"/>
      <c r="Q565" s="348"/>
      <c r="R565" s="348"/>
      <c r="S565" s="348"/>
      <c r="T565" s="348"/>
      <c r="U565" s="348"/>
      <c r="V565" s="348"/>
      <c r="W565" s="348"/>
      <c r="X565" s="348"/>
      <c r="Y565" s="348"/>
      <c r="Z565" s="348"/>
    </row>
    <row r="566">
      <c r="A566" s="348"/>
      <c r="B566" s="348"/>
      <c r="C566" s="348"/>
      <c r="D566" s="348"/>
      <c r="E566" s="348"/>
      <c r="F566" s="348"/>
      <c r="G566" s="348"/>
      <c r="H566" s="348"/>
      <c r="I566" s="348"/>
      <c r="J566" s="348"/>
      <c r="K566" s="348"/>
      <c r="L566" s="348"/>
      <c r="M566" s="348"/>
      <c r="N566" s="348"/>
      <c r="O566" s="348"/>
      <c r="P566" s="348"/>
      <c r="Q566" s="348"/>
      <c r="R566" s="348"/>
      <c r="S566" s="348"/>
      <c r="T566" s="348"/>
      <c r="U566" s="348"/>
      <c r="V566" s="348"/>
      <c r="W566" s="348"/>
      <c r="X566" s="348"/>
      <c r="Y566" s="348"/>
      <c r="Z566" s="348"/>
    </row>
    <row r="567">
      <c r="A567" s="348"/>
      <c r="B567" s="348"/>
      <c r="C567" s="348"/>
      <c r="D567" s="348"/>
      <c r="E567" s="348"/>
      <c r="F567" s="348"/>
      <c r="G567" s="348"/>
      <c r="H567" s="348"/>
      <c r="I567" s="348"/>
      <c r="J567" s="348"/>
      <c r="K567" s="348"/>
      <c r="L567" s="348"/>
      <c r="M567" s="348"/>
      <c r="N567" s="348"/>
      <c r="O567" s="348"/>
      <c r="P567" s="348"/>
      <c r="Q567" s="348"/>
      <c r="R567" s="348"/>
      <c r="S567" s="348"/>
      <c r="T567" s="348"/>
      <c r="U567" s="348"/>
      <c r="V567" s="348"/>
      <c r="W567" s="348"/>
      <c r="X567" s="348"/>
      <c r="Y567" s="348"/>
      <c r="Z567" s="348"/>
    </row>
    <row r="568">
      <c r="A568" s="348"/>
      <c r="B568" s="348"/>
      <c r="C568" s="348"/>
      <c r="D568" s="348"/>
      <c r="E568" s="348"/>
      <c r="F568" s="348"/>
      <c r="G568" s="348"/>
      <c r="H568" s="348"/>
      <c r="I568" s="348"/>
      <c r="J568" s="348"/>
      <c r="K568" s="348"/>
      <c r="L568" s="348"/>
      <c r="M568" s="348"/>
      <c r="N568" s="348"/>
      <c r="O568" s="348"/>
      <c r="P568" s="348"/>
      <c r="Q568" s="348"/>
      <c r="R568" s="348"/>
      <c r="S568" s="348"/>
      <c r="T568" s="348"/>
      <c r="U568" s="348"/>
      <c r="V568" s="348"/>
      <c r="W568" s="348"/>
      <c r="X568" s="348"/>
      <c r="Y568" s="348"/>
      <c r="Z568" s="348"/>
    </row>
    <row r="569">
      <c r="A569" s="348"/>
      <c r="B569" s="348"/>
      <c r="C569" s="348"/>
      <c r="D569" s="348"/>
      <c r="E569" s="348"/>
      <c r="F569" s="348"/>
      <c r="G569" s="348"/>
      <c r="H569" s="348"/>
      <c r="I569" s="348"/>
      <c r="J569" s="348"/>
      <c r="K569" s="348"/>
      <c r="L569" s="348"/>
      <c r="M569" s="348"/>
      <c r="N569" s="348"/>
      <c r="O569" s="348"/>
      <c r="P569" s="348"/>
      <c r="Q569" s="348"/>
      <c r="R569" s="348"/>
      <c r="S569" s="348"/>
      <c r="T569" s="348"/>
      <c r="U569" s="348"/>
      <c r="V569" s="348"/>
      <c r="W569" s="348"/>
      <c r="X569" s="348"/>
      <c r="Y569" s="348"/>
      <c r="Z569" s="348"/>
    </row>
    <row r="570">
      <c r="A570" s="348"/>
      <c r="B570" s="348"/>
      <c r="C570" s="348"/>
      <c r="D570" s="348"/>
      <c r="E570" s="348"/>
      <c r="F570" s="348"/>
      <c r="G570" s="348"/>
      <c r="H570" s="348"/>
      <c r="I570" s="348"/>
      <c r="J570" s="348"/>
      <c r="K570" s="348"/>
      <c r="L570" s="348"/>
      <c r="M570" s="348"/>
      <c r="N570" s="348"/>
      <c r="O570" s="348"/>
      <c r="P570" s="348"/>
      <c r="Q570" s="348"/>
      <c r="R570" s="348"/>
      <c r="S570" s="348"/>
      <c r="T570" s="348"/>
      <c r="U570" s="348"/>
      <c r="V570" s="348"/>
      <c r="W570" s="348"/>
      <c r="X570" s="348"/>
      <c r="Y570" s="348"/>
      <c r="Z570" s="348"/>
    </row>
    <row r="571">
      <c r="A571" s="348"/>
      <c r="B571" s="348"/>
      <c r="C571" s="348"/>
      <c r="D571" s="348"/>
      <c r="E571" s="348"/>
      <c r="F571" s="348"/>
      <c r="G571" s="348"/>
      <c r="H571" s="348"/>
      <c r="I571" s="348"/>
      <c r="J571" s="348"/>
      <c r="K571" s="348"/>
      <c r="L571" s="348"/>
      <c r="M571" s="348"/>
      <c r="N571" s="348"/>
      <c r="O571" s="348"/>
      <c r="P571" s="348"/>
      <c r="Q571" s="348"/>
      <c r="R571" s="348"/>
      <c r="S571" s="348"/>
      <c r="T571" s="348"/>
      <c r="U571" s="348"/>
      <c r="V571" s="348"/>
      <c r="W571" s="348"/>
      <c r="X571" s="348"/>
      <c r="Y571" s="348"/>
      <c r="Z571" s="348"/>
    </row>
    <row r="572">
      <c r="A572" s="348"/>
      <c r="B572" s="348"/>
      <c r="C572" s="348"/>
      <c r="D572" s="348"/>
      <c r="E572" s="348"/>
      <c r="F572" s="348"/>
      <c r="G572" s="348"/>
      <c r="H572" s="348"/>
      <c r="I572" s="348"/>
      <c r="J572" s="348"/>
      <c r="K572" s="348"/>
      <c r="L572" s="348"/>
      <c r="M572" s="348"/>
      <c r="N572" s="348"/>
      <c r="O572" s="348"/>
      <c r="P572" s="348"/>
      <c r="Q572" s="348"/>
      <c r="R572" s="348"/>
      <c r="S572" s="348"/>
      <c r="T572" s="348"/>
      <c r="U572" s="348"/>
      <c r="V572" s="348"/>
      <c r="W572" s="348"/>
      <c r="X572" s="348"/>
      <c r="Y572" s="348"/>
      <c r="Z572" s="348"/>
    </row>
    <row r="573">
      <c r="A573" s="348"/>
      <c r="B573" s="348"/>
      <c r="C573" s="348"/>
      <c r="D573" s="348"/>
      <c r="E573" s="348"/>
      <c r="F573" s="348"/>
      <c r="G573" s="348"/>
      <c r="H573" s="348"/>
      <c r="I573" s="348"/>
      <c r="J573" s="348"/>
      <c r="K573" s="348"/>
      <c r="L573" s="348"/>
      <c r="M573" s="348"/>
      <c r="N573" s="348"/>
      <c r="O573" s="348"/>
      <c r="P573" s="348"/>
      <c r="Q573" s="348"/>
      <c r="R573" s="348"/>
      <c r="S573" s="348"/>
      <c r="T573" s="348"/>
      <c r="U573" s="348"/>
      <c r="V573" s="348"/>
      <c r="W573" s="348"/>
      <c r="X573" s="348"/>
      <c r="Y573" s="348"/>
      <c r="Z573" s="348"/>
    </row>
    <row r="574">
      <c r="A574" s="348"/>
      <c r="B574" s="348"/>
      <c r="C574" s="348"/>
      <c r="D574" s="348"/>
      <c r="E574" s="348"/>
      <c r="F574" s="348"/>
      <c r="G574" s="348"/>
      <c r="H574" s="348"/>
      <c r="I574" s="348"/>
      <c r="J574" s="348"/>
      <c r="K574" s="348"/>
      <c r="L574" s="348"/>
      <c r="M574" s="348"/>
      <c r="N574" s="348"/>
      <c r="O574" s="348"/>
      <c r="P574" s="348"/>
      <c r="Q574" s="348"/>
      <c r="R574" s="348"/>
      <c r="S574" s="348"/>
      <c r="T574" s="348"/>
      <c r="U574" s="348"/>
      <c r="V574" s="348"/>
      <c r="W574" s="348"/>
      <c r="X574" s="348"/>
      <c r="Y574" s="348"/>
      <c r="Z574" s="348"/>
    </row>
    <row r="575">
      <c r="A575" s="348"/>
      <c r="B575" s="348"/>
      <c r="C575" s="348"/>
      <c r="D575" s="348"/>
      <c r="E575" s="348"/>
      <c r="F575" s="348"/>
      <c r="G575" s="348"/>
      <c r="H575" s="348"/>
      <c r="I575" s="348"/>
      <c r="J575" s="348"/>
      <c r="K575" s="348"/>
      <c r="L575" s="348"/>
      <c r="M575" s="348"/>
      <c r="N575" s="348"/>
      <c r="O575" s="348"/>
      <c r="P575" s="348"/>
      <c r="Q575" s="348"/>
      <c r="R575" s="348"/>
      <c r="S575" s="348"/>
      <c r="T575" s="348"/>
      <c r="U575" s="348"/>
      <c r="V575" s="348"/>
      <c r="W575" s="348"/>
      <c r="X575" s="348"/>
      <c r="Y575" s="348"/>
      <c r="Z575" s="348"/>
    </row>
    <row r="576">
      <c r="A576" s="348"/>
      <c r="B576" s="348"/>
      <c r="C576" s="348"/>
      <c r="D576" s="348"/>
      <c r="E576" s="348"/>
      <c r="F576" s="348"/>
      <c r="G576" s="348"/>
      <c r="H576" s="348"/>
      <c r="I576" s="348"/>
      <c r="J576" s="348"/>
      <c r="K576" s="348"/>
      <c r="L576" s="348"/>
      <c r="M576" s="348"/>
      <c r="N576" s="348"/>
      <c r="O576" s="348"/>
      <c r="P576" s="348"/>
      <c r="Q576" s="348"/>
      <c r="R576" s="348"/>
      <c r="S576" s="348"/>
      <c r="T576" s="348"/>
      <c r="U576" s="348"/>
      <c r="V576" s="348"/>
      <c r="W576" s="348"/>
      <c r="X576" s="348"/>
      <c r="Y576" s="348"/>
      <c r="Z576" s="348"/>
    </row>
    <row r="577">
      <c r="A577" s="348"/>
      <c r="B577" s="348"/>
      <c r="C577" s="348"/>
      <c r="D577" s="348"/>
      <c r="E577" s="348"/>
      <c r="F577" s="348"/>
      <c r="G577" s="348"/>
      <c r="H577" s="348"/>
      <c r="I577" s="348"/>
      <c r="J577" s="348"/>
      <c r="K577" s="348"/>
      <c r="L577" s="348"/>
      <c r="M577" s="348"/>
      <c r="N577" s="348"/>
      <c r="O577" s="348"/>
      <c r="P577" s="348"/>
      <c r="Q577" s="348"/>
      <c r="R577" s="348"/>
      <c r="S577" s="348"/>
      <c r="T577" s="348"/>
      <c r="U577" s="348"/>
      <c r="V577" s="348"/>
      <c r="W577" s="348"/>
      <c r="X577" s="348"/>
      <c r="Y577" s="348"/>
      <c r="Z577" s="348"/>
    </row>
    <row r="578">
      <c r="A578" s="348"/>
      <c r="B578" s="348"/>
      <c r="C578" s="348"/>
      <c r="D578" s="348"/>
      <c r="E578" s="348"/>
      <c r="F578" s="348"/>
      <c r="G578" s="348"/>
      <c r="H578" s="348"/>
      <c r="I578" s="348"/>
      <c r="J578" s="348"/>
      <c r="K578" s="348"/>
      <c r="L578" s="348"/>
      <c r="M578" s="348"/>
      <c r="N578" s="348"/>
      <c r="O578" s="348"/>
      <c r="P578" s="348"/>
      <c r="Q578" s="348"/>
      <c r="R578" s="348"/>
      <c r="S578" s="348"/>
      <c r="T578" s="348"/>
      <c r="U578" s="348"/>
      <c r="V578" s="348"/>
      <c r="W578" s="348"/>
      <c r="X578" s="348"/>
      <c r="Y578" s="348"/>
      <c r="Z578" s="348"/>
    </row>
    <row r="579">
      <c r="A579" s="348"/>
      <c r="B579" s="348"/>
      <c r="C579" s="348"/>
      <c r="D579" s="348"/>
      <c r="E579" s="348"/>
      <c r="F579" s="348"/>
      <c r="G579" s="348"/>
      <c r="H579" s="348"/>
      <c r="I579" s="348"/>
      <c r="J579" s="348"/>
      <c r="K579" s="348"/>
      <c r="L579" s="348"/>
      <c r="M579" s="348"/>
      <c r="N579" s="348"/>
      <c r="O579" s="348"/>
      <c r="P579" s="348"/>
      <c r="Q579" s="348"/>
      <c r="R579" s="348"/>
      <c r="S579" s="348"/>
      <c r="T579" s="348"/>
      <c r="U579" s="348"/>
      <c r="V579" s="348"/>
      <c r="W579" s="348"/>
      <c r="X579" s="348"/>
      <c r="Y579" s="348"/>
      <c r="Z579" s="348"/>
    </row>
    <row r="580">
      <c r="A580" s="348"/>
      <c r="B580" s="348"/>
      <c r="C580" s="348"/>
      <c r="D580" s="348"/>
      <c r="E580" s="348"/>
      <c r="F580" s="348"/>
      <c r="G580" s="348"/>
      <c r="H580" s="348"/>
      <c r="I580" s="348"/>
      <c r="J580" s="348"/>
      <c r="K580" s="348"/>
      <c r="L580" s="348"/>
      <c r="M580" s="348"/>
      <c r="N580" s="348"/>
      <c r="O580" s="348"/>
      <c r="P580" s="348"/>
      <c r="Q580" s="348"/>
      <c r="R580" s="348"/>
      <c r="S580" s="348"/>
      <c r="T580" s="348"/>
      <c r="U580" s="348"/>
      <c r="V580" s="348"/>
      <c r="W580" s="348"/>
      <c r="X580" s="348"/>
      <c r="Y580" s="348"/>
      <c r="Z580" s="348"/>
    </row>
    <row r="581">
      <c r="A581" s="348"/>
      <c r="B581" s="348"/>
      <c r="C581" s="348"/>
      <c r="D581" s="348"/>
      <c r="E581" s="348"/>
      <c r="F581" s="348"/>
      <c r="G581" s="348"/>
      <c r="H581" s="348"/>
      <c r="I581" s="348"/>
      <c r="J581" s="348"/>
      <c r="K581" s="348"/>
      <c r="L581" s="348"/>
      <c r="M581" s="348"/>
      <c r="N581" s="348"/>
      <c r="O581" s="348"/>
      <c r="P581" s="348"/>
      <c r="Q581" s="348"/>
      <c r="R581" s="348"/>
      <c r="S581" s="348"/>
      <c r="T581" s="348"/>
      <c r="U581" s="348"/>
      <c r="V581" s="348"/>
      <c r="W581" s="348"/>
      <c r="X581" s="348"/>
      <c r="Y581" s="348"/>
      <c r="Z581" s="348"/>
    </row>
    <row r="582">
      <c r="A582" s="348"/>
      <c r="B582" s="348"/>
      <c r="C582" s="348"/>
      <c r="D582" s="348"/>
      <c r="E582" s="348"/>
      <c r="F582" s="348"/>
      <c r="G582" s="348"/>
      <c r="H582" s="348"/>
      <c r="I582" s="348"/>
      <c r="J582" s="348"/>
      <c r="K582" s="348"/>
      <c r="L582" s="348"/>
      <c r="M582" s="348"/>
      <c r="N582" s="348"/>
      <c r="O582" s="348"/>
      <c r="P582" s="348"/>
      <c r="Q582" s="348"/>
      <c r="R582" s="348"/>
      <c r="S582" s="348"/>
      <c r="T582" s="348"/>
      <c r="U582" s="348"/>
      <c r="V582" s="348"/>
      <c r="W582" s="348"/>
      <c r="X582" s="348"/>
      <c r="Y582" s="348"/>
      <c r="Z582" s="348"/>
    </row>
    <row r="583">
      <c r="A583" s="348"/>
      <c r="B583" s="348"/>
      <c r="C583" s="348"/>
      <c r="D583" s="348"/>
      <c r="E583" s="348"/>
      <c r="F583" s="348"/>
      <c r="G583" s="348"/>
      <c r="H583" s="348"/>
      <c r="I583" s="348"/>
      <c r="J583" s="348"/>
      <c r="K583" s="348"/>
      <c r="L583" s="348"/>
      <c r="M583" s="348"/>
      <c r="N583" s="348"/>
      <c r="O583" s="348"/>
      <c r="P583" s="348"/>
      <c r="Q583" s="348"/>
      <c r="R583" s="348"/>
      <c r="S583" s="348"/>
      <c r="T583" s="348"/>
      <c r="U583" s="348"/>
      <c r="V583" s="348"/>
      <c r="W583" s="348"/>
      <c r="X583" s="348"/>
      <c r="Y583" s="348"/>
      <c r="Z583" s="348"/>
    </row>
    <row r="584">
      <c r="A584" s="348"/>
      <c r="B584" s="348"/>
      <c r="C584" s="348"/>
      <c r="D584" s="348"/>
      <c r="E584" s="348"/>
      <c r="F584" s="348"/>
      <c r="G584" s="348"/>
      <c r="H584" s="348"/>
      <c r="I584" s="348"/>
      <c r="J584" s="348"/>
      <c r="K584" s="348"/>
      <c r="L584" s="348"/>
      <c r="M584" s="348"/>
      <c r="N584" s="348"/>
      <c r="O584" s="348"/>
      <c r="P584" s="348"/>
      <c r="Q584" s="348"/>
      <c r="R584" s="348"/>
      <c r="S584" s="348"/>
      <c r="T584" s="348"/>
      <c r="U584" s="348"/>
      <c r="V584" s="348"/>
      <c r="W584" s="348"/>
      <c r="X584" s="348"/>
      <c r="Y584" s="348"/>
      <c r="Z584" s="348"/>
    </row>
    <row r="585">
      <c r="A585" s="348"/>
      <c r="B585" s="348"/>
      <c r="C585" s="348"/>
      <c r="D585" s="348"/>
      <c r="E585" s="348"/>
      <c r="F585" s="348"/>
      <c r="G585" s="348"/>
      <c r="H585" s="348"/>
      <c r="I585" s="348"/>
      <c r="J585" s="348"/>
      <c r="K585" s="348"/>
      <c r="L585" s="348"/>
      <c r="M585" s="348"/>
      <c r="N585" s="348"/>
      <c r="O585" s="348"/>
      <c r="P585" s="348"/>
      <c r="Q585" s="348"/>
      <c r="R585" s="348"/>
      <c r="S585" s="348"/>
      <c r="T585" s="348"/>
      <c r="U585" s="348"/>
      <c r="V585" s="348"/>
      <c r="W585" s="348"/>
      <c r="X585" s="348"/>
      <c r="Y585" s="348"/>
      <c r="Z585" s="348"/>
    </row>
    <row r="586">
      <c r="A586" s="348"/>
      <c r="B586" s="348"/>
      <c r="C586" s="348"/>
      <c r="D586" s="348"/>
      <c r="E586" s="348"/>
      <c r="F586" s="348"/>
      <c r="G586" s="348"/>
      <c r="H586" s="348"/>
      <c r="I586" s="348"/>
      <c r="J586" s="348"/>
      <c r="K586" s="348"/>
      <c r="L586" s="348"/>
      <c r="M586" s="348"/>
      <c r="N586" s="348"/>
      <c r="O586" s="348"/>
      <c r="P586" s="348"/>
      <c r="Q586" s="348"/>
      <c r="R586" s="348"/>
      <c r="S586" s="348"/>
      <c r="T586" s="348"/>
      <c r="U586" s="348"/>
      <c r="V586" s="348"/>
      <c r="W586" s="348"/>
      <c r="X586" s="348"/>
      <c r="Y586" s="348"/>
      <c r="Z586" s="348"/>
    </row>
    <row r="587">
      <c r="A587" s="348"/>
      <c r="B587" s="348"/>
      <c r="C587" s="348"/>
      <c r="D587" s="348"/>
      <c r="E587" s="348"/>
      <c r="F587" s="348"/>
      <c r="G587" s="348"/>
      <c r="H587" s="348"/>
      <c r="I587" s="348"/>
      <c r="J587" s="348"/>
      <c r="K587" s="348"/>
      <c r="L587" s="348"/>
      <c r="M587" s="348"/>
      <c r="N587" s="348"/>
      <c r="O587" s="348"/>
      <c r="P587" s="348"/>
      <c r="Q587" s="348"/>
      <c r="R587" s="348"/>
      <c r="S587" s="348"/>
      <c r="T587" s="348"/>
      <c r="U587" s="348"/>
      <c r="V587" s="348"/>
      <c r="W587" s="348"/>
      <c r="X587" s="348"/>
      <c r="Y587" s="348"/>
      <c r="Z587" s="348"/>
    </row>
    <row r="588">
      <c r="A588" s="348"/>
      <c r="B588" s="348"/>
      <c r="C588" s="348"/>
      <c r="D588" s="348"/>
      <c r="E588" s="348"/>
      <c r="F588" s="348"/>
      <c r="G588" s="348"/>
      <c r="H588" s="348"/>
      <c r="I588" s="348"/>
      <c r="J588" s="348"/>
      <c r="K588" s="348"/>
      <c r="L588" s="348"/>
      <c r="M588" s="348"/>
      <c r="N588" s="348"/>
      <c r="O588" s="348"/>
      <c r="P588" s="348"/>
      <c r="Q588" s="348"/>
      <c r="R588" s="348"/>
      <c r="S588" s="348"/>
      <c r="T588" s="348"/>
      <c r="U588" s="348"/>
      <c r="V588" s="348"/>
      <c r="W588" s="348"/>
      <c r="X588" s="348"/>
      <c r="Y588" s="348"/>
      <c r="Z588" s="348"/>
    </row>
    <row r="589">
      <c r="A589" s="348"/>
      <c r="B589" s="348"/>
      <c r="C589" s="348"/>
      <c r="D589" s="348"/>
      <c r="E589" s="348"/>
      <c r="F589" s="348"/>
      <c r="G589" s="348"/>
      <c r="H589" s="348"/>
      <c r="I589" s="348"/>
      <c r="J589" s="348"/>
      <c r="K589" s="348"/>
      <c r="L589" s="348"/>
      <c r="M589" s="348"/>
      <c r="N589" s="348"/>
      <c r="O589" s="348"/>
      <c r="P589" s="348"/>
      <c r="Q589" s="348"/>
      <c r="R589" s="348"/>
      <c r="S589" s="348"/>
      <c r="T589" s="348"/>
      <c r="U589" s="348"/>
      <c r="V589" s="348"/>
      <c r="W589" s="348"/>
      <c r="X589" s="348"/>
      <c r="Y589" s="348"/>
      <c r="Z589" s="348"/>
    </row>
    <row r="590">
      <c r="A590" s="348"/>
      <c r="B590" s="348"/>
      <c r="C590" s="348"/>
      <c r="D590" s="348"/>
      <c r="E590" s="348"/>
      <c r="F590" s="348"/>
      <c r="G590" s="348"/>
      <c r="H590" s="348"/>
      <c r="I590" s="348"/>
      <c r="J590" s="348"/>
      <c r="K590" s="348"/>
      <c r="L590" s="348"/>
      <c r="M590" s="348"/>
      <c r="N590" s="348"/>
      <c r="O590" s="348"/>
      <c r="P590" s="348"/>
      <c r="Q590" s="348"/>
      <c r="R590" s="348"/>
      <c r="S590" s="348"/>
      <c r="T590" s="348"/>
      <c r="U590" s="348"/>
      <c r="V590" s="348"/>
      <c r="W590" s="348"/>
      <c r="X590" s="348"/>
      <c r="Y590" s="348"/>
      <c r="Z590" s="348"/>
    </row>
    <row r="591">
      <c r="A591" s="348"/>
      <c r="B591" s="348"/>
      <c r="C591" s="348"/>
      <c r="D591" s="348"/>
      <c r="E591" s="348"/>
      <c r="F591" s="348"/>
      <c r="G591" s="348"/>
      <c r="H591" s="348"/>
      <c r="I591" s="348"/>
      <c r="J591" s="348"/>
      <c r="K591" s="348"/>
      <c r="L591" s="348"/>
      <c r="M591" s="348"/>
      <c r="N591" s="348"/>
      <c r="O591" s="348"/>
      <c r="P591" s="348"/>
      <c r="Q591" s="348"/>
      <c r="R591" s="348"/>
      <c r="S591" s="348"/>
      <c r="T591" s="348"/>
      <c r="U591" s="348"/>
      <c r="V591" s="348"/>
      <c r="W591" s="348"/>
      <c r="X591" s="348"/>
      <c r="Y591" s="348"/>
      <c r="Z591" s="348"/>
    </row>
    <row r="592">
      <c r="A592" s="348"/>
      <c r="B592" s="348"/>
      <c r="C592" s="348"/>
      <c r="D592" s="348"/>
      <c r="E592" s="348"/>
      <c r="F592" s="348"/>
      <c r="G592" s="348"/>
      <c r="H592" s="348"/>
      <c r="I592" s="348"/>
      <c r="J592" s="348"/>
      <c r="K592" s="348"/>
      <c r="L592" s="348"/>
      <c r="M592" s="348"/>
      <c r="N592" s="348"/>
      <c r="O592" s="348"/>
      <c r="P592" s="348"/>
      <c r="Q592" s="348"/>
      <c r="R592" s="348"/>
      <c r="S592" s="348"/>
      <c r="T592" s="348"/>
      <c r="U592" s="348"/>
      <c r="V592" s="348"/>
      <c r="W592" s="348"/>
      <c r="X592" s="348"/>
      <c r="Y592" s="348"/>
      <c r="Z592" s="348"/>
    </row>
    <row r="593">
      <c r="A593" s="348"/>
      <c r="B593" s="348"/>
      <c r="C593" s="348"/>
      <c r="D593" s="348"/>
      <c r="E593" s="348"/>
      <c r="F593" s="348"/>
      <c r="G593" s="348"/>
      <c r="H593" s="348"/>
      <c r="I593" s="348"/>
      <c r="J593" s="348"/>
      <c r="K593" s="348"/>
      <c r="L593" s="348"/>
      <c r="M593" s="348"/>
      <c r="N593" s="348"/>
      <c r="O593" s="348"/>
      <c r="P593" s="348"/>
      <c r="Q593" s="348"/>
      <c r="R593" s="348"/>
      <c r="S593" s="348"/>
      <c r="T593" s="348"/>
      <c r="U593" s="348"/>
      <c r="V593" s="348"/>
      <c r="W593" s="348"/>
      <c r="X593" s="348"/>
      <c r="Y593" s="348"/>
      <c r="Z593" s="348"/>
    </row>
    <row r="594">
      <c r="A594" s="348"/>
      <c r="B594" s="348"/>
      <c r="C594" s="348"/>
      <c r="D594" s="348"/>
      <c r="E594" s="348"/>
      <c r="F594" s="348"/>
      <c r="G594" s="348"/>
      <c r="H594" s="348"/>
      <c r="I594" s="348"/>
      <c r="J594" s="348"/>
      <c r="K594" s="348"/>
      <c r="L594" s="348"/>
      <c r="M594" s="348"/>
      <c r="N594" s="348"/>
      <c r="O594" s="348"/>
      <c r="P594" s="348"/>
      <c r="Q594" s="348"/>
      <c r="R594" s="348"/>
      <c r="S594" s="348"/>
      <c r="T594" s="348"/>
      <c r="U594" s="348"/>
      <c r="V594" s="348"/>
      <c r="W594" s="348"/>
      <c r="X594" s="348"/>
      <c r="Y594" s="348"/>
      <c r="Z594" s="348"/>
    </row>
    <row r="595">
      <c r="A595" s="348"/>
      <c r="B595" s="348"/>
      <c r="C595" s="348"/>
      <c r="D595" s="348"/>
      <c r="E595" s="348"/>
      <c r="F595" s="348"/>
      <c r="G595" s="348"/>
      <c r="H595" s="348"/>
      <c r="I595" s="348"/>
      <c r="J595" s="348"/>
      <c r="K595" s="348"/>
      <c r="L595" s="348"/>
      <c r="M595" s="348"/>
      <c r="N595" s="348"/>
      <c r="O595" s="348"/>
      <c r="P595" s="348"/>
      <c r="Q595" s="348"/>
      <c r="R595" s="348"/>
      <c r="S595" s="348"/>
      <c r="T595" s="348"/>
      <c r="U595" s="348"/>
      <c r="V595" s="348"/>
      <c r="W595" s="348"/>
      <c r="X595" s="348"/>
      <c r="Y595" s="348"/>
      <c r="Z595" s="348"/>
    </row>
    <row r="596">
      <c r="A596" s="348"/>
      <c r="B596" s="348"/>
      <c r="C596" s="348"/>
      <c r="D596" s="348"/>
      <c r="E596" s="348"/>
      <c r="F596" s="348"/>
      <c r="G596" s="348"/>
      <c r="H596" s="348"/>
      <c r="I596" s="348"/>
      <c r="J596" s="348"/>
      <c r="K596" s="348"/>
      <c r="L596" s="348"/>
      <c r="M596" s="348"/>
      <c r="N596" s="348"/>
      <c r="O596" s="348"/>
      <c r="P596" s="348"/>
      <c r="Q596" s="348"/>
      <c r="R596" s="348"/>
      <c r="S596" s="348"/>
      <c r="T596" s="348"/>
      <c r="U596" s="348"/>
      <c r="V596" s="348"/>
      <c r="W596" s="348"/>
      <c r="X596" s="348"/>
      <c r="Y596" s="348"/>
      <c r="Z596" s="348"/>
    </row>
    <row r="597">
      <c r="A597" s="348"/>
      <c r="B597" s="348"/>
      <c r="C597" s="348"/>
      <c r="D597" s="348"/>
      <c r="E597" s="348"/>
      <c r="F597" s="348"/>
      <c r="G597" s="348"/>
      <c r="H597" s="348"/>
      <c r="I597" s="348"/>
      <c r="J597" s="348"/>
      <c r="K597" s="348"/>
      <c r="L597" s="348"/>
      <c r="M597" s="348"/>
      <c r="N597" s="348"/>
      <c r="O597" s="348"/>
      <c r="P597" s="348"/>
      <c r="Q597" s="348"/>
      <c r="R597" s="348"/>
      <c r="S597" s="348"/>
      <c r="T597" s="348"/>
      <c r="U597" s="348"/>
      <c r="V597" s="348"/>
      <c r="W597" s="348"/>
      <c r="X597" s="348"/>
      <c r="Y597" s="348"/>
      <c r="Z597" s="348"/>
    </row>
    <row r="598">
      <c r="A598" s="348"/>
      <c r="B598" s="348"/>
      <c r="C598" s="348"/>
      <c r="D598" s="348"/>
      <c r="E598" s="348"/>
      <c r="F598" s="348"/>
      <c r="G598" s="348"/>
      <c r="H598" s="348"/>
      <c r="I598" s="348"/>
      <c r="J598" s="348"/>
      <c r="K598" s="348"/>
      <c r="L598" s="348"/>
      <c r="M598" s="348"/>
      <c r="N598" s="348"/>
      <c r="O598" s="348"/>
      <c r="P598" s="348"/>
      <c r="Q598" s="348"/>
      <c r="R598" s="348"/>
      <c r="S598" s="348"/>
      <c r="T598" s="348"/>
      <c r="U598" s="348"/>
      <c r="V598" s="348"/>
      <c r="W598" s="348"/>
      <c r="X598" s="348"/>
      <c r="Y598" s="348"/>
      <c r="Z598" s="348"/>
    </row>
    <row r="599">
      <c r="A599" s="348"/>
      <c r="B599" s="348"/>
      <c r="C599" s="348"/>
      <c r="D599" s="348"/>
      <c r="E599" s="348"/>
      <c r="F599" s="348"/>
      <c r="G599" s="348"/>
      <c r="H599" s="348"/>
      <c r="I599" s="348"/>
      <c r="J599" s="348"/>
      <c r="K599" s="348"/>
      <c r="L599" s="348"/>
      <c r="M599" s="348"/>
      <c r="N599" s="348"/>
      <c r="O599" s="348"/>
      <c r="P599" s="348"/>
      <c r="Q599" s="348"/>
      <c r="R599" s="348"/>
      <c r="S599" s="348"/>
      <c r="T599" s="348"/>
      <c r="U599" s="348"/>
      <c r="V599" s="348"/>
      <c r="W599" s="348"/>
      <c r="X599" s="348"/>
      <c r="Y599" s="348"/>
      <c r="Z599" s="348"/>
    </row>
    <row r="600">
      <c r="A600" s="348"/>
      <c r="B600" s="348"/>
      <c r="C600" s="348"/>
      <c r="D600" s="348"/>
      <c r="E600" s="348"/>
      <c r="F600" s="348"/>
      <c r="G600" s="348"/>
      <c r="H600" s="348"/>
      <c r="I600" s="348"/>
      <c r="J600" s="348"/>
      <c r="K600" s="348"/>
      <c r="L600" s="348"/>
      <c r="M600" s="348"/>
      <c r="N600" s="348"/>
      <c r="O600" s="348"/>
      <c r="P600" s="348"/>
      <c r="Q600" s="348"/>
      <c r="R600" s="348"/>
      <c r="S600" s="348"/>
      <c r="T600" s="348"/>
      <c r="U600" s="348"/>
      <c r="V600" s="348"/>
      <c r="W600" s="348"/>
      <c r="X600" s="348"/>
      <c r="Y600" s="348"/>
      <c r="Z600" s="348"/>
    </row>
    <row r="601">
      <c r="A601" s="348"/>
      <c r="B601" s="348"/>
      <c r="C601" s="348"/>
      <c r="D601" s="348"/>
      <c r="E601" s="348"/>
      <c r="F601" s="348"/>
      <c r="G601" s="348"/>
      <c r="H601" s="348"/>
      <c r="I601" s="348"/>
      <c r="J601" s="348"/>
      <c r="K601" s="348"/>
      <c r="L601" s="348"/>
      <c r="M601" s="348"/>
      <c r="N601" s="348"/>
      <c r="O601" s="348"/>
      <c r="P601" s="348"/>
      <c r="Q601" s="348"/>
      <c r="R601" s="348"/>
      <c r="S601" s="348"/>
      <c r="T601" s="348"/>
      <c r="U601" s="348"/>
      <c r="V601" s="348"/>
      <c r="W601" s="348"/>
      <c r="X601" s="348"/>
      <c r="Y601" s="348"/>
      <c r="Z601" s="348"/>
    </row>
    <row r="602">
      <c r="A602" s="348"/>
      <c r="B602" s="348"/>
      <c r="C602" s="348"/>
      <c r="D602" s="348"/>
      <c r="E602" s="348"/>
      <c r="F602" s="348"/>
      <c r="G602" s="348"/>
      <c r="H602" s="348"/>
      <c r="I602" s="348"/>
      <c r="J602" s="348"/>
      <c r="K602" s="348"/>
      <c r="L602" s="348"/>
      <c r="M602" s="348"/>
      <c r="N602" s="348"/>
      <c r="O602" s="348"/>
      <c r="P602" s="348"/>
      <c r="Q602" s="348"/>
      <c r="R602" s="348"/>
      <c r="S602" s="348"/>
      <c r="T602" s="348"/>
      <c r="U602" s="348"/>
      <c r="V602" s="348"/>
      <c r="W602" s="348"/>
      <c r="X602" s="348"/>
      <c r="Y602" s="348"/>
      <c r="Z602" s="348"/>
    </row>
    <row r="603">
      <c r="A603" s="348"/>
      <c r="B603" s="348"/>
      <c r="C603" s="348"/>
      <c r="D603" s="348"/>
      <c r="E603" s="348"/>
      <c r="F603" s="348"/>
      <c r="G603" s="348"/>
      <c r="H603" s="348"/>
      <c r="I603" s="348"/>
      <c r="J603" s="348"/>
      <c r="K603" s="348"/>
      <c r="L603" s="348"/>
      <c r="M603" s="348"/>
      <c r="N603" s="348"/>
      <c r="O603" s="348"/>
      <c r="P603" s="348"/>
      <c r="Q603" s="348"/>
      <c r="R603" s="348"/>
      <c r="S603" s="348"/>
      <c r="T603" s="348"/>
      <c r="U603" s="348"/>
      <c r="V603" s="348"/>
      <c r="W603" s="348"/>
      <c r="X603" s="348"/>
      <c r="Y603" s="348"/>
      <c r="Z603" s="348"/>
    </row>
    <row r="604">
      <c r="A604" s="348"/>
      <c r="B604" s="348"/>
      <c r="C604" s="348"/>
      <c r="D604" s="348"/>
      <c r="E604" s="348"/>
      <c r="F604" s="348"/>
      <c r="G604" s="348"/>
      <c r="H604" s="348"/>
      <c r="I604" s="348"/>
      <c r="J604" s="348"/>
      <c r="K604" s="348"/>
      <c r="L604" s="348"/>
      <c r="M604" s="348"/>
      <c r="N604" s="348"/>
      <c r="O604" s="348"/>
      <c r="P604" s="348"/>
      <c r="Q604" s="348"/>
      <c r="R604" s="348"/>
      <c r="S604" s="348"/>
      <c r="T604" s="348"/>
      <c r="U604" s="348"/>
      <c r="V604" s="348"/>
      <c r="W604" s="348"/>
      <c r="X604" s="348"/>
      <c r="Y604" s="348"/>
      <c r="Z604" s="348"/>
    </row>
    <row r="605">
      <c r="A605" s="348"/>
      <c r="B605" s="348"/>
      <c r="C605" s="348"/>
      <c r="D605" s="348"/>
      <c r="E605" s="348"/>
      <c r="F605" s="348"/>
      <c r="G605" s="348"/>
      <c r="H605" s="348"/>
      <c r="I605" s="348"/>
      <c r="J605" s="348"/>
      <c r="K605" s="348"/>
      <c r="L605" s="348"/>
      <c r="M605" s="348"/>
      <c r="N605" s="348"/>
      <c r="O605" s="348"/>
      <c r="P605" s="348"/>
      <c r="Q605" s="348"/>
      <c r="R605" s="348"/>
      <c r="S605" s="348"/>
      <c r="T605" s="348"/>
      <c r="U605" s="348"/>
      <c r="V605" s="348"/>
      <c r="W605" s="348"/>
      <c r="X605" s="348"/>
      <c r="Y605" s="348"/>
      <c r="Z605" s="348"/>
    </row>
    <row r="606">
      <c r="A606" s="348"/>
      <c r="B606" s="348"/>
      <c r="C606" s="348"/>
      <c r="D606" s="348"/>
      <c r="E606" s="348"/>
      <c r="F606" s="348"/>
      <c r="G606" s="348"/>
      <c r="H606" s="348"/>
      <c r="I606" s="348"/>
      <c r="J606" s="348"/>
      <c r="K606" s="348"/>
      <c r="L606" s="348"/>
      <c r="M606" s="348"/>
      <c r="N606" s="348"/>
      <c r="O606" s="348"/>
      <c r="P606" s="348"/>
      <c r="Q606" s="348"/>
      <c r="R606" s="348"/>
      <c r="S606" s="348"/>
      <c r="T606" s="348"/>
      <c r="U606" s="348"/>
      <c r="V606" s="348"/>
      <c r="W606" s="348"/>
      <c r="X606" s="348"/>
      <c r="Y606" s="348"/>
      <c r="Z606" s="348"/>
    </row>
    <row r="607">
      <c r="A607" s="348"/>
      <c r="B607" s="348"/>
      <c r="C607" s="348"/>
      <c r="D607" s="348"/>
      <c r="E607" s="348"/>
      <c r="F607" s="348"/>
      <c r="G607" s="348"/>
      <c r="H607" s="348"/>
      <c r="I607" s="348"/>
      <c r="J607" s="348"/>
      <c r="K607" s="348"/>
      <c r="L607" s="348"/>
      <c r="M607" s="348"/>
      <c r="N607" s="348"/>
      <c r="O607" s="348"/>
      <c r="P607" s="348"/>
      <c r="Q607" s="348"/>
      <c r="R607" s="348"/>
      <c r="S607" s="348"/>
      <c r="T607" s="348"/>
      <c r="U607" s="348"/>
      <c r="V607" s="348"/>
      <c r="W607" s="348"/>
      <c r="X607" s="348"/>
      <c r="Y607" s="348"/>
      <c r="Z607" s="348"/>
    </row>
    <row r="608">
      <c r="A608" s="348"/>
      <c r="B608" s="348"/>
      <c r="C608" s="348"/>
      <c r="D608" s="348"/>
      <c r="E608" s="348"/>
      <c r="F608" s="348"/>
      <c r="G608" s="348"/>
      <c r="H608" s="348"/>
      <c r="I608" s="348"/>
      <c r="J608" s="348"/>
      <c r="K608" s="348"/>
      <c r="L608" s="348"/>
      <c r="M608" s="348"/>
      <c r="N608" s="348"/>
      <c r="O608" s="348"/>
      <c r="P608" s="348"/>
      <c r="Q608" s="348"/>
      <c r="R608" s="348"/>
      <c r="S608" s="348"/>
      <c r="T608" s="348"/>
      <c r="U608" s="348"/>
      <c r="V608" s="348"/>
      <c r="W608" s="348"/>
      <c r="X608" s="348"/>
      <c r="Y608" s="348"/>
      <c r="Z608" s="348"/>
    </row>
    <row r="609">
      <c r="A609" s="348"/>
      <c r="B609" s="348"/>
      <c r="C609" s="348"/>
      <c r="D609" s="348"/>
      <c r="E609" s="348"/>
      <c r="F609" s="348"/>
      <c r="G609" s="348"/>
      <c r="H609" s="348"/>
      <c r="I609" s="348"/>
      <c r="J609" s="348"/>
      <c r="K609" s="348"/>
      <c r="L609" s="348"/>
      <c r="M609" s="348"/>
      <c r="N609" s="348"/>
      <c r="O609" s="348"/>
      <c r="P609" s="348"/>
      <c r="Q609" s="348"/>
      <c r="R609" s="348"/>
      <c r="S609" s="348"/>
      <c r="T609" s="348"/>
      <c r="U609" s="348"/>
      <c r="V609" s="348"/>
      <c r="W609" s="348"/>
      <c r="X609" s="348"/>
      <c r="Y609" s="348"/>
      <c r="Z609" s="348"/>
    </row>
    <row r="610">
      <c r="A610" s="348"/>
      <c r="B610" s="348"/>
      <c r="C610" s="348"/>
      <c r="D610" s="348"/>
      <c r="E610" s="348"/>
      <c r="F610" s="348"/>
      <c r="G610" s="348"/>
      <c r="H610" s="348"/>
      <c r="I610" s="348"/>
      <c r="J610" s="348"/>
      <c r="K610" s="348"/>
      <c r="L610" s="348"/>
      <c r="M610" s="348"/>
      <c r="N610" s="348"/>
      <c r="O610" s="348"/>
      <c r="P610" s="348"/>
      <c r="Q610" s="348"/>
      <c r="R610" s="348"/>
      <c r="S610" s="348"/>
      <c r="T610" s="348"/>
      <c r="U610" s="348"/>
      <c r="V610" s="348"/>
      <c r="W610" s="348"/>
      <c r="X610" s="348"/>
      <c r="Y610" s="348"/>
      <c r="Z610" s="348"/>
    </row>
    <row r="611">
      <c r="A611" s="348"/>
      <c r="B611" s="348"/>
      <c r="C611" s="348"/>
      <c r="D611" s="348"/>
      <c r="E611" s="348"/>
      <c r="F611" s="348"/>
      <c r="G611" s="348"/>
      <c r="H611" s="348"/>
      <c r="I611" s="348"/>
      <c r="J611" s="348"/>
      <c r="K611" s="348"/>
      <c r="L611" s="348"/>
      <c r="M611" s="348"/>
      <c r="N611" s="348"/>
      <c r="O611" s="348"/>
      <c r="P611" s="348"/>
      <c r="Q611" s="348"/>
      <c r="R611" s="348"/>
      <c r="S611" s="348"/>
      <c r="T611" s="348"/>
      <c r="U611" s="348"/>
      <c r="V611" s="348"/>
      <c r="W611" s="348"/>
      <c r="X611" s="348"/>
      <c r="Y611" s="348"/>
      <c r="Z611" s="348"/>
    </row>
    <row r="612">
      <c r="A612" s="348"/>
      <c r="B612" s="348"/>
      <c r="C612" s="348"/>
      <c r="D612" s="348"/>
      <c r="E612" s="348"/>
      <c r="F612" s="348"/>
      <c r="G612" s="348"/>
      <c r="H612" s="348"/>
      <c r="I612" s="348"/>
      <c r="J612" s="348"/>
      <c r="K612" s="348"/>
      <c r="L612" s="348"/>
      <c r="M612" s="348"/>
      <c r="N612" s="348"/>
      <c r="O612" s="348"/>
      <c r="P612" s="348"/>
      <c r="Q612" s="348"/>
      <c r="R612" s="348"/>
      <c r="S612" s="348"/>
      <c r="T612" s="348"/>
      <c r="U612" s="348"/>
      <c r="V612" s="348"/>
      <c r="W612" s="348"/>
      <c r="X612" s="348"/>
      <c r="Y612" s="348"/>
      <c r="Z612" s="348"/>
    </row>
    <row r="613">
      <c r="A613" s="348"/>
      <c r="B613" s="348"/>
      <c r="C613" s="348"/>
      <c r="D613" s="348"/>
      <c r="E613" s="348"/>
      <c r="F613" s="348"/>
      <c r="G613" s="348"/>
      <c r="H613" s="348"/>
      <c r="I613" s="348"/>
      <c r="J613" s="348"/>
      <c r="K613" s="348"/>
      <c r="L613" s="348"/>
      <c r="M613" s="348"/>
      <c r="N613" s="348"/>
      <c r="O613" s="348"/>
      <c r="P613" s="348"/>
      <c r="Q613" s="348"/>
      <c r="R613" s="348"/>
      <c r="S613" s="348"/>
      <c r="T613" s="348"/>
      <c r="U613" s="348"/>
      <c r="V613" s="348"/>
      <c r="W613" s="348"/>
      <c r="X613" s="348"/>
      <c r="Y613" s="348"/>
      <c r="Z613" s="348"/>
    </row>
    <row r="614">
      <c r="A614" s="348"/>
      <c r="B614" s="348"/>
      <c r="C614" s="348"/>
      <c r="D614" s="348"/>
      <c r="E614" s="348"/>
      <c r="F614" s="348"/>
      <c r="G614" s="348"/>
      <c r="H614" s="348"/>
      <c r="I614" s="348"/>
      <c r="J614" s="348"/>
      <c r="K614" s="348"/>
      <c r="L614" s="348"/>
      <c r="M614" s="348"/>
      <c r="N614" s="348"/>
      <c r="O614" s="348"/>
      <c r="P614" s="348"/>
      <c r="Q614" s="348"/>
      <c r="R614" s="348"/>
      <c r="S614" s="348"/>
      <c r="T614" s="348"/>
      <c r="U614" s="348"/>
      <c r="V614" s="348"/>
      <c r="W614" s="348"/>
      <c r="X614" s="348"/>
      <c r="Y614" s="348"/>
      <c r="Z614" s="348"/>
    </row>
    <row r="615">
      <c r="A615" s="348"/>
      <c r="B615" s="348"/>
      <c r="C615" s="348"/>
      <c r="D615" s="348"/>
      <c r="E615" s="348"/>
      <c r="F615" s="348"/>
      <c r="G615" s="348"/>
      <c r="H615" s="348"/>
      <c r="I615" s="348"/>
      <c r="J615" s="348"/>
      <c r="K615" s="348"/>
      <c r="L615" s="348"/>
      <c r="M615" s="348"/>
      <c r="N615" s="348"/>
      <c r="O615" s="348"/>
      <c r="P615" s="348"/>
      <c r="Q615" s="348"/>
      <c r="R615" s="348"/>
      <c r="S615" s="348"/>
      <c r="T615" s="348"/>
      <c r="U615" s="348"/>
      <c r="V615" s="348"/>
      <c r="W615" s="348"/>
      <c r="X615" s="348"/>
      <c r="Y615" s="348"/>
      <c r="Z615" s="348"/>
    </row>
    <row r="616">
      <c r="A616" s="348"/>
      <c r="B616" s="348"/>
      <c r="C616" s="348"/>
      <c r="D616" s="348"/>
      <c r="E616" s="348"/>
      <c r="F616" s="348"/>
      <c r="G616" s="348"/>
      <c r="H616" s="348"/>
      <c r="I616" s="348"/>
      <c r="J616" s="348"/>
      <c r="K616" s="348"/>
      <c r="L616" s="348"/>
      <c r="M616" s="348"/>
      <c r="N616" s="348"/>
      <c r="O616" s="348"/>
      <c r="P616" s="348"/>
      <c r="Q616" s="348"/>
      <c r="R616" s="348"/>
      <c r="S616" s="348"/>
      <c r="T616" s="348"/>
      <c r="U616" s="348"/>
      <c r="V616" s="348"/>
      <c r="W616" s="348"/>
      <c r="X616" s="348"/>
      <c r="Y616" s="348"/>
      <c r="Z616" s="348"/>
    </row>
    <row r="617">
      <c r="A617" s="348"/>
      <c r="B617" s="348"/>
      <c r="C617" s="348"/>
      <c r="D617" s="348"/>
      <c r="E617" s="348"/>
      <c r="F617" s="348"/>
      <c r="G617" s="348"/>
      <c r="H617" s="348"/>
      <c r="I617" s="348"/>
      <c r="J617" s="348"/>
      <c r="K617" s="348"/>
      <c r="L617" s="348"/>
      <c r="M617" s="348"/>
      <c r="N617" s="348"/>
      <c r="O617" s="348"/>
      <c r="P617" s="348"/>
      <c r="Q617" s="348"/>
      <c r="R617" s="348"/>
      <c r="S617" s="348"/>
      <c r="T617" s="348"/>
      <c r="U617" s="348"/>
      <c r="V617" s="348"/>
      <c r="W617" s="348"/>
      <c r="X617" s="348"/>
      <c r="Y617" s="348"/>
      <c r="Z617" s="348"/>
    </row>
    <row r="618">
      <c r="A618" s="348"/>
      <c r="B618" s="348"/>
      <c r="C618" s="348"/>
      <c r="D618" s="348"/>
      <c r="E618" s="348"/>
      <c r="F618" s="348"/>
      <c r="G618" s="348"/>
      <c r="H618" s="348"/>
      <c r="I618" s="348"/>
      <c r="J618" s="348"/>
      <c r="K618" s="348"/>
      <c r="L618" s="348"/>
      <c r="M618" s="348"/>
      <c r="N618" s="348"/>
      <c r="O618" s="348"/>
      <c r="P618" s="348"/>
      <c r="Q618" s="348"/>
      <c r="R618" s="348"/>
      <c r="S618" s="348"/>
      <c r="T618" s="348"/>
      <c r="U618" s="348"/>
      <c r="V618" s="348"/>
      <c r="W618" s="348"/>
      <c r="X618" s="348"/>
      <c r="Y618" s="348"/>
      <c r="Z618" s="348"/>
    </row>
    <row r="619">
      <c r="A619" s="348"/>
      <c r="B619" s="348"/>
      <c r="C619" s="348"/>
      <c r="D619" s="348"/>
      <c r="E619" s="348"/>
      <c r="F619" s="348"/>
      <c r="G619" s="348"/>
      <c r="H619" s="348"/>
      <c r="I619" s="348"/>
      <c r="J619" s="348"/>
      <c r="K619" s="348"/>
      <c r="L619" s="348"/>
      <c r="M619" s="348"/>
      <c r="N619" s="348"/>
      <c r="O619" s="348"/>
      <c r="P619" s="348"/>
      <c r="Q619" s="348"/>
      <c r="R619" s="348"/>
      <c r="S619" s="348"/>
      <c r="T619" s="348"/>
      <c r="U619" s="348"/>
      <c r="V619" s="348"/>
      <c r="W619" s="348"/>
      <c r="X619" s="348"/>
      <c r="Y619" s="348"/>
      <c r="Z619" s="348"/>
    </row>
    <row r="620">
      <c r="A620" s="348"/>
      <c r="B620" s="348"/>
      <c r="C620" s="348"/>
      <c r="D620" s="348"/>
      <c r="E620" s="348"/>
      <c r="F620" s="348"/>
      <c r="G620" s="348"/>
      <c r="H620" s="348"/>
      <c r="I620" s="348"/>
      <c r="J620" s="348"/>
      <c r="K620" s="348"/>
      <c r="L620" s="348"/>
      <c r="M620" s="348"/>
      <c r="N620" s="348"/>
      <c r="O620" s="348"/>
      <c r="P620" s="348"/>
      <c r="Q620" s="348"/>
      <c r="R620" s="348"/>
      <c r="S620" s="348"/>
      <c r="T620" s="348"/>
      <c r="U620" s="348"/>
      <c r="V620" s="348"/>
      <c r="W620" s="348"/>
      <c r="X620" s="348"/>
      <c r="Y620" s="348"/>
      <c r="Z620" s="348"/>
    </row>
    <row r="621">
      <c r="A621" s="348"/>
      <c r="B621" s="348"/>
      <c r="C621" s="348"/>
      <c r="D621" s="348"/>
      <c r="E621" s="348"/>
      <c r="F621" s="348"/>
      <c r="G621" s="348"/>
      <c r="H621" s="348"/>
      <c r="I621" s="348"/>
      <c r="J621" s="348"/>
      <c r="K621" s="348"/>
      <c r="L621" s="348"/>
      <c r="M621" s="348"/>
      <c r="N621" s="348"/>
      <c r="O621" s="348"/>
      <c r="P621" s="348"/>
      <c r="Q621" s="348"/>
      <c r="R621" s="348"/>
      <c r="S621" s="348"/>
      <c r="T621" s="348"/>
      <c r="U621" s="348"/>
      <c r="V621" s="348"/>
      <c r="W621" s="348"/>
      <c r="X621" s="348"/>
      <c r="Y621" s="348"/>
      <c r="Z621" s="348"/>
    </row>
    <row r="622">
      <c r="A622" s="348"/>
      <c r="B622" s="348"/>
      <c r="C622" s="348"/>
      <c r="D622" s="348"/>
      <c r="E622" s="348"/>
      <c r="F622" s="348"/>
      <c r="G622" s="348"/>
      <c r="H622" s="348"/>
      <c r="I622" s="348"/>
      <c r="J622" s="348"/>
      <c r="K622" s="348"/>
      <c r="L622" s="348"/>
      <c r="M622" s="348"/>
      <c r="N622" s="348"/>
      <c r="O622" s="348"/>
      <c r="P622" s="348"/>
      <c r="Q622" s="348"/>
      <c r="R622" s="348"/>
      <c r="S622" s="348"/>
      <c r="T622" s="348"/>
      <c r="U622" s="348"/>
      <c r="V622" s="348"/>
      <c r="W622" s="348"/>
      <c r="X622" s="348"/>
      <c r="Y622" s="348"/>
      <c r="Z622" s="348"/>
    </row>
    <row r="623">
      <c r="A623" s="348"/>
      <c r="B623" s="348"/>
      <c r="C623" s="348"/>
      <c r="D623" s="348"/>
      <c r="E623" s="348"/>
      <c r="F623" s="348"/>
      <c r="G623" s="348"/>
      <c r="H623" s="348"/>
      <c r="I623" s="348"/>
      <c r="J623" s="348"/>
      <c r="K623" s="348"/>
      <c r="L623" s="348"/>
      <c r="M623" s="348"/>
      <c r="N623" s="348"/>
      <c r="O623" s="348"/>
      <c r="P623" s="348"/>
      <c r="Q623" s="348"/>
      <c r="R623" s="348"/>
      <c r="S623" s="348"/>
      <c r="T623" s="348"/>
      <c r="U623" s="348"/>
      <c r="V623" s="348"/>
      <c r="W623" s="348"/>
      <c r="X623" s="348"/>
      <c r="Y623" s="348"/>
      <c r="Z623" s="348"/>
    </row>
    <row r="624">
      <c r="A624" s="348"/>
      <c r="B624" s="348"/>
      <c r="C624" s="348"/>
      <c r="D624" s="348"/>
      <c r="E624" s="348"/>
      <c r="F624" s="348"/>
      <c r="G624" s="348"/>
      <c r="H624" s="348"/>
      <c r="I624" s="348"/>
      <c r="J624" s="348"/>
      <c r="K624" s="348"/>
      <c r="L624" s="348"/>
      <c r="M624" s="348"/>
      <c r="N624" s="348"/>
      <c r="O624" s="348"/>
      <c r="P624" s="348"/>
      <c r="Q624" s="348"/>
      <c r="R624" s="348"/>
      <c r="S624" s="348"/>
      <c r="T624" s="348"/>
      <c r="U624" s="348"/>
      <c r="V624" s="348"/>
      <c r="W624" s="348"/>
      <c r="X624" s="348"/>
      <c r="Y624" s="348"/>
      <c r="Z624" s="348"/>
    </row>
    <row r="625">
      <c r="A625" s="348"/>
      <c r="B625" s="348"/>
      <c r="C625" s="348"/>
      <c r="D625" s="348"/>
      <c r="E625" s="348"/>
      <c r="F625" s="348"/>
      <c r="G625" s="348"/>
      <c r="H625" s="348"/>
      <c r="I625" s="348"/>
      <c r="J625" s="348"/>
      <c r="K625" s="348"/>
      <c r="L625" s="348"/>
      <c r="M625" s="348"/>
      <c r="N625" s="348"/>
      <c r="O625" s="348"/>
      <c r="P625" s="348"/>
      <c r="Q625" s="348"/>
      <c r="R625" s="348"/>
      <c r="S625" s="348"/>
      <c r="T625" s="348"/>
      <c r="U625" s="348"/>
      <c r="V625" s="348"/>
      <c r="W625" s="348"/>
      <c r="X625" s="348"/>
      <c r="Y625" s="348"/>
      <c r="Z625" s="348"/>
    </row>
    <row r="626">
      <c r="A626" s="348"/>
      <c r="B626" s="348"/>
      <c r="C626" s="348"/>
      <c r="D626" s="348"/>
      <c r="E626" s="348"/>
      <c r="F626" s="348"/>
      <c r="G626" s="348"/>
      <c r="H626" s="348"/>
      <c r="I626" s="348"/>
      <c r="J626" s="348"/>
      <c r="K626" s="348"/>
      <c r="L626" s="348"/>
      <c r="M626" s="348"/>
      <c r="N626" s="348"/>
      <c r="O626" s="348"/>
      <c r="P626" s="348"/>
      <c r="Q626" s="348"/>
      <c r="R626" s="348"/>
      <c r="S626" s="348"/>
      <c r="T626" s="348"/>
      <c r="U626" s="348"/>
      <c r="V626" s="348"/>
      <c r="W626" s="348"/>
      <c r="X626" s="348"/>
      <c r="Y626" s="348"/>
      <c r="Z626" s="348"/>
    </row>
    <row r="627">
      <c r="A627" s="348"/>
      <c r="B627" s="348"/>
      <c r="C627" s="348"/>
      <c r="D627" s="348"/>
      <c r="E627" s="348"/>
      <c r="F627" s="348"/>
      <c r="G627" s="348"/>
      <c r="H627" s="348"/>
      <c r="I627" s="348"/>
      <c r="J627" s="348"/>
      <c r="K627" s="348"/>
      <c r="L627" s="348"/>
      <c r="M627" s="348"/>
      <c r="N627" s="348"/>
      <c r="O627" s="348"/>
      <c r="P627" s="348"/>
      <c r="Q627" s="348"/>
      <c r="R627" s="348"/>
      <c r="S627" s="348"/>
      <c r="T627" s="348"/>
      <c r="U627" s="348"/>
      <c r="V627" s="348"/>
      <c r="W627" s="348"/>
      <c r="X627" s="348"/>
      <c r="Y627" s="348"/>
      <c r="Z627" s="348"/>
    </row>
    <row r="628">
      <c r="A628" s="348"/>
      <c r="B628" s="348"/>
      <c r="C628" s="348"/>
      <c r="D628" s="348"/>
      <c r="E628" s="348"/>
      <c r="F628" s="348"/>
      <c r="G628" s="348"/>
      <c r="H628" s="348"/>
      <c r="I628" s="348"/>
      <c r="J628" s="348"/>
      <c r="K628" s="348"/>
      <c r="L628" s="348"/>
      <c r="M628" s="348"/>
      <c r="N628" s="348"/>
      <c r="O628" s="348"/>
      <c r="P628" s="348"/>
      <c r="Q628" s="348"/>
      <c r="R628" s="348"/>
      <c r="S628" s="348"/>
      <c r="T628" s="348"/>
      <c r="U628" s="348"/>
      <c r="V628" s="348"/>
      <c r="W628" s="348"/>
      <c r="X628" s="348"/>
      <c r="Y628" s="348"/>
      <c r="Z628" s="348"/>
    </row>
    <row r="629">
      <c r="A629" s="348"/>
      <c r="B629" s="348"/>
      <c r="C629" s="348"/>
      <c r="D629" s="348"/>
      <c r="E629" s="348"/>
      <c r="F629" s="348"/>
      <c r="G629" s="348"/>
      <c r="H629" s="348"/>
      <c r="I629" s="348"/>
      <c r="J629" s="348"/>
      <c r="K629" s="348"/>
      <c r="L629" s="348"/>
      <c r="M629" s="348"/>
      <c r="N629" s="348"/>
      <c r="O629" s="348"/>
      <c r="P629" s="348"/>
      <c r="Q629" s="348"/>
      <c r="R629" s="348"/>
      <c r="S629" s="348"/>
      <c r="T629" s="348"/>
      <c r="U629" s="348"/>
      <c r="V629" s="348"/>
      <c r="W629" s="348"/>
      <c r="X629" s="348"/>
      <c r="Y629" s="348"/>
      <c r="Z629" s="348"/>
    </row>
    <row r="630">
      <c r="A630" s="348"/>
      <c r="B630" s="348"/>
      <c r="C630" s="348"/>
      <c r="D630" s="348"/>
      <c r="E630" s="348"/>
      <c r="F630" s="348"/>
      <c r="G630" s="348"/>
      <c r="H630" s="348"/>
      <c r="I630" s="348"/>
      <c r="J630" s="348"/>
      <c r="K630" s="348"/>
      <c r="L630" s="348"/>
      <c r="M630" s="348"/>
      <c r="N630" s="348"/>
      <c r="O630" s="348"/>
      <c r="P630" s="348"/>
      <c r="Q630" s="348"/>
      <c r="R630" s="348"/>
      <c r="S630" s="348"/>
      <c r="T630" s="348"/>
      <c r="U630" s="348"/>
      <c r="V630" s="348"/>
      <c r="W630" s="348"/>
      <c r="X630" s="348"/>
      <c r="Y630" s="348"/>
      <c r="Z630" s="348"/>
    </row>
    <row r="631">
      <c r="A631" s="348"/>
      <c r="B631" s="348"/>
      <c r="C631" s="348"/>
      <c r="D631" s="348"/>
      <c r="E631" s="348"/>
      <c r="F631" s="348"/>
      <c r="G631" s="348"/>
      <c r="H631" s="348"/>
      <c r="I631" s="348"/>
      <c r="J631" s="348"/>
      <c r="K631" s="348"/>
      <c r="L631" s="348"/>
      <c r="M631" s="348"/>
      <c r="N631" s="348"/>
      <c r="O631" s="348"/>
      <c r="P631" s="348"/>
      <c r="Q631" s="348"/>
      <c r="R631" s="348"/>
      <c r="S631" s="348"/>
      <c r="T631" s="348"/>
      <c r="U631" s="348"/>
      <c r="V631" s="348"/>
      <c r="W631" s="348"/>
      <c r="X631" s="348"/>
      <c r="Y631" s="348"/>
      <c r="Z631" s="348"/>
    </row>
    <row r="632">
      <c r="A632" s="348"/>
      <c r="B632" s="348"/>
      <c r="C632" s="348"/>
      <c r="D632" s="348"/>
      <c r="E632" s="348"/>
      <c r="F632" s="348"/>
      <c r="G632" s="348"/>
      <c r="H632" s="348"/>
      <c r="I632" s="348"/>
      <c r="J632" s="348"/>
      <c r="K632" s="348"/>
      <c r="L632" s="348"/>
      <c r="M632" s="348"/>
      <c r="N632" s="348"/>
      <c r="O632" s="348"/>
      <c r="P632" s="348"/>
      <c r="Q632" s="348"/>
      <c r="R632" s="348"/>
      <c r="S632" s="348"/>
      <c r="T632" s="348"/>
      <c r="U632" s="348"/>
      <c r="V632" s="348"/>
      <c r="W632" s="348"/>
      <c r="X632" s="348"/>
      <c r="Y632" s="348"/>
      <c r="Z632" s="348"/>
    </row>
    <row r="633">
      <c r="A633" s="348"/>
      <c r="B633" s="348"/>
      <c r="C633" s="348"/>
      <c r="D633" s="348"/>
      <c r="E633" s="348"/>
      <c r="F633" s="348"/>
      <c r="G633" s="348"/>
      <c r="H633" s="348"/>
      <c r="I633" s="348"/>
      <c r="J633" s="348"/>
      <c r="K633" s="348"/>
      <c r="L633" s="348"/>
      <c r="M633" s="348"/>
      <c r="N633" s="348"/>
      <c r="O633" s="348"/>
      <c r="P633" s="348"/>
      <c r="Q633" s="348"/>
      <c r="R633" s="348"/>
      <c r="S633" s="348"/>
      <c r="T633" s="348"/>
      <c r="U633" s="348"/>
      <c r="V633" s="348"/>
      <c r="W633" s="348"/>
      <c r="X633" s="348"/>
      <c r="Y633" s="348"/>
      <c r="Z633" s="348"/>
    </row>
    <row r="634">
      <c r="A634" s="348"/>
      <c r="B634" s="348"/>
      <c r="C634" s="348"/>
      <c r="D634" s="348"/>
      <c r="E634" s="348"/>
      <c r="F634" s="348"/>
      <c r="G634" s="348"/>
      <c r="H634" s="348"/>
      <c r="I634" s="348"/>
      <c r="J634" s="348"/>
      <c r="K634" s="348"/>
      <c r="L634" s="348"/>
      <c r="M634" s="348"/>
      <c r="N634" s="348"/>
      <c r="O634" s="348"/>
      <c r="P634" s="348"/>
      <c r="Q634" s="348"/>
      <c r="R634" s="348"/>
      <c r="S634" s="348"/>
      <c r="T634" s="348"/>
      <c r="U634" s="348"/>
      <c r="V634" s="348"/>
      <c r="W634" s="348"/>
      <c r="X634" s="348"/>
      <c r="Y634" s="348"/>
      <c r="Z634" s="348"/>
    </row>
    <row r="635">
      <c r="A635" s="348"/>
      <c r="B635" s="348"/>
      <c r="C635" s="348"/>
      <c r="D635" s="348"/>
      <c r="E635" s="348"/>
      <c r="F635" s="348"/>
      <c r="G635" s="348"/>
      <c r="H635" s="348"/>
      <c r="I635" s="348"/>
      <c r="J635" s="348"/>
      <c r="K635" s="348"/>
      <c r="L635" s="348"/>
      <c r="M635" s="348"/>
      <c r="N635" s="348"/>
      <c r="O635" s="348"/>
      <c r="P635" s="348"/>
      <c r="Q635" s="348"/>
      <c r="R635" s="348"/>
      <c r="S635" s="348"/>
      <c r="T635" s="348"/>
      <c r="U635" s="348"/>
      <c r="V635" s="348"/>
      <c r="W635" s="348"/>
      <c r="X635" s="348"/>
      <c r="Y635" s="348"/>
      <c r="Z635" s="348"/>
    </row>
    <row r="636">
      <c r="A636" s="348"/>
      <c r="B636" s="348"/>
      <c r="C636" s="348"/>
      <c r="D636" s="348"/>
      <c r="E636" s="348"/>
      <c r="F636" s="348"/>
      <c r="G636" s="348"/>
      <c r="H636" s="348"/>
      <c r="I636" s="348"/>
      <c r="J636" s="348"/>
      <c r="K636" s="348"/>
      <c r="L636" s="348"/>
      <c r="M636" s="348"/>
      <c r="N636" s="348"/>
      <c r="O636" s="348"/>
      <c r="P636" s="348"/>
      <c r="Q636" s="348"/>
      <c r="R636" s="348"/>
      <c r="S636" s="348"/>
      <c r="T636" s="348"/>
      <c r="U636" s="348"/>
      <c r="V636" s="348"/>
      <c r="W636" s="348"/>
      <c r="X636" s="348"/>
      <c r="Y636" s="348"/>
      <c r="Z636" s="348"/>
    </row>
    <row r="637">
      <c r="A637" s="348"/>
      <c r="B637" s="348"/>
      <c r="C637" s="348"/>
      <c r="D637" s="348"/>
      <c r="E637" s="348"/>
      <c r="F637" s="348"/>
      <c r="G637" s="348"/>
      <c r="H637" s="348"/>
      <c r="I637" s="348"/>
      <c r="J637" s="348"/>
      <c r="K637" s="348"/>
      <c r="L637" s="348"/>
      <c r="M637" s="348"/>
      <c r="N637" s="348"/>
      <c r="O637" s="348"/>
      <c r="P637" s="348"/>
      <c r="Q637" s="348"/>
      <c r="R637" s="348"/>
      <c r="S637" s="348"/>
      <c r="T637" s="348"/>
      <c r="U637" s="348"/>
      <c r="V637" s="348"/>
      <c r="W637" s="348"/>
      <c r="X637" s="348"/>
      <c r="Y637" s="348"/>
      <c r="Z637" s="348"/>
    </row>
    <row r="638">
      <c r="A638" s="348"/>
      <c r="B638" s="348"/>
      <c r="C638" s="348"/>
      <c r="D638" s="348"/>
      <c r="E638" s="348"/>
      <c r="F638" s="348"/>
      <c r="G638" s="348"/>
      <c r="H638" s="348"/>
      <c r="I638" s="348"/>
      <c r="J638" s="348"/>
      <c r="K638" s="348"/>
      <c r="L638" s="348"/>
      <c r="M638" s="348"/>
      <c r="N638" s="348"/>
      <c r="O638" s="348"/>
      <c r="P638" s="348"/>
      <c r="Q638" s="348"/>
      <c r="R638" s="348"/>
      <c r="S638" s="348"/>
      <c r="T638" s="348"/>
      <c r="U638" s="348"/>
      <c r="V638" s="348"/>
      <c r="W638" s="348"/>
      <c r="X638" s="348"/>
      <c r="Y638" s="348"/>
      <c r="Z638" s="348"/>
    </row>
    <row r="639">
      <c r="A639" s="348"/>
      <c r="B639" s="348"/>
      <c r="C639" s="348"/>
      <c r="D639" s="348"/>
      <c r="E639" s="348"/>
      <c r="F639" s="348"/>
      <c r="G639" s="348"/>
      <c r="H639" s="348"/>
      <c r="I639" s="348"/>
      <c r="J639" s="348"/>
      <c r="K639" s="348"/>
      <c r="L639" s="348"/>
      <c r="M639" s="348"/>
      <c r="N639" s="348"/>
      <c r="O639" s="348"/>
      <c r="P639" s="348"/>
      <c r="Q639" s="348"/>
      <c r="R639" s="348"/>
      <c r="S639" s="348"/>
      <c r="T639" s="348"/>
      <c r="U639" s="348"/>
      <c r="V639" s="348"/>
      <c r="W639" s="348"/>
      <c r="X639" s="348"/>
      <c r="Y639" s="348"/>
      <c r="Z639" s="348"/>
    </row>
    <row r="640">
      <c r="A640" s="348"/>
      <c r="B640" s="348"/>
      <c r="C640" s="348"/>
      <c r="D640" s="348"/>
      <c r="E640" s="348"/>
      <c r="F640" s="348"/>
      <c r="G640" s="348"/>
      <c r="H640" s="348"/>
      <c r="I640" s="348"/>
      <c r="J640" s="348"/>
      <c r="K640" s="348"/>
      <c r="L640" s="348"/>
      <c r="M640" s="348"/>
      <c r="N640" s="348"/>
      <c r="O640" s="348"/>
      <c r="P640" s="348"/>
      <c r="Q640" s="348"/>
      <c r="R640" s="348"/>
      <c r="S640" s="348"/>
      <c r="T640" s="348"/>
      <c r="U640" s="348"/>
      <c r="V640" s="348"/>
      <c r="W640" s="348"/>
      <c r="X640" s="348"/>
      <c r="Y640" s="348"/>
      <c r="Z640" s="348"/>
    </row>
    <row r="641">
      <c r="A641" s="348"/>
      <c r="B641" s="348"/>
      <c r="C641" s="348"/>
      <c r="D641" s="348"/>
      <c r="E641" s="348"/>
      <c r="F641" s="348"/>
      <c r="G641" s="348"/>
      <c r="H641" s="348"/>
      <c r="I641" s="348"/>
      <c r="J641" s="348"/>
      <c r="K641" s="348"/>
      <c r="L641" s="348"/>
      <c r="M641" s="348"/>
      <c r="N641" s="348"/>
      <c r="O641" s="348"/>
      <c r="P641" s="348"/>
      <c r="Q641" s="348"/>
      <c r="R641" s="348"/>
      <c r="S641" s="348"/>
      <c r="T641" s="348"/>
      <c r="U641" s="348"/>
      <c r="V641" s="348"/>
      <c r="W641" s="348"/>
      <c r="X641" s="348"/>
      <c r="Y641" s="348"/>
      <c r="Z641" s="348"/>
    </row>
    <row r="642">
      <c r="A642" s="348"/>
      <c r="B642" s="348"/>
      <c r="C642" s="348"/>
      <c r="D642" s="348"/>
      <c r="E642" s="348"/>
      <c r="F642" s="348"/>
      <c r="G642" s="348"/>
      <c r="H642" s="348"/>
      <c r="I642" s="348"/>
      <c r="J642" s="348"/>
      <c r="K642" s="348"/>
      <c r="L642" s="348"/>
      <c r="M642" s="348"/>
      <c r="N642" s="348"/>
      <c r="O642" s="348"/>
      <c r="P642" s="348"/>
      <c r="Q642" s="348"/>
      <c r="R642" s="348"/>
      <c r="S642" s="348"/>
      <c r="T642" s="348"/>
      <c r="U642" s="348"/>
      <c r="V642" s="348"/>
      <c r="W642" s="348"/>
      <c r="X642" s="348"/>
      <c r="Y642" s="348"/>
      <c r="Z642" s="348"/>
    </row>
    <row r="643">
      <c r="A643" s="348"/>
      <c r="B643" s="348"/>
      <c r="C643" s="348"/>
      <c r="D643" s="348"/>
      <c r="E643" s="348"/>
      <c r="F643" s="348"/>
      <c r="G643" s="348"/>
      <c r="H643" s="348"/>
      <c r="I643" s="348"/>
      <c r="J643" s="348"/>
      <c r="K643" s="348"/>
      <c r="L643" s="348"/>
      <c r="M643" s="348"/>
      <c r="N643" s="348"/>
      <c r="O643" s="348"/>
      <c r="P643" s="348"/>
      <c r="Q643" s="348"/>
      <c r="R643" s="348"/>
      <c r="S643" s="348"/>
      <c r="T643" s="348"/>
      <c r="U643" s="348"/>
      <c r="V643" s="348"/>
      <c r="W643" s="348"/>
      <c r="X643" s="348"/>
      <c r="Y643" s="348"/>
      <c r="Z643" s="348"/>
    </row>
    <row r="644">
      <c r="A644" s="348"/>
      <c r="B644" s="348"/>
      <c r="C644" s="348"/>
      <c r="D644" s="348"/>
      <c r="E644" s="348"/>
      <c r="F644" s="348"/>
      <c r="G644" s="348"/>
      <c r="H644" s="348"/>
      <c r="I644" s="348"/>
      <c r="J644" s="348"/>
      <c r="K644" s="348"/>
      <c r="L644" s="348"/>
      <c r="M644" s="348"/>
      <c r="N644" s="348"/>
      <c r="O644" s="348"/>
      <c r="P644" s="348"/>
      <c r="Q644" s="348"/>
      <c r="R644" s="348"/>
      <c r="S644" s="348"/>
      <c r="T644" s="348"/>
      <c r="U644" s="348"/>
      <c r="V644" s="348"/>
      <c r="W644" s="348"/>
      <c r="X644" s="348"/>
      <c r="Y644" s="348"/>
      <c r="Z644" s="348"/>
    </row>
    <row r="645">
      <c r="A645" s="348"/>
      <c r="B645" s="348"/>
      <c r="C645" s="348"/>
      <c r="D645" s="348"/>
      <c r="E645" s="348"/>
      <c r="F645" s="348"/>
      <c r="G645" s="348"/>
      <c r="H645" s="348"/>
      <c r="I645" s="348"/>
      <c r="J645" s="348"/>
      <c r="K645" s="348"/>
      <c r="L645" s="348"/>
      <c r="M645" s="348"/>
      <c r="N645" s="348"/>
      <c r="O645" s="348"/>
      <c r="P645" s="348"/>
      <c r="Q645" s="348"/>
      <c r="R645" s="348"/>
      <c r="S645" s="348"/>
      <c r="T645" s="348"/>
      <c r="U645" s="348"/>
      <c r="V645" s="348"/>
      <c r="W645" s="348"/>
      <c r="X645" s="348"/>
      <c r="Y645" s="348"/>
      <c r="Z645" s="348"/>
    </row>
    <row r="646">
      <c r="A646" s="348"/>
      <c r="B646" s="348"/>
      <c r="C646" s="348"/>
      <c r="D646" s="348"/>
      <c r="E646" s="348"/>
      <c r="F646" s="348"/>
      <c r="G646" s="348"/>
      <c r="H646" s="348"/>
      <c r="I646" s="348"/>
      <c r="J646" s="348"/>
      <c r="K646" s="348"/>
      <c r="L646" s="348"/>
      <c r="M646" s="348"/>
      <c r="N646" s="348"/>
      <c r="O646" s="348"/>
      <c r="P646" s="348"/>
      <c r="Q646" s="348"/>
      <c r="R646" s="348"/>
      <c r="S646" s="348"/>
      <c r="T646" s="348"/>
      <c r="U646" s="348"/>
      <c r="V646" s="348"/>
      <c r="W646" s="348"/>
      <c r="X646" s="348"/>
      <c r="Y646" s="348"/>
      <c r="Z646" s="348"/>
    </row>
    <row r="647">
      <c r="A647" s="348"/>
      <c r="B647" s="348"/>
      <c r="C647" s="348"/>
      <c r="D647" s="348"/>
      <c r="E647" s="348"/>
      <c r="F647" s="348"/>
      <c r="G647" s="348"/>
      <c r="H647" s="348"/>
      <c r="I647" s="348"/>
      <c r="J647" s="348"/>
      <c r="K647" s="348"/>
      <c r="L647" s="348"/>
      <c r="M647" s="348"/>
      <c r="N647" s="348"/>
      <c r="O647" s="348"/>
      <c r="P647" s="348"/>
      <c r="Q647" s="348"/>
      <c r="R647" s="348"/>
      <c r="S647" s="348"/>
      <c r="T647" s="348"/>
      <c r="U647" s="348"/>
      <c r="V647" s="348"/>
      <c r="W647" s="348"/>
      <c r="X647" s="348"/>
      <c r="Y647" s="348"/>
      <c r="Z647" s="348"/>
    </row>
    <row r="648">
      <c r="A648" s="348"/>
      <c r="B648" s="348"/>
      <c r="C648" s="348"/>
      <c r="D648" s="348"/>
      <c r="E648" s="348"/>
      <c r="F648" s="348"/>
      <c r="G648" s="348"/>
      <c r="H648" s="348"/>
      <c r="I648" s="348"/>
      <c r="J648" s="348"/>
      <c r="K648" s="348"/>
      <c r="L648" s="348"/>
      <c r="M648" s="348"/>
      <c r="N648" s="348"/>
      <c r="O648" s="348"/>
      <c r="P648" s="348"/>
      <c r="Q648" s="348"/>
      <c r="R648" s="348"/>
      <c r="S648" s="348"/>
      <c r="T648" s="348"/>
      <c r="U648" s="348"/>
      <c r="V648" s="348"/>
      <c r="W648" s="348"/>
      <c r="X648" s="348"/>
      <c r="Y648" s="348"/>
      <c r="Z648" s="348"/>
    </row>
    <row r="649">
      <c r="A649" s="348"/>
      <c r="B649" s="348"/>
      <c r="C649" s="348"/>
      <c r="D649" s="348"/>
      <c r="E649" s="348"/>
      <c r="F649" s="348"/>
      <c r="G649" s="348"/>
      <c r="H649" s="348"/>
      <c r="I649" s="348"/>
      <c r="J649" s="348"/>
      <c r="K649" s="348"/>
      <c r="L649" s="348"/>
      <c r="M649" s="348"/>
      <c r="N649" s="348"/>
      <c r="O649" s="348"/>
      <c r="P649" s="348"/>
      <c r="Q649" s="348"/>
      <c r="R649" s="348"/>
      <c r="S649" s="348"/>
      <c r="T649" s="348"/>
      <c r="U649" s="348"/>
      <c r="V649" s="348"/>
      <c r="W649" s="348"/>
      <c r="X649" s="348"/>
      <c r="Y649" s="348"/>
      <c r="Z649" s="348"/>
    </row>
    <row r="650">
      <c r="A650" s="348"/>
      <c r="B650" s="348"/>
      <c r="C650" s="348"/>
      <c r="D650" s="348"/>
      <c r="E650" s="348"/>
      <c r="F650" s="348"/>
      <c r="G650" s="348"/>
      <c r="H650" s="348"/>
      <c r="I650" s="348"/>
      <c r="J650" s="348"/>
      <c r="K650" s="348"/>
      <c r="L650" s="348"/>
      <c r="M650" s="348"/>
      <c r="N650" s="348"/>
      <c r="O650" s="348"/>
      <c r="P650" s="348"/>
      <c r="Q650" s="348"/>
      <c r="R650" s="348"/>
      <c r="S650" s="348"/>
      <c r="T650" s="348"/>
      <c r="U650" s="348"/>
      <c r="V650" s="348"/>
      <c r="W650" s="348"/>
      <c r="X650" s="348"/>
      <c r="Y650" s="348"/>
      <c r="Z650" s="348"/>
    </row>
    <row r="651">
      <c r="A651" s="348"/>
      <c r="B651" s="348"/>
      <c r="C651" s="348"/>
      <c r="D651" s="348"/>
      <c r="E651" s="348"/>
      <c r="F651" s="348"/>
      <c r="G651" s="348"/>
      <c r="H651" s="348"/>
      <c r="I651" s="348"/>
      <c r="J651" s="348"/>
      <c r="K651" s="348"/>
      <c r="L651" s="348"/>
      <c r="M651" s="348"/>
      <c r="N651" s="348"/>
      <c r="O651" s="348"/>
      <c r="P651" s="348"/>
      <c r="Q651" s="348"/>
      <c r="R651" s="348"/>
      <c r="S651" s="348"/>
      <c r="T651" s="348"/>
      <c r="U651" s="348"/>
      <c r="V651" s="348"/>
      <c r="W651" s="348"/>
      <c r="X651" s="348"/>
      <c r="Y651" s="348"/>
      <c r="Z651" s="348"/>
    </row>
    <row r="652">
      <c r="A652" s="348"/>
      <c r="B652" s="348"/>
      <c r="C652" s="348"/>
      <c r="D652" s="348"/>
      <c r="E652" s="348"/>
      <c r="F652" s="348"/>
      <c r="G652" s="348"/>
      <c r="H652" s="348"/>
      <c r="I652" s="348"/>
      <c r="J652" s="348"/>
      <c r="K652" s="348"/>
      <c r="L652" s="348"/>
      <c r="M652" s="348"/>
      <c r="N652" s="348"/>
      <c r="O652" s="348"/>
      <c r="P652" s="348"/>
      <c r="Q652" s="348"/>
      <c r="R652" s="348"/>
      <c r="S652" s="348"/>
      <c r="T652" s="348"/>
      <c r="U652" s="348"/>
      <c r="V652" s="348"/>
      <c r="W652" s="348"/>
      <c r="X652" s="348"/>
      <c r="Y652" s="348"/>
      <c r="Z652" s="348"/>
    </row>
    <row r="653">
      <c r="A653" s="348"/>
      <c r="B653" s="348"/>
      <c r="C653" s="348"/>
      <c r="D653" s="348"/>
      <c r="E653" s="348"/>
      <c r="F653" s="348"/>
      <c r="G653" s="348"/>
      <c r="H653" s="348"/>
      <c r="I653" s="348"/>
      <c r="J653" s="348"/>
      <c r="K653" s="348"/>
      <c r="L653" s="348"/>
      <c r="M653" s="348"/>
      <c r="N653" s="348"/>
      <c r="O653" s="348"/>
      <c r="P653" s="348"/>
      <c r="Q653" s="348"/>
      <c r="R653" s="348"/>
      <c r="S653" s="348"/>
      <c r="T653" s="348"/>
      <c r="U653" s="348"/>
      <c r="V653" s="348"/>
      <c r="W653" s="348"/>
      <c r="X653" s="348"/>
      <c r="Y653" s="348"/>
      <c r="Z653" s="348"/>
    </row>
    <row r="654">
      <c r="A654" s="348"/>
      <c r="B654" s="348"/>
      <c r="C654" s="348"/>
      <c r="D654" s="348"/>
      <c r="E654" s="348"/>
      <c r="F654" s="348"/>
      <c r="G654" s="348"/>
      <c r="H654" s="348"/>
      <c r="I654" s="348"/>
      <c r="J654" s="348"/>
      <c r="K654" s="348"/>
      <c r="L654" s="348"/>
      <c r="M654" s="348"/>
      <c r="N654" s="348"/>
      <c r="O654" s="348"/>
      <c r="P654" s="348"/>
      <c r="Q654" s="348"/>
      <c r="R654" s="348"/>
      <c r="S654" s="348"/>
      <c r="T654" s="348"/>
      <c r="U654" s="348"/>
      <c r="V654" s="348"/>
      <c r="W654" s="348"/>
      <c r="X654" s="348"/>
      <c r="Y654" s="348"/>
      <c r="Z654" s="348"/>
    </row>
    <row r="655">
      <c r="A655" s="348"/>
      <c r="B655" s="348"/>
      <c r="C655" s="348"/>
      <c r="D655" s="348"/>
      <c r="E655" s="348"/>
      <c r="F655" s="348"/>
      <c r="G655" s="348"/>
      <c r="H655" s="348"/>
      <c r="I655" s="348"/>
      <c r="J655" s="348"/>
      <c r="K655" s="348"/>
      <c r="L655" s="348"/>
      <c r="M655" s="348"/>
      <c r="N655" s="348"/>
      <c r="O655" s="348"/>
      <c r="P655" s="348"/>
      <c r="Q655" s="348"/>
      <c r="R655" s="348"/>
      <c r="S655" s="348"/>
      <c r="T655" s="348"/>
      <c r="U655" s="348"/>
      <c r="V655" s="348"/>
      <c r="W655" s="348"/>
      <c r="X655" s="348"/>
      <c r="Y655" s="348"/>
      <c r="Z655" s="348"/>
    </row>
    <row r="656">
      <c r="A656" s="348"/>
      <c r="B656" s="348"/>
      <c r="C656" s="348"/>
      <c r="D656" s="348"/>
      <c r="E656" s="348"/>
      <c r="F656" s="348"/>
      <c r="G656" s="348"/>
      <c r="H656" s="348"/>
      <c r="I656" s="348"/>
      <c r="J656" s="348"/>
      <c r="K656" s="348"/>
      <c r="L656" s="348"/>
      <c r="M656" s="348"/>
      <c r="N656" s="348"/>
      <c r="O656" s="348"/>
      <c r="P656" s="348"/>
      <c r="Q656" s="348"/>
      <c r="R656" s="348"/>
      <c r="S656" s="348"/>
      <c r="T656" s="348"/>
      <c r="U656" s="348"/>
      <c r="V656" s="348"/>
      <c r="W656" s="348"/>
      <c r="X656" s="348"/>
      <c r="Y656" s="348"/>
      <c r="Z656" s="348"/>
    </row>
    <row r="657">
      <c r="A657" s="348"/>
      <c r="B657" s="348"/>
      <c r="C657" s="348"/>
      <c r="D657" s="348"/>
      <c r="E657" s="348"/>
      <c r="F657" s="348"/>
      <c r="G657" s="348"/>
      <c r="H657" s="348"/>
      <c r="I657" s="348"/>
      <c r="J657" s="348"/>
      <c r="K657" s="348"/>
      <c r="L657" s="348"/>
      <c r="M657" s="348"/>
      <c r="N657" s="348"/>
      <c r="O657" s="348"/>
      <c r="P657" s="348"/>
      <c r="Q657" s="348"/>
      <c r="R657" s="348"/>
      <c r="S657" s="348"/>
      <c r="T657" s="348"/>
      <c r="U657" s="348"/>
      <c r="V657" s="348"/>
      <c r="W657" s="348"/>
      <c r="X657" s="348"/>
      <c r="Y657" s="348"/>
      <c r="Z657" s="348"/>
    </row>
    <row r="658">
      <c r="A658" s="348"/>
      <c r="B658" s="348"/>
      <c r="C658" s="348"/>
      <c r="D658" s="348"/>
      <c r="E658" s="348"/>
      <c r="F658" s="348"/>
      <c r="G658" s="348"/>
      <c r="H658" s="348"/>
      <c r="I658" s="348"/>
      <c r="J658" s="348"/>
      <c r="K658" s="348"/>
      <c r="L658" s="348"/>
      <c r="M658" s="348"/>
      <c r="N658" s="348"/>
      <c r="O658" s="348"/>
      <c r="P658" s="348"/>
      <c r="Q658" s="348"/>
      <c r="R658" s="348"/>
      <c r="S658" s="348"/>
      <c r="T658" s="348"/>
      <c r="U658" s="348"/>
      <c r="V658" s="348"/>
      <c r="W658" s="348"/>
      <c r="X658" s="348"/>
      <c r="Y658" s="348"/>
      <c r="Z658" s="348"/>
    </row>
    <row r="659">
      <c r="A659" s="348"/>
      <c r="B659" s="348"/>
      <c r="C659" s="348"/>
      <c r="D659" s="348"/>
      <c r="E659" s="348"/>
      <c r="F659" s="348"/>
      <c r="G659" s="348"/>
      <c r="H659" s="348"/>
      <c r="I659" s="348"/>
      <c r="J659" s="348"/>
      <c r="K659" s="348"/>
      <c r="L659" s="348"/>
      <c r="M659" s="348"/>
      <c r="N659" s="348"/>
      <c r="O659" s="348"/>
      <c r="P659" s="348"/>
      <c r="Q659" s="348"/>
      <c r="R659" s="348"/>
      <c r="S659" s="348"/>
      <c r="T659" s="348"/>
      <c r="U659" s="348"/>
      <c r="V659" s="348"/>
      <c r="W659" s="348"/>
      <c r="X659" s="348"/>
      <c r="Y659" s="348"/>
      <c r="Z659" s="348"/>
    </row>
    <row r="660">
      <c r="A660" s="348"/>
      <c r="B660" s="348"/>
      <c r="C660" s="348"/>
      <c r="D660" s="348"/>
      <c r="E660" s="348"/>
      <c r="F660" s="348"/>
      <c r="G660" s="348"/>
      <c r="H660" s="348"/>
      <c r="I660" s="348"/>
      <c r="J660" s="348"/>
      <c r="K660" s="348"/>
      <c r="L660" s="348"/>
      <c r="M660" s="348"/>
      <c r="N660" s="348"/>
      <c r="O660" s="348"/>
      <c r="P660" s="348"/>
      <c r="Q660" s="348"/>
      <c r="R660" s="348"/>
      <c r="S660" s="348"/>
      <c r="T660" s="348"/>
      <c r="U660" s="348"/>
      <c r="V660" s="348"/>
      <c r="W660" s="348"/>
      <c r="X660" s="348"/>
      <c r="Y660" s="348"/>
      <c r="Z660" s="348"/>
    </row>
    <row r="661">
      <c r="A661" s="348"/>
      <c r="B661" s="348"/>
      <c r="C661" s="348"/>
      <c r="D661" s="348"/>
      <c r="E661" s="348"/>
      <c r="F661" s="348"/>
      <c r="G661" s="348"/>
      <c r="H661" s="348"/>
      <c r="I661" s="348"/>
      <c r="J661" s="348"/>
      <c r="K661" s="348"/>
      <c r="L661" s="348"/>
      <c r="M661" s="348"/>
      <c r="N661" s="348"/>
      <c r="O661" s="348"/>
      <c r="P661" s="348"/>
      <c r="Q661" s="348"/>
      <c r="R661" s="348"/>
      <c r="S661" s="348"/>
      <c r="T661" s="348"/>
      <c r="U661" s="348"/>
      <c r="V661" s="348"/>
      <c r="W661" s="348"/>
      <c r="X661" s="348"/>
      <c r="Y661" s="348"/>
      <c r="Z661" s="348"/>
    </row>
    <row r="662">
      <c r="A662" s="348"/>
      <c r="B662" s="348"/>
      <c r="C662" s="348"/>
      <c r="D662" s="348"/>
      <c r="E662" s="348"/>
      <c r="F662" s="348"/>
      <c r="G662" s="348"/>
      <c r="H662" s="348"/>
      <c r="I662" s="348"/>
      <c r="J662" s="348"/>
      <c r="K662" s="348"/>
      <c r="L662" s="348"/>
      <c r="M662" s="348"/>
      <c r="N662" s="348"/>
      <c r="O662" s="348"/>
      <c r="P662" s="348"/>
      <c r="Q662" s="348"/>
      <c r="R662" s="348"/>
      <c r="S662" s="348"/>
      <c r="T662" s="348"/>
      <c r="U662" s="348"/>
      <c r="V662" s="348"/>
      <c r="W662" s="348"/>
      <c r="X662" s="348"/>
      <c r="Y662" s="348"/>
      <c r="Z662" s="348"/>
    </row>
    <row r="663">
      <c r="A663" s="348"/>
      <c r="B663" s="348"/>
      <c r="C663" s="348"/>
      <c r="D663" s="348"/>
      <c r="E663" s="348"/>
      <c r="F663" s="348"/>
      <c r="G663" s="348"/>
      <c r="H663" s="348"/>
      <c r="I663" s="348"/>
      <c r="J663" s="348"/>
      <c r="K663" s="348"/>
      <c r="L663" s="348"/>
      <c r="M663" s="348"/>
      <c r="N663" s="348"/>
      <c r="O663" s="348"/>
      <c r="P663" s="348"/>
      <c r="Q663" s="348"/>
      <c r="R663" s="348"/>
      <c r="S663" s="348"/>
      <c r="T663" s="348"/>
      <c r="U663" s="348"/>
      <c r="V663" s="348"/>
      <c r="W663" s="348"/>
      <c r="X663" s="348"/>
      <c r="Y663" s="348"/>
      <c r="Z663" s="348"/>
    </row>
    <row r="664">
      <c r="A664" s="348"/>
      <c r="B664" s="348"/>
      <c r="C664" s="348"/>
      <c r="D664" s="348"/>
      <c r="E664" s="348"/>
      <c r="F664" s="348"/>
      <c r="G664" s="348"/>
      <c r="H664" s="348"/>
      <c r="I664" s="348"/>
      <c r="J664" s="348"/>
      <c r="K664" s="348"/>
      <c r="L664" s="348"/>
      <c r="M664" s="348"/>
      <c r="N664" s="348"/>
      <c r="O664" s="348"/>
      <c r="P664" s="348"/>
      <c r="Q664" s="348"/>
      <c r="R664" s="348"/>
      <c r="S664" s="348"/>
      <c r="T664" s="348"/>
      <c r="U664" s="348"/>
      <c r="V664" s="348"/>
      <c r="W664" s="348"/>
      <c r="X664" s="348"/>
      <c r="Y664" s="348"/>
      <c r="Z664" s="348"/>
    </row>
    <row r="665">
      <c r="A665" s="348"/>
      <c r="B665" s="348"/>
      <c r="C665" s="348"/>
      <c r="D665" s="348"/>
      <c r="E665" s="348"/>
      <c r="F665" s="348"/>
      <c r="G665" s="348"/>
      <c r="H665" s="348"/>
      <c r="I665" s="348"/>
      <c r="J665" s="348"/>
      <c r="K665" s="348"/>
      <c r="L665" s="348"/>
      <c r="M665" s="348"/>
      <c r="N665" s="348"/>
      <c r="O665" s="348"/>
      <c r="P665" s="348"/>
      <c r="Q665" s="348"/>
      <c r="R665" s="348"/>
      <c r="S665" s="348"/>
      <c r="T665" s="348"/>
      <c r="U665" s="348"/>
      <c r="V665" s="348"/>
      <c r="W665" s="348"/>
      <c r="X665" s="348"/>
      <c r="Y665" s="348"/>
      <c r="Z665" s="348"/>
    </row>
    <row r="666">
      <c r="A666" s="348"/>
      <c r="B666" s="348"/>
      <c r="C666" s="348"/>
      <c r="D666" s="348"/>
      <c r="E666" s="348"/>
      <c r="F666" s="348"/>
      <c r="G666" s="348"/>
      <c r="H666" s="348"/>
      <c r="I666" s="348"/>
      <c r="J666" s="348"/>
      <c r="K666" s="348"/>
      <c r="L666" s="348"/>
      <c r="M666" s="348"/>
      <c r="N666" s="348"/>
      <c r="O666" s="348"/>
      <c r="P666" s="348"/>
      <c r="Q666" s="348"/>
      <c r="R666" s="348"/>
      <c r="S666" s="348"/>
      <c r="T666" s="348"/>
      <c r="U666" s="348"/>
      <c r="V666" s="348"/>
      <c r="W666" s="348"/>
      <c r="X666" s="348"/>
      <c r="Y666" s="348"/>
      <c r="Z666" s="348"/>
    </row>
    <row r="667">
      <c r="A667" s="348"/>
      <c r="B667" s="348"/>
      <c r="C667" s="348"/>
      <c r="D667" s="348"/>
      <c r="E667" s="348"/>
      <c r="F667" s="348"/>
      <c r="G667" s="348"/>
      <c r="H667" s="348"/>
      <c r="I667" s="348"/>
      <c r="J667" s="348"/>
      <c r="K667" s="348"/>
      <c r="L667" s="348"/>
      <c r="M667" s="348"/>
      <c r="N667" s="348"/>
      <c r="O667" s="348"/>
      <c r="P667" s="348"/>
      <c r="Q667" s="348"/>
      <c r="R667" s="348"/>
      <c r="S667" s="348"/>
      <c r="T667" s="348"/>
      <c r="U667" s="348"/>
      <c r="V667" s="348"/>
      <c r="W667" s="348"/>
      <c r="X667" s="348"/>
      <c r="Y667" s="348"/>
      <c r="Z667" s="348"/>
    </row>
    <row r="668">
      <c r="A668" s="348"/>
      <c r="B668" s="348"/>
      <c r="C668" s="348"/>
      <c r="D668" s="348"/>
      <c r="E668" s="348"/>
      <c r="F668" s="348"/>
      <c r="G668" s="348"/>
      <c r="H668" s="348"/>
      <c r="I668" s="348"/>
      <c r="J668" s="348"/>
      <c r="K668" s="348"/>
      <c r="L668" s="348"/>
      <c r="M668" s="348"/>
      <c r="N668" s="348"/>
      <c r="O668" s="348"/>
      <c r="P668" s="348"/>
      <c r="Q668" s="348"/>
      <c r="R668" s="348"/>
      <c r="S668" s="348"/>
      <c r="T668" s="348"/>
      <c r="U668" s="348"/>
      <c r="V668" s="348"/>
      <c r="W668" s="348"/>
      <c r="X668" s="348"/>
      <c r="Y668" s="348"/>
      <c r="Z668" s="348"/>
    </row>
    <row r="669">
      <c r="A669" s="348"/>
      <c r="B669" s="348"/>
      <c r="C669" s="348"/>
      <c r="D669" s="348"/>
      <c r="E669" s="348"/>
      <c r="F669" s="348"/>
      <c r="G669" s="348"/>
      <c r="H669" s="348"/>
      <c r="I669" s="348"/>
      <c r="J669" s="348"/>
      <c r="K669" s="348"/>
      <c r="L669" s="348"/>
      <c r="M669" s="348"/>
      <c r="N669" s="348"/>
      <c r="O669" s="348"/>
      <c r="P669" s="348"/>
      <c r="Q669" s="348"/>
      <c r="R669" s="348"/>
      <c r="S669" s="348"/>
      <c r="T669" s="348"/>
      <c r="U669" s="348"/>
      <c r="V669" s="348"/>
      <c r="W669" s="348"/>
      <c r="X669" s="348"/>
      <c r="Y669" s="348"/>
      <c r="Z669" s="348"/>
    </row>
    <row r="670">
      <c r="A670" s="348"/>
      <c r="B670" s="348"/>
      <c r="C670" s="348"/>
      <c r="D670" s="348"/>
      <c r="E670" s="348"/>
      <c r="F670" s="348"/>
      <c r="G670" s="348"/>
      <c r="H670" s="348"/>
      <c r="I670" s="348"/>
      <c r="J670" s="348"/>
      <c r="K670" s="348"/>
      <c r="L670" s="348"/>
      <c r="M670" s="348"/>
      <c r="N670" s="348"/>
      <c r="O670" s="348"/>
      <c r="P670" s="348"/>
      <c r="Q670" s="348"/>
      <c r="R670" s="348"/>
      <c r="S670" s="348"/>
      <c r="T670" s="348"/>
      <c r="U670" s="348"/>
      <c r="V670" s="348"/>
      <c r="W670" s="348"/>
      <c r="X670" s="348"/>
      <c r="Y670" s="348"/>
      <c r="Z670" s="348"/>
    </row>
    <row r="671">
      <c r="A671" s="348"/>
      <c r="B671" s="348"/>
      <c r="C671" s="348"/>
      <c r="D671" s="348"/>
      <c r="E671" s="348"/>
      <c r="F671" s="348"/>
      <c r="G671" s="348"/>
      <c r="H671" s="348"/>
      <c r="I671" s="348"/>
      <c r="J671" s="348"/>
      <c r="K671" s="348"/>
      <c r="L671" s="348"/>
      <c r="M671" s="348"/>
      <c r="N671" s="348"/>
      <c r="O671" s="348"/>
      <c r="P671" s="348"/>
      <c r="Q671" s="348"/>
      <c r="R671" s="348"/>
      <c r="S671" s="348"/>
      <c r="T671" s="348"/>
      <c r="U671" s="348"/>
      <c r="V671" s="348"/>
      <c r="W671" s="348"/>
      <c r="X671" s="348"/>
      <c r="Y671" s="348"/>
      <c r="Z671" s="348"/>
    </row>
    <row r="672">
      <c r="A672" s="348"/>
      <c r="B672" s="348"/>
      <c r="C672" s="348"/>
      <c r="D672" s="348"/>
      <c r="E672" s="348"/>
      <c r="F672" s="348"/>
      <c r="G672" s="348"/>
      <c r="H672" s="348"/>
      <c r="I672" s="348"/>
      <c r="J672" s="348"/>
      <c r="K672" s="348"/>
      <c r="L672" s="348"/>
      <c r="M672" s="348"/>
      <c r="N672" s="348"/>
      <c r="O672" s="348"/>
      <c r="P672" s="348"/>
      <c r="Q672" s="348"/>
      <c r="R672" s="348"/>
      <c r="S672" s="348"/>
      <c r="T672" s="348"/>
      <c r="U672" s="348"/>
      <c r="V672" s="348"/>
      <c r="W672" s="348"/>
      <c r="X672" s="348"/>
      <c r="Y672" s="348"/>
      <c r="Z672" s="348"/>
    </row>
    <row r="673">
      <c r="A673" s="348"/>
      <c r="B673" s="348"/>
      <c r="C673" s="348"/>
      <c r="D673" s="348"/>
      <c r="E673" s="348"/>
      <c r="F673" s="348"/>
      <c r="G673" s="348"/>
      <c r="H673" s="348"/>
      <c r="I673" s="348"/>
      <c r="J673" s="348"/>
      <c r="K673" s="348"/>
      <c r="L673" s="348"/>
      <c r="M673" s="348"/>
      <c r="N673" s="348"/>
      <c r="O673" s="348"/>
      <c r="P673" s="348"/>
      <c r="Q673" s="348"/>
      <c r="R673" s="348"/>
      <c r="S673" s="348"/>
      <c r="T673" s="348"/>
      <c r="U673" s="348"/>
      <c r="V673" s="348"/>
      <c r="W673" s="348"/>
      <c r="X673" s="348"/>
      <c r="Y673" s="348"/>
      <c r="Z673" s="348"/>
    </row>
    <row r="674">
      <c r="A674" s="348"/>
      <c r="B674" s="348"/>
      <c r="C674" s="348"/>
      <c r="D674" s="348"/>
      <c r="E674" s="348"/>
      <c r="F674" s="348"/>
      <c r="G674" s="348"/>
      <c r="H674" s="348"/>
      <c r="I674" s="348"/>
      <c r="J674" s="348"/>
      <c r="K674" s="348"/>
      <c r="L674" s="348"/>
      <c r="M674" s="348"/>
      <c r="N674" s="348"/>
      <c r="O674" s="348"/>
      <c r="P674" s="348"/>
      <c r="Q674" s="348"/>
      <c r="R674" s="348"/>
      <c r="S674" s="348"/>
      <c r="T674" s="348"/>
      <c r="U674" s="348"/>
      <c r="V674" s="348"/>
      <c r="W674" s="348"/>
      <c r="X674" s="348"/>
      <c r="Y674" s="348"/>
      <c r="Z674" s="348"/>
    </row>
    <row r="675">
      <c r="A675" s="348"/>
      <c r="B675" s="348"/>
      <c r="C675" s="348"/>
      <c r="D675" s="348"/>
      <c r="E675" s="348"/>
      <c r="F675" s="348"/>
      <c r="G675" s="348"/>
      <c r="H675" s="348"/>
      <c r="I675" s="348"/>
      <c r="J675" s="348"/>
      <c r="K675" s="348"/>
      <c r="L675" s="348"/>
      <c r="M675" s="348"/>
      <c r="N675" s="348"/>
      <c r="O675" s="348"/>
      <c r="P675" s="348"/>
      <c r="Q675" s="348"/>
      <c r="R675" s="348"/>
      <c r="S675" s="348"/>
      <c r="T675" s="348"/>
      <c r="U675" s="348"/>
      <c r="V675" s="348"/>
      <c r="W675" s="348"/>
      <c r="X675" s="348"/>
      <c r="Y675" s="348"/>
      <c r="Z675" s="348"/>
    </row>
    <row r="676">
      <c r="A676" s="348"/>
      <c r="B676" s="348"/>
      <c r="C676" s="348"/>
      <c r="D676" s="348"/>
      <c r="E676" s="348"/>
      <c r="F676" s="348"/>
      <c r="G676" s="348"/>
      <c r="H676" s="348"/>
      <c r="I676" s="348"/>
      <c r="J676" s="348"/>
      <c r="K676" s="348"/>
      <c r="L676" s="348"/>
      <c r="M676" s="348"/>
      <c r="N676" s="348"/>
      <c r="O676" s="348"/>
      <c r="P676" s="348"/>
      <c r="Q676" s="348"/>
      <c r="R676" s="348"/>
      <c r="S676" s="348"/>
      <c r="T676" s="348"/>
      <c r="U676" s="348"/>
      <c r="V676" s="348"/>
      <c r="W676" s="348"/>
      <c r="X676" s="348"/>
      <c r="Y676" s="348"/>
      <c r="Z676" s="348"/>
    </row>
    <row r="677">
      <c r="A677" s="348"/>
      <c r="B677" s="348"/>
      <c r="C677" s="348"/>
      <c r="D677" s="348"/>
      <c r="E677" s="348"/>
      <c r="F677" s="348"/>
      <c r="G677" s="348"/>
      <c r="H677" s="348"/>
      <c r="I677" s="348"/>
      <c r="J677" s="348"/>
      <c r="K677" s="348"/>
      <c r="L677" s="348"/>
      <c r="M677" s="348"/>
      <c r="N677" s="348"/>
      <c r="O677" s="348"/>
      <c r="P677" s="348"/>
      <c r="Q677" s="348"/>
      <c r="R677" s="348"/>
      <c r="S677" s="348"/>
      <c r="T677" s="348"/>
      <c r="U677" s="348"/>
      <c r="V677" s="348"/>
      <c r="W677" s="348"/>
      <c r="X677" s="348"/>
      <c r="Y677" s="348"/>
      <c r="Z677" s="348"/>
    </row>
    <row r="678">
      <c r="A678" s="348"/>
      <c r="B678" s="348"/>
      <c r="C678" s="348"/>
      <c r="D678" s="348"/>
      <c r="E678" s="348"/>
      <c r="F678" s="348"/>
      <c r="G678" s="348"/>
      <c r="H678" s="348"/>
      <c r="I678" s="348"/>
      <c r="J678" s="348"/>
      <c r="K678" s="348"/>
      <c r="L678" s="348"/>
      <c r="M678" s="348"/>
      <c r="N678" s="348"/>
      <c r="O678" s="348"/>
      <c r="P678" s="348"/>
      <c r="Q678" s="348"/>
      <c r="R678" s="348"/>
      <c r="S678" s="348"/>
      <c r="T678" s="348"/>
      <c r="U678" s="348"/>
      <c r="V678" s="348"/>
      <c r="W678" s="348"/>
      <c r="X678" s="348"/>
      <c r="Y678" s="348"/>
      <c r="Z678" s="348"/>
    </row>
    <row r="679">
      <c r="A679" s="348"/>
      <c r="B679" s="348"/>
      <c r="C679" s="348"/>
      <c r="D679" s="348"/>
      <c r="E679" s="348"/>
      <c r="F679" s="348"/>
      <c r="G679" s="348"/>
      <c r="H679" s="348"/>
      <c r="I679" s="348"/>
      <c r="J679" s="348"/>
      <c r="K679" s="348"/>
      <c r="L679" s="348"/>
      <c r="M679" s="348"/>
      <c r="N679" s="348"/>
      <c r="O679" s="348"/>
      <c r="P679" s="348"/>
      <c r="Q679" s="348"/>
      <c r="R679" s="348"/>
      <c r="S679" s="348"/>
      <c r="T679" s="348"/>
      <c r="U679" s="348"/>
      <c r="V679" s="348"/>
      <c r="W679" s="348"/>
      <c r="X679" s="348"/>
      <c r="Y679" s="348"/>
      <c r="Z679" s="348"/>
    </row>
    <row r="680">
      <c r="A680" s="348"/>
      <c r="B680" s="348"/>
      <c r="C680" s="348"/>
      <c r="D680" s="348"/>
      <c r="E680" s="348"/>
      <c r="F680" s="348"/>
      <c r="G680" s="348"/>
      <c r="H680" s="348"/>
      <c r="I680" s="348"/>
      <c r="J680" s="348"/>
      <c r="K680" s="348"/>
      <c r="L680" s="348"/>
      <c r="M680" s="348"/>
      <c r="N680" s="348"/>
      <c r="O680" s="348"/>
      <c r="P680" s="348"/>
      <c r="Q680" s="348"/>
      <c r="R680" s="348"/>
      <c r="S680" s="348"/>
      <c r="T680" s="348"/>
      <c r="U680" s="348"/>
      <c r="V680" s="348"/>
      <c r="W680" s="348"/>
      <c r="X680" s="348"/>
      <c r="Y680" s="348"/>
      <c r="Z680" s="348"/>
    </row>
    <row r="681">
      <c r="A681" s="348"/>
      <c r="B681" s="348"/>
      <c r="C681" s="348"/>
      <c r="D681" s="348"/>
      <c r="E681" s="348"/>
      <c r="F681" s="348"/>
      <c r="G681" s="348"/>
      <c r="H681" s="348"/>
      <c r="I681" s="348"/>
      <c r="J681" s="348"/>
      <c r="K681" s="348"/>
      <c r="L681" s="348"/>
      <c r="M681" s="348"/>
      <c r="N681" s="348"/>
      <c r="O681" s="348"/>
      <c r="P681" s="348"/>
      <c r="Q681" s="348"/>
      <c r="R681" s="348"/>
      <c r="S681" s="348"/>
      <c r="T681" s="348"/>
      <c r="U681" s="348"/>
      <c r="V681" s="348"/>
      <c r="W681" s="348"/>
      <c r="X681" s="348"/>
      <c r="Y681" s="348"/>
      <c r="Z681" s="348"/>
    </row>
    <row r="682">
      <c r="A682" s="348"/>
      <c r="B682" s="348"/>
      <c r="C682" s="348"/>
      <c r="D682" s="348"/>
      <c r="E682" s="348"/>
      <c r="F682" s="348"/>
      <c r="G682" s="348"/>
      <c r="H682" s="348"/>
      <c r="I682" s="348"/>
      <c r="J682" s="348"/>
      <c r="K682" s="348"/>
      <c r="L682" s="348"/>
      <c r="M682" s="348"/>
      <c r="N682" s="348"/>
      <c r="O682" s="348"/>
      <c r="P682" s="348"/>
      <c r="Q682" s="348"/>
      <c r="R682" s="348"/>
      <c r="S682" s="348"/>
      <c r="T682" s="348"/>
      <c r="U682" s="348"/>
      <c r="V682" s="348"/>
      <c r="W682" s="348"/>
      <c r="X682" s="348"/>
      <c r="Y682" s="348"/>
      <c r="Z682" s="348"/>
    </row>
    <row r="683">
      <c r="A683" s="348"/>
      <c r="B683" s="348"/>
      <c r="C683" s="348"/>
      <c r="D683" s="348"/>
      <c r="E683" s="348"/>
      <c r="F683" s="348"/>
      <c r="G683" s="348"/>
      <c r="H683" s="348"/>
      <c r="I683" s="348"/>
      <c r="J683" s="348"/>
      <c r="K683" s="348"/>
      <c r="L683" s="348"/>
      <c r="M683" s="348"/>
      <c r="N683" s="348"/>
      <c r="O683" s="348"/>
      <c r="P683" s="348"/>
      <c r="Q683" s="348"/>
      <c r="R683" s="348"/>
      <c r="S683" s="348"/>
      <c r="T683" s="348"/>
      <c r="U683" s="348"/>
      <c r="V683" s="348"/>
      <c r="W683" s="348"/>
      <c r="X683" s="348"/>
      <c r="Y683" s="348"/>
      <c r="Z683" s="348"/>
    </row>
    <row r="684">
      <c r="A684" s="348"/>
      <c r="B684" s="348"/>
      <c r="C684" s="348"/>
      <c r="D684" s="348"/>
      <c r="E684" s="348"/>
      <c r="F684" s="348"/>
      <c r="G684" s="348"/>
      <c r="H684" s="348"/>
      <c r="I684" s="348"/>
      <c r="J684" s="348"/>
      <c r="K684" s="348"/>
      <c r="L684" s="348"/>
      <c r="M684" s="348"/>
      <c r="N684" s="348"/>
      <c r="O684" s="348"/>
      <c r="P684" s="348"/>
      <c r="Q684" s="348"/>
      <c r="R684" s="348"/>
      <c r="S684" s="348"/>
      <c r="T684" s="348"/>
      <c r="U684" s="348"/>
      <c r="V684" s="348"/>
      <c r="W684" s="348"/>
      <c r="X684" s="348"/>
      <c r="Y684" s="348"/>
      <c r="Z684" s="348"/>
    </row>
    <row r="685">
      <c r="A685" s="348"/>
      <c r="B685" s="348"/>
      <c r="C685" s="348"/>
      <c r="D685" s="348"/>
      <c r="E685" s="348"/>
      <c r="F685" s="348"/>
      <c r="G685" s="348"/>
      <c r="H685" s="348"/>
      <c r="I685" s="348"/>
      <c r="J685" s="348"/>
      <c r="K685" s="348"/>
      <c r="L685" s="348"/>
      <c r="M685" s="348"/>
      <c r="N685" s="348"/>
      <c r="O685" s="348"/>
      <c r="P685" s="348"/>
      <c r="Q685" s="348"/>
      <c r="R685" s="348"/>
      <c r="S685" s="348"/>
      <c r="T685" s="348"/>
      <c r="U685" s="348"/>
      <c r="V685" s="348"/>
      <c r="W685" s="348"/>
      <c r="X685" s="348"/>
      <c r="Y685" s="348"/>
      <c r="Z685" s="348"/>
    </row>
    <row r="686">
      <c r="A686" s="348"/>
      <c r="B686" s="348"/>
      <c r="C686" s="348"/>
      <c r="D686" s="348"/>
      <c r="E686" s="348"/>
      <c r="F686" s="348"/>
      <c r="G686" s="348"/>
      <c r="H686" s="348"/>
      <c r="I686" s="348"/>
      <c r="J686" s="348"/>
      <c r="K686" s="348"/>
      <c r="L686" s="348"/>
      <c r="M686" s="348"/>
      <c r="N686" s="348"/>
      <c r="O686" s="348"/>
      <c r="P686" s="348"/>
      <c r="Q686" s="348"/>
      <c r="R686" s="348"/>
      <c r="S686" s="348"/>
      <c r="T686" s="348"/>
      <c r="U686" s="348"/>
      <c r="V686" s="348"/>
      <c r="W686" s="348"/>
      <c r="X686" s="348"/>
      <c r="Y686" s="348"/>
      <c r="Z686" s="348"/>
    </row>
    <row r="687">
      <c r="A687" s="348"/>
      <c r="B687" s="348"/>
      <c r="C687" s="348"/>
      <c r="D687" s="348"/>
      <c r="E687" s="348"/>
      <c r="F687" s="348"/>
      <c r="G687" s="348"/>
      <c r="H687" s="348"/>
      <c r="I687" s="348"/>
      <c r="J687" s="348"/>
      <c r="K687" s="348"/>
      <c r="L687" s="348"/>
      <c r="M687" s="348"/>
      <c r="N687" s="348"/>
      <c r="O687" s="348"/>
      <c r="P687" s="348"/>
      <c r="Q687" s="348"/>
      <c r="R687" s="348"/>
      <c r="S687" s="348"/>
      <c r="T687" s="348"/>
      <c r="U687" s="348"/>
      <c r="V687" s="348"/>
      <c r="W687" s="348"/>
      <c r="X687" s="348"/>
      <c r="Y687" s="348"/>
      <c r="Z687" s="348"/>
    </row>
    <row r="688">
      <c r="A688" s="348"/>
      <c r="B688" s="348"/>
      <c r="C688" s="348"/>
      <c r="D688" s="348"/>
      <c r="E688" s="348"/>
      <c r="F688" s="348"/>
      <c r="G688" s="348"/>
      <c r="H688" s="348"/>
      <c r="I688" s="348"/>
      <c r="J688" s="348"/>
      <c r="K688" s="348"/>
      <c r="L688" s="348"/>
      <c r="M688" s="348"/>
      <c r="N688" s="348"/>
      <c r="O688" s="348"/>
      <c r="P688" s="348"/>
      <c r="Q688" s="348"/>
      <c r="R688" s="348"/>
      <c r="S688" s="348"/>
      <c r="T688" s="348"/>
      <c r="U688" s="348"/>
      <c r="V688" s="348"/>
      <c r="W688" s="348"/>
      <c r="X688" s="348"/>
      <c r="Y688" s="348"/>
      <c r="Z688" s="348"/>
    </row>
    <row r="689">
      <c r="A689" s="348"/>
      <c r="B689" s="348"/>
      <c r="C689" s="348"/>
      <c r="D689" s="348"/>
      <c r="E689" s="348"/>
      <c r="F689" s="348"/>
      <c r="G689" s="348"/>
      <c r="H689" s="348"/>
      <c r="I689" s="348"/>
      <c r="J689" s="348"/>
      <c r="K689" s="348"/>
      <c r="L689" s="348"/>
      <c r="M689" s="348"/>
      <c r="N689" s="348"/>
      <c r="O689" s="348"/>
      <c r="P689" s="348"/>
      <c r="Q689" s="348"/>
      <c r="R689" s="348"/>
      <c r="S689" s="348"/>
      <c r="T689" s="348"/>
      <c r="U689" s="348"/>
      <c r="V689" s="348"/>
      <c r="W689" s="348"/>
      <c r="X689" s="348"/>
      <c r="Y689" s="348"/>
      <c r="Z689" s="348"/>
    </row>
    <row r="690">
      <c r="A690" s="348"/>
      <c r="B690" s="348"/>
      <c r="C690" s="348"/>
      <c r="D690" s="348"/>
      <c r="E690" s="348"/>
      <c r="F690" s="348"/>
      <c r="G690" s="348"/>
      <c r="H690" s="348"/>
      <c r="I690" s="348"/>
      <c r="J690" s="348"/>
      <c r="K690" s="348"/>
      <c r="L690" s="348"/>
      <c r="M690" s="348"/>
      <c r="N690" s="348"/>
      <c r="O690" s="348"/>
      <c r="P690" s="348"/>
      <c r="Q690" s="348"/>
      <c r="R690" s="348"/>
      <c r="S690" s="348"/>
      <c r="T690" s="348"/>
      <c r="U690" s="348"/>
      <c r="V690" s="348"/>
      <c r="W690" s="348"/>
      <c r="X690" s="348"/>
      <c r="Y690" s="348"/>
      <c r="Z690" s="348"/>
    </row>
    <row r="691">
      <c r="A691" s="348"/>
      <c r="B691" s="348"/>
      <c r="C691" s="348"/>
      <c r="D691" s="348"/>
      <c r="E691" s="348"/>
      <c r="F691" s="348"/>
      <c r="G691" s="348"/>
      <c r="H691" s="348"/>
      <c r="I691" s="348"/>
      <c r="J691" s="348"/>
      <c r="K691" s="348"/>
      <c r="L691" s="348"/>
      <c r="M691" s="348"/>
      <c r="N691" s="348"/>
      <c r="O691" s="348"/>
      <c r="P691" s="348"/>
      <c r="Q691" s="348"/>
      <c r="R691" s="348"/>
      <c r="S691" s="348"/>
      <c r="T691" s="348"/>
      <c r="U691" s="348"/>
      <c r="V691" s="348"/>
      <c r="W691" s="348"/>
      <c r="X691" s="348"/>
      <c r="Y691" s="348"/>
      <c r="Z691" s="348"/>
    </row>
    <row r="692">
      <c r="A692" s="348"/>
      <c r="B692" s="348"/>
      <c r="C692" s="348"/>
      <c r="D692" s="348"/>
      <c r="E692" s="348"/>
      <c r="F692" s="348"/>
      <c r="G692" s="348"/>
      <c r="H692" s="348"/>
      <c r="I692" s="348"/>
      <c r="J692" s="348"/>
      <c r="K692" s="348"/>
      <c r="L692" s="348"/>
      <c r="M692" s="348"/>
      <c r="N692" s="348"/>
      <c r="O692" s="348"/>
      <c r="P692" s="348"/>
      <c r="Q692" s="348"/>
      <c r="R692" s="348"/>
      <c r="S692" s="348"/>
      <c r="T692" s="348"/>
      <c r="U692" s="348"/>
      <c r="V692" s="348"/>
      <c r="W692" s="348"/>
      <c r="X692" s="348"/>
      <c r="Y692" s="348"/>
      <c r="Z692" s="348"/>
    </row>
    <row r="693">
      <c r="A693" s="348"/>
      <c r="B693" s="348"/>
      <c r="C693" s="348"/>
      <c r="D693" s="348"/>
      <c r="E693" s="348"/>
      <c r="F693" s="348"/>
      <c r="G693" s="348"/>
      <c r="H693" s="348"/>
      <c r="I693" s="348"/>
      <c r="J693" s="348"/>
      <c r="K693" s="348"/>
      <c r="L693" s="348"/>
      <c r="M693" s="348"/>
      <c r="N693" s="348"/>
      <c r="O693" s="348"/>
      <c r="P693" s="348"/>
      <c r="Q693" s="348"/>
      <c r="R693" s="348"/>
      <c r="S693" s="348"/>
      <c r="T693" s="348"/>
      <c r="U693" s="348"/>
      <c r="V693" s="348"/>
      <c r="W693" s="348"/>
      <c r="X693" s="348"/>
      <c r="Y693" s="348"/>
      <c r="Z693" s="348"/>
    </row>
    <row r="694">
      <c r="A694" s="348"/>
      <c r="B694" s="348"/>
      <c r="C694" s="348"/>
      <c r="D694" s="348"/>
      <c r="E694" s="348"/>
      <c r="F694" s="348"/>
      <c r="G694" s="348"/>
      <c r="H694" s="348"/>
      <c r="I694" s="348"/>
      <c r="J694" s="348"/>
      <c r="K694" s="348"/>
      <c r="L694" s="348"/>
      <c r="M694" s="348"/>
      <c r="N694" s="348"/>
      <c r="O694" s="348"/>
      <c r="P694" s="348"/>
      <c r="Q694" s="348"/>
      <c r="R694" s="348"/>
      <c r="S694" s="348"/>
      <c r="T694" s="348"/>
      <c r="U694" s="348"/>
      <c r="V694" s="348"/>
      <c r="W694" s="348"/>
      <c r="X694" s="348"/>
      <c r="Y694" s="348"/>
      <c r="Z694" s="348"/>
    </row>
    <row r="695">
      <c r="A695" s="348"/>
      <c r="B695" s="348"/>
      <c r="C695" s="348"/>
      <c r="D695" s="348"/>
      <c r="E695" s="348"/>
      <c r="F695" s="348"/>
      <c r="G695" s="348"/>
      <c r="H695" s="348"/>
      <c r="I695" s="348"/>
      <c r="J695" s="348"/>
      <c r="K695" s="348"/>
      <c r="L695" s="348"/>
      <c r="M695" s="348"/>
      <c r="N695" s="348"/>
      <c r="O695" s="348"/>
      <c r="P695" s="348"/>
      <c r="Q695" s="348"/>
      <c r="R695" s="348"/>
      <c r="S695" s="348"/>
      <c r="T695" s="348"/>
      <c r="U695" s="348"/>
      <c r="V695" s="348"/>
      <c r="W695" s="348"/>
      <c r="X695" s="348"/>
      <c r="Y695" s="348"/>
      <c r="Z695" s="348"/>
    </row>
    <row r="696">
      <c r="A696" s="348"/>
      <c r="B696" s="348"/>
      <c r="C696" s="348"/>
      <c r="D696" s="348"/>
      <c r="E696" s="348"/>
      <c r="F696" s="348"/>
      <c r="G696" s="348"/>
      <c r="H696" s="348"/>
      <c r="I696" s="348"/>
      <c r="J696" s="348"/>
      <c r="K696" s="348"/>
      <c r="L696" s="348"/>
      <c r="M696" s="348"/>
      <c r="N696" s="348"/>
      <c r="O696" s="348"/>
      <c r="P696" s="348"/>
      <c r="Q696" s="348"/>
      <c r="R696" s="348"/>
      <c r="S696" s="348"/>
      <c r="T696" s="348"/>
      <c r="U696" s="348"/>
      <c r="V696" s="348"/>
      <c r="W696" s="348"/>
      <c r="X696" s="348"/>
      <c r="Y696" s="348"/>
      <c r="Z696" s="348"/>
    </row>
    <row r="697">
      <c r="A697" s="348"/>
      <c r="B697" s="348"/>
      <c r="C697" s="348"/>
      <c r="D697" s="348"/>
      <c r="E697" s="348"/>
      <c r="F697" s="348"/>
      <c r="G697" s="348"/>
      <c r="H697" s="348"/>
      <c r="I697" s="348"/>
      <c r="J697" s="348"/>
      <c r="K697" s="348"/>
      <c r="L697" s="348"/>
      <c r="M697" s="348"/>
      <c r="N697" s="348"/>
      <c r="O697" s="348"/>
      <c r="P697" s="348"/>
      <c r="Q697" s="348"/>
      <c r="R697" s="348"/>
      <c r="S697" s="348"/>
      <c r="T697" s="348"/>
      <c r="U697" s="348"/>
      <c r="V697" s="348"/>
      <c r="W697" s="348"/>
      <c r="X697" s="348"/>
      <c r="Y697" s="348"/>
      <c r="Z697" s="348"/>
    </row>
    <row r="698">
      <c r="A698" s="348"/>
      <c r="B698" s="348"/>
      <c r="C698" s="348"/>
      <c r="D698" s="348"/>
      <c r="E698" s="348"/>
      <c r="F698" s="348"/>
      <c r="G698" s="348"/>
      <c r="H698" s="348"/>
      <c r="I698" s="348"/>
      <c r="J698" s="348"/>
      <c r="K698" s="348"/>
      <c r="L698" s="348"/>
      <c r="M698" s="348"/>
      <c r="N698" s="348"/>
      <c r="O698" s="348"/>
      <c r="P698" s="348"/>
      <c r="Q698" s="348"/>
      <c r="R698" s="348"/>
      <c r="S698" s="348"/>
      <c r="T698" s="348"/>
      <c r="U698" s="348"/>
      <c r="V698" s="348"/>
      <c r="W698" s="348"/>
      <c r="X698" s="348"/>
      <c r="Y698" s="348"/>
      <c r="Z698" s="348"/>
    </row>
    <row r="699">
      <c r="A699" s="348"/>
      <c r="B699" s="348"/>
      <c r="C699" s="348"/>
      <c r="D699" s="348"/>
      <c r="E699" s="348"/>
      <c r="F699" s="348"/>
      <c r="G699" s="348"/>
      <c r="H699" s="348"/>
      <c r="I699" s="348"/>
      <c r="J699" s="348"/>
      <c r="K699" s="348"/>
      <c r="L699" s="348"/>
      <c r="M699" s="348"/>
      <c r="N699" s="348"/>
      <c r="O699" s="348"/>
      <c r="P699" s="348"/>
      <c r="Q699" s="348"/>
      <c r="R699" s="348"/>
      <c r="S699" s="348"/>
      <c r="T699" s="348"/>
      <c r="U699" s="348"/>
      <c r="V699" s="348"/>
      <c r="W699" s="348"/>
      <c r="X699" s="348"/>
      <c r="Y699" s="348"/>
      <c r="Z699" s="348"/>
    </row>
    <row r="700">
      <c r="A700" s="348"/>
      <c r="B700" s="348"/>
      <c r="C700" s="348"/>
      <c r="D700" s="348"/>
      <c r="E700" s="348"/>
      <c r="F700" s="348"/>
      <c r="G700" s="348"/>
      <c r="H700" s="348"/>
      <c r="I700" s="348"/>
      <c r="J700" s="348"/>
      <c r="K700" s="348"/>
      <c r="L700" s="348"/>
      <c r="M700" s="348"/>
      <c r="N700" s="348"/>
      <c r="O700" s="348"/>
      <c r="P700" s="348"/>
      <c r="Q700" s="348"/>
      <c r="R700" s="348"/>
      <c r="S700" s="348"/>
      <c r="T700" s="348"/>
      <c r="U700" s="348"/>
      <c r="V700" s="348"/>
      <c r="W700" s="348"/>
      <c r="X700" s="348"/>
      <c r="Y700" s="348"/>
      <c r="Z700" s="348"/>
    </row>
    <row r="701">
      <c r="A701" s="348"/>
      <c r="B701" s="348"/>
      <c r="C701" s="348"/>
      <c r="D701" s="348"/>
      <c r="E701" s="348"/>
      <c r="F701" s="348"/>
      <c r="G701" s="348"/>
      <c r="H701" s="348"/>
      <c r="I701" s="348"/>
      <c r="J701" s="348"/>
      <c r="K701" s="348"/>
      <c r="L701" s="348"/>
      <c r="M701" s="348"/>
      <c r="N701" s="348"/>
      <c r="O701" s="348"/>
      <c r="P701" s="348"/>
      <c r="Q701" s="348"/>
      <c r="R701" s="348"/>
      <c r="S701" s="348"/>
      <c r="T701" s="348"/>
      <c r="U701" s="348"/>
      <c r="V701" s="348"/>
      <c r="W701" s="348"/>
      <c r="X701" s="348"/>
      <c r="Y701" s="348"/>
      <c r="Z701" s="348"/>
    </row>
    <row r="702">
      <c r="A702" s="348"/>
      <c r="B702" s="348"/>
      <c r="C702" s="348"/>
      <c r="D702" s="348"/>
      <c r="E702" s="348"/>
      <c r="F702" s="348"/>
      <c r="G702" s="348"/>
      <c r="H702" s="348"/>
      <c r="I702" s="348"/>
      <c r="J702" s="348"/>
      <c r="K702" s="348"/>
      <c r="L702" s="348"/>
      <c r="M702" s="348"/>
      <c r="N702" s="348"/>
      <c r="O702" s="348"/>
      <c r="P702" s="348"/>
      <c r="Q702" s="348"/>
      <c r="R702" s="348"/>
      <c r="S702" s="348"/>
      <c r="T702" s="348"/>
      <c r="U702" s="348"/>
      <c r="V702" s="348"/>
      <c r="W702" s="348"/>
      <c r="X702" s="348"/>
      <c r="Y702" s="348"/>
      <c r="Z702" s="348"/>
    </row>
    <row r="703">
      <c r="A703" s="348"/>
      <c r="B703" s="348"/>
      <c r="C703" s="348"/>
      <c r="D703" s="348"/>
      <c r="E703" s="348"/>
      <c r="F703" s="348"/>
      <c r="G703" s="348"/>
      <c r="H703" s="348"/>
      <c r="I703" s="348"/>
      <c r="J703" s="348"/>
      <c r="K703" s="348"/>
      <c r="L703" s="348"/>
      <c r="M703" s="348"/>
      <c r="N703" s="348"/>
      <c r="O703" s="348"/>
      <c r="P703" s="348"/>
      <c r="Q703" s="348"/>
      <c r="R703" s="348"/>
      <c r="S703" s="348"/>
      <c r="T703" s="348"/>
      <c r="U703" s="348"/>
      <c r="V703" s="348"/>
      <c r="W703" s="348"/>
      <c r="X703" s="348"/>
      <c r="Y703" s="348"/>
      <c r="Z703" s="348"/>
    </row>
    <row r="704">
      <c r="A704" s="348"/>
      <c r="B704" s="348"/>
      <c r="C704" s="348"/>
      <c r="D704" s="348"/>
      <c r="E704" s="348"/>
      <c r="F704" s="348"/>
      <c r="G704" s="348"/>
      <c r="H704" s="348"/>
      <c r="I704" s="348"/>
      <c r="J704" s="348"/>
      <c r="K704" s="348"/>
      <c r="L704" s="348"/>
      <c r="M704" s="348"/>
      <c r="N704" s="348"/>
      <c r="O704" s="348"/>
      <c r="P704" s="348"/>
      <c r="Q704" s="348"/>
      <c r="R704" s="348"/>
      <c r="S704" s="348"/>
      <c r="T704" s="348"/>
      <c r="U704" s="348"/>
      <c r="V704" s="348"/>
      <c r="W704" s="348"/>
      <c r="X704" s="348"/>
      <c r="Y704" s="348"/>
      <c r="Z704" s="348"/>
    </row>
    <row r="705">
      <c r="A705" s="348"/>
      <c r="B705" s="348"/>
      <c r="C705" s="348"/>
      <c r="D705" s="348"/>
      <c r="E705" s="348"/>
      <c r="F705" s="348"/>
      <c r="G705" s="348"/>
      <c r="H705" s="348"/>
      <c r="I705" s="348"/>
      <c r="J705" s="348"/>
      <c r="K705" s="348"/>
      <c r="L705" s="348"/>
      <c r="M705" s="348"/>
      <c r="N705" s="348"/>
      <c r="O705" s="348"/>
      <c r="P705" s="348"/>
      <c r="Q705" s="348"/>
      <c r="R705" s="348"/>
      <c r="S705" s="348"/>
      <c r="T705" s="348"/>
      <c r="U705" s="348"/>
      <c r="V705" s="348"/>
      <c r="W705" s="348"/>
      <c r="X705" s="348"/>
      <c r="Y705" s="348"/>
      <c r="Z705" s="348"/>
    </row>
    <row r="706">
      <c r="A706" s="348"/>
      <c r="B706" s="348"/>
      <c r="C706" s="348"/>
      <c r="D706" s="348"/>
      <c r="E706" s="348"/>
      <c r="F706" s="348"/>
      <c r="G706" s="348"/>
      <c r="H706" s="348"/>
      <c r="I706" s="348"/>
      <c r="J706" s="348"/>
      <c r="K706" s="348"/>
      <c r="L706" s="348"/>
      <c r="M706" s="348"/>
      <c r="N706" s="348"/>
      <c r="O706" s="348"/>
      <c r="P706" s="348"/>
      <c r="Q706" s="348"/>
      <c r="R706" s="348"/>
      <c r="S706" s="348"/>
      <c r="T706" s="348"/>
      <c r="U706" s="348"/>
      <c r="V706" s="348"/>
      <c r="W706" s="348"/>
      <c r="X706" s="348"/>
      <c r="Y706" s="348"/>
      <c r="Z706" s="348"/>
    </row>
    <row r="707">
      <c r="A707" s="348"/>
      <c r="B707" s="348"/>
      <c r="C707" s="348"/>
      <c r="D707" s="348"/>
      <c r="E707" s="348"/>
      <c r="F707" s="348"/>
      <c r="G707" s="348"/>
      <c r="H707" s="348"/>
      <c r="I707" s="348"/>
      <c r="J707" s="348"/>
      <c r="K707" s="348"/>
      <c r="L707" s="348"/>
      <c r="M707" s="348"/>
      <c r="N707" s="348"/>
      <c r="O707" s="348"/>
      <c r="P707" s="348"/>
      <c r="Q707" s="348"/>
      <c r="R707" s="348"/>
      <c r="S707" s="348"/>
      <c r="T707" s="348"/>
      <c r="U707" s="348"/>
      <c r="V707" s="348"/>
      <c r="W707" s="348"/>
      <c r="X707" s="348"/>
      <c r="Y707" s="348"/>
      <c r="Z707" s="348"/>
    </row>
    <row r="708">
      <c r="A708" s="348"/>
      <c r="B708" s="348"/>
      <c r="C708" s="348"/>
      <c r="D708" s="348"/>
      <c r="E708" s="348"/>
      <c r="F708" s="348"/>
      <c r="G708" s="348"/>
      <c r="H708" s="348"/>
      <c r="I708" s="348"/>
      <c r="J708" s="348"/>
      <c r="K708" s="348"/>
      <c r="L708" s="348"/>
      <c r="M708" s="348"/>
      <c r="N708" s="348"/>
      <c r="O708" s="348"/>
      <c r="P708" s="348"/>
      <c r="Q708" s="348"/>
      <c r="R708" s="348"/>
      <c r="S708" s="348"/>
      <c r="T708" s="348"/>
      <c r="U708" s="348"/>
      <c r="V708" s="348"/>
      <c r="W708" s="348"/>
      <c r="X708" s="348"/>
      <c r="Y708" s="348"/>
      <c r="Z708" s="348"/>
    </row>
    <row r="709">
      <c r="A709" s="348"/>
      <c r="B709" s="348"/>
      <c r="C709" s="348"/>
      <c r="D709" s="348"/>
      <c r="E709" s="348"/>
      <c r="F709" s="348"/>
      <c r="G709" s="348"/>
      <c r="H709" s="348"/>
      <c r="I709" s="348"/>
      <c r="J709" s="348"/>
      <c r="K709" s="348"/>
      <c r="L709" s="348"/>
      <c r="M709" s="348"/>
      <c r="N709" s="348"/>
      <c r="O709" s="348"/>
      <c r="P709" s="348"/>
      <c r="Q709" s="348"/>
      <c r="R709" s="348"/>
      <c r="S709" s="348"/>
      <c r="T709" s="348"/>
      <c r="U709" s="348"/>
      <c r="V709" s="348"/>
      <c r="W709" s="348"/>
      <c r="X709" s="348"/>
      <c r="Y709" s="348"/>
      <c r="Z709" s="348"/>
    </row>
    <row r="710">
      <c r="A710" s="348"/>
      <c r="B710" s="348"/>
      <c r="C710" s="348"/>
      <c r="D710" s="348"/>
      <c r="E710" s="348"/>
      <c r="F710" s="348"/>
      <c r="G710" s="348"/>
      <c r="H710" s="348"/>
      <c r="I710" s="348"/>
      <c r="J710" s="348"/>
      <c r="K710" s="348"/>
      <c r="L710" s="348"/>
      <c r="M710" s="348"/>
      <c r="N710" s="348"/>
      <c r="O710" s="348"/>
      <c r="P710" s="348"/>
      <c r="Q710" s="348"/>
      <c r="R710" s="348"/>
      <c r="S710" s="348"/>
      <c r="T710" s="348"/>
      <c r="U710" s="348"/>
      <c r="V710" s="348"/>
      <c r="W710" s="348"/>
      <c r="X710" s="348"/>
      <c r="Y710" s="348"/>
      <c r="Z710" s="348"/>
    </row>
    <row r="711">
      <c r="A711" s="348"/>
      <c r="B711" s="348"/>
      <c r="C711" s="348"/>
      <c r="D711" s="348"/>
      <c r="E711" s="348"/>
      <c r="F711" s="348"/>
      <c r="G711" s="348"/>
      <c r="H711" s="348"/>
      <c r="I711" s="348"/>
      <c r="J711" s="348"/>
      <c r="K711" s="348"/>
      <c r="L711" s="348"/>
      <c r="M711" s="348"/>
      <c r="N711" s="348"/>
      <c r="O711" s="348"/>
      <c r="P711" s="348"/>
      <c r="Q711" s="348"/>
      <c r="R711" s="348"/>
      <c r="S711" s="348"/>
      <c r="T711" s="348"/>
      <c r="U711" s="348"/>
      <c r="V711" s="348"/>
      <c r="W711" s="348"/>
      <c r="X711" s="348"/>
      <c r="Y711" s="348"/>
      <c r="Z711" s="348"/>
    </row>
    <row r="712">
      <c r="A712" s="348"/>
      <c r="B712" s="348"/>
      <c r="C712" s="348"/>
      <c r="D712" s="348"/>
      <c r="E712" s="348"/>
      <c r="F712" s="348"/>
      <c r="G712" s="348"/>
      <c r="H712" s="348"/>
      <c r="I712" s="348"/>
      <c r="J712" s="348"/>
      <c r="K712" s="348"/>
      <c r="L712" s="348"/>
      <c r="M712" s="348"/>
      <c r="N712" s="348"/>
      <c r="O712" s="348"/>
      <c r="P712" s="348"/>
      <c r="Q712" s="348"/>
      <c r="R712" s="348"/>
      <c r="S712" s="348"/>
      <c r="T712" s="348"/>
      <c r="U712" s="348"/>
      <c r="V712" s="348"/>
      <c r="W712" s="348"/>
      <c r="X712" s="348"/>
      <c r="Y712" s="348"/>
      <c r="Z712" s="348"/>
    </row>
    <row r="713">
      <c r="A713" s="348"/>
      <c r="B713" s="348"/>
      <c r="C713" s="348"/>
      <c r="D713" s="348"/>
      <c r="E713" s="348"/>
      <c r="F713" s="348"/>
      <c r="G713" s="348"/>
      <c r="H713" s="348"/>
      <c r="I713" s="348"/>
      <c r="J713" s="348"/>
      <c r="K713" s="348"/>
      <c r="L713" s="348"/>
      <c r="M713" s="348"/>
      <c r="N713" s="348"/>
      <c r="O713" s="348"/>
      <c r="P713" s="348"/>
      <c r="Q713" s="348"/>
      <c r="R713" s="348"/>
      <c r="S713" s="348"/>
      <c r="T713" s="348"/>
      <c r="U713" s="348"/>
      <c r="V713" s="348"/>
      <c r="W713" s="348"/>
      <c r="X713" s="348"/>
      <c r="Y713" s="348"/>
      <c r="Z713" s="348"/>
    </row>
    <row r="714">
      <c r="A714" s="348"/>
      <c r="B714" s="348"/>
      <c r="C714" s="348"/>
      <c r="D714" s="348"/>
      <c r="E714" s="348"/>
      <c r="F714" s="348"/>
      <c r="G714" s="348"/>
      <c r="H714" s="348"/>
      <c r="I714" s="348"/>
      <c r="J714" s="348"/>
      <c r="K714" s="348"/>
      <c r="L714" s="348"/>
      <c r="M714" s="348"/>
      <c r="N714" s="348"/>
      <c r="O714" s="348"/>
      <c r="P714" s="348"/>
      <c r="Q714" s="348"/>
      <c r="R714" s="348"/>
      <c r="S714" s="348"/>
      <c r="T714" s="348"/>
      <c r="U714" s="348"/>
      <c r="V714" s="348"/>
      <c r="W714" s="348"/>
      <c r="X714" s="348"/>
      <c r="Y714" s="348"/>
      <c r="Z714" s="348"/>
    </row>
    <row r="715">
      <c r="A715" s="348"/>
      <c r="B715" s="348"/>
      <c r="C715" s="348"/>
      <c r="D715" s="348"/>
      <c r="E715" s="348"/>
      <c r="F715" s="348"/>
      <c r="G715" s="348"/>
      <c r="H715" s="348"/>
      <c r="I715" s="348"/>
      <c r="J715" s="348"/>
      <c r="K715" s="348"/>
      <c r="L715" s="348"/>
      <c r="M715" s="348"/>
      <c r="N715" s="348"/>
      <c r="O715" s="348"/>
      <c r="P715" s="348"/>
      <c r="Q715" s="348"/>
      <c r="R715" s="348"/>
      <c r="S715" s="348"/>
      <c r="T715" s="348"/>
      <c r="U715" s="348"/>
      <c r="V715" s="348"/>
      <c r="W715" s="348"/>
      <c r="X715" s="348"/>
      <c r="Y715" s="348"/>
      <c r="Z715" s="348"/>
    </row>
    <row r="716">
      <c r="A716" s="348"/>
      <c r="B716" s="348"/>
      <c r="C716" s="348"/>
      <c r="D716" s="348"/>
      <c r="E716" s="348"/>
      <c r="F716" s="348"/>
      <c r="G716" s="348"/>
      <c r="H716" s="348"/>
      <c r="I716" s="348"/>
      <c r="J716" s="348"/>
      <c r="K716" s="348"/>
      <c r="L716" s="348"/>
      <c r="M716" s="348"/>
      <c r="N716" s="348"/>
      <c r="O716" s="348"/>
      <c r="P716" s="348"/>
      <c r="Q716" s="348"/>
      <c r="R716" s="348"/>
      <c r="S716" s="348"/>
      <c r="T716" s="348"/>
      <c r="U716" s="348"/>
      <c r="V716" s="348"/>
      <c r="W716" s="348"/>
      <c r="X716" s="348"/>
      <c r="Y716" s="348"/>
      <c r="Z716" s="348"/>
    </row>
    <row r="717">
      <c r="A717" s="348"/>
      <c r="B717" s="348"/>
      <c r="C717" s="348"/>
      <c r="D717" s="348"/>
      <c r="E717" s="348"/>
      <c r="F717" s="348"/>
      <c r="G717" s="348"/>
      <c r="H717" s="348"/>
      <c r="I717" s="348"/>
      <c r="J717" s="348"/>
      <c r="K717" s="348"/>
      <c r="L717" s="348"/>
      <c r="M717" s="348"/>
      <c r="N717" s="348"/>
      <c r="O717" s="348"/>
      <c r="P717" s="348"/>
      <c r="Q717" s="348"/>
      <c r="R717" s="348"/>
      <c r="S717" s="348"/>
      <c r="T717" s="348"/>
      <c r="U717" s="348"/>
      <c r="V717" s="348"/>
      <c r="W717" s="348"/>
      <c r="X717" s="348"/>
      <c r="Y717" s="348"/>
      <c r="Z717" s="348"/>
    </row>
    <row r="718">
      <c r="A718" s="348"/>
      <c r="B718" s="348"/>
      <c r="C718" s="348"/>
      <c r="D718" s="348"/>
      <c r="E718" s="348"/>
      <c r="F718" s="348"/>
      <c r="G718" s="348"/>
      <c r="H718" s="348"/>
      <c r="I718" s="348"/>
      <c r="J718" s="348"/>
      <c r="K718" s="348"/>
      <c r="L718" s="348"/>
      <c r="M718" s="348"/>
      <c r="N718" s="348"/>
      <c r="O718" s="348"/>
      <c r="P718" s="348"/>
      <c r="Q718" s="348"/>
      <c r="R718" s="348"/>
      <c r="S718" s="348"/>
      <c r="T718" s="348"/>
      <c r="U718" s="348"/>
      <c r="V718" s="348"/>
      <c r="W718" s="348"/>
      <c r="X718" s="348"/>
      <c r="Y718" s="348"/>
      <c r="Z718" s="348"/>
    </row>
    <row r="719">
      <c r="A719" s="348"/>
      <c r="B719" s="348"/>
      <c r="C719" s="348"/>
      <c r="D719" s="348"/>
      <c r="E719" s="348"/>
      <c r="F719" s="348"/>
      <c r="G719" s="348"/>
      <c r="H719" s="348"/>
      <c r="I719" s="348"/>
      <c r="J719" s="348"/>
      <c r="K719" s="348"/>
      <c r="L719" s="348"/>
      <c r="M719" s="348"/>
      <c r="N719" s="348"/>
      <c r="O719" s="348"/>
      <c r="P719" s="348"/>
      <c r="Q719" s="348"/>
      <c r="R719" s="348"/>
      <c r="S719" s="348"/>
      <c r="T719" s="348"/>
      <c r="U719" s="348"/>
      <c r="V719" s="348"/>
      <c r="W719" s="348"/>
      <c r="X719" s="348"/>
      <c r="Y719" s="348"/>
      <c r="Z719" s="348"/>
    </row>
    <row r="720">
      <c r="A720" s="348"/>
      <c r="B720" s="348"/>
      <c r="C720" s="348"/>
      <c r="D720" s="348"/>
      <c r="E720" s="348"/>
      <c r="F720" s="348"/>
      <c r="G720" s="348"/>
      <c r="H720" s="348"/>
      <c r="I720" s="348"/>
      <c r="J720" s="348"/>
      <c r="K720" s="348"/>
      <c r="L720" s="348"/>
      <c r="M720" s="348"/>
      <c r="N720" s="348"/>
      <c r="O720" s="348"/>
      <c r="P720" s="348"/>
      <c r="Q720" s="348"/>
      <c r="R720" s="348"/>
      <c r="S720" s="348"/>
      <c r="T720" s="348"/>
      <c r="U720" s="348"/>
      <c r="V720" s="348"/>
      <c r="W720" s="348"/>
      <c r="X720" s="348"/>
      <c r="Y720" s="348"/>
      <c r="Z720" s="348"/>
    </row>
    <row r="721">
      <c r="A721" s="348"/>
      <c r="B721" s="348"/>
      <c r="C721" s="348"/>
      <c r="D721" s="348"/>
      <c r="E721" s="348"/>
      <c r="F721" s="348"/>
      <c r="G721" s="348"/>
      <c r="H721" s="348"/>
      <c r="I721" s="348"/>
      <c r="J721" s="348"/>
      <c r="K721" s="348"/>
      <c r="L721" s="348"/>
      <c r="M721" s="348"/>
      <c r="N721" s="348"/>
      <c r="O721" s="348"/>
      <c r="P721" s="348"/>
      <c r="Q721" s="348"/>
      <c r="R721" s="348"/>
      <c r="S721" s="348"/>
      <c r="T721" s="348"/>
      <c r="U721" s="348"/>
      <c r="V721" s="348"/>
      <c r="W721" s="348"/>
      <c r="X721" s="348"/>
      <c r="Y721" s="348"/>
      <c r="Z721" s="348"/>
    </row>
    <row r="722">
      <c r="A722" s="348"/>
      <c r="B722" s="348"/>
      <c r="C722" s="348"/>
      <c r="D722" s="348"/>
      <c r="E722" s="348"/>
      <c r="F722" s="348"/>
      <c r="G722" s="348"/>
      <c r="H722" s="348"/>
      <c r="I722" s="348"/>
      <c r="J722" s="348"/>
      <c r="K722" s="348"/>
      <c r="L722" s="348"/>
      <c r="M722" s="348"/>
      <c r="N722" s="348"/>
      <c r="O722" s="348"/>
      <c r="P722" s="348"/>
      <c r="Q722" s="348"/>
      <c r="R722" s="348"/>
      <c r="S722" s="348"/>
      <c r="T722" s="348"/>
      <c r="U722" s="348"/>
      <c r="V722" s="348"/>
      <c r="W722" s="348"/>
      <c r="X722" s="348"/>
      <c r="Y722" s="348"/>
      <c r="Z722" s="348"/>
    </row>
    <row r="723">
      <c r="A723" s="348"/>
      <c r="B723" s="348"/>
      <c r="C723" s="348"/>
      <c r="D723" s="348"/>
      <c r="E723" s="348"/>
      <c r="F723" s="348"/>
      <c r="G723" s="348"/>
      <c r="H723" s="348"/>
      <c r="I723" s="348"/>
      <c r="J723" s="348"/>
      <c r="K723" s="348"/>
      <c r="L723" s="348"/>
      <c r="M723" s="348"/>
      <c r="N723" s="348"/>
      <c r="O723" s="348"/>
      <c r="P723" s="348"/>
      <c r="Q723" s="348"/>
      <c r="R723" s="348"/>
      <c r="S723" s="348"/>
      <c r="T723" s="348"/>
      <c r="U723" s="348"/>
      <c r="V723" s="348"/>
      <c r="W723" s="348"/>
      <c r="X723" s="348"/>
      <c r="Y723" s="348"/>
      <c r="Z723" s="348"/>
    </row>
    <row r="724">
      <c r="A724" s="348"/>
      <c r="B724" s="348"/>
      <c r="C724" s="348"/>
      <c r="D724" s="348"/>
      <c r="E724" s="348"/>
      <c r="F724" s="348"/>
      <c r="G724" s="348"/>
      <c r="H724" s="348"/>
      <c r="I724" s="348"/>
      <c r="J724" s="348"/>
      <c r="K724" s="348"/>
      <c r="L724" s="348"/>
      <c r="M724" s="348"/>
      <c r="N724" s="348"/>
      <c r="O724" s="348"/>
      <c r="P724" s="348"/>
      <c r="Q724" s="348"/>
      <c r="R724" s="348"/>
      <c r="S724" s="348"/>
      <c r="T724" s="348"/>
      <c r="U724" s="348"/>
      <c r="V724" s="348"/>
      <c r="W724" s="348"/>
      <c r="X724" s="348"/>
      <c r="Y724" s="348"/>
      <c r="Z724" s="348"/>
    </row>
    <row r="725">
      <c r="A725" s="348"/>
      <c r="B725" s="348"/>
      <c r="C725" s="348"/>
      <c r="D725" s="348"/>
      <c r="E725" s="348"/>
      <c r="F725" s="348"/>
      <c r="G725" s="348"/>
      <c r="H725" s="348"/>
      <c r="I725" s="348"/>
      <c r="J725" s="348"/>
      <c r="K725" s="348"/>
      <c r="L725" s="348"/>
      <c r="M725" s="348"/>
      <c r="N725" s="348"/>
      <c r="O725" s="348"/>
      <c r="P725" s="348"/>
      <c r="Q725" s="348"/>
      <c r="R725" s="348"/>
      <c r="S725" s="348"/>
      <c r="T725" s="348"/>
      <c r="U725" s="348"/>
      <c r="V725" s="348"/>
      <c r="W725" s="348"/>
      <c r="X725" s="348"/>
      <c r="Y725" s="348"/>
      <c r="Z725" s="348"/>
    </row>
    <row r="726">
      <c r="A726" s="348"/>
      <c r="B726" s="348"/>
      <c r="C726" s="348"/>
      <c r="D726" s="348"/>
      <c r="E726" s="348"/>
      <c r="F726" s="348"/>
      <c r="G726" s="348"/>
      <c r="H726" s="348"/>
      <c r="I726" s="348"/>
      <c r="J726" s="348"/>
      <c r="K726" s="348"/>
      <c r="L726" s="348"/>
      <c r="M726" s="348"/>
      <c r="N726" s="348"/>
      <c r="O726" s="348"/>
      <c r="P726" s="348"/>
      <c r="Q726" s="348"/>
      <c r="R726" s="348"/>
      <c r="S726" s="348"/>
      <c r="T726" s="348"/>
      <c r="U726" s="348"/>
      <c r="V726" s="348"/>
      <c r="W726" s="348"/>
      <c r="X726" s="348"/>
      <c r="Y726" s="348"/>
      <c r="Z726" s="348"/>
    </row>
    <row r="727">
      <c r="A727" s="348"/>
      <c r="B727" s="348"/>
      <c r="C727" s="348"/>
      <c r="D727" s="348"/>
      <c r="E727" s="348"/>
      <c r="F727" s="348"/>
      <c r="G727" s="348"/>
      <c r="H727" s="348"/>
      <c r="I727" s="348"/>
      <c r="J727" s="348"/>
      <c r="K727" s="348"/>
      <c r="L727" s="348"/>
      <c r="M727" s="348"/>
      <c r="N727" s="348"/>
      <c r="O727" s="348"/>
      <c r="P727" s="348"/>
      <c r="Q727" s="348"/>
      <c r="R727" s="348"/>
      <c r="S727" s="348"/>
      <c r="T727" s="348"/>
      <c r="U727" s="348"/>
      <c r="V727" s="348"/>
      <c r="W727" s="348"/>
      <c r="X727" s="348"/>
      <c r="Y727" s="348"/>
      <c r="Z727" s="348"/>
    </row>
    <row r="728">
      <c r="A728" s="348"/>
      <c r="B728" s="348"/>
      <c r="C728" s="348"/>
      <c r="D728" s="348"/>
      <c r="E728" s="348"/>
      <c r="F728" s="348"/>
      <c r="G728" s="348"/>
      <c r="H728" s="348"/>
      <c r="I728" s="348"/>
      <c r="J728" s="348"/>
      <c r="K728" s="348"/>
      <c r="L728" s="348"/>
      <c r="M728" s="348"/>
      <c r="N728" s="348"/>
      <c r="O728" s="348"/>
      <c r="P728" s="348"/>
      <c r="Q728" s="348"/>
      <c r="R728" s="348"/>
      <c r="S728" s="348"/>
      <c r="T728" s="348"/>
      <c r="U728" s="348"/>
      <c r="V728" s="348"/>
      <c r="W728" s="348"/>
      <c r="X728" s="348"/>
      <c r="Y728" s="348"/>
      <c r="Z728" s="348"/>
    </row>
    <row r="729">
      <c r="A729" s="348"/>
      <c r="B729" s="348"/>
      <c r="C729" s="348"/>
      <c r="D729" s="348"/>
      <c r="E729" s="348"/>
      <c r="F729" s="348"/>
      <c r="G729" s="348"/>
      <c r="H729" s="348"/>
      <c r="I729" s="348"/>
      <c r="J729" s="348"/>
      <c r="K729" s="348"/>
      <c r="L729" s="348"/>
      <c r="M729" s="348"/>
      <c r="N729" s="348"/>
      <c r="O729" s="348"/>
      <c r="P729" s="348"/>
      <c r="Q729" s="348"/>
      <c r="R729" s="348"/>
      <c r="S729" s="348"/>
      <c r="T729" s="348"/>
      <c r="U729" s="348"/>
      <c r="V729" s="348"/>
      <c r="W729" s="348"/>
      <c r="X729" s="348"/>
      <c r="Y729" s="348"/>
      <c r="Z729" s="348"/>
    </row>
    <row r="730">
      <c r="A730" s="348"/>
      <c r="B730" s="348"/>
      <c r="C730" s="348"/>
      <c r="D730" s="348"/>
      <c r="E730" s="348"/>
      <c r="F730" s="348"/>
      <c r="G730" s="348"/>
      <c r="H730" s="348"/>
      <c r="I730" s="348"/>
      <c r="J730" s="348"/>
      <c r="K730" s="348"/>
      <c r="L730" s="348"/>
      <c r="M730" s="348"/>
      <c r="N730" s="348"/>
      <c r="O730" s="348"/>
      <c r="P730" s="348"/>
      <c r="Q730" s="348"/>
      <c r="R730" s="348"/>
      <c r="S730" s="348"/>
      <c r="T730" s="348"/>
      <c r="U730" s="348"/>
      <c r="V730" s="348"/>
      <c r="W730" s="348"/>
      <c r="X730" s="348"/>
      <c r="Y730" s="348"/>
      <c r="Z730" s="348"/>
    </row>
    <row r="731">
      <c r="A731" s="348"/>
      <c r="B731" s="348"/>
      <c r="C731" s="348"/>
      <c r="D731" s="348"/>
      <c r="E731" s="348"/>
      <c r="F731" s="348"/>
      <c r="G731" s="348"/>
      <c r="H731" s="348"/>
      <c r="I731" s="348"/>
      <c r="J731" s="348"/>
      <c r="K731" s="348"/>
      <c r="L731" s="348"/>
      <c r="M731" s="348"/>
      <c r="N731" s="348"/>
      <c r="O731" s="348"/>
      <c r="P731" s="348"/>
      <c r="Q731" s="348"/>
      <c r="R731" s="348"/>
      <c r="S731" s="348"/>
      <c r="T731" s="348"/>
      <c r="U731" s="348"/>
      <c r="V731" s="348"/>
      <c r="W731" s="348"/>
      <c r="X731" s="348"/>
      <c r="Y731" s="348"/>
      <c r="Z731" s="348"/>
    </row>
    <row r="732">
      <c r="A732" s="348"/>
      <c r="B732" s="348"/>
      <c r="C732" s="348"/>
      <c r="D732" s="348"/>
      <c r="E732" s="348"/>
      <c r="F732" s="348"/>
      <c r="G732" s="348"/>
      <c r="H732" s="348"/>
      <c r="I732" s="348"/>
      <c r="J732" s="348"/>
      <c r="K732" s="348"/>
      <c r="L732" s="348"/>
      <c r="M732" s="348"/>
      <c r="N732" s="348"/>
      <c r="O732" s="348"/>
      <c r="P732" s="348"/>
      <c r="Q732" s="348"/>
      <c r="R732" s="348"/>
      <c r="S732" s="348"/>
      <c r="T732" s="348"/>
      <c r="U732" s="348"/>
      <c r="V732" s="348"/>
      <c r="W732" s="348"/>
      <c r="X732" s="348"/>
      <c r="Y732" s="348"/>
      <c r="Z732" s="348"/>
    </row>
    <row r="733">
      <c r="A733" s="348"/>
      <c r="B733" s="348"/>
      <c r="C733" s="348"/>
      <c r="D733" s="348"/>
      <c r="E733" s="348"/>
      <c r="F733" s="348"/>
      <c r="G733" s="348"/>
      <c r="H733" s="348"/>
      <c r="I733" s="348"/>
      <c r="J733" s="348"/>
      <c r="K733" s="348"/>
      <c r="L733" s="348"/>
      <c r="M733" s="348"/>
      <c r="N733" s="348"/>
      <c r="O733" s="348"/>
      <c r="P733" s="348"/>
      <c r="Q733" s="348"/>
      <c r="R733" s="348"/>
      <c r="S733" s="348"/>
      <c r="T733" s="348"/>
      <c r="U733" s="348"/>
      <c r="V733" s="348"/>
      <c r="W733" s="348"/>
      <c r="X733" s="348"/>
      <c r="Y733" s="348"/>
      <c r="Z733" s="348"/>
    </row>
    <row r="734">
      <c r="A734" s="348"/>
      <c r="B734" s="348"/>
      <c r="C734" s="348"/>
      <c r="D734" s="348"/>
      <c r="E734" s="348"/>
      <c r="F734" s="348"/>
      <c r="G734" s="348"/>
      <c r="H734" s="348"/>
      <c r="I734" s="348"/>
      <c r="J734" s="348"/>
      <c r="K734" s="348"/>
      <c r="L734" s="348"/>
      <c r="M734" s="348"/>
      <c r="N734" s="348"/>
      <c r="O734" s="348"/>
      <c r="P734" s="348"/>
      <c r="Q734" s="348"/>
      <c r="R734" s="348"/>
      <c r="S734" s="348"/>
      <c r="T734" s="348"/>
      <c r="U734" s="348"/>
      <c r="V734" s="348"/>
      <c r="W734" s="348"/>
      <c r="X734" s="348"/>
      <c r="Y734" s="348"/>
      <c r="Z734" s="348"/>
    </row>
    <row r="735">
      <c r="A735" s="348"/>
      <c r="B735" s="348"/>
      <c r="C735" s="348"/>
      <c r="D735" s="348"/>
      <c r="E735" s="348"/>
      <c r="F735" s="348"/>
      <c r="G735" s="348"/>
      <c r="H735" s="348"/>
      <c r="I735" s="348"/>
      <c r="J735" s="348"/>
      <c r="K735" s="348"/>
      <c r="L735" s="348"/>
      <c r="M735" s="348"/>
      <c r="N735" s="348"/>
      <c r="O735" s="348"/>
      <c r="P735" s="348"/>
      <c r="Q735" s="348"/>
      <c r="R735" s="348"/>
      <c r="S735" s="348"/>
      <c r="T735" s="348"/>
      <c r="U735" s="348"/>
      <c r="V735" s="348"/>
      <c r="W735" s="348"/>
      <c r="X735" s="348"/>
      <c r="Y735" s="348"/>
      <c r="Z735" s="348"/>
    </row>
    <row r="736">
      <c r="A736" s="348"/>
      <c r="B736" s="348"/>
      <c r="C736" s="348"/>
      <c r="D736" s="348"/>
      <c r="E736" s="348"/>
      <c r="F736" s="348"/>
      <c r="G736" s="348"/>
      <c r="H736" s="348"/>
      <c r="I736" s="348"/>
      <c r="J736" s="348"/>
      <c r="K736" s="348"/>
      <c r="L736" s="348"/>
      <c r="M736" s="348"/>
      <c r="N736" s="348"/>
      <c r="O736" s="348"/>
      <c r="P736" s="348"/>
      <c r="Q736" s="348"/>
      <c r="R736" s="348"/>
      <c r="S736" s="348"/>
      <c r="T736" s="348"/>
      <c r="U736" s="348"/>
      <c r="V736" s="348"/>
      <c r="W736" s="348"/>
      <c r="X736" s="348"/>
      <c r="Y736" s="348"/>
      <c r="Z736" s="348"/>
    </row>
    <row r="737">
      <c r="A737" s="348"/>
      <c r="B737" s="348"/>
      <c r="C737" s="348"/>
      <c r="D737" s="348"/>
      <c r="E737" s="348"/>
      <c r="F737" s="348"/>
      <c r="G737" s="348"/>
      <c r="H737" s="348"/>
      <c r="I737" s="348"/>
      <c r="J737" s="348"/>
      <c r="K737" s="348"/>
      <c r="L737" s="348"/>
      <c r="M737" s="348"/>
      <c r="N737" s="348"/>
      <c r="O737" s="348"/>
      <c r="P737" s="348"/>
      <c r="Q737" s="348"/>
      <c r="R737" s="348"/>
      <c r="S737" s="348"/>
      <c r="T737" s="348"/>
      <c r="U737" s="348"/>
      <c r="V737" s="348"/>
      <c r="W737" s="348"/>
      <c r="X737" s="348"/>
      <c r="Y737" s="348"/>
      <c r="Z737" s="348"/>
    </row>
    <row r="738">
      <c r="A738" s="348"/>
      <c r="B738" s="348"/>
      <c r="C738" s="348"/>
      <c r="D738" s="348"/>
      <c r="E738" s="348"/>
      <c r="F738" s="348"/>
      <c r="G738" s="348"/>
      <c r="H738" s="348"/>
      <c r="I738" s="348"/>
      <c r="J738" s="348"/>
      <c r="K738" s="348"/>
      <c r="L738" s="348"/>
      <c r="M738" s="348"/>
      <c r="N738" s="348"/>
      <c r="O738" s="348"/>
      <c r="P738" s="348"/>
      <c r="Q738" s="348"/>
      <c r="R738" s="348"/>
      <c r="S738" s="348"/>
      <c r="T738" s="348"/>
      <c r="U738" s="348"/>
      <c r="V738" s="348"/>
      <c r="W738" s="348"/>
      <c r="X738" s="348"/>
      <c r="Y738" s="348"/>
      <c r="Z738" s="348"/>
    </row>
    <row r="739">
      <c r="A739" s="348"/>
      <c r="B739" s="348"/>
      <c r="C739" s="348"/>
      <c r="D739" s="348"/>
      <c r="E739" s="348"/>
      <c r="F739" s="348"/>
      <c r="G739" s="348"/>
      <c r="H739" s="348"/>
      <c r="I739" s="348"/>
      <c r="J739" s="348"/>
      <c r="K739" s="348"/>
      <c r="L739" s="348"/>
      <c r="M739" s="348"/>
      <c r="N739" s="348"/>
      <c r="O739" s="348"/>
      <c r="P739" s="348"/>
      <c r="Q739" s="348"/>
      <c r="R739" s="348"/>
      <c r="S739" s="348"/>
      <c r="T739" s="348"/>
      <c r="U739" s="348"/>
      <c r="V739" s="348"/>
      <c r="W739" s="348"/>
      <c r="X739" s="348"/>
      <c r="Y739" s="348"/>
      <c r="Z739" s="348"/>
    </row>
    <row r="740">
      <c r="A740" s="348"/>
      <c r="B740" s="348"/>
      <c r="C740" s="348"/>
      <c r="D740" s="348"/>
      <c r="E740" s="348"/>
      <c r="F740" s="348"/>
      <c r="G740" s="348"/>
      <c r="H740" s="348"/>
      <c r="I740" s="348"/>
      <c r="J740" s="348"/>
      <c r="K740" s="348"/>
      <c r="L740" s="348"/>
      <c r="M740" s="348"/>
      <c r="N740" s="348"/>
      <c r="O740" s="348"/>
      <c r="P740" s="348"/>
      <c r="Q740" s="348"/>
      <c r="R740" s="348"/>
      <c r="S740" s="348"/>
      <c r="T740" s="348"/>
      <c r="U740" s="348"/>
      <c r="V740" s="348"/>
      <c r="W740" s="348"/>
      <c r="X740" s="348"/>
      <c r="Y740" s="348"/>
      <c r="Z740" s="348"/>
    </row>
    <row r="741">
      <c r="A741" s="348"/>
      <c r="B741" s="348"/>
      <c r="C741" s="348"/>
      <c r="D741" s="348"/>
      <c r="E741" s="348"/>
      <c r="F741" s="348"/>
      <c r="G741" s="348"/>
      <c r="H741" s="348"/>
      <c r="I741" s="348"/>
      <c r="J741" s="348"/>
      <c r="K741" s="348"/>
      <c r="L741" s="348"/>
      <c r="M741" s="348"/>
      <c r="N741" s="348"/>
      <c r="O741" s="348"/>
      <c r="P741" s="348"/>
      <c r="Q741" s="348"/>
      <c r="R741" s="348"/>
      <c r="S741" s="348"/>
      <c r="T741" s="348"/>
      <c r="U741" s="348"/>
      <c r="V741" s="348"/>
      <c r="W741" s="348"/>
      <c r="X741" s="348"/>
      <c r="Y741" s="348"/>
      <c r="Z741" s="348"/>
    </row>
    <row r="742">
      <c r="A742" s="348"/>
      <c r="B742" s="348"/>
      <c r="C742" s="348"/>
      <c r="D742" s="348"/>
      <c r="E742" s="348"/>
      <c r="F742" s="348"/>
      <c r="G742" s="348"/>
      <c r="H742" s="348"/>
      <c r="I742" s="348"/>
      <c r="J742" s="348"/>
      <c r="K742" s="348"/>
      <c r="L742" s="348"/>
      <c r="M742" s="348"/>
      <c r="N742" s="348"/>
      <c r="O742" s="348"/>
      <c r="P742" s="348"/>
      <c r="Q742" s="348"/>
      <c r="R742" s="348"/>
      <c r="S742" s="348"/>
      <c r="T742" s="348"/>
      <c r="U742" s="348"/>
      <c r="V742" s="348"/>
      <c r="W742" s="348"/>
      <c r="X742" s="348"/>
      <c r="Y742" s="348"/>
      <c r="Z742" s="348"/>
    </row>
    <row r="743">
      <c r="A743" s="348"/>
      <c r="B743" s="348"/>
      <c r="C743" s="348"/>
      <c r="D743" s="348"/>
      <c r="E743" s="348"/>
      <c r="F743" s="348"/>
      <c r="G743" s="348"/>
      <c r="H743" s="348"/>
      <c r="I743" s="348"/>
      <c r="J743" s="348"/>
      <c r="K743" s="348"/>
      <c r="L743" s="348"/>
      <c r="M743" s="348"/>
      <c r="N743" s="348"/>
      <c r="O743" s="348"/>
      <c r="P743" s="348"/>
      <c r="Q743" s="348"/>
      <c r="R743" s="348"/>
      <c r="S743" s="348"/>
      <c r="T743" s="348"/>
      <c r="U743" s="348"/>
      <c r="V743" s="348"/>
      <c r="W743" s="348"/>
      <c r="X743" s="348"/>
      <c r="Y743" s="348"/>
      <c r="Z743" s="348"/>
    </row>
    <row r="744">
      <c r="A744" s="348"/>
      <c r="B744" s="348"/>
      <c r="C744" s="348"/>
      <c r="D744" s="348"/>
      <c r="E744" s="348"/>
      <c r="F744" s="348"/>
      <c r="G744" s="348"/>
      <c r="H744" s="348"/>
      <c r="I744" s="348"/>
      <c r="J744" s="348"/>
      <c r="K744" s="348"/>
      <c r="L744" s="348"/>
      <c r="M744" s="348"/>
      <c r="N744" s="348"/>
      <c r="O744" s="348"/>
      <c r="P744" s="348"/>
      <c r="Q744" s="348"/>
      <c r="R744" s="348"/>
      <c r="S744" s="348"/>
      <c r="T744" s="348"/>
      <c r="U744" s="348"/>
      <c r="V744" s="348"/>
      <c r="W744" s="348"/>
      <c r="X744" s="348"/>
      <c r="Y744" s="348"/>
      <c r="Z744" s="348"/>
    </row>
    <row r="745">
      <c r="A745" s="348"/>
      <c r="B745" s="348"/>
      <c r="C745" s="348"/>
      <c r="D745" s="348"/>
      <c r="E745" s="348"/>
      <c r="F745" s="348"/>
      <c r="G745" s="348"/>
      <c r="H745" s="348"/>
      <c r="I745" s="348"/>
      <c r="J745" s="348"/>
      <c r="K745" s="348"/>
      <c r="L745" s="348"/>
      <c r="M745" s="348"/>
      <c r="N745" s="348"/>
      <c r="O745" s="348"/>
      <c r="P745" s="348"/>
      <c r="Q745" s="348"/>
      <c r="R745" s="348"/>
      <c r="S745" s="348"/>
      <c r="T745" s="348"/>
      <c r="U745" s="348"/>
      <c r="V745" s="348"/>
      <c r="W745" s="348"/>
      <c r="X745" s="348"/>
      <c r="Y745" s="348"/>
      <c r="Z745" s="348"/>
    </row>
    <row r="746">
      <c r="A746" s="348"/>
      <c r="B746" s="348"/>
      <c r="C746" s="348"/>
      <c r="D746" s="348"/>
      <c r="E746" s="348"/>
      <c r="F746" s="348"/>
      <c r="G746" s="348"/>
      <c r="H746" s="348"/>
      <c r="I746" s="348"/>
      <c r="J746" s="348"/>
      <c r="K746" s="348"/>
      <c r="L746" s="348"/>
      <c r="M746" s="348"/>
      <c r="N746" s="348"/>
      <c r="O746" s="348"/>
      <c r="P746" s="348"/>
      <c r="Q746" s="348"/>
      <c r="R746" s="348"/>
      <c r="S746" s="348"/>
      <c r="T746" s="348"/>
      <c r="U746" s="348"/>
      <c r="V746" s="348"/>
      <c r="W746" s="348"/>
      <c r="X746" s="348"/>
      <c r="Y746" s="348"/>
      <c r="Z746" s="348"/>
    </row>
    <row r="747">
      <c r="A747" s="348"/>
      <c r="B747" s="348"/>
      <c r="C747" s="348"/>
      <c r="D747" s="348"/>
      <c r="E747" s="348"/>
      <c r="F747" s="348"/>
      <c r="G747" s="348"/>
      <c r="H747" s="348"/>
      <c r="I747" s="348"/>
      <c r="J747" s="348"/>
      <c r="K747" s="348"/>
      <c r="L747" s="348"/>
      <c r="M747" s="348"/>
      <c r="N747" s="348"/>
      <c r="O747" s="348"/>
      <c r="P747" s="348"/>
      <c r="Q747" s="348"/>
      <c r="R747" s="348"/>
      <c r="S747" s="348"/>
      <c r="T747" s="348"/>
      <c r="U747" s="348"/>
      <c r="V747" s="348"/>
      <c r="W747" s="348"/>
      <c r="X747" s="348"/>
      <c r="Y747" s="348"/>
      <c r="Z747" s="348"/>
    </row>
    <row r="748">
      <c r="A748" s="348"/>
      <c r="B748" s="348"/>
      <c r="C748" s="348"/>
      <c r="D748" s="348"/>
      <c r="E748" s="348"/>
      <c r="F748" s="348"/>
      <c r="G748" s="348"/>
      <c r="H748" s="348"/>
      <c r="I748" s="348"/>
      <c r="J748" s="348"/>
      <c r="K748" s="348"/>
      <c r="L748" s="348"/>
      <c r="M748" s="348"/>
      <c r="N748" s="348"/>
      <c r="O748" s="348"/>
      <c r="P748" s="348"/>
      <c r="Q748" s="348"/>
      <c r="R748" s="348"/>
      <c r="S748" s="348"/>
      <c r="T748" s="348"/>
      <c r="U748" s="348"/>
      <c r="V748" s="348"/>
      <c r="W748" s="348"/>
      <c r="X748" s="348"/>
      <c r="Y748" s="348"/>
      <c r="Z748" s="348"/>
    </row>
    <row r="749">
      <c r="A749" s="348"/>
      <c r="B749" s="348"/>
      <c r="C749" s="348"/>
      <c r="D749" s="348"/>
      <c r="E749" s="348"/>
      <c r="F749" s="348"/>
      <c r="G749" s="348"/>
      <c r="H749" s="348"/>
      <c r="I749" s="348"/>
      <c r="J749" s="348"/>
      <c r="K749" s="348"/>
      <c r="L749" s="348"/>
      <c r="M749" s="348"/>
      <c r="N749" s="348"/>
      <c r="O749" s="348"/>
      <c r="P749" s="348"/>
      <c r="Q749" s="348"/>
      <c r="R749" s="348"/>
      <c r="S749" s="348"/>
      <c r="T749" s="348"/>
      <c r="U749" s="348"/>
      <c r="V749" s="348"/>
      <c r="W749" s="348"/>
      <c r="X749" s="348"/>
      <c r="Y749" s="348"/>
      <c r="Z749" s="348"/>
    </row>
    <row r="750">
      <c r="A750" s="348"/>
      <c r="B750" s="348"/>
      <c r="C750" s="348"/>
      <c r="D750" s="348"/>
      <c r="E750" s="348"/>
      <c r="F750" s="348"/>
      <c r="G750" s="348"/>
      <c r="H750" s="348"/>
      <c r="I750" s="348"/>
      <c r="J750" s="348"/>
      <c r="K750" s="348"/>
      <c r="L750" s="348"/>
      <c r="M750" s="348"/>
      <c r="N750" s="348"/>
      <c r="O750" s="348"/>
      <c r="P750" s="348"/>
      <c r="Q750" s="348"/>
      <c r="R750" s="348"/>
      <c r="S750" s="348"/>
      <c r="T750" s="348"/>
      <c r="U750" s="348"/>
      <c r="V750" s="348"/>
      <c r="W750" s="348"/>
      <c r="X750" s="348"/>
      <c r="Y750" s="348"/>
      <c r="Z750" s="348"/>
    </row>
    <row r="751">
      <c r="A751" s="348"/>
      <c r="B751" s="348"/>
      <c r="C751" s="348"/>
      <c r="D751" s="348"/>
      <c r="E751" s="348"/>
      <c r="F751" s="348"/>
      <c r="G751" s="348"/>
      <c r="H751" s="348"/>
      <c r="I751" s="348"/>
      <c r="J751" s="348"/>
      <c r="K751" s="348"/>
      <c r="L751" s="348"/>
      <c r="M751" s="348"/>
      <c r="N751" s="348"/>
      <c r="O751" s="348"/>
      <c r="P751" s="348"/>
      <c r="Q751" s="348"/>
      <c r="R751" s="348"/>
      <c r="S751" s="348"/>
      <c r="T751" s="348"/>
      <c r="U751" s="348"/>
      <c r="V751" s="348"/>
      <c r="W751" s="348"/>
      <c r="X751" s="348"/>
      <c r="Y751" s="348"/>
      <c r="Z751" s="348"/>
    </row>
    <row r="752">
      <c r="A752" s="348"/>
      <c r="B752" s="348"/>
      <c r="C752" s="348"/>
      <c r="D752" s="348"/>
      <c r="E752" s="348"/>
      <c r="F752" s="348"/>
      <c r="G752" s="348"/>
      <c r="H752" s="348"/>
      <c r="I752" s="348"/>
      <c r="J752" s="348"/>
      <c r="K752" s="348"/>
      <c r="L752" s="348"/>
      <c r="M752" s="348"/>
      <c r="N752" s="348"/>
      <c r="O752" s="348"/>
      <c r="P752" s="348"/>
      <c r="Q752" s="348"/>
      <c r="R752" s="348"/>
      <c r="S752" s="348"/>
      <c r="T752" s="348"/>
      <c r="U752" s="348"/>
      <c r="V752" s="348"/>
      <c r="W752" s="348"/>
      <c r="X752" s="348"/>
      <c r="Y752" s="348"/>
      <c r="Z752" s="348"/>
    </row>
    <row r="753">
      <c r="A753" s="348"/>
      <c r="B753" s="348"/>
      <c r="C753" s="348"/>
      <c r="D753" s="348"/>
      <c r="E753" s="348"/>
      <c r="F753" s="348"/>
      <c r="G753" s="348"/>
      <c r="H753" s="348"/>
      <c r="I753" s="348"/>
      <c r="J753" s="348"/>
      <c r="K753" s="348"/>
      <c r="L753" s="348"/>
      <c r="M753" s="348"/>
      <c r="N753" s="348"/>
      <c r="O753" s="348"/>
      <c r="P753" s="348"/>
      <c r="Q753" s="348"/>
      <c r="R753" s="348"/>
      <c r="S753" s="348"/>
      <c r="T753" s="348"/>
      <c r="U753" s="348"/>
      <c r="V753" s="348"/>
      <c r="W753" s="348"/>
      <c r="X753" s="348"/>
      <c r="Y753" s="348"/>
      <c r="Z753" s="348"/>
    </row>
    <row r="754">
      <c r="A754" s="348"/>
      <c r="B754" s="348"/>
      <c r="C754" s="348"/>
      <c r="D754" s="348"/>
      <c r="E754" s="348"/>
      <c r="F754" s="348"/>
      <c r="G754" s="348"/>
      <c r="H754" s="348"/>
      <c r="I754" s="348"/>
      <c r="J754" s="348"/>
      <c r="K754" s="348"/>
      <c r="L754" s="348"/>
      <c r="M754" s="348"/>
      <c r="N754" s="348"/>
      <c r="O754" s="348"/>
      <c r="P754" s="348"/>
      <c r="Q754" s="348"/>
      <c r="R754" s="348"/>
      <c r="S754" s="348"/>
      <c r="T754" s="348"/>
      <c r="U754" s="348"/>
      <c r="V754" s="348"/>
      <c r="W754" s="348"/>
      <c r="X754" s="348"/>
      <c r="Y754" s="348"/>
      <c r="Z754" s="348"/>
    </row>
    <row r="755">
      <c r="A755" s="348"/>
      <c r="B755" s="348"/>
      <c r="C755" s="348"/>
      <c r="D755" s="348"/>
      <c r="E755" s="348"/>
      <c r="F755" s="348"/>
      <c r="G755" s="348"/>
      <c r="H755" s="348"/>
      <c r="I755" s="348"/>
      <c r="J755" s="348"/>
      <c r="K755" s="348"/>
      <c r="L755" s="348"/>
      <c r="M755" s="348"/>
      <c r="N755" s="348"/>
      <c r="O755" s="348"/>
      <c r="P755" s="348"/>
      <c r="Q755" s="348"/>
      <c r="R755" s="348"/>
      <c r="S755" s="348"/>
      <c r="T755" s="348"/>
      <c r="U755" s="348"/>
      <c r="V755" s="348"/>
      <c r="W755" s="348"/>
      <c r="X755" s="348"/>
      <c r="Y755" s="348"/>
      <c r="Z755" s="348"/>
    </row>
    <row r="756">
      <c r="A756" s="348"/>
      <c r="B756" s="348"/>
      <c r="C756" s="348"/>
      <c r="D756" s="348"/>
      <c r="E756" s="348"/>
      <c r="F756" s="348"/>
      <c r="G756" s="348"/>
      <c r="H756" s="348"/>
      <c r="I756" s="348"/>
      <c r="J756" s="348"/>
      <c r="K756" s="348"/>
      <c r="L756" s="348"/>
      <c r="M756" s="348"/>
      <c r="N756" s="348"/>
      <c r="O756" s="348"/>
      <c r="P756" s="348"/>
      <c r="Q756" s="348"/>
      <c r="R756" s="348"/>
      <c r="S756" s="348"/>
      <c r="T756" s="348"/>
      <c r="U756" s="348"/>
      <c r="V756" s="348"/>
      <c r="W756" s="348"/>
      <c r="X756" s="348"/>
      <c r="Y756" s="348"/>
      <c r="Z756" s="348"/>
    </row>
    <row r="757">
      <c r="A757" s="348"/>
      <c r="B757" s="348"/>
      <c r="C757" s="348"/>
      <c r="D757" s="348"/>
      <c r="E757" s="348"/>
      <c r="F757" s="348"/>
      <c r="G757" s="348"/>
      <c r="H757" s="348"/>
      <c r="I757" s="348"/>
      <c r="J757" s="348"/>
      <c r="K757" s="348"/>
      <c r="L757" s="348"/>
      <c r="M757" s="348"/>
      <c r="N757" s="348"/>
      <c r="O757" s="348"/>
      <c r="P757" s="348"/>
      <c r="Q757" s="348"/>
      <c r="R757" s="348"/>
      <c r="S757" s="348"/>
      <c r="T757" s="348"/>
      <c r="U757" s="348"/>
      <c r="V757" s="348"/>
      <c r="W757" s="348"/>
      <c r="X757" s="348"/>
      <c r="Y757" s="348"/>
      <c r="Z757" s="348"/>
    </row>
    <row r="758">
      <c r="A758" s="348"/>
      <c r="B758" s="348"/>
      <c r="C758" s="348"/>
      <c r="D758" s="348"/>
      <c r="E758" s="348"/>
      <c r="F758" s="348"/>
      <c r="G758" s="348"/>
      <c r="H758" s="348"/>
      <c r="I758" s="348"/>
      <c r="J758" s="348"/>
      <c r="K758" s="348"/>
      <c r="L758" s="348"/>
      <c r="M758" s="348"/>
      <c r="N758" s="348"/>
      <c r="O758" s="348"/>
      <c r="P758" s="348"/>
      <c r="Q758" s="348"/>
      <c r="R758" s="348"/>
      <c r="S758" s="348"/>
      <c r="T758" s="348"/>
      <c r="U758" s="348"/>
      <c r="V758" s="348"/>
      <c r="W758" s="348"/>
      <c r="X758" s="348"/>
      <c r="Y758" s="348"/>
      <c r="Z758" s="348"/>
    </row>
    <row r="759">
      <c r="A759" s="348"/>
      <c r="B759" s="348"/>
      <c r="C759" s="348"/>
      <c r="D759" s="348"/>
      <c r="E759" s="348"/>
      <c r="F759" s="348"/>
      <c r="G759" s="348"/>
      <c r="H759" s="348"/>
      <c r="I759" s="348"/>
      <c r="J759" s="348"/>
      <c r="K759" s="348"/>
      <c r="L759" s="348"/>
      <c r="M759" s="348"/>
      <c r="N759" s="348"/>
      <c r="O759" s="348"/>
      <c r="P759" s="348"/>
      <c r="Q759" s="348"/>
      <c r="R759" s="348"/>
      <c r="S759" s="348"/>
      <c r="T759" s="348"/>
      <c r="U759" s="348"/>
      <c r="V759" s="348"/>
      <c r="W759" s="348"/>
      <c r="X759" s="348"/>
      <c r="Y759" s="348"/>
      <c r="Z759" s="348"/>
    </row>
    <row r="760">
      <c r="A760" s="348"/>
      <c r="B760" s="348"/>
      <c r="C760" s="348"/>
      <c r="D760" s="348"/>
      <c r="E760" s="348"/>
      <c r="F760" s="348"/>
      <c r="G760" s="348"/>
      <c r="H760" s="348"/>
      <c r="I760" s="348"/>
      <c r="J760" s="348"/>
      <c r="K760" s="348"/>
      <c r="L760" s="348"/>
      <c r="M760" s="348"/>
      <c r="N760" s="348"/>
      <c r="O760" s="348"/>
      <c r="P760" s="348"/>
      <c r="Q760" s="348"/>
      <c r="R760" s="348"/>
      <c r="S760" s="348"/>
      <c r="T760" s="348"/>
      <c r="U760" s="348"/>
      <c r="V760" s="348"/>
      <c r="W760" s="348"/>
      <c r="X760" s="348"/>
      <c r="Y760" s="348"/>
      <c r="Z760" s="348"/>
    </row>
    <row r="761">
      <c r="A761" s="348"/>
      <c r="B761" s="348"/>
      <c r="C761" s="348"/>
      <c r="D761" s="348"/>
      <c r="E761" s="348"/>
      <c r="F761" s="348"/>
      <c r="G761" s="348"/>
      <c r="H761" s="348"/>
      <c r="I761" s="348"/>
      <c r="J761" s="348"/>
      <c r="K761" s="348"/>
      <c r="L761" s="348"/>
      <c r="M761" s="348"/>
      <c r="N761" s="348"/>
      <c r="O761" s="348"/>
      <c r="P761" s="348"/>
      <c r="Q761" s="348"/>
      <c r="R761" s="348"/>
      <c r="S761" s="348"/>
      <c r="T761" s="348"/>
      <c r="U761" s="348"/>
      <c r="V761" s="348"/>
      <c r="W761" s="348"/>
      <c r="X761" s="348"/>
      <c r="Y761" s="348"/>
      <c r="Z761" s="348"/>
    </row>
    <row r="762">
      <c r="A762" s="348"/>
      <c r="B762" s="348"/>
      <c r="C762" s="348"/>
      <c r="D762" s="348"/>
      <c r="E762" s="348"/>
      <c r="F762" s="348"/>
      <c r="G762" s="348"/>
      <c r="H762" s="348"/>
      <c r="I762" s="348"/>
      <c r="J762" s="348"/>
      <c r="K762" s="348"/>
      <c r="L762" s="348"/>
      <c r="M762" s="348"/>
      <c r="N762" s="348"/>
      <c r="O762" s="348"/>
      <c r="P762" s="348"/>
      <c r="Q762" s="348"/>
      <c r="R762" s="348"/>
      <c r="S762" s="348"/>
      <c r="T762" s="348"/>
      <c r="U762" s="348"/>
      <c r="V762" s="348"/>
      <c r="W762" s="348"/>
      <c r="X762" s="348"/>
      <c r="Y762" s="348"/>
      <c r="Z762" s="348"/>
    </row>
    <row r="763">
      <c r="A763" s="348"/>
      <c r="B763" s="348"/>
      <c r="C763" s="348"/>
      <c r="D763" s="348"/>
      <c r="E763" s="348"/>
      <c r="F763" s="348"/>
      <c r="G763" s="348"/>
      <c r="H763" s="348"/>
      <c r="I763" s="348"/>
      <c r="J763" s="348"/>
      <c r="K763" s="348"/>
      <c r="L763" s="348"/>
      <c r="M763" s="348"/>
      <c r="N763" s="348"/>
      <c r="O763" s="348"/>
      <c r="P763" s="348"/>
      <c r="Q763" s="348"/>
      <c r="R763" s="348"/>
      <c r="S763" s="348"/>
      <c r="T763" s="348"/>
      <c r="U763" s="348"/>
      <c r="V763" s="348"/>
      <c r="W763" s="348"/>
      <c r="X763" s="348"/>
      <c r="Y763" s="348"/>
      <c r="Z763" s="348"/>
    </row>
    <row r="764">
      <c r="A764" s="348"/>
      <c r="B764" s="348"/>
      <c r="C764" s="348"/>
      <c r="D764" s="348"/>
      <c r="E764" s="348"/>
      <c r="F764" s="348"/>
      <c r="G764" s="348"/>
      <c r="H764" s="348"/>
      <c r="I764" s="348"/>
      <c r="J764" s="348"/>
      <c r="K764" s="348"/>
      <c r="L764" s="348"/>
      <c r="M764" s="348"/>
      <c r="N764" s="348"/>
      <c r="O764" s="348"/>
      <c r="P764" s="348"/>
      <c r="Q764" s="348"/>
      <c r="R764" s="348"/>
      <c r="S764" s="348"/>
      <c r="T764" s="348"/>
      <c r="U764" s="348"/>
      <c r="V764" s="348"/>
      <c r="W764" s="348"/>
      <c r="X764" s="348"/>
      <c r="Y764" s="348"/>
      <c r="Z764" s="348"/>
    </row>
    <row r="765">
      <c r="A765" s="348"/>
      <c r="B765" s="348"/>
      <c r="C765" s="348"/>
      <c r="D765" s="348"/>
      <c r="E765" s="348"/>
      <c r="F765" s="348"/>
      <c r="G765" s="348"/>
      <c r="H765" s="348"/>
      <c r="I765" s="348"/>
      <c r="J765" s="348"/>
      <c r="K765" s="348"/>
      <c r="L765" s="348"/>
      <c r="M765" s="348"/>
      <c r="N765" s="348"/>
      <c r="O765" s="348"/>
      <c r="P765" s="348"/>
      <c r="Q765" s="348"/>
      <c r="R765" s="348"/>
      <c r="S765" s="348"/>
      <c r="T765" s="348"/>
      <c r="U765" s="348"/>
      <c r="V765" s="348"/>
      <c r="W765" s="348"/>
      <c r="X765" s="348"/>
      <c r="Y765" s="348"/>
      <c r="Z765" s="348"/>
    </row>
    <row r="766">
      <c r="A766" s="348"/>
      <c r="B766" s="348"/>
      <c r="C766" s="348"/>
      <c r="D766" s="348"/>
      <c r="E766" s="348"/>
      <c r="F766" s="348"/>
      <c r="G766" s="348"/>
      <c r="H766" s="348"/>
      <c r="I766" s="348"/>
      <c r="J766" s="348"/>
      <c r="K766" s="348"/>
      <c r="L766" s="348"/>
      <c r="M766" s="348"/>
      <c r="N766" s="348"/>
      <c r="O766" s="348"/>
      <c r="P766" s="348"/>
      <c r="Q766" s="348"/>
      <c r="R766" s="348"/>
      <c r="S766" s="348"/>
      <c r="T766" s="348"/>
      <c r="U766" s="348"/>
      <c r="V766" s="348"/>
      <c r="W766" s="348"/>
      <c r="X766" s="348"/>
      <c r="Y766" s="348"/>
      <c r="Z766" s="348"/>
    </row>
    <row r="767">
      <c r="A767" s="348"/>
      <c r="B767" s="348"/>
      <c r="C767" s="348"/>
      <c r="D767" s="348"/>
      <c r="E767" s="348"/>
      <c r="F767" s="348"/>
      <c r="G767" s="348"/>
      <c r="H767" s="348"/>
      <c r="I767" s="348"/>
      <c r="J767" s="348"/>
      <c r="K767" s="348"/>
      <c r="L767" s="348"/>
      <c r="M767" s="348"/>
      <c r="N767" s="348"/>
      <c r="O767" s="348"/>
      <c r="P767" s="348"/>
      <c r="Q767" s="348"/>
      <c r="R767" s="348"/>
      <c r="S767" s="348"/>
      <c r="T767" s="348"/>
      <c r="U767" s="348"/>
      <c r="V767" s="348"/>
      <c r="W767" s="348"/>
      <c r="X767" s="348"/>
      <c r="Y767" s="348"/>
      <c r="Z767" s="348"/>
    </row>
    <row r="768">
      <c r="A768" s="348"/>
      <c r="B768" s="348"/>
      <c r="C768" s="348"/>
      <c r="D768" s="348"/>
      <c r="E768" s="348"/>
      <c r="F768" s="348"/>
      <c r="G768" s="348"/>
      <c r="H768" s="348"/>
      <c r="I768" s="348"/>
      <c r="J768" s="348"/>
      <c r="K768" s="348"/>
      <c r="L768" s="348"/>
      <c r="M768" s="348"/>
      <c r="N768" s="348"/>
      <c r="O768" s="348"/>
      <c r="P768" s="348"/>
      <c r="Q768" s="348"/>
      <c r="R768" s="348"/>
      <c r="S768" s="348"/>
      <c r="T768" s="348"/>
      <c r="U768" s="348"/>
      <c r="V768" s="348"/>
      <c r="W768" s="348"/>
      <c r="X768" s="348"/>
      <c r="Y768" s="348"/>
      <c r="Z768" s="348"/>
    </row>
    <row r="769">
      <c r="A769" s="348"/>
      <c r="B769" s="348"/>
      <c r="C769" s="348"/>
      <c r="D769" s="348"/>
      <c r="E769" s="348"/>
      <c r="F769" s="348"/>
      <c r="G769" s="348"/>
      <c r="H769" s="348"/>
      <c r="I769" s="348"/>
      <c r="J769" s="348"/>
      <c r="K769" s="348"/>
      <c r="L769" s="348"/>
      <c r="M769" s="348"/>
      <c r="N769" s="348"/>
      <c r="O769" s="348"/>
      <c r="P769" s="348"/>
      <c r="Q769" s="348"/>
      <c r="R769" s="348"/>
      <c r="S769" s="348"/>
      <c r="T769" s="348"/>
      <c r="U769" s="348"/>
      <c r="V769" s="348"/>
      <c r="W769" s="348"/>
      <c r="X769" s="348"/>
      <c r="Y769" s="348"/>
      <c r="Z769" s="348"/>
    </row>
    <row r="770">
      <c r="A770" s="348"/>
      <c r="B770" s="348"/>
      <c r="C770" s="348"/>
      <c r="D770" s="348"/>
      <c r="E770" s="348"/>
      <c r="F770" s="348"/>
      <c r="G770" s="348"/>
      <c r="H770" s="348"/>
      <c r="I770" s="348"/>
      <c r="J770" s="348"/>
      <c r="K770" s="348"/>
      <c r="L770" s="348"/>
      <c r="M770" s="348"/>
      <c r="N770" s="348"/>
      <c r="O770" s="348"/>
      <c r="P770" s="348"/>
      <c r="Q770" s="348"/>
      <c r="R770" s="348"/>
      <c r="S770" s="348"/>
      <c r="T770" s="348"/>
      <c r="U770" s="348"/>
      <c r="V770" s="348"/>
      <c r="W770" s="348"/>
      <c r="X770" s="348"/>
      <c r="Y770" s="348"/>
      <c r="Z770" s="348"/>
    </row>
    <row r="771">
      <c r="A771" s="348"/>
      <c r="B771" s="348"/>
      <c r="C771" s="348"/>
      <c r="D771" s="348"/>
      <c r="E771" s="348"/>
      <c r="F771" s="348"/>
      <c r="G771" s="348"/>
      <c r="H771" s="348"/>
      <c r="I771" s="348"/>
      <c r="J771" s="348"/>
      <c r="K771" s="348"/>
      <c r="L771" s="348"/>
      <c r="M771" s="348"/>
      <c r="N771" s="348"/>
      <c r="O771" s="348"/>
      <c r="P771" s="348"/>
      <c r="Q771" s="348"/>
      <c r="R771" s="348"/>
      <c r="S771" s="348"/>
      <c r="T771" s="348"/>
      <c r="U771" s="348"/>
      <c r="V771" s="348"/>
      <c r="W771" s="348"/>
      <c r="X771" s="348"/>
      <c r="Y771" s="348"/>
      <c r="Z771" s="348"/>
    </row>
    <row r="772">
      <c r="A772" s="348"/>
      <c r="B772" s="348"/>
      <c r="C772" s="348"/>
      <c r="D772" s="348"/>
      <c r="E772" s="348"/>
      <c r="F772" s="348"/>
      <c r="G772" s="348"/>
      <c r="H772" s="348"/>
      <c r="I772" s="348"/>
      <c r="J772" s="348"/>
      <c r="K772" s="348"/>
      <c r="L772" s="348"/>
      <c r="M772" s="348"/>
      <c r="N772" s="348"/>
      <c r="O772" s="348"/>
      <c r="P772" s="348"/>
      <c r="Q772" s="348"/>
      <c r="R772" s="348"/>
      <c r="S772" s="348"/>
      <c r="T772" s="348"/>
      <c r="U772" s="348"/>
      <c r="V772" s="348"/>
      <c r="W772" s="348"/>
      <c r="X772" s="348"/>
      <c r="Y772" s="348"/>
      <c r="Z772" s="348"/>
    </row>
    <row r="773">
      <c r="A773" s="348"/>
      <c r="B773" s="348"/>
      <c r="C773" s="348"/>
      <c r="D773" s="348"/>
      <c r="E773" s="348"/>
      <c r="F773" s="348"/>
      <c r="G773" s="348"/>
      <c r="H773" s="348"/>
      <c r="I773" s="348"/>
      <c r="J773" s="348"/>
      <c r="K773" s="348"/>
      <c r="L773" s="348"/>
      <c r="M773" s="348"/>
      <c r="N773" s="348"/>
      <c r="O773" s="348"/>
      <c r="P773" s="348"/>
      <c r="Q773" s="348"/>
      <c r="R773" s="348"/>
      <c r="S773" s="348"/>
      <c r="T773" s="348"/>
      <c r="U773" s="348"/>
      <c r="V773" s="348"/>
      <c r="W773" s="348"/>
      <c r="X773" s="348"/>
      <c r="Y773" s="348"/>
      <c r="Z773" s="348"/>
    </row>
    <row r="774">
      <c r="A774" s="348"/>
      <c r="B774" s="348"/>
      <c r="C774" s="348"/>
      <c r="D774" s="348"/>
      <c r="E774" s="348"/>
      <c r="F774" s="348"/>
      <c r="G774" s="348"/>
      <c r="H774" s="348"/>
      <c r="I774" s="348"/>
      <c r="J774" s="348"/>
      <c r="K774" s="348"/>
      <c r="L774" s="348"/>
      <c r="M774" s="348"/>
      <c r="N774" s="348"/>
      <c r="O774" s="348"/>
      <c r="P774" s="348"/>
      <c r="Q774" s="348"/>
      <c r="R774" s="348"/>
      <c r="S774" s="348"/>
      <c r="T774" s="348"/>
      <c r="U774" s="348"/>
      <c r="V774" s="348"/>
      <c r="W774" s="348"/>
      <c r="X774" s="348"/>
      <c r="Y774" s="348"/>
      <c r="Z774" s="348"/>
    </row>
    <row r="775">
      <c r="A775" s="348"/>
      <c r="B775" s="348"/>
      <c r="C775" s="348"/>
      <c r="D775" s="348"/>
      <c r="E775" s="348"/>
      <c r="F775" s="348"/>
      <c r="G775" s="348"/>
      <c r="H775" s="348"/>
      <c r="I775" s="348"/>
      <c r="J775" s="348"/>
      <c r="K775" s="348"/>
      <c r="L775" s="348"/>
      <c r="M775" s="348"/>
      <c r="N775" s="348"/>
      <c r="O775" s="348"/>
      <c r="P775" s="348"/>
      <c r="Q775" s="348"/>
      <c r="R775" s="348"/>
      <c r="S775" s="348"/>
      <c r="T775" s="348"/>
      <c r="U775" s="348"/>
      <c r="V775" s="348"/>
      <c r="W775" s="348"/>
      <c r="X775" s="348"/>
      <c r="Y775" s="348"/>
      <c r="Z775" s="348"/>
    </row>
    <row r="776">
      <c r="A776" s="348"/>
      <c r="B776" s="348"/>
      <c r="C776" s="348"/>
      <c r="D776" s="348"/>
      <c r="E776" s="348"/>
      <c r="F776" s="348"/>
      <c r="G776" s="348"/>
      <c r="H776" s="348"/>
      <c r="I776" s="348"/>
      <c r="J776" s="348"/>
      <c r="K776" s="348"/>
      <c r="L776" s="348"/>
      <c r="M776" s="348"/>
      <c r="N776" s="348"/>
      <c r="O776" s="348"/>
      <c r="P776" s="348"/>
      <c r="Q776" s="348"/>
      <c r="R776" s="348"/>
      <c r="S776" s="348"/>
      <c r="T776" s="348"/>
      <c r="U776" s="348"/>
      <c r="V776" s="348"/>
      <c r="W776" s="348"/>
      <c r="X776" s="348"/>
      <c r="Y776" s="348"/>
      <c r="Z776" s="348"/>
    </row>
    <row r="777">
      <c r="A777" s="348"/>
      <c r="B777" s="348"/>
      <c r="C777" s="348"/>
      <c r="D777" s="348"/>
      <c r="E777" s="348"/>
      <c r="F777" s="348"/>
      <c r="G777" s="348"/>
      <c r="H777" s="348"/>
      <c r="I777" s="348"/>
      <c r="J777" s="348"/>
      <c r="K777" s="348"/>
      <c r="L777" s="348"/>
      <c r="M777" s="348"/>
      <c r="N777" s="348"/>
      <c r="O777" s="348"/>
      <c r="P777" s="348"/>
      <c r="Q777" s="348"/>
      <c r="R777" s="348"/>
      <c r="S777" s="348"/>
      <c r="T777" s="348"/>
      <c r="U777" s="348"/>
      <c r="V777" s="348"/>
      <c r="W777" s="348"/>
      <c r="X777" s="348"/>
      <c r="Y777" s="348"/>
      <c r="Z777" s="348"/>
    </row>
    <row r="778">
      <c r="A778" s="348"/>
      <c r="B778" s="348"/>
      <c r="C778" s="348"/>
      <c r="D778" s="348"/>
      <c r="E778" s="348"/>
      <c r="F778" s="348"/>
      <c r="G778" s="348"/>
      <c r="H778" s="348"/>
      <c r="I778" s="348"/>
      <c r="J778" s="348"/>
      <c r="K778" s="348"/>
      <c r="L778" s="348"/>
      <c r="M778" s="348"/>
      <c r="N778" s="348"/>
      <c r="O778" s="348"/>
      <c r="P778" s="348"/>
      <c r="Q778" s="348"/>
      <c r="R778" s="348"/>
      <c r="S778" s="348"/>
      <c r="T778" s="348"/>
      <c r="U778" s="348"/>
      <c r="V778" s="348"/>
      <c r="W778" s="348"/>
      <c r="X778" s="348"/>
      <c r="Y778" s="348"/>
      <c r="Z778" s="348"/>
    </row>
    <row r="779">
      <c r="A779" s="348"/>
      <c r="B779" s="348"/>
      <c r="C779" s="348"/>
      <c r="D779" s="348"/>
      <c r="E779" s="348"/>
      <c r="F779" s="348"/>
      <c r="G779" s="348"/>
      <c r="H779" s="348"/>
      <c r="I779" s="348"/>
      <c r="J779" s="348"/>
      <c r="K779" s="348"/>
      <c r="L779" s="348"/>
      <c r="M779" s="348"/>
      <c r="N779" s="348"/>
      <c r="O779" s="348"/>
      <c r="P779" s="348"/>
      <c r="Q779" s="348"/>
      <c r="R779" s="348"/>
      <c r="S779" s="348"/>
      <c r="T779" s="348"/>
      <c r="U779" s="348"/>
      <c r="V779" s="348"/>
      <c r="W779" s="348"/>
      <c r="X779" s="348"/>
      <c r="Y779" s="348"/>
      <c r="Z779" s="348"/>
    </row>
    <row r="780">
      <c r="A780" s="348"/>
      <c r="B780" s="348"/>
      <c r="C780" s="348"/>
      <c r="D780" s="348"/>
      <c r="E780" s="348"/>
      <c r="F780" s="348"/>
      <c r="G780" s="348"/>
      <c r="H780" s="348"/>
      <c r="I780" s="348"/>
      <c r="J780" s="348"/>
      <c r="K780" s="348"/>
      <c r="L780" s="348"/>
      <c r="M780" s="348"/>
      <c r="N780" s="348"/>
      <c r="O780" s="348"/>
      <c r="P780" s="348"/>
      <c r="Q780" s="348"/>
      <c r="R780" s="348"/>
      <c r="S780" s="348"/>
      <c r="T780" s="348"/>
      <c r="U780" s="348"/>
      <c r="V780" s="348"/>
      <c r="W780" s="348"/>
      <c r="X780" s="348"/>
      <c r="Y780" s="348"/>
      <c r="Z780" s="348"/>
    </row>
    <row r="781">
      <c r="A781" s="348"/>
      <c r="B781" s="348"/>
      <c r="C781" s="348"/>
      <c r="D781" s="348"/>
      <c r="E781" s="348"/>
      <c r="F781" s="348"/>
      <c r="G781" s="348"/>
      <c r="H781" s="348"/>
      <c r="I781" s="348"/>
      <c r="J781" s="348"/>
      <c r="K781" s="348"/>
      <c r="L781" s="348"/>
      <c r="M781" s="348"/>
      <c r="N781" s="348"/>
      <c r="O781" s="348"/>
      <c r="P781" s="348"/>
      <c r="Q781" s="348"/>
      <c r="R781" s="348"/>
      <c r="S781" s="348"/>
      <c r="T781" s="348"/>
      <c r="U781" s="348"/>
      <c r="V781" s="348"/>
      <c r="W781" s="348"/>
      <c r="X781" s="348"/>
      <c r="Y781" s="348"/>
      <c r="Z781" s="348"/>
    </row>
    <row r="782">
      <c r="A782" s="348"/>
      <c r="B782" s="348"/>
      <c r="C782" s="348"/>
      <c r="D782" s="348"/>
      <c r="E782" s="348"/>
      <c r="F782" s="348"/>
      <c r="G782" s="348"/>
      <c r="H782" s="348"/>
      <c r="I782" s="348"/>
      <c r="J782" s="348"/>
      <c r="K782" s="348"/>
      <c r="L782" s="348"/>
      <c r="M782" s="348"/>
      <c r="N782" s="348"/>
      <c r="O782" s="348"/>
      <c r="P782" s="348"/>
      <c r="Q782" s="348"/>
      <c r="R782" s="348"/>
      <c r="S782" s="348"/>
      <c r="T782" s="348"/>
      <c r="U782" s="348"/>
      <c r="V782" s="348"/>
      <c r="W782" s="348"/>
      <c r="X782" s="348"/>
      <c r="Y782" s="348"/>
      <c r="Z782" s="348"/>
    </row>
    <row r="783">
      <c r="A783" s="348"/>
      <c r="B783" s="348"/>
      <c r="C783" s="348"/>
      <c r="D783" s="348"/>
      <c r="E783" s="348"/>
      <c r="F783" s="348"/>
      <c r="G783" s="348"/>
      <c r="H783" s="348"/>
      <c r="I783" s="348"/>
      <c r="J783" s="348"/>
      <c r="K783" s="348"/>
      <c r="L783" s="348"/>
      <c r="M783" s="348"/>
      <c r="N783" s="348"/>
      <c r="O783" s="348"/>
      <c r="P783" s="348"/>
      <c r="Q783" s="348"/>
      <c r="R783" s="348"/>
      <c r="S783" s="348"/>
      <c r="T783" s="348"/>
      <c r="U783" s="348"/>
      <c r="V783" s="348"/>
      <c r="W783" s="348"/>
      <c r="X783" s="348"/>
      <c r="Y783" s="348"/>
      <c r="Z783" s="348"/>
    </row>
    <row r="784">
      <c r="A784" s="348"/>
      <c r="B784" s="348"/>
      <c r="C784" s="348"/>
      <c r="D784" s="348"/>
      <c r="E784" s="348"/>
      <c r="F784" s="348"/>
      <c r="G784" s="348"/>
      <c r="H784" s="348"/>
      <c r="I784" s="348"/>
      <c r="J784" s="348"/>
      <c r="K784" s="348"/>
      <c r="L784" s="348"/>
      <c r="M784" s="348"/>
      <c r="N784" s="348"/>
      <c r="O784" s="348"/>
      <c r="P784" s="348"/>
      <c r="Q784" s="348"/>
      <c r="R784" s="348"/>
      <c r="S784" s="348"/>
      <c r="T784" s="348"/>
      <c r="U784" s="348"/>
      <c r="V784" s="348"/>
      <c r="W784" s="348"/>
      <c r="X784" s="348"/>
      <c r="Y784" s="348"/>
      <c r="Z784" s="348"/>
    </row>
    <row r="785">
      <c r="A785" s="348"/>
      <c r="B785" s="348"/>
      <c r="C785" s="348"/>
      <c r="D785" s="348"/>
      <c r="E785" s="348"/>
      <c r="F785" s="348"/>
      <c r="G785" s="348"/>
      <c r="H785" s="348"/>
      <c r="I785" s="348"/>
      <c r="J785" s="348"/>
      <c r="K785" s="348"/>
      <c r="L785" s="348"/>
      <c r="M785" s="348"/>
      <c r="N785" s="348"/>
      <c r="O785" s="348"/>
      <c r="P785" s="348"/>
      <c r="Q785" s="348"/>
      <c r="R785" s="348"/>
      <c r="S785" s="348"/>
      <c r="T785" s="348"/>
      <c r="U785" s="348"/>
      <c r="V785" s="348"/>
      <c r="W785" s="348"/>
      <c r="X785" s="348"/>
      <c r="Y785" s="348"/>
      <c r="Z785" s="348"/>
    </row>
    <row r="786">
      <c r="A786" s="348"/>
      <c r="B786" s="348"/>
      <c r="C786" s="348"/>
      <c r="D786" s="348"/>
      <c r="E786" s="348"/>
      <c r="F786" s="348"/>
      <c r="G786" s="348"/>
      <c r="H786" s="348"/>
      <c r="I786" s="348"/>
      <c r="J786" s="348"/>
      <c r="K786" s="348"/>
      <c r="L786" s="348"/>
      <c r="M786" s="348"/>
      <c r="N786" s="348"/>
      <c r="O786" s="348"/>
      <c r="P786" s="348"/>
      <c r="Q786" s="348"/>
      <c r="R786" s="348"/>
      <c r="S786" s="348"/>
      <c r="T786" s="348"/>
      <c r="U786" s="348"/>
      <c r="V786" s="348"/>
      <c r="W786" s="348"/>
      <c r="X786" s="348"/>
      <c r="Y786" s="348"/>
      <c r="Z786" s="348"/>
    </row>
    <row r="787">
      <c r="A787" s="348"/>
      <c r="B787" s="348"/>
      <c r="C787" s="348"/>
      <c r="D787" s="348"/>
      <c r="E787" s="348"/>
      <c r="F787" s="348"/>
      <c r="G787" s="348"/>
      <c r="H787" s="348"/>
      <c r="I787" s="348"/>
      <c r="J787" s="348"/>
      <c r="K787" s="348"/>
      <c r="L787" s="348"/>
      <c r="M787" s="348"/>
      <c r="N787" s="348"/>
      <c r="O787" s="348"/>
      <c r="P787" s="348"/>
      <c r="Q787" s="348"/>
      <c r="R787" s="348"/>
      <c r="S787" s="348"/>
      <c r="T787" s="348"/>
      <c r="U787" s="348"/>
      <c r="V787" s="348"/>
      <c r="W787" s="348"/>
      <c r="X787" s="348"/>
      <c r="Y787" s="348"/>
      <c r="Z787" s="348"/>
    </row>
    <row r="788">
      <c r="A788" s="348"/>
      <c r="B788" s="348"/>
      <c r="C788" s="348"/>
      <c r="D788" s="348"/>
      <c r="E788" s="348"/>
      <c r="F788" s="348"/>
      <c r="G788" s="348"/>
      <c r="H788" s="348"/>
      <c r="I788" s="348"/>
      <c r="J788" s="348"/>
      <c r="K788" s="348"/>
      <c r="L788" s="348"/>
      <c r="M788" s="348"/>
      <c r="N788" s="348"/>
      <c r="O788" s="348"/>
      <c r="P788" s="348"/>
      <c r="Q788" s="348"/>
      <c r="R788" s="348"/>
      <c r="S788" s="348"/>
      <c r="T788" s="348"/>
      <c r="U788" s="348"/>
      <c r="V788" s="348"/>
      <c r="W788" s="348"/>
      <c r="X788" s="348"/>
      <c r="Y788" s="348"/>
      <c r="Z788" s="348"/>
    </row>
    <row r="789">
      <c r="A789" s="348"/>
      <c r="B789" s="348"/>
      <c r="C789" s="348"/>
      <c r="D789" s="348"/>
      <c r="E789" s="348"/>
      <c r="F789" s="348"/>
      <c r="G789" s="348"/>
      <c r="H789" s="348"/>
      <c r="I789" s="348"/>
      <c r="J789" s="348"/>
      <c r="K789" s="348"/>
      <c r="L789" s="348"/>
      <c r="M789" s="348"/>
      <c r="N789" s="348"/>
      <c r="O789" s="348"/>
      <c r="P789" s="348"/>
      <c r="Q789" s="348"/>
      <c r="R789" s="348"/>
      <c r="S789" s="348"/>
      <c r="T789" s="348"/>
      <c r="U789" s="348"/>
      <c r="V789" s="348"/>
      <c r="W789" s="348"/>
      <c r="X789" s="348"/>
      <c r="Y789" s="348"/>
      <c r="Z789" s="348"/>
    </row>
    <row r="790">
      <c r="A790" s="348"/>
      <c r="B790" s="348"/>
      <c r="C790" s="348"/>
      <c r="D790" s="348"/>
      <c r="E790" s="348"/>
      <c r="F790" s="348"/>
      <c r="G790" s="348"/>
      <c r="H790" s="348"/>
      <c r="I790" s="348"/>
      <c r="J790" s="348"/>
      <c r="K790" s="348"/>
      <c r="L790" s="348"/>
      <c r="M790" s="348"/>
      <c r="N790" s="348"/>
      <c r="O790" s="348"/>
      <c r="P790" s="348"/>
      <c r="Q790" s="348"/>
      <c r="R790" s="348"/>
      <c r="S790" s="348"/>
      <c r="T790" s="348"/>
      <c r="U790" s="348"/>
      <c r="V790" s="348"/>
      <c r="W790" s="348"/>
      <c r="X790" s="348"/>
      <c r="Y790" s="348"/>
      <c r="Z790" s="348"/>
    </row>
    <row r="791">
      <c r="A791" s="348"/>
      <c r="B791" s="348"/>
      <c r="C791" s="348"/>
      <c r="D791" s="348"/>
      <c r="E791" s="348"/>
      <c r="F791" s="348"/>
      <c r="G791" s="348"/>
      <c r="H791" s="348"/>
      <c r="I791" s="348"/>
      <c r="J791" s="348"/>
      <c r="K791" s="348"/>
      <c r="L791" s="348"/>
      <c r="M791" s="348"/>
      <c r="N791" s="348"/>
      <c r="O791" s="348"/>
      <c r="P791" s="348"/>
      <c r="Q791" s="348"/>
      <c r="R791" s="348"/>
      <c r="S791" s="348"/>
      <c r="T791" s="348"/>
      <c r="U791" s="348"/>
      <c r="V791" s="348"/>
      <c r="W791" s="348"/>
      <c r="X791" s="348"/>
      <c r="Y791" s="348"/>
      <c r="Z791" s="348"/>
    </row>
    <row r="792">
      <c r="A792" s="348"/>
      <c r="B792" s="348"/>
      <c r="C792" s="348"/>
      <c r="D792" s="348"/>
      <c r="E792" s="348"/>
      <c r="F792" s="348"/>
      <c r="G792" s="348"/>
      <c r="H792" s="348"/>
      <c r="I792" s="348"/>
      <c r="J792" s="348"/>
      <c r="K792" s="348"/>
      <c r="L792" s="348"/>
      <c r="M792" s="348"/>
      <c r="N792" s="348"/>
      <c r="O792" s="348"/>
      <c r="P792" s="348"/>
      <c r="Q792" s="348"/>
      <c r="R792" s="348"/>
      <c r="S792" s="348"/>
      <c r="T792" s="348"/>
      <c r="U792" s="348"/>
      <c r="V792" s="348"/>
      <c r="W792" s="348"/>
      <c r="X792" s="348"/>
      <c r="Y792" s="348"/>
      <c r="Z792" s="348"/>
    </row>
    <row r="793">
      <c r="A793" s="348"/>
      <c r="B793" s="348"/>
      <c r="C793" s="348"/>
      <c r="D793" s="348"/>
      <c r="E793" s="348"/>
      <c r="F793" s="348"/>
      <c r="G793" s="348"/>
      <c r="H793" s="348"/>
      <c r="I793" s="348"/>
      <c r="J793" s="348"/>
      <c r="K793" s="348"/>
      <c r="L793" s="348"/>
      <c r="M793" s="348"/>
      <c r="N793" s="348"/>
      <c r="O793" s="348"/>
      <c r="P793" s="348"/>
      <c r="Q793" s="348"/>
      <c r="R793" s="348"/>
      <c r="S793" s="348"/>
      <c r="T793" s="348"/>
      <c r="U793" s="348"/>
      <c r="V793" s="348"/>
      <c r="W793" s="348"/>
      <c r="X793" s="348"/>
      <c r="Y793" s="348"/>
      <c r="Z793" s="348"/>
    </row>
    <row r="794">
      <c r="A794" s="348"/>
      <c r="B794" s="348"/>
      <c r="C794" s="348"/>
      <c r="D794" s="348"/>
      <c r="E794" s="348"/>
      <c r="F794" s="348"/>
      <c r="G794" s="348"/>
      <c r="H794" s="348"/>
      <c r="I794" s="348"/>
      <c r="J794" s="348"/>
      <c r="K794" s="348"/>
      <c r="L794" s="348"/>
      <c r="M794" s="348"/>
      <c r="N794" s="348"/>
      <c r="O794" s="348"/>
      <c r="P794" s="348"/>
      <c r="Q794" s="348"/>
      <c r="R794" s="348"/>
      <c r="S794" s="348"/>
      <c r="T794" s="348"/>
      <c r="U794" s="348"/>
      <c r="V794" s="348"/>
      <c r="W794" s="348"/>
      <c r="X794" s="348"/>
      <c r="Y794" s="348"/>
      <c r="Z794" s="348"/>
    </row>
    <row r="795">
      <c r="A795" s="348"/>
      <c r="B795" s="348"/>
      <c r="C795" s="348"/>
      <c r="D795" s="348"/>
      <c r="E795" s="348"/>
      <c r="F795" s="348"/>
      <c r="G795" s="348"/>
      <c r="H795" s="348"/>
      <c r="I795" s="348"/>
      <c r="J795" s="348"/>
      <c r="K795" s="348"/>
      <c r="L795" s="348"/>
      <c r="M795" s="348"/>
      <c r="N795" s="348"/>
      <c r="O795" s="348"/>
      <c r="P795" s="348"/>
      <c r="Q795" s="348"/>
      <c r="R795" s="348"/>
      <c r="S795" s="348"/>
      <c r="T795" s="348"/>
      <c r="U795" s="348"/>
      <c r="V795" s="348"/>
      <c r="W795" s="348"/>
      <c r="X795" s="348"/>
      <c r="Y795" s="348"/>
      <c r="Z795" s="348"/>
    </row>
    <row r="796">
      <c r="A796" s="348"/>
      <c r="B796" s="348"/>
      <c r="C796" s="348"/>
      <c r="D796" s="348"/>
      <c r="E796" s="348"/>
      <c r="F796" s="348"/>
      <c r="G796" s="348"/>
      <c r="H796" s="348"/>
      <c r="I796" s="348"/>
      <c r="J796" s="348"/>
      <c r="K796" s="348"/>
      <c r="L796" s="348"/>
      <c r="M796" s="348"/>
      <c r="N796" s="348"/>
      <c r="O796" s="348"/>
      <c r="P796" s="348"/>
      <c r="Q796" s="348"/>
      <c r="R796" s="348"/>
      <c r="S796" s="348"/>
      <c r="T796" s="348"/>
      <c r="U796" s="348"/>
      <c r="V796" s="348"/>
      <c r="W796" s="348"/>
      <c r="X796" s="348"/>
      <c r="Y796" s="348"/>
      <c r="Z796" s="348"/>
    </row>
    <row r="797">
      <c r="A797" s="348"/>
      <c r="B797" s="348"/>
      <c r="C797" s="348"/>
      <c r="D797" s="348"/>
      <c r="E797" s="348"/>
      <c r="F797" s="348"/>
      <c r="G797" s="348"/>
      <c r="H797" s="348"/>
      <c r="I797" s="348"/>
      <c r="J797" s="348"/>
      <c r="K797" s="348"/>
      <c r="L797" s="348"/>
      <c r="M797" s="348"/>
      <c r="N797" s="348"/>
      <c r="O797" s="348"/>
      <c r="P797" s="348"/>
      <c r="Q797" s="348"/>
      <c r="R797" s="348"/>
      <c r="S797" s="348"/>
      <c r="T797" s="348"/>
      <c r="U797" s="348"/>
      <c r="V797" s="348"/>
      <c r="W797" s="348"/>
      <c r="X797" s="348"/>
      <c r="Y797" s="348"/>
      <c r="Z797" s="348"/>
    </row>
    <row r="798">
      <c r="A798" s="348"/>
      <c r="B798" s="348"/>
      <c r="C798" s="348"/>
      <c r="D798" s="348"/>
      <c r="E798" s="348"/>
      <c r="F798" s="348"/>
      <c r="G798" s="348"/>
      <c r="H798" s="348"/>
      <c r="I798" s="348"/>
      <c r="J798" s="348"/>
      <c r="K798" s="348"/>
      <c r="L798" s="348"/>
      <c r="M798" s="348"/>
      <c r="N798" s="348"/>
      <c r="O798" s="348"/>
      <c r="P798" s="348"/>
      <c r="Q798" s="348"/>
      <c r="R798" s="348"/>
      <c r="S798" s="348"/>
      <c r="T798" s="348"/>
      <c r="U798" s="348"/>
      <c r="V798" s="348"/>
      <c r="W798" s="348"/>
      <c r="X798" s="348"/>
      <c r="Y798" s="348"/>
      <c r="Z798" s="348"/>
    </row>
    <row r="799">
      <c r="A799" s="348"/>
      <c r="B799" s="348"/>
      <c r="C799" s="348"/>
      <c r="D799" s="348"/>
      <c r="E799" s="348"/>
      <c r="F799" s="348"/>
      <c r="G799" s="348"/>
      <c r="H799" s="348"/>
      <c r="I799" s="348"/>
      <c r="J799" s="348"/>
      <c r="K799" s="348"/>
      <c r="L799" s="348"/>
      <c r="M799" s="348"/>
      <c r="N799" s="348"/>
      <c r="O799" s="348"/>
      <c r="P799" s="348"/>
      <c r="Q799" s="348"/>
      <c r="R799" s="348"/>
      <c r="S799" s="348"/>
      <c r="T799" s="348"/>
      <c r="U799" s="348"/>
      <c r="V799" s="348"/>
      <c r="W799" s="348"/>
      <c r="X799" s="348"/>
      <c r="Y799" s="348"/>
      <c r="Z799" s="348"/>
    </row>
    <row r="800">
      <c r="A800" s="348"/>
      <c r="B800" s="348"/>
      <c r="C800" s="348"/>
      <c r="D800" s="348"/>
      <c r="E800" s="348"/>
      <c r="F800" s="348"/>
      <c r="G800" s="348"/>
      <c r="H800" s="348"/>
      <c r="I800" s="348"/>
      <c r="J800" s="348"/>
      <c r="K800" s="348"/>
      <c r="L800" s="348"/>
      <c r="M800" s="348"/>
      <c r="N800" s="348"/>
      <c r="O800" s="348"/>
      <c r="P800" s="348"/>
      <c r="Q800" s="348"/>
      <c r="R800" s="348"/>
      <c r="S800" s="348"/>
      <c r="T800" s="348"/>
      <c r="U800" s="348"/>
      <c r="V800" s="348"/>
      <c r="W800" s="348"/>
      <c r="X800" s="348"/>
      <c r="Y800" s="348"/>
      <c r="Z800" s="348"/>
    </row>
    <row r="801">
      <c r="A801" s="348"/>
      <c r="B801" s="348"/>
      <c r="C801" s="348"/>
      <c r="D801" s="348"/>
      <c r="E801" s="348"/>
      <c r="F801" s="348"/>
      <c r="G801" s="348"/>
      <c r="H801" s="348"/>
      <c r="I801" s="348"/>
      <c r="J801" s="348"/>
      <c r="K801" s="348"/>
      <c r="L801" s="348"/>
      <c r="M801" s="348"/>
      <c r="N801" s="348"/>
      <c r="O801" s="348"/>
      <c r="P801" s="348"/>
      <c r="Q801" s="348"/>
      <c r="R801" s="348"/>
      <c r="S801" s="348"/>
      <c r="T801" s="348"/>
      <c r="U801" s="348"/>
      <c r="V801" s="348"/>
      <c r="W801" s="348"/>
      <c r="X801" s="348"/>
      <c r="Y801" s="348"/>
      <c r="Z801" s="348"/>
    </row>
    <row r="802">
      <c r="A802" s="348"/>
      <c r="B802" s="348"/>
      <c r="C802" s="348"/>
      <c r="D802" s="348"/>
      <c r="E802" s="348"/>
      <c r="F802" s="348"/>
      <c r="G802" s="348"/>
      <c r="H802" s="348"/>
      <c r="I802" s="348"/>
      <c r="J802" s="348"/>
      <c r="K802" s="348"/>
      <c r="L802" s="348"/>
      <c r="M802" s="348"/>
      <c r="N802" s="348"/>
      <c r="O802" s="348"/>
      <c r="P802" s="348"/>
      <c r="Q802" s="348"/>
      <c r="R802" s="348"/>
      <c r="S802" s="348"/>
      <c r="T802" s="348"/>
      <c r="U802" s="348"/>
      <c r="V802" s="348"/>
      <c r="W802" s="348"/>
      <c r="X802" s="348"/>
      <c r="Y802" s="348"/>
      <c r="Z802" s="348"/>
    </row>
    <row r="803">
      <c r="A803" s="348"/>
      <c r="B803" s="348"/>
      <c r="C803" s="348"/>
      <c r="D803" s="348"/>
      <c r="E803" s="348"/>
      <c r="F803" s="348"/>
      <c r="G803" s="348"/>
      <c r="H803" s="348"/>
      <c r="I803" s="348"/>
      <c r="J803" s="348"/>
      <c r="K803" s="348"/>
      <c r="L803" s="348"/>
      <c r="M803" s="348"/>
      <c r="N803" s="348"/>
      <c r="O803" s="348"/>
      <c r="P803" s="348"/>
      <c r="Q803" s="348"/>
      <c r="R803" s="348"/>
      <c r="S803" s="348"/>
      <c r="T803" s="348"/>
      <c r="U803" s="348"/>
      <c r="V803" s="348"/>
      <c r="W803" s="348"/>
      <c r="X803" s="348"/>
      <c r="Y803" s="348"/>
      <c r="Z803" s="348"/>
    </row>
    <row r="804">
      <c r="A804" s="348"/>
      <c r="B804" s="348"/>
      <c r="C804" s="348"/>
      <c r="D804" s="348"/>
      <c r="E804" s="348"/>
      <c r="F804" s="348"/>
      <c r="G804" s="348"/>
      <c r="H804" s="348"/>
      <c r="I804" s="348"/>
      <c r="J804" s="348"/>
      <c r="K804" s="348"/>
      <c r="L804" s="348"/>
      <c r="M804" s="348"/>
      <c r="N804" s="348"/>
      <c r="O804" s="348"/>
      <c r="P804" s="348"/>
      <c r="Q804" s="348"/>
      <c r="R804" s="348"/>
      <c r="S804" s="348"/>
      <c r="T804" s="348"/>
      <c r="U804" s="348"/>
      <c r="V804" s="348"/>
      <c r="W804" s="348"/>
      <c r="X804" s="348"/>
      <c r="Y804" s="348"/>
      <c r="Z804" s="348"/>
    </row>
    <row r="805">
      <c r="A805" s="348"/>
      <c r="B805" s="348"/>
      <c r="C805" s="348"/>
      <c r="D805" s="348"/>
      <c r="E805" s="348"/>
      <c r="F805" s="348"/>
      <c r="G805" s="348"/>
      <c r="H805" s="348"/>
      <c r="I805" s="348"/>
      <c r="J805" s="348"/>
      <c r="K805" s="348"/>
      <c r="L805" s="348"/>
      <c r="M805" s="348"/>
      <c r="N805" s="348"/>
      <c r="O805" s="348"/>
      <c r="P805" s="348"/>
      <c r="Q805" s="348"/>
      <c r="R805" s="348"/>
      <c r="S805" s="348"/>
      <c r="T805" s="348"/>
      <c r="U805" s="348"/>
      <c r="V805" s="348"/>
      <c r="W805" s="348"/>
      <c r="X805" s="348"/>
      <c r="Y805" s="348"/>
      <c r="Z805" s="348"/>
    </row>
    <row r="806">
      <c r="A806" s="348"/>
      <c r="B806" s="348"/>
      <c r="C806" s="348"/>
      <c r="D806" s="348"/>
      <c r="E806" s="348"/>
      <c r="F806" s="348"/>
      <c r="G806" s="348"/>
      <c r="H806" s="348"/>
      <c r="I806" s="348"/>
      <c r="J806" s="348"/>
      <c r="K806" s="348"/>
      <c r="L806" s="348"/>
      <c r="M806" s="348"/>
      <c r="N806" s="348"/>
      <c r="O806" s="348"/>
      <c r="P806" s="348"/>
      <c r="Q806" s="348"/>
      <c r="R806" s="348"/>
      <c r="S806" s="348"/>
      <c r="T806" s="348"/>
      <c r="U806" s="348"/>
      <c r="V806" s="348"/>
      <c r="W806" s="348"/>
      <c r="X806" s="348"/>
      <c r="Y806" s="348"/>
      <c r="Z806" s="348"/>
    </row>
    <row r="807">
      <c r="A807" s="348"/>
      <c r="B807" s="348"/>
      <c r="C807" s="348"/>
      <c r="D807" s="348"/>
      <c r="E807" s="348"/>
      <c r="F807" s="348"/>
      <c r="G807" s="348"/>
      <c r="H807" s="348"/>
      <c r="I807" s="348"/>
      <c r="J807" s="348"/>
      <c r="K807" s="348"/>
      <c r="L807" s="348"/>
      <c r="M807" s="348"/>
      <c r="N807" s="348"/>
      <c r="O807" s="348"/>
      <c r="P807" s="348"/>
      <c r="Q807" s="348"/>
      <c r="R807" s="348"/>
      <c r="S807" s="348"/>
      <c r="T807" s="348"/>
      <c r="U807" s="348"/>
      <c r="V807" s="348"/>
      <c r="W807" s="348"/>
      <c r="X807" s="348"/>
      <c r="Y807" s="348"/>
      <c r="Z807" s="348"/>
    </row>
    <row r="808">
      <c r="A808" s="348"/>
      <c r="B808" s="348"/>
      <c r="C808" s="348"/>
      <c r="D808" s="348"/>
      <c r="E808" s="348"/>
      <c r="F808" s="348"/>
      <c r="G808" s="348"/>
      <c r="H808" s="348"/>
      <c r="I808" s="348"/>
      <c r="J808" s="348"/>
      <c r="K808" s="348"/>
      <c r="L808" s="348"/>
      <c r="M808" s="348"/>
      <c r="N808" s="348"/>
      <c r="O808" s="348"/>
      <c r="P808" s="348"/>
      <c r="Q808" s="348"/>
      <c r="R808" s="348"/>
      <c r="S808" s="348"/>
      <c r="T808" s="348"/>
      <c r="U808" s="348"/>
      <c r="V808" s="348"/>
      <c r="W808" s="348"/>
      <c r="X808" s="348"/>
      <c r="Y808" s="348"/>
      <c r="Z808" s="348"/>
    </row>
    <row r="809">
      <c r="A809" s="348"/>
      <c r="B809" s="348"/>
      <c r="C809" s="348"/>
      <c r="D809" s="348"/>
      <c r="E809" s="348"/>
      <c r="F809" s="348"/>
      <c r="G809" s="348"/>
      <c r="H809" s="348"/>
      <c r="I809" s="348"/>
      <c r="J809" s="348"/>
      <c r="K809" s="348"/>
      <c r="L809" s="348"/>
      <c r="M809" s="348"/>
      <c r="N809" s="348"/>
      <c r="O809" s="348"/>
      <c r="P809" s="348"/>
      <c r="Q809" s="348"/>
      <c r="R809" s="348"/>
      <c r="S809" s="348"/>
      <c r="T809" s="348"/>
      <c r="U809" s="348"/>
      <c r="V809" s="348"/>
      <c r="W809" s="348"/>
      <c r="X809" s="348"/>
      <c r="Y809" s="348"/>
      <c r="Z809" s="348"/>
    </row>
    <row r="810">
      <c r="A810" s="348"/>
      <c r="B810" s="348"/>
      <c r="C810" s="348"/>
      <c r="D810" s="348"/>
      <c r="E810" s="348"/>
      <c r="F810" s="348"/>
      <c r="G810" s="348"/>
      <c r="H810" s="348"/>
      <c r="I810" s="348"/>
      <c r="J810" s="348"/>
      <c r="K810" s="348"/>
      <c r="L810" s="348"/>
      <c r="M810" s="348"/>
      <c r="N810" s="348"/>
      <c r="O810" s="348"/>
      <c r="P810" s="348"/>
      <c r="Q810" s="348"/>
      <c r="R810" s="348"/>
      <c r="S810" s="348"/>
      <c r="T810" s="348"/>
      <c r="U810" s="348"/>
      <c r="V810" s="348"/>
      <c r="W810" s="348"/>
      <c r="X810" s="348"/>
      <c r="Y810" s="348"/>
      <c r="Z810" s="348"/>
    </row>
    <row r="811">
      <c r="A811" s="348"/>
      <c r="B811" s="348"/>
      <c r="C811" s="348"/>
      <c r="D811" s="348"/>
      <c r="E811" s="348"/>
      <c r="F811" s="348"/>
      <c r="G811" s="348"/>
      <c r="H811" s="348"/>
      <c r="I811" s="348"/>
      <c r="J811" s="348"/>
      <c r="K811" s="348"/>
      <c r="L811" s="348"/>
      <c r="M811" s="348"/>
      <c r="N811" s="348"/>
      <c r="O811" s="348"/>
      <c r="P811" s="348"/>
      <c r="Q811" s="348"/>
      <c r="R811" s="348"/>
      <c r="S811" s="348"/>
      <c r="T811" s="348"/>
      <c r="U811" s="348"/>
      <c r="V811" s="348"/>
      <c r="W811" s="348"/>
      <c r="X811" s="348"/>
      <c r="Y811" s="348"/>
      <c r="Z811" s="348"/>
    </row>
    <row r="812">
      <c r="A812" s="348"/>
      <c r="B812" s="348"/>
      <c r="C812" s="348"/>
      <c r="D812" s="348"/>
      <c r="E812" s="348"/>
      <c r="F812" s="348"/>
      <c r="G812" s="348"/>
      <c r="H812" s="348"/>
      <c r="I812" s="348"/>
      <c r="J812" s="348"/>
      <c r="K812" s="348"/>
      <c r="L812" s="348"/>
      <c r="M812" s="348"/>
      <c r="N812" s="348"/>
      <c r="O812" s="348"/>
      <c r="P812" s="348"/>
      <c r="Q812" s="348"/>
      <c r="R812" s="348"/>
      <c r="S812" s="348"/>
      <c r="T812" s="348"/>
      <c r="U812" s="348"/>
      <c r="V812" s="348"/>
      <c r="W812" s="348"/>
      <c r="X812" s="348"/>
      <c r="Y812" s="348"/>
      <c r="Z812" s="348"/>
    </row>
    <row r="813">
      <c r="A813" s="348"/>
      <c r="B813" s="348"/>
      <c r="C813" s="348"/>
      <c r="D813" s="348"/>
      <c r="E813" s="348"/>
      <c r="F813" s="348"/>
      <c r="G813" s="348"/>
      <c r="H813" s="348"/>
      <c r="I813" s="348"/>
      <c r="J813" s="348"/>
      <c r="K813" s="348"/>
      <c r="L813" s="348"/>
      <c r="M813" s="348"/>
      <c r="N813" s="348"/>
      <c r="O813" s="348"/>
      <c r="P813" s="348"/>
      <c r="Q813" s="348"/>
      <c r="R813" s="348"/>
      <c r="S813" s="348"/>
      <c r="T813" s="348"/>
      <c r="U813" s="348"/>
      <c r="V813" s="348"/>
      <c r="W813" s="348"/>
      <c r="X813" s="348"/>
      <c r="Y813" s="348"/>
      <c r="Z813" s="348"/>
    </row>
    <row r="814">
      <c r="A814" s="348"/>
      <c r="B814" s="348"/>
      <c r="C814" s="348"/>
      <c r="D814" s="348"/>
      <c r="E814" s="348"/>
      <c r="F814" s="348"/>
      <c r="G814" s="348"/>
      <c r="H814" s="348"/>
      <c r="I814" s="348"/>
      <c r="J814" s="348"/>
      <c r="K814" s="348"/>
      <c r="L814" s="348"/>
      <c r="M814" s="348"/>
      <c r="N814" s="348"/>
      <c r="O814" s="348"/>
      <c r="P814" s="348"/>
      <c r="Q814" s="348"/>
      <c r="R814" s="348"/>
      <c r="S814" s="348"/>
      <c r="T814" s="348"/>
      <c r="U814" s="348"/>
      <c r="V814" s="348"/>
      <c r="W814" s="348"/>
      <c r="X814" s="348"/>
      <c r="Y814" s="348"/>
      <c r="Z814" s="348"/>
    </row>
    <row r="815">
      <c r="A815" s="348"/>
      <c r="B815" s="348"/>
      <c r="C815" s="348"/>
      <c r="D815" s="348"/>
      <c r="E815" s="348"/>
      <c r="F815" s="348"/>
      <c r="G815" s="348"/>
      <c r="H815" s="348"/>
      <c r="I815" s="348"/>
      <c r="J815" s="348"/>
      <c r="K815" s="348"/>
      <c r="L815" s="348"/>
      <c r="M815" s="348"/>
      <c r="N815" s="348"/>
      <c r="O815" s="348"/>
      <c r="P815" s="348"/>
      <c r="Q815" s="348"/>
      <c r="R815" s="348"/>
      <c r="S815" s="348"/>
      <c r="T815" s="348"/>
      <c r="U815" s="348"/>
      <c r="V815" s="348"/>
      <c r="W815" s="348"/>
      <c r="X815" s="348"/>
      <c r="Y815" s="348"/>
      <c r="Z815" s="348"/>
    </row>
    <row r="816">
      <c r="A816" s="348"/>
      <c r="B816" s="348"/>
      <c r="C816" s="348"/>
      <c r="D816" s="348"/>
      <c r="E816" s="348"/>
      <c r="F816" s="348"/>
      <c r="G816" s="348"/>
      <c r="H816" s="348"/>
      <c r="I816" s="348"/>
      <c r="J816" s="348"/>
      <c r="K816" s="348"/>
      <c r="L816" s="348"/>
      <c r="M816" s="348"/>
      <c r="N816" s="348"/>
      <c r="O816" s="348"/>
      <c r="P816" s="348"/>
      <c r="Q816" s="348"/>
      <c r="R816" s="348"/>
      <c r="S816" s="348"/>
      <c r="T816" s="348"/>
      <c r="U816" s="348"/>
      <c r="V816" s="348"/>
      <c r="W816" s="348"/>
      <c r="X816" s="348"/>
      <c r="Y816" s="348"/>
      <c r="Z816" s="348"/>
    </row>
    <row r="817">
      <c r="A817" s="348"/>
      <c r="B817" s="348"/>
      <c r="C817" s="348"/>
      <c r="D817" s="348"/>
      <c r="E817" s="348"/>
      <c r="F817" s="348"/>
      <c r="G817" s="348"/>
      <c r="H817" s="348"/>
      <c r="I817" s="348"/>
      <c r="J817" s="348"/>
      <c r="K817" s="348"/>
      <c r="L817" s="348"/>
      <c r="M817" s="348"/>
      <c r="N817" s="348"/>
      <c r="O817" s="348"/>
      <c r="P817" s="348"/>
      <c r="Q817" s="348"/>
      <c r="R817" s="348"/>
      <c r="S817" s="348"/>
      <c r="T817" s="348"/>
      <c r="U817" s="348"/>
      <c r="V817" s="348"/>
      <c r="W817" s="348"/>
      <c r="X817" s="348"/>
      <c r="Y817" s="348"/>
      <c r="Z817" s="348"/>
    </row>
    <row r="818">
      <c r="A818" s="348"/>
      <c r="B818" s="348"/>
      <c r="C818" s="348"/>
      <c r="D818" s="348"/>
      <c r="E818" s="348"/>
      <c r="F818" s="348"/>
      <c r="G818" s="348"/>
      <c r="H818" s="348"/>
      <c r="I818" s="348"/>
      <c r="J818" s="348"/>
      <c r="K818" s="348"/>
      <c r="L818" s="348"/>
      <c r="M818" s="348"/>
      <c r="N818" s="348"/>
      <c r="O818" s="348"/>
      <c r="P818" s="348"/>
      <c r="Q818" s="348"/>
      <c r="R818" s="348"/>
      <c r="S818" s="348"/>
      <c r="T818" s="348"/>
      <c r="U818" s="348"/>
      <c r="V818" s="348"/>
      <c r="W818" s="348"/>
      <c r="X818" s="348"/>
      <c r="Y818" s="348"/>
      <c r="Z818" s="348"/>
    </row>
    <row r="819">
      <c r="A819" s="348"/>
      <c r="B819" s="348"/>
      <c r="C819" s="348"/>
      <c r="D819" s="348"/>
      <c r="E819" s="348"/>
      <c r="F819" s="348"/>
      <c r="G819" s="348"/>
      <c r="H819" s="348"/>
      <c r="I819" s="348"/>
      <c r="J819" s="348"/>
      <c r="K819" s="348"/>
      <c r="L819" s="348"/>
      <c r="M819" s="348"/>
      <c r="N819" s="348"/>
      <c r="O819" s="348"/>
      <c r="P819" s="348"/>
      <c r="Q819" s="348"/>
      <c r="R819" s="348"/>
      <c r="S819" s="348"/>
      <c r="T819" s="348"/>
      <c r="U819" s="348"/>
      <c r="V819" s="348"/>
      <c r="W819" s="348"/>
      <c r="X819" s="348"/>
      <c r="Y819" s="348"/>
      <c r="Z819" s="348"/>
    </row>
    <row r="820">
      <c r="A820" s="348"/>
      <c r="B820" s="348"/>
      <c r="C820" s="348"/>
      <c r="D820" s="348"/>
      <c r="E820" s="348"/>
      <c r="F820" s="348"/>
      <c r="G820" s="348"/>
      <c r="H820" s="348"/>
      <c r="I820" s="348"/>
      <c r="J820" s="348"/>
      <c r="K820" s="348"/>
      <c r="L820" s="348"/>
      <c r="M820" s="348"/>
      <c r="N820" s="348"/>
      <c r="O820" s="348"/>
      <c r="P820" s="348"/>
      <c r="Q820" s="348"/>
      <c r="R820" s="348"/>
      <c r="S820" s="348"/>
      <c r="T820" s="348"/>
      <c r="U820" s="348"/>
      <c r="V820" s="348"/>
      <c r="W820" s="348"/>
      <c r="X820" s="348"/>
      <c r="Y820" s="348"/>
      <c r="Z820" s="348"/>
    </row>
    <row r="821">
      <c r="A821" s="348"/>
      <c r="B821" s="348"/>
      <c r="C821" s="348"/>
      <c r="D821" s="348"/>
      <c r="E821" s="348"/>
      <c r="F821" s="348"/>
      <c r="G821" s="348"/>
      <c r="H821" s="348"/>
      <c r="I821" s="348"/>
      <c r="J821" s="348"/>
      <c r="K821" s="348"/>
      <c r="L821" s="348"/>
      <c r="M821" s="348"/>
      <c r="N821" s="348"/>
      <c r="O821" s="348"/>
      <c r="P821" s="348"/>
      <c r="Q821" s="348"/>
      <c r="R821" s="348"/>
      <c r="S821" s="348"/>
      <c r="T821" s="348"/>
      <c r="U821" s="348"/>
      <c r="V821" s="348"/>
      <c r="W821" s="348"/>
      <c r="X821" s="348"/>
      <c r="Y821" s="348"/>
      <c r="Z821" s="348"/>
    </row>
    <row r="822">
      <c r="A822" s="348"/>
      <c r="B822" s="348"/>
      <c r="C822" s="348"/>
      <c r="D822" s="348"/>
      <c r="E822" s="348"/>
      <c r="F822" s="348"/>
      <c r="G822" s="348"/>
      <c r="H822" s="348"/>
      <c r="I822" s="348"/>
      <c r="J822" s="348"/>
      <c r="K822" s="348"/>
      <c r="L822" s="348"/>
      <c r="M822" s="348"/>
      <c r="N822" s="348"/>
      <c r="O822" s="348"/>
      <c r="P822" s="348"/>
      <c r="Q822" s="348"/>
      <c r="R822" s="348"/>
      <c r="S822" s="348"/>
      <c r="T822" s="348"/>
      <c r="U822" s="348"/>
      <c r="V822" s="348"/>
      <c r="W822" s="348"/>
      <c r="X822" s="348"/>
      <c r="Y822" s="348"/>
      <c r="Z822" s="348"/>
    </row>
    <row r="823">
      <c r="A823" s="348"/>
      <c r="B823" s="348"/>
      <c r="C823" s="348"/>
      <c r="D823" s="348"/>
      <c r="E823" s="348"/>
      <c r="F823" s="348"/>
      <c r="G823" s="348"/>
      <c r="H823" s="348"/>
      <c r="I823" s="348"/>
      <c r="J823" s="348"/>
      <c r="K823" s="348"/>
      <c r="L823" s="348"/>
      <c r="M823" s="348"/>
      <c r="N823" s="348"/>
      <c r="O823" s="348"/>
      <c r="P823" s="348"/>
      <c r="Q823" s="348"/>
      <c r="R823" s="348"/>
      <c r="S823" s="348"/>
      <c r="T823" s="348"/>
      <c r="U823" s="348"/>
      <c r="V823" s="348"/>
      <c r="W823" s="348"/>
      <c r="X823" s="348"/>
      <c r="Y823" s="348"/>
      <c r="Z823" s="348"/>
    </row>
    <row r="824">
      <c r="A824" s="348"/>
      <c r="B824" s="348"/>
      <c r="C824" s="348"/>
      <c r="D824" s="348"/>
      <c r="E824" s="348"/>
      <c r="F824" s="348"/>
      <c r="G824" s="348"/>
      <c r="H824" s="348"/>
      <c r="I824" s="348"/>
      <c r="J824" s="348"/>
      <c r="K824" s="348"/>
      <c r="L824" s="348"/>
      <c r="M824" s="348"/>
      <c r="N824" s="348"/>
      <c r="O824" s="348"/>
      <c r="P824" s="348"/>
      <c r="Q824" s="348"/>
      <c r="R824" s="348"/>
      <c r="S824" s="348"/>
      <c r="T824" s="348"/>
      <c r="U824" s="348"/>
      <c r="V824" s="348"/>
      <c r="W824" s="348"/>
      <c r="X824" s="348"/>
      <c r="Y824" s="348"/>
      <c r="Z824" s="348"/>
    </row>
    <row r="825">
      <c r="A825" s="348"/>
      <c r="B825" s="348"/>
      <c r="C825" s="348"/>
      <c r="D825" s="348"/>
      <c r="E825" s="348"/>
      <c r="F825" s="348"/>
      <c r="G825" s="348"/>
      <c r="H825" s="348"/>
      <c r="I825" s="348"/>
      <c r="J825" s="348"/>
      <c r="K825" s="348"/>
      <c r="L825" s="348"/>
      <c r="M825" s="348"/>
      <c r="N825" s="348"/>
      <c r="O825" s="348"/>
      <c r="P825" s="348"/>
      <c r="Q825" s="348"/>
      <c r="R825" s="348"/>
      <c r="S825" s="348"/>
      <c r="T825" s="348"/>
      <c r="U825" s="348"/>
      <c r="V825" s="348"/>
      <c r="W825" s="348"/>
      <c r="X825" s="348"/>
      <c r="Y825" s="348"/>
      <c r="Z825" s="348"/>
    </row>
    <row r="826">
      <c r="A826" s="348"/>
      <c r="B826" s="348"/>
      <c r="C826" s="348"/>
      <c r="D826" s="348"/>
      <c r="E826" s="348"/>
      <c r="F826" s="348"/>
      <c r="G826" s="348"/>
      <c r="H826" s="348"/>
      <c r="I826" s="348"/>
      <c r="J826" s="348"/>
      <c r="K826" s="348"/>
      <c r="L826" s="348"/>
      <c r="M826" s="348"/>
      <c r="N826" s="348"/>
      <c r="O826" s="348"/>
      <c r="P826" s="348"/>
      <c r="Q826" s="348"/>
      <c r="R826" s="348"/>
      <c r="S826" s="348"/>
      <c r="T826" s="348"/>
      <c r="U826" s="348"/>
      <c r="V826" s="348"/>
      <c r="W826" s="348"/>
      <c r="X826" s="348"/>
      <c r="Y826" s="348"/>
      <c r="Z826" s="348"/>
    </row>
    <row r="827">
      <c r="A827" s="348"/>
      <c r="B827" s="348"/>
      <c r="C827" s="348"/>
      <c r="D827" s="348"/>
      <c r="E827" s="348"/>
      <c r="F827" s="348"/>
      <c r="G827" s="348"/>
      <c r="H827" s="348"/>
      <c r="I827" s="348"/>
      <c r="J827" s="348"/>
      <c r="K827" s="348"/>
      <c r="L827" s="348"/>
      <c r="M827" s="348"/>
      <c r="N827" s="348"/>
      <c r="O827" s="348"/>
      <c r="P827" s="348"/>
      <c r="Q827" s="348"/>
      <c r="R827" s="348"/>
      <c r="S827" s="348"/>
      <c r="T827" s="348"/>
      <c r="U827" s="348"/>
      <c r="V827" s="348"/>
      <c r="W827" s="348"/>
      <c r="X827" s="348"/>
      <c r="Y827" s="348"/>
      <c r="Z827" s="348"/>
    </row>
    <row r="828">
      <c r="A828" s="348"/>
      <c r="B828" s="348"/>
      <c r="C828" s="348"/>
      <c r="D828" s="348"/>
      <c r="E828" s="348"/>
      <c r="F828" s="348"/>
      <c r="G828" s="348"/>
      <c r="H828" s="348"/>
      <c r="I828" s="348"/>
      <c r="J828" s="348"/>
      <c r="K828" s="348"/>
      <c r="L828" s="348"/>
      <c r="M828" s="348"/>
      <c r="N828" s="348"/>
      <c r="O828" s="348"/>
      <c r="P828" s="348"/>
      <c r="Q828" s="348"/>
      <c r="R828" s="348"/>
      <c r="S828" s="348"/>
      <c r="T828" s="348"/>
      <c r="U828" s="348"/>
      <c r="V828" s="348"/>
      <c r="W828" s="348"/>
      <c r="X828" s="348"/>
      <c r="Y828" s="348"/>
      <c r="Z828" s="348"/>
    </row>
    <row r="829">
      <c r="A829" s="348"/>
      <c r="B829" s="348"/>
      <c r="C829" s="348"/>
      <c r="D829" s="348"/>
      <c r="E829" s="348"/>
      <c r="F829" s="348"/>
      <c r="G829" s="348"/>
      <c r="H829" s="348"/>
      <c r="I829" s="348"/>
      <c r="J829" s="348"/>
      <c r="K829" s="348"/>
      <c r="L829" s="348"/>
      <c r="M829" s="348"/>
      <c r="N829" s="348"/>
      <c r="O829" s="348"/>
      <c r="P829" s="348"/>
      <c r="Q829" s="348"/>
      <c r="R829" s="348"/>
      <c r="S829" s="348"/>
      <c r="T829" s="348"/>
      <c r="U829" s="348"/>
      <c r="V829" s="348"/>
      <c r="W829" s="348"/>
      <c r="X829" s="348"/>
      <c r="Y829" s="348"/>
      <c r="Z829" s="348"/>
    </row>
    <row r="830">
      <c r="A830" s="348"/>
      <c r="B830" s="348"/>
      <c r="C830" s="348"/>
      <c r="D830" s="348"/>
      <c r="E830" s="348"/>
      <c r="F830" s="348"/>
      <c r="G830" s="348"/>
      <c r="H830" s="348"/>
      <c r="I830" s="348"/>
      <c r="J830" s="348"/>
      <c r="K830" s="348"/>
      <c r="L830" s="348"/>
      <c r="M830" s="348"/>
      <c r="N830" s="348"/>
      <c r="O830" s="348"/>
      <c r="P830" s="348"/>
      <c r="Q830" s="348"/>
      <c r="R830" s="348"/>
      <c r="S830" s="348"/>
      <c r="T830" s="348"/>
      <c r="U830" s="348"/>
      <c r="V830" s="348"/>
      <c r="W830" s="348"/>
      <c r="X830" s="348"/>
      <c r="Y830" s="348"/>
      <c r="Z830" s="348"/>
    </row>
    <row r="831">
      <c r="A831" s="348"/>
      <c r="B831" s="348"/>
      <c r="C831" s="348"/>
      <c r="D831" s="348"/>
      <c r="E831" s="348"/>
      <c r="F831" s="348"/>
      <c r="G831" s="348"/>
      <c r="H831" s="348"/>
      <c r="I831" s="348"/>
      <c r="J831" s="348"/>
      <c r="K831" s="348"/>
      <c r="L831" s="348"/>
      <c r="M831" s="348"/>
      <c r="N831" s="348"/>
      <c r="O831" s="348"/>
      <c r="P831" s="348"/>
      <c r="Q831" s="348"/>
      <c r="R831" s="348"/>
      <c r="S831" s="348"/>
      <c r="T831" s="348"/>
      <c r="U831" s="348"/>
      <c r="V831" s="348"/>
      <c r="W831" s="348"/>
      <c r="X831" s="348"/>
      <c r="Y831" s="348"/>
      <c r="Z831" s="348"/>
    </row>
    <row r="832">
      <c r="A832" s="348"/>
      <c r="B832" s="348"/>
      <c r="C832" s="348"/>
      <c r="D832" s="348"/>
      <c r="E832" s="348"/>
      <c r="F832" s="348"/>
      <c r="G832" s="348"/>
      <c r="H832" s="348"/>
      <c r="I832" s="348"/>
      <c r="J832" s="348"/>
      <c r="K832" s="348"/>
      <c r="L832" s="348"/>
      <c r="M832" s="348"/>
      <c r="N832" s="348"/>
      <c r="O832" s="348"/>
      <c r="P832" s="348"/>
      <c r="Q832" s="348"/>
      <c r="R832" s="348"/>
      <c r="S832" s="348"/>
      <c r="T832" s="348"/>
      <c r="U832" s="348"/>
      <c r="V832" s="348"/>
      <c r="W832" s="348"/>
      <c r="X832" s="348"/>
      <c r="Y832" s="348"/>
      <c r="Z832" s="348"/>
    </row>
    <row r="833">
      <c r="A833" s="348"/>
      <c r="B833" s="348"/>
      <c r="C833" s="348"/>
      <c r="D833" s="348"/>
      <c r="E833" s="348"/>
      <c r="F833" s="348"/>
      <c r="G833" s="348"/>
      <c r="H833" s="348"/>
      <c r="I833" s="348"/>
      <c r="J833" s="348"/>
      <c r="K833" s="348"/>
      <c r="L833" s="348"/>
      <c r="M833" s="348"/>
      <c r="N833" s="348"/>
      <c r="O833" s="348"/>
      <c r="P833" s="348"/>
      <c r="Q833" s="348"/>
      <c r="R833" s="348"/>
      <c r="S833" s="348"/>
      <c r="T833" s="348"/>
      <c r="U833" s="348"/>
      <c r="V833" s="348"/>
      <c r="W833" s="348"/>
      <c r="X833" s="348"/>
      <c r="Y833" s="348"/>
      <c r="Z833" s="348"/>
    </row>
    <row r="834">
      <c r="A834" s="348"/>
      <c r="B834" s="348"/>
      <c r="C834" s="348"/>
      <c r="D834" s="348"/>
      <c r="E834" s="348"/>
      <c r="F834" s="348"/>
      <c r="G834" s="348"/>
      <c r="H834" s="348"/>
      <c r="I834" s="348"/>
      <c r="J834" s="348"/>
      <c r="K834" s="348"/>
      <c r="L834" s="348"/>
      <c r="M834" s="348"/>
      <c r="N834" s="348"/>
      <c r="O834" s="348"/>
      <c r="P834" s="348"/>
      <c r="Q834" s="348"/>
      <c r="R834" s="348"/>
      <c r="S834" s="348"/>
      <c r="T834" s="348"/>
      <c r="U834" s="348"/>
      <c r="V834" s="348"/>
      <c r="W834" s="348"/>
      <c r="X834" s="348"/>
      <c r="Y834" s="348"/>
      <c r="Z834" s="348"/>
    </row>
    <row r="835">
      <c r="A835" s="348"/>
      <c r="B835" s="348"/>
      <c r="C835" s="348"/>
      <c r="D835" s="348"/>
      <c r="E835" s="348"/>
      <c r="F835" s="348"/>
      <c r="G835" s="348"/>
      <c r="H835" s="348"/>
      <c r="I835" s="348"/>
      <c r="J835" s="348"/>
      <c r="K835" s="348"/>
      <c r="L835" s="348"/>
      <c r="M835" s="348"/>
      <c r="N835" s="348"/>
      <c r="O835" s="348"/>
      <c r="P835" s="348"/>
      <c r="Q835" s="348"/>
      <c r="R835" s="348"/>
      <c r="S835" s="348"/>
      <c r="T835" s="348"/>
      <c r="U835" s="348"/>
      <c r="V835" s="348"/>
      <c r="W835" s="348"/>
      <c r="X835" s="348"/>
      <c r="Y835" s="348"/>
      <c r="Z835" s="348"/>
    </row>
    <row r="836">
      <c r="A836" s="348"/>
      <c r="B836" s="348"/>
      <c r="C836" s="348"/>
      <c r="D836" s="348"/>
      <c r="E836" s="348"/>
      <c r="F836" s="348"/>
      <c r="G836" s="348"/>
      <c r="H836" s="348"/>
      <c r="I836" s="348"/>
      <c r="J836" s="348"/>
      <c r="K836" s="348"/>
      <c r="L836" s="348"/>
      <c r="M836" s="348"/>
      <c r="N836" s="348"/>
      <c r="O836" s="348"/>
      <c r="P836" s="348"/>
      <c r="Q836" s="348"/>
      <c r="R836" s="348"/>
      <c r="S836" s="348"/>
      <c r="T836" s="348"/>
      <c r="U836" s="348"/>
      <c r="V836" s="348"/>
      <c r="W836" s="348"/>
      <c r="X836" s="348"/>
      <c r="Y836" s="348"/>
      <c r="Z836" s="348"/>
    </row>
    <row r="837">
      <c r="A837" s="348"/>
      <c r="B837" s="348"/>
      <c r="C837" s="348"/>
      <c r="D837" s="348"/>
      <c r="E837" s="348"/>
      <c r="F837" s="348"/>
      <c r="G837" s="348"/>
      <c r="H837" s="348"/>
      <c r="I837" s="348"/>
      <c r="J837" s="348"/>
      <c r="K837" s="348"/>
      <c r="L837" s="348"/>
      <c r="M837" s="348"/>
      <c r="N837" s="348"/>
      <c r="O837" s="348"/>
      <c r="P837" s="348"/>
      <c r="Q837" s="348"/>
      <c r="R837" s="348"/>
      <c r="S837" s="348"/>
      <c r="T837" s="348"/>
      <c r="U837" s="348"/>
      <c r="V837" s="348"/>
      <c r="W837" s="348"/>
      <c r="X837" s="348"/>
      <c r="Y837" s="348"/>
      <c r="Z837" s="348"/>
    </row>
    <row r="838">
      <c r="A838" s="348"/>
      <c r="B838" s="348"/>
      <c r="C838" s="348"/>
      <c r="D838" s="348"/>
      <c r="E838" s="348"/>
      <c r="F838" s="348"/>
      <c r="G838" s="348"/>
      <c r="H838" s="348"/>
      <c r="I838" s="348"/>
      <c r="J838" s="348"/>
      <c r="K838" s="348"/>
      <c r="L838" s="348"/>
      <c r="M838" s="348"/>
      <c r="N838" s="348"/>
      <c r="O838" s="348"/>
      <c r="P838" s="348"/>
      <c r="Q838" s="348"/>
      <c r="R838" s="348"/>
      <c r="S838" s="348"/>
      <c r="T838" s="348"/>
      <c r="U838" s="348"/>
      <c r="V838" s="348"/>
      <c r="W838" s="348"/>
      <c r="X838" s="348"/>
      <c r="Y838" s="348"/>
      <c r="Z838" s="348"/>
    </row>
    <row r="839">
      <c r="A839" s="348"/>
      <c r="B839" s="348"/>
      <c r="C839" s="348"/>
      <c r="D839" s="348"/>
      <c r="E839" s="348"/>
      <c r="F839" s="348"/>
      <c r="G839" s="348"/>
      <c r="H839" s="348"/>
      <c r="I839" s="348"/>
      <c r="J839" s="348"/>
      <c r="K839" s="348"/>
      <c r="L839" s="348"/>
      <c r="M839" s="348"/>
      <c r="N839" s="348"/>
      <c r="O839" s="348"/>
      <c r="P839" s="348"/>
      <c r="Q839" s="348"/>
      <c r="R839" s="348"/>
      <c r="S839" s="348"/>
      <c r="T839" s="348"/>
      <c r="U839" s="348"/>
      <c r="V839" s="348"/>
      <c r="W839" s="348"/>
      <c r="X839" s="348"/>
      <c r="Y839" s="348"/>
      <c r="Z839" s="348"/>
    </row>
    <row r="840">
      <c r="A840" s="348"/>
      <c r="B840" s="348"/>
      <c r="C840" s="348"/>
      <c r="D840" s="348"/>
      <c r="E840" s="348"/>
      <c r="F840" s="348"/>
      <c r="G840" s="348"/>
      <c r="H840" s="348"/>
      <c r="I840" s="348"/>
      <c r="J840" s="348"/>
      <c r="K840" s="348"/>
      <c r="L840" s="348"/>
      <c r="M840" s="348"/>
      <c r="N840" s="348"/>
      <c r="O840" s="348"/>
      <c r="P840" s="348"/>
      <c r="Q840" s="348"/>
      <c r="R840" s="348"/>
      <c r="S840" s="348"/>
      <c r="T840" s="348"/>
      <c r="U840" s="348"/>
      <c r="V840" s="348"/>
      <c r="W840" s="348"/>
      <c r="X840" s="348"/>
      <c r="Y840" s="348"/>
      <c r="Z840" s="348"/>
    </row>
    <row r="841">
      <c r="A841" s="348"/>
      <c r="B841" s="348"/>
      <c r="C841" s="348"/>
      <c r="D841" s="348"/>
      <c r="E841" s="348"/>
      <c r="F841" s="348"/>
      <c r="G841" s="348"/>
      <c r="H841" s="348"/>
      <c r="I841" s="348"/>
      <c r="J841" s="348"/>
      <c r="K841" s="348"/>
      <c r="L841" s="348"/>
      <c r="M841" s="348"/>
      <c r="N841" s="348"/>
      <c r="O841" s="348"/>
      <c r="P841" s="348"/>
      <c r="Q841" s="348"/>
      <c r="R841" s="348"/>
      <c r="S841" s="348"/>
      <c r="T841" s="348"/>
      <c r="U841" s="348"/>
      <c r="V841" s="348"/>
      <c r="W841" s="348"/>
      <c r="X841" s="348"/>
      <c r="Y841" s="348"/>
      <c r="Z841" s="348"/>
    </row>
    <row r="842">
      <c r="A842" s="348"/>
      <c r="B842" s="348"/>
      <c r="C842" s="348"/>
      <c r="D842" s="348"/>
      <c r="E842" s="348"/>
      <c r="F842" s="348"/>
      <c r="G842" s="348"/>
      <c r="H842" s="348"/>
      <c r="I842" s="348"/>
      <c r="J842" s="348"/>
      <c r="K842" s="348"/>
      <c r="L842" s="348"/>
      <c r="M842" s="348"/>
      <c r="N842" s="348"/>
      <c r="O842" s="348"/>
      <c r="P842" s="348"/>
      <c r="Q842" s="348"/>
      <c r="R842" s="348"/>
      <c r="S842" s="348"/>
      <c r="T842" s="348"/>
      <c r="U842" s="348"/>
      <c r="V842" s="348"/>
      <c r="W842" s="348"/>
      <c r="X842" s="348"/>
      <c r="Y842" s="348"/>
      <c r="Z842" s="348"/>
    </row>
    <row r="843">
      <c r="A843" s="348"/>
      <c r="B843" s="348"/>
      <c r="C843" s="348"/>
      <c r="D843" s="348"/>
      <c r="E843" s="348"/>
      <c r="F843" s="348"/>
      <c r="G843" s="348"/>
      <c r="H843" s="348"/>
      <c r="I843" s="348"/>
      <c r="J843" s="348"/>
      <c r="K843" s="348"/>
      <c r="L843" s="348"/>
      <c r="M843" s="348"/>
      <c r="N843" s="348"/>
      <c r="O843" s="348"/>
      <c r="P843" s="348"/>
      <c r="Q843" s="348"/>
      <c r="R843" s="348"/>
      <c r="S843" s="348"/>
      <c r="T843" s="348"/>
      <c r="U843" s="348"/>
      <c r="V843" s="348"/>
      <c r="W843" s="348"/>
      <c r="X843" s="348"/>
      <c r="Y843" s="348"/>
      <c r="Z843" s="348"/>
    </row>
    <row r="844">
      <c r="A844" s="348"/>
      <c r="B844" s="348"/>
      <c r="C844" s="348"/>
      <c r="D844" s="348"/>
      <c r="E844" s="348"/>
      <c r="F844" s="348"/>
      <c r="G844" s="348"/>
      <c r="H844" s="348"/>
      <c r="I844" s="348"/>
      <c r="J844" s="348"/>
      <c r="K844" s="348"/>
      <c r="L844" s="348"/>
      <c r="M844" s="348"/>
      <c r="N844" s="348"/>
      <c r="O844" s="348"/>
      <c r="P844" s="348"/>
      <c r="Q844" s="348"/>
      <c r="R844" s="348"/>
      <c r="S844" s="348"/>
      <c r="T844" s="348"/>
      <c r="U844" s="348"/>
      <c r="V844" s="348"/>
      <c r="W844" s="348"/>
      <c r="X844" s="348"/>
      <c r="Y844" s="348"/>
      <c r="Z844" s="348"/>
    </row>
    <row r="845">
      <c r="A845" s="348"/>
      <c r="B845" s="348"/>
      <c r="C845" s="348"/>
      <c r="D845" s="348"/>
      <c r="E845" s="348"/>
      <c r="F845" s="348"/>
      <c r="G845" s="348"/>
      <c r="H845" s="348"/>
      <c r="I845" s="348"/>
      <c r="J845" s="348"/>
      <c r="K845" s="348"/>
      <c r="L845" s="348"/>
      <c r="M845" s="348"/>
      <c r="N845" s="348"/>
      <c r="O845" s="348"/>
      <c r="P845" s="348"/>
      <c r="Q845" s="348"/>
      <c r="R845" s="348"/>
      <c r="S845" s="348"/>
      <c r="T845" s="348"/>
      <c r="U845" s="348"/>
      <c r="V845" s="348"/>
      <c r="W845" s="348"/>
      <c r="X845" s="348"/>
      <c r="Y845" s="348"/>
      <c r="Z845" s="348"/>
    </row>
    <row r="846">
      <c r="A846" s="348"/>
      <c r="B846" s="348"/>
      <c r="C846" s="348"/>
      <c r="D846" s="348"/>
      <c r="E846" s="348"/>
      <c r="F846" s="348"/>
      <c r="G846" s="348"/>
      <c r="H846" s="348"/>
      <c r="I846" s="348"/>
      <c r="J846" s="348"/>
      <c r="K846" s="348"/>
      <c r="L846" s="348"/>
      <c r="M846" s="348"/>
      <c r="N846" s="348"/>
      <c r="O846" s="348"/>
      <c r="P846" s="348"/>
      <c r="Q846" s="348"/>
      <c r="R846" s="348"/>
      <c r="S846" s="348"/>
      <c r="T846" s="348"/>
      <c r="U846" s="348"/>
      <c r="V846" s="348"/>
      <c r="W846" s="348"/>
      <c r="X846" s="348"/>
      <c r="Y846" s="348"/>
      <c r="Z846" s="348"/>
    </row>
    <row r="847">
      <c r="A847" s="348"/>
      <c r="B847" s="348"/>
      <c r="C847" s="348"/>
      <c r="D847" s="348"/>
      <c r="E847" s="348"/>
      <c r="F847" s="348"/>
      <c r="G847" s="348"/>
      <c r="H847" s="348"/>
      <c r="I847" s="348"/>
      <c r="J847" s="348"/>
      <c r="K847" s="348"/>
      <c r="L847" s="348"/>
      <c r="M847" s="348"/>
      <c r="N847" s="348"/>
      <c r="O847" s="348"/>
      <c r="P847" s="348"/>
      <c r="Q847" s="348"/>
      <c r="R847" s="348"/>
      <c r="S847" s="348"/>
      <c r="T847" s="348"/>
      <c r="U847" s="348"/>
      <c r="V847" s="348"/>
      <c r="W847" s="348"/>
      <c r="X847" s="348"/>
      <c r="Y847" s="348"/>
      <c r="Z847" s="348"/>
    </row>
    <row r="848">
      <c r="A848" s="348"/>
      <c r="B848" s="348"/>
      <c r="C848" s="348"/>
      <c r="D848" s="348"/>
      <c r="E848" s="348"/>
      <c r="F848" s="348"/>
      <c r="G848" s="348"/>
      <c r="H848" s="348"/>
      <c r="I848" s="348"/>
      <c r="J848" s="348"/>
      <c r="K848" s="348"/>
      <c r="L848" s="348"/>
      <c r="M848" s="348"/>
      <c r="N848" s="348"/>
      <c r="O848" s="348"/>
      <c r="P848" s="348"/>
      <c r="Q848" s="348"/>
      <c r="R848" s="348"/>
      <c r="S848" s="348"/>
      <c r="T848" s="348"/>
      <c r="U848" s="348"/>
      <c r="V848" s="348"/>
      <c r="W848" s="348"/>
      <c r="X848" s="348"/>
      <c r="Y848" s="348"/>
      <c r="Z848" s="348"/>
    </row>
    <row r="849">
      <c r="A849" s="348"/>
      <c r="B849" s="348"/>
      <c r="C849" s="348"/>
      <c r="D849" s="348"/>
      <c r="E849" s="348"/>
      <c r="F849" s="348"/>
      <c r="G849" s="348"/>
      <c r="H849" s="348"/>
      <c r="I849" s="348"/>
      <c r="J849" s="348"/>
      <c r="K849" s="348"/>
      <c r="L849" s="348"/>
      <c r="M849" s="348"/>
      <c r="N849" s="348"/>
      <c r="O849" s="348"/>
      <c r="P849" s="348"/>
      <c r="Q849" s="348"/>
      <c r="R849" s="348"/>
      <c r="S849" s="348"/>
      <c r="T849" s="348"/>
      <c r="U849" s="348"/>
      <c r="V849" s="348"/>
      <c r="W849" s="348"/>
      <c r="X849" s="348"/>
      <c r="Y849" s="348"/>
      <c r="Z849" s="348"/>
    </row>
    <row r="850">
      <c r="A850" s="348"/>
      <c r="B850" s="348"/>
      <c r="C850" s="348"/>
      <c r="D850" s="348"/>
      <c r="E850" s="348"/>
      <c r="F850" s="348"/>
      <c r="G850" s="348"/>
      <c r="H850" s="348"/>
      <c r="I850" s="348"/>
      <c r="J850" s="348"/>
      <c r="K850" s="348"/>
      <c r="L850" s="348"/>
      <c r="M850" s="348"/>
      <c r="N850" s="348"/>
      <c r="O850" s="348"/>
      <c r="P850" s="348"/>
      <c r="Q850" s="348"/>
      <c r="R850" s="348"/>
      <c r="S850" s="348"/>
      <c r="T850" s="348"/>
      <c r="U850" s="348"/>
      <c r="V850" s="348"/>
      <c r="W850" s="348"/>
      <c r="X850" s="348"/>
      <c r="Y850" s="348"/>
      <c r="Z850" s="348"/>
    </row>
    <row r="851">
      <c r="A851" s="348"/>
      <c r="B851" s="348"/>
      <c r="C851" s="348"/>
      <c r="D851" s="348"/>
      <c r="E851" s="348"/>
      <c r="F851" s="348"/>
      <c r="G851" s="348"/>
      <c r="H851" s="348"/>
      <c r="I851" s="348"/>
      <c r="J851" s="348"/>
      <c r="K851" s="348"/>
      <c r="L851" s="348"/>
      <c r="M851" s="348"/>
      <c r="N851" s="348"/>
      <c r="O851" s="348"/>
      <c r="P851" s="348"/>
      <c r="Q851" s="348"/>
      <c r="R851" s="348"/>
      <c r="S851" s="348"/>
      <c r="T851" s="348"/>
      <c r="U851" s="348"/>
      <c r="V851" s="348"/>
      <c r="W851" s="348"/>
      <c r="X851" s="348"/>
      <c r="Y851" s="348"/>
      <c r="Z851" s="348"/>
    </row>
    <row r="852">
      <c r="A852" s="348"/>
      <c r="B852" s="348"/>
      <c r="C852" s="348"/>
      <c r="D852" s="348"/>
      <c r="E852" s="348"/>
      <c r="F852" s="348"/>
      <c r="G852" s="348"/>
      <c r="H852" s="348"/>
      <c r="I852" s="348"/>
      <c r="J852" s="348"/>
      <c r="K852" s="348"/>
      <c r="L852" s="348"/>
      <c r="M852" s="348"/>
      <c r="N852" s="348"/>
      <c r="O852" s="348"/>
      <c r="P852" s="348"/>
      <c r="Q852" s="348"/>
      <c r="R852" s="348"/>
      <c r="S852" s="348"/>
      <c r="T852" s="348"/>
      <c r="U852" s="348"/>
      <c r="V852" s="348"/>
      <c r="W852" s="348"/>
      <c r="X852" s="348"/>
      <c r="Y852" s="348"/>
      <c r="Z852" s="348"/>
    </row>
    <row r="853">
      <c r="A853" s="348"/>
      <c r="B853" s="348"/>
      <c r="C853" s="348"/>
      <c r="D853" s="348"/>
      <c r="E853" s="348"/>
      <c r="F853" s="348"/>
      <c r="G853" s="348"/>
      <c r="H853" s="348"/>
      <c r="I853" s="348"/>
      <c r="J853" s="348"/>
      <c r="K853" s="348"/>
      <c r="L853" s="348"/>
      <c r="M853" s="348"/>
      <c r="N853" s="348"/>
      <c r="O853" s="348"/>
      <c r="P853" s="348"/>
      <c r="Q853" s="348"/>
      <c r="R853" s="348"/>
      <c r="S853" s="348"/>
      <c r="T853" s="348"/>
      <c r="U853" s="348"/>
      <c r="V853" s="348"/>
      <c r="W853" s="348"/>
      <c r="X853" s="348"/>
      <c r="Y853" s="348"/>
      <c r="Z853" s="348"/>
    </row>
    <row r="854">
      <c r="A854" s="348"/>
      <c r="B854" s="348"/>
      <c r="C854" s="348"/>
      <c r="D854" s="348"/>
      <c r="E854" s="348"/>
      <c r="F854" s="348"/>
      <c r="G854" s="348"/>
      <c r="H854" s="348"/>
      <c r="I854" s="348"/>
      <c r="J854" s="348"/>
      <c r="K854" s="348"/>
      <c r="L854" s="348"/>
      <c r="M854" s="348"/>
      <c r="N854" s="348"/>
      <c r="O854" s="348"/>
      <c r="P854" s="348"/>
      <c r="Q854" s="348"/>
      <c r="R854" s="348"/>
      <c r="S854" s="348"/>
      <c r="T854" s="348"/>
      <c r="U854" s="348"/>
      <c r="V854" s="348"/>
      <c r="W854" s="348"/>
      <c r="X854" s="348"/>
      <c r="Y854" s="348"/>
      <c r="Z854" s="348"/>
    </row>
    <row r="855">
      <c r="A855" s="348"/>
      <c r="B855" s="348"/>
      <c r="C855" s="348"/>
      <c r="D855" s="348"/>
      <c r="E855" s="348"/>
      <c r="F855" s="348"/>
      <c r="G855" s="348"/>
      <c r="H855" s="348"/>
      <c r="I855" s="348"/>
      <c r="J855" s="348"/>
      <c r="K855" s="348"/>
      <c r="L855" s="348"/>
      <c r="M855" s="348"/>
      <c r="N855" s="348"/>
      <c r="O855" s="348"/>
      <c r="P855" s="348"/>
      <c r="Q855" s="348"/>
      <c r="R855" s="348"/>
      <c r="S855" s="348"/>
      <c r="T855" s="348"/>
      <c r="U855" s="348"/>
      <c r="V855" s="348"/>
      <c r="W855" s="348"/>
      <c r="X855" s="348"/>
      <c r="Y855" s="348"/>
      <c r="Z855" s="348"/>
    </row>
    <row r="856">
      <c r="A856" s="348"/>
      <c r="B856" s="348"/>
      <c r="C856" s="348"/>
      <c r="D856" s="348"/>
      <c r="E856" s="348"/>
      <c r="F856" s="348"/>
      <c r="G856" s="348"/>
      <c r="H856" s="348"/>
      <c r="I856" s="348"/>
      <c r="J856" s="348"/>
      <c r="K856" s="348"/>
      <c r="L856" s="348"/>
      <c r="M856" s="348"/>
      <c r="N856" s="348"/>
      <c r="O856" s="348"/>
      <c r="P856" s="348"/>
      <c r="Q856" s="348"/>
      <c r="R856" s="348"/>
      <c r="S856" s="348"/>
      <c r="T856" s="348"/>
      <c r="U856" s="348"/>
      <c r="V856" s="348"/>
      <c r="W856" s="348"/>
      <c r="X856" s="348"/>
      <c r="Y856" s="348"/>
      <c r="Z856" s="348"/>
    </row>
    <row r="857">
      <c r="A857" s="348"/>
      <c r="B857" s="348"/>
      <c r="C857" s="348"/>
      <c r="D857" s="348"/>
      <c r="E857" s="348"/>
      <c r="F857" s="348"/>
      <c r="G857" s="348"/>
      <c r="H857" s="348"/>
      <c r="I857" s="348"/>
      <c r="J857" s="348"/>
      <c r="K857" s="348"/>
      <c r="L857" s="348"/>
      <c r="M857" s="348"/>
      <c r="N857" s="348"/>
      <c r="O857" s="348"/>
      <c r="P857" s="348"/>
      <c r="Q857" s="348"/>
      <c r="R857" s="348"/>
      <c r="S857" s="348"/>
      <c r="T857" s="348"/>
      <c r="U857" s="348"/>
      <c r="V857" s="348"/>
      <c r="W857" s="348"/>
      <c r="X857" s="348"/>
      <c r="Y857" s="348"/>
      <c r="Z857" s="348"/>
    </row>
    <row r="858">
      <c r="A858" s="348"/>
      <c r="B858" s="348"/>
      <c r="C858" s="348"/>
      <c r="D858" s="348"/>
      <c r="E858" s="348"/>
      <c r="F858" s="348"/>
      <c r="G858" s="348"/>
      <c r="H858" s="348"/>
      <c r="I858" s="348"/>
      <c r="J858" s="348"/>
      <c r="K858" s="348"/>
      <c r="L858" s="348"/>
      <c r="M858" s="348"/>
      <c r="N858" s="348"/>
      <c r="O858" s="348"/>
      <c r="P858" s="348"/>
      <c r="Q858" s="348"/>
      <c r="R858" s="348"/>
      <c r="S858" s="348"/>
      <c r="T858" s="348"/>
      <c r="U858" s="348"/>
      <c r="V858" s="348"/>
      <c r="W858" s="348"/>
      <c r="X858" s="348"/>
      <c r="Y858" s="348"/>
      <c r="Z858" s="348"/>
    </row>
    <row r="859">
      <c r="A859" s="348"/>
      <c r="B859" s="348"/>
      <c r="C859" s="348"/>
      <c r="D859" s="348"/>
      <c r="E859" s="348"/>
      <c r="F859" s="348"/>
      <c r="G859" s="348"/>
      <c r="H859" s="348"/>
      <c r="I859" s="348"/>
      <c r="J859" s="348"/>
      <c r="K859" s="348"/>
      <c r="L859" s="348"/>
      <c r="M859" s="348"/>
      <c r="N859" s="348"/>
      <c r="O859" s="348"/>
      <c r="P859" s="348"/>
      <c r="Q859" s="348"/>
      <c r="R859" s="348"/>
      <c r="S859" s="348"/>
      <c r="T859" s="348"/>
      <c r="U859" s="348"/>
      <c r="V859" s="348"/>
      <c r="W859" s="348"/>
      <c r="X859" s="348"/>
      <c r="Y859" s="348"/>
      <c r="Z859" s="348"/>
    </row>
    <row r="860">
      <c r="A860" s="348"/>
      <c r="B860" s="348"/>
      <c r="C860" s="348"/>
      <c r="D860" s="348"/>
      <c r="E860" s="348"/>
      <c r="F860" s="348"/>
      <c r="G860" s="348"/>
      <c r="H860" s="348"/>
      <c r="I860" s="348"/>
      <c r="J860" s="348"/>
      <c r="K860" s="348"/>
      <c r="L860" s="348"/>
      <c r="M860" s="348"/>
      <c r="N860" s="348"/>
      <c r="O860" s="348"/>
      <c r="P860" s="348"/>
      <c r="Q860" s="348"/>
      <c r="R860" s="348"/>
      <c r="S860" s="348"/>
      <c r="T860" s="348"/>
      <c r="U860" s="348"/>
      <c r="V860" s="348"/>
      <c r="W860" s="348"/>
      <c r="X860" s="348"/>
      <c r="Y860" s="348"/>
      <c r="Z860" s="348"/>
    </row>
    <row r="861">
      <c r="A861" s="348"/>
      <c r="B861" s="348"/>
      <c r="C861" s="348"/>
      <c r="D861" s="348"/>
      <c r="E861" s="348"/>
      <c r="F861" s="348"/>
      <c r="G861" s="348"/>
      <c r="H861" s="348"/>
      <c r="I861" s="348"/>
      <c r="J861" s="348"/>
      <c r="K861" s="348"/>
      <c r="L861" s="348"/>
      <c r="M861" s="348"/>
      <c r="N861" s="348"/>
      <c r="O861" s="348"/>
      <c r="P861" s="348"/>
      <c r="Q861" s="348"/>
      <c r="R861" s="348"/>
      <c r="S861" s="348"/>
      <c r="T861" s="348"/>
      <c r="U861" s="348"/>
      <c r="V861" s="348"/>
      <c r="W861" s="348"/>
      <c r="X861" s="348"/>
      <c r="Y861" s="348"/>
      <c r="Z861" s="348"/>
    </row>
    <row r="862">
      <c r="A862" s="348"/>
      <c r="B862" s="348"/>
      <c r="C862" s="348"/>
      <c r="D862" s="348"/>
      <c r="E862" s="348"/>
      <c r="F862" s="348"/>
      <c r="G862" s="348"/>
      <c r="H862" s="348"/>
      <c r="I862" s="348"/>
      <c r="J862" s="348"/>
      <c r="K862" s="348"/>
      <c r="L862" s="348"/>
      <c r="M862" s="348"/>
      <c r="N862" s="348"/>
      <c r="O862" s="348"/>
      <c r="P862" s="348"/>
      <c r="Q862" s="348"/>
      <c r="R862" s="348"/>
      <c r="S862" s="348"/>
      <c r="T862" s="348"/>
      <c r="U862" s="348"/>
      <c r="V862" s="348"/>
      <c r="W862" s="348"/>
      <c r="X862" s="348"/>
      <c r="Y862" s="348"/>
      <c r="Z862" s="348"/>
    </row>
    <row r="863">
      <c r="A863" s="348"/>
      <c r="B863" s="348"/>
      <c r="C863" s="348"/>
      <c r="D863" s="348"/>
      <c r="E863" s="348"/>
      <c r="F863" s="348"/>
      <c r="G863" s="348"/>
      <c r="H863" s="348"/>
      <c r="I863" s="348"/>
      <c r="J863" s="348"/>
      <c r="K863" s="348"/>
      <c r="L863" s="348"/>
      <c r="M863" s="348"/>
      <c r="N863" s="348"/>
      <c r="O863" s="348"/>
      <c r="P863" s="348"/>
      <c r="Q863" s="348"/>
      <c r="R863" s="348"/>
      <c r="S863" s="348"/>
      <c r="T863" s="348"/>
      <c r="U863" s="348"/>
      <c r="V863" s="348"/>
      <c r="W863" s="348"/>
      <c r="X863" s="348"/>
      <c r="Y863" s="348"/>
      <c r="Z863" s="348"/>
    </row>
    <row r="864">
      <c r="A864" s="348"/>
      <c r="B864" s="348"/>
      <c r="C864" s="348"/>
      <c r="D864" s="348"/>
      <c r="E864" s="348"/>
      <c r="F864" s="348"/>
      <c r="G864" s="348"/>
      <c r="H864" s="348"/>
      <c r="I864" s="348"/>
      <c r="J864" s="348"/>
      <c r="K864" s="348"/>
      <c r="L864" s="348"/>
      <c r="M864" s="348"/>
      <c r="N864" s="348"/>
      <c r="O864" s="348"/>
      <c r="P864" s="348"/>
      <c r="Q864" s="348"/>
      <c r="R864" s="348"/>
      <c r="S864" s="348"/>
      <c r="T864" s="348"/>
      <c r="U864" s="348"/>
      <c r="V864" s="348"/>
      <c r="W864" s="348"/>
      <c r="X864" s="348"/>
      <c r="Y864" s="348"/>
      <c r="Z864" s="348"/>
    </row>
    <row r="865">
      <c r="A865" s="348"/>
      <c r="B865" s="348"/>
      <c r="C865" s="348"/>
      <c r="D865" s="348"/>
      <c r="E865" s="348"/>
      <c r="F865" s="348"/>
      <c r="G865" s="348"/>
      <c r="H865" s="348"/>
      <c r="I865" s="348"/>
      <c r="J865" s="348"/>
      <c r="K865" s="348"/>
      <c r="L865" s="348"/>
      <c r="M865" s="348"/>
      <c r="N865" s="348"/>
      <c r="O865" s="348"/>
      <c r="P865" s="348"/>
      <c r="Q865" s="348"/>
      <c r="R865" s="348"/>
      <c r="S865" s="348"/>
      <c r="T865" s="348"/>
      <c r="U865" s="348"/>
      <c r="V865" s="348"/>
      <c r="W865" s="348"/>
      <c r="X865" s="348"/>
      <c r="Y865" s="348"/>
      <c r="Z865" s="348"/>
    </row>
    <row r="866">
      <c r="A866" s="348"/>
      <c r="B866" s="348"/>
      <c r="C866" s="348"/>
      <c r="D866" s="348"/>
      <c r="E866" s="348"/>
      <c r="F866" s="348"/>
      <c r="G866" s="348"/>
      <c r="H866" s="348"/>
      <c r="I866" s="348"/>
      <c r="J866" s="348"/>
      <c r="K866" s="348"/>
      <c r="L866" s="348"/>
      <c r="M866" s="348"/>
      <c r="N866" s="348"/>
      <c r="O866" s="348"/>
      <c r="P866" s="348"/>
      <c r="Q866" s="348"/>
      <c r="R866" s="348"/>
      <c r="S866" s="348"/>
      <c r="T866" s="348"/>
      <c r="U866" s="348"/>
      <c r="V866" s="348"/>
      <c r="W866" s="348"/>
      <c r="X866" s="348"/>
      <c r="Y866" s="348"/>
      <c r="Z866" s="348"/>
    </row>
    <row r="867">
      <c r="A867" s="348"/>
      <c r="B867" s="348"/>
      <c r="C867" s="348"/>
      <c r="D867" s="348"/>
      <c r="E867" s="348"/>
      <c r="F867" s="348"/>
      <c r="G867" s="348"/>
      <c r="H867" s="348"/>
      <c r="I867" s="348"/>
      <c r="J867" s="348"/>
      <c r="K867" s="348"/>
      <c r="L867" s="348"/>
      <c r="M867" s="348"/>
      <c r="N867" s="348"/>
      <c r="O867" s="348"/>
      <c r="P867" s="348"/>
      <c r="Q867" s="348"/>
      <c r="R867" s="348"/>
      <c r="S867" s="348"/>
      <c r="T867" s="348"/>
      <c r="U867" s="348"/>
      <c r="V867" s="348"/>
      <c r="W867" s="348"/>
      <c r="X867" s="348"/>
      <c r="Y867" s="348"/>
      <c r="Z867" s="348"/>
    </row>
    <row r="868">
      <c r="A868" s="348"/>
      <c r="B868" s="348"/>
      <c r="C868" s="348"/>
      <c r="D868" s="348"/>
      <c r="E868" s="348"/>
      <c r="F868" s="348"/>
      <c r="G868" s="348"/>
      <c r="H868" s="348"/>
      <c r="I868" s="348"/>
      <c r="J868" s="348"/>
      <c r="K868" s="348"/>
      <c r="L868" s="348"/>
      <c r="M868" s="348"/>
      <c r="N868" s="348"/>
      <c r="O868" s="348"/>
      <c r="P868" s="348"/>
      <c r="Q868" s="348"/>
      <c r="R868" s="348"/>
      <c r="S868" s="348"/>
      <c r="T868" s="348"/>
      <c r="U868" s="348"/>
      <c r="V868" s="348"/>
      <c r="W868" s="348"/>
      <c r="X868" s="348"/>
      <c r="Y868" s="348"/>
      <c r="Z868" s="348"/>
    </row>
    <row r="869">
      <c r="A869" s="348"/>
      <c r="B869" s="348"/>
      <c r="C869" s="348"/>
      <c r="D869" s="348"/>
      <c r="E869" s="348"/>
      <c r="F869" s="348"/>
      <c r="G869" s="348"/>
      <c r="H869" s="348"/>
      <c r="I869" s="348"/>
      <c r="J869" s="348"/>
      <c r="K869" s="348"/>
      <c r="L869" s="348"/>
      <c r="M869" s="348"/>
      <c r="N869" s="348"/>
      <c r="O869" s="348"/>
      <c r="P869" s="348"/>
      <c r="Q869" s="348"/>
      <c r="R869" s="348"/>
      <c r="S869" s="348"/>
      <c r="T869" s="348"/>
      <c r="U869" s="348"/>
      <c r="V869" s="348"/>
      <c r="W869" s="348"/>
      <c r="X869" s="348"/>
      <c r="Y869" s="348"/>
      <c r="Z869" s="348"/>
    </row>
    <row r="870">
      <c r="A870" s="348"/>
      <c r="B870" s="348"/>
      <c r="C870" s="348"/>
      <c r="D870" s="348"/>
      <c r="E870" s="348"/>
      <c r="F870" s="348"/>
      <c r="G870" s="348"/>
      <c r="H870" s="348"/>
      <c r="I870" s="348"/>
      <c r="J870" s="348"/>
      <c r="K870" s="348"/>
      <c r="L870" s="348"/>
      <c r="M870" s="348"/>
      <c r="N870" s="348"/>
      <c r="O870" s="348"/>
      <c r="P870" s="348"/>
      <c r="Q870" s="348"/>
      <c r="R870" s="348"/>
      <c r="S870" s="348"/>
      <c r="T870" s="348"/>
      <c r="U870" s="348"/>
      <c r="V870" s="348"/>
      <c r="W870" s="348"/>
      <c r="X870" s="348"/>
      <c r="Y870" s="348"/>
      <c r="Z870" s="348"/>
    </row>
    <row r="871">
      <c r="A871" s="348"/>
      <c r="B871" s="348"/>
      <c r="C871" s="348"/>
      <c r="D871" s="348"/>
      <c r="E871" s="348"/>
      <c r="F871" s="348"/>
      <c r="G871" s="348"/>
      <c r="H871" s="348"/>
      <c r="I871" s="348"/>
      <c r="J871" s="348"/>
      <c r="K871" s="348"/>
      <c r="L871" s="348"/>
      <c r="M871" s="348"/>
      <c r="N871" s="348"/>
      <c r="O871" s="348"/>
      <c r="P871" s="348"/>
      <c r="Q871" s="348"/>
      <c r="R871" s="348"/>
      <c r="S871" s="348"/>
      <c r="T871" s="348"/>
      <c r="U871" s="348"/>
      <c r="V871" s="348"/>
      <c r="W871" s="348"/>
      <c r="X871" s="348"/>
      <c r="Y871" s="348"/>
      <c r="Z871" s="348"/>
    </row>
    <row r="872">
      <c r="A872" s="348"/>
      <c r="B872" s="348"/>
      <c r="C872" s="348"/>
      <c r="D872" s="348"/>
      <c r="E872" s="348"/>
      <c r="F872" s="348"/>
      <c r="G872" s="348"/>
      <c r="H872" s="348"/>
      <c r="I872" s="348"/>
      <c r="J872" s="348"/>
      <c r="K872" s="348"/>
      <c r="L872" s="348"/>
      <c r="M872" s="348"/>
      <c r="N872" s="348"/>
      <c r="O872" s="348"/>
      <c r="P872" s="348"/>
      <c r="Q872" s="348"/>
      <c r="R872" s="348"/>
      <c r="S872" s="348"/>
      <c r="T872" s="348"/>
      <c r="U872" s="348"/>
      <c r="V872" s="348"/>
      <c r="W872" s="348"/>
      <c r="X872" s="348"/>
      <c r="Y872" s="348"/>
      <c r="Z872" s="348"/>
    </row>
    <row r="873">
      <c r="A873" s="348"/>
      <c r="B873" s="348"/>
      <c r="C873" s="348"/>
      <c r="D873" s="348"/>
      <c r="E873" s="348"/>
      <c r="F873" s="348"/>
      <c r="G873" s="348"/>
      <c r="H873" s="348"/>
      <c r="I873" s="348"/>
      <c r="J873" s="348"/>
      <c r="K873" s="348"/>
      <c r="L873" s="348"/>
      <c r="M873" s="348"/>
      <c r="N873" s="348"/>
      <c r="O873" s="348"/>
      <c r="P873" s="348"/>
      <c r="Q873" s="348"/>
      <c r="R873" s="348"/>
      <c r="S873" s="348"/>
      <c r="T873" s="348"/>
      <c r="U873" s="348"/>
      <c r="V873" s="348"/>
      <c r="W873" s="348"/>
      <c r="X873" s="348"/>
      <c r="Y873" s="348"/>
      <c r="Z873" s="348"/>
    </row>
    <row r="874">
      <c r="A874" s="348"/>
      <c r="B874" s="348"/>
      <c r="C874" s="348"/>
      <c r="D874" s="348"/>
      <c r="E874" s="348"/>
      <c r="F874" s="348"/>
      <c r="G874" s="348"/>
      <c r="H874" s="348"/>
      <c r="I874" s="348"/>
      <c r="J874" s="348"/>
      <c r="K874" s="348"/>
      <c r="L874" s="348"/>
      <c r="M874" s="348"/>
      <c r="N874" s="348"/>
      <c r="O874" s="348"/>
      <c r="P874" s="348"/>
      <c r="Q874" s="348"/>
      <c r="R874" s="348"/>
      <c r="S874" s="348"/>
      <c r="T874" s="348"/>
      <c r="U874" s="348"/>
      <c r="V874" s="348"/>
      <c r="W874" s="348"/>
      <c r="X874" s="348"/>
      <c r="Y874" s="348"/>
      <c r="Z874" s="348"/>
    </row>
    <row r="875">
      <c r="A875" s="348"/>
      <c r="B875" s="348"/>
      <c r="C875" s="348"/>
      <c r="D875" s="348"/>
      <c r="E875" s="348"/>
      <c r="F875" s="348"/>
      <c r="G875" s="348"/>
      <c r="H875" s="348"/>
      <c r="I875" s="348"/>
      <c r="J875" s="348"/>
      <c r="K875" s="348"/>
      <c r="L875" s="348"/>
      <c r="M875" s="348"/>
      <c r="N875" s="348"/>
      <c r="O875" s="348"/>
      <c r="P875" s="348"/>
      <c r="Q875" s="348"/>
      <c r="R875" s="348"/>
      <c r="S875" s="348"/>
      <c r="T875" s="348"/>
      <c r="U875" s="348"/>
      <c r="V875" s="348"/>
      <c r="W875" s="348"/>
      <c r="X875" s="348"/>
      <c r="Y875" s="348"/>
      <c r="Z875" s="348"/>
    </row>
    <row r="876">
      <c r="A876" s="348"/>
      <c r="B876" s="348"/>
      <c r="C876" s="348"/>
      <c r="D876" s="348"/>
      <c r="E876" s="348"/>
      <c r="F876" s="348"/>
      <c r="G876" s="348"/>
      <c r="H876" s="348"/>
      <c r="I876" s="348"/>
      <c r="J876" s="348"/>
      <c r="K876" s="348"/>
      <c r="L876" s="348"/>
      <c r="M876" s="348"/>
      <c r="N876" s="348"/>
      <c r="O876" s="348"/>
      <c r="P876" s="348"/>
      <c r="Q876" s="348"/>
      <c r="R876" s="348"/>
      <c r="S876" s="348"/>
      <c r="T876" s="348"/>
      <c r="U876" s="348"/>
      <c r="V876" s="348"/>
      <c r="W876" s="348"/>
      <c r="X876" s="348"/>
      <c r="Y876" s="348"/>
      <c r="Z876" s="348"/>
    </row>
    <row r="877">
      <c r="A877" s="348"/>
      <c r="B877" s="348"/>
      <c r="C877" s="348"/>
      <c r="D877" s="348"/>
      <c r="E877" s="348"/>
      <c r="F877" s="348"/>
      <c r="G877" s="348"/>
      <c r="H877" s="348"/>
      <c r="I877" s="348"/>
      <c r="J877" s="348"/>
      <c r="K877" s="348"/>
      <c r="L877" s="348"/>
      <c r="M877" s="348"/>
      <c r="N877" s="348"/>
      <c r="O877" s="348"/>
      <c r="P877" s="348"/>
      <c r="Q877" s="348"/>
      <c r="R877" s="348"/>
      <c r="S877" s="348"/>
      <c r="T877" s="348"/>
      <c r="U877" s="348"/>
      <c r="V877" s="348"/>
      <c r="W877" s="348"/>
      <c r="X877" s="348"/>
      <c r="Y877" s="348"/>
      <c r="Z877" s="348"/>
    </row>
    <row r="878">
      <c r="A878" s="348"/>
      <c r="B878" s="348"/>
      <c r="C878" s="348"/>
      <c r="D878" s="348"/>
      <c r="E878" s="348"/>
      <c r="F878" s="348"/>
      <c r="G878" s="348"/>
      <c r="H878" s="348"/>
      <c r="I878" s="348"/>
      <c r="J878" s="348"/>
      <c r="K878" s="348"/>
      <c r="L878" s="348"/>
      <c r="M878" s="348"/>
      <c r="N878" s="348"/>
      <c r="O878" s="348"/>
      <c r="P878" s="348"/>
      <c r="Q878" s="348"/>
      <c r="R878" s="348"/>
      <c r="S878" s="348"/>
      <c r="T878" s="348"/>
      <c r="U878" s="348"/>
      <c r="V878" s="348"/>
      <c r="W878" s="348"/>
      <c r="X878" s="348"/>
      <c r="Y878" s="348"/>
      <c r="Z878" s="348"/>
    </row>
    <row r="879">
      <c r="A879" s="348"/>
      <c r="B879" s="348"/>
      <c r="C879" s="348"/>
      <c r="D879" s="348"/>
      <c r="E879" s="348"/>
      <c r="F879" s="348"/>
      <c r="G879" s="348"/>
      <c r="H879" s="348"/>
      <c r="I879" s="348"/>
      <c r="J879" s="348"/>
      <c r="K879" s="348"/>
      <c r="L879" s="348"/>
      <c r="M879" s="348"/>
      <c r="N879" s="348"/>
      <c r="O879" s="348"/>
      <c r="P879" s="348"/>
      <c r="Q879" s="348"/>
      <c r="R879" s="348"/>
      <c r="S879" s="348"/>
      <c r="T879" s="348"/>
      <c r="U879" s="348"/>
      <c r="V879" s="348"/>
      <c r="W879" s="348"/>
      <c r="X879" s="348"/>
      <c r="Y879" s="348"/>
      <c r="Z879" s="348"/>
    </row>
    <row r="880">
      <c r="A880" s="348"/>
      <c r="B880" s="348"/>
      <c r="C880" s="348"/>
      <c r="D880" s="348"/>
      <c r="E880" s="348"/>
      <c r="F880" s="348"/>
      <c r="G880" s="348"/>
      <c r="H880" s="348"/>
      <c r="I880" s="348"/>
      <c r="J880" s="348"/>
      <c r="K880" s="348"/>
      <c r="L880" s="348"/>
      <c r="M880" s="348"/>
      <c r="N880" s="348"/>
      <c r="O880" s="348"/>
      <c r="P880" s="348"/>
      <c r="Q880" s="348"/>
      <c r="R880" s="348"/>
      <c r="S880" s="348"/>
      <c r="T880" s="348"/>
      <c r="U880" s="348"/>
      <c r="V880" s="348"/>
      <c r="W880" s="348"/>
      <c r="X880" s="348"/>
      <c r="Y880" s="348"/>
      <c r="Z880" s="348"/>
    </row>
    <row r="881">
      <c r="A881" s="348"/>
      <c r="B881" s="348"/>
      <c r="C881" s="348"/>
      <c r="D881" s="348"/>
      <c r="E881" s="348"/>
      <c r="F881" s="348"/>
      <c r="G881" s="348"/>
      <c r="H881" s="348"/>
      <c r="I881" s="348"/>
      <c r="J881" s="348"/>
      <c r="K881" s="348"/>
      <c r="L881" s="348"/>
      <c r="M881" s="348"/>
      <c r="N881" s="348"/>
      <c r="O881" s="348"/>
      <c r="P881" s="348"/>
      <c r="Q881" s="348"/>
      <c r="R881" s="348"/>
      <c r="S881" s="348"/>
      <c r="T881" s="348"/>
      <c r="U881" s="348"/>
      <c r="V881" s="348"/>
      <c r="W881" s="348"/>
      <c r="X881" s="348"/>
      <c r="Y881" s="348"/>
      <c r="Z881" s="348"/>
    </row>
    <row r="882">
      <c r="A882" s="348"/>
      <c r="B882" s="348"/>
      <c r="C882" s="348"/>
      <c r="D882" s="348"/>
      <c r="E882" s="348"/>
      <c r="F882" s="348"/>
      <c r="G882" s="348"/>
      <c r="H882" s="348"/>
      <c r="I882" s="348"/>
      <c r="J882" s="348"/>
      <c r="K882" s="348"/>
      <c r="L882" s="348"/>
      <c r="M882" s="348"/>
      <c r="N882" s="348"/>
      <c r="O882" s="348"/>
      <c r="P882" s="348"/>
      <c r="Q882" s="348"/>
      <c r="R882" s="348"/>
      <c r="S882" s="348"/>
      <c r="T882" s="348"/>
      <c r="U882" s="348"/>
      <c r="V882" s="348"/>
      <c r="W882" s="348"/>
      <c r="X882" s="348"/>
      <c r="Y882" s="348"/>
      <c r="Z882" s="348"/>
    </row>
    <row r="883">
      <c r="A883" s="348"/>
      <c r="B883" s="348"/>
      <c r="C883" s="348"/>
      <c r="D883" s="348"/>
      <c r="E883" s="348"/>
      <c r="F883" s="348"/>
      <c r="G883" s="348"/>
      <c r="H883" s="348"/>
      <c r="I883" s="348"/>
      <c r="J883" s="348"/>
      <c r="K883" s="348"/>
      <c r="L883" s="348"/>
      <c r="M883" s="348"/>
      <c r="N883" s="348"/>
      <c r="O883" s="348"/>
      <c r="P883" s="348"/>
      <c r="Q883" s="348"/>
      <c r="R883" s="348"/>
      <c r="S883" s="348"/>
      <c r="T883" s="348"/>
      <c r="U883" s="348"/>
      <c r="V883" s="348"/>
      <c r="W883" s="348"/>
      <c r="X883" s="348"/>
      <c r="Y883" s="348"/>
      <c r="Z883" s="348"/>
    </row>
    <row r="884">
      <c r="A884" s="348"/>
      <c r="B884" s="348"/>
      <c r="C884" s="348"/>
      <c r="D884" s="348"/>
      <c r="E884" s="348"/>
      <c r="F884" s="348"/>
      <c r="G884" s="348"/>
      <c r="H884" s="348"/>
      <c r="I884" s="348"/>
      <c r="J884" s="348"/>
      <c r="K884" s="348"/>
      <c r="L884" s="348"/>
      <c r="M884" s="348"/>
      <c r="N884" s="348"/>
      <c r="O884" s="348"/>
      <c r="P884" s="348"/>
      <c r="Q884" s="348"/>
      <c r="R884" s="348"/>
      <c r="S884" s="348"/>
      <c r="T884" s="348"/>
      <c r="U884" s="348"/>
      <c r="V884" s="348"/>
      <c r="W884" s="348"/>
      <c r="X884" s="348"/>
      <c r="Y884" s="348"/>
      <c r="Z884" s="348"/>
    </row>
    <row r="885">
      <c r="A885" s="348"/>
      <c r="B885" s="348"/>
      <c r="C885" s="348"/>
      <c r="D885" s="348"/>
      <c r="E885" s="348"/>
      <c r="F885" s="348"/>
      <c r="G885" s="348"/>
      <c r="H885" s="348"/>
      <c r="I885" s="348"/>
      <c r="J885" s="348"/>
      <c r="K885" s="348"/>
      <c r="L885" s="348"/>
      <c r="M885" s="348"/>
      <c r="N885" s="348"/>
      <c r="O885" s="348"/>
      <c r="P885" s="348"/>
      <c r="Q885" s="348"/>
      <c r="R885" s="348"/>
      <c r="S885" s="348"/>
      <c r="T885" s="348"/>
      <c r="U885" s="348"/>
      <c r="V885" s="348"/>
      <c r="W885" s="348"/>
      <c r="X885" s="348"/>
      <c r="Y885" s="348"/>
      <c r="Z885" s="348"/>
    </row>
    <row r="886">
      <c r="A886" s="348"/>
      <c r="B886" s="348"/>
      <c r="C886" s="348"/>
      <c r="D886" s="348"/>
      <c r="E886" s="348"/>
      <c r="F886" s="348"/>
      <c r="G886" s="348"/>
      <c r="H886" s="348"/>
      <c r="I886" s="348"/>
      <c r="J886" s="348"/>
      <c r="K886" s="348"/>
      <c r="L886" s="348"/>
      <c r="M886" s="348"/>
      <c r="N886" s="348"/>
      <c r="O886" s="348"/>
      <c r="P886" s="348"/>
      <c r="Q886" s="348"/>
      <c r="R886" s="348"/>
      <c r="S886" s="348"/>
      <c r="T886" s="348"/>
      <c r="U886" s="348"/>
      <c r="V886" s="348"/>
      <c r="W886" s="348"/>
      <c r="X886" s="348"/>
      <c r="Y886" s="348"/>
      <c r="Z886" s="348"/>
    </row>
    <row r="887">
      <c r="A887" s="348"/>
      <c r="B887" s="348"/>
      <c r="C887" s="348"/>
      <c r="D887" s="348"/>
      <c r="E887" s="348"/>
      <c r="F887" s="348"/>
      <c r="G887" s="348"/>
      <c r="H887" s="348"/>
      <c r="I887" s="348"/>
      <c r="J887" s="348"/>
      <c r="K887" s="348"/>
      <c r="L887" s="348"/>
      <c r="M887" s="348"/>
      <c r="N887" s="348"/>
      <c r="O887" s="348"/>
      <c r="P887" s="348"/>
      <c r="Q887" s="348"/>
      <c r="R887" s="348"/>
      <c r="S887" s="348"/>
      <c r="T887" s="348"/>
      <c r="U887" s="348"/>
      <c r="V887" s="348"/>
      <c r="W887" s="348"/>
      <c r="X887" s="348"/>
      <c r="Y887" s="348"/>
      <c r="Z887" s="348"/>
    </row>
    <row r="888">
      <c r="A888" s="348"/>
      <c r="B888" s="348"/>
      <c r="C888" s="348"/>
      <c r="D888" s="348"/>
      <c r="E888" s="348"/>
      <c r="F888" s="348"/>
      <c r="G888" s="348"/>
      <c r="H888" s="348"/>
      <c r="I888" s="348"/>
      <c r="J888" s="348"/>
      <c r="K888" s="348"/>
      <c r="L888" s="348"/>
      <c r="M888" s="348"/>
      <c r="N888" s="348"/>
      <c r="O888" s="348"/>
      <c r="P888" s="348"/>
      <c r="Q888" s="348"/>
      <c r="R888" s="348"/>
      <c r="S888" s="348"/>
      <c r="T888" s="348"/>
      <c r="U888" s="348"/>
      <c r="V888" s="348"/>
      <c r="W888" s="348"/>
      <c r="X888" s="348"/>
      <c r="Y888" s="348"/>
      <c r="Z888" s="348"/>
    </row>
    <row r="889">
      <c r="A889" s="348"/>
      <c r="B889" s="348"/>
      <c r="C889" s="348"/>
      <c r="D889" s="348"/>
      <c r="E889" s="348"/>
      <c r="F889" s="348"/>
      <c r="G889" s="348"/>
      <c r="H889" s="348"/>
      <c r="I889" s="348"/>
      <c r="J889" s="348"/>
      <c r="K889" s="348"/>
      <c r="L889" s="348"/>
      <c r="M889" s="348"/>
      <c r="N889" s="348"/>
      <c r="O889" s="348"/>
      <c r="P889" s="348"/>
      <c r="Q889" s="348"/>
      <c r="R889" s="348"/>
      <c r="S889" s="348"/>
      <c r="T889" s="348"/>
      <c r="U889" s="348"/>
      <c r="V889" s="348"/>
      <c r="W889" s="348"/>
      <c r="X889" s="348"/>
      <c r="Y889" s="348"/>
      <c r="Z889" s="348"/>
    </row>
    <row r="890">
      <c r="A890" s="348"/>
      <c r="B890" s="348"/>
      <c r="C890" s="348"/>
      <c r="D890" s="348"/>
      <c r="E890" s="348"/>
      <c r="F890" s="348"/>
      <c r="G890" s="348"/>
      <c r="H890" s="348"/>
      <c r="I890" s="348"/>
      <c r="J890" s="348"/>
      <c r="K890" s="348"/>
      <c r="L890" s="348"/>
      <c r="M890" s="348"/>
      <c r="N890" s="348"/>
      <c r="O890" s="348"/>
      <c r="P890" s="348"/>
      <c r="Q890" s="348"/>
      <c r="R890" s="348"/>
      <c r="S890" s="348"/>
      <c r="T890" s="348"/>
      <c r="U890" s="348"/>
      <c r="V890" s="348"/>
      <c r="W890" s="348"/>
      <c r="X890" s="348"/>
      <c r="Y890" s="348"/>
      <c r="Z890" s="348"/>
    </row>
    <row r="891">
      <c r="A891" s="348"/>
      <c r="B891" s="348"/>
      <c r="C891" s="348"/>
      <c r="D891" s="348"/>
      <c r="E891" s="348"/>
      <c r="F891" s="348"/>
      <c r="G891" s="348"/>
      <c r="H891" s="348"/>
      <c r="I891" s="348"/>
      <c r="J891" s="348"/>
      <c r="K891" s="348"/>
      <c r="L891" s="348"/>
      <c r="M891" s="348"/>
      <c r="N891" s="348"/>
      <c r="O891" s="348"/>
      <c r="P891" s="348"/>
      <c r="Q891" s="348"/>
      <c r="R891" s="348"/>
      <c r="S891" s="348"/>
      <c r="T891" s="348"/>
      <c r="U891" s="348"/>
      <c r="V891" s="348"/>
      <c r="W891" s="348"/>
      <c r="X891" s="348"/>
      <c r="Y891" s="348"/>
      <c r="Z891" s="348"/>
    </row>
    <row r="892">
      <c r="A892" s="348"/>
      <c r="B892" s="348"/>
      <c r="C892" s="348"/>
      <c r="D892" s="348"/>
      <c r="E892" s="348"/>
      <c r="F892" s="348"/>
      <c r="G892" s="348"/>
      <c r="H892" s="348"/>
      <c r="I892" s="348"/>
      <c r="J892" s="348"/>
      <c r="K892" s="348"/>
      <c r="L892" s="348"/>
      <c r="M892" s="348"/>
      <c r="N892" s="348"/>
      <c r="O892" s="348"/>
      <c r="P892" s="348"/>
      <c r="Q892" s="348"/>
      <c r="R892" s="348"/>
      <c r="S892" s="348"/>
      <c r="T892" s="348"/>
      <c r="U892" s="348"/>
      <c r="V892" s="348"/>
      <c r="W892" s="348"/>
      <c r="X892" s="348"/>
      <c r="Y892" s="348"/>
      <c r="Z892" s="348"/>
    </row>
    <row r="893">
      <c r="A893" s="348"/>
      <c r="B893" s="348"/>
      <c r="C893" s="348"/>
      <c r="D893" s="348"/>
      <c r="E893" s="348"/>
      <c r="F893" s="348"/>
      <c r="G893" s="348"/>
      <c r="H893" s="348"/>
      <c r="I893" s="348"/>
      <c r="J893" s="348"/>
      <c r="K893" s="348"/>
      <c r="L893" s="348"/>
      <c r="M893" s="348"/>
      <c r="N893" s="348"/>
      <c r="O893" s="348"/>
      <c r="P893" s="348"/>
      <c r="Q893" s="348"/>
      <c r="R893" s="348"/>
      <c r="S893" s="348"/>
      <c r="T893" s="348"/>
      <c r="U893" s="348"/>
      <c r="V893" s="348"/>
      <c r="W893" s="348"/>
      <c r="X893" s="348"/>
      <c r="Y893" s="348"/>
      <c r="Z893" s="348"/>
    </row>
    <row r="894">
      <c r="A894" s="348"/>
      <c r="B894" s="348"/>
      <c r="C894" s="348"/>
      <c r="D894" s="348"/>
      <c r="E894" s="348"/>
      <c r="F894" s="348"/>
      <c r="G894" s="348"/>
      <c r="H894" s="348"/>
      <c r="I894" s="348"/>
      <c r="J894" s="348"/>
      <c r="K894" s="348"/>
      <c r="L894" s="348"/>
      <c r="M894" s="348"/>
      <c r="N894" s="348"/>
      <c r="O894" s="348"/>
      <c r="P894" s="348"/>
      <c r="Q894" s="348"/>
      <c r="R894" s="348"/>
      <c r="S894" s="348"/>
      <c r="T894" s="348"/>
      <c r="U894" s="348"/>
      <c r="V894" s="348"/>
      <c r="W894" s="348"/>
      <c r="X894" s="348"/>
      <c r="Y894" s="348"/>
      <c r="Z894" s="348"/>
    </row>
    <row r="895">
      <c r="A895" s="348"/>
      <c r="B895" s="348"/>
      <c r="C895" s="348"/>
      <c r="D895" s="348"/>
      <c r="E895" s="348"/>
      <c r="F895" s="348"/>
      <c r="G895" s="348"/>
      <c r="H895" s="348"/>
      <c r="I895" s="348"/>
      <c r="J895" s="348"/>
      <c r="K895" s="348"/>
      <c r="L895" s="348"/>
      <c r="M895" s="348"/>
      <c r="N895" s="348"/>
      <c r="O895" s="348"/>
      <c r="P895" s="348"/>
      <c r="Q895" s="348"/>
      <c r="R895" s="348"/>
      <c r="S895" s="348"/>
      <c r="T895" s="348"/>
      <c r="U895" s="348"/>
      <c r="V895" s="348"/>
      <c r="W895" s="348"/>
      <c r="X895" s="348"/>
      <c r="Y895" s="348"/>
      <c r="Z895" s="348"/>
    </row>
    <row r="896">
      <c r="A896" s="348"/>
      <c r="B896" s="348"/>
      <c r="C896" s="348"/>
      <c r="D896" s="348"/>
      <c r="E896" s="348"/>
      <c r="F896" s="348"/>
      <c r="G896" s="348"/>
      <c r="H896" s="348"/>
      <c r="I896" s="348"/>
      <c r="J896" s="348"/>
      <c r="K896" s="348"/>
      <c r="L896" s="348"/>
      <c r="M896" s="348"/>
      <c r="N896" s="348"/>
      <c r="O896" s="348"/>
      <c r="P896" s="348"/>
      <c r="Q896" s="348"/>
      <c r="R896" s="348"/>
      <c r="S896" s="348"/>
      <c r="T896" s="348"/>
      <c r="U896" s="348"/>
      <c r="V896" s="348"/>
      <c r="W896" s="348"/>
      <c r="X896" s="348"/>
      <c r="Y896" s="348"/>
      <c r="Z896" s="348"/>
    </row>
    <row r="897">
      <c r="A897" s="348"/>
      <c r="B897" s="348"/>
      <c r="C897" s="348"/>
      <c r="D897" s="348"/>
      <c r="E897" s="348"/>
      <c r="F897" s="348"/>
      <c r="G897" s="348"/>
      <c r="H897" s="348"/>
      <c r="I897" s="348"/>
      <c r="J897" s="348"/>
      <c r="K897" s="348"/>
      <c r="L897" s="348"/>
      <c r="M897" s="348"/>
      <c r="N897" s="348"/>
      <c r="O897" s="348"/>
      <c r="P897" s="348"/>
      <c r="Q897" s="348"/>
      <c r="R897" s="348"/>
      <c r="S897" s="348"/>
      <c r="T897" s="348"/>
      <c r="U897" s="348"/>
      <c r="V897" s="348"/>
      <c r="W897" s="348"/>
      <c r="X897" s="348"/>
      <c r="Y897" s="348"/>
      <c r="Z897" s="348"/>
    </row>
    <row r="898">
      <c r="A898" s="348"/>
      <c r="B898" s="348"/>
      <c r="C898" s="348"/>
      <c r="D898" s="348"/>
      <c r="E898" s="348"/>
      <c r="F898" s="348"/>
      <c r="G898" s="348"/>
      <c r="H898" s="348"/>
      <c r="I898" s="348"/>
      <c r="J898" s="348"/>
      <c r="K898" s="348"/>
      <c r="L898" s="348"/>
      <c r="M898" s="348"/>
      <c r="N898" s="348"/>
      <c r="O898" s="348"/>
      <c r="P898" s="348"/>
      <c r="Q898" s="348"/>
      <c r="R898" s="348"/>
      <c r="S898" s="348"/>
      <c r="T898" s="348"/>
      <c r="U898" s="348"/>
      <c r="V898" s="348"/>
      <c r="W898" s="348"/>
      <c r="X898" s="348"/>
      <c r="Y898" s="348"/>
      <c r="Z898" s="348"/>
    </row>
    <row r="899">
      <c r="A899" s="348"/>
      <c r="B899" s="348"/>
      <c r="C899" s="348"/>
      <c r="D899" s="348"/>
      <c r="E899" s="348"/>
      <c r="F899" s="348"/>
      <c r="G899" s="348"/>
      <c r="H899" s="348"/>
      <c r="I899" s="348"/>
      <c r="J899" s="348"/>
      <c r="K899" s="348"/>
      <c r="L899" s="348"/>
      <c r="M899" s="348"/>
      <c r="N899" s="348"/>
      <c r="O899" s="348"/>
      <c r="P899" s="348"/>
      <c r="Q899" s="348"/>
      <c r="R899" s="348"/>
      <c r="S899" s="348"/>
      <c r="T899" s="348"/>
      <c r="U899" s="348"/>
      <c r="V899" s="348"/>
      <c r="W899" s="348"/>
      <c r="X899" s="348"/>
      <c r="Y899" s="348"/>
      <c r="Z899" s="348"/>
    </row>
    <row r="900">
      <c r="A900" s="348"/>
      <c r="B900" s="348"/>
      <c r="C900" s="348"/>
      <c r="D900" s="348"/>
      <c r="E900" s="348"/>
      <c r="F900" s="348"/>
      <c r="G900" s="348"/>
      <c r="H900" s="348"/>
      <c r="I900" s="348"/>
      <c r="J900" s="348"/>
      <c r="K900" s="348"/>
      <c r="L900" s="348"/>
      <c r="M900" s="348"/>
      <c r="N900" s="348"/>
      <c r="O900" s="348"/>
      <c r="P900" s="348"/>
      <c r="Q900" s="348"/>
      <c r="R900" s="348"/>
      <c r="S900" s="348"/>
      <c r="T900" s="348"/>
      <c r="U900" s="348"/>
      <c r="V900" s="348"/>
      <c r="W900" s="348"/>
      <c r="X900" s="348"/>
      <c r="Y900" s="348"/>
      <c r="Z900" s="348"/>
    </row>
    <row r="901">
      <c r="A901" s="348"/>
      <c r="B901" s="348"/>
      <c r="C901" s="348"/>
      <c r="D901" s="348"/>
      <c r="E901" s="348"/>
      <c r="F901" s="348"/>
      <c r="G901" s="348"/>
      <c r="H901" s="348"/>
      <c r="I901" s="348"/>
      <c r="J901" s="348"/>
      <c r="K901" s="348"/>
      <c r="L901" s="348"/>
      <c r="M901" s="348"/>
      <c r="N901" s="348"/>
      <c r="O901" s="348"/>
      <c r="P901" s="348"/>
      <c r="Q901" s="348"/>
      <c r="R901" s="348"/>
      <c r="S901" s="348"/>
      <c r="T901" s="348"/>
      <c r="U901" s="348"/>
      <c r="V901" s="348"/>
      <c r="W901" s="348"/>
      <c r="X901" s="348"/>
      <c r="Y901" s="348"/>
      <c r="Z901" s="348"/>
    </row>
    <row r="902">
      <c r="A902" s="348"/>
      <c r="B902" s="348"/>
      <c r="C902" s="348"/>
      <c r="D902" s="348"/>
      <c r="E902" s="348"/>
      <c r="F902" s="348"/>
      <c r="G902" s="348"/>
      <c r="H902" s="348"/>
      <c r="I902" s="348"/>
      <c r="J902" s="348"/>
      <c r="K902" s="348"/>
      <c r="L902" s="348"/>
      <c r="M902" s="348"/>
      <c r="N902" s="348"/>
      <c r="O902" s="348"/>
      <c r="P902" s="348"/>
      <c r="Q902" s="348"/>
      <c r="R902" s="348"/>
      <c r="S902" s="348"/>
      <c r="T902" s="348"/>
      <c r="U902" s="348"/>
      <c r="V902" s="348"/>
      <c r="W902" s="348"/>
      <c r="X902" s="348"/>
      <c r="Y902" s="348"/>
      <c r="Z902" s="348"/>
    </row>
    <row r="903">
      <c r="A903" s="348"/>
      <c r="B903" s="348"/>
      <c r="C903" s="348"/>
      <c r="D903" s="348"/>
      <c r="E903" s="348"/>
      <c r="F903" s="348"/>
      <c r="G903" s="348"/>
      <c r="H903" s="348"/>
      <c r="I903" s="348"/>
      <c r="J903" s="348"/>
      <c r="K903" s="348"/>
      <c r="L903" s="348"/>
      <c r="M903" s="348"/>
      <c r="N903" s="348"/>
      <c r="O903" s="348"/>
      <c r="P903" s="348"/>
      <c r="Q903" s="348"/>
      <c r="R903" s="348"/>
      <c r="S903" s="348"/>
      <c r="T903" s="348"/>
      <c r="U903" s="348"/>
      <c r="V903" s="348"/>
      <c r="W903" s="348"/>
      <c r="X903" s="348"/>
      <c r="Y903" s="348"/>
      <c r="Z903" s="348"/>
    </row>
    <row r="904">
      <c r="A904" s="348"/>
      <c r="B904" s="348"/>
      <c r="C904" s="348"/>
      <c r="D904" s="348"/>
      <c r="E904" s="348"/>
      <c r="F904" s="348"/>
      <c r="G904" s="348"/>
      <c r="H904" s="348"/>
      <c r="I904" s="348"/>
      <c r="J904" s="348"/>
      <c r="K904" s="348"/>
      <c r="L904" s="348"/>
      <c r="M904" s="348"/>
      <c r="N904" s="348"/>
      <c r="O904" s="348"/>
      <c r="P904" s="348"/>
      <c r="Q904" s="348"/>
      <c r="R904" s="348"/>
      <c r="S904" s="348"/>
      <c r="T904" s="348"/>
      <c r="U904" s="348"/>
      <c r="V904" s="348"/>
      <c r="W904" s="348"/>
      <c r="X904" s="348"/>
      <c r="Y904" s="348"/>
      <c r="Z904" s="348"/>
    </row>
    <row r="905">
      <c r="A905" s="348"/>
      <c r="B905" s="348"/>
      <c r="C905" s="348"/>
      <c r="D905" s="348"/>
      <c r="E905" s="348"/>
      <c r="F905" s="348"/>
      <c r="G905" s="348"/>
      <c r="H905" s="348"/>
      <c r="I905" s="348"/>
      <c r="J905" s="348"/>
      <c r="K905" s="348"/>
      <c r="L905" s="348"/>
      <c r="M905" s="348"/>
      <c r="N905" s="348"/>
      <c r="O905" s="348"/>
      <c r="P905" s="348"/>
      <c r="Q905" s="348"/>
      <c r="R905" s="348"/>
      <c r="S905" s="348"/>
      <c r="T905" s="348"/>
      <c r="U905" s="348"/>
      <c r="V905" s="348"/>
      <c r="W905" s="348"/>
      <c r="X905" s="348"/>
      <c r="Y905" s="348"/>
      <c r="Z905" s="348"/>
    </row>
    <row r="906">
      <c r="A906" s="348"/>
      <c r="B906" s="348"/>
      <c r="C906" s="348"/>
      <c r="D906" s="348"/>
      <c r="E906" s="348"/>
      <c r="F906" s="348"/>
      <c r="G906" s="348"/>
      <c r="H906" s="348"/>
      <c r="I906" s="348"/>
      <c r="J906" s="348"/>
      <c r="K906" s="348"/>
      <c r="L906" s="348"/>
      <c r="M906" s="348"/>
      <c r="N906" s="348"/>
      <c r="O906" s="348"/>
      <c r="P906" s="348"/>
      <c r="Q906" s="348"/>
      <c r="R906" s="348"/>
      <c r="S906" s="348"/>
      <c r="T906" s="348"/>
      <c r="U906" s="348"/>
      <c r="V906" s="348"/>
      <c r="W906" s="348"/>
      <c r="X906" s="348"/>
      <c r="Y906" s="348"/>
      <c r="Z906" s="348"/>
    </row>
    <row r="907">
      <c r="A907" s="348"/>
      <c r="B907" s="348"/>
      <c r="C907" s="348"/>
      <c r="D907" s="348"/>
      <c r="E907" s="348"/>
      <c r="F907" s="348"/>
      <c r="G907" s="348"/>
      <c r="H907" s="348"/>
      <c r="I907" s="348"/>
      <c r="J907" s="348"/>
      <c r="K907" s="348"/>
      <c r="L907" s="348"/>
      <c r="M907" s="348"/>
      <c r="N907" s="348"/>
      <c r="O907" s="348"/>
      <c r="P907" s="348"/>
      <c r="Q907" s="348"/>
      <c r="R907" s="348"/>
      <c r="S907" s="348"/>
      <c r="T907" s="348"/>
      <c r="U907" s="348"/>
      <c r="V907" s="348"/>
      <c r="W907" s="348"/>
      <c r="X907" s="348"/>
      <c r="Y907" s="348"/>
      <c r="Z907" s="348"/>
    </row>
    <row r="908">
      <c r="A908" s="348"/>
      <c r="B908" s="348"/>
      <c r="C908" s="348"/>
      <c r="D908" s="348"/>
      <c r="E908" s="348"/>
      <c r="F908" s="348"/>
      <c r="G908" s="348"/>
      <c r="H908" s="348"/>
      <c r="I908" s="348"/>
      <c r="J908" s="348"/>
      <c r="K908" s="348"/>
      <c r="L908" s="348"/>
      <c r="M908" s="348"/>
      <c r="N908" s="348"/>
      <c r="O908" s="348"/>
      <c r="P908" s="348"/>
      <c r="Q908" s="348"/>
      <c r="R908" s="348"/>
      <c r="S908" s="348"/>
      <c r="T908" s="348"/>
      <c r="U908" s="348"/>
      <c r="V908" s="348"/>
      <c r="W908" s="348"/>
      <c r="X908" s="348"/>
      <c r="Y908" s="348"/>
      <c r="Z908" s="348"/>
    </row>
    <row r="909">
      <c r="A909" s="348"/>
      <c r="B909" s="348"/>
      <c r="C909" s="348"/>
      <c r="D909" s="348"/>
      <c r="E909" s="348"/>
      <c r="F909" s="348"/>
      <c r="G909" s="348"/>
      <c r="H909" s="348"/>
      <c r="I909" s="348"/>
      <c r="J909" s="348"/>
      <c r="K909" s="348"/>
      <c r="L909" s="348"/>
      <c r="M909" s="348"/>
      <c r="N909" s="348"/>
      <c r="O909" s="348"/>
      <c r="P909" s="348"/>
      <c r="Q909" s="348"/>
      <c r="R909" s="348"/>
      <c r="S909" s="348"/>
      <c r="T909" s="348"/>
      <c r="U909" s="348"/>
      <c r="V909" s="348"/>
      <c r="W909" s="348"/>
      <c r="X909" s="348"/>
      <c r="Y909" s="348"/>
      <c r="Z909" s="348"/>
    </row>
    <row r="910">
      <c r="A910" s="348"/>
      <c r="B910" s="348"/>
      <c r="C910" s="348"/>
      <c r="D910" s="348"/>
      <c r="E910" s="348"/>
      <c r="F910" s="348"/>
      <c r="G910" s="348"/>
      <c r="H910" s="348"/>
      <c r="I910" s="348"/>
      <c r="J910" s="348"/>
      <c r="K910" s="348"/>
      <c r="L910" s="348"/>
      <c r="M910" s="348"/>
      <c r="N910" s="348"/>
      <c r="O910" s="348"/>
      <c r="P910" s="348"/>
      <c r="Q910" s="348"/>
      <c r="R910" s="348"/>
      <c r="S910" s="348"/>
      <c r="T910" s="348"/>
      <c r="U910" s="348"/>
      <c r="V910" s="348"/>
      <c r="W910" s="348"/>
      <c r="X910" s="348"/>
      <c r="Y910" s="348"/>
      <c r="Z910" s="348"/>
    </row>
    <row r="911">
      <c r="A911" s="348"/>
      <c r="B911" s="348"/>
      <c r="C911" s="348"/>
      <c r="D911" s="348"/>
      <c r="E911" s="348"/>
      <c r="F911" s="348"/>
      <c r="G911" s="348"/>
      <c r="H911" s="348"/>
      <c r="I911" s="348"/>
      <c r="J911" s="348"/>
      <c r="K911" s="348"/>
      <c r="L911" s="348"/>
      <c r="M911" s="348"/>
      <c r="N911" s="348"/>
      <c r="O911" s="348"/>
      <c r="P911" s="348"/>
      <c r="Q911" s="348"/>
      <c r="R911" s="348"/>
      <c r="S911" s="348"/>
      <c r="T911" s="348"/>
      <c r="U911" s="348"/>
      <c r="V911" s="348"/>
      <c r="W911" s="348"/>
      <c r="X911" s="348"/>
      <c r="Y911" s="348"/>
      <c r="Z911" s="348"/>
    </row>
    <row r="912">
      <c r="A912" s="348"/>
      <c r="B912" s="348"/>
      <c r="C912" s="348"/>
      <c r="D912" s="348"/>
      <c r="E912" s="348"/>
      <c r="F912" s="348"/>
      <c r="G912" s="348"/>
      <c r="H912" s="348"/>
      <c r="I912" s="348"/>
      <c r="J912" s="348"/>
      <c r="K912" s="348"/>
      <c r="L912" s="348"/>
      <c r="M912" s="348"/>
      <c r="N912" s="348"/>
      <c r="O912" s="348"/>
      <c r="P912" s="348"/>
      <c r="Q912" s="348"/>
      <c r="R912" s="348"/>
      <c r="S912" s="348"/>
      <c r="T912" s="348"/>
      <c r="U912" s="348"/>
      <c r="V912" s="348"/>
      <c r="W912" s="348"/>
      <c r="X912" s="348"/>
      <c r="Y912" s="348"/>
      <c r="Z912" s="348"/>
    </row>
    <row r="913">
      <c r="A913" s="348"/>
      <c r="B913" s="348"/>
      <c r="C913" s="348"/>
      <c r="D913" s="348"/>
      <c r="E913" s="348"/>
      <c r="F913" s="348"/>
      <c r="G913" s="348"/>
      <c r="H913" s="348"/>
      <c r="I913" s="348"/>
      <c r="J913" s="348"/>
      <c r="K913" s="348"/>
      <c r="L913" s="348"/>
      <c r="M913" s="348"/>
      <c r="N913" s="348"/>
      <c r="O913" s="348"/>
      <c r="P913" s="348"/>
      <c r="Q913" s="348"/>
      <c r="R913" s="348"/>
      <c r="S913" s="348"/>
      <c r="T913" s="348"/>
      <c r="U913" s="348"/>
      <c r="V913" s="348"/>
      <c r="W913" s="348"/>
      <c r="X913" s="348"/>
      <c r="Y913" s="348"/>
      <c r="Z913" s="348"/>
    </row>
    <row r="914">
      <c r="A914" s="348"/>
      <c r="B914" s="348"/>
      <c r="C914" s="348"/>
      <c r="D914" s="348"/>
      <c r="E914" s="348"/>
      <c r="F914" s="348"/>
      <c r="G914" s="348"/>
      <c r="H914" s="348"/>
      <c r="I914" s="348"/>
      <c r="J914" s="348"/>
      <c r="K914" s="348"/>
      <c r="L914" s="348"/>
      <c r="M914" s="348"/>
      <c r="N914" s="348"/>
      <c r="O914" s="348"/>
      <c r="P914" s="348"/>
      <c r="Q914" s="348"/>
      <c r="R914" s="348"/>
      <c r="S914" s="348"/>
      <c r="T914" s="348"/>
      <c r="U914" s="348"/>
      <c r="V914" s="348"/>
      <c r="W914" s="348"/>
      <c r="X914" s="348"/>
      <c r="Y914" s="348"/>
      <c r="Z914" s="348"/>
    </row>
    <row r="915">
      <c r="A915" s="348"/>
      <c r="B915" s="348"/>
      <c r="C915" s="348"/>
      <c r="D915" s="348"/>
      <c r="E915" s="348"/>
      <c r="F915" s="348"/>
      <c r="G915" s="348"/>
      <c r="H915" s="348"/>
      <c r="I915" s="348"/>
      <c r="J915" s="348"/>
      <c r="K915" s="348"/>
      <c r="L915" s="348"/>
      <c r="M915" s="348"/>
      <c r="N915" s="348"/>
      <c r="O915" s="348"/>
      <c r="P915" s="348"/>
      <c r="Q915" s="348"/>
      <c r="R915" s="348"/>
      <c r="S915" s="348"/>
      <c r="T915" s="348"/>
      <c r="U915" s="348"/>
      <c r="V915" s="348"/>
      <c r="W915" s="348"/>
      <c r="X915" s="348"/>
      <c r="Y915" s="348"/>
      <c r="Z915" s="348"/>
    </row>
    <row r="916">
      <c r="A916" s="348"/>
      <c r="B916" s="348"/>
      <c r="C916" s="348"/>
      <c r="D916" s="348"/>
      <c r="E916" s="348"/>
      <c r="F916" s="348"/>
      <c r="G916" s="348"/>
      <c r="H916" s="348"/>
      <c r="I916" s="348"/>
      <c r="J916" s="348"/>
      <c r="K916" s="348"/>
      <c r="L916" s="348"/>
      <c r="M916" s="348"/>
      <c r="N916" s="348"/>
      <c r="O916" s="348"/>
      <c r="P916" s="348"/>
      <c r="Q916" s="348"/>
      <c r="R916" s="348"/>
      <c r="S916" s="348"/>
      <c r="T916" s="348"/>
      <c r="U916" s="348"/>
      <c r="V916" s="348"/>
      <c r="W916" s="348"/>
      <c r="X916" s="348"/>
      <c r="Y916" s="348"/>
      <c r="Z916" s="348"/>
    </row>
    <row r="917">
      <c r="A917" s="348"/>
      <c r="B917" s="348"/>
      <c r="C917" s="348"/>
      <c r="D917" s="348"/>
      <c r="E917" s="348"/>
      <c r="F917" s="348"/>
      <c r="G917" s="348"/>
      <c r="H917" s="348"/>
      <c r="I917" s="348"/>
      <c r="J917" s="348"/>
      <c r="K917" s="348"/>
      <c r="L917" s="348"/>
      <c r="M917" s="348"/>
      <c r="N917" s="348"/>
      <c r="O917" s="348"/>
      <c r="P917" s="348"/>
      <c r="Q917" s="348"/>
      <c r="R917" s="348"/>
      <c r="S917" s="348"/>
      <c r="T917" s="348"/>
      <c r="U917" s="348"/>
      <c r="V917" s="348"/>
      <c r="W917" s="348"/>
      <c r="X917" s="348"/>
      <c r="Y917" s="348"/>
      <c r="Z917" s="348"/>
    </row>
    <row r="918">
      <c r="A918" s="348"/>
      <c r="B918" s="348"/>
      <c r="C918" s="348"/>
      <c r="D918" s="348"/>
      <c r="E918" s="348"/>
      <c r="F918" s="348"/>
      <c r="G918" s="348"/>
      <c r="H918" s="348"/>
      <c r="I918" s="348"/>
      <c r="J918" s="348"/>
      <c r="K918" s="348"/>
      <c r="L918" s="348"/>
      <c r="M918" s="348"/>
      <c r="N918" s="348"/>
      <c r="O918" s="348"/>
      <c r="P918" s="348"/>
      <c r="Q918" s="348"/>
      <c r="R918" s="348"/>
      <c r="S918" s="348"/>
      <c r="T918" s="348"/>
      <c r="U918" s="348"/>
      <c r="V918" s="348"/>
      <c r="W918" s="348"/>
      <c r="X918" s="348"/>
      <c r="Y918" s="348"/>
      <c r="Z918" s="348"/>
    </row>
    <row r="919">
      <c r="A919" s="348"/>
      <c r="B919" s="348"/>
      <c r="C919" s="348"/>
      <c r="D919" s="348"/>
      <c r="E919" s="348"/>
      <c r="F919" s="348"/>
      <c r="G919" s="348"/>
      <c r="H919" s="348"/>
      <c r="I919" s="348"/>
      <c r="J919" s="348"/>
      <c r="K919" s="348"/>
      <c r="L919" s="348"/>
      <c r="M919" s="348"/>
      <c r="N919" s="348"/>
      <c r="O919" s="348"/>
      <c r="P919" s="348"/>
      <c r="Q919" s="348"/>
      <c r="R919" s="348"/>
      <c r="S919" s="348"/>
      <c r="T919" s="348"/>
      <c r="U919" s="348"/>
      <c r="V919" s="348"/>
      <c r="W919" s="348"/>
      <c r="X919" s="348"/>
      <c r="Y919" s="348"/>
      <c r="Z919" s="348"/>
    </row>
    <row r="920">
      <c r="A920" s="348"/>
      <c r="B920" s="348"/>
      <c r="C920" s="348"/>
      <c r="D920" s="348"/>
      <c r="E920" s="348"/>
      <c r="F920" s="348"/>
      <c r="G920" s="348"/>
      <c r="H920" s="348"/>
      <c r="I920" s="348"/>
      <c r="J920" s="348"/>
      <c r="K920" s="348"/>
      <c r="L920" s="348"/>
      <c r="M920" s="348"/>
      <c r="N920" s="348"/>
      <c r="O920" s="348"/>
      <c r="P920" s="348"/>
      <c r="Q920" s="348"/>
      <c r="R920" s="348"/>
      <c r="S920" s="348"/>
      <c r="T920" s="348"/>
      <c r="U920" s="348"/>
      <c r="V920" s="348"/>
      <c r="W920" s="348"/>
      <c r="X920" s="348"/>
      <c r="Y920" s="348"/>
      <c r="Z920" s="348"/>
    </row>
    <row r="921">
      <c r="A921" s="348"/>
      <c r="B921" s="348"/>
      <c r="C921" s="348"/>
      <c r="D921" s="348"/>
      <c r="E921" s="348"/>
      <c r="F921" s="348"/>
      <c r="G921" s="348"/>
      <c r="H921" s="348"/>
      <c r="I921" s="348"/>
      <c r="J921" s="348"/>
      <c r="K921" s="348"/>
      <c r="L921" s="348"/>
      <c r="M921" s="348"/>
      <c r="N921" s="348"/>
      <c r="O921" s="348"/>
      <c r="P921" s="348"/>
      <c r="Q921" s="348"/>
      <c r="R921" s="348"/>
      <c r="S921" s="348"/>
      <c r="T921" s="348"/>
      <c r="U921" s="348"/>
      <c r="V921" s="348"/>
      <c r="W921" s="348"/>
      <c r="X921" s="348"/>
      <c r="Y921" s="348"/>
      <c r="Z921" s="348"/>
    </row>
    <row r="922">
      <c r="A922" s="348"/>
      <c r="B922" s="348"/>
      <c r="C922" s="348"/>
      <c r="D922" s="348"/>
      <c r="E922" s="348"/>
      <c r="F922" s="348"/>
      <c r="G922" s="348"/>
      <c r="H922" s="348"/>
      <c r="I922" s="348"/>
      <c r="J922" s="348"/>
      <c r="K922" s="348"/>
      <c r="L922" s="348"/>
      <c r="M922" s="348"/>
      <c r="N922" s="348"/>
      <c r="O922" s="348"/>
      <c r="P922" s="348"/>
      <c r="Q922" s="348"/>
      <c r="R922" s="348"/>
      <c r="S922" s="348"/>
      <c r="T922" s="348"/>
      <c r="U922" s="348"/>
      <c r="V922" s="348"/>
      <c r="W922" s="348"/>
      <c r="X922" s="348"/>
      <c r="Y922" s="348"/>
      <c r="Z922" s="348"/>
    </row>
    <row r="923">
      <c r="A923" s="348"/>
      <c r="B923" s="348"/>
      <c r="C923" s="348"/>
      <c r="D923" s="348"/>
      <c r="E923" s="348"/>
      <c r="F923" s="348"/>
      <c r="G923" s="348"/>
      <c r="H923" s="348"/>
      <c r="I923" s="348"/>
      <c r="J923" s="348"/>
      <c r="K923" s="348"/>
      <c r="L923" s="348"/>
      <c r="M923" s="348"/>
      <c r="N923" s="348"/>
      <c r="O923" s="348"/>
      <c r="P923" s="348"/>
      <c r="Q923" s="348"/>
      <c r="R923" s="348"/>
      <c r="S923" s="348"/>
      <c r="T923" s="348"/>
      <c r="U923" s="348"/>
      <c r="V923" s="348"/>
      <c r="W923" s="348"/>
      <c r="X923" s="348"/>
      <c r="Y923" s="348"/>
      <c r="Z923" s="348"/>
    </row>
    <row r="924">
      <c r="A924" s="348"/>
      <c r="B924" s="348"/>
      <c r="C924" s="348"/>
      <c r="D924" s="348"/>
      <c r="E924" s="348"/>
      <c r="F924" s="348"/>
      <c r="G924" s="348"/>
      <c r="H924" s="348"/>
      <c r="I924" s="348"/>
      <c r="J924" s="348"/>
      <c r="K924" s="348"/>
      <c r="L924" s="348"/>
      <c r="M924" s="348"/>
      <c r="N924" s="348"/>
      <c r="O924" s="348"/>
      <c r="P924" s="348"/>
      <c r="Q924" s="348"/>
      <c r="R924" s="348"/>
      <c r="S924" s="348"/>
      <c r="T924" s="348"/>
      <c r="U924" s="348"/>
      <c r="V924" s="348"/>
      <c r="W924" s="348"/>
      <c r="X924" s="348"/>
      <c r="Y924" s="348"/>
      <c r="Z924" s="348"/>
    </row>
    <row r="925">
      <c r="A925" s="348"/>
      <c r="B925" s="348"/>
      <c r="C925" s="348"/>
      <c r="D925" s="348"/>
      <c r="E925" s="348"/>
      <c r="F925" s="348"/>
      <c r="G925" s="348"/>
      <c r="H925" s="348"/>
      <c r="I925" s="348"/>
      <c r="J925" s="348"/>
      <c r="K925" s="348"/>
      <c r="L925" s="348"/>
      <c r="M925" s="348"/>
      <c r="N925" s="348"/>
      <c r="O925" s="348"/>
      <c r="P925" s="348"/>
      <c r="Q925" s="348"/>
      <c r="R925" s="348"/>
      <c r="S925" s="348"/>
      <c r="T925" s="348"/>
      <c r="U925" s="348"/>
      <c r="V925" s="348"/>
      <c r="W925" s="348"/>
      <c r="X925" s="348"/>
      <c r="Y925" s="348"/>
      <c r="Z925" s="348"/>
    </row>
    <row r="926">
      <c r="A926" s="348"/>
      <c r="B926" s="348"/>
      <c r="C926" s="348"/>
      <c r="D926" s="348"/>
      <c r="E926" s="348"/>
      <c r="F926" s="348"/>
      <c r="G926" s="348"/>
      <c r="H926" s="348"/>
      <c r="I926" s="348"/>
      <c r="J926" s="348"/>
      <c r="K926" s="348"/>
      <c r="L926" s="348"/>
      <c r="M926" s="348"/>
      <c r="N926" s="348"/>
      <c r="O926" s="348"/>
      <c r="P926" s="348"/>
      <c r="Q926" s="348"/>
      <c r="R926" s="348"/>
      <c r="S926" s="348"/>
      <c r="T926" s="348"/>
      <c r="U926" s="348"/>
      <c r="V926" s="348"/>
      <c r="W926" s="348"/>
      <c r="X926" s="348"/>
      <c r="Y926" s="348"/>
      <c r="Z926" s="348"/>
    </row>
    <row r="927">
      <c r="A927" s="348"/>
      <c r="B927" s="348"/>
      <c r="C927" s="348"/>
      <c r="D927" s="348"/>
      <c r="E927" s="348"/>
      <c r="F927" s="348"/>
      <c r="G927" s="348"/>
      <c r="H927" s="348"/>
      <c r="I927" s="348"/>
      <c r="J927" s="348"/>
      <c r="K927" s="348"/>
      <c r="L927" s="348"/>
      <c r="M927" s="348"/>
      <c r="N927" s="348"/>
      <c r="O927" s="348"/>
      <c r="P927" s="348"/>
      <c r="Q927" s="348"/>
      <c r="R927" s="348"/>
      <c r="S927" s="348"/>
      <c r="T927" s="348"/>
      <c r="U927" s="348"/>
      <c r="V927" s="348"/>
      <c r="W927" s="348"/>
      <c r="X927" s="348"/>
      <c r="Y927" s="348"/>
      <c r="Z927" s="348"/>
    </row>
    <row r="928">
      <c r="A928" s="348"/>
      <c r="B928" s="348"/>
      <c r="C928" s="348"/>
      <c r="D928" s="348"/>
      <c r="E928" s="348"/>
      <c r="F928" s="348"/>
      <c r="G928" s="348"/>
      <c r="H928" s="348"/>
      <c r="I928" s="348"/>
      <c r="J928" s="348"/>
      <c r="K928" s="348"/>
      <c r="L928" s="348"/>
      <c r="M928" s="348"/>
      <c r="N928" s="348"/>
      <c r="O928" s="348"/>
      <c r="P928" s="348"/>
      <c r="Q928" s="348"/>
      <c r="R928" s="348"/>
      <c r="S928" s="348"/>
      <c r="T928" s="348"/>
      <c r="U928" s="348"/>
      <c r="V928" s="348"/>
      <c r="W928" s="348"/>
      <c r="X928" s="348"/>
      <c r="Y928" s="348"/>
      <c r="Z928" s="348"/>
    </row>
    <row r="929">
      <c r="A929" s="348"/>
      <c r="B929" s="348"/>
      <c r="C929" s="348"/>
      <c r="D929" s="348"/>
      <c r="E929" s="348"/>
      <c r="F929" s="348"/>
      <c r="G929" s="348"/>
      <c r="H929" s="348"/>
      <c r="I929" s="348"/>
      <c r="J929" s="348"/>
      <c r="K929" s="348"/>
      <c r="L929" s="348"/>
      <c r="M929" s="348"/>
      <c r="N929" s="348"/>
      <c r="O929" s="348"/>
      <c r="P929" s="348"/>
      <c r="Q929" s="348"/>
      <c r="R929" s="348"/>
      <c r="S929" s="348"/>
      <c r="T929" s="348"/>
      <c r="U929" s="348"/>
      <c r="V929" s="348"/>
      <c r="W929" s="348"/>
      <c r="X929" s="348"/>
      <c r="Y929" s="348"/>
      <c r="Z929" s="348"/>
    </row>
    <row r="930">
      <c r="A930" s="348"/>
      <c r="B930" s="348"/>
      <c r="C930" s="348"/>
      <c r="D930" s="348"/>
      <c r="E930" s="348"/>
      <c r="F930" s="348"/>
      <c r="G930" s="348"/>
      <c r="H930" s="348"/>
      <c r="I930" s="348"/>
      <c r="J930" s="348"/>
      <c r="K930" s="348"/>
      <c r="L930" s="348"/>
      <c r="M930" s="348"/>
      <c r="N930" s="348"/>
      <c r="O930" s="348"/>
      <c r="P930" s="348"/>
      <c r="Q930" s="348"/>
      <c r="R930" s="348"/>
      <c r="S930" s="348"/>
      <c r="T930" s="348"/>
      <c r="U930" s="348"/>
      <c r="V930" s="348"/>
      <c r="W930" s="348"/>
      <c r="X930" s="348"/>
      <c r="Y930" s="348"/>
      <c r="Z930" s="348"/>
    </row>
    <row r="931">
      <c r="A931" s="348"/>
      <c r="B931" s="348"/>
      <c r="C931" s="348"/>
      <c r="D931" s="348"/>
      <c r="E931" s="348"/>
      <c r="F931" s="348"/>
      <c r="G931" s="348"/>
      <c r="H931" s="348"/>
      <c r="I931" s="348"/>
      <c r="J931" s="348"/>
      <c r="K931" s="348"/>
      <c r="L931" s="348"/>
      <c r="M931" s="348"/>
      <c r="N931" s="348"/>
      <c r="O931" s="348"/>
      <c r="P931" s="348"/>
      <c r="Q931" s="348"/>
      <c r="R931" s="348"/>
      <c r="S931" s="348"/>
      <c r="T931" s="348"/>
      <c r="U931" s="348"/>
      <c r="V931" s="348"/>
      <c r="W931" s="348"/>
      <c r="X931" s="348"/>
      <c r="Y931" s="348"/>
      <c r="Z931" s="348"/>
    </row>
    <row r="932">
      <c r="A932" s="348"/>
      <c r="B932" s="348"/>
      <c r="C932" s="348"/>
      <c r="D932" s="348"/>
      <c r="E932" s="348"/>
      <c r="F932" s="348"/>
      <c r="G932" s="348"/>
      <c r="H932" s="348"/>
      <c r="I932" s="348"/>
      <c r="J932" s="348"/>
      <c r="K932" s="348"/>
      <c r="L932" s="348"/>
      <c r="M932" s="348"/>
      <c r="N932" s="348"/>
      <c r="O932" s="348"/>
      <c r="P932" s="348"/>
      <c r="Q932" s="348"/>
      <c r="R932" s="348"/>
      <c r="S932" s="348"/>
      <c r="T932" s="348"/>
      <c r="U932" s="348"/>
      <c r="V932" s="348"/>
      <c r="W932" s="348"/>
      <c r="X932" s="348"/>
      <c r="Y932" s="348"/>
      <c r="Z932" s="348"/>
    </row>
    <row r="933">
      <c r="A933" s="348"/>
      <c r="B933" s="348"/>
      <c r="C933" s="348"/>
      <c r="D933" s="348"/>
      <c r="E933" s="348"/>
      <c r="F933" s="348"/>
      <c r="G933" s="348"/>
      <c r="H933" s="348"/>
      <c r="I933" s="348"/>
      <c r="J933" s="348"/>
      <c r="K933" s="348"/>
      <c r="L933" s="348"/>
      <c r="M933" s="348"/>
      <c r="N933" s="348"/>
      <c r="O933" s="348"/>
      <c r="P933" s="348"/>
      <c r="Q933" s="348"/>
      <c r="R933" s="348"/>
      <c r="S933" s="348"/>
      <c r="T933" s="348"/>
      <c r="U933" s="348"/>
      <c r="V933" s="348"/>
      <c r="W933" s="348"/>
      <c r="X933" s="348"/>
      <c r="Y933" s="348"/>
      <c r="Z933" s="348"/>
    </row>
    <row r="934">
      <c r="A934" s="348"/>
      <c r="B934" s="348"/>
      <c r="C934" s="348"/>
      <c r="D934" s="348"/>
      <c r="E934" s="348"/>
      <c r="F934" s="348"/>
      <c r="G934" s="348"/>
      <c r="H934" s="348"/>
      <c r="I934" s="348"/>
      <c r="J934" s="348"/>
      <c r="K934" s="348"/>
      <c r="L934" s="348"/>
      <c r="M934" s="348"/>
      <c r="N934" s="348"/>
      <c r="O934" s="348"/>
      <c r="P934" s="348"/>
      <c r="Q934" s="348"/>
      <c r="R934" s="348"/>
      <c r="S934" s="348"/>
      <c r="T934" s="348"/>
      <c r="U934" s="348"/>
      <c r="V934" s="348"/>
      <c r="W934" s="348"/>
      <c r="X934" s="348"/>
      <c r="Y934" s="348"/>
      <c r="Z934" s="348"/>
    </row>
    <row r="935">
      <c r="A935" s="348"/>
      <c r="B935" s="348"/>
      <c r="C935" s="348"/>
      <c r="D935" s="348"/>
      <c r="E935" s="348"/>
      <c r="F935" s="348"/>
      <c r="G935" s="348"/>
      <c r="H935" s="348"/>
      <c r="I935" s="348"/>
      <c r="J935" s="348"/>
      <c r="K935" s="348"/>
      <c r="L935" s="348"/>
      <c r="M935" s="348"/>
      <c r="N935" s="348"/>
      <c r="O935" s="348"/>
      <c r="P935" s="348"/>
      <c r="Q935" s="348"/>
      <c r="R935" s="348"/>
      <c r="S935" s="348"/>
      <c r="T935" s="348"/>
      <c r="U935" s="348"/>
      <c r="V935" s="348"/>
      <c r="W935" s="348"/>
      <c r="X935" s="348"/>
      <c r="Y935" s="348"/>
      <c r="Z935" s="348"/>
    </row>
    <row r="936">
      <c r="A936" s="348"/>
      <c r="B936" s="348"/>
      <c r="C936" s="348"/>
      <c r="D936" s="348"/>
      <c r="E936" s="348"/>
      <c r="F936" s="348"/>
      <c r="G936" s="348"/>
      <c r="H936" s="348"/>
      <c r="I936" s="348"/>
      <c r="J936" s="348"/>
      <c r="K936" s="348"/>
      <c r="L936" s="348"/>
      <c r="M936" s="348"/>
      <c r="N936" s="348"/>
      <c r="O936" s="348"/>
      <c r="P936" s="348"/>
      <c r="Q936" s="348"/>
      <c r="R936" s="348"/>
      <c r="S936" s="348"/>
      <c r="T936" s="348"/>
      <c r="U936" s="348"/>
      <c r="V936" s="348"/>
      <c r="W936" s="348"/>
      <c r="X936" s="348"/>
      <c r="Y936" s="348"/>
      <c r="Z936" s="348"/>
    </row>
    <row r="937">
      <c r="A937" s="348"/>
      <c r="B937" s="348"/>
      <c r="C937" s="348"/>
      <c r="D937" s="348"/>
      <c r="E937" s="348"/>
      <c r="F937" s="348"/>
      <c r="G937" s="348"/>
      <c r="H937" s="348"/>
      <c r="I937" s="348"/>
      <c r="J937" s="348"/>
      <c r="K937" s="348"/>
      <c r="L937" s="348"/>
      <c r="M937" s="348"/>
      <c r="N937" s="348"/>
      <c r="O937" s="348"/>
      <c r="P937" s="348"/>
      <c r="Q937" s="348"/>
      <c r="R937" s="348"/>
      <c r="S937" s="348"/>
      <c r="T937" s="348"/>
      <c r="U937" s="348"/>
      <c r="V937" s="348"/>
      <c r="W937" s="348"/>
      <c r="X937" s="348"/>
      <c r="Y937" s="348"/>
      <c r="Z937" s="348"/>
    </row>
    <row r="938">
      <c r="A938" s="348"/>
      <c r="B938" s="348"/>
      <c r="C938" s="348"/>
      <c r="D938" s="348"/>
      <c r="E938" s="348"/>
      <c r="F938" s="348"/>
      <c r="G938" s="348"/>
      <c r="H938" s="348"/>
      <c r="I938" s="348"/>
      <c r="J938" s="348"/>
      <c r="K938" s="348"/>
      <c r="L938" s="348"/>
      <c r="M938" s="348"/>
      <c r="N938" s="348"/>
      <c r="O938" s="348"/>
      <c r="P938" s="348"/>
      <c r="Q938" s="348"/>
      <c r="R938" s="348"/>
      <c r="S938" s="348"/>
      <c r="T938" s="348"/>
      <c r="U938" s="348"/>
      <c r="V938" s="348"/>
      <c r="W938" s="348"/>
      <c r="X938" s="348"/>
      <c r="Y938" s="348"/>
      <c r="Z938" s="348"/>
    </row>
    <row r="939">
      <c r="A939" s="348"/>
      <c r="B939" s="348"/>
      <c r="C939" s="348"/>
      <c r="D939" s="348"/>
      <c r="E939" s="348"/>
      <c r="F939" s="348"/>
      <c r="G939" s="348"/>
      <c r="H939" s="348"/>
      <c r="I939" s="348"/>
      <c r="J939" s="348"/>
      <c r="K939" s="348"/>
      <c r="L939" s="348"/>
      <c r="M939" s="348"/>
      <c r="N939" s="348"/>
      <c r="O939" s="348"/>
      <c r="P939" s="348"/>
      <c r="Q939" s="348"/>
      <c r="R939" s="348"/>
      <c r="S939" s="348"/>
      <c r="T939" s="348"/>
      <c r="U939" s="348"/>
      <c r="V939" s="348"/>
      <c r="W939" s="348"/>
      <c r="X939" s="348"/>
      <c r="Y939" s="348"/>
      <c r="Z939" s="348"/>
    </row>
    <row r="940">
      <c r="A940" s="348"/>
      <c r="B940" s="348"/>
      <c r="C940" s="348"/>
      <c r="D940" s="348"/>
      <c r="E940" s="348"/>
      <c r="F940" s="348"/>
      <c r="G940" s="348"/>
      <c r="H940" s="348"/>
      <c r="I940" s="348"/>
      <c r="J940" s="348"/>
      <c r="K940" s="348"/>
      <c r="L940" s="348"/>
      <c r="M940" s="348"/>
      <c r="N940" s="348"/>
      <c r="O940" s="348"/>
      <c r="P940" s="348"/>
      <c r="Q940" s="348"/>
      <c r="R940" s="348"/>
      <c r="S940" s="348"/>
      <c r="T940" s="348"/>
      <c r="U940" s="348"/>
      <c r="V940" s="348"/>
      <c r="W940" s="348"/>
      <c r="X940" s="348"/>
      <c r="Y940" s="348"/>
      <c r="Z940" s="348"/>
    </row>
    <row r="941">
      <c r="A941" s="348"/>
      <c r="B941" s="348"/>
      <c r="C941" s="348"/>
      <c r="D941" s="348"/>
      <c r="E941" s="348"/>
      <c r="F941" s="348"/>
      <c r="G941" s="348"/>
      <c r="H941" s="348"/>
      <c r="I941" s="348"/>
      <c r="J941" s="348"/>
      <c r="K941" s="348"/>
      <c r="L941" s="348"/>
      <c r="M941" s="348"/>
      <c r="N941" s="348"/>
      <c r="O941" s="348"/>
      <c r="P941" s="348"/>
      <c r="Q941" s="348"/>
      <c r="R941" s="348"/>
      <c r="S941" s="348"/>
      <c r="T941" s="348"/>
      <c r="U941" s="348"/>
      <c r="V941" s="348"/>
      <c r="W941" s="348"/>
      <c r="X941" s="348"/>
      <c r="Y941" s="348"/>
      <c r="Z941" s="348"/>
    </row>
    <row r="942">
      <c r="A942" s="348"/>
      <c r="B942" s="348"/>
      <c r="C942" s="348"/>
      <c r="D942" s="348"/>
      <c r="E942" s="348"/>
      <c r="F942" s="348"/>
      <c r="G942" s="348"/>
      <c r="H942" s="348"/>
      <c r="I942" s="348"/>
      <c r="J942" s="348"/>
      <c r="K942" s="348"/>
      <c r="L942" s="348"/>
      <c r="M942" s="348"/>
      <c r="N942" s="348"/>
      <c r="O942" s="348"/>
      <c r="P942" s="348"/>
      <c r="Q942" s="348"/>
      <c r="R942" s="348"/>
      <c r="S942" s="348"/>
      <c r="T942" s="348"/>
      <c r="U942" s="348"/>
      <c r="V942" s="348"/>
      <c r="W942" s="348"/>
      <c r="X942" s="348"/>
      <c r="Y942" s="348"/>
      <c r="Z942" s="348"/>
    </row>
    <row r="943">
      <c r="A943" s="348"/>
      <c r="B943" s="348"/>
      <c r="C943" s="348"/>
      <c r="D943" s="348"/>
      <c r="E943" s="348"/>
      <c r="F943" s="348"/>
      <c r="G943" s="348"/>
      <c r="H943" s="348"/>
      <c r="I943" s="348"/>
      <c r="J943" s="348"/>
      <c r="K943" s="348"/>
      <c r="L943" s="348"/>
      <c r="M943" s="348"/>
      <c r="N943" s="348"/>
      <c r="O943" s="348"/>
      <c r="P943" s="348"/>
      <c r="Q943" s="348"/>
      <c r="R943" s="348"/>
      <c r="S943" s="348"/>
      <c r="T943" s="348"/>
      <c r="U943" s="348"/>
      <c r="V943" s="348"/>
      <c r="W943" s="348"/>
      <c r="X943" s="348"/>
      <c r="Y943" s="348"/>
      <c r="Z943" s="348"/>
    </row>
    <row r="944">
      <c r="A944" s="348"/>
      <c r="B944" s="348"/>
      <c r="C944" s="348"/>
      <c r="D944" s="348"/>
      <c r="E944" s="348"/>
      <c r="F944" s="348"/>
      <c r="G944" s="348"/>
      <c r="H944" s="348"/>
      <c r="I944" s="348"/>
      <c r="J944" s="348"/>
      <c r="K944" s="348"/>
      <c r="L944" s="348"/>
      <c r="M944" s="348"/>
      <c r="N944" s="348"/>
      <c r="O944" s="348"/>
      <c r="P944" s="348"/>
      <c r="Q944" s="348"/>
      <c r="R944" s="348"/>
      <c r="S944" s="348"/>
      <c r="T944" s="348"/>
      <c r="U944" s="348"/>
      <c r="V944" s="348"/>
      <c r="W944" s="348"/>
      <c r="X944" s="348"/>
      <c r="Y944" s="348"/>
      <c r="Z944" s="348"/>
    </row>
    <row r="945">
      <c r="A945" s="348"/>
      <c r="B945" s="348"/>
      <c r="C945" s="348"/>
      <c r="D945" s="348"/>
      <c r="E945" s="348"/>
      <c r="F945" s="348"/>
      <c r="G945" s="348"/>
      <c r="H945" s="348"/>
      <c r="I945" s="348"/>
      <c r="J945" s="348"/>
      <c r="K945" s="348"/>
      <c r="L945" s="348"/>
      <c r="M945" s="348"/>
      <c r="N945" s="348"/>
      <c r="O945" s="348"/>
      <c r="P945" s="348"/>
      <c r="Q945" s="348"/>
      <c r="R945" s="348"/>
      <c r="S945" s="348"/>
      <c r="T945" s="348"/>
      <c r="U945" s="348"/>
      <c r="V945" s="348"/>
      <c r="W945" s="348"/>
      <c r="X945" s="348"/>
      <c r="Y945" s="348"/>
      <c r="Z945" s="348"/>
    </row>
    <row r="946">
      <c r="A946" s="348"/>
      <c r="B946" s="348"/>
      <c r="C946" s="348"/>
      <c r="D946" s="348"/>
      <c r="E946" s="348"/>
      <c r="F946" s="348"/>
      <c r="G946" s="348"/>
      <c r="H946" s="348"/>
      <c r="I946" s="348"/>
      <c r="J946" s="348"/>
      <c r="K946" s="348"/>
      <c r="L946" s="348"/>
      <c r="M946" s="348"/>
      <c r="N946" s="348"/>
      <c r="O946" s="348"/>
      <c r="P946" s="348"/>
      <c r="Q946" s="348"/>
      <c r="R946" s="348"/>
      <c r="S946" s="348"/>
      <c r="T946" s="348"/>
      <c r="U946" s="348"/>
      <c r="V946" s="348"/>
      <c r="W946" s="348"/>
      <c r="X946" s="348"/>
      <c r="Y946" s="348"/>
      <c r="Z946" s="348"/>
    </row>
    <row r="947">
      <c r="A947" s="348"/>
      <c r="B947" s="348"/>
      <c r="C947" s="348"/>
      <c r="D947" s="348"/>
      <c r="E947" s="348"/>
      <c r="F947" s="348"/>
      <c r="G947" s="348"/>
      <c r="H947" s="348"/>
      <c r="I947" s="348"/>
      <c r="J947" s="348"/>
      <c r="K947" s="348"/>
      <c r="L947" s="348"/>
      <c r="M947" s="348"/>
      <c r="N947" s="348"/>
      <c r="O947" s="348"/>
      <c r="P947" s="348"/>
      <c r="Q947" s="348"/>
      <c r="R947" s="348"/>
      <c r="S947" s="348"/>
      <c r="T947" s="348"/>
      <c r="U947" s="348"/>
      <c r="V947" s="348"/>
      <c r="W947" s="348"/>
      <c r="X947" s="348"/>
      <c r="Y947" s="348"/>
      <c r="Z947" s="348"/>
    </row>
    <row r="948">
      <c r="A948" s="348"/>
      <c r="B948" s="348"/>
      <c r="C948" s="348"/>
      <c r="D948" s="348"/>
      <c r="E948" s="348"/>
      <c r="F948" s="348"/>
      <c r="G948" s="348"/>
      <c r="H948" s="348"/>
      <c r="I948" s="348"/>
      <c r="J948" s="348"/>
      <c r="K948" s="348"/>
      <c r="L948" s="348"/>
      <c r="M948" s="348"/>
      <c r="N948" s="348"/>
      <c r="O948" s="348"/>
      <c r="P948" s="348"/>
      <c r="Q948" s="348"/>
      <c r="R948" s="348"/>
      <c r="S948" s="348"/>
      <c r="T948" s="348"/>
      <c r="U948" s="348"/>
      <c r="V948" s="348"/>
      <c r="W948" s="348"/>
      <c r="X948" s="348"/>
      <c r="Y948" s="348"/>
      <c r="Z948" s="348"/>
    </row>
    <row r="949">
      <c r="A949" s="348"/>
      <c r="B949" s="348"/>
      <c r="C949" s="348"/>
      <c r="D949" s="348"/>
      <c r="E949" s="348"/>
      <c r="F949" s="348"/>
      <c r="G949" s="348"/>
      <c r="H949" s="348"/>
      <c r="I949" s="348"/>
      <c r="J949" s="348"/>
      <c r="K949" s="348"/>
      <c r="L949" s="348"/>
      <c r="M949" s="348"/>
      <c r="N949" s="348"/>
      <c r="O949" s="348"/>
      <c r="P949" s="348"/>
      <c r="Q949" s="348"/>
      <c r="R949" s="348"/>
      <c r="S949" s="348"/>
      <c r="T949" s="348"/>
      <c r="U949" s="348"/>
      <c r="V949" s="348"/>
      <c r="W949" s="348"/>
      <c r="X949" s="348"/>
      <c r="Y949" s="348"/>
      <c r="Z949" s="348"/>
    </row>
    <row r="950">
      <c r="A950" s="348"/>
      <c r="B950" s="348"/>
      <c r="C950" s="348"/>
      <c r="D950" s="348"/>
      <c r="E950" s="348"/>
      <c r="F950" s="348"/>
      <c r="G950" s="348"/>
      <c r="H950" s="348"/>
      <c r="I950" s="348"/>
      <c r="J950" s="348"/>
      <c r="K950" s="348"/>
      <c r="L950" s="348"/>
      <c r="M950" s="348"/>
      <c r="N950" s="348"/>
      <c r="O950" s="348"/>
      <c r="P950" s="348"/>
      <c r="Q950" s="348"/>
      <c r="R950" s="348"/>
      <c r="S950" s="348"/>
      <c r="T950" s="348"/>
      <c r="U950" s="348"/>
      <c r="V950" s="348"/>
      <c r="W950" s="348"/>
      <c r="X950" s="348"/>
      <c r="Y950" s="348"/>
      <c r="Z950" s="348"/>
    </row>
    <row r="951">
      <c r="A951" s="348"/>
      <c r="B951" s="348"/>
      <c r="C951" s="348"/>
      <c r="D951" s="348"/>
      <c r="E951" s="348"/>
      <c r="F951" s="348"/>
      <c r="G951" s="348"/>
      <c r="H951" s="348"/>
      <c r="I951" s="348"/>
      <c r="J951" s="348"/>
      <c r="K951" s="348"/>
      <c r="L951" s="348"/>
      <c r="M951" s="348"/>
      <c r="N951" s="348"/>
      <c r="O951" s="348"/>
      <c r="P951" s="348"/>
      <c r="Q951" s="348"/>
      <c r="R951" s="348"/>
      <c r="S951" s="348"/>
      <c r="T951" s="348"/>
      <c r="U951" s="348"/>
      <c r="V951" s="348"/>
      <c r="W951" s="348"/>
      <c r="X951" s="348"/>
      <c r="Y951" s="348"/>
      <c r="Z951" s="348"/>
    </row>
    <row r="952">
      <c r="A952" s="348"/>
      <c r="B952" s="348"/>
      <c r="C952" s="348"/>
      <c r="D952" s="348"/>
      <c r="E952" s="348"/>
      <c r="F952" s="348"/>
      <c r="G952" s="348"/>
      <c r="H952" s="348"/>
      <c r="I952" s="348"/>
      <c r="J952" s="348"/>
      <c r="K952" s="348"/>
      <c r="L952" s="348"/>
      <c r="M952" s="348"/>
      <c r="N952" s="348"/>
      <c r="O952" s="348"/>
      <c r="P952" s="348"/>
      <c r="Q952" s="348"/>
      <c r="R952" s="348"/>
      <c r="S952" s="348"/>
      <c r="T952" s="348"/>
      <c r="U952" s="348"/>
      <c r="V952" s="348"/>
      <c r="W952" s="348"/>
      <c r="X952" s="348"/>
      <c r="Y952" s="348"/>
      <c r="Z952" s="348"/>
    </row>
    <row r="953">
      <c r="A953" s="348"/>
      <c r="B953" s="348"/>
      <c r="C953" s="348"/>
      <c r="D953" s="348"/>
      <c r="E953" s="348"/>
      <c r="F953" s="348"/>
      <c r="G953" s="348"/>
      <c r="H953" s="348"/>
      <c r="I953" s="348"/>
      <c r="J953" s="348"/>
      <c r="K953" s="348"/>
      <c r="L953" s="348"/>
      <c r="M953" s="348"/>
      <c r="N953" s="348"/>
      <c r="O953" s="348"/>
      <c r="P953" s="348"/>
      <c r="Q953" s="348"/>
      <c r="R953" s="348"/>
      <c r="S953" s="348"/>
      <c r="T953" s="348"/>
      <c r="U953" s="348"/>
      <c r="V953" s="348"/>
      <c r="W953" s="348"/>
      <c r="X953" s="348"/>
      <c r="Y953" s="348"/>
      <c r="Z953" s="348"/>
    </row>
    <row r="954">
      <c r="A954" s="348"/>
      <c r="B954" s="348"/>
      <c r="C954" s="348"/>
      <c r="D954" s="348"/>
      <c r="E954" s="348"/>
      <c r="F954" s="348"/>
      <c r="G954" s="348"/>
      <c r="H954" s="348"/>
      <c r="I954" s="348"/>
      <c r="J954" s="348"/>
      <c r="K954" s="348"/>
      <c r="L954" s="348"/>
      <c r="M954" s="348"/>
      <c r="N954" s="348"/>
      <c r="O954" s="348"/>
      <c r="P954" s="348"/>
      <c r="Q954" s="348"/>
      <c r="R954" s="348"/>
      <c r="S954" s="348"/>
      <c r="T954" s="348"/>
      <c r="U954" s="348"/>
      <c r="V954" s="348"/>
      <c r="W954" s="348"/>
      <c r="X954" s="348"/>
      <c r="Y954" s="348"/>
      <c r="Z954" s="348"/>
    </row>
    <row r="955">
      <c r="A955" s="348"/>
      <c r="B955" s="348"/>
      <c r="C955" s="348"/>
      <c r="D955" s="348"/>
      <c r="E955" s="348"/>
      <c r="F955" s="348"/>
      <c r="G955" s="348"/>
      <c r="H955" s="348"/>
      <c r="I955" s="348"/>
      <c r="J955" s="348"/>
      <c r="K955" s="348"/>
      <c r="L955" s="348"/>
      <c r="M955" s="348"/>
      <c r="N955" s="348"/>
      <c r="O955" s="348"/>
      <c r="P955" s="348"/>
      <c r="Q955" s="348"/>
      <c r="R955" s="348"/>
      <c r="S955" s="348"/>
      <c r="T955" s="348"/>
      <c r="U955" s="348"/>
      <c r="V955" s="348"/>
      <c r="W955" s="348"/>
      <c r="X955" s="348"/>
      <c r="Y955" s="348"/>
      <c r="Z955" s="348"/>
    </row>
    <row r="956">
      <c r="A956" s="348"/>
      <c r="B956" s="348"/>
      <c r="C956" s="348"/>
      <c r="D956" s="348"/>
      <c r="E956" s="348"/>
      <c r="F956" s="348"/>
      <c r="G956" s="348"/>
      <c r="H956" s="348"/>
      <c r="I956" s="348"/>
      <c r="J956" s="348"/>
      <c r="K956" s="348"/>
      <c r="L956" s="348"/>
      <c r="M956" s="348"/>
      <c r="N956" s="348"/>
      <c r="O956" s="348"/>
      <c r="P956" s="348"/>
      <c r="Q956" s="348"/>
      <c r="R956" s="348"/>
      <c r="S956" s="348"/>
      <c r="T956" s="348"/>
      <c r="U956" s="348"/>
      <c r="V956" s="348"/>
      <c r="W956" s="348"/>
      <c r="X956" s="348"/>
      <c r="Y956" s="348"/>
      <c r="Z956" s="348"/>
    </row>
    <row r="957">
      <c r="A957" s="348"/>
      <c r="B957" s="348"/>
      <c r="C957" s="348"/>
      <c r="D957" s="348"/>
      <c r="E957" s="348"/>
      <c r="F957" s="348"/>
      <c r="G957" s="348"/>
      <c r="H957" s="348"/>
      <c r="I957" s="348"/>
      <c r="J957" s="348"/>
      <c r="K957" s="348"/>
      <c r="L957" s="348"/>
      <c r="M957" s="348"/>
      <c r="N957" s="348"/>
      <c r="O957" s="348"/>
      <c r="P957" s="348"/>
      <c r="Q957" s="348"/>
      <c r="R957" s="348"/>
      <c r="S957" s="348"/>
      <c r="T957" s="348"/>
      <c r="U957" s="348"/>
      <c r="V957" s="348"/>
      <c r="W957" s="348"/>
      <c r="X957" s="348"/>
      <c r="Y957" s="348"/>
      <c r="Z957" s="348"/>
    </row>
    <row r="958">
      <c r="A958" s="348"/>
      <c r="B958" s="348"/>
      <c r="C958" s="348"/>
      <c r="D958" s="348"/>
      <c r="E958" s="348"/>
      <c r="F958" s="348"/>
      <c r="G958" s="348"/>
      <c r="H958" s="348"/>
      <c r="I958" s="348"/>
      <c r="J958" s="348"/>
      <c r="K958" s="348"/>
      <c r="L958" s="348"/>
      <c r="M958" s="348"/>
      <c r="N958" s="348"/>
      <c r="O958" s="348"/>
      <c r="P958" s="348"/>
      <c r="Q958" s="348"/>
      <c r="R958" s="348"/>
      <c r="S958" s="348"/>
      <c r="T958" s="348"/>
      <c r="U958" s="348"/>
      <c r="V958" s="348"/>
      <c r="W958" s="348"/>
      <c r="X958" s="348"/>
      <c r="Y958" s="348"/>
      <c r="Z958" s="348"/>
    </row>
    <row r="959">
      <c r="A959" s="348"/>
      <c r="B959" s="348"/>
      <c r="C959" s="348"/>
      <c r="D959" s="348"/>
      <c r="E959" s="348"/>
      <c r="F959" s="348"/>
      <c r="G959" s="348"/>
      <c r="H959" s="348"/>
      <c r="I959" s="348"/>
      <c r="J959" s="348"/>
      <c r="K959" s="348"/>
      <c r="L959" s="348"/>
      <c r="M959" s="348"/>
      <c r="N959" s="348"/>
      <c r="O959" s="348"/>
      <c r="P959" s="348"/>
      <c r="Q959" s="348"/>
      <c r="R959" s="348"/>
      <c r="S959" s="348"/>
      <c r="T959" s="348"/>
      <c r="U959" s="348"/>
      <c r="V959" s="348"/>
      <c r="W959" s="348"/>
      <c r="X959" s="348"/>
      <c r="Y959" s="348"/>
      <c r="Z959" s="348"/>
    </row>
    <row r="960">
      <c r="A960" s="348"/>
      <c r="B960" s="348"/>
      <c r="C960" s="348"/>
      <c r="D960" s="348"/>
      <c r="E960" s="348"/>
      <c r="F960" s="348"/>
      <c r="G960" s="348"/>
      <c r="H960" s="348"/>
      <c r="I960" s="348"/>
      <c r="J960" s="348"/>
      <c r="K960" s="348"/>
      <c r="L960" s="348"/>
      <c r="M960" s="348"/>
      <c r="N960" s="348"/>
      <c r="O960" s="348"/>
      <c r="P960" s="348"/>
      <c r="Q960" s="348"/>
      <c r="R960" s="348"/>
      <c r="S960" s="348"/>
      <c r="T960" s="348"/>
      <c r="U960" s="348"/>
      <c r="V960" s="348"/>
      <c r="W960" s="348"/>
      <c r="X960" s="348"/>
      <c r="Y960" s="348"/>
      <c r="Z960" s="348"/>
    </row>
    <row r="961">
      <c r="A961" s="348"/>
      <c r="B961" s="348"/>
      <c r="C961" s="348"/>
      <c r="D961" s="348"/>
      <c r="E961" s="348"/>
      <c r="F961" s="348"/>
      <c r="G961" s="348"/>
      <c r="H961" s="348"/>
      <c r="I961" s="348"/>
      <c r="J961" s="348"/>
      <c r="K961" s="348"/>
      <c r="L961" s="348"/>
      <c r="M961" s="348"/>
      <c r="N961" s="348"/>
      <c r="O961" s="348"/>
      <c r="P961" s="348"/>
      <c r="Q961" s="348"/>
      <c r="R961" s="348"/>
      <c r="S961" s="348"/>
      <c r="T961" s="348"/>
      <c r="U961" s="348"/>
      <c r="V961" s="348"/>
      <c r="W961" s="348"/>
      <c r="X961" s="348"/>
      <c r="Y961" s="348"/>
      <c r="Z961" s="348"/>
    </row>
    <row r="962">
      <c r="A962" s="348"/>
      <c r="B962" s="348"/>
      <c r="C962" s="348"/>
      <c r="D962" s="348"/>
      <c r="E962" s="348"/>
      <c r="F962" s="348"/>
      <c r="G962" s="348"/>
      <c r="H962" s="348"/>
      <c r="I962" s="348"/>
      <c r="J962" s="348"/>
      <c r="K962" s="348"/>
      <c r="L962" s="348"/>
      <c r="M962" s="348"/>
      <c r="N962" s="348"/>
      <c r="O962" s="348"/>
      <c r="P962" s="348"/>
      <c r="Q962" s="348"/>
      <c r="R962" s="348"/>
      <c r="S962" s="348"/>
      <c r="T962" s="348"/>
      <c r="U962" s="348"/>
      <c r="V962" s="348"/>
      <c r="W962" s="348"/>
      <c r="X962" s="348"/>
      <c r="Y962" s="348"/>
      <c r="Z962" s="348"/>
    </row>
    <row r="963">
      <c r="A963" s="348"/>
      <c r="B963" s="348"/>
      <c r="C963" s="348"/>
      <c r="D963" s="348"/>
      <c r="E963" s="348"/>
      <c r="F963" s="348"/>
      <c r="G963" s="348"/>
      <c r="H963" s="348"/>
      <c r="I963" s="348"/>
      <c r="J963" s="348"/>
      <c r="K963" s="348"/>
      <c r="L963" s="348"/>
      <c r="M963" s="348"/>
      <c r="N963" s="348"/>
      <c r="O963" s="348"/>
      <c r="P963" s="348"/>
      <c r="Q963" s="348"/>
      <c r="R963" s="348"/>
      <c r="S963" s="348"/>
      <c r="T963" s="348"/>
      <c r="U963" s="348"/>
      <c r="V963" s="348"/>
      <c r="W963" s="348"/>
      <c r="X963" s="348"/>
      <c r="Y963" s="348"/>
      <c r="Z963" s="348"/>
    </row>
    <row r="964">
      <c r="A964" s="348"/>
      <c r="B964" s="348"/>
      <c r="C964" s="348"/>
      <c r="D964" s="348"/>
      <c r="E964" s="348"/>
      <c r="F964" s="348"/>
      <c r="G964" s="348"/>
      <c r="H964" s="348"/>
      <c r="I964" s="348"/>
      <c r="J964" s="348"/>
      <c r="K964" s="348"/>
      <c r="L964" s="348"/>
      <c r="M964" s="348"/>
      <c r="N964" s="348"/>
      <c r="O964" s="348"/>
      <c r="P964" s="348"/>
      <c r="Q964" s="348"/>
      <c r="R964" s="348"/>
      <c r="S964" s="348"/>
      <c r="T964" s="348"/>
      <c r="U964" s="348"/>
      <c r="V964" s="348"/>
      <c r="W964" s="348"/>
      <c r="X964" s="348"/>
      <c r="Y964" s="348"/>
      <c r="Z964" s="348"/>
    </row>
    <row r="965">
      <c r="A965" s="348"/>
      <c r="B965" s="348"/>
      <c r="C965" s="348"/>
      <c r="D965" s="348"/>
      <c r="E965" s="348"/>
      <c r="F965" s="348"/>
      <c r="G965" s="348"/>
      <c r="H965" s="348"/>
      <c r="I965" s="348"/>
      <c r="J965" s="348"/>
      <c r="K965" s="348"/>
      <c r="L965" s="348"/>
      <c r="M965" s="348"/>
      <c r="N965" s="348"/>
      <c r="O965" s="348"/>
      <c r="P965" s="348"/>
      <c r="Q965" s="348"/>
      <c r="R965" s="348"/>
      <c r="S965" s="348"/>
      <c r="T965" s="348"/>
      <c r="U965" s="348"/>
      <c r="V965" s="348"/>
      <c r="W965" s="348"/>
      <c r="X965" s="348"/>
      <c r="Y965" s="348"/>
      <c r="Z965" s="348"/>
    </row>
    <row r="966">
      <c r="A966" s="348"/>
      <c r="B966" s="348"/>
      <c r="C966" s="348"/>
      <c r="D966" s="348"/>
      <c r="E966" s="348"/>
      <c r="F966" s="348"/>
      <c r="G966" s="348"/>
      <c r="H966" s="348"/>
      <c r="I966" s="348"/>
      <c r="J966" s="348"/>
      <c r="K966" s="348"/>
      <c r="L966" s="348"/>
      <c r="M966" s="348"/>
      <c r="N966" s="348"/>
      <c r="O966" s="348"/>
      <c r="P966" s="348"/>
      <c r="Q966" s="348"/>
      <c r="R966" s="348"/>
      <c r="S966" s="348"/>
      <c r="T966" s="348"/>
      <c r="U966" s="348"/>
      <c r="V966" s="348"/>
      <c r="W966" s="348"/>
      <c r="X966" s="348"/>
      <c r="Y966" s="348"/>
      <c r="Z966" s="348"/>
    </row>
    <row r="967">
      <c r="A967" s="348"/>
      <c r="B967" s="348"/>
      <c r="C967" s="348"/>
      <c r="D967" s="348"/>
      <c r="E967" s="348"/>
      <c r="F967" s="348"/>
      <c r="G967" s="348"/>
      <c r="H967" s="348"/>
      <c r="I967" s="348"/>
      <c r="J967" s="348"/>
      <c r="K967" s="348"/>
      <c r="L967" s="348"/>
      <c r="M967" s="348"/>
      <c r="N967" s="348"/>
      <c r="O967" s="348"/>
      <c r="P967" s="348"/>
      <c r="Q967" s="348"/>
      <c r="R967" s="348"/>
      <c r="S967" s="348"/>
      <c r="T967" s="348"/>
      <c r="U967" s="348"/>
      <c r="V967" s="348"/>
      <c r="W967" s="348"/>
      <c r="X967" s="348"/>
      <c r="Y967" s="348"/>
      <c r="Z967" s="348"/>
    </row>
    <row r="968">
      <c r="A968" s="348"/>
      <c r="B968" s="348"/>
      <c r="C968" s="348"/>
      <c r="D968" s="348"/>
      <c r="E968" s="348"/>
      <c r="F968" s="348"/>
      <c r="G968" s="348"/>
      <c r="H968" s="348"/>
      <c r="I968" s="348"/>
      <c r="J968" s="348"/>
      <c r="K968" s="348"/>
      <c r="L968" s="348"/>
      <c r="M968" s="348"/>
      <c r="N968" s="348"/>
      <c r="O968" s="348"/>
      <c r="P968" s="348"/>
      <c r="Q968" s="348"/>
      <c r="R968" s="348"/>
      <c r="S968" s="348"/>
      <c r="T968" s="348"/>
      <c r="U968" s="348"/>
      <c r="V968" s="348"/>
      <c r="W968" s="348"/>
      <c r="X968" s="348"/>
      <c r="Y968" s="348"/>
      <c r="Z968" s="348"/>
    </row>
    <row r="969">
      <c r="A969" s="348"/>
      <c r="B969" s="348"/>
      <c r="C969" s="348"/>
      <c r="D969" s="348"/>
      <c r="E969" s="348"/>
      <c r="F969" s="348"/>
      <c r="G969" s="348"/>
      <c r="H969" s="348"/>
      <c r="I969" s="348"/>
      <c r="J969" s="348"/>
      <c r="K969" s="348"/>
      <c r="L969" s="348"/>
      <c r="M969" s="348"/>
      <c r="N969" s="348"/>
      <c r="O969" s="348"/>
      <c r="P969" s="348"/>
      <c r="Q969" s="348"/>
      <c r="R969" s="348"/>
      <c r="S969" s="348"/>
      <c r="T969" s="348"/>
      <c r="U969" s="348"/>
      <c r="V969" s="348"/>
      <c r="W969" s="348"/>
      <c r="X969" s="348"/>
      <c r="Y969" s="348"/>
      <c r="Z969" s="348"/>
    </row>
    <row r="970">
      <c r="A970" s="348"/>
      <c r="B970" s="348"/>
      <c r="C970" s="348"/>
      <c r="D970" s="348"/>
      <c r="E970" s="348"/>
      <c r="F970" s="348"/>
      <c r="G970" s="348"/>
      <c r="H970" s="348"/>
      <c r="I970" s="348"/>
      <c r="J970" s="348"/>
      <c r="K970" s="348"/>
      <c r="L970" s="348"/>
      <c r="M970" s="348"/>
      <c r="N970" s="348"/>
      <c r="O970" s="348"/>
      <c r="P970" s="348"/>
      <c r="Q970" s="348"/>
      <c r="R970" s="348"/>
      <c r="S970" s="348"/>
      <c r="T970" s="348"/>
      <c r="U970" s="348"/>
      <c r="V970" s="348"/>
      <c r="W970" s="348"/>
      <c r="X970" s="348"/>
      <c r="Y970" s="348"/>
      <c r="Z970" s="348"/>
    </row>
    <row r="971">
      <c r="A971" s="348"/>
      <c r="B971" s="348"/>
      <c r="C971" s="348"/>
      <c r="D971" s="348"/>
      <c r="E971" s="348"/>
      <c r="F971" s="348"/>
      <c r="G971" s="348"/>
      <c r="H971" s="348"/>
      <c r="I971" s="348"/>
      <c r="J971" s="348"/>
      <c r="K971" s="348"/>
      <c r="L971" s="348"/>
      <c r="M971" s="348"/>
      <c r="N971" s="348"/>
      <c r="O971" s="348"/>
      <c r="P971" s="348"/>
      <c r="Q971" s="348"/>
      <c r="R971" s="348"/>
      <c r="S971" s="348"/>
      <c r="T971" s="348"/>
      <c r="U971" s="348"/>
      <c r="V971" s="348"/>
      <c r="W971" s="348"/>
      <c r="X971" s="348"/>
      <c r="Y971" s="348"/>
      <c r="Z971" s="348"/>
    </row>
    <row r="972">
      <c r="A972" s="348"/>
      <c r="B972" s="348"/>
      <c r="C972" s="348"/>
      <c r="D972" s="348"/>
      <c r="E972" s="348"/>
      <c r="F972" s="348"/>
      <c r="G972" s="348"/>
      <c r="H972" s="348"/>
      <c r="I972" s="348"/>
      <c r="J972" s="348"/>
      <c r="K972" s="348"/>
      <c r="L972" s="348"/>
      <c r="M972" s="348"/>
      <c r="N972" s="348"/>
      <c r="O972" s="348"/>
      <c r="P972" s="348"/>
      <c r="Q972" s="348"/>
      <c r="R972" s="348"/>
      <c r="S972" s="348"/>
      <c r="T972" s="348"/>
      <c r="U972" s="348"/>
      <c r="V972" s="348"/>
      <c r="W972" s="348"/>
      <c r="X972" s="348"/>
      <c r="Y972" s="348"/>
      <c r="Z972" s="348"/>
    </row>
    <row r="973">
      <c r="A973" s="348"/>
      <c r="B973" s="348"/>
      <c r="C973" s="348"/>
      <c r="D973" s="348"/>
      <c r="E973" s="348"/>
      <c r="F973" s="348"/>
      <c r="G973" s="348"/>
      <c r="H973" s="348"/>
      <c r="I973" s="348"/>
      <c r="J973" s="348"/>
      <c r="K973" s="348"/>
      <c r="L973" s="348"/>
      <c r="M973" s="348"/>
      <c r="N973" s="348"/>
      <c r="O973" s="348"/>
      <c r="P973" s="348"/>
      <c r="Q973" s="348"/>
      <c r="R973" s="348"/>
      <c r="S973" s="348"/>
      <c r="T973" s="348"/>
      <c r="U973" s="348"/>
      <c r="V973" s="348"/>
      <c r="W973" s="348"/>
      <c r="X973" s="348"/>
      <c r="Y973" s="348"/>
      <c r="Z973" s="348"/>
    </row>
    <row r="974">
      <c r="A974" s="348"/>
      <c r="B974" s="348"/>
      <c r="C974" s="348"/>
      <c r="D974" s="348"/>
      <c r="E974" s="348"/>
      <c r="F974" s="348"/>
      <c r="G974" s="348"/>
      <c r="H974" s="348"/>
      <c r="I974" s="348"/>
      <c r="J974" s="348"/>
      <c r="K974" s="348"/>
      <c r="L974" s="348"/>
      <c r="M974" s="348"/>
      <c r="N974" s="348"/>
      <c r="O974" s="348"/>
      <c r="P974" s="348"/>
      <c r="Q974" s="348"/>
      <c r="R974" s="348"/>
      <c r="S974" s="348"/>
      <c r="T974" s="348"/>
      <c r="U974" s="348"/>
      <c r="V974" s="348"/>
      <c r="W974" s="348"/>
      <c r="X974" s="348"/>
      <c r="Y974" s="348"/>
      <c r="Z974" s="348"/>
    </row>
    <row r="975">
      <c r="A975" s="348"/>
      <c r="B975" s="348"/>
      <c r="C975" s="348"/>
      <c r="D975" s="348"/>
      <c r="E975" s="348"/>
      <c r="F975" s="348"/>
      <c r="G975" s="348"/>
      <c r="H975" s="348"/>
      <c r="I975" s="348"/>
      <c r="J975" s="348"/>
      <c r="K975" s="348"/>
      <c r="L975" s="348"/>
      <c r="M975" s="348"/>
      <c r="N975" s="348"/>
      <c r="O975" s="348"/>
      <c r="P975" s="348"/>
      <c r="Q975" s="348"/>
      <c r="R975" s="348"/>
      <c r="S975" s="348"/>
      <c r="T975" s="348"/>
      <c r="U975" s="348"/>
      <c r="V975" s="348"/>
      <c r="W975" s="348"/>
      <c r="X975" s="348"/>
      <c r="Y975" s="348"/>
      <c r="Z975" s="348"/>
    </row>
    <row r="976">
      <c r="A976" s="348"/>
      <c r="B976" s="348"/>
      <c r="C976" s="348"/>
      <c r="D976" s="348"/>
      <c r="E976" s="348"/>
      <c r="F976" s="348"/>
      <c r="G976" s="348"/>
      <c r="H976" s="348"/>
      <c r="I976" s="348"/>
      <c r="J976" s="348"/>
      <c r="K976" s="348"/>
      <c r="L976" s="348"/>
      <c r="M976" s="348"/>
      <c r="N976" s="348"/>
      <c r="O976" s="348"/>
      <c r="P976" s="348"/>
      <c r="Q976" s="348"/>
      <c r="R976" s="348"/>
      <c r="S976" s="348"/>
      <c r="T976" s="348"/>
      <c r="U976" s="348"/>
      <c r="V976" s="348"/>
      <c r="W976" s="348"/>
      <c r="X976" s="348"/>
      <c r="Y976" s="348"/>
      <c r="Z976" s="348"/>
    </row>
    <row r="977">
      <c r="A977" s="348"/>
      <c r="B977" s="348"/>
      <c r="C977" s="348"/>
      <c r="D977" s="348"/>
      <c r="E977" s="348"/>
      <c r="F977" s="348"/>
      <c r="G977" s="348"/>
      <c r="H977" s="348"/>
      <c r="I977" s="348"/>
      <c r="J977" s="348"/>
      <c r="K977" s="348"/>
      <c r="L977" s="348"/>
      <c r="M977" s="348"/>
      <c r="N977" s="348"/>
      <c r="O977" s="348"/>
      <c r="P977" s="348"/>
      <c r="Q977" s="348"/>
      <c r="R977" s="348"/>
      <c r="S977" s="348"/>
      <c r="T977" s="348"/>
      <c r="U977" s="348"/>
      <c r="V977" s="348"/>
      <c r="W977" s="348"/>
      <c r="X977" s="348"/>
      <c r="Y977" s="348"/>
      <c r="Z977" s="348"/>
    </row>
    <row r="978">
      <c r="A978" s="348"/>
      <c r="B978" s="348"/>
      <c r="C978" s="348"/>
      <c r="D978" s="348"/>
      <c r="E978" s="348"/>
      <c r="F978" s="348"/>
      <c r="G978" s="348"/>
      <c r="H978" s="348"/>
      <c r="I978" s="348"/>
      <c r="J978" s="348"/>
      <c r="K978" s="348"/>
      <c r="L978" s="348"/>
      <c r="M978" s="348"/>
      <c r="N978" s="348"/>
      <c r="O978" s="348"/>
      <c r="P978" s="348"/>
      <c r="Q978" s="348"/>
      <c r="R978" s="348"/>
      <c r="S978" s="348"/>
      <c r="T978" s="348"/>
      <c r="U978" s="348"/>
      <c r="V978" s="348"/>
      <c r="W978" s="348"/>
      <c r="X978" s="348"/>
      <c r="Y978" s="348"/>
      <c r="Z978" s="348"/>
    </row>
    <row r="979">
      <c r="A979" s="348"/>
      <c r="B979" s="348"/>
      <c r="C979" s="348"/>
      <c r="D979" s="348"/>
      <c r="E979" s="348"/>
      <c r="F979" s="348"/>
      <c r="G979" s="348"/>
      <c r="H979" s="348"/>
      <c r="I979" s="348"/>
      <c r="J979" s="348"/>
      <c r="K979" s="348"/>
      <c r="L979" s="348"/>
      <c r="M979" s="348"/>
      <c r="N979" s="348"/>
      <c r="O979" s="348"/>
      <c r="P979" s="348"/>
      <c r="Q979" s="348"/>
      <c r="R979" s="348"/>
      <c r="S979" s="348"/>
      <c r="T979" s="348"/>
      <c r="U979" s="348"/>
      <c r="V979" s="348"/>
      <c r="W979" s="348"/>
      <c r="X979" s="348"/>
      <c r="Y979" s="348"/>
      <c r="Z979" s="348"/>
    </row>
    <row r="980">
      <c r="A980" s="348"/>
      <c r="B980" s="348"/>
      <c r="C980" s="348"/>
      <c r="D980" s="348"/>
      <c r="E980" s="348"/>
      <c r="F980" s="348"/>
      <c r="G980" s="348"/>
      <c r="H980" s="348"/>
      <c r="I980" s="348"/>
      <c r="J980" s="348"/>
      <c r="K980" s="348"/>
      <c r="L980" s="348"/>
      <c r="M980" s="348"/>
      <c r="N980" s="348"/>
      <c r="O980" s="348"/>
      <c r="P980" s="348"/>
      <c r="Q980" s="348"/>
      <c r="R980" s="348"/>
      <c r="S980" s="348"/>
      <c r="T980" s="348"/>
      <c r="U980" s="348"/>
      <c r="V980" s="348"/>
      <c r="W980" s="348"/>
      <c r="X980" s="348"/>
      <c r="Y980" s="348"/>
      <c r="Z980" s="348"/>
    </row>
    <row r="981">
      <c r="A981" s="348"/>
      <c r="B981" s="348"/>
      <c r="C981" s="348"/>
      <c r="D981" s="348"/>
      <c r="E981" s="348"/>
      <c r="F981" s="348"/>
      <c r="G981" s="348"/>
      <c r="H981" s="348"/>
      <c r="I981" s="348"/>
      <c r="J981" s="348"/>
      <c r="K981" s="348"/>
      <c r="L981" s="348"/>
      <c r="M981" s="348"/>
      <c r="N981" s="348"/>
      <c r="O981" s="348"/>
      <c r="P981" s="348"/>
      <c r="Q981" s="348"/>
      <c r="R981" s="348"/>
      <c r="S981" s="348"/>
      <c r="T981" s="348"/>
      <c r="U981" s="348"/>
      <c r="V981" s="348"/>
      <c r="W981" s="348"/>
      <c r="X981" s="348"/>
      <c r="Y981" s="348"/>
      <c r="Z981" s="348"/>
    </row>
    <row r="982">
      <c r="A982" s="348"/>
      <c r="B982" s="348"/>
      <c r="C982" s="348"/>
      <c r="D982" s="348"/>
      <c r="E982" s="348"/>
      <c r="F982" s="348"/>
      <c r="G982" s="348"/>
      <c r="H982" s="348"/>
      <c r="I982" s="348"/>
      <c r="J982" s="348"/>
      <c r="K982" s="348"/>
      <c r="L982" s="348"/>
      <c r="M982" s="348"/>
      <c r="N982" s="348"/>
      <c r="O982" s="348"/>
      <c r="P982" s="348"/>
      <c r="Q982" s="348"/>
      <c r="R982" s="348"/>
      <c r="S982" s="348"/>
      <c r="T982" s="348"/>
      <c r="U982" s="348"/>
      <c r="V982" s="348"/>
      <c r="W982" s="348"/>
      <c r="X982" s="348"/>
      <c r="Y982" s="348"/>
      <c r="Z982" s="348"/>
    </row>
    <row r="983">
      <c r="A983" s="348"/>
      <c r="B983" s="348"/>
      <c r="C983" s="348"/>
      <c r="D983" s="348"/>
      <c r="E983" s="348"/>
      <c r="F983" s="348"/>
      <c r="G983" s="348"/>
      <c r="H983" s="348"/>
      <c r="I983" s="348"/>
      <c r="J983" s="348"/>
      <c r="K983" s="348"/>
      <c r="L983" s="348"/>
      <c r="M983" s="348"/>
      <c r="N983" s="348"/>
      <c r="O983" s="348"/>
      <c r="P983" s="348"/>
      <c r="Q983" s="348"/>
      <c r="R983" s="348"/>
      <c r="S983" s="348"/>
      <c r="T983" s="348"/>
      <c r="U983" s="348"/>
      <c r="V983" s="348"/>
      <c r="W983" s="348"/>
      <c r="X983" s="348"/>
      <c r="Y983" s="348"/>
      <c r="Z983" s="348"/>
    </row>
    <row r="984">
      <c r="A984" s="348"/>
      <c r="B984" s="348"/>
      <c r="C984" s="348"/>
      <c r="D984" s="348"/>
      <c r="E984" s="348"/>
      <c r="F984" s="348"/>
      <c r="G984" s="348"/>
      <c r="H984" s="348"/>
      <c r="I984" s="348"/>
      <c r="J984" s="348"/>
      <c r="K984" s="348"/>
      <c r="L984" s="348"/>
      <c r="M984" s="348"/>
      <c r="N984" s="348"/>
      <c r="O984" s="348"/>
      <c r="P984" s="348"/>
      <c r="Q984" s="348"/>
      <c r="R984" s="348"/>
      <c r="S984" s="348"/>
      <c r="T984" s="348"/>
      <c r="U984" s="348"/>
      <c r="V984" s="348"/>
      <c r="W984" s="348"/>
      <c r="X984" s="348"/>
      <c r="Y984" s="348"/>
      <c r="Z984" s="348"/>
    </row>
    <row r="985">
      <c r="A985" s="348"/>
      <c r="B985" s="348"/>
      <c r="C985" s="348"/>
      <c r="D985" s="348"/>
      <c r="E985" s="348"/>
      <c r="F985" s="348"/>
      <c r="G985" s="348"/>
      <c r="H985" s="348"/>
      <c r="I985" s="348"/>
      <c r="J985" s="348"/>
      <c r="K985" s="348"/>
      <c r="L985" s="348"/>
      <c r="M985" s="348"/>
      <c r="N985" s="348"/>
      <c r="O985" s="348"/>
      <c r="P985" s="348"/>
      <c r="Q985" s="348"/>
      <c r="R985" s="348"/>
      <c r="S985" s="348"/>
      <c r="T985" s="348"/>
      <c r="U985" s="348"/>
      <c r="V985" s="348"/>
      <c r="W985" s="348"/>
      <c r="X985" s="348"/>
      <c r="Y985" s="348"/>
      <c r="Z985" s="348"/>
    </row>
    <row r="986">
      <c r="A986" s="348"/>
      <c r="B986" s="348"/>
      <c r="C986" s="348"/>
      <c r="D986" s="348"/>
      <c r="E986" s="348"/>
      <c r="F986" s="348"/>
      <c r="G986" s="348"/>
      <c r="H986" s="348"/>
      <c r="I986" s="348"/>
      <c r="J986" s="348"/>
      <c r="K986" s="348"/>
      <c r="L986" s="348"/>
      <c r="M986" s="348"/>
      <c r="N986" s="348"/>
      <c r="O986" s="348"/>
      <c r="P986" s="348"/>
      <c r="Q986" s="348"/>
      <c r="R986" s="348"/>
      <c r="S986" s="348"/>
      <c r="T986" s="348"/>
      <c r="U986" s="348"/>
      <c r="V986" s="348"/>
      <c r="W986" s="348"/>
      <c r="X986" s="348"/>
      <c r="Y986" s="348"/>
      <c r="Z986" s="348"/>
    </row>
    <row r="987">
      <c r="A987" s="348"/>
      <c r="B987" s="348"/>
      <c r="C987" s="348"/>
      <c r="D987" s="348"/>
      <c r="E987" s="348"/>
      <c r="F987" s="348"/>
      <c r="G987" s="348"/>
      <c r="H987" s="348"/>
      <c r="I987" s="348"/>
      <c r="J987" s="348"/>
      <c r="K987" s="348"/>
      <c r="L987" s="348"/>
      <c r="M987" s="348"/>
      <c r="N987" s="348"/>
      <c r="O987" s="348"/>
      <c r="P987" s="348"/>
      <c r="Q987" s="348"/>
      <c r="R987" s="348"/>
      <c r="S987" s="348"/>
      <c r="T987" s="348"/>
      <c r="U987" s="348"/>
      <c r="V987" s="348"/>
      <c r="W987" s="348"/>
      <c r="X987" s="348"/>
      <c r="Y987" s="348"/>
      <c r="Z987" s="348"/>
    </row>
    <row r="988">
      <c r="A988" s="348"/>
      <c r="B988" s="348"/>
      <c r="C988" s="348"/>
      <c r="D988" s="348"/>
      <c r="E988" s="348"/>
      <c r="F988" s="348"/>
      <c r="G988" s="348"/>
      <c r="H988" s="348"/>
      <c r="I988" s="348"/>
      <c r="J988" s="348"/>
      <c r="K988" s="348"/>
      <c r="L988" s="348"/>
      <c r="M988" s="348"/>
      <c r="N988" s="348"/>
      <c r="O988" s="348"/>
      <c r="P988" s="348"/>
      <c r="Q988" s="348"/>
      <c r="R988" s="348"/>
      <c r="S988" s="348"/>
      <c r="T988" s="348"/>
      <c r="U988" s="348"/>
      <c r="V988" s="348"/>
      <c r="W988" s="348"/>
      <c r="X988" s="348"/>
      <c r="Y988" s="348"/>
      <c r="Z988" s="348"/>
    </row>
    <row r="989">
      <c r="A989" s="348"/>
      <c r="B989" s="348"/>
      <c r="C989" s="348"/>
      <c r="D989" s="348"/>
      <c r="E989" s="348"/>
      <c r="F989" s="348"/>
      <c r="G989" s="348"/>
      <c r="H989" s="348"/>
      <c r="I989" s="348"/>
      <c r="J989" s="348"/>
      <c r="K989" s="348"/>
      <c r="L989" s="348"/>
      <c r="M989" s="348"/>
      <c r="N989" s="348"/>
      <c r="O989" s="348"/>
      <c r="P989" s="348"/>
      <c r="Q989" s="348"/>
      <c r="R989" s="348"/>
      <c r="S989" s="348"/>
      <c r="T989" s="348"/>
      <c r="U989" s="348"/>
      <c r="V989" s="348"/>
      <c r="W989" s="348"/>
      <c r="X989" s="348"/>
      <c r="Y989" s="348"/>
      <c r="Z989" s="348"/>
    </row>
    <row r="990">
      <c r="A990" s="348"/>
      <c r="B990" s="348"/>
      <c r="C990" s="348"/>
      <c r="D990" s="348"/>
      <c r="E990" s="348"/>
      <c r="F990" s="348"/>
      <c r="G990" s="348"/>
      <c r="H990" s="348"/>
      <c r="I990" s="348"/>
      <c r="J990" s="348"/>
      <c r="K990" s="348"/>
      <c r="L990" s="348"/>
      <c r="M990" s="348"/>
      <c r="N990" s="348"/>
      <c r="O990" s="348"/>
      <c r="P990" s="348"/>
      <c r="Q990" s="348"/>
      <c r="R990" s="348"/>
      <c r="S990" s="348"/>
      <c r="T990" s="348"/>
      <c r="U990" s="348"/>
      <c r="V990" s="348"/>
      <c r="W990" s="348"/>
      <c r="X990" s="348"/>
      <c r="Y990" s="348"/>
      <c r="Z990" s="348"/>
    </row>
    <row r="991">
      <c r="A991" s="348"/>
      <c r="B991" s="348"/>
      <c r="C991" s="348"/>
      <c r="D991" s="348"/>
      <c r="E991" s="348"/>
      <c r="F991" s="348"/>
      <c r="G991" s="348"/>
      <c r="H991" s="348"/>
      <c r="I991" s="348"/>
      <c r="J991" s="348"/>
      <c r="K991" s="348"/>
      <c r="L991" s="348"/>
      <c r="M991" s="348"/>
      <c r="N991" s="348"/>
      <c r="O991" s="348"/>
      <c r="P991" s="348"/>
      <c r="Q991" s="348"/>
      <c r="R991" s="348"/>
      <c r="S991" s="348"/>
      <c r="T991" s="348"/>
      <c r="U991" s="348"/>
      <c r="V991" s="348"/>
      <c r="W991" s="348"/>
      <c r="X991" s="348"/>
      <c r="Y991" s="348"/>
      <c r="Z991" s="348"/>
    </row>
    <row r="992">
      <c r="A992" s="348"/>
      <c r="B992" s="348"/>
      <c r="C992" s="348"/>
      <c r="D992" s="348"/>
      <c r="E992" s="348"/>
      <c r="F992" s="348"/>
      <c r="G992" s="348"/>
      <c r="H992" s="348"/>
      <c r="I992" s="348"/>
      <c r="J992" s="348"/>
      <c r="K992" s="348"/>
      <c r="L992" s="348"/>
      <c r="M992" s="348"/>
      <c r="N992" s="348"/>
      <c r="O992" s="348"/>
      <c r="P992" s="348"/>
      <c r="Q992" s="348"/>
      <c r="R992" s="348"/>
      <c r="S992" s="348"/>
      <c r="T992" s="348"/>
      <c r="U992" s="348"/>
      <c r="V992" s="348"/>
      <c r="W992" s="348"/>
      <c r="X992" s="348"/>
      <c r="Y992" s="348"/>
      <c r="Z992" s="348"/>
    </row>
    <row r="993">
      <c r="A993" s="348"/>
      <c r="B993" s="348"/>
      <c r="C993" s="348"/>
      <c r="D993" s="348"/>
      <c r="E993" s="348"/>
      <c r="F993" s="348"/>
      <c r="G993" s="348"/>
      <c r="H993" s="348"/>
      <c r="I993" s="348"/>
      <c r="J993" s="348"/>
      <c r="K993" s="348"/>
      <c r="L993" s="348"/>
      <c r="M993" s="348"/>
      <c r="N993" s="348"/>
      <c r="O993" s="348"/>
      <c r="P993" s="348"/>
      <c r="Q993" s="348"/>
      <c r="R993" s="348"/>
      <c r="S993" s="348"/>
      <c r="T993" s="348"/>
      <c r="U993" s="348"/>
      <c r="V993" s="348"/>
      <c r="W993" s="348"/>
      <c r="X993" s="348"/>
      <c r="Y993" s="348"/>
      <c r="Z993" s="348"/>
    </row>
    <row r="994">
      <c r="A994" s="348"/>
      <c r="B994" s="348"/>
      <c r="C994" s="348"/>
      <c r="D994" s="348"/>
      <c r="E994" s="348"/>
      <c r="F994" s="348"/>
      <c r="G994" s="348"/>
      <c r="H994" s="348"/>
      <c r="I994" s="348"/>
      <c r="J994" s="348"/>
      <c r="K994" s="348"/>
      <c r="L994" s="348"/>
      <c r="M994" s="348"/>
      <c r="N994" s="348"/>
      <c r="O994" s="348"/>
      <c r="P994" s="348"/>
      <c r="Q994" s="348"/>
      <c r="R994" s="348"/>
      <c r="S994" s="348"/>
      <c r="T994" s="348"/>
      <c r="U994" s="348"/>
      <c r="V994" s="348"/>
      <c r="W994" s="348"/>
      <c r="X994" s="348"/>
      <c r="Y994" s="348"/>
      <c r="Z994" s="348"/>
    </row>
    <row r="995">
      <c r="A995" s="348"/>
      <c r="B995" s="348"/>
      <c r="C995" s="348"/>
      <c r="D995" s="348"/>
      <c r="E995" s="348"/>
      <c r="F995" s="348"/>
      <c r="G995" s="348"/>
      <c r="H995" s="348"/>
      <c r="I995" s="348"/>
      <c r="J995" s="348"/>
      <c r="K995" s="348"/>
      <c r="L995" s="348"/>
      <c r="M995" s="348"/>
      <c r="N995" s="348"/>
      <c r="O995" s="348"/>
      <c r="P995" s="348"/>
      <c r="Q995" s="348"/>
      <c r="R995" s="348"/>
      <c r="S995" s="348"/>
      <c r="T995" s="348"/>
      <c r="U995" s="348"/>
      <c r="V995" s="348"/>
      <c r="W995" s="348"/>
      <c r="X995" s="348"/>
      <c r="Y995" s="348"/>
      <c r="Z995" s="348"/>
    </row>
    <row r="996">
      <c r="A996" s="348"/>
      <c r="B996" s="348"/>
      <c r="C996" s="348"/>
      <c r="D996" s="348"/>
      <c r="E996" s="348"/>
      <c r="F996" s="348"/>
      <c r="G996" s="348"/>
      <c r="H996" s="348"/>
      <c r="I996" s="348"/>
      <c r="J996" s="348"/>
      <c r="K996" s="348"/>
      <c r="L996" s="348"/>
      <c r="M996" s="348"/>
      <c r="N996" s="348"/>
      <c r="O996" s="348"/>
      <c r="P996" s="348"/>
      <c r="Q996" s="348"/>
      <c r="R996" s="348"/>
      <c r="S996" s="348"/>
      <c r="T996" s="348"/>
      <c r="U996" s="348"/>
      <c r="V996" s="348"/>
      <c r="W996" s="348"/>
      <c r="X996" s="348"/>
      <c r="Y996" s="348"/>
      <c r="Z996" s="348"/>
    </row>
    <row r="997">
      <c r="A997" s="348"/>
      <c r="B997" s="348"/>
      <c r="C997" s="348"/>
      <c r="D997" s="348"/>
      <c r="E997" s="348"/>
      <c r="F997" s="348"/>
      <c r="G997" s="348"/>
      <c r="H997" s="348"/>
      <c r="I997" s="348"/>
      <c r="J997" s="348"/>
      <c r="K997" s="348"/>
      <c r="L997" s="348"/>
      <c r="M997" s="348"/>
      <c r="N997" s="348"/>
      <c r="O997" s="348"/>
      <c r="P997" s="348"/>
      <c r="Q997" s="348"/>
      <c r="R997" s="348"/>
      <c r="S997" s="348"/>
      <c r="T997" s="348"/>
      <c r="U997" s="348"/>
      <c r="V997" s="348"/>
      <c r="W997" s="348"/>
      <c r="X997" s="348"/>
      <c r="Y997" s="348"/>
      <c r="Z997" s="348"/>
    </row>
    <row r="998">
      <c r="A998" s="348"/>
      <c r="B998" s="348"/>
      <c r="C998" s="348"/>
      <c r="D998" s="348"/>
      <c r="E998" s="348"/>
      <c r="F998" s="348"/>
      <c r="G998" s="348"/>
      <c r="H998" s="348"/>
      <c r="I998" s="348"/>
      <c r="J998" s="348"/>
      <c r="K998" s="348"/>
      <c r="L998" s="348"/>
      <c r="M998" s="348"/>
      <c r="N998" s="348"/>
      <c r="O998" s="348"/>
      <c r="P998" s="348"/>
      <c r="Q998" s="348"/>
      <c r="R998" s="348"/>
      <c r="S998" s="348"/>
      <c r="T998" s="348"/>
      <c r="U998" s="348"/>
      <c r="V998" s="348"/>
      <c r="W998" s="348"/>
      <c r="X998" s="348"/>
      <c r="Y998" s="348"/>
      <c r="Z998" s="348"/>
    </row>
    <row r="999">
      <c r="A999" s="348"/>
      <c r="B999" s="348"/>
      <c r="C999" s="348"/>
      <c r="D999" s="348"/>
      <c r="E999" s="348"/>
      <c r="F999" s="348"/>
      <c r="G999" s="348"/>
      <c r="H999" s="348"/>
      <c r="I999" s="348"/>
      <c r="J999" s="348"/>
      <c r="K999" s="348"/>
      <c r="L999" s="348"/>
      <c r="M999" s="348"/>
      <c r="N999" s="348"/>
      <c r="O999" s="348"/>
      <c r="P999" s="348"/>
      <c r="Q999" s="348"/>
      <c r="R999" s="348"/>
      <c r="S999" s="348"/>
      <c r="T999" s="348"/>
      <c r="U999" s="348"/>
      <c r="V999" s="348"/>
      <c r="W999" s="348"/>
      <c r="X999" s="348"/>
      <c r="Y999" s="348"/>
      <c r="Z999" s="348"/>
    </row>
    <row r="1000">
      <c r="A1000" s="348"/>
      <c r="B1000" s="348"/>
      <c r="C1000" s="348"/>
      <c r="D1000" s="348"/>
      <c r="E1000" s="348"/>
      <c r="F1000" s="348"/>
      <c r="G1000" s="348"/>
      <c r="H1000" s="348"/>
      <c r="I1000" s="348"/>
      <c r="J1000" s="348"/>
      <c r="K1000" s="348"/>
      <c r="L1000" s="348"/>
      <c r="M1000" s="348"/>
      <c r="N1000" s="348"/>
      <c r="O1000" s="348"/>
      <c r="P1000" s="348"/>
      <c r="Q1000" s="348"/>
      <c r="R1000" s="348"/>
      <c r="S1000" s="348"/>
      <c r="T1000" s="348"/>
      <c r="U1000" s="348"/>
      <c r="V1000" s="348"/>
      <c r="W1000" s="348"/>
      <c r="X1000" s="348"/>
      <c r="Y1000" s="348"/>
      <c r="Z1000" s="348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38"/>
    <col customWidth="1" hidden="1" min="2" max="2" width="27.13"/>
    <col customWidth="1" min="3" max="3" width="19.25"/>
    <col customWidth="1" min="4" max="4" width="7.38"/>
    <col customWidth="1" min="5" max="5" width="9.5"/>
    <col customWidth="1" hidden="1" min="6" max="6" width="12.38"/>
    <col customWidth="1" min="7" max="7" width="52.63"/>
    <col customWidth="1" min="8" max="8" width="24.25"/>
  </cols>
  <sheetData>
    <row r="1">
      <c r="B1" s="364" t="s">
        <v>769</v>
      </c>
      <c r="C1" s="365" t="s">
        <v>770</v>
      </c>
      <c r="D1" s="365" t="s">
        <v>771</v>
      </c>
      <c r="E1" s="366" t="s">
        <v>772</v>
      </c>
      <c r="F1" s="367" t="s">
        <v>773</v>
      </c>
    </row>
    <row r="2" hidden="1">
      <c r="A2" s="368" t="s">
        <v>774</v>
      </c>
      <c r="B2" s="369" t="s">
        <v>775</v>
      </c>
      <c r="C2" s="370" t="s">
        <v>775</v>
      </c>
      <c r="D2" s="370">
        <f t="shared" ref="D2:D16" si="1">SUM(B2:C2)</f>
        <v>0</v>
      </c>
      <c r="E2" s="371"/>
    </row>
    <row r="3" hidden="1">
      <c r="A3" s="368" t="s">
        <v>776</v>
      </c>
      <c r="B3" s="369" t="s">
        <v>775</v>
      </c>
      <c r="C3" s="370" t="s">
        <v>775</v>
      </c>
      <c r="D3" s="370">
        <f t="shared" si="1"/>
        <v>0</v>
      </c>
      <c r="E3" s="371"/>
    </row>
    <row r="4" hidden="1">
      <c r="A4" s="368" t="s">
        <v>777</v>
      </c>
      <c r="B4" s="369">
        <v>4.0</v>
      </c>
      <c r="C4" s="370" t="s">
        <v>775</v>
      </c>
      <c r="D4" s="370">
        <f t="shared" si="1"/>
        <v>4</v>
      </c>
      <c r="E4" s="371"/>
    </row>
    <row r="5" hidden="1">
      <c r="A5" s="368" t="s">
        <v>778</v>
      </c>
      <c r="B5" s="369">
        <v>15.0</v>
      </c>
      <c r="C5" s="370" t="s">
        <v>775</v>
      </c>
      <c r="D5" s="370">
        <f t="shared" si="1"/>
        <v>15</v>
      </c>
      <c r="E5" s="371"/>
    </row>
    <row r="6" hidden="1">
      <c r="A6" s="368" t="s">
        <v>779</v>
      </c>
      <c r="B6" s="369">
        <v>22.0</v>
      </c>
      <c r="C6" s="370" t="s">
        <v>775</v>
      </c>
      <c r="D6" s="370">
        <f t="shared" si="1"/>
        <v>22</v>
      </c>
      <c r="E6" s="371"/>
    </row>
    <row r="7" hidden="1">
      <c r="A7" s="368" t="s">
        <v>780</v>
      </c>
      <c r="B7" s="369">
        <v>35.0</v>
      </c>
      <c r="C7" s="370" t="s">
        <v>775</v>
      </c>
      <c r="D7" s="370">
        <f t="shared" si="1"/>
        <v>35</v>
      </c>
      <c r="E7" s="372">
        <v>20.0</v>
      </c>
    </row>
    <row r="8" hidden="1">
      <c r="A8" s="368" t="s">
        <v>781</v>
      </c>
      <c r="B8" s="369">
        <v>38.0</v>
      </c>
      <c r="C8" s="370" t="s">
        <v>775</v>
      </c>
      <c r="D8" s="370">
        <f t="shared" si="1"/>
        <v>38</v>
      </c>
      <c r="E8" s="372">
        <v>20.0</v>
      </c>
    </row>
    <row r="9" hidden="1">
      <c r="A9" s="368" t="s">
        <v>782</v>
      </c>
      <c r="B9" s="369">
        <v>16.0</v>
      </c>
      <c r="C9" s="370">
        <v>5.0</v>
      </c>
      <c r="D9" s="370">
        <f t="shared" si="1"/>
        <v>21</v>
      </c>
      <c r="E9" s="372">
        <v>20.0</v>
      </c>
      <c r="F9" s="152" t="s">
        <v>783</v>
      </c>
      <c r="G9" s="152" t="s">
        <v>784</v>
      </c>
    </row>
    <row r="10" hidden="1">
      <c r="A10" s="368" t="s">
        <v>785</v>
      </c>
      <c r="B10" s="369">
        <v>24.0</v>
      </c>
      <c r="C10" s="370">
        <v>6.0</v>
      </c>
      <c r="D10" s="370">
        <f t="shared" si="1"/>
        <v>30</v>
      </c>
      <c r="E10" s="372">
        <v>20.0</v>
      </c>
      <c r="F10" s="152" t="s">
        <v>786</v>
      </c>
      <c r="G10" s="152" t="s">
        <v>787</v>
      </c>
      <c r="I10" s="373" t="s">
        <v>788</v>
      </c>
    </row>
    <row r="11" hidden="1">
      <c r="A11" s="368" t="s">
        <v>789</v>
      </c>
      <c r="B11" s="369">
        <v>17.0</v>
      </c>
      <c r="C11" s="370">
        <v>3.0</v>
      </c>
      <c r="D11" s="370">
        <f t="shared" si="1"/>
        <v>20</v>
      </c>
      <c r="E11" s="372">
        <v>20.0</v>
      </c>
      <c r="F11" s="152" t="s">
        <v>790</v>
      </c>
      <c r="G11" s="152" t="s">
        <v>791</v>
      </c>
    </row>
    <row r="12" hidden="1">
      <c r="A12" s="368" t="s">
        <v>792</v>
      </c>
      <c r="B12" s="369">
        <v>19.0</v>
      </c>
      <c r="C12" s="370">
        <v>5.0</v>
      </c>
      <c r="D12" s="370">
        <f t="shared" si="1"/>
        <v>24</v>
      </c>
      <c r="E12" s="372">
        <v>20.0</v>
      </c>
      <c r="F12" s="152" t="s">
        <v>793</v>
      </c>
      <c r="G12" s="152" t="s">
        <v>794</v>
      </c>
    </row>
    <row r="13" hidden="1">
      <c r="A13" s="368" t="s">
        <v>795</v>
      </c>
      <c r="B13" s="369">
        <v>12.0</v>
      </c>
      <c r="C13" s="370">
        <v>9.0</v>
      </c>
      <c r="D13" s="370">
        <f t="shared" si="1"/>
        <v>21</v>
      </c>
      <c r="E13" s="372">
        <v>20.0</v>
      </c>
      <c r="F13" s="152" t="s">
        <v>796</v>
      </c>
      <c r="G13" s="152" t="s">
        <v>797</v>
      </c>
    </row>
    <row r="14" hidden="1">
      <c r="A14" s="368" t="s">
        <v>798</v>
      </c>
      <c r="B14" s="369">
        <v>3.0</v>
      </c>
      <c r="C14" s="370">
        <v>15.0</v>
      </c>
      <c r="D14" s="370">
        <f t="shared" si="1"/>
        <v>18</v>
      </c>
      <c r="E14" s="372">
        <v>20.0</v>
      </c>
      <c r="F14" s="152" t="s">
        <v>799</v>
      </c>
      <c r="G14" s="152" t="s">
        <v>800</v>
      </c>
    </row>
    <row r="15" hidden="1">
      <c r="A15" s="368" t="s">
        <v>801</v>
      </c>
      <c r="B15" s="369">
        <v>0.0</v>
      </c>
      <c r="C15" s="370">
        <v>27.0</v>
      </c>
      <c r="D15" s="370">
        <f t="shared" si="1"/>
        <v>27</v>
      </c>
      <c r="E15" s="372">
        <v>20.0</v>
      </c>
      <c r="F15" s="370" t="s">
        <v>775</v>
      </c>
      <c r="G15" s="152" t="s">
        <v>802</v>
      </c>
    </row>
    <row r="16" hidden="1">
      <c r="A16" s="368" t="s">
        <v>803</v>
      </c>
      <c r="B16" s="369">
        <v>0.0</v>
      </c>
      <c r="C16" s="370">
        <v>23.0</v>
      </c>
      <c r="D16" s="370">
        <f t="shared" si="1"/>
        <v>23</v>
      </c>
      <c r="E16" s="372">
        <v>20.0</v>
      </c>
      <c r="F16" s="370" t="s">
        <v>775</v>
      </c>
      <c r="G16" s="152" t="s">
        <v>804</v>
      </c>
    </row>
    <row r="17" ht="17.25" customHeight="1">
      <c r="A17" s="374" t="s">
        <v>805</v>
      </c>
    </row>
    <row r="18">
      <c r="A18" s="375" t="s">
        <v>806</v>
      </c>
      <c r="B18" s="376"/>
      <c r="C18" s="370">
        <v>20.0</v>
      </c>
      <c r="D18" s="370">
        <f t="shared" ref="D18:D32" si="2">SUM(B18:C18)</f>
        <v>20</v>
      </c>
      <c r="E18" s="372">
        <v>20.0</v>
      </c>
      <c r="F18" s="370" t="s">
        <v>775</v>
      </c>
      <c r="G18" s="377" t="s">
        <v>807</v>
      </c>
    </row>
    <row r="19">
      <c r="A19" s="375" t="s">
        <v>808</v>
      </c>
      <c r="B19" s="376"/>
      <c r="C19" s="370">
        <v>16.0</v>
      </c>
      <c r="D19" s="370">
        <f t="shared" si="2"/>
        <v>16</v>
      </c>
      <c r="E19" s="372">
        <v>20.0</v>
      </c>
      <c r="F19" s="370" t="s">
        <v>775</v>
      </c>
      <c r="G19" s="377" t="s">
        <v>809</v>
      </c>
    </row>
    <row r="20">
      <c r="A20" s="375" t="s">
        <v>810</v>
      </c>
      <c r="B20" s="376"/>
      <c r="C20" s="370">
        <v>23.0</v>
      </c>
      <c r="D20" s="370">
        <f t="shared" si="2"/>
        <v>23</v>
      </c>
      <c r="E20" s="372">
        <v>20.0</v>
      </c>
      <c r="G20" s="377" t="s">
        <v>811</v>
      </c>
    </row>
    <row r="21">
      <c r="A21" s="375" t="s">
        <v>812</v>
      </c>
      <c r="B21" s="376"/>
      <c r="C21" s="370">
        <v>24.0</v>
      </c>
      <c r="D21" s="370">
        <f t="shared" si="2"/>
        <v>24</v>
      </c>
      <c r="E21" s="372">
        <v>20.0</v>
      </c>
      <c r="G21" s="377" t="s">
        <v>813</v>
      </c>
    </row>
    <row r="22">
      <c r="A22" s="375" t="s">
        <v>814</v>
      </c>
      <c r="B22" s="376"/>
      <c r="C22" s="370">
        <v>29.0</v>
      </c>
      <c r="D22" s="370">
        <f t="shared" si="2"/>
        <v>29</v>
      </c>
      <c r="E22" s="372">
        <v>20.0</v>
      </c>
      <c r="G22" s="377" t="s">
        <v>815</v>
      </c>
    </row>
    <row r="23">
      <c r="A23" s="375" t="s">
        <v>816</v>
      </c>
      <c r="B23" s="376"/>
      <c r="C23" s="370">
        <v>29.0</v>
      </c>
      <c r="D23" s="370">
        <f t="shared" si="2"/>
        <v>29</v>
      </c>
      <c r="E23" s="372">
        <v>20.0</v>
      </c>
      <c r="G23" s="377" t="s">
        <v>817</v>
      </c>
    </row>
    <row r="24">
      <c r="A24" s="375" t="s">
        <v>818</v>
      </c>
      <c r="B24" s="376"/>
      <c r="C24" s="370">
        <v>17.0</v>
      </c>
      <c r="D24" s="370">
        <f t="shared" si="2"/>
        <v>17</v>
      </c>
      <c r="E24" s="372">
        <v>20.0</v>
      </c>
      <c r="G24" s="377" t="s">
        <v>819</v>
      </c>
    </row>
    <row r="25">
      <c r="A25" s="375" t="s">
        <v>820</v>
      </c>
      <c r="B25" s="376"/>
      <c r="C25" s="370">
        <v>16.0</v>
      </c>
      <c r="D25" s="370">
        <f t="shared" si="2"/>
        <v>16</v>
      </c>
      <c r="E25" s="372">
        <v>20.0</v>
      </c>
      <c r="G25" s="377" t="s">
        <v>821</v>
      </c>
    </row>
    <row r="26">
      <c r="A26" s="375" t="s">
        <v>822</v>
      </c>
      <c r="B26" s="378"/>
      <c r="C26" s="379">
        <v>16.0</v>
      </c>
      <c r="D26" s="379">
        <f t="shared" si="2"/>
        <v>16</v>
      </c>
      <c r="E26" s="380">
        <v>20.0</v>
      </c>
      <c r="F26" s="381"/>
      <c r="G26" s="382" t="s">
        <v>823</v>
      </c>
    </row>
    <row r="27">
      <c r="A27" s="375" t="s">
        <v>824</v>
      </c>
      <c r="B27" s="378"/>
      <c r="C27" s="375">
        <v>23.0</v>
      </c>
      <c r="D27" s="379">
        <f t="shared" si="2"/>
        <v>23</v>
      </c>
      <c r="E27" s="380">
        <v>20.0</v>
      </c>
      <c r="F27" s="381"/>
      <c r="G27" s="382" t="s">
        <v>825</v>
      </c>
    </row>
    <row r="28">
      <c r="A28" s="381"/>
      <c r="B28" s="383"/>
      <c r="C28" s="381"/>
      <c r="D28" s="379">
        <f t="shared" si="2"/>
        <v>0</v>
      </c>
      <c r="E28" s="380">
        <v>20.0</v>
      </c>
      <c r="F28" s="381"/>
      <c r="G28" s="381"/>
    </row>
    <row r="29">
      <c r="A29" s="381"/>
      <c r="B29" s="383"/>
      <c r="C29" s="381"/>
      <c r="D29" s="379">
        <f t="shared" si="2"/>
        <v>0</v>
      </c>
      <c r="E29" s="380">
        <v>20.0</v>
      </c>
      <c r="F29" s="381"/>
      <c r="G29" s="381"/>
    </row>
    <row r="30">
      <c r="A30" s="381"/>
      <c r="B30" s="383"/>
      <c r="C30" s="381"/>
      <c r="D30" s="379">
        <f t="shared" si="2"/>
        <v>0</v>
      </c>
      <c r="E30" s="384"/>
      <c r="F30" s="381"/>
      <c r="G30" s="381"/>
    </row>
    <row r="31">
      <c r="A31" s="381"/>
      <c r="B31" s="383"/>
      <c r="C31" s="381"/>
      <c r="D31" s="379">
        <f t="shared" si="2"/>
        <v>0</v>
      </c>
      <c r="E31" s="384"/>
      <c r="F31" s="381"/>
      <c r="G31" s="381"/>
    </row>
    <row r="32">
      <c r="A32" s="381"/>
      <c r="B32" s="383"/>
      <c r="C32" s="381"/>
      <c r="D32" s="379">
        <f t="shared" si="2"/>
        <v>0</v>
      </c>
      <c r="E32" s="384"/>
      <c r="F32" s="381"/>
      <c r="G32" s="381"/>
    </row>
    <row r="33">
      <c r="A33" s="381"/>
      <c r="B33" s="383"/>
      <c r="C33" s="381"/>
      <c r="D33" s="381"/>
      <c r="E33" s="384"/>
      <c r="F33" s="381"/>
      <c r="G33" s="381"/>
    </row>
    <row r="34">
      <c r="A34" s="381"/>
      <c r="B34" s="383"/>
      <c r="C34" s="381"/>
      <c r="D34" s="381"/>
      <c r="E34" s="384"/>
      <c r="F34" s="381"/>
      <c r="G34" s="381"/>
    </row>
    <row r="35">
      <c r="A35" s="381"/>
      <c r="B35" s="383"/>
      <c r="C35" s="381"/>
      <c r="D35" s="381"/>
      <c r="E35" s="384"/>
      <c r="F35" s="381"/>
      <c r="G35" s="381"/>
    </row>
    <row r="36">
      <c r="A36" s="381"/>
      <c r="B36" s="383"/>
      <c r="C36" s="381"/>
      <c r="D36" s="381"/>
      <c r="E36" s="384"/>
      <c r="F36" s="381"/>
      <c r="G36" s="381"/>
    </row>
    <row r="37">
      <c r="A37" s="381"/>
      <c r="B37" s="383"/>
      <c r="C37" s="381"/>
      <c r="D37" s="381"/>
      <c r="E37" s="384"/>
      <c r="F37" s="381"/>
      <c r="G37" s="381"/>
    </row>
    <row r="38">
      <c r="A38" s="381"/>
      <c r="B38" s="383"/>
      <c r="C38" s="381"/>
      <c r="D38" s="381"/>
      <c r="E38" s="384"/>
      <c r="F38" s="381"/>
      <c r="G38" s="381"/>
    </row>
    <row r="39">
      <c r="A39" s="381"/>
      <c r="B39" s="383"/>
      <c r="C39" s="381"/>
      <c r="D39" s="381"/>
      <c r="E39" s="384"/>
      <c r="F39" s="381"/>
      <c r="G39" s="381"/>
    </row>
    <row r="40">
      <c r="A40" s="381"/>
      <c r="B40" s="383"/>
      <c r="C40" s="381"/>
      <c r="D40" s="381"/>
      <c r="E40" s="384"/>
      <c r="F40" s="381"/>
      <c r="G40" s="381"/>
    </row>
    <row r="41">
      <c r="A41" s="381"/>
      <c r="B41" s="383"/>
      <c r="C41" s="381"/>
      <c r="D41" s="381"/>
      <c r="E41" s="384"/>
      <c r="F41" s="381"/>
      <c r="G41" s="381"/>
    </row>
    <row r="42">
      <c r="A42" s="381"/>
      <c r="B42" s="383"/>
      <c r="C42" s="381"/>
      <c r="D42" s="381"/>
      <c r="E42" s="384"/>
      <c r="F42" s="381"/>
      <c r="G42" s="381"/>
    </row>
    <row r="43">
      <c r="A43" s="381"/>
      <c r="B43" s="383"/>
      <c r="C43" s="381"/>
      <c r="D43" s="381"/>
      <c r="E43" s="384"/>
      <c r="F43" s="381"/>
      <c r="G43" s="381"/>
    </row>
    <row r="44">
      <c r="A44" s="381"/>
      <c r="B44" s="383"/>
      <c r="C44" s="381"/>
      <c r="D44" s="381"/>
      <c r="E44" s="384"/>
      <c r="F44" s="381"/>
      <c r="G44" s="381"/>
    </row>
    <row r="45">
      <c r="A45" s="381"/>
      <c r="B45" s="383"/>
      <c r="C45" s="381"/>
      <c r="D45" s="381"/>
      <c r="E45" s="384"/>
      <c r="F45" s="381"/>
      <c r="G45" s="381"/>
    </row>
    <row r="46">
      <c r="A46" s="381"/>
      <c r="B46" s="383"/>
      <c r="C46" s="381"/>
      <c r="D46" s="381"/>
      <c r="E46" s="384"/>
      <c r="F46" s="381"/>
      <c r="G46" s="381"/>
    </row>
    <row r="47">
      <c r="A47" s="381"/>
      <c r="B47" s="383"/>
      <c r="C47" s="381"/>
      <c r="D47" s="381"/>
      <c r="E47" s="384"/>
      <c r="F47" s="381"/>
      <c r="G47" s="381"/>
    </row>
    <row r="48">
      <c r="A48" s="381"/>
      <c r="B48" s="383"/>
      <c r="C48" s="381"/>
      <c r="D48" s="381"/>
      <c r="E48" s="384"/>
      <c r="F48" s="381"/>
      <c r="G48" s="381"/>
    </row>
    <row r="49">
      <c r="A49" s="381"/>
      <c r="B49" s="383"/>
      <c r="C49" s="381"/>
      <c r="D49" s="381"/>
      <c r="E49" s="384"/>
      <c r="F49" s="381"/>
      <c r="G49" s="381"/>
    </row>
    <row r="50">
      <c r="A50" s="381"/>
      <c r="B50" s="383"/>
      <c r="C50" s="381"/>
      <c r="D50" s="381"/>
      <c r="E50" s="384"/>
      <c r="F50" s="381"/>
      <c r="G50" s="381"/>
    </row>
    <row r="51">
      <c r="A51" s="381"/>
      <c r="B51" s="383"/>
      <c r="C51" s="381"/>
      <c r="D51" s="381"/>
      <c r="E51" s="384"/>
      <c r="F51" s="381"/>
      <c r="G51" s="381"/>
    </row>
    <row r="52">
      <c r="A52" s="381"/>
      <c r="B52" s="383"/>
      <c r="C52" s="381"/>
      <c r="D52" s="381"/>
      <c r="E52" s="384"/>
      <c r="F52" s="381"/>
      <c r="G52" s="381"/>
    </row>
    <row r="53">
      <c r="A53" s="381"/>
      <c r="B53" s="383"/>
      <c r="C53" s="381"/>
      <c r="D53" s="381"/>
      <c r="E53" s="384"/>
      <c r="F53" s="381"/>
      <c r="G53" s="381"/>
    </row>
    <row r="54">
      <c r="A54" s="381"/>
      <c r="B54" s="383"/>
      <c r="C54" s="381"/>
      <c r="D54" s="381"/>
      <c r="E54" s="384"/>
      <c r="F54" s="381"/>
      <c r="G54" s="381"/>
    </row>
    <row r="55">
      <c r="A55" s="381"/>
      <c r="B55" s="383"/>
      <c r="C55" s="381"/>
      <c r="D55" s="381"/>
      <c r="E55" s="384"/>
      <c r="F55" s="381"/>
      <c r="G55" s="381"/>
    </row>
    <row r="56">
      <c r="A56" s="381"/>
      <c r="B56" s="383"/>
      <c r="C56" s="381"/>
      <c r="D56" s="381"/>
      <c r="E56" s="384"/>
      <c r="F56" s="381"/>
      <c r="G56" s="381"/>
    </row>
    <row r="57">
      <c r="A57" s="381"/>
      <c r="B57" s="383"/>
      <c r="C57" s="381"/>
      <c r="D57" s="381"/>
      <c r="E57" s="384"/>
      <c r="F57" s="381"/>
      <c r="G57" s="381"/>
    </row>
    <row r="58">
      <c r="A58" s="381"/>
      <c r="B58" s="383"/>
      <c r="C58" s="381"/>
      <c r="D58" s="381"/>
      <c r="E58" s="384"/>
      <c r="F58" s="381"/>
      <c r="G58" s="381"/>
    </row>
    <row r="59">
      <c r="A59" s="381"/>
      <c r="B59" s="383"/>
      <c r="C59" s="381"/>
      <c r="D59" s="381"/>
      <c r="E59" s="384"/>
      <c r="F59" s="381"/>
      <c r="G59" s="381"/>
    </row>
    <row r="60">
      <c r="A60" s="381"/>
      <c r="B60" s="383"/>
      <c r="C60" s="381"/>
      <c r="D60" s="381"/>
      <c r="E60" s="384"/>
      <c r="F60" s="381"/>
      <c r="G60" s="381"/>
    </row>
    <row r="61">
      <c r="A61" s="381"/>
      <c r="B61" s="383"/>
      <c r="C61" s="381"/>
      <c r="D61" s="381"/>
      <c r="E61" s="384"/>
      <c r="F61" s="381"/>
      <c r="G61" s="381"/>
    </row>
    <row r="62">
      <c r="A62" s="381"/>
      <c r="B62" s="383"/>
      <c r="C62" s="381"/>
      <c r="D62" s="381"/>
      <c r="E62" s="384"/>
      <c r="F62" s="381"/>
      <c r="G62" s="381"/>
    </row>
    <row r="63">
      <c r="A63" s="381"/>
      <c r="B63" s="383"/>
      <c r="C63" s="381"/>
      <c r="D63" s="381"/>
      <c r="E63" s="384"/>
      <c r="F63" s="381"/>
      <c r="G63" s="381"/>
    </row>
    <row r="64">
      <c r="A64" s="381"/>
      <c r="B64" s="383"/>
      <c r="C64" s="381"/>
      <c r="D64" s="381"/>
      <c r="E64" s="384"/>
      <c r="F64" s="381"/>
      <c r="G64" s="381"/>
    </row>
    <row r="65">
      <c r="A65" s="381"/>
      <c r="B65" s="383"/>
      <c r="C65" s="381"/>
      <c r="D65" s="381"/>
      <c r="E65" s="384"/>
      <c r="F65" s="381"/>
      <c r="G65" s="381"/>
    </row>
    <row r="66">
      <c r="A66" s="381"/>
      <c r="B66" s="383"/>
      <c r="C66" s="381"/>
      <c r="D66" s="381"/>
      <c r="E66" s="384"/>
      <c r="F66" s="381"/>
      <c r="G66" s="381"/>
    </row>
    <row r="67">
      <c r="A67" s="381"/>
      <c r="B67" s="383"/>
      <c r="C67" s="381"/>
      <c r="D67" s="381"/>
      <c r="E67" s="384"/>
      <c r="F67" s="381"/>
      <c r="G67" s="381"/>
    </row>
    <row r="68">
      <c r="A68" s="381"/>
      <c r="B68" s="383"/>
      <c r="C68" s="381"/>
      <c r="D68" s="381"/>
      <c r="E68" s="384"/>
      <c r="F68" s="381"/>
      <c r="G68" s="381"/>
    </row>
    <row r="69">
      <c r="A69" s="381"/>
      <c r="B69" s="383"/>
      <c r="C69" s="381"/>
      <c r="D69" s="381"/>
      <c r="E69" s="384"/>
      <c r="F69" s="381"/>
      <c r="G69" s="381"/>
    </row>
    <row r="70">
      <c r="A70" s="381"/>
      <c r="B70" s="383"/>
      <c r="C70" s="381"/>
      <c r="D70" s="381"/>
      <c r="E70" s="384"/>
      <c r="F70" s="381"/>
      <c r="G70" s="381"/>
    </row>
    <row r="71">
      <c r="A71" s="381"/>
      <c r="B71" s="383"/>
      <c r="C71" s="381"/>
      <c r="D71" s="381"/>
      <c r="E71" s="384"/>
      <c r="F71" s="381"/>
      <c r="G71" s="381"/>
    </row>
    <row r="72">
      <c r="A72" s="381"/>
      <c r="B72" s="383"/>
      <c r="C72" s="381"/>
      <c r="D72" s="381"/>
      <c r="E72" s="384"/>
      <c r="F72" s="381"/>
      <c r="G72" s="381"/>
    </row>
    <row r="73">
      <c r="A73" s="381"/>
      <c r="B73" s="383"/>
      <c r="C73" s="381"/>
      <c r="D73" s="381"/>
      <c r="E73" s="384"/>
      <c r="F73" s="381"/>
      <c r="G73" s="381"/>
    </row>
    <row r="74">
      <c r="A74" s="381"/>
      <c r="B74" s="383"/>
      <c r="C74" s="381"/>
      <c r="D74" s="381"/>
      <c r="E74" s="384"/>
      <c r="F74" s="381"/>
      <c r="G74" s="381"/>
    </row>
    <row r="75">
      <c r="A75" s="381"/>
      <c r="B75" s="383"/>
      <c r="C75" s="381"/>
      <c r="D75" s="381"/>
      <c r="E75" s="384"/>
      <c r="F75" s="381"/>
      <c r="G75" s="381"/>
    </row>
    <row r="76">
      <c r="A76" s="381"/>
      <c r="B76" s="383"/>
      <c r="C76" s="381"/>
      <c r="D76" s="381"/>
      <c r="E76" s="384"/>
      <c r="F76" s="381"/>
      <c r="G76" s="381"/>
    </row>
    <row r="77">
      <c r="B77" s="385"/>
      <c r="E77" s="338"/>
    </row>
    <row r="78">
      <c r="B78" s="385"/>
      <c r="E78" s="338"/>
    </row>
    <row r="79">
      <c r="B79" s="385"/>
      <c r="E79" s="338"/>
    </row>
    <row r="80">
      <c r="B80" s="385"/>
      <c r="E80" s="338"/>
    </row>
    <row r="81">
      <c r="B81" s="385"/>
      <c r="E81" s="338"/>
    </row>
    <row r="82">
      <c r="B82" s="385"/>
      <c r="E82" s="338"/>
    </row>
    <row r="83">
      <c r="B83" s="385"/>
      <c r="E83" s="338"/>
    </row>
    <row r="84">
      <c r="B84" s="385"/>
      <c r="E84" s="338"/>
    </row>
    <row r="85">
      <c r="B85" s="385"/>
      <c r="E85" s="338"/>
    </row>
    <row r="86">
      <c r="B86" s="385"/>
      <c r="E86" s="338"/>
    </row>
    <row r="87">
      <c r="B87" s="385"/>
      <c r="E87" s="338"/>
    </row>
    <row r="88">
      <c r="B88" s="385"/>
      <c r="E88" s="338"/>
    </row>
    <row r="89">
      <c r="B89" s="385"/>
      <c r="E89" s="338"/>
    </row>
    <row r="90">
      <c r="B90" s="385"/>
      <c r="E90" s="338"/>
    </row>
    <row r="91">
      <c r="B91" s="385"/>
      <c r="E91" s="338"/>
    </row>
    <row r="92">
      <c r="B92" s="385"/>
      <c r="E92" s="338"/>
    </row>
    <row r="93">
      <c r="B93" s="385"/>
      <c r="E93" s="338"/>
    </row>
    <row r="94">
      <c r="B94" s="385"/>
      <c r="E94" s="338"/>
    </row>
    <row r="95">
      <c r="B95" s="385"/>
      <c r="E95" s="338"/>
    </row>
    <row r="96">
      <c r="B96" s="385"/>
      <c r="E96" s="338"/>
    </row>
    <row r="97">
      <c r="B97" s="385"/>
      <c r="E97" s="338"/>
    </row>
    <row r="98">
      <c r="B98" s="385"/>
      <c r="E98" s="338"/>
    </row>
    <row r="99">
      <c r="B99" s="385"/>
      <c r="E99" s="338"/>
    </row>
    <row r="100">
      <c r="B100" s="385"/>
      <c r="E100" s="338"/>
    </row>
    <row r="101">
      <c r="B101" s="385"/>
      <c r="E101" s="338"/>
    </row>
    <row r="102">
      <c r="B102" s="385"/>
      <c r="E102" s="338"/>
    </row>
    <row r="103">
      <c r="B103" s="385"/>
      <c r="E103" s="338"/>
    </row>
    <row r="104">
      <c r="B104" s="385"/>
      <c r="E104" s="338"/>
    </row>
    <row r="105">
      <c r="B105" s="385"/>
      <c r="E105" s="338"/>
    </row>
    <row r="106">
      <c r="B106" s="385"/>
      <c r="E106" s="338"/>
    </row>
    <row r="107">
      <c r="B107" s="385"/>
      <c r="E107" s="338"/>
    </row>
    <row r="108">
      <c r="B108" s="385"/>
      <c r="E108" s="338"/>
    </row>
    <row r="109">
      <c r="B109" s="385"/>
      <c r="E109" s="338"/>
    </row>
    <row r="110">
      <c r="B110" s="385"/>
      <c r="E110" s="338"/>
    </row>
    <row r="111">
      <c r="B111" s="385"/>
      <c r="E111" s="338"/>
    </row>
    <row r="112">
      <c r="B112" s="385"/>
      <c r="E112" s="338"/>
    </row>
    <row r="113">
      <c r="B113" s="385"/>
      <c r="E113" s="338"/>
    </row>
    <row r="114">
      <c r="B114" s="385"/>
      <c r="E114" s="338"/>
    </row>
    <row r="115">
      <c r="B115" s="385"/>
      <c r="E115" s="338"/>
    </row>
    <row r="116">
      <c r="B116" s="385"/>
      <c r="E116" s="338"/>
    </row>
    <row r="117">
      <c r="B117" s="385"/>
      <c r="E117" s="338"/>
    </row>
    <row r="118">
      <c r="B118" s="385"/>
      <c r="E118" s="338"/>
    </row>
    <row r="119">
      <c r="B119" s="385"/>
      <c r="E119" s="338"/>
    </row>
    <row r="120">
      <c r="B120" s="385"/>
      <c r="E120" s="338"/>
    </row>
    <row r="121">
      <c r="B121" s="385"/>
      <c r="E121" s="338"/>
    </row>
    <row r="122">
      <c r="B122" s="385"/>
      <c r="E122" s="338"/>
    </row>
    <row r="123">
      <c r="B123" s="385"/>
      <c r="E123" s="338"/>
    </row>
    <row r="124">
      <c r="B124" s="385"/>
      <c r="E124" s="338"/>
    </row>
    <row r="125">
      <c r="B125" s="385"/>
      <c r="E125" s="338"/>
    </row>
    <row r="126">
      <c r="B126" s="385"/>
      <c r="E126" s="338"/>
    </row>
    <row r="127">
      <c r="B127" s="385"/>
      <c r="E127" s="338"/>
    </row>
    <row r="128">
      <c r="B128" s="385"/>
      <c r="E128" s="338"/>
    </row>
    <row r="129">
      <c r="B129" s="385"/>
      <c r="E129" s="338"/>
    </row>
    <row r="130">
      <c r="B130" s="385"/>
      <c r="E130" s="338"/>
    </row>
    <row r="131">
      <c r="B131" s="385"/>
      <c r="E131" s="338"/>
    </row>
    <row r="132">
      <c r="B132" s="385"/>
      <c r="E132" s="338"/>
    </row>
    <row r="133">
      <c r="B133" s="385"/>
      <c r="E133" s="338"/>
    </row>
    <row r="134">
      <c r="B134" s="385"/>
      <c r="E134" s="338"/>
    </row>
    <row r="135">
      <c r="B135" s="385"/>
      <c r="E135" s="338"/>
    </row>
    <row r="136">
      <c r="B136" s="385"/>
      <c r="E136" s="338"/>
    </row>
    <row r="137">
      <c r="B137" s="385"/>
      <c r="E137" s="338"/>
    </row>
    <row r="138">
      <c r="B138" s="385"/>
      <c r="E138" s="338"/>
    </row>
    <row r="139">
      <c r="B139" s="385"/>
      <c r="E139" s="338"/>
    </row>
    <row r="140">
      <c r="B140" s="385"/>
      <c r="E140" s="338"/>
    </row>
    <row r="141">
      <c r="B141" s="385"/>
      <c r="E141" s="338"/>
    </row>
    <row r="142">
      <c r="B142" s="385"/>
      <c r="E142" s="338"/>
    </row>
    <row r="143">
      <c r="B143" s="385"/>
      <c r="E143" s="338"/>
    </row>
    <row r="144">
      <c r="B144" s="385"/>
      <c r="E144" s="338"/>
    </row>
    <row r="145">
      <c r="B145" s="385"/>
      <c r="E145" s="338"/>
    </row>
    <row r="146">
      <c r="B146" s="385"/>
      <c r="E146" s="338"/>
    </row>
    <row r="147">
      <c r="B147" s="385"/>
      <c r="E147" s="338"/>
    </row>
    <row r="148">
      <c r="B148" s="385"/>
      <c r="E148" s="338"/>
    </row>
    <row r="149">
      <c r="B149" s="385"/>
      <c r="E149" s="338"/>
    </row>
    <row r="150">
      <c r="B150" s="385"/>
      <c r="E150" s="338"/>
    </row>
    <row r="151">
      <c r="B151" s="385"/>
      <c r="E151" s="338"/>
    </row>
    <row r="152">
      <c r="B152" s="385"/>
      <c r="E152" s="338"/>
    </row>
    <row r="153">
      <c r="B153" s="385"/>
      <c r="E153" s="338"/>
    </row>
    <row r="154">
      <c r="B154" s="385"/>
      <c r="E154" s="338"/>
    </row>
    <row r="155">
      <c r="B155" s="385"/>
      <c r="E155" s="338"/>
    </row>
    <row r="156">
      <c r="B156" s="385"/>
      <c r="E156" s="338"/>
    </row>
    <row r="157">
      <c r="B157" s="385"/>
      <c r="E157" s="338"/>
    </row>
    <row r="158">
      <c r="B158" s="385"/>
      <c r="E158" s="338"/>
    </row>
    <row r="159">
      <c r="B159" s="385"/>
      <c r="E159" s="338"/>
    </row>
    <row r="160">
      <c r="B160" s="385"/>
      <c r="E160" s="338"/>
    </row>
    <row r="161">
      <c r="B161" s="385"/>
      <c r="E161" s="338"/>
    </row>
    <row r="162">
      <c r="B162" s="385"/>
      <c r="E162" s="338"/>
    </row>
    <row r="163">
      <c r="B163" s="385"/>
      <c r="E163" s="338"/>
    </row>
    <row r="164">
      <c r="B164" s="385"/>
      <c r="E164" s="338"/>
    </row>
    <row r="165">
      <c r="B165" s="385"/>
      <c r="E165" s="338"/>
    </row>
    <row r="166">
      <c r="B166" s="385"/>
      <c r="E166" s="338"/>
    </row>
    <row r="167">
      <c r="B167" s="385"/>
      <c r="E167" s="338"/>
    </row>
    <row r="168">
      <c r="B168" s="385"/>
      <c r="E168" s="338"/>
    </row>
    <row r="169">
      <c r="B169" s="385"/>
      <c r="E169" s="338"/>
    </row>
    <row r="170">
      <c r="B170" s="385"/>
      <c r="E170" s="338"/>
    </row>
    <row r="171">
      <c r="B171" s="385"/>
      <c r="E171" s="338"/>
    </row>
    <row r="172">
      <c r="B172" s="385"/>
      <c r="E172" s="338"/>
    </row>
    <row r="173">
      <c r="B173" s="385"/>
      <c r="E173" s="338"/>
    </row>
    <row r="174">
      <c r="B174" s="385"/>
      <c r="E174" s="338"/>
    </row>
    <row r="175">
      <c r="B175" s="385"/>
      <c r="E175" s="338"/>
    </row>
    <row r="176">
      <c r="B176" s="385"/>
      <c r="E176" s="338"/>
    </row>
    <row r="177">
      <c r="B177" s="385"/>
      <c r="E177" s="338"/>
    </row>
    <row r="178">
      <c r="B178" s="385"/>
      <c r="E178" s="338"/>
    </row>
    <row r="179">
      <c r="B179" s="385"/>
      <c r="E179" s="338"/>
    </row>
    <row r="180">
      <c r="B180" s="385"/>
      <c r="E180" s="338"/>
    </row>
    <row r="181">
      <c r="B181" s="385"/>
      <c r="E181" s="338"/>
    </row>
    <row r="182">
      <c r="B182" s="385"/>
      <c r="E182" s="338"/>
    </row>
    <row r="183">
      <c r="B183" s="385"/>
      <c r="E183" s="338"/>
    </row>
    <row r="184">
      <c r="B184" s="385"/>
      <c r="E184" s="338"/>
    </row>
    <row r="185">
      <c r="B185" s="385"/>
      <c r="E185" s="338"/>
    </row>
    <row r="186">
      <c r="B186" s="385"/>
      <c r="E186" s="338"/>
    </row>
    <row r="187">
      <c r="B187" s="385"/>
      <c r="E187" s="338"/>
    </row>
    <row r="188">
      <c r="B188" s="385"/>
      <c r="E188" s="338"/>
    </row>
    <row r="189">
      <c r="B189" s="385"/>
      <c r="E189" s="338"/>
    </row>
    <row r="190">
      <c r="B190" s="385"/>
      <c r="E190" s="338"/>
    </row>
    <row r="191">
      <c r="B191" s="385"/>
      <c r="E191" s="338"/>
    </row>
    <row r="192">
      <c r="B192" s="385"/>
      <c r="E192" s="338"/>
    </row>
    <row r="193">
      <c r="B193" s="385"/>
      <c r="E193" s="338"/>
    </row>
    <row r="194">
      <c r="B194" s="385"/>
      <c r="E194" s="338"/>
    </row>
    <row r="195">
      <c r="B195" s="385"/>
      <c r="E195" s="338"/>
    </row>
    <row r="196">
      <c r="B196" s="385"/>
      <c r="E196" s="338"/>
    </row>
    <row r="197">
      <c r="B197" s="385"/>
      <c r="E197" s="338"/>
    </row>
    <row r="198">
      <c r="B198" s="385"/>
      <c r="E198" s="338"/>
    </row>
    <row r="199">
      <c r="B199" s="385"/>
      <c r="E199" s="338"/>
    </row>
    <row r="200">
      <c r="B200" s="385"/>
      <c r="E200" s="338"/>
    </row>
    <row r="201">
      <c r="B201" s="385"/>
      <c r="E201" s="338"/>
    </row>
    <row r="202">
      <c r="B202" s="385"/>
      <c r="E202" s="338"/>
    </row>
    <row r="203">
      <c r="B203" s="385"/>
      <c r="E203" s="338"/>
    </row>
    <row r="204">
      <c r="B204" s="385"/>
      <c r="E204" s="338"/>
    </row>
    <row r="205">
      <c r="B205" s="385"/>
      <c r="E205" s="338"/>
    </row>
    <row r="206">
      <c r="B206" s="385"/>
      <c r="E206" s="338"/>
    </row>
    <row r="207">
      <c r="B207" s="385"/>
      <c r="E207" s="338"/>
    </row>
    <row r="208">
      <c r="B208" s="385"/>
      <c r="E208" s="338"/>
    </row>
    <row r="209">
      <c r="B209" s="385"/>
      <c r="E209" s="338"/>
    </row>
    <row r="210">
      <c r="B210" s="385"/>
      <c r="E210" s="338"/>
    </row>
    <row r="211">
      <c r="B211" s="385"/>
      <c r="E211" s="338"/>
    </row>
    <row r="212">
      <c r="B212" s="385"/>
      <c r="E212" s="338"/>
    </row>
    <row r="213">
      <c r="B213" s="385"/>
      <c r="E213" s="338"/>
    </row>
    <row r="214">
      <c r="B214" s="385"/>
      <c r="E214" s="338"/>
    </row>
    <row r="215">
      <c r="B215" s="385"/>
      <c r="E215" s="338"/>
    </row>
    <row r="216">
      <c r="B216" s="385"/>
      <c r="E216" s="338"/>
    </row>
    <row r="217">
      <c r="B217" s="385"/>
      <c r="E217" s="338"/>
    </row>
    <row r="218">
      <c r="B218" s="385"/>
      <c r="E218" s="338"/>
    </row>
    <row r="219">
      <c r="B219" s="385"/>
      <c r="E219" s="338"/>
    </row>
    <row r="220">
      <c r="B220" s="385"/>
      <c r="E220" s="338"/>
    </row>
    <row r="221">
      <c r="B221" s="385"/>
      <c r="E221" s="338"/>
    </row>
    <row r="222">
      <c r="B222" s="385"/>
      <c r="E222" s="338"/>
    </row>
    <row r="223">
      <c r="B223" s="385"/>
      <c r="E223" s="338"/>
    </row>
    <row r="224">
      <c r="B224" s="385"/>
      <c r="E224" s="338"/>
    </row>
    <row r="225">
      <c r="B225" s="385"/>
      <c r="E225" s="338"/>
    </row>
    <row r="226">
      <c r="B226" s="385"/>
      <c r="E226" s="338"/>
    </row>
    <row r="227">
      <c r="B227" s="385"/>
      <c r="E227" s="338"/>
    </row>
    <row r="228">
      <c r="B228" s="385"/>
      <c r="E228" s="338"/>
    </row>
    <row r="229">
      <c r="B229" s="385"/>
      <c r="E229" s="338"/>
    </row>
    <row r="230">
      <c r="B230" s="385"/>
      <c r="E230" s="338"/>
    </row>
    <row r="231">
      <c r="B231" s="385"/>
      <c r="E231" s="338"/>
    </row>
    <row r="232">
      <c r="B232" s="385"/>
      <c r="E232" s="338"/>
    </row>
    <row r="233">
      <c r="B233" s="385"/>
      <c r="E233" s="338"/>
    </row>
    <row r="234">
      <c r="B234" s="385"/>
      <c r="E234" s="338"/>
    </row>
    <row r="235">
      <c r="B235" s="385"/>
      <c r="E235" s="338"/>
    </row>
    <row r="236">
      <c r="B236" s="385"/>
      <c r="E236" s="338"/>
    </row>
    <row r="237">
      <c r="B237" s="385"/>
      <c r="E237" s="338"/>
    </row>
    <row r="238">
      <c r="B238" s="385"/>
      <c r="E238" s="338"/>
    </row>
    <row r="239">
      <c r="B239" s="385"/>
      <c r="E239" s="338"/>
    </row>
    <row r="240">
      <c r="B240" s="385"/>
      <c r="E240" s="338"/>
    </row>
    <row r="241">
      <c r="B241" s="385"/>
      <c r="E241" s="338"/>
    </row>
    <row r="242">
      <c r="B242" s="385"/>
      <c r="E242" s="338"/>
    </row>
    <row r="243">
      <c r="B243" s="385"/>
      <c r="E243" s="338"/>
    </row>
    <row r="244">
      <c r="B244" s="385"/>
      <c r="E244" s="338"/>
    </row>
    <row r="245">
      <c r="B245" s="385"/>
      <c r="E245" s="338"/>
    </row>
    <row r="246">
      <c r="B246" s="385"/>
      <c r="E246" s="338"/>
    </row>
    <row r="247">
      <c r="B247" s="385"/>
      <c r="E247" s="338"/>
    </row>
    <row r="248">
      <c r="B248" s="385"/>
      <c r="E248" s="338"/>
    </row>
    <row r="249">
      <c r="B249" s="385"/>
      <c r="E249" s="338"/>
    </row>
    <row r="250">
      <c r="B250" s="385"/>
      <c r="E250" s="338"/>
    </row>
    <row r="251">
      <c r="B251" s="385"/>
      <c r="E251" s="338"/>
    </row>
    <row r="252">
      <c r="B252" s="385"/>
      <c r="E252" s="338"/>
    </row>
    <row r="253">
      <c r="B253" s="385"/>
      <c r="E253" s="338"/>
    </row>
    <row r="254">
      <c r="B254" s="385"/>
      <c r="E254" s="338"/>
    </row>
    <row r="255">
      <c r="B255" s="385"/>
      <c r="E255" s="338"/>
    </row>
    <row r="256">
      <c r="B256" s="385"/>
      <c r="E256" s="338"/>
    </row>
    <row r="257">
      <c r="B257" s="385"/>
      <c r="E257" s="338"/>
    </row>
    <row r="258">
      <c r="B258" s="385"/>
      <c r="E258" s="338"/>
    </row>
    <row r="259">
      <c r="B259" s="385"/>
      <c r="E259" s="338"/>
    </row>
    <row r="260">
      <c r="B260" s="385"/>
      <c r="E260" s="338"/>
    </row>
    <row r="261">
      <c r="B261" s="385"/>
      <c r="E261" s="338"/>
    </row>
    <row r="262">
      <c r="B262" s="385"/>
      <c r="E262" s="338"/>
    </row>
    <row r="263">
      <c r="B263" s="385"/>
      <c r="E263" s="338"/>
    </row>
    <row r="264">
      <c r="B264" s="385"/>
      <c r="E264" s="338"/>
    </row>
    <row r="265">
      <c r="B265" s="385"/>
      <c r="E265" s="338"/>
    </row>
    <row r="266">
      <c r="B266" s="385"/>
      <c r="E266" s="338"/>
    </row>
    <row r="267">
      <c r="B267" s="385"/>
      <c r="E267" s="338"/>
    </row>
    <row r="268">
      <c r="B268" s="385"/>
      <c r="E268" s="338"/>
    </row>
    <row r="269">
      <c r="B269" s="385"/>
      <c r="E269" s="338"/>
    </row>
    <row r="270">
      <c r="B270" s="385"/>
      <c r="E270" s="338"/>
    </row>
    <row r="271">
      <c r="B271" s="385"/>
      <c r="E271" s="338"/>
    </row>
    <row r="272">
      <c r="B272" s="385"/>
      <c r="E272" s="338"/>
    </row>
    <row r="273">
      <c r="B273" s="385"/>
      <c r="E273" s="338"/>
    </row>
    <row r="274">
      <c r="B274" s="385"/>
      <c r="E274" s="338"/>
    </row>
    <row r="275">
      <c r="B275" s="385"/>
      <c r="E275" s="338"/>
    </row>
    <row r="276">
      <c r="B276" s="385"/>
      <c r="E276" s="338"/>
    </row>
    <row r="277">
      <c r="B277" s="385"/>
      <c r="E277" s="338"/>
    </row>
    <row r="278">
      <c r="B278" s="385"/>
      <c r="E278" s="338"/>
    </row>
    <row r="279">
      <c r="B279" s="385"/>
      <c r="E279" s="338"/>
    </row>
    <row r="280">
      <c r="B280" s="385"/>
      <c r="E280" s="338"/>
    </row>
    <row r="281">
      <c r="B281" s="385"/>
      <c r="E281" s="338"/>
    </row>
    <row r="282">
      <c r="B282" s="385"/>
      <c r="E282" s="338"/>
    </row>
    <row r="283">
      <c r="B283" s="385"/>
      <c r="E283" s="338"/>
    </row>
    <row r="284">
      <c r="B284" s="385"/>
      <c r="E284" s="338"/>
    </row>
    <row r="285">
      <c r="B285" s="385"/>
      <c r="E285" s="338"/>
    </row>
    <row r="286">
      <c r="B286" s="385"/>
      <c r="E286" s="338"/>
    </row>
    <row r="287">
      <c r="B287" s="385"/>
      <c r="E287" s="338"/>
    </row>
    <row r="288">
      <c r="B288" s="385"/>
      <c r="E288" s="338"/>
    </row>
    <row r="289">
      <c r="B289" s="385"/>
      <c r="E289" s="338"/>
    </row>
    <row r="290">
      <c r="B290" s="385"/>
      <c r="E290" s="338"/>
    </row>
    <row r="291">
      <c r="B291" s="385"/>
      <c r="E291" s="338"/>
    </row>
    <row r="292">
      <c r="B292" s="385"/>
      <c r="E292" s="338"/>
    </row>
    <row r="293">
      <c r="B293" s="385"/>
      <c r="E293" s="338"/>
    </row>
    <row r="294">
      <c r="B294" s="385"/>
      <c r="E294" s="338"/>
    </row>
    <row r="295">
      <c r="B295" s="385"/>
      <c r="E295" s="338"/>
    </row>
    <row r="296">
      <c r="B296" s="385"/>
      <c r="E296" s="338"/>
    </row>
    <row r="297">
      <c r="B297" s="385"/>
      <c r="E297" s="338"/>
    </row>
    <row r="298">
      <c r="B298" s="385"/>
      <c r="E298" s="338"/>
    </row>
    <row r="299">
      <c r="B299" s="385"/>
      <c r="E299" s="338"/>
    </row>
    <row r="300">
      <c r="B300" s="385"/>
      <c r="E300" s="338"/>
    </row>
    <row r="301">
      <c r="B301" s="385"/>
      <c r="E301" s="338"/>
    </row>
    <row r="302">
      <c r="B302" s="385"/>
      <c r="E302" s="338"/>
    </row>
    <row r="303">
      <c r="B303" s="385"/>
      <c r="E303" s="338"/>
    </row>
    <row r="304">
      <c r="B304" s="385"/>
      <c r="E304" s="338"/>
    </row>
    <row r="305">
      <c r="B305" s="385"/>
      <c r="E305" s="338"/>
    </row>
    <row r="306">
      <c r="B306" s="385"/>
      <c r="E306" s="338"/>
    </row>
    <row r="307">
      <c r="B307" s="385"/>
      <c r="E307" s="338"/>
    </row>
    <row r="308">
      <c r="B308" s="385"/>
      <c r="E308" s="338"/>
    </row>
    <row r="309">
      <c r="B309" s="385"/>
      <c r="E309" s="338"/>
    </row>
    <row r="310">
      <c r="B310" s="385"/>
      <c r="E310" s="338"/>
    </row>
    <row r="311">
      <c r="B311" s="385"/>
      <c r="E311" s="338"/>
    </row>
    <row r="312">
      <c r="B312" s="385"/>
      <c r="E312" s="338"/>
    </row>
    <row r="313">
      <c r="B313" s="385"/>
      <c r="E313" s="338"/>
    </row>
    <row r="314">
      <c r="B314" s="385"/>
      <c r="E314" s="338"/>
    </row>
    <row r="315">
      <c r="B315" s="385"/>
      <c r="E315" s="338"/>
    </row>
    <row r="316">
      <c r="B316" s="385"/>
      <c r="E316" s="338"/>
    </row>
    <row r="317">
      <c r="B317" s="385"/>
      <c r="E317" s="338"/>
    </row>
    <row r="318">
      <c r="B318" s="385"/>
      <c r="E318" s="338"/>
    </row>
    <row r="319">
      <c r="B319" s="385"/>
      <c r="E319" s="338"/>
    </row>
    <row r="320">
      <c r="B320" s="385"/>
      <c r="E320" s="338"/>
    </row>
    <row r="321">
      <c r="B321" s="385"/>
      <c r="E321" s="338"/>
    </row>
    <row r="322">
      <c r="B322" s="385"/>
      <c r="E322" s="338"/>
    </row>
    <row r="323">
      <c r="B323" s="385"/>
      <c r="E323" s="338"/>
    </row>
    <row r="324">
      <c r="B324" s="385"/>
      <c r="E324" s="338"/>
    </row>
    <row r="325">
      <c r="B325" s="385"/>
      <c r="E325" s="338"/>
    </row>
    <row r="326">
      <c r="B326" s="385"/>
      <c r="E326" s="338"/>
    </row>
    <row r="327">
      <c r="B327" s="385"/>
      <c r="E327" s="338"/>
    </row>
    <row r="328">
      <c r="B328" s="385"/>
      <c r="E328" s="338"/>
    </row>
    <row r="329">
      <c r="B329" s="385"/>
      <c r="E329" s="338"/>
    </row>
    <row r="330">
      <c r="B330" s="385"/>
      <c r="E330" s="338"/>
    </row>
    <row r="331">
      <c r="B331" s="385"/>
      <c r="E331" s="338"/>
    </row>
    <row r="332">
      <c r="B332" s="385"/>
      <c r="E332" s="338"/>
    </row>
    <row r="333">
      <c r="B333" s="385"/>
      <c r="E333" s="338"/>
    </row>
    <row r="334">
      <c r="B334" s="385"/>
      <c r="E334" s="338"/>
    </row>
    <row r="335">
      <c r="B335" s="385"/>
      <c r="E335" s="338"/>
    </row>
    <row r="336">
      <c r="B336" s="385"/>
      <c r="E336" s="338"/>
    </row>
    <row r="337">
      <c r="B337" s="385"/>
      <c r="E337" s="338"/>
    </row>
    <row r="338">
      <c r="B338" s="385"/>
      <c r="E338" s="338"/>
    </row>
    <row r="339">
      <c r="B339" s="385"/>
      <c r="E339" s="338"/>
    </row>
    <row r="340">
      <c r="B340" s="385"/>
      <c r="E340" s="338"/>
    </row>
    <row r="341">
      <c r="B341" s="385"/>
      <c r="E341" s="338"/>
    </row>
    <row r="342">
      <c r="B342" s="385"/>
      <c r="E342" s="338"/>
    </row>
    <row r="343">
      <c r="B343" s="385"/>
      <c r="E343" s="338"/>
    </row>
    <row r="344">
      <c r="B344" s="385"/>
      <c r="E344" s="338"/>
    </row>
    <row r="345">
      <c r="B345" s="385"/>
      <c r="E345" s="338"/>
    </row>
    <row r="346">
      <c r="B346" s="385"/>
      <c r="E346" s="338"/>
    </row>
    <row r="347">
      <c r="B347" s="385"/>
      <c r="E347" s="338"/>
    </row>
    <row r="348">
      <c r="B348" s="385"/>
      <c r="E348" s="338"/>
    </row>
    <row r="349">
      <c r="B349" s="385"/>
      <c r="E349" s="338"/>
    </row>
    <row r="350">
      <c r="B350" s="385"/>
      <c r="E350" s="338"/>
    </row>
    <row r="351">
      <c r="B351" s="385"/>
      <c r="E351" s="338"/>
    </row>
    <row r="352">
      <c r="B352" s="385"/>
      <c r="E352" s="338"/>
    </row>
    <row r="353">
      <c r="B353" s="385"/>
      <c r="E353" s="338"/>
    </row>
    <row r="354">
      <c r="B354" s="385"/>
      <c r="E354" s="338"/>
    </row>
    <row r="355">
      <c r="B355" s="385"/>
      <c r="E355" s="338"/>
    </row>
    <row r="356">
      <c r="B356" s="385"/>
      <c r="E356" s="338"/>
    </row>
    <row r="357">
      <c r="B357" s="385"/>
      <c r="E357" s="338"/>
    </row>
    <row r="358">
      <c r="B358" s="385"/>
      <c r="E358" s="338"/>
    </row>
    <row r="359">
      <c r="B359" s="385"/>
      <c r="E359" s="338"/>
    </row>
    <row r="360">
      <c r="B360" s="385"/>
      <c r="E360" s="338"/>
    </row>
    <row r="361">
      <c r="B361" s="385"/>
      <c r="E361" s="338"/>
    </row>
    <row r="362">
      <c r="B362" s="385"/>
      <c r="E362" s="338"/>
    </row>
    <row r="363">
      <c r="B363" s="385"/>
      <c r="E363" s="338"/>
    </row>
    <row r="364">
      <c r="B364" s="385"/>
      <c r="E364" s="338"/>
    </row>
    <row r="365">
      <c r="B365" s="385"/>
      <c r="E365" s="338"/>
    </row>
    <row r="366">
      <c r="B366" s="385"/>
      <c r="E366" s="338"/>
    </row>
    <row r="367">
      <c r="B367" s="385"/>
      <c r="E367" s="338"/>
    </row>
    <row r="368">
      <c r="B368" s="385"/>
      <c r="E368" s="338"/>
    </row>
    <row r="369">
      <c r="B369" s="385"/>
      <c r="E369" s="338"/>
    </row>
    <row r="370">
      <c r="B370" s="385"/>
      <c r="E370" s="338"/>
    </row>
    <row r="371">
      <c r="B371" s="385"/>
      <c r="E371" s="338"/>
    </row>
    <row r="372">
      <c r="B372" s="385"/>
      <c r="E372" s="338"/>
    </row>
    <row r="373">
      <c r="B373" s="385"/>
      <c r="E373" s="338"/>
    </row>
    <row r="374">
      <c r="B374" s="385"/>
      <c r="E374" s="338"/>
    </row>
    <row r="375">
      <c r="B375" s="385"/>
      <c r="E375" s="338"/>
    </row>
    <row r="376">
      <c r="B376" s="385"/>
      <c r="E376" s="338"/>
    </row>
    <row r="377">
      <c r="B377" s="385"/>
      <c r="E377" s="338"/>
    </row>
    <row r="378">
      <c r="B378" s="385"/>
      <c r="E378" s="338"/>
    </row>
    <row r="379">
      <c r="B379" s="385"/>
      <c r="E379" s="338"/>
    </row>
    <row r="380">
      <c r="B380" s="385"/>
      <c r="E380" s="338"/>
    </row>
    <row r="381">
      <c r="B381" s="385"/>
      <c r="E381" s="338"/>
    </row>
    <row r="382">
      <c r="B382" s="385"/>
      <c r="E382" s="338"/>
    </row>
    <row r="383">
      <c r="B383" s="385"/>
      <c r="E383" s="338"/>
    </row>
    <row r="384">
      <c r="B384" s="385"/>
      <c r="E384" s="338"/>
    </row>
    <row r="385">
      <c r="B385" s="385"/>
      <c r="E385" s="338"/>
    </row>
    <row r="386">
      <c r="B386" s="385"/>
      <c r="E386" s="338"/>
    </row>
    <row r="387">
      <c r="B387" s="385"/>
      <c r="E387" s="338"/>
    </row>
    <row r="388">
      <c r="B388" s="385"/>
      <c r="E388" s="338"/>
    </row>
    <row r="389">
      <c r="B389" s="385"/>
      <c r="E389" s="338"/>
    </row>
    <row r="390">
      <c r="B390" s="385"/>
      <c r="E390" s="338"/>
    </row>
    <row r="391">
      <c r="B391" s="385"/>
      <c r="E391" s="338"/>
    </row>
    <row r="392">
      <c r="B392" s="385"/>
      <c r="E392" s="338"/>
    </row>
    <row r="393">
      <c r="B393" s="385"/>
      <c r="E393" s="338"/>
    </row>
    <row r="394">
      <c r="B394" s="385"/>
      <c r="E394" s="338"/>
    </row>
    <row r="395">
      <c r="B395" s="385"/>
      <c r="E395" s="338"/>
    </row>
    <row r="396">
      <c r="B396" s="385"/>
      <c r="E396" s="338"/>
    </row>
    <row r="397">
      <c r="B397" s="385"/>
      <c r="E397" s="338"/>
    </row>
    <row r="398">
      <c r="B398" s="385"/>
      <c r="E398" s="338"/>
    </row>
    <row r="399">
      <c r="B399" s="385"/>
      <c r="E399" s="338"/>
    </row>
    <row r="400">
      <c r="B400" s="385"/>
      <c r="E400" s="338"/>
    </row>
    <row r="401">
      <c r="B401" s="385"/>
      <c r="E401" s="338"/>
    </row>
    <row r="402">
      <c r="B402" s="385"/>
      <c r="E402" s="338"/>
    </row>
    <row r="403">
      <c r="B403" s="385"/>
      <c r="E403" s="338"/>
    </row>
    <row r="404">
      <c r="B404" s="385"/>
      <c r="E404" s="338"/>
    </row>
    <row r="405">
      <c r="B405" s="385"/>
      <c r="E405" s="338"/>
    </row>
    <row r="406">
      <c r="B406" s="385"/>
      <c r="E406" s="338"/>
    </row>
    <row r="407">
      <c r="B407" s="385"/>
      <c r="E407" s="338"/>
    </row>
    <row r="408">
      <c r="B408" s="385"/>
      <c r="E408" s="338"/>
    </row>
    <row r="409">
      <c r="B409" s="385"/>
      <c r="E409" s="338"/>
    </row>
    <row r="410">
      <c r="B410" s="385"/>
      <c r="E410" s="338"/>
    </row>
    <row r="411">
      <c r="B411" s="385"/>
      <c r="E411" s="338"/>
    </row>
    <row r="412">
      <c r="B412" s="385"/>
      <c r="E412" s="338"/>
    </row>
    <row r="413">
      <c r="B413" s="385"/>
      <c r="E413" s="338"/>
    </row>
    <row r="414">
      <c r="B414" s="385"/>
      <c r="E414" s="338"/>
    </row>
    <row r="415">
      <c r="B415" s="385"/>
      <c r="E415" s="338"/>
    </row>
    <row r="416">
      <c r="B416" s="385"/>
      <c r="E416" s="338"/>
    </row>
    <row r="417">
      <c r="B417" s="385"/>
      <c r="E417" s="338"/>
    </row>
    <row r="418">
      <c r="B418" s="385"/>
      <c r="E418" s="338"/>
    </row>
    <row r="419">
      <c r="B419" s="385"/>
      <c r="E419" s="338"/>
    </row>
    <row r="420">
      <c r="B420" s="385"/>
      <c r="E420" s="338"/>
    </row>
    <row r="421">
      <c r="B421" s="385"/>
      <c r="E421" s="338"/>
    </row>
    <row r="422">
      <c r="B422" s="385"/>
      <c r="E422" s="338"/>
    </row>
    <row r="423">
      <c r="B423" s="385"/>
      <c r="E423" s="338"/>
    </row>
    <row r="424">
      <c r="B424" s="385"/>
      <c r="E424" s="338"/>
    </row>
    <row r="425">
      <c r="B425" s="385"/>
      <c r="E425" s="338"/>
    </row>
    <row r="426">
      <c r="B426" s="385"/>
      <c r="E426" s="338"/>
    </row>
    <row r="427">
      <c r="B427" s="385"/>
      <c r="E427" s="338"/>
    </row>
    <row r="428">
      <c r="B428" s="385"/>
      <c r="E428" s="338"/>
    </row>
    <row r="429">
      <c r="B429" s="385"/>
      <c r="E429" s="338"/>
    </row>
    <row r="430">
      <c r="B430" s="385"/>
      <c r="E430" s="338"/>
    </row>
    <row r="431">
      <c r="B431" s="385"/>
      <c r="E431" s="338"/>
    </row>
    <row r="432">
      <c r="B432" s="385"/>
      <c r="E432" s="338"/>
    </row>
    <row r="433">
      <c r="B433" s="385"/>
      <c r="E433" s="338"/>
    </row>
    <row r="434">
      <c r="B434" s="385"/>
      <c r="E434" s="338"/>
    </row>
    <row r="435">
      <c r="B435" s="385"/>
      <c r="E435" s="338"/>
    </row>
    <row r="436">
      <c r="B436" s="385"/>
      <c r="E436" s="338"/>
    </row>
    <row r="437">
      <c r="B437" s="385"/>
      <c r="E437" s="338"/>
    </row>
    <row r="438">
      <c r="B438" s="385"/>
      <c r="E438" s="338"/>
    </row>
    <row r="439">
      <c r="B439" s="385"/>
      <c r="E439" s="338"/>
    </row>
    <row r="440">
      <c r="B440" s="385"/>
      <c r="E440" s="338"/>
    </row>
    <row r="441">
      <c r="B441" s="385"/>
      <c r="E441" s="338"/>
    </row>
    <row r="442">
      <c r="B442" s="385"/>
      <c r="E442" s="338"/>
    </row>
    <row r="443">
      <c r="B443" s="385"/>
      <c r="E443" s="338"/>
    </row>
    <row r="444">
      <c r="B444" s="385"/>
      <c r="E444" s="338"/>
    </row>
    <row r="445">
      <c r="B445" s="385"/>
      <c r="E445" s="338"/>
    </row>
    <row r="446">
      <c r="B446" s="385"/>
      <c r="E446" s="338"/>
    </row>
    <row r="447">
      <c r="B447" s="385"/>
      <c r="E447" s="338"/>
    </row>
    <row r="448">
      <c r="B448" s="385"/>
      <c r="E448" s="338"/>
    </row>
    <row r="449">
      <c r="B449" s="385"/>
      <c r="E449" s="338"/>
    </row>
    <row r="450">
      <c r="B450" s="385"/>
      <c r="E450" s="338"/>
    </row>
    <row r="451">
      <c r="B451" s="385"/>
      <c r="E451" s="338"/>
    </row>
    <row r="452">
      <c r="B452" s="385"/>
      <c r="E452" s="338"/>
    </row>
    <row r="453">
      <c r="B453" s="385"/>
      <c r="E453" s="338"/>
    </row>
    <row r="454">
      <c r="B454" s="385"/>
      <c r="E454" s="338"/>
    </row>
    <row r="455">
      <c r="B455" s="385"/>
      <c r="E455" s="338"/>
    </row>
    <row r="456">
      <c r="B456" s="385"/>
      <c r="E456" s="338"/>
    </row>
    <row r="457">
      <c r="B457" s="385"/>
      <c r="E457" s="338"/>
    </row>
    <row r="458">
      <c r="B458" s="385"/>
      <c r="E458" s="338"/>
    </row>
    <row r="459">
      <c r="B459" s="385"/>
      <c r="E459" s="338"/>
    </row>
    <row r="460">
      <c r="B460" s="385"/>
      <c r="E460" s="338"/>
    </row>
    <row r="461">
      <c r="B461" s="385"/>
      <c r="E461" s="338"/>
    </row>
    <row r="462">
      <c r="B462" s="385"/>
      <c r="E462" s="338"/>
    </row>
    <row r="463">
      <c r="B463" s="385"/>
      <c r="E463" s="338"/>
    </row>
    <row r="464">
      <c r="B464" s="385"/>
      <c r="E464" s="338"/>
    </row>
    <row r="465">
      <c r="B465" s="385"/>
      <c r="E465" s="338"/>
    </row>
    <row r="466">
      <c r="B466" s="385"/>
      <c r="E466" s="338"/>
    </row>
    <row r="467">
      <c r="B467" s="385"/>
      <c r="E467" s="338"/>
    </row>
    <row r="468">
      <c r="B468" s="385"/>
      <c r="E468" s="338"/>
    </row>
    <row r="469">
      <c r="B469" s="385"/>
      <c r="E469" s="338"/>
    </row>
    <row r="470">
      <c r="B470" s="385"/>
      <c r="E470" s="338"/>
    </row>
    <row r="471">
      <c r="B471" s="385"/>
      <c r="E471" s="338"/>
    </row>
    <row r="472">
      <c r="B472" s="385"/>
      <c r="E472" s="338"/>
    </row>
    <row r="473">
      <c r="B473" s="385"/>
      <c r="E473" s="338"/>
    </row>
    <row r="474">
      <c r="B474" s="385"/>
      <c r="E474" s="338"/>
    </row>
    <row r="475">
      <c r="B475" s="385"/>
      <c r="E475" s="338"/>
    </row>
    <row r="476">
      <c r="B476" s="385"/>
      <c r="E476" s="338"/>
    </row>
    <row r="477">
      <c r="B477" s="385"/>
      <c r="E477" s="338"/>
    </row>
    <row r="478">
      <c r="B478" s="385"/>
      <c r="E478" s="338"/>
    </row>
    <row r="479">
      <c r="B479" s="385"/>
      <c r="E479" s="338"/>
    </row>
    <row r="480">
      <c r="B480" s="385"/>
      <c r="E480" s="338"/>
    </row>
    <row r="481">
      <c r="B481" s="385"/>
      <c r="E481" s="338"/>
    </row>
    <row r="482">
      <c r="B482" s="385"/>
      <c r="E482" s="338"/>
    </row>
    <row r="483">
      <c r="B483" s="385"/>
      <c r="E483" s="338"/>
    </row>
    <row r="484">
      <c r="B484" s="385"/>
      <c r="E484" s="338"/>
    </row>
    <row r="485">
      <c r="B485" s="385"/>
      <c r="E485" s="338"/>
    </row>
    <row r="486">
      <c r="B486" s="385"/>
      <c r="E486" s="338"/>
    </row>
    <row r="487">
      <c r="B487" s="385"/>
      <c r="E487" s="338"/>
    </row>
    <row r="488">
      <c r="B488" s="385"/>
      <c r="E488" s="338"/>
    </row>
    <row r="489">
      <c r="B489" s="385"/>
      <c r="E489" s="338"/>
    </row>
    <row r="490">
      <c r="B490" s="385"/>
      <c r="E490" s="338"/>
    </row>
    <row r="491">
      <c r="B491" s="385"/>
      <c r="E491" s="338"/>
    </row>
    <row r="492">
      <c r="B492" s="385"/>
      <c r="E492" s="338"/>
    </row>
    <row r="493">
      <c r="B493" s="385"/>
      <c r="E493" s="338"/>
    </row>
    <row r="494">
      <c r="B494" s="385"/>
      <c r="E494" s="338"/>
    </row>
    <row r="495">
      <c r="B495" s="385"/>
      <c r="E495" s="338"/>
    </row>
    <row r="496">
      <c r="B496" s="385"/>
      <c r="E496" s="338"/>
    </row>
    <row r="497">
      <c r="B497" s="385"/>
      <c r="E497" s="338"/>
    </row>
    <row r="498">
      <c r="B498" s="385"/>
      <c r="E498" s="338"/>
    </row>
    <row r="499">
      <c r="B499" s="385"/>
      <c r="E499" s="338"/>
    </row>
    <row r="500">
      <c r="B500" s="385"/>
      <c r="E500" s="338"/>
    </row>
    <row r="501">
      <c r="B501" s="385"/>
      <c r="E501" s="338"/>
    </row>
    <row r="502">
      <c r="B502" s="385"/>
      <c r="E502" s="338"/>
    </row>
    <row r="503">
      <c r="B503" s="385"/>
      <c r="E503" s="338"/>
    </row>
    <row r="504">
      <c r="B504" s="385"/>
      <c r="E504" s="338"/>
    </row>
    <row r="505">
      <c r="B505" s="385"/>
      <c r="E505" s="338"/>
    </row>
    <row r="506">
      <c r="B506" s="385"/>
      <c r="E506" s="338"/>
    </row>
    <row r="507">
      <c r="B507" s="385"/>
      <c r="E507" s="338"/>
    </row>
    <row r="508">
      <c r="B508" s="385"/>
      <c r="E508" s="338"/>
    </row>
    <row r="509">
      <c r="B509" s="385"/>
      <c r="E509" s="338"/>
    </row>
    <row r="510">
      <c r="B510" s="385"/>
      <c r="E510" s="338"/>
    </row>
    <row r="511">
      <c r="B511" s="385"/>
      <c r="E511" s="338"/>
    </row>
    <row r="512">
      <c r="B512" s="385"/>
      <c r="E512" s="338"/>
    </row>
    <row r="513">
      <c r="B513" s="385"/>
      <c r="E513" s="338"/>
    </row>
    <row r="514">
      <c r="B514" s="385"/>
      <c r="E514" s="338"/>
    </row>
    <row r="515">
      <c r="B515" s="385"/>
      <c r="E515" s="338"/>
    </row>
    <row r="516">
      <c r="B516" s="385"/>
      <c r="E516" s="338"/>
    </row>
    <row r="517">
      <c r="B517" s="385"/>
      <c r="E517" s="338"/>
    </row>
    <row r="518">
      <c r="B518" s="385"/>
      <c r="E518" s="338"/>
    </row>
    <row r="519">
      <c r="B519" s="385"/>
      <c r="E519" s="338"/>
    </row>
    <row r="520">
      <c r="B520" s="385"/>
      <c r="E520" s="338"/>
    </row>
    <row r="521">
      <c r="B521" s="385"/>
      <c r="E521" s="338"/>
    </row>
    <row r="522">
      <c r="B522" s="385"/>
      <c r="E522" s="338"/>
    </row>
    <row r="523">
      <c r="B523" s="385"/>
      <c r="E523" s="338"/>
    </row>
    <row r="524">
      <c r="B524" s="385"/>
      <c r="E524" s="338"/>
    </row>
    <row r="525">
      <c r="B525" s="385"/>
      <c r="E525" s="338"/>
    </row>
    <row r="526">
      <c r="B526" s="385"/>
      <c r="E526" s="338"/>
    </row>
    <row r="527">
      <c r="B527" s="385"/>
      <c r="E527" s="338"/>
    </row>
    <row r="528">
      <c r="B528" s="385"/>
      <c r="E528" s="338"/>
    </row>
    <row r="529">
      <c r="B529" s="385"/>
      <c r="E529" s="338"/>
    </row>
    <row r="530">
      <c r="B530" s="385"/>
      <c r="E530" s="338"/>
    </row>
    <row r="531">
      <c r="B531" s="385"/>
      <c r="E531" s="338"/>
    </row>
    <row r="532">
      <c r="B532" s="385"/>
      <c r="E532" s="338"/>
    </row>
    <row r="533">
      <c r="B533" s="385"/>
      <c r="E533" s="338"/>
    </row>
    <row r="534">
      <c r="B534" s="385"/>
      <c r="E534" s="338"/>
    </row>
    <row r="535">
      <c r="B535" s="385"/>
      <c r="E535" s="338"/>
    </row>
    <row r="536">
      <c r="B536" s="385"/>
      <c r="E536" s="338"/>
    </row>
    <row r="537">
      <c r="B537" s="385"/>
      <c r="E537" s="338"/>
    </row>
    <row r="538">
      <c r="B538" s="385"/>
      <c r="E538" s="338"/>
    </row>
    <row r="539">
      <c r="B539" s="385"/>
      <c r="E539" s="338"/>
    </row>
    <row r="540">
      <c r="B540" s="385"/>
      <c r="E540" s="338"/>
    </row>
    <row r="541">
      <c r="B541" s="385"/>
      <c r="E541" s="338"/>
    </row>
    <row r="542">
      <c r="B542" s="385"/>
      <c r="E542" s="338"/>
    </row>
    <row r="543">
      <c r="B543" s="385"/>
      <c r="E543" s="338"/>
    </row>
    <row r="544">
      <c r="B544" s="385"/>
      <c r="E544" s="338"/>
    </row>
    <row r="545">
      <c r="B545" s="385"/>
      <c r="E545" s="338"/>
    </row>
    <row r="546">
      <c r="B546" s="385"/>
      <c r="E546" s="338"/>
    </row>
    <row r="547">
      <c r="B547" s="385"/>
      <c r="E547" s="338"/>
    </row>
    <row r="548">
      <c r="B548" s="385"/>
      <c r="E548" s="338"/>
    </row>
    <row r="549">
      <c r="B549" s="385"/>
      <c r="E549" s="338"/>
    </row>
    <row r="550">
      <c r="B550" s="385"/>
      <c r="E550" s="338"/>
    </row>
    <row r="551">
      <c r="B551" s="385"/>
      <c r="E551" s="338"/>
    </row>
    <row r="552">
      <c r="B552" s="385"/>
      <c r="E552" s="338"/>
    </row>
    <row r="553">
      <c r="B553" s="385"/>
      <c r="E553" s="338"/>
    </row>
    <row r="554">
      <c r="B554" s="385"/>
      <c r="E554" s="338"/>
    </row>
    <row r="555">
      <c r="B555" s="385"/>
      <c r="E555" s="338"/>
    </row>
    <row r="556">
      <c r="B556" s="385"/>
      <c r="E556" s="338"/>
    </row>
    <row r="557">
      <c r="B557" s="385"/>
      <c r="E557" s="338"/>
    </row>
    <row r="558">
      <c r="B558" s="385"/>
      <c r="E558" s="338"/>
    </row>
    <row r="559">
      <c r="B559" s="385"/>
      <c r="E559" s="338"/>
    </row>
    <row r="560">
      <c r="B560" s="385"/>
      <c r="E560" s="338"/>
    </row>
    <row r="561">
      <c r="B561" s="385"/>
      <c r="E561" s="338"/>
    </row>
    <row r="562">
      <c r="B562" s="385"/>
      <c r="E562" s="338"/>
    </row>
    <row r="563">
      <c r="B563" s="385"/>
      <c r="E563" s="338"/>
    </row>
    <row r="564">
      <c r="B564" s="385"/>
      <c r="E564" s="338"/>
    </row>
    <row r="565">
      <c r="B565" s="385"/>
      <c r="E565" s="338"/>
    </row>
    <row r="566">
      <c r="B566" s="385"/>
      <c r="E566" s="338"/>
    </row>
    <row r="567">
      <c r="B567" s="385"/>
      <c r="E567" s="338"/>
    </row>
    <row r="568">
      <c r="B568" s="385"/>
      <c r="E568" s="338"/>
    </row>
    <row r="569">
      <c r="B569" s="385"/>
      <c r="E569" s="338"/>
    </row>
    <row r="570">
      <c r="B570" s="385"/>
      <c r="E570" s="338"/>
    </row>
    <row r="571">
      <c r="B571" s="385"/>
      <c r="E571" s="338"/>
    </row>
    <row r="572">
      <c r="B572" s="385"/>
      <c r="E572" s="338"/>
    </row>
    <row r="573">
      <c r="B573" s="385"/>
      <c r="E573" s="338"/>
    </row>
    <row r="574">
      <c r="B574" s="385"/>
      <c r="E574" s="338"/>
    </row>
    <row r="575">
      <c r="B575" s="385"/>
      <c r="E575" s="338"/>
    </row>
    <row r="576">
      <c r="B576" s="385"/>
      <c r="E576" s="338"/>
    </row>
    <row r="577">
      <c r="B577" s="385"/>
      <c r="E577" s="338"/>
    </row>
    <row r="578">
      <c r="B578" s="385"/>
      <c r="E578" s="338"/>
    </row>
    <row r="579">
      <c r="B579" s="385"/>
      <c r="E579" s="338"/>
    </row>
    <row r="580">
      <c r="B580" s="385"/>
      <c r="E580" s="338"/>
    </row>
    <row r="581">
      <c r="B581" s="385"/>
      <c r="E581" s="338"/>
    </row>
    <row r="582">
      <c r="B582" s="385"/>
      <c r="E582" s="338"/>
    </row>
    <row r="583">
      <c r="B583" s="385"/>
      <c r="E583" s="338"/>
    </row>
    <row r="584">
      <c r="B584" s="385"/>
      <c r="E584" s="338"/>
    </row>
    <row r="585">
      <c r="B585" s="385"/>
      <c r="E585" s="338"/>
    </row>
    <row r="586">
      <c r="B586" s="385"/>
      <c r="E586" s="338"/>
    </row>
    <row r="587">
      <c r="B587" s="385"/>
      <c r="E587" s="338"/>
    </row>
    <row r="588">
      <c r="B588" s="385"/>
      <c r="E588" s="338"/>
    </row>
    <row r="589">
      <c r="B589" s="385"/>
      <c r="E589" s="338"/>
    </row>
    <row r="590">
      <c r="B590" s="385"/>
      <c r="E590" s="338"/>
    </row>
    <row r="591">
      <c r="B591" s="385"/>
      <c r="E591" s="338"/>
    </row>
    <row r="592">
      <c r="B592" s="385"/>
      <c r="E592" s="338"/>
    </row>
    <row r="593">
      <c r="B593" s="385"/>
      <c r="E593" s="338"/>
    </row>
    <row r="594">
      <c r="B594" s="385"/>
      <c r="E594" s="338"/>
    </row>
    <row r="595">
      <c r="B595" s="385"/>
      <c r="E595" s="338"/>
    </row>
    <row r="596">
      <c r="B596" s="385"/>
      <c r="E596" s="338"/>
    </row>
    <row r="597">
      <c r="B597" s="385"/>
      <c r="E597" s="338"/>
    </row>
    <row r="598">
      <c r="B598" s="385"/>
      <c r="E598" s="338"/>
    </row>
    <row r="599">
      <c r="B599" s="385"/>
      <c r="E599" s="338"/>
    </row>
    <row r="600">
      <c r="B600" s="385"/>
      <c r="E600" s="338"/>
    </row>
    <row r="601">
      <c r="B601" s="385"/>
      <c r="E601" s="338"/>
    </row>
    <row r="602">
      <c r="B602" s="385"/>
      <c r="E602" s="338"/>
    </row>
    <row r="603">
      <c r="B603" s="385"/>
      <c r="E603" s="338"/>
    </row>
    <row r="604">
      <c r="B604" s="385"/>
      <c r="E604" s="338"/>
    </row>
    <row r="605">
      <c r="B605" s="385"/>
      <c r="E605" s="338"/>
    </row>
    <row r="606">
      <c r="B606" s="385"/>
      <c r="E606" s="338"/>
    </row>
    <row r="607">
      <c r="B607" s="385"/>
      <c r="E607" s="338"/>
    </row>
    <row r="608">
      <c r="B608" s="385"/>
      <c r="E608" s="338"/>
    </row>
    <row r="609">
      <c r="B609" s="385"/>
      <c r="E609" s="338"/>
    </row>
    <row r="610">
      <c r="B610" s="385"/>
      <c r="E610" s="338"/>
    </row>
    <row r="611">
      <c r="B611" s="385"/>
      <c r="E611" s="338"/>
    </row>
    <row r="612">
      <c r="B612" s="385"/>
      <c r="E612" s="338"/>
    </row>
    <row r="613">
      <c r="B613" s="385"/>
      <c r="E613" s="338"/>
    </row>
    <row r="614">
      <c r="B614" s="385"/>
      <c r="E614" s="338"/>
    </row>
    <row r="615">
      <c r="B615" s="385"/>
      <c r="E615" s="338"/>
    </row>
    <row r="616">
      <c r="B616" s="385"/>
      <c r="E616" s="338"/>
    </row>
    <row r="617">
      <c r="B617" s="385"/>
      <c r="E617" s="338"/>
    </row>
    <row r="618">
      <c r="B618" s="385"/>
      <c r="E618" s="338"/>
    </row>
    <row r="619">
      <c r="B619" s="385"/>
      <c r="E619" s="338"/>
    </row>
    <row r="620">
      <c r="B620" s="385"/>
      <c r="E620" s="338"/>
    </row>
    <row r="621">
      <c r="B621" s="385"/>
      <c r="E621" s="338"/>
    </row>
    <row r="622">
      <c r="B622" s="385"/>
      <c r="E622" s="338"/>
    </row>
    <row r="623">
      <c r="B623" s="385"/>
      <c r="E623" s="338"/>
    </row>
    <row r="624">
      <c r="B624" s="385"/>
      <c r="E624" s="338"/>
    </row>
    <row r="625">
      <c r="B625" s="385"/>
      <c r="E625" s="338"/>
    </row>
    <row r="626">
      <c r="B626" s="385"/>
      <c r="E626" s="338"/>
    </row>
    <row r="627">
      <c r="B627" s="385"/>
      <c r="E627" s="338"/>
    </row>
    <row r="628">
      <c r="B628" s="385"/>
      <c r="E628" s="338"/>
    </row>
    <row r="629">
      <c r="B629" s="385"/>
      <c r="E629" s="338"/>
    </row>
    <row r="630">
      <c r="B630" s="385"/>
      <c r="E630" s="338"/>
    </row>
    <row r="631">
      <c r="B631" s="385"/>
      <c r="E631" s="338"/>
    </row>
    <row r="632">
      <c r="B632" s="385"/>
      <c r="E632" s="338"/>
    </row>
    <row r="633">
      <c r="B633" s="385"/>
      <c r="E633" s="338"/>
    </row>
    <row r="634">
      <c r="B634" s="385"/>
      <c r="E634" s="338"/>
    </row>
    <row r="635">
      <c r="B635" s="385"/>
      <c r="E635" s="338"/>
    </row>
    <row r="636">
      <c r="B636" s="385"/>
      <c r="E636" s="338"/>
    </row>
    <row r="637">
      <c r="B637" s="385"/>
      <c r="E637" s="338"/>
    </row>
    <row r="638">
      <c r="B638" s="385"/>
      <c r="E638" s="338"/>
    </row>
    <row r="639">
      <c r="B639" s="385"/>
      <c r="E639" s="338"/>
    </row>
    <row r="640">
      <c r="B640" s="385"/>
      <c r="E640" s="338"/>
    </row>
    <row r="641">
      <c r="B641" s="385"/>
      <c r="E641" s="338"/>
    </row>
    <row r="642">
      <c r="B642" s="385"/>
      <c r="E642" s="338"/>
    </row>
    <row r="643">
      <c r="B643" s="385"/>
      <c r="E643" s="338"/>
    </row>
    <row r="644">
      <c r="B644" s="385"/>
      <c r="E644" s="338"/>
    </row>
    <row r="645">
      <c r="B645" s="385"/>
      <c r="E645" s="338"/>
    </row>
    <row r="646">
      <c r="B646" s="385"/>
      <c r="E646" s="338"/>
    </row>
    <row r="647">
      <c r="B647" s="385"/>
      <c r="E647" s="338"/>
    </row>
    <row r="648">
      <c r="B648" s="385"/>
      <c r="E648" s="338"/>
    </row>
    <row r="649">
      <c r="B649" s="385"/>
      <c r="E649" s="338"/>
    </row>
    <row r="650">
      <c r="B650" s="385"/>
      <c r="E650" s="338"/>
    </row>
    <row r="651">
      <c r="B651" s="385"/>
      <c r="E651" s="338"/>
    </row>
    <row r="652">
      <c r="B652" s="385"/>
      <c r="E652" s="338"/>
    </row>
    <row r="653">
      <c r="B653" s="385"/>
      <c r="E653" s="338"/>
    </row>
    <row r="654">
      <c r="B654" s="385"/>
      <c r="E654" s="338"/>
    </row>
    <row r="655">
      <c r="B655" s="385"/>
      <c r="E655" s="338"/>
    </row>
    <row r="656">
      <c r="B656" s="385"/>
      <c r="E656" s="338"/>
    </row>
    <row r="657">
      <c r="B657" s="385"/>
      <c r="E657" s="338"/>
    </row>
    <row r="658">
      <c r="B658" s="385"/>
      <c r="E658" s="338"/>
    </row>
    <row r="659">
      <c r="B659" s="385"/>
      <c r="E659" s="338"/>
    </row>
    <row r="660">
      <c r="B660" s="385"/>
      <c r="E660" s="338"/>
    </row>
    <row r="661">
      <c r="B661" s="385"/>
      <c r="E661" s="338"/>
    </row>
    <row r="662">
      <c r="B662" s="385"/>
      <c r="E662" s="338"/>
    </row>
    <row r="663">
      <c r="B663" s="385"/>
      <c r="E663" s="338"/>
    </row>
    <row r="664">
      <c r="B664" s="385"/>
      <c r="E664" s="338"/>
    </row>
    <row r="665">
      <c r="B665" s="385"/>
      <c r="E665" s="338"/>
    </row>
    <row r="666">
      <c r="B666" s="385"/>
      <c r="E666" s="338"/>
    </row>
    <row r="667">
      <c r="B667" s="385"/>
      <c r="E667" s="338"/>
    </row>
    <row r="668">
      <c r="B668" s="385"/>
      <c r="E668" s="338"/>
    </row>
    <row r="669">
      <c r="B669" s="385"/>
      <c r="E669" s="338"/>
    </row>
    <row r="670">
      <c r="B670" s="385"/>
      <c r="E670" s="338"/>
    </row>
    <row r="671">
      <c r="B671" s="385"/>
      <c r="E671" s="338"/>
    </row>
    <row r="672">
      <c r="B672" s="385"/>
      <c r="E672" s="338"/>
    </row>
    <row r="673">
      <c r="B673" s="385"/>
      <c r="E673" s="338"/>
    </row>
    <row r="674">
      <c r="B674" s="385"/>
      <c r="E674" s="338"/>
    </row>
    <row r="675">
      <c r="B675" s="385"/>
      <c r="E675" s="338"/>
    </row>
    <row r="676">
      <c r="B676" s="385"/>
      <c r="E676" s="338"/>
    </row>
    <row r="677">
      <c r="B677" s="385"/>
      <c r="E677" s="338"/>
    </row>
    <row r="678">
      <c r="B678" s="385"/>
      <c r="E678" s="338"/>
    </row>
    <row r="679">
      <c r="B679" s="385"/>
      <c r="E679" s="338"/>
    </row>
    <row r="680">
      <c r="B680" s="385"/>
      <c r="E680" s="338"/>
    </row>
    <row r="681">
      <c r="B681" s="385"/>
      <c r="E681" s="338"/>
    </row>
    <row r="682">
      <c r="B682" s="385"/>
      <c r="E682" s="338"/>
    </row>
    <row r="683">
      <c r="B683" s="385"/>
      <c r="E683" s="338"/>
    </row>
    <row r="684">
      <c r="B684" s="385"/>
      <c r="E684" s="338"/>
    </row>
    <row r="685">
      <c r="B685" s="385"/>
      <c r="E685" s="338"/>
    </row>
    <row r="686">
      <c r="B686" s="385"/>
      <c r="E686" s="338"/>
    </row>
    <row r="687">
      <c r="B687" s="385"/>
      <c r="E687" s="338"/>
    </row>
    <row r="688">
      <c r="B688" s="385"/>
      <c r="E688" s="338"/>
    </row>
    <row r="689">
      <c r="B689" s="385"/>
      <c r="E689" s="338"/>
    </row>
    <row r="690">
      <c r="B690" s="385"/>
      <c r="E690" s="338"/>
    </row>
    <row r="691">
      <c r="B691" s="385"/>
      <c r="E691" s="338"/>
    </row>
    <row r="692">
      <c r="B692" s="385"/>
      <c r="E692" s="338"/>
    </row>
    <row r="693">
      <c r="B693" s="385"/>
      <c r="E693" s="338"/>
    </row>
    <row r="694">
      <c r="B694" s="385"/>
      <c r="E694" s="338"/>
    </row>
    <row r="695">
      <c r="B695" s="385"/>
      <c r="E695" s="338"/>
    </row>
    <row r="696">
      <c r="B696" s="385"/>
      <c r="E696" s="338"/>
    </row>
    <row r="697">
      <c r="B697" s="385"/>
      <c r="E697" s="338"/>
    </row>
    <row r="698">
      <c r="B698" s="385"/>
      <c r="E698" s="338"/>
    </row>
    <row r="699">
      <c r="B699" s="385"/>
      <c r="E699" s="338"/>
    </row>
    <row r="700">
      <c r="B700" s="385"/>
      <c r="E700" s="338"/>
    </row>
    <row r="701">
      <c r="B701" s="385"/>
      <c r="E701" s="338"/>
    </row>
    <row r="702">
      <c r="B702" s="385"/>
      <c r="E702" s="338"/>
    </row>
    <row r="703">
      <c r="B703" s="385"/>
      <c r="E703" s="338"/>
    </row>
    <row r="704">
      <c r="B704" s="385"/>
      <c r="E704" s="338"/>
    </row>
    <row r="705">
      <c r="B705" s="385"/>
      <c r="E705" s="338"/>
    </row>
    <row r="706">
      <c r="B706" s="385"/>
      <c r="E706" s="338"/>
    </row>
    <row r="707">
      <c r="B707" s="385"/>
      <c r="E707" s="338"/>
    </row>
    <row r="708">
      <c r="B708" s="385"/>
      <c r="E708" s="338"/>
    </row>
    <row r="709">
      <c r="B709" s="385"/>
      <c r="E709" s="338"/>
    </row>
    <row r="710">
      <c r="B710" s="385"/>
      <c r="E710" s="338"/>
    </row>
    <row r="711">
      <c r="B711" s="385"/>
      <c r="E711" s="338"/>
    </row>
    <row r="712">
      <c r="B712" s="385"/>
      <c r="E712" s="338"/>
    </row>
    <row r="713">
      <c r="B713" s="385"/>
      <c r="E713" s="338"/>
    </row>
    <row r="714">
      <c r="B714" s="385"/>
      <c r="E714" s="338"/>
    </row>
    <row r="715">
      <c r="B715" s="385"/>
      <c r="E715" s="338"/>
    </row>
    <row r="716">
      <c r="B716" s="385"/>
      <c r="E716" s="338"/>
    </row>
    <row r="717">
      <c r="B717" s="385"/>
      <c r="E717" s="338"/>
    </row>
    <row r="718">
      <c r="B718" s="385"/>
      <c r="E718" s="338"/>
    </row>
    <row r="719">
      <c r="B719" s="385"/>
      <c r="E719" s="338"/>
    </row>
    <row r="720">
      <c r="B720" s="385"/>
      <c r="E720" s="338"/>
    </row>
    <row r="721">
      <c r="B721" s="385"/>
      <c r="E721" s="338"/>
    </row>
    <row r="722">
      <c r="B722" s="385"/>
      <c r="E722" s="338"/>
    </row>
    <row r="723">
      <c r="B723" s="385"/>
      <c r="E723" s="338"/>
    </row>
    <row r="724">
      <c r="B724" s="385"/>
      <c r="E724" s="338"/>
    </row>
    <row r="725">
      <c r="B725" s="385"/>
      <c r="E725" s="338"/>
    </row>
    <row r="726">
      <c r="B726" s="385"/>
      <c r="E726" s="338"/>
    </row>
    <row r="727">
      <c r="B727" s="385"/>
      <c r="E727" s="338"/>
    </row>
    <row r="728">
      <c r="B728" s="385"/>
      <c r="E728" s="338"/>
    </row>
    <row r="729">
      <c r="B729" s="385"/>
      <c r="E729" s="338"/>
    </row>
    <row r="730">
      <c r="B730" s="385"/>
      <c r="E730" s="338"/>
    </row>
    <row r="731">
      <c r="B731" s="385"/>
      <c r="E731" s="338"/>
    </row>
    <row r="732">
      <c r="B732" s="385"/>
      <c r="E732" s="338"/>
    </row>
    <row r="733">
      <c r="B733" s="385"/>
      <c r="E733" s="338"/>
    </row>
    <row r="734">
      <c r="B734" s="385"/>
      <c r="E734" s="338"/>
    </row>
    <row r="735">
      <c r="B735" s="385"/>
      <c r="E735" s="338"/>
    </row>
    <row r="736">
      <c r="B736" s="385"/>
      <c r="E736" s="338"/>
    </row>
    <row r="737">
      <c r="B737" s="385"/>
      <c r="E737" s="338"/>
    </row>
    <row r="738">
      <c r="B738" s="385"/>
      <c r="E738" s="338"/>
    </row>
    <row r="739">
      <c r="B739" s="385"/>
      <c r="E739" s="338"/>
    </row>
    <row r="740">
      <c r="B740" s="385"/>
      <c r="E740" s="338"/>
    </row>
    <row r="741">
      <c r="B741" s="385"/>
      <c r="E741" s="338"/>
    </row>
    <row r="742">
      <c r="B742" s="385"/>
      <c r="E742" s="338"/>
    </row>
    <row r="743">
      <c r="B743" s="385"/>
      <c r="E743" s="338"/>
    </row>
    <row r="744">
      <c r="B744" s="385"/>
      <c r="E744" s="338"/>
    </row>
    <row r="745">
      <c r="B745" s="385"/>
      <c r="E745" s="338"/>
    </row>
    <row r="746">
      <c r="B746" s="385"/>
      <c r="E746" s="338"/>
    </row>
    <row r="747">
      <c r="B747" s="385"/>
      <c r="E747" s="338"/>
    </row>
    <row r="748">
      <c r="B748" s="385"/>
      <c r="E748" s="338"/>
    </row>
    <row r="749">
      <c r="B749" s="385"/>
      <c r="E749" s="338"/>
    </row>
    <row r="750">
      <c r="B750" s="385"/>
      <c r="E750" s="338"/>
    </row>
    <row r="751">
      <c r="B751" s="385"/>
      <c r="E751" s="338"/>
    </row>
    <row r="752">
      <c r="B752" s="385"/>
      <c r="E752" s="338"/>
    </row>
    <row r="753">
      <c r="B753" s="385"/>
      <c r="E753" s="338"/>
    </row>
    <row r="754">
      <c r="B754" s="385"/>
      <c r="E754" s="338"/>
    </row>
    <row r="755">
      <c r="B755" s="385"/>
      <c r="E755" s="338"/>
    </row>
    <row r="756">
      <c r="B756" s="385"/>
      <c r="E756" s="338"/>
    </row>
    <row r="757">
      <c r="B757" s="385"/>
      <c r="E757" s="338"/>
    </row>
    <row r="758">
      <c r="B758" s="385"/>
      <c r="E758" s="338"/>
    </row>
    <row r="759">
      <c r="B759" s="385"/>
      <c r="E759" s="338"/>
    </row>
    <row r="760">
      <c r="B760" s="385"/>
      <c r="E760" s="338"/>
    </row>
    <row r="761">
      <c r="B761" s="385"/>
      <c r="E761" s="338"/>
    </row>
    <row r="762">
      <c r="B762" s="385"/>
      <c r="E762" s="338"/>
    </row>
    <row r="763">
      <c r="B763" s="385"/>
      <c r="E763" s="338"/>
    </row>
    <row r="764">
      <c r="B764" s="385"/>
      <c r="E764" s="338"/>
    </row>
    <row r="765">
      <c r="B765" s="385"/>
      <c r="E765" s="338"/>
    </row>
    <row r="766">
      <c r="B766" s="385"/>
      <c r="E766" s="338"/>
    </row>
    <row r="767">
      <c r="B767" s="385"/>
      <c r="E767" s="338"/>
    </row>
    <row r="768">
      <c r="B768" s="385"/>
      <c r="E768" s="338"/>
    </row>
    <row r="769">
      <c r="B769" s="385"/>
      <c r="E769" s="338"/>
    </row>
    <row r="770">
      <c r="B770" s="385"/>
      <c r="E770" s="338"/>
    </row>
    <row r="771">
      <c r="B771" s="385"/>
      <c r="E771" s="338"/>
    </row>
    <row r="772">
      <c r="B772" s="385"/>
      <c r="E772" s="338"/>
    </row>
    <row r="773">
      <c r="B773" s="385"/>
      <c r="E773" s="338"/>
    </row>
    <row r="774">
      <c r="B774" s="385"/>
      <c r="E774" s="338"/>
    </row>
    <row r="775">
      <c r="B775" s="385"/>
      <c r="E775" s="338"/>
    </row>
    <row r="776">
      <c r="B776" s="385"/>
      <c r="E776" s="338"/>
    </row>
    <row r="777">
      <c r="B777" s="385"/>
      <c r="E777" s="338"/>
    </row>
    <row r="778">
      <c r="B778" s="385"/>
      <c r="E778" s="338"/>
    </row>
    <row r="779">
      <c r="B779" s="385"/>
      <c r="E779" s="338"/>
    </row>
    <row r="780">
      <c r="B780" s="385"/>
      <c r="E780" s="338"/>
    </row>
    <row r="781">
      <c r="B781" s="385"/>
      <c r="E781" s="338"/>
    </row>
    <row r="782">
      <c r="B782" s="385"/>
      <c r="E782" s="338"/>
    </row>
    <row r="783">
      <c r="B783" s="385"/>
      <c r="E783" s="338"/>
    </row>
    <row r="784">
      <c r="B784" s="385"/>
      <c r="E784" s="338"/>
    </row>
    <row r="785">
      <c r="B785" s="385"/>
      <c r="E785" s="338"/>
    </row>
    <row r="786">
      <c r="B786" s="385"/>
      <c r="E786" s="338"/>
    </row>
    <row r="787">
      <c r="B787" s="385"/>
      <c r="E787" s="338"/>
    </row>
    <row r="788">
      <c r="B788" s="385"/>
      <c r="E788" s="338"/>
    </row>
    <row r="789">
      <c r="B789" s="385"/>
      <c r="E789" s="338"/>
    </row>
    <row r="790">
      <c r="B790" s="385"/>
      <c r="E790" s="338"/>
    </row>
    <row r="791">
      <c r="B791" s="385"/>
      <c r="E791" s="338"/>
    </row>
    <row r="792">
      <c r="B792" s="385"/>
      <c r="E792" s="338"/>
    </row>
    <row r="793">
      <c r="B793" s="385"/>
      <c r="E793" s="338"/>
    </row>
    <row r="794">
      <c r="B794" s="385"/>
      <c r="E794" s="338"/>
    </row>
    <row r="795">
      <c r="B795" s="385"/>
      <c r="E795" s="338"/>
    </row>
    <row r="796">
      <c r="B796" s="385"/>
      <c r="E796" s="338"/>
    </row>
    <row r="797">
      <c r="B797" s="385"/>
      <c r="E797" s="338"/>
    </row>
    <row r="798">
      <c r="B798" s="385"/>
      <c r="E798" s="338"/>
    </row>
    <row r="799">
      <c r="B799" s="385"/>
      <c r="E799" s="338"/>
    </row>
    <row r="800">
      <c r="B800" s="385"/>
      <c r="E800" s="338"/>
    </row>
    <row r="801">
      <c r="B801" s="385"/>
      <c r="E801" s="338"/>
    </row>
    <row r="802">
      <c r="B802" s="385"/>
      <c r="E802" s="338"/>
    </row>
    <row r="803">
      <c r="B803" s="385"/>
      <c r="E803" s="338"/>
    </row>
    <row r="804">
      <c r="B804" s="385"/>
      <c r="E804" s="338"/>
    </row>
    <row r="805">
      <c r="B805" s="385"/>
      <c r="E805" s="338"/>
    </row>
    <row r="806">
      <c r="B806" s="385"/>
      <c r="E806" s="338"/>
    </row>
    <row r="807">
      <c r="B807" s="385"/>
      <c r="E807" s="338"/>
    </row>
    <row r="808">
      <c r="B808" s="385"/>
      <c r="E808" s="338"/>
    </row>
    <row r="809">
      <c r="B809" s="385"/>
      <c r="E809" s="338"/>
    </row>
    <row r="810">
      <c r="B810" s="385"/>
      <c r="E810" s="338"/>
    </row>
    <row r="811">
      <c r="B811" s="385"/>
      <c r="E811" s="338"/>
    </row>
    <row r="812">
      <c r="B812" s="385"/>
      <c r="E812" s="338"/>
    </row>
    <row r="813">
      <c r="B813" s="385"/>
      <c r="E813" s="338"/>
    </row>
    <row r="814">
      <c r="B814" s="385"/>
      <c r="E814" s="338"/>
    </row>
    <row r="815">
      <c r="B815" s="385"/>
      <c r="E815" s="338"/>
    </row>
    <row r="816">
      <c r="B816" s="385"/>
      <c r="E816" s="338"/>
    </row>
    <row r="817">
      <c r="B817" s="385"/>
      <c r="E817" s="338"/>
    </row>
    <row r="818">
      <c r="B818" s="385"/>
      <c r="E818" s="338"/>
    </row>
    <row r="819">
      <c r="B819" s="385"/>
      <c r="E819" s="338"/>
    </row>
    <row r="820">
      <c r="B820" s="385"/>
      <c r="E820" s="338"/>
    </row>
    <row r="821">
      <c r="B821" s="385"/>
      <c r="E821" s="338"/>
    </row>
    <row r="822">
      <c r="B822" s="385"/>
      <c r="E822" s="338"/>
    </row>
    <row r="823">
      <c r="B823" s="385"/>
      <c r="E823" s="338"/>
    </row>
    <row r="824">
      <c r="B824" s="385"/>
      <c r="E824" s="338"/>
    </row>
    <row r="825">
      <c r="B825" s="385"/>
      <c r="E825" s="338"/>
    </row>
    <row r="826">
      <c r="B826" s="385"/>
      <c r="E826" s="338"/>
    </row>
    <row r="827">
      <c r="B827" s="385"/>
      <c r="E827" s="338"/>
    </row>
    <row r="828">
      <c r="B828" s="385"/>
      <c r="E828" s="338"/>
    </row>
    <row r="829">
      <c r="B829" s="385"/>
      <c r="E829" s="338"/>
    </row>
    <row r="830">
      <c r="B830" s="385"/>
      <c r="E830" s="338"/>
    </row>
    <row r="831">
      <c r="B831" s="385"/>
      <c r="E831" s="338"/>
    </row>
    <row r="832">
      <c r="B832" s="385"/>
      <c r="E832" s="338"/>
    </row>
    <row r="833">
      <c r="B833" s="385"/>
      <c r="E833" s="338"/>
    </row>
    <row r="834">
      <c r="B834" s="385"/>
      <c r="E834" s="338"/>
    </row>
    <row r="835">
      <c r="B835" s="385"/>
      <c r="E835" s="338"/>
    </row>
    <row r="836">
      <c r="B836" s="385"/>
      <c r="E836" s="338"/>
    </row>
    <row r="837">
      <c r="B837" s="385"/>
      <c r="E837" s="338"/>
    </row>
    <row r="838">
      <c r="B838" s="385"/>
      <c r="E838" s="338"/>
    </row>
    <row r="839">
      <c r="B839" s="385"/>
      <c r="E839" s="338"/>
    </row>
    <row r="840">
      <c r="B840" s="385"/>
      <c r="E840" s="338"/>
    </row>
    <row r="841">
      <c r="B841" s="385"/>
      <c r="E841" s="338"/>
    </row>
    <row r="842">
      <c r="B842" s="385"/>
      <c r="E842" s="338"/>
    </row>
    <row r="843">
      <c r="B843" s="385"/>
      <c r="E843" s="338"/>
    </row>
    <row r="844">
      <c r="B844" s="385"/>
      <c r="E844" s="338"/>
    </row>
    <row r="845">
      <c r="B845" s="385"/>
      <c r="E845" s="338"/>
    </row>
    <row r="846">
      <c r="B846" s="385"/>
      <c r="E846" s="338"/>
    </row>
    <row r="847">
      <c r="B847" s="385"/>
      <c r="E847" s="338"/>
    </row>
    <row r="848">
      <c r="B848" s="385"/>
      <c r="E848" s="338"/>
    </row>
    <row r="849">
      <c r="B849" s="385"/>
      <c r="E849" s="338"/>
    </row>
    <row r="850">
      <c r="B850" s="385"/>
      <c r="E850" s="338"/>
    </row>
    <row r="851">
      <c r="B851" s="385"/>
      <c r="E851" s="338"/>
    </row>
    <row r="852">
      <c r="B852" s="385"/>
      <c r="E852" s="338"/>
    </row>
    <row r="853">
      <c r="B853" s="385"/>
      <c r="E853" s="338"/>
    </row>
    <row r="854">
      <c r="B854" s="385"/>
      <c r="E854" s="338"/>
    </row>
    <row r="855">
      <c r="B855" s="385"/>
      <c r="E855" s="338"/>
    </row>
    <row r="856">
      <c r="B856" s="385"/>
      <c r="E856" s="338"/>
    </row>
    <row r="857">
      <c r="B857" s="385"/>
      <c r="E857" s="338"/>
    </row>
    <row r="858">
      <c r="B858" s="385"/>
      <c r="E858" s="338"/>
    </row>
    <row r="859">
      <c r="B859" s="385"/>
      <c r="E859" s="338"/>
    </row>
    <row r="860">
      <c r="B860" s="385"/>
      <c r="E860" s="338"/>
    </row>
    <row r="861">
      <c r="B861" s="385"/>
      <c r="E861" s="338"/>
    </row>
    <row r="862">
      <c r="B862" s="385"/>
      <c r="E862" s="338"/>
    </row>
    <row r="863">
      <c r="B863" s="385"/>
      <c r="E863" s="338"/>
    </row>
    <row r="864">
      <c r="B864" s="385"/>
      <c r="E864" s="338"/>
    </row>
    <row r="865">
      <c r="B865" s="385"/>
      <c r="E865" s="338"/>
    </row>
    <row r="866">
      <c r="B866" s="385"/>
      <c r="E866" s="338"/>
    </row>
    <row r="867">
      <c r="B867" s="385"/>
      <c r="E867" s="338"/>
    </row>
    <row r="868">
      <c r="B868" s="385"/>
      <c r="E868" s="338"/>
    </row>
    <row r="869">
      <c r="B869" s="385"/>
      <c r="E869" s="338"/>
    </row>
    <row r="870">
      <c r="B870" s="385"/>
      <c r="E870" s="338"/>
    </row>
    <row r="871">
      <c r="B871" s="385"/>
      <c r="E871" s="338"/>
    </row>
    <row r="872">
      <c r="B872" s="385"/>
      <c r="E872" s="338"/>
    </row>
    <row r="873">
      <c r="B873" s="385"/>
      <c r="E873" s="338"/>
    </row>
    <row r="874">
      <c r="B874" s="385"/>
      <c r="E874" s="338"/>
    </row>
    <row r="875">
      <c r="B875" s="385"/>
      <c r="E875" s="338"/>
    </row>
    <row r="876">
      <c r="B876" s="385"/>
      <c r="E876" s="338"/>
    </row>
    <row r="877">
      <c r="B877" s="385"/>
      <c r="E877" s="338"/>
    </row>
    <row r="878">
      <c r="B878" s="385"/>
      <c r="E878" s="338"/>
    </row>
    <row r="879">
      <c r="B879" s="385"/>
      <c r="E879" s="338"/>
    </row>
    <row r="880">
      <c r="B880" s="385"/>
      <c r="E880" s="338"/>
    </row>
    <row r="881">
      <c r="B881" s="385"/>
      <c r="E881" s="338"/>
    </row>
    <row r="882">
      <c r="B882" s="385"/>
      <c r="E882" s="338"/>
    </row>
    <row r="883">
      <c r="B883" s="385"/>
      <c r="E883" s="338"/>
    </row>
    <row r="884">
      <c r="B884" s="385"/>
      <c r="E884" s="338"/>
    </row>
    <row r="885">
      <c r="B885" s="385"/>
      <c r="E885" s="338"/>
    </row>
    <row r="886">
      <c r="B886" s="385"/>
      <c r="E886" s="338"/>
    </row>
    <row r="887">
      <c r="B887" s="385"/>
      <c r="E887" s="338"/>
    </row>
    <row r="888">
      <c r="B888" s="385"/>
      <c r="E888" s="338"/>
    </row>
    <row r="889">
      <c r="B889" s="385"/>
      <c r="E889" s="338"/>
    </row>
    <row r="890">
      <c r="B890" s="385"/>
      <c r="E890" s="338"/>
    </row>
    <row r="891">
      <c r="B891" s="385"/>
      <c r="E891" s="338"/>
    </row>
    <row r="892">
      <c r="B892" s="385"/>
      <c r="E892" s="338"/>
    </row>
    <row r="893">
      <c r="B893" s="385"/>
      <c r="E893" s="338"/>
    </row>
    <row r="894">
      <c r="B894" s="385"/>
      <c r="E894" s="338"/>
    </row>
    <row r="895">
      <c r="B895" s="385"/>
      <c r="E895" s="338"/>
    </row>
    <row r="896">
      <c r="B896" s="385"/>
      <c r="E896" s="338"/>
    </row>
    <row r="897">
      <c r="B897" s="385"/>
      <c r="E897" s="338"/>
    </row>
    <row r="898">
      <c r="B898" s="385"/>
      <c r="E898" s="338"/>
    </row>
    <row r="899">
      <c r="B899" s="385"/>
      <c r="E899" s="338"/>
    </row>
    <row r="900">
      <c r="B900" s="385"/>
      <c r="E900" s="338"/>
    </row>
    <row r="901">
      <c r="B901" s="385"/>
      <c r="E901" s="338"/>
    </row>
    <row r="902">
      <c r="B902" s="385"/>
      <c r="E902" s="338"/>
    </row>
    <row r="903">
      <c r="B903" s="385"/>
      <c r="E903" s="338"/>
    </row>
    <row r="904">
      <c r="B904" s="385"/>
      <c r="E904" s="338"/>
    </row>
    <row r="905">
      <c r="B905" s="385"/>
      <c r="E905" s="338"/>
    </row>
    <row r="906">
      <c r="B906" s="385"/>
      <c r="E906" s="338"/>
    </row>
    <row r="907">
      <c r="B907" s="385"/>
      <c r="E907" s="338"/>
    </row>
    <row r="908">
      <c r="B908" s="385"/>
      <c r="E908" s="338"/>
    </row>
    <row r="909">
      <c r="B909" s="385"/>
      <c r="E909" s="338"/>
    </row>
    <row r="910">
      <c r="B910" s="385"/>
      <c r="E910" s="338"/>
    </row>
    <row r="911">
      <c r="B911" s="385"/>
      <c r="E911" s="338"/>
    </row>
    <row r="912">
      <c r="B912" s="385"/>
      <c r="E912" s="338"/>
    </row>
    <row r="913">
      <c r="B913" s="385"/>
      <c r="E913" s="338"/>
    </row>
    <row r="914">
      <c r="B914" s="385"/>
      <c r="E914" s="338"/>
    </row>
    <row r="915">
      <c r="B915" s="385"/>
      <c r="E915" s="338"/>
    </row>
    <row r="916">
      <c r="B916" s="385"/>
      <c r="E916" s="338"/>
    </row>
    <row r="917">
      <c r="B917" s="385"/>
      <c r="E917" s="338"/>
    </row>
    <row r="918">
      <c r="B918" s="385"/>
      <c r="E918" s="338"/>
    </row>
    <row r="919">
      <c r="B919" s="385"/>
      <c r="E919" s="338"/>
    </row>
    <row r="920">
      <c r="B920" s="385"/>
      <c r="E920" s="338"/>
    </row>
    <row r="921">
      <c r="B921" s="385"/>
      <c r="E921" s="338"/>
    </row>
    <row r="922">
      <c r="B922" s="385"/>
      <c r="E922" s="338"/>
    </row>
    <row r="923">
      <c r="B923" s="385"/>
      <c r="E923" s="338"/>
    </row>
    <row r="924">
      <c r="B924" s="385"/>
      <c r="E924" s="338"/>
    </row>
    <row r="925">
      <c r="B925" s="385"/>
      <c r="E925" s="338"/>
    </row>
    <row r="926">
      <c r="B926" s="385"/>
      <c r="E926" s="338"/>
    </row>
    <row r="927">
      <c r="B927" s="385"/>
      <c r="E927" s="338"/>
    </row>
    <row r="928">
      <c r="B928" s="385"/>
      <c r="E928" s="338"/>
    </row>
    <row r="929">
      <c r="B929" s="385"/>
      <c r="E929" s="338"/>
    </row>
    <row r="930">
      <c r="B930" s="385"/>
      <c r="E930" s="338"/>
    </row>
    <row r="931">
      <c r="B931" s="385"/>
      <c r="E931" s="338"/>
    </row>
    <row r="932">
      <c r="B932" s="385"/>
      <c r="E932" s="338"/>
    </row>
    <row r="933">
      <c r="B933" s="385"/>
      <c r="E933" s="338"/>
    </row>
    <row r="934">
      <c r="B934" s="385"/>
      <c r="E934" s="338"/>
    </row>
    <row r="935">
      <c r="B935" s="385"/>
      <c r="E935" s="338"/>
    </row>
    <row r="936">
      <c r="B936" s="385"/>
      <c r="E936" s="338"/>
    </row>
    <row r="937">
      <c r="B937" s="385"/>
      <c r="E937" s="338"/>
    </row>
    <row r="938">
      <c r="B938" s="385"/>
      <c r="E938" s="338"/>
    </row>
    <row r="939">
      <c r="B939" s="385"/>
      <c r="E939" s="338"/>
    </row>
    <row r="940">
      <c r="B940" s="385"/>
      <c r="E940" s="338"/>
    </row>
    <row r="941">
      <c r="B941" s="385"/>
      <c r="E941" s="338"/>
    </row>
    <row r="942">
      <c r="B942" s="385"/>
      <c r="E942" s="338"/>
    </row>
    <row r="943">
      <c r="B943" s="385"/>
      <c r="E943" s="338"/>
    </row>
    <row r="944">
      <c r="B944" s="385"/>
      <c r="E944" s="338"/>
    </row>
    <row r="945">
      <c r="B945" s="385"/>
      <c r="E945" s="338"/>
    </row>
    <row r="946">
      <c r="B946" s="385"/>
      <c r="E946" s="338"/>
    </row>
    <row r="947">
      <c r="B947" s="385"/>
      <c r="E947" s="338"/>
    </row>
    <row r="948">
      <c r="B948" s="385"/>
      <c r="E948" s="338"/>
    </row>
    <row r="949">
      <c r="B949" s="385"/>
      <c r="E949" s="338"/>
    </row>
    <row r="950">
      <c r="B950" s="385"/>
      <c r="E950" s="338"/>
    </row>
    <row r="951">
      <c r="B951" s="385"/>
      <c r="E951" s="338"/>
    </row>
    <row r="952">
      <c r="B952" s="385"/>
      <c r="E952" s="338"/>
    </row>
    <row r="953">
      <c r="B953" s="385"/>
      <c r="E953" s="338"/>
    </row>
    <row r="954">
      <c r="B954" s="385"/>
      <c r="E954" s="338"/>
    </row>
    <row r="955">
      <c r="B955" s="385"/>
      <c r="E955" s="338"/>
    </row>
    <row r="956">
      <c r="B956" s="385"/>
      <c r="E956" s="338"/>
    </row>
    <row r="957">
      <c r="B957" s="385"/>
      <c r="E957" s="338"/>
    </row>
    <row r="958">
      <c r="B958" s="385"/>
      <c r="E958" s="338"/>
    </row>
    <row r="959">
      <c r="B959" s="385"/>
      <c r="E959" s="338"/>
    </row>
    <row r="960">
      <c r="B960" s="385"/>
      <c r="E960" s="338"/>
    </row>
    <row r="961">
      <c r="B961" s="385"/>
      <c r="E961" s="338"/>
    </row>
    <row r="962">
      <c r="B962" s="385"/>
      <c r="E962" s="338"/>
    </row>
    <row r="963">
      <c r="B963" s="385"/>
      <c r="E963" s="338"/>
    </row>
    <row r="964">
      <c r="B964" s="385"/>
      <c r="E964" s="338"/>
    </row>
    <row r="965">
      <c r="B965" s="385"/>
      <c r="E965" s="338"/>
    </row>
    <row r="966">
      <c r="B966" s="385"/>
      <c r="E966" s="338"/>
    </row>
    <row r="967">
      <c r="B967" s="385"/>
      <c r="E967" s="338"/>
    </row>
    <row r="968">
      <c r="B968" s="385"/>
      <c r="E968" s="338"/>
    </row>
    <row r="969">
      <c r="B969" s="385"/>
      <c r="E969" s="338"/>
    </row>
    <row r="970">
      <c r="B970" s="385"/>
      <c r="E970" s="338"/>
    </row>
    <row r="971">
      <c r="B971" s="385"/>
      <c r="E971" s="338"/>
    </row>
    <row r="972">
      <c r="B972" s="385"/>
      <c r="E972" s="338"/>
    </row>
    <row r="973">
      <c r="B973" s="385"/>
      <c r="E973" s="338"/>
    </row>
    <row r="974">
      <c r="B974" s="385"/>
      <c r="E974" s="338"/>
    </row>
    <row r="975">
      <c r="B975" s="385"/>
      <c r="E975" s="338"/>
    </row>
    <row r="976">
      <c r="B976" s="385"/>
      <c r="E976" s="338"/>
    </row>
    <row r="977">
      <c r="B977" s="385"/>
      <c r="E977" s="338"/>
    </row>
    <row r="978">
      <c r="B978" s="385"/>
      <c r="E978" s="338"/>
    </row>
    <row r="979">
      <c r="B979" s="385"/>
      <c r="E979" s="338"/>
    </row>
    <row r="980">
      <c r="B980" s="385"/>
      <c r="E980" s="338"/>
    </row>
    <row r="981">
      <c r="B981" s="385"/>
      <c r="E981" s="338"/>
    </row>
    <row r="982">
      <c r="B982" s="385"/>
      <c r="E982" s="338"/>
    </row>
    <row r="983">
      <c r="B983" s="385"/>
      <c r="E983" s="338"/>
    </row>
    <row r="984">
      <c r="B984" s="385"/>
      <c r="E984" s="338"/>
    </row>
    <row r="985">
      <c r="B985" s="385"/>
      <c r="E985" s="338"/>
    </row>
    <row r="986">
      <c r="B986" s="385"/>
      <c r="E986" s="338"/>
    </row>
    <row r="987">
      <c r="B987" s="385"/>
      <c r="E987" s="338"/>
    </row>
    <row r="988">
      <c r="B988" s="385"/>
      <c r="E988" s="338"/>
    </row>
    <row r="989">
      <c r="B989" s="385"/>
      <c r="E989" s="338"/>
    </row>
    <row r="990">
      <c r="B990" s="385"/>
      <c r="E990" s="338"/>
    </row>
    <row r="991">
      <c r="B991" s="385"/>
      <c r="E991" s="338"/>
    </row>
    <row r="992">
      <c r="B992" s="385"/>
      <c r="E992" s="338"/>
    </row>
    <row r="993">
      <c r="B993" s="385"/>
      <c r="E993" s="338"/>
    </row>
    <row r="994">
      <c r="B994" s="385"/>
      <c r="E994" s="338"/>
    </row>
    <row r="995">
      <c r="B995" s="385"/>
      <c r="E995" s="338"/>
    </row>
    <row r="996">
      <c r="B996" s="385"/>
      <c r="E996" s="338"/>
    </row>
    <row r="997">
      <c r="B997" s="385"/>
      <c r="E997" s="338"/>
    </row>
    <row r="998">
      <c r="B998" s="385"/>
      <c r="E998" s="338"/>
    </row>
    <row r="999">
      <c r="B999" s="385"/>
      <c r="E999" s="338"/>
    </row>
    <row r="1000">
      <c r="B1000" s="385"/>
      <c r="E1000" s="338"/>
    </row>
    <row r="1001">
      <c r="B1001" s="385"/>
      <c r="E1001" s="338"/>
    </row>
    <row r="1002">
      <c r="B1002" s="385"/>
      <c r="E1002" s="338"/>
    </row>
    <row r="1003">
      <c r="B1003" s="385"/>
      <c r="E1003" s="338"/>
    </row>
  </sheetData>
  <mergeCells count="2">
    <mergeCell ref="F1:G1"/>
    <mergeCell ref="A17:H17"/>
  </mergeCells>
  <hyperlinks>
    <hyperlink r:id="rId1" ref="I10"/>
  </hyperlin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9.38"/>
    <col customWidth="1" min="2" max="2" width="9.38"/>
    <col customWidth="1" min="3" max="3" width="11.38"/>
    <col customWidth="1" min="4" max="4" width="16.25"/>
    <col customWidth="1" min="5" max="5" width="15.88"/>
    <col customWidth="1" min="6" max="6" width="9.88"/>
    <col customWidth="1" min="7" max="7" width="101.88"/>
    <col customWidth="1" min="8" max="8" width="53.75"/>
    <col customWidth="1" min="9" max="9" width="42.5"/>
  </cols>
  <sheetData>
    <row r="1">
      <c r="A1" s="152" t="s">
        <v>826</v>
      </c>
      <c r="B1" s="386" t="s">
        <v>827</v>
      </c>
      <c r="C1" s="386" t="s">
        <v>828</v>
      </c>
      <c r="D1" s="386" t="s">
        <v>829</v>
      </c>
      <c r="E1" s="386" t="s">
        <v>830</v>
      </c>
      <c r="F1" s="386" t="s">
        <v>831</v>
      </c>
      <c r="G1" s="385"/>
      <c r="H1" s="385"/>
    </row>
    <row r="2" hidden="1">
      <c r="A2" s="152" t="s">
        <v>832</v>
      </c>
      <c r="B2" s="152"/>
      <c r="C2" s="387">
        <v>44125.0</v>
      </c>
      <c r="D2" s="152" t="s">
        <v>833</v>
      </c>
      <c r="E2" s="152" t="s">
        <v>834</v>
      </c>
      <c r="F2" s="152" t="s">
        <v>835</v>
      </c>
      <c r="G2" s="377" t="s">
        <v>836</v>
      </c>
      <c r="H2" s="385"/>
    </row>
    <row r="3" hidden="1">
      <c r="A3" s="388" t="s">
        <v>837</v>
      </c>
      <c r="B3" s="388"/>
      <c r="C3" s="387">
        <v>44153.0</v>
      </c>
      <c r="D3" s="152" t="s">
        <v>838</v>
      </c>
      <c r="E3" s="152" t="s">
        <v>834</v>
      </c>
      <c r="F3" s="152" t="s">
        <v>839</v>
      </c>
      <c r="G3" s="389" t="s">
        <v>840</v>
      </c>
      <c r="H3" s="385"/>
    </row>
    <row r="4" hidden="1">
      <c r="A4" s="152" t="s">
        <v>841</v>
      </c>
      <c r="B4" s="152"/>
      <c r="C4" s="387">
        <v>44130.0</v>
      </c>
      <c r="D4" s="152" t="s">
        <v>833</v>
      </c>
      <c r="E4" s="152" t="s">
        <v>834</v>
      </c>
      <c r="F4" s="152" t="s">
        <v>835</v>
      </c>
      <c r="G4" s="389" t="s">
        <v>842</v>
      </c>
      <c r="H4" s="385"/>
    </row>
    <row r="5" hidden="1">
      <c r="A5" s="152" t="s">
        <v>843</v>
      </c>
      <c r="B5" s="152"/>
      <c r="C5" s="387">
        <v>44132.0</v>
      </c>
      <c r="D5" s="152" t="s">
        <v>844</v>
      </c>
      <c r="E5" s="152" t="s">
        <v>834</v>
      </c>
      <c r="F5" s="152" t="s">
        <v>835</v>
      </c>
      <c r="G5" s="377" t="s">
        <v>845</v>
      </c>
      <c r="H5" s="385"/>
    </row>
    <row r="6" ht="59.25" hidden="1" customHeight="1">
      <c r="A6" s="152" t="s">
        <v>846</v>
      </c>
      <c r="B6" s="387"/>
      <c r="C6" s="387">
        <v>44153.0</v>
      </c>
      <c r="D6" s="152" t="s">
        <v>847</v>
      </c>
      <c r="E6" s="152" t="s">
        <v>834</v>
      </c>
      <c r="F6" s="152" t="s">
        <v>839</v>
      </c>
      <c r="G6" s="390" t="s">
        <v>848</v>
      </c>
      <c r="H6" s="377" t="s">
        <v>849</v>
      </c>
      <c r="I6" s="391" t="s">
        <v>850</v>
      </c>
    </row>
    <row r="7" hidden="1">
      <c r="A7" s="152" t="s">
        <v>851</v>
      </c>
      <c r="B7" s="152"/>
      <c r="C7" s="387">
        <v>44132.0</v>
      </c>
      <c r="D7" s="152" t="s">
        <v>852</v>
      </c>
      <c r="E7" s="152" t="s">
        <v>834</v>
      </c>
      <c r="F7" s="152" t="s">
        <v>853</v>
      </c>
      <c r="G7" s="392" t="s">
        <v>854</v>
      </c>
      <c r="H7" s="385"/>
    </row>
    <row r="8" hidden="1">
      <c r="A8" s="393" t="s">
        <v>855</v>
      </c>
      <c r="B8" s="393"/>
      <c r="C8" s="394">
        <v>44160.0</v>
      </c>
      <c r="D8" s="393" t="s">
        <v>856</v>
      </c>
      <c r="E8" s="393" t="s">
        <v>834</v>
      </c>
      <c r="F8" s="393" t="s">
        <v>839</v>
      </c>
      <c r="G8" s="395" t="s">
        <v>857</v>
      </c>
      <c r="H8" s="396"/>
      <c r="I8" s="397"/>
      <c r="J8" s="397"/>
      <c r="K8" s="397"/>
      <c r="L8" s="397"/>
      <c r="M8" s="397"/>
      <c r="N8" s="397"/>
      <c r="O8" s="397"/>
      <c r="P8" s="397"/>
      <c r="Q8" s="397"/>
      <c r="R8" s="397"/>
      <c r="S8" s="397"/>
      <c r="T8" s="397"/>
      <c r="U8" s="397"/>
      <c r="V8" s="397"/>
      <c r="W8" s="397"/>
      <c r="X8" s="397"/>
      <c r="Y8" s="397"/>
      <c r="Z8" s="397"/>
      <c r="AA8" s="397"/>
      <c r="AB8" s="397"/>
    </row>
    <row r="9" hidden="1">
      <c r="A9" s="152" t="s">
        <v>858</v>
      </c>
      <c r="B9" s="152"/>
      <c r="E9" s="152" t="s">
        <v>834</v>
      </c>
      <c r="F9" s="152" t="s">
        <v>835</v>
      </c>
      <c r="G9" s="398" t="s">
        <v>859</v>
      </c>
      <c r="H9" s="385"/>
    </row>
    <row r="10" hidden="1">
      <c r="A10" s="152" t="s">
        <v>860</v>
      </c>
      <c r="B10" s="152"/>
      <c r="C10" s="387">
        <v>44153.0</v>
      </c>
      <c r="D10" s="152" t="s">
        <v>861</v>
      </c>
      <c r="E10" s="152" t="s">
        <v>834</v>
      </c>
      <c r="F10" s="152" t="s">
        <v>835</v>
      </c>
      <c r="G10" s="399" t="s">
        <v>862</v>
      </c>
      <c r="H10" s="385"/>
    </row>
    <row r="11" hidden="1">
      <c r="A11" s="152" t="s">
        <v>863</v>
      </c>
      <c r="B11" s="387"/>
      <c r="C11" s="387">
        <v>44195.0</v>
      </c>
      <c r="D11" s="152" t="s">
        <v>856</v>
      </c>
      <c r="E11" s="152" t="s">
        <v>834</v>
      </c>
      <c r="F11" s="152" t="s">
        <v>839</v>
      </c>
      <c r="G11" s="377" t="s">
        <v>864</v>
      </c>
      <c r="H11" s="385"/>
    </row>
    <row r="12" hidden="1">
      <c r="A12" s="152" t="s">
        <v>865</v>
      </c>
      <c r="B12" s="387"/>
      <c r="C12" s="152" t="s">
        <v>866</v>
      </c>
      <c r="D12" s="152" t="s">
        <v>867</v>
      </c>
      <c r="E12" s="152" t="s">
        <v>834</v>
      </c>
      <c r="F12" s="152" t="s">
        <v>835</v>
      </c>
      <c r="G12" s="377" t="s">
        <v>868</v>
      </c>
      <c r="H12" s="385"/>
    </row>
    <row r="13" hidden="1">
      <c r="A13" s="152" t="s">
        <v>869</v>
      </c>
      <c r="B13" s="387"/>
      <c r="C13" s="152" t="s">
        <v>870</v>
      </c>
      <c r="D13" s="152" t="s">
        <v>871</v>
      </c>
      <c r="E13" s="152" t="s">
        <v>834</v>
      </c>
      <c r="F13" s="152" t="s">
        <v>853</v>
      </c>
      <c r="G13" s="377" t="s">
        <v>872</v>
      </c>
      <c r="H13" s="385"/>
    </row>
    <row r="14" hidden="1">
      <c r="A14" s="152" t="s">
        <v>873</v>
      </c>
      <c r="B14" s="152"/>
      <c r="E14" s="152" t="s">
        <v>834</v>
      </c>
      <c r="F14" s="152" t="s">
        <v>853</v>
      </c>
      <c r="G14" s="400" t="s">
        <v>874</v>
      </c>
      <c r="H14" s="385"/>
    </row>
    <row r="15" hidden="1">
      <c r="A15" s="152" t="s">
        <v>875</v>
      </c>
      <c r="B15" s="152"/>
      <c r="E15" s="152" t="s">
        <v>834</v>
      </c>
      <c r="F15" s="152" t="s">
        <v>853</v>
      </c>
      <c r="G15" s="385"/>
      <c r="H15" s="385"/>
    </row>
    <row r="16" hidden="1">
      <c r="A16" s="152" t="s">
        <v>876</v>
      </c>
      <c r="B16" s="387">
        <v>44167.0</v>
      </c>
      <c r="C16" s="387">
        <v>44169.0</v>
      </c>
      <c r="D16" s="152" t="s">
        <v>877</v>
      </c>
      <c r="E16" s="152" t="s">
        <v>834</v>
      </c>
      <c r="F16" s="152" t="s">
        <v>835</v>
      </c>
      <c r="G16" s="385"/>
      <c r="H16" s="385"/>
    </row>
    <row r="17" ht="45.75" hidden="1" customHeight="1">
      <c r="A17" s="365" t="s">
        <v>878</v>
      </c>
      <c r="B17" s="387"/>
      <c r="C17" s="387">
        <v>44218.0</v>
      </c>
      <c r="D17" s="152" t="s">
        <v>879</v>
      </c>
      <c r="E17" s="152" t="s">
        <v>834</v>
      </c>
      <c r="F17" s="152" t="s">
        <v>839</v>
      </c>
      <c r="G17" s="364" t="s">
        <v>880</v>
      </c>
      <c r="H17" s="385"/>
    </row>
    <row r="18" ht="326.25" hidden="1" customHeight="1">
      <c r="A18" s="401" t="s">
        <v>881</v>
      </c>
      <c r="B18" s="387">
        <v>44168.0</v>
      </c>
      <c r="C18" s="387">
        <v>44186.0</v>
      </c>
      <c r="D18" s="152" t="s">
        <v>882</v>
      </c>
      <c r="E18" s="152" t="s">
        <v>834</v>
      </c>
      <c r="F18" s="152" t="s">
        <v>883</v>
      </c>
      <c r="G18" s="377" t="s">
        <v>884</v>
      </c>
      <c r="H18" s="385"/>
    </row>
    <row r="19">
      <c r="A19" s="402" t="s">
        <v>885</v>
      </c>
      <c r="B19" s="403">
        <v>44174.0</v>
      </c>
      <c r="C19" s="403">
        <v>44232.0</v>
      </c>
      <c r="D19" s="375" t="s">
        <v>886</v>
      </c>
      <c r="E19" s="375" t="s">
        <v>887</v>
      </c>
      <c r="F19" s="375" t="s">
        <v>888</v>
      </c>
      <c r="G19" s="382" t="s">
        <v>889</v>
      </c>
      <c r="H19" s="385"/>
    </row>
    <row r="20" hidden="1">
      <c r="A20" s="152" t="s">
        <v>890</v>
      </c>
      <c r="B20" s="387">
        <v>44221.0</v>
      </c>
      <c r="C20" s="387">
        <v>44222.0</v>
      </c>
      <c r="E20" s="152" t="s">
        <v>834</v>
      </c>
      <c r="F20" s="152" t="s">
        <v>835</v>
      </c>
      <c r="G20" s="364" t="s">
        <v>891</v>
      </c>
      <c r="H20" s="385"/>
    </row>
    <row r="21" hidden="1">
      <c r="A21" s="152" t="s">
        <v>892</v>
      </c>
      <c r="E21" s="152" t="s">
        <v>834</v>
      </c>
      <c r="F21" s="152" t="s">
        <v>835</v>
      </c>
      <c r="G21" s="385"/>
      <c r="H21" s="385"/>
    </row>
    <row r="22" hidden="1">
      <c r="A22" s="152" t="s">
        <v>893</v>
      </c>
      <c r="E22" s="152" t="s">
        <v>834</v>
      </c>
      <c r="F22" s="152" t="s">
        <v>835</v>
      </c>
      <c r="G22" s="377" t="s">
        <v>894</v>
      </c>
      <c r="H22" s="385"/>
    </row>
    <row r="23" hidden="1">
      <c r="A23" s="152" t="s">
        <v>895</v>
      </c>
      <c r="E23" s="152" t="s">
        <v>834</v>
      </c>
      <c r="F23" s="152" t="s">
        <v>835</v>
      </c>
      <c r="G23" s="385"/>
      <c r="H23" s="385"/>
    </row>
    <row r="24" hidden="1">
      <c r="A24" s="152" t="s">
        <v>896</v>
      </c>
      <c r="E24" s="152" t="s">
        <v>834</v>
      </c>
      <c r="F24" s="152" t="s">
        <v>835</v>
      </c>
      <c r="G24" s="385"/>
      <c r="H24" s="385"/>
    </row>
    <row r="25" hidden="1">
      <c r="A25" s="152" t="s">
        <v>897</v>
      </c>
      <c r="E25" s="152" t="s">
        <v>834</v>
      </c>
      <c r="F25" s="152" t="s">
        <v>839</v>
      </c>
      <c r="G25" s="385"/>
      <c r="H25" s="385"/>
    </row>
    <row r="26" hidden="1">
      <c r="A26" s="152" t="s">
        <v>898</v>
      </c>
      <c r="E26" s="152" t="s">
        <v>834</v>
      </c>
      <c r="F26" s="152" t="s">
        <v>839</v>
      </c>
      <c r="G26" s="385"/>
      <c r="H26" s="385"/>
    </row>
    <row r="27">
      <c r="A27" s="375" t="s">
        <v>899</v>
      </c>
      <c r="B27" s="381"/>
      <c r="C27" s="381"/>
      <c r="D27" s="375" t="s">
        <v>900</v>
      </c>
      <c r="E27" s="375" t="s">
        <v>834</v>
      </c>
      <c r="F27" s="375" t="s">
        <v>901</v>
      </c>
      <c r="G27" s="404" t="s">
        <v>902</v>
      </c>
      <c r="H27" s="385"/>
    </row>
    <row r="28" hidden="1">
      <c r="A28" s="152" t="s">
        <v>903</v>
      </c>
      <c r="D28" s="152" t="s">
        <v>904</v>
      </c>
      <c r="E28" s="152" t="s">
        <v>834</v>
      </c>
      <c r="F28" s="152" t="s">
        <v>901</v>
      </c>
      <c r="G28" s="405" t="s">
        <v>905</v>
      </c>
      <c r="H28" s="385"/>
    </row>
    <row r="29" hidden="1">
      <c r="A29" s="152" t="s">
        <v>906</v>
      </c>
      <c r="C29" s="387">
        <v>44224.0</v>
      </c>
      <c r="D29" s="152" t="s">
        <v>907</v>
      </c>
      <c r="E29" s="152" t="s">
        <v>834</v>
      </c>
      <c r="F29" s="152" t="s">
        <v>901</v>
      </c>
      <c r="G29" s="385"/>
      <c r="H29" s="385"/>
    </row>
    <row r="30" hidden="1">
      <c r="A30" s="152" t="s">
        <v>908</v>
      </c>
      <c r="C30" s="387">
        <v>44224.0</v>
      </c>
      <c r="D30" s="152" t="s">
        <v>909</v>
      </c>
      <c r="E30" s="152" t="s">
        <v>834</v>
      </c>
      <c r="F30" s="152" t="s">
        <v>883</v>
      </c>
      <c r="G30" s="385"/>
      <c r="H30" s="385"/>
    </row>
    <row r="31">
      <c r="A31" s="406" t="s">
        <v>910</v>
      </c>
      <c r="B31" s="403">
        <v>44169.0</v>
      </c>
      <c r="C31" s="375" t="s">
        <v>911</v>
      </c>
      <c r="D31" s="375" t="s">
        <v>861</v>
      </c>
      <c r="E31" s="375" t="s">
        <v>887</v>
      </c>
      <c r="F31" s="375" t="s">
        <v>835</v>
      </c>
      <c r="G31" s="382" t="s">
        <v>912</v>
      </c>
      <c r="H31" s="385"/>
    </row>
    <row r="32" hidden="1">
      <c r="A32" s="152" t="s">
        <v>913</v>
      </c>
      <c r="C32" s="387">
        <v>44225.0</v>
      </c>
      <c r="E32" s="152" t="s">
        <v>834</v>
      </c>
      <c r="F32" s="152" t="s">
        <v>835</v>
      </c>
      <c r="G32" s="385"/>
      <c r="H32" s="385"/>
    </row>
    <row r="33" hidden="1">
      <c r="A33" s="152" t="s">
        <v>914</v>
      </c>
      <c r="E33" s="152" t="s">
        <v>834</v>
      </c>
      <c r="F33" s="152" t="s">
        <v>901</v>
      </c>
      <c r="G33" s="377" t="s">
        <v>915</v>
      </c>
      <c r="H33" s="385"/>
    </row>
    <row r="34" hidden="1">
      <c r="A34" s="407" t="s">
        <v>916</v>
      </c>
      <c r="E34" s="152" t="s">
        <v>834</v>
      </c>
      <c r="F34" s="152" t="s">
        <v>835</v>
      </c>
      <c r="G34" s="385"/>
      <c r="H34" s="385"/>
    </row>
    <row r="35">
      <c r="A35" s="375" t="s">
        <v>917</v>
      </c>
      <c r="B35" s="381"/>
      <c r="C35" s="403">
        <v>44246.0</v>
      </c>
      <c r="D35" s="381"/>
      <c r="E35" s="375" t="s">
        <v>834</v>
      </c>
      <c r="F35" s="375" t="s">
        <v>839</v>
      </c>
      <c r="G35" s="382" t="s">
        <v>918</v>
      </c>
      <c r="H35" s="385"/>
    </row>
    <row r="36">
      <c r="A36" s="375" t="s">
        <v>919</v>
      </c>
      <c r="B36" s="381"/>
      <c r="C36" s="375" t="s">
        <v>920</v>
      </c>
      <c r="D36" s="381"/>
      <c r="E36" s="375" t="s">
        <v>887</v>
      </c>
      <c r="F36" s="375" t="s">
        <v>835</v>
      </c>
      <c r="G36" s="382" t="s">
        <v>921</v>
      </c>
      <c r="H36" s="385"/>
    </row>
    <row r="37">
      <c r="A37" s="375" t="s">
        <v>922</v>
      </c>
      <c r="B37" s="381"/>
      <c r="C37" s="375" t="s">
        <v>923</v>
      </c>
      <c r="D37" s="381"/>
      <c r="E37" s="375" t="s">
        <v>924</v>
      </c>
      <c r="F37" s="375" t="s">
        <v>925</v>
      </c>
      <c r="G37" s="383"/>
      <c r="H37" s="385"/>
    </row>
    <row r="38">
      <c r="A38" s="375" t="s">
        <v>926</v>
      </c>
      <c r="B38" s="381"/>
      <c r="C38" s="381"/>
      <c r="D38" s="381"/>
      <c r="E38" s="375" t="s">
        <v>924</v>
      </c>
      <c r="F38" s="375" t="s">
        <v>901</v>
      </c>
      <c r="G38" s="382" t="s">
        <v>927</v>
      </c>
      <c r="H38" s="385"/>
    </row>
    <row r="39">
      <c r="A39" s="375" t="s">
        <v>928</v>
      </c>
      <c r="B39" s="403"/>
      <c r="C39" s="403"/>
      <c r="D39" s="375" t="s">
        <v>929</v>
      </c>
      <c r="E39" s="375" t="s">
        <v>924</v>
      </c>
      <c r="F39" s="381"/>
      <c r="G39" s="382" t="s">
        <v>930</v>
      </c>
      <c r="H39" s="385"/>
    </row>
    <row r="40">
      <c r="A40" s="375" t="s">
        <v>931</v>
      </c>
      <c r="E40" s="152" t="s">
        <v>924</v>
      </c>
      <c r="F40" s="167"/>
      <c r="G40" s="385"/>
      <c r="H40" s="385"/>
    </row>
    <row r="41">
      <c r="A41" s="152" t="s">
        <v>932</v>
      </c>
      <c r="B41" s="152" t="s">
        <v>933</v>
      </c>
      <c r="C41" s="152" t="s">
        <v>923</v>
      </c>
      <c r="D41" s="152" t="s">
        <v>934</v>
      </c>
      <c r="E41" s="152" t="s">
        <v>924</v>
      </c>
      <c r="F41" s="167"/>
      <c r="G41" s="385"/>
      <c r="H41" s="385"/>
    </row>
    <row r="42">
      <c r="A42" s="152" t="s">
        <v>935</v>
      </c>
      <c r="B42" s="152" t="s">
        <v>933</v>
      </c>
      <c r="C42" s="152" t="s">
        <v>923</v>
      </c>
      <c r="D42" s="373" t="s">
        <v>936</v>
      </c>
      <c r="E42" s="152" t="s">
        <v>924</v>
      </c>
      <c r="F42" s="167"/>
      <c r="G42" s="385"/>
      <c r="H42" s="385"/>
    </row>
    <row r="43">
      <c r="E43" s="167"/>
      <c r="F43" s="167"/>
      <c r="G43" s="385"/>
      <c r="H43" s="385"/>
    </row>
    <row r="44">
      <c r="E44" s="167"/>
      <c r="F44" s="167"/>
      <c r="G44" s="385"/>
      <c r="H44" s="385"/>
    </row>
    <row r="45">
      <c r="E45" s="167"/>
      <c r="F45" s="167"/>
      <c r="G45" s="385"/>
      <c r="H45" s="385"/>
    </row>
    <row r="46">
      <c r="E46" s="167"/>
      <c r="F46" s="167"/>
      <c r="G46" s="385"/>
      <c r="H46" s="385"/>
    </row>
    <row r="47">
      <c r="E47" s="167"/>
      <c r="F47" s="167"/>
      <c r="G47" s="385"/>
      <c r="H47" s="385"/>
    </row>
    <row r="48">
      <c r="E48" s="167"/>
      <c r="F48" s="167"/>
      <c r="G48" s="385"/>
      <c r="H48" s="385"/>
    </row>
    <row r="49">
      <c r="E49" s="167"/>
      <c r="F49" s="167"/>
      <c r="G49" s="385"/>
      <c r="H49" s="385"/>
    </row>
    <row r="50">
      <c r="E50" s="167"/>
      <c r="F50" s="167"/>
      <c r="G50" s="385"/>
      <c r="H50" s="385"/>
    </row>
    <row r="51">
      <c r="E51" s="167"/>
      <c r="F51" s="167"/>
      <c r="G51" s="385"/>
      <c r="H51" s="385"/>
    </row>
    <row r="52">
      <c r="E52" s="167"/>
      <c r="F52" s="167"/>
      <c r="G52" s="385"/>
      <c r="H52" s="385"/>
    </row>
    <row r="53">
      <c r="E53" s="167"/>
      <c r="F53" s="167"/>
      <c r="G53" s="385"/>
      <c r="H53" s="385"/>
    </row>
    <row r="54">
      <c r="E54" s="167"/>
      <c r="F54" s="167"/>
      <c r="G54" s="385"/>
      <c r="H54" s="385"/>
    </row>
    <row r="55">
      <c r="E55" s="167"/>
      <c r="F55" s="167"/>
      <c r="G55" s="385"/>
      <c r="H55" s="385"/>
    </row>
    <row r="56">
      <c r="E56" s="167"/>
      <c r="F56" s="167"/>
      <c r="G56" s="385"/>
      <c r="H56" s="385"/>
    </row>
    <row r="57">
      <c r="E57" s="167"/>
      <c r="F57" s="167"/>
      <c r="G57" s="385"/>
      <c r="H57" s="385"/>
    </row>
    <row r="58">
      <c r="E58" s="152" t="s">
        <v>937</v>
      </c>
      <c r="F58" s="167"/>
      <c r="G58" s="385"/>
      <c r="H58" s="385"/>
    </row>
    <row r="59">
      <c r="E59" s="167"/>
      <c r="F59" s="167"/>
      <c r="G59" s="385"/>
      <c r="H59" s="385"/>
    </row>
    <row r="60">
      <c r="E60" s="167"/>
      <c r="F60" s="167"/>
      <c r="G60" s="385"/>
      <c r="H60" s="385"/>
    </row>
    <row r="61">
      <c r="E61" s="167"/>
      <c r="F61" s="167"/>
      <c r="G61" s="385"/>
      <c r="H61" s="385"/>
    </row>
    <row r="62">
      <c r="E62" s="167"/>
      <c r="F62" s="167"/>
      <c r="G62" s="385"/>
      <c r="H62" s="385"/>
    </row>
    <row r="63">
      <c r="E63" s="167"/>
      <c r="F63" s="167"/>
      <c r="G63" s="385"/>
      <c r="H63" s="385"/>
    </row>
    <row r="64">
      <c r="E64" s="167"/>
      <c r="F64" s="167"/>
      <c r="G64" s="385"/>
      <c r="H64" s="385"/>
    </row>
    <row r="65">
      <c r="E65" s="167"/>
      <c r="F65" s="167"/>
      <c r="G65" s="385"/>
      <c r="H65" s="385"/>
    </row>
    <row r="66">
      <c r="E66" s="167"/>
      <c r="F66" s="167"/>
      <c r="G66" s="385"/>
      <c r="H66" s="385"/>
    </row>
    <row r="67">
      <c r="E67" s="167"/>
      <c r="F67" s="167"/>
      <c r="G67" s="385"/>
      <c r="H67" s="385"/>
    </row>
    <row r="68">
      <c r="E68" s="167"/>
      <c r="F68" s="167"/>
      <c r="G68" s="385"/>
      <c r="H68" s="385"/>
    </row>
    <row r="69">
      <c r="E69" s="167"/>
      <c r="F69" s="167"/>
      <c r="G69" s="385"/>
      <c r="H69" s="385"/>
    </row>
    <row r="70">
      <c r="E70" s="167"/>
      <c r="F70" s="167"/>
      <c r="G70" s="385"/>
      <c r="H70" s="385"/>
    </row>
    <row r="71">
      <c r="E71" s="167"/>
      <c r="F71" s="167"/>
      <c r="G71" s="385"/>
      <c r="H71" s="385"/>
    </row>
    <row r="72">
      <c r="E72" s="167"/>
      <c r="F72" s="167"/>
      <c r="G72" s="385"/>
      <c r="H72" s="385"/>
    </row>
    <row r="73">
      <c r="E73" s="167"/>
      <c r="F73" s="167"/>
      <c r="G73" s="385"/>
      <c r="H73" s="385"/>
    </row>
    <row r="74">
      <c r="E74" s="167"/>
      <c r="F74" s="167"/>
      <c r="G74" s="385"/>
      <c r="H74" s="385"/>
    </row>
    <row r="75">
      <c r="E75" s="167"/>
      <c r="F75" s="167"/>
      <c r="G75" s="385"/>
      <c r="H75" s="385"/>
    </row>
    <row r="76">
      <c r="E76" s="167"/>
      <c r="F76" s="167"/>
      <c r="G76" s="385"/>
      <c r="H76" s="385"/>
    </row>
    <row r="77">
      <c r="E77" s="167"/>
      <c r="F77" s="167"/>
      <c r="G77" s="385"/>
      <c r="H77" s="385"/>
    </row>
    <row r="78">
      <c r="E78" s="167"/>
      <c r="F78" s="167"/>
      <c r="G78" s="385"/>
      <c r="H78" s="385"/>
    </row>
    <row r="79">
      <c r="E79" s="167"/>
      <c r="F79" s="167"/>
      <c r="G79" s="385"/>
      <c r="H79" s="385"/>
    </row>
    <row r="80">
      <c r="E80" s="167"/>
      <c r="F80" s="167"/>
      <c r="G80" s="385"/>
      <c r="H80" s="385"/>
    </row>
    <row r="81">
      <c r="E81" s="167"/>
      <c r="F81" s="167"/>
      <c r="G81" s="385"/>
      <c r="H81" s="385"/>
    </row>
    <row r="82">
      <c r="E82" s="167"/>
      <c r="F82" s="167"/>
      <c r="G82" s="385"/>
      <c r="H82" s="385"/>
    </row>
    <row r="83">
      <c r="E83" s="167"/>
      <c r="F83" s="167"/>
      <c r="G83" s="385"/>
      <c r="H83" s="385"/>
    </row>
    <row r="84">
      <c r="E84" s="167"/>
      <c r="F84" s="167"/>
      <c r="G84" s="385"/>
      <c r="H84" s="385"/>
    </row>
    <row r="85">
      <c r="E85" s="167"/>
      <c r="F85" s="167"/>
      <c r="G85" s="385"/>
      <c r="H85" s="385"/>
    </row>
    <row r="86">
      <c r="E86" s="167"/>
      <c r="F86" s="167"/>
      <c r="G86" s="385"/>
      <c r="H86" s="385"/>
    </row>
    <row r="87">
      <c r="E87" s="167"/>
      <c r="F87" s="167"/>
      <c r="G87" s="385"/>
      <c r="H87" s="385"/>
    </row>
    <row r="88">
      <c r="E88" s="167"/>
      <c r="F88" s="167"/>
      <c r="G88" s="385"/>
      <c r="H88" s="385"/>
    </row>
    <row r="89">
      <c r="E89" s="167"/>
      <c r="F89" s="167"/>
      <c r="G89" s="385"/>
      <c r="H89" s="385"/>
    </row>
    <row r="90">
      <c r="E90" s="167"/>
      <c r="F90" s="167"/>
      <c r="G90" s="385"/>
      <c r="H90" s="385"/>
    </row>
    <row r="91">
      <c r="E91" s="167"/>
      <c r="F91" s="167"/>
      <c r="G91" s="385"/>
      <c r="H91" s="385"/>
    </row>
    <row r="92">
      <c r="E92" s="167"/>
      <c r="F92" s="167"/>
      <c r="G92" s="385"/>
      <c r="H92" s="385"/>
    </row>
    <row r="93">
      <c r="E93" s="167"/>
      <c r="F93" s="167"/>
      <c r="G93" s="385"/>
      <c r="H93" s="385"/>
    </row>
    <row r="94">
      <c r="E94" s="167"/>
      <c r="F94" s="167"/>
      <c r="G94" s="385"/>
      <c r="H94" s="385"/>
    </row>
    <row r="95">
      <c r="E95" s="167"/>
      <c r="F95" s="167"/>
      <c r="G95" s="385"/>
      <c r="H95" s="385"/>
    </row>
    <row r="96">
      <c r="E96" s="167"/>
      <c r="F96" s="167"/>
      <c r="G96" s="385"/>
      <c r="H96" s="385"/>
    </row>
    <row r="97">
      <c r="E97" s="167"/>
      <c r="F97" s="167"/>
      <c r="G97" s="385"/>
      <c r="H97" s="385"/>
    </row>
    <row r="98">
      <c r="E98" s="167"/>
      <c r="F98" s="167"/>
      <c r="G98" s="385"/>
      <c r="H98" s="385"/>
    </row>
    <row r="99">
      <c r="E99" s="167"/>
      <c r="F99" s="167"/>
      <c r="G99" s="385"/>
      <c r="H99" s="385"/>
    </row>
    <row r="100">
      <c r="E100" s="167"/>
      <c r="F100" s="167"/>
      <c r="G100" s="385"/>
      <c r="H100" s="385"/>
    </row>
    <row r="101">
      <c r="E101" s="167"/>
      <c r="F101" s="167"/>
      <c r="G101" s="385"/>
      <c r="H101" s="385"/>
    </row>
    <row r="102">
      <c r="E102" s="167"/>
      <c r="F102" s="167"/>
      <c r="G102" s="385"/>
      <c r="H102" s="385"/>
    </row>
    <row r="103">
      <c r="E103" s="167"/>
      <c r="F103" s="167"/>
      <c r="G103" s="385"/>
      <c r="H103" s="385"/>
    </row>
    <row r="104">
      <c r="E104" s="167"/>
      <c r="F104" s="167"/>
      <c r="G104" s="385"/>
      <c r="H104" s="385"/>
    </row>
    <row r="105">
      <c r="E105" s="167"/>
      <c r="F105" s="167"/>
      <c r="G105" s="385"/>
      <c r="H105" s="385"/>
    </row>
    <row r="106">
      <c r="E106" s="167"/>
      <c r="F106" s="167"/>
      <c r="G106" s="385"/>
      <c r="H106" s="385"/>
    </row>
    <row r="107">
      <c r="E107" s="167"/>
      <c r="F107" s="167"/>
      <c r="G107" s="385"/>
      <c r="H107" s="385"/>
    </row>
    <row r="108">
      <c r="E108" s="167"/>
      <c r="F108" s="167"/>
      <c r="G108" s="385"/>
      <c r="H108" s="385"/>
    </row>
    <row r="109">
      <c r="E109" s="167"/>
      <c r="F109" s="167"/>
      <c r="G109" s="385"/>
      <c r="H109" s="385"/>
    </row>
    <row r="110">
      <c r="E110" s="167"/>
      <c r="F110" s="167"/>
      <c r="G110" s="385"/>
      <c r="H110" s="385"/>
    </row>
    <row r="111">
      <c r="E111" s="167"/>
      <c r="F111" s="167"/>
      <c r="G111" s="385"/>
      <c r="H111" s="385"/>
    </row>
    <row r="112">
      <c r="E112" s="167"/>
      <c r="F112" s="167"/>
      <c r="G112" s="385"/>
      <c r="H112" s="385"/>
    </row>
    <row r="113">
      <c r="E113" s="167"/>
      <c r="F113" s="167"/>
      <c r="G113" s="385"/>
      <c r="H113" s="385"/>
    </row>
    <row r="114">
      <c r="E114" s="167"/>
      <c r="F114" s="167"/>
      <c r="G114" s="385"/>
      <c r="H114" s="385"/>
    </row>
    <row r="115">
      <c r="E115" s="167"/>
      <c r="F115" s="167"/>
      <c r="G115" s="385"/>
      <c r="H115" s="385"/>
    </row>
    <row r="116">
      <c r="E116" s="167"/>
      <c r="F116" s="167"/>
      <c r="G116" s="385"/>
      <c r="H116" s="385"/>
    </row>
    <row r="117">
      <c r="E117" s="167"/>
      <c r="F117" s="167"/>
      <c r="G117" s="385"/>
      <c r="H117" s="385"/>
    </row>
    <row r="118">
      <c r="E118" s="167"/>
      <c r="F118" s="167"/>
      <c r="G118" s="385"/>
      <c r="H118" s="385"/>
    </row>
    <row r="119">
      <c r="E119" s="167"/>
      <c r="F119" s="167"/>
      <c r="G119" s="385"/>
      <c r="H119" s="385"/>
    </row>
    <row r="120">
      <c r="E120" s="167"/>
      <c r="F120" s="167"/>
      <c r="G120" s="385"/>
      <c r="H120" s="385"/>
    </row>
    <row r="121">
      <c r="E121" s="167"/>
      <c r="F121" s="167"/>
      <c r="G121" s="385"/>
      <c r="H121" s="385"/>
    </row>
    <row r="122">
      <c r="E122" s="167"/>
      <c r="F122" s="167"/>
      <c r="G122" s="385"/>
      <c r="H122" s="385"/>
    </row>
    <row r="123">
      <c r="E123" s="167"/>
      <c r="F123" s="167"/>
      <c r="G123" s="385"/>
      <c r="H123" s="385"/>
    </row>
    <row r="124">
      <c r="E124" s="167"/>
      <c r="F124" s="167"/>
      <c r="G124" s="385"/>
      <c r="H124" s="385"/>
    </row>
    <row r="125">
      <c r="E125" s="167"/>
      <c r="F125" s="167"/>
      <c r="G125" s="385"/>
      <c r="H125" s="385"/>
    </row>
    <row r="126">
      <c r="E126" s="167"/>
      <c r="F126" s="167"/>
      <c r="G126" s="385"/>
      <c r="H126" s="385"/>
    </row>
    <row r="127">
      <c r="E127" s="167"/>
      <c r="F127" s="167"/>
      <c r="G127" s="385"/>
      <c r="H127" s="385"/>
    </row>
    <row r="128">
      <c r="E128" s="167"/>
      <c r="F128" s="167"/>
      <c r="G128" s="385"/>
      <c r="H128" s="385"/>
    </row>
    <row r="129">
      <c r="E129" s="167"/>
      <c r="F129" s="167"/>
      <c r="G129" s="385"/>
      <c r="H129" s="385"/>
    </row>
    <row r="130">
      <c r="E130" s="167"/>
      <c r="F130" s="167"/>
      <c r="G130" s="385"/>
      <c r="H130" s="385"/>
    </row>
    <row r="131">
      <c r="E131" s="167"/>
      <c r="F131" s="167"/>
      <c r="G131" s="385"/>
      <c r="H131" s="385"/>
    </row>
    <row r="132">
      <c r="E132" s="167"/>
      <c r="F132" s="167"/>
      <c r="G132" s="385"/>
      <c r="H132" s="385"/>
    </row>
    <row r="133">
      <c r="E133" s="167"/>
      <c r="F133" s="167"/>
      <c r="G133" s="385"/>
      <c r="H133" s="385"/>
    </row>
    <row r="134">
      <c r="E134" s="167"/>
      <c r="F134" s="167"/>
      <c r="G134" s="385"/>
      <c r="H134" s="385"/>
    </row>
    <row r="135">
      <c r="E135" s="167"/>
      <c r="F135" s="167"/>
      <c r="G135" s="385"/>
      <c r="H135" s="385"/>
    </row>
    <row r="136">
      <c r="E136" s="167"/>
      <c r="F136" s="167"/>
      <c r="G136" s="385"/>
      <c r="H136" s="385"/>
    </row>
    <row r="137">
      <c r="E137" s="167"/>
      <c r="F137" s="167"/>
      <c r="G137" s="385"/>
      <c r="H137" s="385"/>
    </row>
    <row r="138">
      <c r="E138" s="167"/>
      <c r="F138" s="167"/>
      <c r="G138" s="385"/>
      <c r="H138" s="385"/>
    </row>
    <row r="139">
      <c r="E139" s="167"/>
      <c r="F139" s="167"/>
      <c r="G139" s="385"/>
      <c r="H139" s="385"/>
    </row>
    <row r="140">
      <c r="E140" s="167"/>
      <c r="F140" s="167"/>
      <c r="G140" s="385"/>
      <c r="H140" s="385"/>
    </row>
    <row r="141">
      <c r="E141" s="167"/>
      <c r="F141" s="167"/>
      <c r="G141" s="385"/>
      <c r="H141" s="385"/>
    </row>
    <row r="142">
      <c r="E142" s="167"/>
      <c r="F142" s="167"/>
      <c r="G142" s="385"/>
      <c r="H142" s="385"/>
    </row>
    <row r="143">
      <c r="E143" s="167"/>
      <c r="F143" s="167"/>
      <c r="G143" s="385"/>
      <c r="H143" s="385"/>
    </row>
    <row r="144">
      <c r="E144" s="167"/>
      <c r="F144" s="167"/>
      <c r="G144" s="385"/>
      <c r="H144" s="385"/>
    </row>
    <row r="145">
      <c r="E145" s="167"/>
      <c r="F145" s="167"/>
      <c r="G145" s="385"/>
      <c r="H145" s="385"/>
    </row>
    <row r="146">
      <c r="E146" s="167"/>
      <c r="F146" s="167"/>
      <c r="G146" s="385"/>
      <c r="H146" s="385"/>
    </row>
    <row r="147">
      <c r="E147" s="167"/>
      <c r="F147" s="167"/>
      <c r="G147" s="385"/>
      <c r="H147" s="385"/>
    </row>
    <row r="148">
      <c r="E148" s="167"/>
      <c r="F148" s="167"/>
      <c r="G148" s="385"/>
      <c r="H148" s="385"/>
    </row>
    <row r="149">
      <c r="E149" s="167"/>
      <c r="F149" s="167"/>
      <c r="G149" s="385"/>
      <c r="H149" s="385"/>
    </row>
    <row r="150">
      <c r="E150" s="167"/>
      <c r="F150" s="167"/>
      <c r="G150" s="385"/>
      <c r="H150" s="385"/>
    </row>
    <row r="151">
      <c r="E151" s="167"/>
      <c r="F151" s="167"/>
      <c r="G151" s="385"/>
      <c r="H151" s="385"/>
    </row>
    <row r="152">
      <c r="E152" s="167"/>
      <c r="F152" s="167"/>
      <c r="G152" s="385"/>
      <c r="H152" s="385"/>
    </row>
    <row r="153">
      <c r="E153" s="167"/>
      <c r="F153" s="167"/>
      <c r="G153" s="385"/>
      <c r="H153" s="385"/>
    </row>
    <row r="154">
      <c r="E154" s="167"/>
      <c r="F154" s="167"/>
      <c r="G154" s="385"/>
      <c r="H154" s="385"/>
    </row>
    <row r="155">
      <c r="E155" s="167"/>
      <c r="F155" s="167"/>
      <c r="G155" s="385"/>
      <c r="H155" s="385"/>
    </row>
    <row r="156">
      <c r="E156" s="167"/>
      <c r="F156" s="167"/>
      <c r="G156" s="385"/>
      <c r="H156" s="385"/>
    </row>
    <row r="157">
      <c r="E157" s="167"/>
      <c r="F157" s="167"/>
      <c r="G157" s="385"/>
      <c r="H157" s="385"/>
    </row>
    <row r="158">
      <c r="E158" s="167"/>
      <c r="F158" s="167"/>
      <c r="G158" s="385"/>
      <c r="H158" s="385"/>
    </row>
    <row r="159">
      <c r="E159" s="167"/>
      <c r="F159" s="167"/>
      <c r="G159" s="385"/>
      <c r="H159" s="385"/>
    </row>
    <row r="160">
      <c r="E160" s="167"/>
      <c r="F160" s="167"/>
      <c r="G160" s="385"/>
      <c r="H160" s="385"/>
    </row>
    <row r="161">
      <c r="E161" s="167"/>
      <c r="F161" s="167"/>
      <c r="G161" s="385"/>
      <c r="H161" s="385"/>
    </row>
    <row r="162">
      <c r="E162" s="167"/>
      <c r="F162" s="167"/>
      <c r="G162" s="385"/>
      <c r="H162" s="385"/>
    </row>
    <row r="163">
      <c r="E163" s="167"/>
      <c r="F163" s="167"/>
      <c r="G163" s="385"/>
      <c r="H163" s="385"/>
    </row>
    <row r="164">
      <c r="E164" s="167"/>
      <c r="F164" s="167"/>
      <c r="G164" s="385"/>
      <c r="H164" s="385"/>
    </row>
    <row r="165">
      <c r="E165" s="167"/>
      <c r="F165" s="167"/>
      <c r="G165" s="385"/>
      <c r="H165" s="385"/>
    </row>
    <row r="166">
      <c r="E166" s="167"/>
      <c r="F166" s="167"/>
      <c r="G166" s="385"/>
      <c r="H166" s="385"/>
    </row>
    <row r="167">
      <c r="E167" s="167"/>
      <c r="F167" s="167"/>
      <c r="G167" s="385"/>
      <c r="H167" s="385"/>
    </row>
    <row r="168">
      <c r="E168" s="167"/>
      <c r="F168" s="167"/>
      <c r="G168" s="385"/>
      <c r="H168" s="385"/>
    </row>
    <row r="169">
      <c r="E169" s="167"/>
      <c r="F169" s="167"/>
      <c r="G169" s="385"/>
      <c r="H169" s="385"/>
    </row>
    <row r="170">
      <c r="E170" s="167"/>
      <c r="F170" s="167"/>
      <c r="G170" s="385"/>
      <c r="H170" s="385"/>
    </row>
    <row r="171">
      <c r="E171" s="167"/>
      <c r="F171" s="167"/>
      <c r="G171" s="385"/>
      <c r="H171" s="385"/>
    </row>
    <row r="172">
      <c r="E172" s="167"/>
      <c r="F172" s="167"/>
      <c r="G172" s="385"/>
      <c r="H172" s="385"/>
    </row>
    <row r="173">
      <c r="E173" s="167"/>
      <c r="F173" s="167"/>
      <c r="G173" s="385"/>
      <c r="H173" s="385"/>
    </row>
    <row r="174">
      <c r="E174" s="167"/>
      <c r="F174" s="167"/>
      <c r="G174" s="385"/>
      <c r="H174" s="385"/>
    </row>
    <row r="175">
      <c r="E175" s="167"/>
      <c r="F175" s="167"/>
      <c r="G175" s="385"/>
      <c r="H175" s="385"/>
    </row>
    <row r="176">
      <c r="E176" s="167"/>
      <c r="F176" s="167"/>
      <c r="G176" s="385"/>
      <c r="H176" s="385"/>
    </row>
    <row r="177">
      <c r="E177" s="167"/>
      <c r="F177" s="167"/>
      <c r="G177" s="385"/>
      <c r="H177" s="385"/>
    </row>
    <row r="178">
      <c r="E178" s="167"/>
      <c r="F178" s="167"/>
      <c r="G178" s="385"/>
      <c r="H178" s="385"/>
    </row>
    <row r="179">
      <c r="E179" s="167"/>
      <c r="F179" s="167"/>
      <c r="G179" s="385"/>
      <c r="H179" s="385"/>
    </row>
    <row r="180">
      <c r="E180" s="167"/>
      <c r="F180" s="167"/>
      <c r="G180" s="385"/>
      <c r="H180" s="385"/>
    </row>
    <row r="181">
      <c r="E181" s="167"/>
      <c r="F181" s="167"/>
      <c r="G181" s="385"/>
      <c r="H181" s="385"/>
    </row>
    <row r="182">
      <c r="E182" s="167"/>
      <c r="F182" s="167"/>
      <c r="G182" s="385"/>
      <c r="H182" s="385"/>
    </row>
    <row r="183">
      <c r="E183" s="167"/>
      <c r="F183" s="167"/>
      <c r="G183" s="385"/>
      <c r="H183" s="385"/>
    </row>
    <row r="184">
      <c r="E184" s="167"/>
      <c r="F184" s="167"/>
      <c r="G184" s="385"/>
      <c r="H184" s="385"/>
    </row>
    <row r="185">
      <c r="E185" s="167"/>
      <c r="F185" s="167"/>
      <c r="G185" s="385"/>
      <c r="H185" s="385"/>
    </row>
    <row r="186">
      <c r="E186" s="167"/>
      <c r="F186" s="167"/>
      <c r="G186" s="385"/>
      <c r="H186" s="385"/>
    </row>
    <row r="187">
      <c r="E187" s="167"/>
      <c r="F187" s="167"/>
      <c r="G187" s="385"/>
      <c r="H187" s="385"/>
    </row>
    <row r="188">
      <c r="E188" s="167"/>
      <c r="F188" s="167"/>
      <c r="G188" s="385"/>
      <c r="H188" s="385"/>
    </row>
    <row r="189">
      <c r="E189" s="167"/>
      <c r="F189" s="167"/>
      <c r="G189" s="385"/>
      <c r="H189" s="385"/>
    </row>
    <row r="190">
      <c r="E190" s="167"/>
      <c r="F190" s="167"/>
      <c r="G190" s="385"/>
      <c r="H190" s="385"/>
    </row>
    <row r="191">
      <c r="E191" s="167"/>
      <c r="F191" s="167"/>
      <c r="G191" s="385"/>
      <c r="H191" s="385"/>
    </row>
    <row r="192">
      <c r="E192" s="167"/>
      <c r="F192" s="167"/>
      <c r="G192" s="385"/>
      <c r="H192" s="385"/>
    </row>
    <row r="193">
      <c r="E193" s="167"/>
      <c r="F193" s="167"/>
      <c r="G193" s="385"/>
      <c r="H193" s="385"/>
    </row>
    <row r="194">
      <c r="E194" s="167"/>
      <c r="F194" s="167"/>
      <c r="G194" s="385"/>
      <c r="H194" s="385"/>
    </row>
    <row r="195">
      <c r="E195" s="167"/>
      <c r="F195" s="167"/>
      <c r="G195" s="385"/>
      <c r="H195" s="385"/>
    </row>
    <row r="196">
      <c r="E196" s="167"/>
      <c r="F196" s="167"/>
      <c r="G196" s="385"/>
      <c r="H196" s="385"/>
    </row>
    <row r="197">
      <c r="E197" s="167"/>
      <c r="F197" s="167"/>
      <c r="G197" s="385"/>
      <c r="H197" s="385"/>
    </row>
    <row r="198">
      <c r="E198" s="167"/>
      <c r="F198" s="167"/>
      <c r="G198" s="385"/>
      <c r="H198" s="385"/>
    </row>
    <row r="199">
      <c r="E199" s="167"/>
      <c r="F199" s="167"/>
      <c r="G199" s="385"/>
      <c r="H199" s="385"/>
    </row>
    <row r="200">
      <c r="E200" s="167"/>
      <c r="F200" s="167"/>
      <c r="G200" s="385"/>
      <c r="H200" s="385"/>
    </row>
    <row r="201">
      <c r="E201" s="167"/>
      <c r="F201" s="167"/>
      <c r="G201" s="385"/>
      <c r="H201" s="385"/>
    </row>
    <row r="202">
      <c r="E202" s="167"/>
      <c r="F202" s="167"/>
      <c r="G202" s="385"/>
      <c r="H202" s="385"/>
    </row>
    <row r="203">
      <c r="E203" s="167"/>
      <c r="F203" s="167"/>
      <c r="G203" s="385"/>
      <c r="H203" s="385"/>
    </row>
    <row r="204">
      <c r="E204" s="167"/>
      <c r="F204" s="167"/>
      <c r="G204" s="385"/>
      <c r="H204" s="385"/>
    </row>
    <row r="205">
      <c r="E205" s="167"/>
      <c r="F205" s="167"/>
      <c r="G205" s="385"/>
      <c r="H205" s="385"/>
    </row>
    <row r="206">
      <c r="E206" s="167"/>
      <c r="F206" s="167"/>
      <c r="G206" s="385"/>
      <c r="H206" s="385"/>
    </row>
    <row r="207">
      <c r="E207" s="167"/>
      <c r="F207" s="167"/>
      <c r="G207" s="385"/>
      <c r="H207" s="385"/>
    </row>
    <row r="208">
      <c r="E208" s="167"/>
      <c r="F208" s="167"/>
      <c r="G208" s="385"/>
      <c r="H208" s="385"/>
    </row>
    <row r="209">
      <c r="E209" s="167"/>
      <c r="F209" s="167"/>
      <c r="G209" s="385"/>
      <c r="H209" s="385"/>
    </row>
    <row r="210">
      <c r="E210" s="167"/>
      <c r="F210" s="167"/>
      <c r="G210" s="385"/>
      <c r="H210" s="385"/>
    </row>
    <row r="211">
      <c r="E211" s="167"/>
      <c r="F211" s="167"/>
      <c r="G211" s="385"/>
      <c r="H211" s="385"/>
    </row>
    <row r="212">
      <c r="E212" s="167"/>
      <c r="F212" s="167"/>
      <c r="G212" s="385"/>
      <c r="H212" s="385"/>
    </row>
    <row r="213">
      <c r="E213" s="167"/>
      <c r="F213" s="167"/>
      <c r="G213" s="385"/>
      <c r="H213" s="385"/>
    </row>
    <row r="214">
      <c r="E214" s="167"/>
      <c r="F214" s="167"/>
      <c r="G214" s="385"/>
      <c r="H214" s="385"/>
    </row>
    <row r="215">
      <c r="E215" s="167"/>
      <c r="F215" s="167"/>
      <c r="G215" s="385"/>
      <c r="H215" s="385"/>
    </row>
    <row r="216">
      <c r="E216" s="167"/>
      <c r="F216" s="167"/>
      <c r="G216" s="385"/>
      <c r="H216" s="385"/>
    </row>
    <row r="217">
      <c r="E217" s="167"/>
      <c r="F217" s="167"/>
      <c r="G217" s="385"/>
      <c r="H217" s="385"/>
    </row>
    <row r="218">
      <c r="E218" s="167"/>
      <c r="F218" s="167"/>
      <c r="G218" s="385"/>
      <c r="H218" s="385"/>
    </row>
    <row r="219">
      <c r="E219" s="167"/>
      <c r="F219" s="167"/>
      <c r="G219" s="385"/>
      <c r="H219" s="385"/>
    </row>
    <row r="220">
      <c r="E220" s="167"/>
      <c r="F220" s="167"/>
      <c r="G220" s="385"/>
      <c r="H220" s="385"/>
    </row>
    <row r="221">
      <c r="E221" s="167"/>
      <c r="F221" s="167"/>
      <c r="G221" s="385"/>
      <c r="H221" s="385"/>
    </row>
    <row r="222">
      <c r="E222" s="167"/>
      <c r="F222" s="167"/>
      <c r="G222" s="385"/>
      <c r="H222" s="385"/>
    </row>
    <row r="223">
      <c r="E223" s="167"/>
      <c r="F223" s="167"/>
      <c r="G223" s="385"/>
      <c r="H223" s="385"/>
    </row>
    <row r="224">
      <c r="E224" s="167"/>
      <c r="F224" s="167"/>
      <c r="G224" s="385"/>
      <c r="H224" s="385"/>
    </row>
    <row r="225">
      <c r="E225" s="167"/>
      <c r="F225" s="167"/>
      <c r="G225" s="385"/>
      <c r="H225" s="385"/>
    </row>
    <row r="226">
      <c r="E226" s="167"/>
      <c r="F226" s="167"/>
      <c r="G226" s="385"/>
      <c r="H226" s="385"/>
    </row>
    <row r="227">
      <c r="E227" s="167"/>
      <c r="F227" s="167"/>
      <c r="G227" s="385"/>
      <c r="H227" s="385"/>
    </row>
    <row r="228">
      <c r="E228" s="167"/>
      <c r="F228" s="167"/>
      <c r="G228" s="385"/>
      <c r="H228" s="385"/>
    </row>
    <row r="229">
      <c r="E229" s="167"/>
      <c r="F229" s="167"/>
      <c r="G229" s="385"/>
      <c r="H229" s="385"/>
    </row>
    <row r="230">
      <c r="E230" s="167"/>
      <c r="F230" s="167"/>
      <c r="G230" s="385"/>
      <c r="H230" s="385"/>
    </row>
    <row r="231">
      <c r="E231" s="167"/>
      <c r="F231" s="167"/>
      <c r="G231" s="385"/>
      <c r="H231" s="385"/>
    </row>
    <row r="232">
      <c r="E232" s="167"/>
      <c r="F232" s="167"/>
      <c r="G232" s="385"/>
      <c r="H232" s="385"/>
    </row>
    <row r="233">
      <c r="E233" s="167"/>
      <c r="F233" s="167"/>
      <c r="G233" s="385"/>
      <c r="H233" s="385"/>
    </row>
    <row r="234">
      <c r="E234" s="167"/>
      <c r="F234" s="167"/>
      <c r="G234" s="385"/>
      <c r="H234" s="385"/>
    </row>
    <row r="235">
      <c r="E235" s="167"/>
      <c r="F235" s="167"/>
      <c r="G235" s="385"/>
      <c r="H235" s="385"/>
    </row>
    <row r="236">
      <c r="E236" s="167"/>
      <c r="F236" s="167"/>
      <c r="G236" s="385"/>
      <c r="H236" s="385"/>
    </row>
    <row r="237">
      <c r="E237" s="167"/>
      <c r="F237" s="167"/>
      <c r="G237" s="385"/>
      <c r="H237" s="385"/>
    </row>
    <row r="238">
      <c r="E238" s="167"/>
      <c r="F238" s="167"/>
      <c r="G238" s="385"/>
      <c r="H238" s="385"/>
    </row>
    <row r="239">
      <c r="E239" s="167"/>
      <c r="F239" s="167"/>
      <c r="G239" s="385"/>
      <c r="H239" s="385"/>
    </row>
    <row r="240">
      <c r="E240" s="167"/>
      <c r="F240" s="167"/>
      <c r="G240" s="385"/>
      <c r="H240" s="385"/>
    </row>
    <row r="241">
      <c r="E241" s="167"/>
      <c r="F241" s="167"/>
      <c r="G241" s="385"/>
      <c r="H241" s="385"/>
    </row>
    <row r="242">
      <c r="E242" s="167"/>
      <c r="F242" s="167"/>
      <c r="G242" s="385"/>
      <c r="H242" s="385"/>
    </row>
    <row r="243">
      <c r="E243" s="167"/>
      <c r="F243" s="167"/>
      <c r="G243" s="385"/>
      <c r="H243" s="385"/>
    </row>
    <row r="244">
      <c r="E244" s="167"/>
      <c r="F244" s="167"/>
      <c r="G244" s="385"/>
      <c r="H244" s="385"/>
    </row>
    <row r="245">
      <c r="E245" s="167"/>
      <c r="F245" s="167"/>
      <c r="G245" s="385"/>
      <c r="H245" s="385"/>
    </row>
    <row r="246">
      <c r="E246" s="167"/>
      <c r="F246" s="167"/>
      <c r="G246" s="385"/>
      <c r="H246" s="385"/>
    </row>
    <row r="247">
      <c r="E247" s="167"/>
      <c r="F247" s="167"/>
      <c r="G247" s="385"/>
      <c r="H247" s="385"/>
    </row>
    <row r="248">
      <c r="E248" s="167"/>
      <c r="F248" s="167"/>
      <c r="G248" s="385"/>
      <c r="H248" s="385"/>
    </row>
    <row r="249">
      <c r="E249" s="167"/>
      <c r="F249" s="167"/>
      <c r="G249" s="385"/>
      <c r="H249" s="385"/>
    </row>
    <row r="250">
      <c r="E250" s="167"/>
      <c r="F250" s="167"/>
      <c r="G250" s="385"/>
      <c r="H250" s="385"/>
    </row>
    <row r="251">
      <c r="E251" s="167"/>
      <c r="F251" s="167"/>
      <c r="G251" s="385"/>
      <c r="H251" s="385"/>
    </row>
    <row r="252">
      <c r="E252" s="167"/>
      <c r="F252" s="167"/>
      <c r="G252" s="385"/>
      <c r="H252" s="385"/>
    </row>
    <row r="253">
      <c r="E253" s="167"/>
      <c r="F253" s="167"/>
      <c r="G253" s="385"/>
      <c r="H253" s="385"/>
    </row>
    <row r="254">
      <c r="E254" s="167"/>
      <c r="F254" s="167"/>
      <c r="G254" s="385"/>
      <c r="H254" s="385"/>
    </row>
    <row r="255">
      <c r="E255" s="167"/>
      <c r="F255" s="167"/>
      <c r="G255" s="385"/>
      <c r="H255" s="385"/>
    </row>
    <row r="256">
      <c r="E256" s="167"/>
      <c r="F256" s="167"/>
      <c r="G256" s="385"/>
      <c r="H256" s="385"/>
    </row>
    <row r="257">
      <c r="E257" s="167"/>
      <c r="F257" s="167"/>
      <c r="G257" s="385"/>
      <c r="H257" s="385"/>
    </row>
    <row r="258">
      <c r="E258" s="167"/>
      <c r="F258" s="167"/>
      <c r="G258" s="385"/>
      <c r="H258" s="385"/>
    </row>
    <row r="259">
      <c r="E259" s="167"/>
      <c r="F259" s="167"/>
      <c r="G259" s="385"/>
      <c r="H259" s="385"/>
    </row>
    <row r="260">
      <c r="E260" s="167"/>
      <c r="F260" s="167"/>
      <c r="G260" s="385"/>
      <c r="H260" s="385"/>
    </row>
    <row r="261">
      <c r="E261" s="167"/>
      <c r="F261" s="167"/>
      <c r="G261" s="385"/>
      <c r="H261" s="385"/>
    </row>
    <row r="262">
      <c r="E262" s="167"/>
      <c r="F262" s="167"/>
      <c r="G262" s="385"/>
      <c r="H262" s="385"/>
    </row>
    <row r="263">
      <c r="E263" s="167"/>
      <c r="F263" s="167"/>
      <c r="G263" s="385"/>
      <c r="H263" s="385"/>
    </row>
    <row r="264">
      <c r="E264" s="167"/>
      <c r="F264" s="167"/>
      <c r="G264" s="385"/>
      <c r="H264" s="385"/>
    </row>
    <row r="265">
      <c r="E265" s="167"/>
      <c r="F265" s="167"/>
      <c r="G265" s="385"/>
      <c r="H265" s="385"/>
    </row>
    <row r="266">
      <c r="E266" s="167"/>
      <c r="F266" s="167"/>
      <c r="G266" s="385"/>
      <c r="H266" s="385"/>
    </row>
    <row r="267">
      <c r="E267" s="167"/>
      <c r="F267" s="167"/>
      <c r="G267" s="385"/>
      <c r="H267" s="385"/>
    </row>
    <row r="268">
      <c r="E268" s="167"/>
      <c r="F268" s="167"/>
      <c r="G268" s="385"/>
      <c r="H268" s="385"/>
    </row>
    <row r="269">
      <c r="E269" s="167"/>
      <c r="F269" s="167"/>
      <c r="G269" s="385"/>
      <c r="H269" s="385"/>
    </row>
    <row r="270">
      <c r="E270" s="167"/>
      <c r="F270" s="167"/>
      <c r="G270" s="385"/>
      <c r="H270" s="385"/>
    </row>
    <row r="271">
      <c r="E271" s="167"/>
      <c r="F271" s="167"/>
      <c r="G271" s="385"/>
      <c r="H271" s="385"/>
    </row>
    <row r="272">
      <c r="E272" s="167"/>
      <c r="F272" s="167"/>
      <c r="G272" s="385"/>
      <c r="H272" s="385"/>
    </row>
    <row r="273">
      <c r="E273" s="167"/>
      <c r="F273" s="167"/>
      <c r="G273" s="385"/>
      <c r="H273" s="385"/>
    </row>
    <row r="274">
      <c r="E274" s="167"/>
      <c r="F274" s="167"/>
      <c r="G274" s="385"/>
      <c r="H274" s="385"/>
    </row>
    <row r="275">
      <c r="E275" s="167"/>
      <c r="F275" s="167"/>
      <c r="G275" s="385"/>
      <c r="H275" s="385"/>
    </row>
    <row r="276">
      <c r="E276" s="167"/>
      <c r="F276" s="167"/>
      <c r="G276" s="385"/>
      <c r="H276" s="385"/>
    </row>
    <row r="277">
      <c r="E277" s="167"/>
      <c r="F277" s="167"/>
      <c r="G277" s="385"/>
      <c r="H277" s="385"/>
    </row>
    <row r="278">
      <c r="E278" s="167"/>
      <c r="F278" s="167"/>
      <c r="G278" s="385"/>
      <c r="H278" s="385"/>
    </row>
    <row r="279">
      <c r="E279" s="167"/>
      <c r="F279" s="167"/>
      <c r="G279" s="385"/>
      <c r="H279" s="385"/>
    </row>
    <row r="280">
      <c r="E280" s="167"/>
      <c r="F280" s="167"/>
      <c r="G280" s="385"/>
      <c r="H280" s="385"/>
    </row>
    <row r="281">
      <c r="E281" s="167"/>
      <c r="F281" s="167"/>
      <c r="G281" s="385"/>
      <c r="H281" s="385"/>
    </row>
    <row r="282">
      <c r="E282" s="167"/>
      <c r="F282" s="167"/>
      <c r="G282" s="385"/>
      <c r="H282" s="385"/>
    </row>
    <row r="283">
      <c r="E283" s="167"/>
      <c r="F283" s="167"/>
      <c r="G283" s="385"/>
      <c r="H283" s="385"/>
    </row>
    <row r="284">
      <c r="E284" s="167"/>
      <c r="F284" s="167"/>
      <c r="G284" s="385"/>
      <c r="H284" s="385"/>
    </row>
    <row r="285">
      <c r="E285" s="167"/>
      <c r="F285" s="167"/>
      <c r="G285" s="385"/>
      <c r="H285" s="385"/>
    </row>
    <row r="286">
      <c r="E286" s="167"/>
      <c r="F286" s="167"/>
      <c r="G286" s="385"/>
      <c r="H286" s="385"/>
    </row>
    <row r="287">
      <c r="E287" s="167"/>
      <c r="F287" s="167"/>
      <c r="G287" s="385"/>
      <c r="H287" s="385"/>
    </row>
    <row r="288">
      <c r="E288" s="167"/>
      <c r="F288" s="167"/>
      <c r="G288" s="385"/>
      <c r="H288" s="385"/>
    </row>
    <row r="289">
      <c r="E289" s="167"/>
      <c r="F289" s="167"/>
      <c r="G289" s="385"/>
      <c r="H289" s="385"/>
    </row>
    <row r="290">
      <c r="E290" s="167"/>
      <c r="F290" s="167"/>
      <c r="G290" s="385"/>
      <c r="H290" s="385"/>
    </row>
    <row r="291">
      <c r="E291" s="167"/>
      <c r="F291" s="167"/>
      <c r="G291" s="385"/>
      <c r="H291" s="385"/>
    </row>
    <row r="292">
      <c r="E292" s="167"/>
      <c r="F292" s="167"/>
      <c r="G292" s="385"/>
      <c r="H292" s="385"/>
    </row>
    <row r="293">
      <c r="E293" s="167"/>
      <c r="F293" s="167"/>
      <c r="G293" s="385"/>
      <c r="H293" s="385"/>
    </row>
    <row r="294">
      <c r="E294" s="167"/>
      <c r="F294" s="167"/>
      <c r="G294" s="385"/>
      <c r="H294" s="385"/>
    </row>
    <row r="295">
      <c r="E295" s="167"/>
      <c r="F295" s="167"/>
      <c r="G295" s="385"/>
      <c r="H295" s="385"/>
    </row>
    <row r="296">
      <c r="E296" s="167"/>
      <c r="F296" s="167"/>
      <c r="G296" s="385"/>
      <c r="H296" s="385"/>
    </row>
    <row r="297">
      <c r="E297" s="167"/>
      <c r="F297" s="167"/>
      <c r="G297" s="385"/>
      <c r="H297" s="385"/>
    </row>
    <row r="298">
      <c r="E298" s="167"/>
      <c r="F298" s="167"/>
      <c r="G298" s="385"/>
      <c r="H298" s="385"/>
    </row>
    <row r="299">
      <c r="E299" s="167"/>
      <c r="F299" s="167"/>
      <c r="G299" s="385"/>
      <c r="H299" s="385"/>
    </row>
    <row r="300">
      <c r="E300" s="167"/>
      <c r="F300" s="167"/>
      <c r="G300" s="385"/>
      <c r="H300" s="385"/>
    </row>
    <row r="301">
      <c r="E301" s="167"/>
      <c r="F301" s="167"/>
      <c r="G301" s="385"/>
      <c r="H301" s="385"/>
    </row>
    <row r="302">
      <c r="E302" s="167"/>
      <c r="F302" s="167"/>
      <c r="G302" s="385"/>
      <c r="H302" s="385"/>
    </row>
    <row r="303">
      <c r="E303" s="167"/>
      <c r="F303" s="167"/>
      <c r="G303" s="385"/>
      <c r="H303" s="385"/>
    </row>
    <row r="304">
      <c r="E304" s="167"/>
      <c r="F304" s="167"/>
      <c r="G304" s="385"/>
      <c r="H304" s="385"/>
    </row>
    <row r="305">
      <c r="E305" s="167"/>
      <c r="F305" s="167"/>
      <c r="G305" s="385"/>
      <c r="H305" s="385"/>
    </row>
    <row r="306">
      <c r="E306" s="167"/>
      <c r="F306" s="167"/>
      <c r="G306" s="385"/>
      <c r="H306" s="385"/>
    </row>
    <row r="307">
      <c r="E307" s="167"/>
      <c r="F307" s="167"/>
      <c r="G307" s="385"/>
      <c r="H307" s="385"/>
    </row>
    <row r="308">
      <c r="E308" s="167"/>
      <c r="F308" s="167"/>
      <c r="G308" s="385"/>
      <c r="H308" s="385"/>
    </row>
    <row r="309">
      <c r="E309" s="167"/>
      <c r="F309" s="167"/>
      <c r="G309" s="385"/>
      <c r="H309" s="385"/>
    </row>
    <row r="310">
      <c r="E310" s="167"/>
      <c r="F310" s="167"/>
      <c r="G310" s="385"/>
      <c r="H310" s="385"/>
    </row>
    <row r="311">
      <c r="E311" s="167"/>
      <c r="F311" s="167"/>
      <c r="G311" s="385"/>
      <c r="H311" s="385"/>
    </row>
    <row r="312">
      <c r="E312" s="167"/>
      <c r="F312" s="167"/>
      <c r="G312" s="385"/>
      <c r="H312" s="385"/>
    </row>
    <row r="313">
      <c r="E313" s="167"/>
      <c r="F313" s="167"/>
      <c r="G313" s="385"/>
      <c r="H313" s="385"/>
    </row>
    <row r="314">
      <c r="E314" s="167"/>
      <c r="F314" s="167"/>
      <c r="G314" s="385"/>
      <c r="H314" s="385"/>
    </row>
    <row r="315">
      <c r="E315" s="167"/>
      <c r="F315" s="167"/>
      <c r="G315" s="385"/>
      <c r="H315" s="385"/>
    </row>
    <row r="316">
      <c r="E316" s="167"/>
      <c r="F316" s="167"/>
      <c r="G316" s="385"/>
      <c r="H316" s="385"/>
    </row>
    <row r="317">
      <c r="E317" s="167"/>
      <c r="F317" s="167"/>
      <c r="G317" s="385"/>
      <c r="H317" s="385"/>
    </row>
    <row r="318">
      <c r="E318" s="167"/>
      <c r="F318" s="167"/>
      <c r="G318" s="385"/>
      <c r="H318" s="385"/>
    </row>
    <row r="319">
      <c r="E319" s="167"/>
      <c r="F319" s="167"/>
      <c r="G319" s="385"/>
      <c r="H319" s="385"/>
    </row>
    <row r="320">
      <c r="E320" s="167"/>
      <c r="F320" s="167"/>
      <c r="G320" s="385"/>
      <c r="H320" s="385"/>
    </row>
    <row r="321">
      <c r="E321" s="167"/>
      <c r="F321" s="167"/>
      <c r="G321" s="385"/>
      <c r="H321" s="385"/>
    </row>
    <row r="322">
      <c r="E322" s="167"/>
      <c r="F322" s="167"/>
      <c r="G322" s="385"/>
      <c r="H322" s="385"/>
    </row>
    <row r="323">
      <c r="E323" s="167"/>
      <c r="F323" s="167"/>
      <c r="G323" s="385"/>
      <c r="H323" s="385"/>
    </row>
    <row r="324">
      <c r="E324" s="167"/>
      <c r="F324" s="167"/>
      <c r="G324" s="385"/>
      <c r="H324" s="385"/>
    </row>
    <row r="325">
      <c r="E325" s="167"/>
      <c r="F325" s="167"/>
      <c r="G325" s="385"/>
      <c r="H325" s="385"/>
    </row>
    <row r="326">
      <c r="E326" s="167"/>
      <c r="F326" s="167"/>
      <c r="G326" s="385"/>
      <c r="H326" s="385"/>
    </row>
    <row r="327">
      <c r="E327" s="167"/>
      <c r="F327" s="167"/>
      <c r="G327" s="385"/>
      <c r="H327" s="385"/>
    </row>
    <row r="328">
      <c r="E328" s="167"/>
      <c r="F328" s="167"/>
      <c r="G328" s="385"/>
      <c r="H328" s="385"/>
    </row>
    <row r="329">
      <c r="E329" s="167"/>
      <c r="F329" s="167"/>
      <c r="G329" s="385"/>
      <c r="H329" s="385"/>
    </row>
    <row r="330">
      <c r="E330" s="167"/>
      <c r="F330" s="167"/>
      <c r="G330" s="385"/>
      <c r="H330" s="385"/>
    </row>
    <row r="331">
      <c r="E331" s="167"/>
      <c r="F331" s="167"/>
      <c r="G331" s="385"/>
      <c r="H331" s="385"/>
    </row>
    <row r="332">
      <c r="E332" s="167"/>
      <c r="F332" s="167"/>
      <c r="G332" s="385"/>
      <c r="H332" s="385"/>
    </row>
    <row r="333">
      <c r="E333" s="167"/>
      <c r="F333" s="167"/>
      <c r="G333" s="385"/>
      <c r="H333" s="385"/>
    </row>
    <row r="334">
      <c r="E334" s="167"/>
      <c r="F334" s="167"/>
      <c r="G334" s="385"/>
      <c r="H334" s="385"/>
    </row>
    <row r="335">
      <c r="E335" s="167"/>
      <c r="F335" s="167"/>
      <c r="G335" s="385"/>
      <c r="H335" s="385"/>
    </row>
    <row r="336">
      <c r="E336" s="167"/>
      <c r="F336" s="167"/>
      <c r="G336" s="385"/>
      <c r="H336" s="385"/>
    </row>
    <row r="337">
      <c r="E337" s="167"/>
      <c r="F337" s="167"/>
      <c r="G337" s="385"/>
      <c r="H337" s="385"/>
    </row>
    <row r="338">
      <c r="E338" s="167"/>
      <c r="F338" s="167"/>
      <c r="G338" s="385"/>
      <c r="H338" s="385"/>
    </row>
    <row r="339">
      <c r="E339" s="167"/>
      <c r="F339" s="167"/>
      <c r="G339" s="385"/>
      <c r="H339" s="385"/>
    </row>
    <row r="340">
      <c r="E340" s="167"/>
      <c r="F340" s="167"/>
      <c r="G340" s="385"/>
      <c r="H340" s="385"/>
    </row>
    <row r="341">
      <c r="E341" s="167"/>
      <c r="F341" s="167"/>
      <c r="G341" s="385"/>
      <c r="H341" s="385"/>
    </row>
    <row r="342">
      <c r="E342" s="167"/>
      <c r="F342" s="167"/>
      <c r="G342" s="385"/>
      <c r="H342" s="385"/>
    </row>
    <row r="343">
      <c r="E343" s="167"/>
      <c r="F343" s="167"/>
      <c r="G343" s="385"/>
      <c r="H343" s="385"/>
    </row>
    <row r="344">
      <c r="E344" s="167"/>
      <c r="F344" s="167"/>
      <c r="G344" s="385"/>
      <c r="H344" s="385"/>
    </row>
    <row r="345">
      <c r="E345" s="167"/>
      <c r="F345" s="167"/>
      <c r="G345" s="385"/>
      <c r="H345" s="385"/>
    </row>
    <row r="346">
      <c r="E346" s="167"/>
      <c r="F346" s="167"/>
      <c r="G346" s="385"/>
      <c r="H346" s="385"/>
    </row>
    <row r="347">
      <c r="E347" s="167"/>
      <c r="F347" s="167"/>
      <c r="G347" s="385"/>
      <c r="H347" s="385"/>
    </row>
    <row r="348">
      <c r="E348" s="167"/>
      <c r="F348" s="167"/>
      <c r="G348" s="385"/>
      <c r="H348" s="385"/>
    </row>
    <row r="349">
      <c r="E349" s="167"/>
      <c r="F349" s="167"/>
      <c r="G349" s="385"/>
      <c r="H349" s="385"/>
    </row>
    <row r="350">
      <c r="E350" s="167"/>
      <c r="F350" s="167"/>
      <c r="G350" s="385"/>
      <c r="H350" s="385"/>
    </row>
    <row r="351">
      <c r="E351" s="167"/>
      <c r="F351" s="167"/>
      <c r="G351" s="385"/>
      <c r="H351" s="385"/>
    </row>
    <row r="352">
      <c r="E352" s="167"/>
      <c r="F352" s="167"/>
      <c r="G352" s="385"/>
      <c r="H352" s="385"/>
    </row>
    <row r="353">
      <c r="E353" s="167"/>
      <c r="F353" s="167"/>
      <c r="G353" s="385"/>
      <c r="H353" s="385"/>
    </row>
    <row r="354">
      <c r="E354" s="167"/>
      <c r="F354" s="167"/>
      <c r="G354" s="385"/>
      <c r="H354" s="385"/>
    </row>
    <row r="355">
      <c r="E355" s="167"/>
      <c r="F355" s="167"/>
      <c r="G355" s="385"/>
      <c r="H355" s="385"/>
    </row>
    <row r="356">
      <c r="E356" s="167"/>
      <c r="F356" s="167"/>
      <c r="G356" s="385"/>
      <c r="H356" s="385"/>
    </row>
    <row r="357">
      <c r="E357" s="167"/>
      <c r="F357" s="167"/>
      <c r="G357" s="385"/>
      <c r="H357" s="385"/>
    </row>
    <row r="358">
      <c r="E358" s="167"/>
      <c r="F358" s="167"/>
      <c r="G358" s="385"/>
      <c r="H358" s="385"/>
    </row>
    <row r="359">
      <c r="E359" s="167"/>
      <c r="F359" s="167"/>
      <c r="G359" s="385"/>
      <c r="H359" s="385"/>
    </row>
    <row r="360">
      <c r="E360" s="167"/>
      <c r="F360" s="167"/>
      <c r="G360" s="385"/>
      <c r="H360" s="385"/>
    </row>
    <row r="361">
      <c r="E361" s="167"/>
      <c r="F361" s="167"/>
      <c r="G361" s="385"/>
      <c r="H361" s="385"/>
    </row>
    <row r="362">
      <c r="E362" s="167"/>
      <c r="F362" s="167"/>
      <c r="G362" s="385"/>
      <c r="H362" s="385"/>
    </row>
    <row r="363">
      <c r="E363" s="167"/>
      <c r="F363" s="167"/>
      <c r="G363" s="385"/>
      <c r="H363" s="385"/>
    </row>
    <row r="364">
      <c r="E364" s="167"/>
      <c r="F364" s="167"/>
      <c r="G364" s="385"/>
      <c r="H364" s="385"/>
    </row>
    <row r="365">
      <c r="E365" s="167"/>
      <c r="F365" s="167"/>
      <c r="G365" s="385"/>
      <c r="H365" s="385"/>
    </row>
    <row r="366">
      <c r="E366" s="167"/>
      <c r="F366" s="167"/>
      <c r="G366" s="385"/>
      <c r="H366" s="385"/>
    </row>
    <row r="367">
      <c r="E367" s="167"/>
      <c r="F367" s="167"/>
      <c r="G367" s="385"/>
      <c r="H367" s="385"/>
    </row>
    <row r="368">
      <c r="E368" s="167"/>
      <c r="F368" s="167"/>
      <c r="G368" s="385"/>
      <c r="H368" s="385"/>
    </row>
    <row r="369">
      <c r="E369" s="167"/>
      <c r="F369" s="167"/>
      <c r="G369" s="385"/>
      <c r="H369" s="385"/>
    </row>
    <row r="370">
      <c r="E370" s="167"/>
      <c r="F370" s="167"/>
      <c r="G370" s="385"/>
      <c r="H370" s="385"/>
    </row>
    <row r="371">
      <c r="E371" s="167"/>
      <c r="F371" s="167"/>
      <c r="G371" s="385"/>
      <c r="H371" s="385"/>
    </row>
    <row r="372">
      <c r="E372" s="167"/>
      <c r="F372" s="167"/>
      <c r="G372" s="385"/>
      <c r="H372" s="385"/>
    </row>
    <row r="373">
      <c r="E373" s="167"/>
      <c r="F373" s="167"/>
      <c r="G373" s="385"/>
      <c r="H373" s="385"/>
    </row>
    <row r="374">
      <c r="E374" s="167"/>
      <c r="F374" s="167"/>
      <c r="G374" s="385"/>
      <c r="H374" s="385"/>
    </row>
    <row r="375">
      <c r="E375" s="167"/>
      <c r="F375" s="167"/>
      <c r="G375" s="385"/>
      <c r="H375" s="385"/>
    </row>
    <row r="376">
      <c r="E376" s="167"/>
      <c r="F376" s="167"/>
      <c r="G376" s="385"/>
      <c r="H376" s="385"/>
    </row>
    <row r="377">
      <c r="E377" s="167"/>
      <c r="F377" s="167"/>
      <c r="G377" s="385"/>
      <c r="H377" s="385"/>
    </row>
    <row r="378">
      <c r="E378" s="167"/>
      <c r="F378" s="167"/>
      <c r="G378" s="385"/>
      <c r="H378" s="385"/>
    </row>
    <row r="379">
      <c r="E379" s="167"/>
      <c r="F379" s="167"/>
      <c r="G379" s="385"/>
      <c r="H379" s="385"/>
    </row>
    <row r="380">
      <c r="E380" s="167"/>
      <c r="F380" s="167"/>
      <c r="G380" s="385"/>
      <c r="H380" s="385"/>
    </row>
    <row r="381">
      <c r="E381" s="167"/>
      <c r="F381" s="167"/>
      <c r="G381" s="385"/>
      <c r="H381" s="385"/>
    </row>
    <row r="382">
      <c r="E382" s="167"/>
      <c r="F382" s="167"/>
      <c r="G382" s="385"/>
      <c r="H382" s="385"/>
    </row>
    <row r="383">
      <c r="E383" s="167"/>
      <c r="F383" s="167"/>
      <c r="G383" s="385"/>
      <c r="H383" s="385"/>
    </row>
    <row r="384">
      <c r="E384" s="167"/>
      <c r="F384" s="167"/>
      <c r="G384" s="385"/>
      <c r="H384" s="385"/>
    </row>
    <row r="385">
      <c r="E385" s="167"/>
      <c r="F385" s="167"/>
      <c r="G385" s="385"/>
      <c r="H385" s="385"/>
    </row>
    <row r="386">
      <c r="E386" s="167"/>
      <c r="F386" s="167"/>
      <c r="G386" s="385"/>
      <c r="H386" s="385"/>
    </row>
    <row r="387">
      <c r="E387" s="167"/>
      <c r="F387" s="167"/>
      <c r="G387" s="385"/>
      <c r="H387" s="385"/>
    </row>
    <row r="388">
      <c r="E388" s="167"/>
      <c r="F388" s="167"/>
      <c r="G388" s="385"/>
      <c r="H388" s="385"/>
    </row>
    <row r="389">
      <c r="E389" s="167"/>
      <c r="F389" s="167"/>
      <c r="G389" s="385"/>
      <c r="H389" s="385"/>
    </row>
    <row r="390">
      <c r="E390" s="167"/>
      <c r="F390" s="167"/>
      <c r="G390" s="385"/>
      <c r="H390" s="385"/>
    </row>
    <row r="391">
      <c r="E391" s="167"/>
      <c r="F391" s="167"/>
      <c r="G391" s="385"/>
      <c r="H391" s="385"/>
    </row>
    <row r="392">
      <c r="E392" s="167"/>
      <c r="F392" s="167"/>
      <c r="G392" s="385"/>
      <c r="H392" s="385"/>
    </row>
    <row r="393">
      <c r="E393" s="167"/>
      <c r="F393" s="167"/>
      <c r="G393" s="385"/>
      <c r="H393" s="385"/>
    </row>
    <row r="394">
      <c r="E394" s="167"/>
      <c r="F394" s="167"/>
      <c r="G394" s="385"/>
      <c r="H394" s="385"/>
    </row>
    <row r="395">
      <c r="E395" s="167"/>
      <c r="F395" s="167"/>
      <c r="G395" s="385"/>
      <c r="H395" s="385"/>
    </row>
    <row r="396">
      <c r="E396" s="167"/>
      <c r="F396" s="167"/>
      <c r="G396" s="385"/>
      <c r="H396" s="385"/>
    </row>
    <row r="397">
      <c r="E397" s="167"/>
      <c r="F397" s="167"/>
      <c r="G397" s="385"/>
      <c r="H397" s="385"/>
    </row>
    <row r="398">
      <c r="E398" s="167"/>
      <c r="F398" s="167"/>
      <c r="G398" s="385"/>
      <c r="H398" s="385"/>
    </row>
    <row r="399">
      <c r="E399" s="167"/>
      <c r="F399" s="167"/>
      <c r="G399" s="385"/>
      <c r="H399" s="385"/>
    </row>
    <row r="400">
      <c r="E400" s="167"/>
      <c r="F400" s="167"/>
      <c r="G400" s="385"/>
      <c r="H400" s="385"/>
    </row>
    <row r="401">
      <c r="E401" s="167"/>
      <c r="F401" s="167"/>
      <c r="G401" s="385"/>
      <c r="H401" s="385"/>
    </row>
    <row r="402">
      <c r="E402" s="167"/>
      <c r="F402" s="167"/>
      <c r="G402" s="385"/>
      <c r="H402" s="385"/>
    </row>
    <row r="403">
      <c r="E403" s="167"/>
      <c r="F403" s="167"/>
      <c r="G403" s="385"/>
      <c r="H403" s="385"/>
    </row>
    <row r="404">
      <c r="E404" s="167"/>
      <c r="F404" s="167"/>
      <c r="G404" s="385"/>
      <c r="H404" s="385"/>
    </row>
    <row r="405">
      <c r="E405" s="167"/>
      <c r="F405" s="167"/>
      <c r="G405" s="385"/>
      <c r="H405" s="385"/>
    </row>
    <row r="406">
      <c r="E406" s="167"/>
      <c r="F406" s="167"/>
      <c r="G406" s="385"/>
      <c r="H406" s="385"/>
    </row>
    <row r="407">
      <c r="E407" s="167"/>
      <c r="F407" s="167"/>
      <c r="G407" s="385"/>
      <c r="H407" s="385"/>
    </row>
    <row r="408">
      <c r="E408" s="167"/>
      <c r="F408" s="167"/>
      <c r="G408" s="385"/>
      <c r="H408" s="385"/>
    </row>
    <row r="409">
      <c r="E409" s="167"/>
      <c r="F409" s="167"/>
      <c r="G409" s="385"/>
      <c r="H409" s="385"/>
    </row>
    <row r="410">
      <c r="E410" s="167"/>
      <c r="F410" s="167"/>
      <c r="G410" s="385"/>
      <c r="H410" s="385"/>
    </row>
    <row r="411">
      <c r="E411" s="167"/>
      <c r="F411" s="167"/>
      <c r="G411" s="385"/>
      <c r="H411" s="385"/>
    </row>
    <row r="412">
      <c r="E412" s="167"/>
      <c r="F412" s="167"/>
      <c r="G412" s="385"/>
      <c r="H412" s="385"/>
    </row>
    <row r="413">
      <c r="E413" s="167"/>
      <c r="F413" s="167"/>
      <c r="G413" s="385"/>
      <c r="H413" s="385"/>
    </row>
    <row r="414">
      <c r="E414" s="167"/>
      <c r="F414" s="167"/>
      <c r="G414" s="385"/>
      <c r="H414" s="385"/>
    </row>
    <row r="415">
      <c r="E415" s="167"/>
      <c r="F415" s="167"/>
      <c r="G415" s="385"/>
      <c r="H415" s="385"/>
    </row>
    <row r="416">
      <c r="E416" s="167"/>
      <c r="F416" s="167"/>
      <c r="G416" s="385"/>
      <c r="H416" s="385"/>
    </row>
    <row r="417">
      <c r="E417" s="167"/>
      <c r="F417" s="167"/>
      <c r="G417" s="385"/>
      <c r="H417" s="385"/>
    </row>
    <row r="418">
      <c r="E418" s="167"/>
      <c r="F418" s="167"/>
      <c r="G418" s="385"/>
      <c r="H418" s="385"/>
    </row>
    <row r="419">
      <c r="E419" s="167"/>
      <c r="F419" s="167"/>
      <c r="G419" s="385"/>
      <c r="H419" s="385"/>
    </row>
    <row r="420">
      <c r="E420" s="167"/>
      <c r="F420" s="167"/>
      <c r="G420" s="385"/>
      <c r="H420" s="385"/>
    </row>
    <row r="421">
      <c r="E421" s="167"/>
      <c r="F421" s="167"/>
      <c r="G421" s="385"/>
      <c r="H421" s="385"/>
    </row>
    <row r="422">
      <c r="E422" s="167"/>
      <c r="F422" s="167"/>
      <c r="G422" s="385"/>
      <c r="H422" s="385"/>
    </row>
    <row r="423">
      <c r="E423" s="167"/>
      <c r="F423" s="167"/>
      <c r="G423" s="385"/>
      <c r="H423" s="385"/>
    </row>
    <row r="424">
      <c r="E424" s="167"/>
      <c r="F424" s="167"/>
      <c r="G424" s="385"/>
      <c r="H424" s="385"/>
    </row>
    <row r="425">
      <c r="E425" s="167"/>
      <c r="F425" s="167"/>
      <c r="G425" s="385"/>
      <c r="H425" s="385"/>
    </row>
    <row r="426">
      <c r="E426" s="167"/>
      <c r="F426" s="167"/>
      <c r="G426" s="385"/>
      <c r="H426" s="385"/>
    </row>
    <row r="427">
      <c r="E427" s="167"/>
      <c r="F427" s="167"/>
      <c r="G427" s="385"/>
      <c r="H427" s="385"/>
    </row>
    <row r="428">
      <c r="E428" s="167"/>
      <c r="F428" s="167"/>
      <c r="G428" s="385"/>
      <c r="H428" s="385"/>
    </row>
    <row r="429">
      <c r="E429" s="167"/>
      <c r="F429" s="167"/>
      <c r="G429" s="385"/>
      <c r="H429" s="385"/>
    </row>
    <row r="430">
      <c r="E430" s="167"/>
      <c r="F430" s="167"/>
      <c r="G430" s="385"/>
      <c r="H430" s="385"/>
    </row>
    <row r="431">
      <c r="E431" s="167"/>
      <c r="F431" s="167"/>
      <c r="G431" s="385"/>
      <c r="H431" s="385"/>
    </row>
    <row r="432">
      <c r="E432" s="167"/>
      <c r="F432" s="167"/>
      <c r="G432" s="385"/>
      <c r="H432" s="385"/>
    </row>
    <row r="433">
      <c r="E433" s="167"/>
      <c r="F433" s="167"/>
      <c r="G433" s="385"/>
      <c r="H433" s="385"/>
    </row>
    <row r="434">
      <c r="E434" s="167"/>
      <c r="F434" s="167"/>
      <c r="G434" s="385"/>
      <c r="H434" s="385"/>
    </row>
    <row r="435">
      <c r="E435" s="167"/>
      <c r="F435" s="167"/>
      <c r="G435" s="385"/>
      <c r="H435" s="385"/>
    </row>
    <row r="436">
      <c r="E436" s="167"/>
      <c r="F436" s="167"/>
      <c r="G436" s="385"/>
      <c r="H436" s="385"/>
    </row>
    <row r="437">
      <c r="E437" s="167"/>
      <c r="F437" s="167"/>
      <c r="G437" s="385"/>
      <c r="H437" s="385"/>
    </row>
    <row r="438">
      <c r="E438" s="167"/>
      <c r="F438" s="167"/>
      <c r="G438" s="385"/>
      <c r="H438" s="385"/>
    </row>
    <row r="439">
      <c r="E439" s="167"/>
      <c r="F439" s="167"/>
      <c r="G439" s="385"/>
      <c r="H439" s="385"/>
    </row>
    <row r="440">
      <c r="E440" s="167"/>
      <c r="F440" s="167"/>
      <c r="G440" s="385"/>
      <c r="H440" s="385"/>
    </row>
    <row r="441">
      <c r="E441" s="167"/>
      <c r="F441" s="167"/>
      <c r="G441" s="385"/>
      <c r="H441" s="385"/>
    </row>
    <row r="442">
      <c r="E442" s="167"/>
      <c r="F442" s="167"/>
      <c r="G442" s="385"/>
      <c r="H442" s="385"/>
    </row>
    <row r="443">
      <c r="E443" s="167"/>
      <c r="F443" s="167"/>
      <c r="G443" s="385"/>
      <c r="H443" s="385"/>
    </row>
    <row r="444">
      <c r="E444" s="167"/>
      <c r="F444" s="167"/>
      <c r="G444" s="385"/>
      <c r="H444" s="385"/>
    </row>
    <row r="445">
      <c r="E445" s="167"/>
      <c r="F445" s="167"/>
      <c r="G445" s="385"/>
      <c r="H445" s="385"/>
    </row>
    <row r="446">
      <c r="E446" s="167"/>
      <c r="F446" s="167"/>
      <c r="G446" s="385"/>
      <c r="H446" s="385"/>
    </row>
    <row r="447">
      <c r="E447" s="167"/>
      <c r="F447" s="167"/>
      <c r="G447" s="385"/>
      <c r="H447" s="385"/>
    </row>
    <row r="448">
      <c r="E448" s="167"/>
      <c r="F448" s="167"/>
      <c r="G448" s="385"/>
      <c r="H448" s="385"/>
    </row>
    <row r="449">
      <c r="E449" s="167"/>
      <c r="F449" s="167"/>
      <c r="G449" s="385"/>
      <c r="H449" s="385"/>
    </row>
    <row r="450">
      <c r="E450" s="167"/>
      <c r="F450" s="167"/>
      <c r="G450" s="385"/>
      <c r="H450" s="385"/>
    </row>
    <row r="451">
      <c r="E451" s="167"/>
      <c r="F451" s="167"/>
      <c r="G451" s="385"/>
      <c r="H451" s="385"/>
    </row>
    <row r="452">
      <c r="E452" s="167"/>
      <c r="F452" s="167"/>
      <c r="G452" s="385"/>
      <c r="H452" s="385"/>
    </row>
    <row r="453">
      <c r="E453" s="167"/>
      <c r="F453" s="167"/>
      <c r="G453" s="385"/>
      <c r="H453" s="385"/>
    </row>
    <row r="454">
      <c r="E454" s="167"/>
      <c r="F454" s="167"/>
      <c r="G454" s="385"/>
      <c r="H454" s="385"/>
    </row>
    <row r="455">
      <c r="E455" s="167"/>
      <c r="F455" s="167"/>
      <c r="G455" s="385"/>
      <c r="H455" s="385"/>
    </row>
    <row r="456">
      <c r="E456" s="167"/>
      <c r="F456" s="167"/>
      <c r="G456" s="385"/>
      <c r="H456" s="385"/>
    </row>
    <row r="457">
      <c r="E457" s="167"/>
      <c r="F457" s="167"/>
      <c r="G457" s="385"/>
      <c r="H457" s="385"/>
    </row>
    <row r="458">
      <c r="E458" s="167"/>
      <c r="F458" s="167"/>
      <c r="G458" s="385"/>
      <c r="H458" s="385"/>
    </row>
    <row r="459">
      <c r="E459" s="167"/>
      <c r="F459" s="167"/>
      <c r="G459" s="385"/>
      <c r="H459" s="385"/>
    </row>
    <row r="460">
      <c r="E460" s="167"/>
      <c r="F460" s="167"/>
      <c r="G460" s="385"/>
      <c r="H460" s="385"/>
    </row>
    <row r="461">
      <c r="E461" s="167"/>
      <c r="F461" s="167"/>
      <c r="G461" s="385"/>
      <c r="H461" s="385"/>
    </row>
    <row r="462">
      <c r="E462" s="167"/>
      <c r="F462" s="167"/>
      <c r="G462" s="385"/>
      <c r="H462" s="385"/>
    </row>
    <row r="463">
      <c r="E463" s="167"/>
      <c r="F463" s="167"/>
      <c r="G463" s="385"/>
      <c r="H463" s="385"/>
    </row>
    <row r="464">
      <c r="E464" s="167"/>
      <c r="F464" s="167"/>
      <c r="G464" s="385"/>
      <c r="H464" s="385"/>
    </row>
    <row r="465">
      <c r="E465" s="167"/>
      <c r="F465" s="167"/>
      <c r="G465" s="385"/>
      <c r="H465" s="385"/>
    </row>
    <row r="466">
      <c r="E466" s="167"/>
      <c r="F466" s="167"/>
      <c r="G466" s="385"/>
      <c r="H466" s="385"/>
    </row>
    <row r="467">
      <c r="E467" s="167"/>
      <c r="F467" s="167"/>
      <c r="G467" s="385"/>
      <c r="H467" s="385"/>
    </row>
    <row r="468">
      <c r="E468" s="167"/>
      <c r="F468" s="167"/>
      <c r="G468" s="385"/>
      <c r="H468" s="385"/>
    </row>
    <row r="469">
      <c r="E469" s="167"/>
      <c r="F469" s="167"/>
      <c r="G469" s="385"/>
      <c r="H469" s="385"/>
    </row>
    <row r="470">
      <c r="E470" s="167"/>
      <c r="F470" s="167"/>
      <c r="G470" s="385"/>
      <c r="H470" s="385"/>
    </row>
    <row r="471">
      <c r="E471" s="167"/>
      <c r="F471" s="167"/>
      <c r="G471" s="385"/>
      <c r="H471" s="385"/>
    </row>
    <row r="472">
      <c r="E472" s="167"/>
      <c r="F472" s="167"/>
      <c r="G472" s="385"/>
      <c r="H472" s="385"/>
    </row>
    <row r="473">
      <c r="E473" s="167"/>
      <c r="F473" s="167"/>
      <c r="G473" s="385"/>
      <c r="H473" s="385"/>
    </row>
    <row r="474">
      <c r="E474" s="167"/>
      <c r="F474" s="167"/>
      <c r="G474" s="385"/>
      <c r="H474" s="385"/>
    </row>
    <row r="475">
      <c r="E475" s="167"/>
      <c r="F475" s="167"/>
      <c r="G475" s="385"/>
      <c r="H475" s="385"/>
    </row>
    <row r="476">
      <c r="E476" s="167"/>
      <c r="F476" s="167"/>
      <c r="G476" s="385"/>
      <c r="H476" s="385"/>
    </row>
    <row r="477">
      <c r="E477" s="167"/>
      <c r="F477" s="167"/>
      <c r="G477" s="385"/>
      <c r="H477" s="385"/>
    </row>
    <row r="478">
      <c r="E478" s="167"/>
      <c r="F478" s="167"/>
      <c r="G478" s="385"/>
      <c r="H478" s="385"/>
    </row>
    <row r="479">
      <c r="E479" s="167"/>
      <c r="F479" s="167"/>
      <c r="G479" s="385"/>
      <c r="H479" s="385"/>
    </row>
    <row r="480">
      <c r="E480" s="167"/>
      <c r="F480" s="167"/>
      <c r="G480" s="385"/>
      <c r="H480" s="385"/>
    </row>
    <row r="481">
      <c r="E481" s="167"/>
      <c r="F481" s="167"/>
      <c r="G481" s="385"/>
      <c r="H481" s="385"/>
    </row>
    <row r="482">
      <c r="E482" s="167"/>
      <c r="F482" s="167"/>
      <c r="G482" s="385"/>
      <c r="H482" s="385"/>
    </row>
    <row r="483">
      <c r="E483" s="167"/>
      <c r="F483" s="167"/>
      <c r="G483" s="385"/>
      <c r="H483" s="385"/>
    </row>
    <row r="484">
      <c r="E484" s="167"/>
      <c r="F484" s="167"/>
      <c r="G484" s="385"/>
      <c r="H484" s="385"/>
    </row>
    <row r="485">
      <c r="E485" s="167"/>
      <c r="F485" s="167"/>
      <c r="G485" s="385"/>
      <c r="H485" s="385"/>
    </row>
    <row r="486">
      <c r="E486" s="167"/>
      <c r="F486" s="167"/>
      <c r="G486" s="385"/>
      <c r="H486" s="385"/>
    </row>
    <row r="487">
      <c r="E487" s="167"/>
      <c r="F487" s="167"/>
      <c r="G487" s="385"/>
      <c r="H487" s="385"/>
    </row>
    <row r="488">
      <c r="E488" s="167"/>
      <c r="F488" s="167"/>
      <c r="G488" s="385"/>
      <c r="H488" s="385"/>
    </row>
    <row r="489">
      <c r="E489" s="167"/>
      <c r="F489" s="167"/>
      <c r="G489" s="385"/>
      <c r="H489" s="385"/>
    </row>
    <row r="490">
      <c r="E490" s="167"/>
      <c r="F490" s="167"/>
      <c r="G490" s="385"/>
      <c r="H490" s="385"/>
    </row>
    <row r="491">
      <c r="E491" s="167"/>
      <c r="F491" s="167"/>
      <c r="G491" s="385"/>
      <c r="H491" s="385"/>
    </row>
    <row r="492">
      <c r="E492" s="167"/>
      <c r="F492" s="167"/>
      <c r="G492" s="385"/>
      <c r="H492" s="385"/>
    </row>
    <row r="493">
      <c r="E493" s="167"/>
      <c r="F493" s="167"/>
      <c r="G493" s="385"/>
      <c r="H493" s="385"/>
    </row>
    <row r="494">
      <c r="E494" s="167"/>
      <c r="F494" s="167"/>
      <c r="G494" s="385"/>
      <c r="H494" s="385"/>
    </row>
    <row r="495">
      <c r="E495" s="167"/>
      <c r="F495" s="167"/>
      <c r="G495" s="385"/>
      <c r="H495" s="385"/>
    </row>
    <row r="496">
      <c r="E496" s="167"/>
      <c r="F496" s="167"/>
      <c r="G496" s="385"/>
      <c r="H496" s="385"/>
    </row>
    <row r="497">
      <c r="E497" s="167"/>
      <c r="F497" s="167"/>
      <c r="G497" s="385"/>
      <c r="H497" s="385"/>
    </row>
    <row r="498">
      <c r="E498" s="167"/>
      <c r="F498" s="167"/>
      <c r="G498" s="385"/>
      <c r="H498" s="385"/>
    </row>
    <row r="499">
      <c r="E499" s="167"/>
      <c r="F499" s="167"/>
      <c r="G499" s="385"/>
      <c r="H499" s="385"/>
    </row>
    <row r="500">
      <c r="E500" s="167"/>
      <c r="F500" s="167"/>
      <c r="G500" s="385"/>
      <c r="H500" s="385"/>
    </row>
    <row r="501">
      <c r="E501" s="167"/>
      <c r="F501" s="167"/>
      <c r="G501" s="385"/>
      <c r="H501" s="385"/>
    </row>
    <row r="502">
      <c r="E502" s="167"/>
      <c r="F502" s="167"/>
      <c r="G502" s="385"/>
      <c r="H502" s="385"/>
    </row>
    <row r="503">
      <c r="E503" s="167"/>
      <c r="F503" s="167"/>
      <c r="G503" s="385"/>
      <c r="H503" s="385"/>
    </row>
    <row r="504">
      <c r="E504" s="167"/>
      <c r="F504" s="167"/>
      <c r="G504" s="385"/>
      <c r="H504" s="385"/>
    </row>
    <row r="505">
      <c r="E505" s="167"/>
      <c r="F505" s="167"/>
      <c r="G505" s="385"/>
      <c r="H505" s="385"/>
    </row>
    <row r="506">
      <c r="E506" s="167"/>
      <c r="F506" s="167"/>
      <c r="G506" s="385"/>
      <c r="H506" s="385"/>
    </row>
    <row r="507">
      <c r="E507" s="167"/>
      <c r="F507" s="167"/>
      <c r="G507" s="385"/>
      <c r="H507" s="385"/>
    </row>
    <row r="508">
      <c r="E508" s="167"/>
      <c r="F508" s="167"/>
      <c r="G508" s="385"/>
      <c r="H508" s="385"/>
    </row>
    <row r="509">
      <c r="E509" s="167"/>
      <c r="F509" s="167"/>
      <c r="G509" s="385"/>
      <c r="H509" s="385"/>
    </row>
    <row r="510">
      <c r="E510" s="167"/>
      <c r="F510" s="167"/>
      <c r="G510" s="385"/>
      <c r="H510" s="385"/>
    </row>
    <row r="511">
      <c r="E511" s="167"/>
      <c r="F511" s="167"/>
      <c r="G511" s="385"/>
      <c r="H511" s="385"/>
    </row>
    <row r="512">
      <c r="E512" s="167"/>
      <c r="F512" s="167"/>
      <c r="G512" s="385"/>
      <c r="H512" s="385"/>
    </row>
    <row r="513">
      <c r="E513" s="167"/>
      <c r="F513" s="167"/>
      <c r="G513" s="385"/>
      <c r="H513" s="385"/>
    </row>
    <row r="514">
      <c r="E514" s="167"/>
      <c r="F514" s="167"/>
      <c r="G514" s="385"/>
      <c r="H514" s="385"/>
    </row>
    <row r="515">
      <c r="E515" s="167"/>
      <c r="F515" s="167"/>
      <c r="G515" s="385"/>
      <c r="H515" s="385"/>
    </row>
    <row r="516">
      <c r="E516" s="167"/>
      <c r="F516" s="167"/>
      <c r="G516" s="385"/>
      <c r="H516" s="385"/>
    </row>
    <row r="517">
      <c r="E517" s="167"/>
      <c r="F517" s="167"/>
      <c r="G517" s="385"/>
      <c r="H517" s="385"/>
    </row>
    <row r="518">
      <c r="E518" s="167"/>
      <c r="F518" s="167"/>
      <c r="G518" s="385"/>
      <c r="H518" s="385"/>
    </row>
    <row r="519">
      <c r="E519" s="167"/>
      <c r="F519" s="167"/>
      <c r="G519" s="385"/>
      <c r="H519" s="385"/>
    </row>
    <row r="520">
      <c r="E520" s="167"/>
      <c r="F520" s="167"/>
      <c r="G520" s="385"/>
      <c r="H520" s="385"/>
    </row>
    <row r="521">
      <c r="E521" s="167"/>
      <c r="F521" s="167"/>
      <c r="G521" s="385"/>
      <c r="H521" s="385"/>
    </row>
    <row r="522">
      <c r="E522" s="167"/>
      <c r="F522" s="167"/>
      <c r="G522" s="385"/>
      <c r="H522" s="385"/>
    </row>
    <row r="523">
      <c r="E523" s="167"/>
      <c r="F523" s="167"/>
      <c r="G523" s="385"/>
      <c r="H523" s="385"/>
    </row>
    <row r="524">
      <c r="E524" s="167"/>
      <c r="F524" s="167"/>
      <c r="G524" s="385"/>
      <c r="H524" s="385"/>
    </row>
    <row r="525">
      <c r="E525" s="167"/>
      <c r="F525" s="167"/>
      <c r="G525" s="385"/>
      <c r="H525" s="385"/>
    </row>
    <row r="526">
      <c r="E526" s="167"/>
      <c r="F526" s="167"/>
      <c r="G526" s="385"/>
      <c r="H526" s="385"/>
    </row>
    <row r="527">
      <c r="E527" s="167"/>
      <c r="F527" s="167"/>
      <c r="G527" s="385"/>
      <c r="H527" s="385"/>
    </row>
    <row r="528">
      <c r="E528" s="167"/>
      <c r="F528" s="167"/>
      <c r="G528" s="385"/>
      <c r="H528" s="385"/>
    </row>
    <row r="529">
      <c r="E529" s="167"/>
      <c r="F529" s="167"/>
      <c r="G529" s="385"/>
      <c r="H529" s="385"/>
    </row>
    <row r="530">
      <c r="E530" s="167"/>
      <c r="F530" s="167"/>
      <c r="G530" s="385"/>
      <c r="H530" s="385"/>
    </row>
    <row r="531">
      <c r="E531" s="167"/>
      <c r="F531" s="167"/>
      <c r="G531" s="385"/>
      <c r="H531" s="385"/>
    </row>
    <row r="532">
      <c r="E532" s="167"/>
      <c r="F532" s="167"/>
      <c r="G532" s="385"/>
      <c r="H532" s="385"/>
    </row>
    <row r="533">
      <c r="E533" s="167"/>
      <c r="F533" s="167"/>
      <c r="G533" s="385"/>
      <c r="H533" s="385"/>
    </row>
    <row r="534">
      <c r="E534" s="167"/>
      <c r="F534" s="167"/>
      <c r="G534" s="385"/>
      <c r="H534" s="385"/>
    </row>
    <row r="535">
      <c r="E535" s="167"/>
      <c r="F535" s="167"/>
      <c r="G535" s="385"/>
      <c r="H535" s="385"/>
    </row>
    <row r="536">
      <c r="E536" s="167"/>
      <c r="F536" s="167"/>
      <c r="G536" s="385"/>
      <c r="H536" s="385"/>
    </row>
    <row r="537">
      <c r="E537" s="167"/>
      <c r="F537" s="167"/>
      <c r="G537" s="385"/>
      <c r="H537" s="385"/>
    </row>
    <row r="538">
      <c r="E538" s="167"/>
      <c r="F538" s="167"/>
      <c r="G538" s="385"/>
      <c r="H538" s="385"/>
    </row>
    <row r="539">
      <c r="E539" s="167"/>
      <c r="F539" s="167"/>
      <c r="G539" s="385"/>
      <c r="H539" s="385"/>
    </row>
    <row r="540">
      <c r="E540" s="167"/>
      <c r="F540" s="167"/>
      <c r="G540" s="385"/>
      <c r="H540" s="385"/>
    </row>
    <row r="541">
      <c r="E541" s="167"/>
      <c r="F541" s="167"/>
      <c r="G541" s="385"/>
      <c r="H541" s="385"/>
    </row>
    <row r="542">
      <c r="E542" s="167"/>
      <c r="F542" s="167"/>
      <c r="G542" s="385"/>
      <c r="H542" s="385"/>
    </row>
    <row r="543">
      <c r="E543" s="167"/>
      <c r="F543" s="167"/>
      <c r="G543" s="385"/>
      <c r="H543" s="385"/>
    </row>
    <row r="544">
      <c r="E544" s="167"/>
      <c r="F544" s="167"/>
      <c r="G544" s="385"/>
      <c r="H544" s="385"/>
    </row>
    <row r="545">
      <c r="E545" s="167"/>
      <c r="F545" s="167"/>
      <c r="G545" s="385"/>
      <c r="H545" s="385"/>
    </row>
    <row r="546">
      <c r="E546" s="167"/>
      <c r="F546" s="167"/>
      <c r="G546" s="385"/>
      <c r="H546" s="385"/>
    </row>
    <row r="547">
      <c r="E547" s="167"/>
      <c r="F547" s="167"/>
      <c r="G547" s="385"/>
      <c r="H547" s="385"/>
    </row>
    <row r="548">
      <c r="E548" s="167"/>
      <c r="F548" s="167"/>
      <c r="G548" s="385"/>
      <c r="H548" s="385"/>
    </row>
    <row r="549">
      <c r="E549" s="167"/>
      <c r="F549" s="167"/>
      <c r="G549" s="385"/>
      <c r="H549" s="385"/>
    </row>
    <row r="550">
      <c r="E550" s="167"/>
      <c r="F550" s="167"/>
      <c r="G550" s="385"/>
      <c r="H550" s="385"/>
    </row>
    <row r="551">
      <c r="E551" s="167"/>
      <c r="F551" s="167"/>
      <c r="G551" s="385"/>
      <c r="H551" s="385"/>
    </row>
    <row r="552">
      <c r="E552" s="167"/>
      <c r="F552" s="167"/>
      <c r="G552" s="385"/>
      <c r="H552" s="385"/>
    </row>
    <row r="553">
      <c r="E553" s="167"/>
      <c r="F553" s="167"/>
      <c r="G553" s="385"/>
      <c r="H553" s="385"/>
    </row>
    <row r="554">
      <c r="E554" s="167"/>
      <c r="F554" s="167"/>
      <c r="G554" s="385"/>
      <c r="H554" s="385"/>
    </row>
    <row r="555">
      <c r="E555" s="167"/>
      <c r="F555" s="167"/>
      <c r="G555" s="385"/>
      <c r="H555" s="385"/>
    </row>
    <row r="556">
      <c r="E556" s="167"/>
      <c r="F556" s="167"/>
      <c r="G556" s="385"/>
      <c r="H556" s="385"/>
    </row>
    <row r="557">
      <c r="E557" s="167"/>
      <c r="F557" s="167"/>
      <c r="G557" s="385"/>
      <c r="H557" s="385"/>
    </row>
    <row r="558">
      <c r="E558" s="167"/>
      <c r="F558" s="167"/>
      <c r="G558" s="385"/>
      <c r="H558" s="385"/>
    </row>
    <row r="559">
      <c r="E559" s="167"/>
      <c r="F559" s="167"/>
      <c r="G559" s="385"/>
      <c r="H559" s="385"/>
    </row>
    <row r="560">
      <c r="E560" s="167"/>
      <c r="F560" s="167"/>
      <c r="G560" s="385"/>
      <c r="H560" s="385"/>
    </row>
    <row r="561">
      <c r="E561" s="167"/>
      <c r="F561" s="167"/>
      <c r="G561" s="385"/>
      <c r="H561" s="385"/>
    </row>
    <row r="562">
      <c r="E562" s="167"/>
      <c r="F562" s="167"/>
      <c r="G562" s="385"/>
      <c r="H562" s="385"/>
    </row>
    <row r="563">
      <c r="E563" s="167"/>
      <c r="F563" s="167"/>
      <c r="G563" s="385"/>
      <c r="H563" s="385"/>
    </row>
    <row r="564">
      <c r="E564" s="167"/>
      <c r="F564" s="167"/>
      <c r="G564" s="385"/>
      <c r="H564" s="385"/>
    </row>
    <row r="565">
      <c r="E565" s="167"/>
      <c r="F565" s="167"/>
      <c r="G565" s="385"/>
      <c r="H565" s="385"/>
    </row>
    <row r="566">
      <c r="E566" s="167"/>
      <c r="F566" s="167"/>
      <c r="G566" s="385"/>
      <c r="H566" s="385"/>
    </row>
    <row r="567">
      <c r="E567" s="167"/>
      <c r="F567" s="167"/>
      <c r="G567" s="385"/>
      <c r="H567" s="385"/>
    </row>
    <row r="568">
      <c r="E568" s="167"/>
      <c r="F568" s="167"/>
      <c r="G568" s="385"/>
      <c r="H568" s="385"/>
    </row>
    <row r="569">
      <c r="E569" s="167"/>
      <c r="F569" s="167"/>
      <c r="G569" s="385"/>
      <c r="H569" s="385"/>
    </row>
    <row r="570">
      <c r="E570" s="167"/>
      <c r="F570" s="167"/>
      <c r="G570" s="385"/>
      <c r="H570" s="385"/>
    </row>
    <row r="571">
      <c r="E571" s="167"/>
      <c r="F571" s="167"/>
      <c r="G571" s="385"/>
      <c r="H571" s="385"/>
    </row>
    <row r="572">
      <c r="E572" s="167"/>
      <c r="F572" s="167"/>
      <c r="G572" s="385"/>
      <c r="H572" s="385"/>
    </row>
    <row r="573">
      <c r="E573" s="167"/>
      <c r="F573" s="167"/>
      <c r="G573" s="385"/>
      <c r="H573" s="385"/>
    </row>
    <row r="574">
      <c r="E574" s="167"/>
      <c r="F574" s="167"/>
      <c r="G574" s="385"/>
      <c r="H574" s="385"/>
    </row>
    <row r="575">
      <c r="E575" s="167"/>
      <c r="F575" s="167"/>
      <c r="G575" s="385"/>
      <c r="H575" s="385"/>
    </row>
    <row r="576">
      <c r="E576" s="167"/>
      <c r="F576" s="167"/>
      <c r="G576" s="385"/>
      <c r="H576" s="385"/>
    </row>
    <row r="577">
      <c r="E577" s="167"/>
      <c r="F577" s="167"/>
      <c r="G577" s="385"/>
      <c r="H577" s="385"/>
    </row>
    <row r="578">
      <c r="E578" s="167"/>
      <c r="F578" s="167"/>
      <c r="G578" s="385"/>
      <c r="H578" s="385"/>
    </row>
    <row r="579">
      <c r="E579" s="167"/>
      <c r="F579" s="167"/>
      <c r="G579" s="385"/>
      <c r="H579" s="385"/>
    </row>
    <row r="580">
      <c r="E580" s="167"/>
      <c r="F580" s="167"/>
      <c r="G580" s="385"/>
      <c r="H580" s="385"/>
    </row>
    <row r="581">
      <c r="E581" s="167"/>
      <c r="F581" s="167"/>
      <c r="G581" s="385"/>
      <c r="H581" s="385"/>
    </row>
    <row r="582">
      <c r="E582" s="167"/>
      <c r="F582" s="167"/>
      <c r="G582" s="385"/>
      <c r="H582" s="385"/>
    </row>
    <row r="583">
      <c r="E583" s="167"/>
      <c r="F583" s="167"/>
      <c r="G583" s="385"/>
      <c r="H583" s="385"/>
    </row>
    <row r="584">
      <c r="E584" s="167"/>
      <c r="F584" s="167"/>
      <c r="G584" s="385"/>
      <c r="H584" s="385"/>
    </row>
    <row r="585">
      <c r="E585" s="167"/>
      <c r="F585" s="167"/>
      <c r="G585" s="385"/>
      <c r="H585" s="385"/>
    </row>
    <row r="586">
      <c r="E586" s="167"/>
      <c r="F586" s="167"/>
      <c r="G586" s="385"/>
      <c r="H586" s="385"/>
    </row>
    <row r="587">
      <c r="E587" s="167"/>
      <c r="F587" s="167"/>
      <c r="G587" s="385"/>
      <c r="H587" s="385"/>
    </row>
    <row r="588">
      <c r="E588" s="167"/>
      <c r="F588" s="167"/>
      <c r="G588" s="385"/>
      <c r="H588" s="385"/>
    </row>
    <row r="589">
      <c r="E589" s="167"/>
      <c r="F589" s="167"/>
      <c r="G589" s="385"/>
      <c r="H589" s="385"/>
    </row>
    <row r="590">
      <c r="E590" s="167"/>
      <c r="F590" s="167"/>
      <c r="G590" s="385"/>
      <c r="H590" s="385"/>
    </row>
    <row r="591">
      <c r="E591" s="167"/>
      <c r="F591" s="167"/>
      <c r="G591" s="385"/>
      <c r="H591" s="385"/>
    </row>
    <row r="592">
      <c r="E592" s="167"/>
      <c r="F592" s="167"/>
      <c r="G592" s="385"/>
      <c r="H592" s="385"/>
    </row>
    <row r="593">
      <c r="E593" s="167"/>
      <c r="F593" s="167"/>
      <c r="G593" s="385"/>
      <c r="H593" s="385"/>
    </row>
    <row r="594">
      <c r="E594" s="167"/>
      <c r="F594" s="167"/>
      <c r="G594" s="385"/>
      <c r="H594" s="385"/>
    </row>
    <row r="595">
      <c r="E595" s="167"/>
      <c r="F595" s="167"/>
      <c r="G595" s="385"/>
      <c r="H595" s="385"/>
    </row>
    <row r="596">
      <c r="E596" s="167"/>
      <c r="F596" s="167"/>
      <c r="G596" s="385"/>
      <c r="H596" s="385"/>
    </row>
    <row r="597">
      <c r="E597" s="167"/>
      <c r="F597" s="167"/>
      <c r="G597" s="385"/>
      <c r="H597" s="385"/>
    </row>
    <row r="598">
      <c r="E598" s="167"/>
      <c r="F598" s="167"/>
      <c r="G598" s="385"/>
      <c r="H598" s="385"/>
    </row>
    <row r="599">
      <c r="E599" s="167"/>
      <c r="F599" s="167"/>
      <c r="G599" s="385"/>
      <c r="H599" s="385"/>
    </row>
    <row r="600">
      <c r="E600" s="167"/>
      <c r="F600" s="167"/>
      <c r="G600" s="385"/>
      <c r="H600" s="385"/>
    </row>
    <row r="601">
      <c r="E601" s="167"/>
      <c r="F601" s="167"/>
      <c r="G601" s="385"/>
      <c r="H601" s="385"/>
    </row>
    <row r="602">
      <c r="E602" s="167"/>
      <c r="F602" s="167"/>
      <c r="G602" s="385"/>
      <c r="H602" s="385"/>
    </row>
    <row r="603">
      <c r="E603" s="167"/>
      <c r="F603" s="167"/>
      <c r="G603" s="385"/>
      <c r="H603" s="385"/>
    </row>
    <row r="604">
      <c r="E604" s="167"/>
      <c r="F604" s="167"/>
      <c r="G604" s="385"/>
      <c r="H604" s="385"/>
    </row>
    <row r="605">
      <c r="E605" s="167"/>
      <c r="F605" s="167"/>
      <c r="G605" s="385"/>
      <c r="H605" s="385"/>
    </row>
    <row r="606">
      <c r="E606" s="167"/>
      <c r="F606" s="167"/>
      <c r="G606" s="385"/>
      <c r="H606" s="385"/>
    </row>
    <row r="607">
      <c r="E607" s="167"/>
      <c r="F607" s="167"/>
      <c r="G607" s="385"/>
      <c r="H607" s="385"/>
    </row>
    <row r="608">
      <c r="E608" s="167"/>
      <c r="F608" s="167"/>
      <c r="G608" s="385"/>
      <c r="H608" s="385"/>
    </row>
    <row r="609">
      <c r="E609" s="167"/>
      <c r="F609" s="167"/>
      <c r="G609" s="385"/>
      <c r="H609" s="385"/>
    </row>
    <row r="610">
      <c r="E610" s="167"/>
      <c r="F610" s="167"/>
      <c r="G610" s="385"/>
      <c r="H610" s="385"/>
    </row>
    <row r="611">
      <c r="E611" s="167"/>
      <c r="F611" s="167"/>
      <c r="G611" s="385"/>
      <c r="H611" s="385"/>
    </row>
    <row r="612">
      <c r="E612" s="167"/>
      <c r="F612" s="167"/>
      <c r="G612" s="385"/>
      <c r="H612" s="385"/>
    </row>
    <row r="613">
      <c r="E613" s="167"/>
      <c r="F613" s="167"/>
      <c r="G613" s="385"/>
      <c r="H613" s="385"/>
    </row>
    <row r="614">
      <c r="E614" s="167"/>
      <c r="F614" s="167"/>
      <c r="G614" s="385"/>
      <c r="H614" s="385"/>
    </row>
    <row r="615">
      <c r="E615" s="167"/>
      <c r="F615" s="167"/>
      <c r="G615" s="385"/>
      <c r="H615" s="385"/>
    </row>
    <row r="616">
      <c r="E616" s="167"/>
      <c r="F616" s="167"/>
      <c r="G616" s="385"/>
      <c r="H616" s="385"/>
    </row>
    <row r="617">
      <c r="E617" s="167"/>
      <c r="F617" s="167"/>
      <c r="G617" s="385"/>
      <c r="H617" s="385"/>
    </row>
    <row r="618">
      <c r="E618" s="167"/>
      <c r="F618" s="167"/>
      <c r="G618" s="385"/>
      <c r="H618" s="385"/>
    </row>
    <row r="619">
      <c r="E619" s="167"/>
      <c r="F619" s="167"/>
      <c r="G619" s="385"/>
      <c r="H619" s="385"/>
    </row>
    <row r="620">
      <c r="E620" s="167"/>
      <c r="F620" s="167"/>
      <c r="G620" s="385"/>
      <c r="H620" s="385"/>
    </row>
    <row r="621">
      <c r="E621" s="167"/>
      <c r="F621" s="167"/>
      <c r="G621" s="385"/>
      <c r="H621" s="385"/>
    </row>
    <row r="622">
      <c r="E622" s="167"/>
      <c r="F622" s="167"/>
      <c r="G622" s="385"/>
      <c r="H622" s="385"/>
    </row>
    <row r="623">
      <c r="E623" s="167"/>
      <c r="F623" s="167"/>
      <c r="G623" s="385"/>
      <c r="H623" s="385"/>
    </row>
    <row r="624">
      <c r="E624" s="167"/>
      <c r="F624" s="167"/>
      <c r="G624" s="385"/>
      <c r="H624" s="385"/>
    </row>
    <row r="625">
      <c r="E625" s="167"/>
      <c r="F625" s="167"/>
      <c r="G625" s="385"/>
      <c r="H625" s="385"/>
    </row>
    <row r="626">
      <c r="E626" s="167"/>
      <c r="F626" s="167"/>
      <c r="G626" s="385"/>
      <c r="H626" s="385"/>
    </row>
    <row r="627">
      <c r="E627" s="167"/>
      <c r="F627" s="167"/>
      <c r="G627" s="385"/>
      <c r="H627" s="385"/>
    </row>
    <row r="628">
      <c r="E628" s="167"/>
      <c r="F628" s="167"/>
      <c r="G628" s="385"/>
      <c r="H628" s="385"/>
    </row>
    <row r="629">
      <c r="E629" s="167"/>
      <c r="F629" s="167"/>
      <c r="G629" s="385"/>
      <c r="H629" s="385"/>
    </row>
    <row r="630">
      <c r="E630" s="167"/>
      <c r="F630" s="167"/>
      <c r="G630" s="385"/>
      <c r="H630" s="385"/>
    </row>
    <row r="631">
      <c r="E631" s="167"/>
      <c r="F631" s="167"/>
      <c r="G631" s="385"/>
      <c r="H631" s="385"/>
    </row>
    <row r="632">
      <c r="E632" s="167"/>
      <c r="F632" s="167"/>
      <c r="G632" s="385"/>
      <c r="H632" s="385"/>
    </row>
    <row r="633">
      <c r="E633" s="167"/>
      <c r="F633" s="167"/>
      <c r="G633" s="385"/>
      <c r="H633" s="385"/>
    </row>
    <row r="634">
      <c r="E634" s="167"/>
      <c r="F634" s="167"/>
      <c r="G634" s="385"/>
      <c r="H634" s="385"/>
    </row>
    <row r="635">
      <c r="E635" s="167"/>
      <c r="F635" s="167"/>
      <c r="G635" s="385"/>
      <c r="H635" s="385"/>
    </row>
    <row r="636">
      <c r="E636" s="167"/>
      <c r="F636" s="167"/>
      <c r="G636" s="385"/>
      <c r="H636" s="385"/>
    </row>
    <row r="637">
      <c r="E637" s="167"/>
      <c r="F637" s="167"/>
      <c r="G637" s="385"/>
      <c r="H637" s="385"/>
    </row>
    <row r="638">
      <c r="E638" s="167"/>
      <c r="F638" s="167"/>
      <c r="G638" s="385"/>
      <c r="H638" s="385"/>
    </row>
    <row r="639">
      <c r="E639" s="167"/>
      <c r="F639" s="167"/>
      <c r="G639" s="385"/>
      <c r="H639" s="385"/>
    </row>
    <row r="640">
      <c r="E640" s="167"/>
      <c r="F640" s="167"/>
      <c r="G640" s="385"/>
      <c r="H640" s="385"/>
    </row>
    <row r="641">
      <c r="E641" s="167"/>
      <c r="F641" s="167"/>
      <c r="G641" s="385"/>
      <c r="H641" s="385"/>
    </row>
    <row r="642">
      <c r="E642" s="167"/>
      <c r="F642" s="167"/>
      <c r="G642" s="385"/>
      <c r="H642" s="385"/>
    </row>
    <row r="643">
      <c r="E643" s="167"/>
      <c r="F643" s="167"/>
      <c r="G643" s="385"/>
      <c r="H643" s="385"/>
    </row>
    <row r="644">
      <c r="E644" s="167"/>
      <c r="F644" s="167"/>
      <c r="G644" s="385"/>
      <c r="H644" s="385"/>
    </row>
    <row r="645">
      <c r="E645" s="167"/>
      <c r="F645" s="167"/>
      <c r="G645" s="385"/>
      <c r="H645" s="385"/>
    </row>
    <row r="646">
      <c r="E646" s="167"/>
      <c r="F646" s="167"/>
      <c r="G646" s="385"/>
      <c r="H646" s="385"/>
    </row>
    <row r="647">
      <c r="E647" s="167"/>
      <c r="F647" s="167"/>
      <c r="G647" s="385"/>
      <c r="H647" s="385"/>
    </row>
    <row r="648">
      <c r="E648" s="167"/>
      <c r="F648" s="167"/>
      <c r="G648" s="385"/>
      <c r="H648" s="385"/>
    </row>
    <row r="649">
      <c r="E649" s="167"/>
      <c r="F649" s="167"/>
      <c r="G649" s="385"/>
      <c r="H649" s="385"/>
    </row>
    <row r="650">
      <c r="E650" s="167"/>
      <c r="F650" s="167"/>
      <c r="G650" s="385"/>
      <c r="H650" s="385"/>
    </row>
    <row r="651">
      <c r="E651" s="167"/>
      <c r="F651" s="167"/>
      <c r="G651" s="385"/>
      <c r="H651" s="385"/>
    </row>
    <row r="652">
      <c r="E652" s="167"/>
      <c r="F652" s="167"/>
      <c r="G652" s="385"/>
      <c r="H652" s="385"/>
    </row>
    <row r="653">
      <c r="E653" s="167"/>
      <c r="F653" s="167"/>
      <c r="G653" s="385"/>
      <c r="H653" s="385"/>
    </row>
    <row r="654">
      <c r="E654" s="167"/>
      <c r="F654" s="167"/>
      <c r="G654" s="385"/>
      <c r="H654" s="385"/>
    </row>
    <row r="655">
      <c r="E655" s="167"/>
      <c r="F655" s="167"/>
      <c r="G655" s="385"/>
      <c r="H655" s="385"/>
    </row>
    <row r="656">
      <c r="E656" s="167"/>
      <c r="F656" s="167"/>
      <c r="G656" s="385"/>
      <c r="H656" s="385"/>
    </row>
    <row r="657">
      <c r="E657" s="167"/>
      <c r="F657" s="167"/>
      <c r="G657" s="385"/>
      <c r="H657" s="385"/>
    </row>
    <row r="658">
      <c r="E658" s="167"/>
      <c r="F658" s="167"/>
      <c r="G658" s="385"/>
      <c r="H658" s="385"/>
    </row>
    <row r="659">
      <c r="E659" s="167"/>
      <c r="F659" s="167"/>
      <c r="G659" s="385"/>
      <c r="H659" s="385"/>
    </row>
    <row r="660">
      <c r="E660" s="167"/>
      <c r="F660" s="167"/>
      <c r="G660" s="385"/>
      <c r="H660" s="385"/>
    </row>
    <row r="661">
      <c r="E661" s="167"/>
      <c r="F661" s="167"/>
      <c r="G661" s="385"/>
      <c r="H661" s="385"/>
    </row>
    <row r="662">
      <c r="E662" s="167"/>
      <c r="F662" s="167"/>
      <c r="G662" s="385"/>
      <c r="H662" s="385"/>
    </row>
    <row r="663">
      <c r="E663" s="167"/>
      <c r="F663" s="167"/>
      <c r="G663" s="385"/>
      <c r="H663" s="385"/>
    </row>
    <row r="664">
      <c r="E664" s="167"/>
      <c r="F664" s="167"/>
      <c r="G664" s="385"/>
      <c r="H664" s="385"/>
    </row>
    <row r="665">
      <c r="E665" s="167"/>
      <c r="F665" s="167"/>
      <c r="G665" s="385"/>
      <c r="H665" s="385"/>
    </row>
    <row r="666">
      <c r="E666" s="167"/>
      <c r="F666" s="167"/>
      <c r="G666" s="385"/>
      <c r="H666" s="385"/>
    </row>
    <row r="667">
      <c r="E667" s="167"/>
      <c r="F667" s="167"/>
      <c r="G667" s="385"/>
      <c r="H667" s="385"/>
    </row>
    <row r="668">
      <c r="E668" s="167"/>
      <c r="F668" s="167"/>
      <c r="G668" s="385"/>
      <c r="H668" s="385"/>
    </row>
    <row r="669">
      <c r="E669" s="167"/>
      <c r="F669" s="167"/>
      <c r="G669" s="385"/>
      <c r="H669" s="385"/>
    </row>
    <row r="670">
      <c r="E670" s="167"/>
      <c r="F670" s="167"/>
      <c r="G670" s="385"/>
      <c r="H670" s="385"/>
    </row>
    <row r="671">
      <c r="E671" s="167"/>
      <c r="F671" s="167"/>
      <c r="G671" s="385"/>
      <c r="H671" s="385"/>
    </row>
    <row r="672">
      <c r="E672" s="167"/>
      <c r="F672" s="167"/>
      <c r="G672" s="385"/>
      <c r="H672" s="385"/>
    </row>
    <row r="673">
      <c r="E673" s="167"/>
      <c r="F673" s="167"/>
      <c r="G673" s="385"/>
      <c r="H673" s="385"/>
    </row>
    <row r="674">
      <c r="E674" s="167"/>
      <c r="F674" s="167"/>
      <c r="G674" s="385"/>
      <c r="H674" s="385"/>
    </row>
    <row r="675">
      <c r="E675" s="167"/>
      <c r="F675" s="167"/>
      <c r="G675" s="385"/>
      <c r="H675" s="385"/>
    </row>
    <row r="676">
      <c r="E676" s="167"/>
      <c r="F676" s="167"/>
      <c r="G676" s="385"/>
      <c r="H676" s="385"/>
    </row>
    <row r="677">
      <c r="E677" s="167"/>
      <c r="F677" s="167"/>
      <c r="G677" s="385"/>
      <c r="H677" s="385"/>
    </row>
    <row r="678">
      <c r="E678" s="167"/>
      <c r="F678" s="167"/>
      <c r="G678" s="385"/>
      <c r="H678" s="385"/>
    </row>
    <row r="679">
      <c r="E679" s="167"/>
      <c r="F679" s="167"/>
      <c r="G679" s="385"/>
      <c r="H679" s="385"/>
    </row>
    <row r="680">
      <c r="E680" s="167"/>
      <c r="F680" s="167"/>
      <c r="G680" s="385"/>
      <c r="H680" s="385"/>
    </row>
    <row r="681">
      <c r="E681" s="167"/>
      <c r="F681" s="167"/>
      <c r="G681" s="385"/>
      <c r="H681" s="385"/>
    </row>
    <row r="682">
      <c r="E682" s="167"/>
      <c r="F682" s="167"/>
      <c r="G682" s="385"/>
      <c r="H682" s="385"/>
    </row>
    <row r="683">
      <c r="E683" s="167"/>
      <c r="F683" s="167"/>
      <c r="G683" s="385"/>
      <c r="H683" s="385"/>
    </row>
    <row r="684">
      <c r="E684" s="167"/>
      <c r="F684" s="167"/>
      <c r="G684" s="385"/>
      <c r="H684" s="385"/>
    </row>
    <row r="685">
      <c r="E685" s="167"/>
      <c r="F685" s="167"/>
      <c r="G685" s="385"/>
      <c r="H685" s="385"/>
    </row>
    <row r="686">
      <c r="E686" s="167"/>
      <c r="F686" s="167"/>
      <c r="G686" s="385"/>
      <c r="H686" s="385"/>
    </row>
    <row r="687">
      <c r="E687" s="167"/>
      <c r="F687" s="167"/>
      <c r="G687" s="385"/>
      <c r="H687" s="385"/>
    </row>
    <row r="688">
      <c r="E688" s="167"/>
      <c r="F688" s="167"/>
      <c r="G688" s="385"/>
      <c r="H688" s="385"/>
    </row>
    <row r="689">
      <c r="E689" s="167"/>
      <c r="F689" s="167"/>
      <c r="G689" s="385"/>
      <c r="H689" s="385"/>
    </row>
    <row r="690">
      <c r="E690" s="167"/>
      <c r="F690" s="167"/>
      <c r="G690" s="385"/>
      <c r="H690" s="385"/>
    </row>
    <row r="691">
      <c r="E691" s="167"/>
      <c r="F691" s="167"/>
      <c r="G691" s="385"/>
      <c r="H691" s="385"/>
    </row>
    <row r="692">
      <c r="E692" s="167"/>
      <c r="F692" s="167"/>
      <c r="G692" s="385"/>
      <c r="H692" s="385"/>
    </row>
    <row r="693">
      <c r="E693" s="167"/>
      <c r="F693" s="167"/>
      <c r="G693" s="385"/>
      <c r="H693" s="385"/>
    </row>
    <row r="694">
      <c r="E694" s="167"/>
      <c r="F694" s="167"/>
      <c r="G694" s="385"/>
      <c r="H694" s="385"/>
    </row>
    <row r="695">
      <c r="E695" s="167"/>
      <c r="F695" s="167"/>
      <c r="G695" s="385"/>
      <c r="H695" s="385"/>
    </row>
    <row r="696">
      <c r="E696" s="167"/>
      <c r="F696" s="167"/>
      <c r="G696" s="385"/>
      <c r="H696" s="385"/>
    </row>
    <row r="697">
      <c r="E697" s="167"/>
      <c r="F697" s="167"/>
      <c r="G697" s="385"/>
      <c r="H697" s="385"/>
    </row>
    <row r="698">
      <c r="E698" s="167"/>
      <c r="F698" s="167"/>
      <c r="G698" s="385"/>
      <c r="H698" s="385"/>
    </row>
    <row r="699">
      <c r="E699" s="167"/>
      <c r="F699" s="167"/>
      <c r="G699" s="385"/>
      <c r="H699" s="385"/>
    </row>
    <row r="700">
      <c r="E700" s="167"/>
      <c r="F700" s="167"/>
      <c r="G700" s="385"/>
      <c r="H700" s="385"/>
    </row>
    <row r="701">
      <c r="E701" s="167"/>
      <c r="F701" s="167"/>
      <c r="G701" s="385"/>
      <c r="H701" s="385"/>
    </row>
    <row r="702">
      <c r="E702" s="167"/>
      <c r="F702" s="167"/>
      <c r="G702" s="385"/>
      <c r="H702" s="385"/>
    </row>
    <row r="703">
      <c r="E703" s="167"/>
      <c r="F703" s="167"/>
      <c r="G703" s="385"/>
      <c r="H703" s="385"/>
    </row>
    <row r="704">
      <c r="E704" s="167"/>
      <c r="F704" s="167"/>
      <c r="G704" s="385"/>
      <c r="H704" s="385"/>
    </row>
    <row r="705">
      <c r="E705" s="167"/>
      <c r="F705" s="167"/>
      <c r="G705" s="385"/>
      <c r="H705" s="385"/>
    </row>
    <row r="706">
      <c r="E706" s="167"/>
      <c r="F706" s="167"/>
      <c r="G706" s="385"/>
      <c r="H706" s="385"/>
    </row>
    <row r="707">
      <c r="E707" s="167"/>
      <c r="F707" s="167"/>
      <c r="G707" s="385"/>
      <c r="H707" s="385"/>
    </row>
    <row r="708">
      <c r="E708" s="167"/>
      <c r="F708" s="167"/>
      <c r="G708" s="385"/>
      <c r="H708" s="385"/>
    </row>
    <row r="709">
      <c r="E709" s="167"/>
      <c r="F709" s="167"/>
      <c r="G709" s="385"/>
      <c r="H709" s="385"/>
    </row>
    <row r="710">
      <c r="E710" s="167"/>
      <c r="F710" s="167"/>
      <c r="G710" s="385"/>
      <c r="H710" s="385"/>
    </row>
    <row r="711">
      <c r="E711" s="167"/>
      <c r="F711" s="167"/>
      <c r="G711" s="385"/>
      <c r="H711" s="385"/>
    </row>
    <row r="712">
      <c r="E712" s="167"/>
      <c r="F712" s="167"/>
      <c r="G712" s="385"/>
      <c r="H712" s="385"/>
    </row>
    <row r="713">
      <c r="E713" s="167"/>
      <c r="F713" s="167"/>
      <c r="G713" s="385"/>
      <c r="H713" s="385"/>
    </row>
    <row r="714">
      <c r="E714" s="167"/>
      <c r="F714" s="167"/>
      <c r="G714" s="385"/>
      <c r="H714" s="385"/>
    </row>
    <row r="715">
      <c r="E715" s="167"/>
      <c r="F715" s="167"/>
      <c r="G715" s="385"/>
      <c r="H715" s="385"/>
    </row>
    <row r="716">
      <c r="E716" s="167"/>
      <c r="F716" s="167"/>
      <c r="G716" s="385"/>
      <c r="H716" s="385"/>
    </row>
    <row r="717">
      <c r="E717" s="167"/>
      <c r="F717" s="167"/>
      <c r="G717" s="385"/>
      <c r="H717" s="385"/>
    </row>
    <row r="718">
      <c r="E718" s="167"/>
      <c r="F718" s="167"/>
      <c r="G718" s="385"/>
      <c r="H718" s="385"/>
    </row>
    <row r="719">
      <c r="E719" s="167"/>
      <c r="F719" s="167"/>
      <c r="G719" s="385"/>
      <c r="H719" s="385"/>
    </row>
    <row r="720">
      <c r="E720" s="167"/>
      <c r="F720" s="167"/>
      <c r="G720" s="385"/>
      <c r="H720" s="385"/>
    </row>
    <row r="721">
      <c r="E721" s="167"/>
      <c r="F721" s="167"/>
      <c r="G721" s="385"/>
      <c r="H721" s="385"/>
    </row>
    <row r="722">
      <c r="E722" s="167"/>
      <c r="F722" s="167"/>
      <c r="G722" s="385"/>
      <c r="H722" s="385"/>
    </row>
    <row r="723">
      <c r="E723" s="167"/>
      <c r="F723" s="167"/>
      <c r="G723" s="385"/>
      <c r="H723" s="385"/>
    </row>
    <row r="724">
      <c r="E724" s="167"/>
      <c r="F724" s="167"/>
      <c r="G724" s="385"/>
      <c r="H724" s="385"/>
    </row>
    <row r="725">
      <c r="E725" s="167"/>
      <c r="F725" s="167"/>
      <c r="G725" s="385"/>
      <c r="H725" s="385"/>
    </row>
    <row r="726">
      <c r="E726" s="167"/>
      <c r="F726" s="167"/>
      <c r="G726" s="385"/>
      <c r="H726" s="385"/>
    </row>
    <row r="727">
      <c r="E727" s="167"/>
      <c r="F727" s="167"/>
      <c r="G727" s="385"/>
      <c r="H727" s="385"/>
    </row>
    <row r="728">
      <c r="E728" s="167"/>
      <c r="F728" s="167"/>
      <c r="G728" s="385"/>
      <c r="H728" s="385"/>
    </row>
    <row r="729">
      <c r="E729" s="167"/>
      <c r="F729" s="167"/>
      <c r="G729" s="385"/>
      <c r="H729" s="385"/>
    </row>
    <row r="730">
      <c r="E730" s="167"/>
      <c r="F730" s="167"/>
      <c r="G730" s="385"/>
      <c r="H730" s="385"/>
    </row>
    <row r="731">
      <c r="E731" s="167"/>
      <c r="F731" s="167"/>
      <c r="G731" s="385"/>
      <c r="H731" s="385"/>
    </row>
    <row r="732">
      <c r="E732" s="167"/>
      <c r="F732" s="167"/>
      <c r="G732" s="385"/>
      <c r="H732" s="385"/>
    </row>
    <row r="733">
      <c r="E733" s="167"/>
      <c r="F733" s="167"/>
      <c r="G733" s="385"/>
      <c r="H733" s="385"/>
    </row>
    <row r="734">
      <c r="E734" s="167"/>
      <c r="F734" s="167"/>
      <c r="G734" s="385"/>
      <c r="H734" s="385"/>
    </row>
    <row r="735">
      <c r="E735" s="167"/>
      <c r="F735" s="167"/>
      <c r="G735" s="385"/>
      <c r="H735" s="385"/>
    </row>
    <row r="736">
      <c r="E736" s="167"/>
      <c r="F736" s="167"/>
      <c r="G736" s="385"/>
      <c r="H736" s="385"/>
    </row>
    <row r="737">
      <c r="E737" s="167"/>
      <c r="F737" s="167"/>
      <c r="G737" s="385"/>
      <c r="H737" s="385"/>
    </row>
    <row r="738">
      <c r="E738" s="167"/>
      <c r="F738" s="167"/>
      <c r="G738" s="385"/>
      <c r="H738" s="385"/>
    </row>
    <row r="739">
      <c r="E739" s="167"/>
      <c r="F739" s="167"/>
      <c r="G739" s="385"/>
      <c r="H739" s="385"/>
    </row>
    <row r="740">
      <c r="E740" s="167"/>
      <c r="F740" s="167"/>
      <c r="G740" s="385"/>
      <c r="H740" s="385"/>
    </row>
    <row r="741">
      <c r="E741" s="167"/>
      <c r="F741" s="167"/>
      <c r="G741" s="385"/>
      <c r="H741" s="385"/>
    </row>
    <row r="742">
      <c r="E742" s="167"/>
      <c r="F742" s="167"/>
      <c r="G742" s="385"/>
      <c r="H742" s="385"/>
    </row>
    <row r="743">
      <c r="E743" s="167"/>
      <c r="F743" s="167"/>
      <c r="G743" s="385"/>
      <c r="H743" s="385"/>
    </row>
    <row r="744">
      <c r="E744" s="167"/>
      <c r="F744" s="167"/>
      <c r="G744" s="385"/>
      <c r="H744" s="385"/>
    </row>
    <row r="745">
      <c r="E745" s="167"/>
      <c r="F745" s="167"/>
      <c r="G745" s="385"/>
      <c r="H745" s="385"/>
    </row>
    <row r="746">
      <c r="E746" s="167"/>
      <c r="F746" s="167"/>
      <c r="G746" s="385"/>
      <c r="H746" s="385"/>
    </row>
    <row r="747">
      <c r="E747" s="167"/>
      <c r="F747" s="167"/>
      <c r="G747" s="385"/>
      <c r="H747" s="385"/>
    </row>
    <row r="748">
      <c r="E748" s="167"/>
      <c r="F748" s="167"/>
      <c r="G748" s="385"/>
      <c r="H748" s="385"/>
    </row>
    <row r="749">
      <c r="E749" s="167"/>
      <c r="F749" s="167"/>
      <c r="G749" s="385"/>
      <c r="H749" s="385"/>
    </row>
    <row r="750">
      <c r="E750" s="167"/>
      <c r="F750" s="167"/>
      <c r="G750" s="385"/>
      <c r="H750" s="385"/>
    </row>
    <row r="751">
      <c r="E751" s="167"/>
      <c r="F751" s="167"/>
      <c r="G751" s="385"/>
      <c r="H751" s="385"/>
    </row>
    <row r="752">
      <c r="E752" s="167"/>
      <c r="F752" s="167"/>
      <c r="G752" s="385"/>
      <c r="H752" s="385"/>
    </row>
    <row r="753">
      <c r="E753" s="167"/>
      <c r="F753" s="167"/>
      <c r="G753" s="385"/>
      <c r="H753" s="385"/>
    </row>
    <row r="754">
      <c r="E754" s="167"/>
      <c r="F754" s="167"/>
      <c r="G754" s="385"/>
      <c r="H754" s="385"/>
    </row>
    <row r="755">
      <c r="E755" s="167"/>
      <c r="F755" s="167"/>
      <c r="G755" s="385"/>
      <c r="H755" s="385"/>
    </row>
    <row r="756">
      <c r="E756" s="167"/>
      <c r="F756" s="167"/>
      <c r="G756" s="385"/>
      <c r="H756" s="385"/>
    </row>
    <row r="757">
      <c r="E757" s="167"/>
      <c r="F757" s="167"/>
      <c r="G757" s="385"/>
      <c r="H757" s="385"/>
    </row>
    <row r="758">
      <c r="E758" s="167"/>
      <c r="F758" s="167"/>
      <c r="G758" s="385"/>
      <c r="H758" s="385"/>
    </row>
    <row r="759">
      <c r="E759" s="167"/>
      <c r="F759" s="167"/>
      <c r="G759" s="385"/>
      <c r="H759" s="385"/>
    </row>
    <row r="760">
      <c r="E760" s="167"/>
      <c r="F760" s="167"/>
      <c r="G760" s="385"/>
      <c r="H760" s="385"/>
    </row>
    <row r="761">
      <c r="E761" s="167"/>
      <c r="F761" s="167"/>
      <c r="G761" s="385"/>
      <c r="H761" s="385"/>
    </row>
    <row r="762">
      <c r="E762" s="167"/>
      <c r="F762" s="167"/>
      <c r="G762" s="385"/>
      <c r="H762" s="385"/>
    </row>
    <row r="763">
      <c r="E763" s="167"/>
      <c r="F763" s="167"/>
      <c r="G763" s="385"/>
      <c r="H763" s="385"/>
    </row>
    <row r="764">
      <c r="E764" s="167"/>
      <c r="F764" s="167"/>
      <c r="G764" s="385"/>
      <c r="H764" s="385"/>
    </row>
    <row r="765">
      <c r="E765" s="167"/>
      <c r="F765" s="167"/>
      <c r="G765" s="385"/>
      <c r="H765" s="385"/>
    </row>
    <row r="766">
      <c r="E766" s="167"/>
      <c r="F766" s="167"/>
      <c r="G766" s="385"/>
      <c r="H766" s="385"/>
    </row>
    <row r="767">
      <c r="E767" s="167"/>
      <c r="F767" s="167"/>
      <c r="G767" s="385"/>
      <c r="H767" s="385"/>
    </row>
    <row r="768">
      <c r="E768" s="167"/>
      <c r="F768" s="167"/>
      <c r="G768" s="385"/>
      <c r="H768" s="385"/>
    </row>
    <row r="769">
      <c r="E769" s="167"/>
      <c r="F769" s="167"/>
      <c r="G769" s="385"/>
      <c r="H769" s="385"/>
    </row>
    <row r="770">
      <c r="E770" s="167"/>
      <c r="F770" s="167"/>
      <c r="G770" s="385"/>
      <c r="H770" s="385"/>
    </row>
    <row r="771">
      <c r="E771" s="167"/>
      <c r="F771" s="167"/>
      <c r="G771" s="385"/>
      <c r="H771" s="385"/>
    </row>
    <row r="772">
      <c r="E772" s="167"/>
      <c r="F772" s="167"/>
      <c r="G772" s="385"/>
      <c r="H772" s="385"/>
    </row>
    <row r="773">
      <c r="E773" s="167"/>
      <c r="F773" s="167"/>
      <c r="G773" s="385"/>
      <c r="H773" s="385"/>
    </row>
    <row r="774">
      <c r="E774" s="167"/>
      <c r="F774" s="167"/>
      <c r="G774" s="385"/>
      <c r="H774" s="385"/>
    </row>
    <row r="775">
      <c r="E775" s="167"/>
      <c r="F775" s="167"/>
      <c r="G775" s="385"/>
      <c r="H775" s="385"/>
    </row>
    <row r="776">
      <c r="E776" s="167"/>
      <c r="F776" s="167"/>
      <c r="G776" s="385"/>
      <c r="H776" s="385"/>
    </row>
    <row r="777">
      <c r="E777" s="167"/>
      <c r="F777" s="167"/>
      <c r="G777" s="385"/>
      <c r="H777" s="385"/>
    </row>
    <row r="778">
      <c r="E778" s="167"/>
      <c r="F778" s="167"/>
      <c r="G778" s="385"/>
      <c r="H778" s="385"/>
    </row>
    <row r="779">
      <c r="E779" s="167"/>
      <c r="F779" s="167"/>
      <c r="G779" s="385"/>
      <c r="H779" s="385"/>
    </row>
    <row r="780">
      <c r="E780" s="167"/>
      <c r="F780" s="167"/>
      <c r="G780" s="385"/>
      <c r="H780" s="385"/>
    </row>
    <row r="781">
      <c r="E781" s="167"/>
      <c r="F781" s="167"/>
      <c r="G781" s="385"/>
      <c r="H781" s="385"/>
    </row>
    <row r="782">
      <c r="E782" s="167"/>
      <c r="F782" s="167"/>
      <c r="G782" s="385"/>
      <c r="H782" s="385"/>
    </row>
    <row r="783">
      <c r="E783" s="167"/>
      <c r="F783" s="167"/>
      <c r="G783" s="385"/>
      <c r="H783" s="385"/>
    </row>
    <row r="784">
      <c r="E784" s="167"/>
      <c r="F784" s="167"/>
      <c r="G784" s="385"/>
      <c r="H784" s="385"/>
    </row>
    <row r="785">
      <c r="E785" s="167"/>
      <c r="F785" s="167"/>
      <c r="G785" s="385"/>
      <c r="H785" s="385"/>
    </row>
    <row r="786">
      <c r="E786" s="167"/>
      <c r="F786" s="167"/>
      <c r="G786" s="385"/>
      <c r="H786" s="385"/>
    </row>
    <row r="787">
      <c r="E787" s="167"/>
      <c r="F787" s="167"/>
      <c r="G787" s="385"/>
      <c r="H787" s="385"/>
    </row>
    <row r="788">
      <c r="E788" s="167"/>
      <c r="F788" s="167"/>
      <c r="G788" s="385"/>
      <c r="H788" s="385"/>
    </row>
    <row r="789">
      <c r="E789" s="167"/>
      <c r="F789" s="167"/>
      <c r="G789" s="385"/>
      <c r="H789" s="385"/>
    </row>
    <row r="790">
      <c r="E790" s="167"/>
      <c r="F790" s="167"/>
      <c r="G790" s="385"/>
      <c r="H790" s="385"/>
    </row>
    <row r="791">
      <c r="E791" s="167"/>
      <c r="F791" s="167"/>
      <c r="G791" s="385"/>
      <c r="H791" s="385"/>
    </row>
    <row r="792">
      <c r="E792" s="167"/>
      <c r="F792" s="167"/>
      <c r="G792" s="385"/>
      <c r="H792" s="385"/>
    </row>
    <row r="793">
      <c r="E793" s="167"/>
      <c r="F793" s="167"/>
      <c r="G793" s="385"/>
      <c r="H793" s="385"/>
    </row>
    <row r="794">
      <c r="E794" s="167"/>
      <c r="F794" s="167"/>
      <c r="G794" s="385"/>
      <c r="H794" s="385"/>
    </row>
    <row r="795">
      <c r="E795" s="167"/>
      <c r="F795" s="167"/>
      <c r="G795" s="385"/>
      <c r="H795" s="385"/>
    </row>
    <row r="796">
      <c r="E796" s="167"/>
      <c r="F796" s="167"/>
      <c r="G796" s="385"/>
      <c r="H796" s="385"/>
    </row>
    <row r="797">
      <c r="E797" s="167"/>
      <c r="F797" s="167"/>
      <c r="G797" s="385"/>
      <c r="H797" s="385"/>
    </row>
    <row r="798">
      <c r="E798" s="167"/>
      <c r="F798" s="167"/>
      <c r="G798" s="385"/>
      <c r="H798" s="385"/>
    </row>
    <row r="799">
      <c r="E799" s="167"/>
      <c r="F799" s="167"/>
      <c r="G799" s="385"/>
      <c r="H799" s="385"/>
    </row>
    <row r="800">
      <c r="E800" s="167"/>
      <c r="F800" s="167"/>
      <c r="G800" s="385"/>
      <c r="H800" s="385"/>
    </row>
    <row r="801">
      <c r="E801" s="167"/>
      <c r="F801" s="167"/>
      <c r="G801" s="385"/>
      <c r="H801" s="385"/>
    </row>
    <row r="802">
      <c r="E802" s="167"/>
      <c r="F802" s="167"/>
      <c r="G802" s="385"/>
      <c r="H802" s="385"/>
    </row>
    <row r="803">
      <c r="E803" s="167"/>
      <c r="F803" s="167"/>
      <c r="G803" s="385"/>
      <c r="H803" s="385"/>
    </row>
    <row r="804">
      <c r="E804" s="167"/>
      <c r="F804" s="167"/>
      <c r="G804" s="385"/>
      <c r="H804" s="385"/>
    </row>
    <row r="805">
      <c r="E805" s="167"/>
      <c r="F805" s="167"/>
      <c r="G805" s="385"/>
      <c r="H805" s="385"/>
    </row>
    <row r="806">
      <c r="E806" s="167"/>
      <c r="F806" s="167"/>
      <c r="G806" s="385"/>
      <c r="H806" s="385"/>
    </row>
    <row r="807">
      <c r="E807" s="167"/>
      <c r="F807" s="167"/>
      <c r="G807" s="385"/>
      <c r="H807" s="385"/>
    </row>
    <row r="808">
      <c r="E808" s="167"/>
      <c r="F808" s="167"/>
      <c r="G808" s="385"/>
      <c r="H808" s="385"/>
    </row>
    <row r="809">
      <c r="E809" s="167"/>
      <c r="F809" s="167"/>
      <c r="G809" s="385"/>
      <c r="H809" s="385"/>
    </row>
    <row r="810">
      <c r="E810" s="167"/>
      <c r="F810" s="167"/>
      <c r="G810" s="385"/>
      <c r="H810" s="385"/>
    </row>
    <row r="811">
      <c r="E811" s="167"/>
      <c r="F811" s="167"/>
      <c r="G811" s="385"/>
      <c r="H811" s="385"/>
    </row>
    <row r="812">
      <c r="E812" s="167"/>
      <c r="F812" s="167"/>
      <c r="G812" s="385"/>
      <c r="H812" s="385"/>
    </row>
    <row r="813">
      <c r="E813" s="167"/>
      <c r="F813" s="167"/>
      <c r="G813" s="385"/>
      <c r="H813" s="385"/>
    </row>
    <row r="814">
      <c r="E814" s="167"/>
      <c r="F814" s="167"/>
      <c r="G814" s="385"/>
      <c r="H814" s="385"/>
    </row>
    <row r="815">
      <c r="E815" s="167"/>
      <c r="F815" s="167"/>
      <c r="G815" s="385"/>
      <c r="H815" s="385"/>
    </row>
    <row r="816">
      <c r="E816" s="167"/>
      <c r="F816" s="167"/>
      <c r="G816" s="385"/>
      <c r="H816" s="385"/>
    </row>
    <row r="817">
      <c r="E817" s="167"/>
      <c r="F817" s="167"/>
      <c r="G817" s="385"/>
      <c r="H817" s="385"/>
    </row>
    <row r="818">
      <c r="E818" s="167"/>
      <c r="F818" s="167"/>
      <c r="G818" s="385"/>
      <c r="H818" s="385"/>
    </row>
    <row r="819">
      <c r="E819" s="167"/>
      <c r="F819" s="167"/>
      <c r="G819" s="385"/>
      <c r="H819" s="385"/>
    </row>
    <row r="820">
      <c r="E820" s="167"/>
      <c r="F820" s="167"/>
      <c r="G820" s="385"/>
      <c r="H820" s="385"/>
    </row>
    <row r="821">
      <c r="E821" s="167"/>
      <c r="F821" s="167"/>
      <c r="G821" s="385"/>
      <c r="H821" s="385"/>
    </row>
    <row r="822">
      <c r="E822" s="167"/>
      <c r="F822" s="167"/>
      <c r="G822" s="385"/>
      <c r="H822" s="385"/>
    </row>
    <row r="823">
      <c r="E823" s="167"/>
      <c r="F823" s="167"/>
      <c r="G823" s="385"/>
      <c r="H823" s="385"/>
    </row>
    <row r="824">
      <c r="E824" s="167"/>
      <c r="F824" s="167"/>
      <c r="G824" s="385"/>
      <c r="H824" s="385"/>
    </row>
    <row r="825">
      <c r="E825" s="167"/>
      <c r="F825" s="167"/>
      <c r="G825" s="385"/>
      <c r="H825" s="385"/>
    </row>
    <row r="826">
      <c r="E826" s="167"/>
      <c r="F826" s="167"/>
      <c r="G826" s="385"/>
      <c r="H826" s="385"/>
    </row>
    <row r="827">
      <c r="E827" s="167"/>
      <c r="F827" s="167"/>
      <c r="G827" s="385"/>
      <c r="H827" s="385"/>
    </row>
    <row r="828">
      <c r="E828" s="167"/>
      <c r="F828" s="167"/>
      <c r="G828" s="385"/>
      <c r="H828" s="385"/>
    </row>
    <row r="829">
      <c r="E829" s="167"/>
      <c r="F829" s="167"/>
      <c r="G829" s="385"/>
      <c r="H829" s="385"/>
    </row>
    <row r="830">
      <c r="E830" s="167"/>
      <c r="F830" s="167"/>
      <c r="G830" s="385"/>
      <c r="H830" s="385"/>
    </row>
    <row r="831">
      <c r="E831" s="167"/>
      <c r="F831" s="167"/>
      <c r="G831" s="385"/>
      <c r="H831" s="385"/>
    </row>
    <row r="832">
      <c r="E832" s="167"/>
      <c r="F832" s="167"/>
      <c r="G832" s="385"/>
      <c r="H832" s="385"/>
    </row>
    <row r="833">
      <c r="E833" s="167"/>
      <c r="F833" s="167"/>
      <c r="G833" s="385"/>
      <c r="H833" s="385"/>
    </row>
    <row r="834">
      <c r="E834" s="167"/>
      <c r="F834" s="167"/>
      <c r="G834" s="385"/>
      <c r="H834" s="385"/>
    </row>
    <row r="835">
      <c r="E835" s="167"/>
      <c r="F835" s="167"/>
      <c r="G835" s="385"/>
      <c r="H835" s="385"/>
    </row>
    <row r="836">
      <c r="E836" s="167"/>
      <c r="F836" s="167"/>
      <c r="G836" s="385"/>
      <c r="H836" s="385"/>
    </row>
    <row r="837">
      <c r="E837" s="167"/>
      <c r="F837" s="167"/>
      <c r="G837" s="385"/>
      <c r="H837" s="385"/>
    </row>
    <row r="838">
      <c r="E838" s="167"/>
      <c r="F838" s="167"/>
      <c r="G838" s="385"/>
      <c r="H838" s="385"/>
    </row>
    <row r="839">
      <c r="E839" s="167"/>
      <c r="F839" s="167"/>
      <c r="G839" s="385"/>
      <c r="H839" s="385"/>
    </row>
    <row r="840">
      <c r="E840" s="167"/>
      <c r="F840" s="167"/>
      <c r="G840" s="385"/>
      <c r="H840" s="385"/>
    </row>
    <row r="841">
      <c r="E841" s="167"/>
      <c r="F841" s="167"/>
      <c r="G841" s="385"/>
      <c r="H841" s="385"/>
    </row>
    <row r="842">
      <c r="E842" s="167"/>
      <c r="F842" s="167"/>
      <c r="G842" s="385"/>
      <c r="H842" s="385"/>
    </row>
    <row r="843">
      <c r="E843" s="167"/>
      <c r="F843" s="167"/>
      <c r="G843" s="385"/>
      <c r="H843" s="385"/>
    </row>
    <row r="844">
      <c r="E844" s="167"/>
      <c r="F844" s="167"/>
      <c r="G844" s="385"/>
      <c r="H844" s="385"/>
    </row>
    <row r="845">
      <c r="E845" s="167"/>
      <c r="F845" s="167"/>
      <c r="G845" s="385"/>
      <c r="H845" s="385"/>
    </row>
    <row r="846">
      <c r="E846" s="167"/>
      <c r="F846" s="167"/>
      <c r="G846" s="385"/>
      <c r="H846" s="385"/>
    </row>
    <row r="847">
      <c r="E847" s="167"/>
      <c r="F847" s="167"/>
      <c r="G847" s="385"/>
      <c r="H847" s="385"/>
    </row>
    <row r="848">
      <c r="E848" s="167"/>
      <c r="F848" s="167"/>
      <c r="G848" s="385"/>
      <c r="H848" s="385"/>
    </row>
    <row r="849">
      <c r="E849" s="167"/>
      <c r="F849" s="167"/>
      <c r="G849" s="385"/>
      <c r="H849" s="385"/>
    </row>
    <row r="850">
      <c r="E850" s="167"/>
      <c r="F850" s="167"/>
      <c r="G850" s="385"/>
      <c r="H850" s="385"/>
    </row>
    <row r="851">
      <c r="E851" s="167"/>
      <c r="F851" s="167"/>
      <c r="G851" s="385"/>
      <c r="H851" s="385"/>
    </row>
    <row r="852">
      <c r="E852" s="167"/>
      <c r="F852" s="167"/>
      <c r="G852" s="385"/>
      <c r="H852" s="385"/>
    </row>
    <row r="853">
      <c r="E853" s="167"/>
      <c r="F853" s="167"/>
      <c r="G853" s="385"/>
      <c r="H853" s="385"/>
    </row>
    <row r="854">
      <c r="E854" s="167"/>
      <c r="F854" s="167"/>
      <c r="G854" s="385"/>
      <c r="H854" s="385"/>
    </row>
    <row r="855">
      <c r="E855" s="167"/>
      <c r="F855" s="167"/>
      <c r="G855" s="385"/>
      <c r="H855" s="385"/>
    </row>
    <row r="856">
      <c r="E856" s="167"/>
      <c r="F856" s="167"/>
      <c r="G856" s="385"/>
      <c r="H856" s="385"/>
    </row>
    <row r="857">
      <c r="E857" s="167"/>
      <c r="F857" s="167"/>
      <c r="G857" s="385"/>
      <c r="H857" s="385"/>
    </row>
    <row r="858">
      <c r="E858" s="167"/>
      <c r="F858" s="167"/>
      <c r="G858" s="385"/>
      <c r="H858" s="385"/>
    </row>
    <row r="859">
      <c r="E859" s="167"/>
      <c r="F859" s="167"/>
      <c r="G859" s="385"/>
      <c r="H859" s="385"/>
    </row>
    <row r="860">
      <c r="E860" s="167"/>
      <c r="F860" s="167"/>
      <c r="G860" s="385"/>
      <c r="H860" s="385"/>
    </row>
    <row r="861">
      <c r="E861" s="167"/>
      <c r="F861" s="167"/>
      <c r="G861" s="385"/>
      <c r="H861" s="385"/>
    </row>
    <row r="862">
      <c r="E862" s="167"/>
      <c r="F862" s="167"/>
      <c r="G862" s="385"/>
      <c r="H862" s="385"/>
    </row>
    <row r="863">
      <c r="E863" s="167"/>
      <c r="F863" s="167"/>
      <c r="G863" s="385"/>
      <c r="H863" s="385"/>
    </row>
    <row r="864">
      <c r="E864" s="167"/>
      <c r="F864" s="167"/>
      <c r="G864" s="385"/>
      <c r="H864" s="385"/>
    </row>
    <row r="865">
      <c r="E865" s="167"/>
      <c r="F865" s="167"/>
      <c r="G865" s="385"/>
      <c r="H865" s="385"/>
    </row>
    <row r="866">
      <c r="E866" s="167"/>
      <c r="F866" s="167"/>
      <c r="G866" s="385"/>
      <c r="H866" s="385"/>
    </row>
    <row r="867">
      <c r="E867" s="167"/>
      <c r="F867" s="167"/>
      <c r="G867" s="385"/>
      <c r="H867" s="385"/>
    </row>
    <row r="868">
      <c r="E868" s="167"/>
      <c r="F868" s="167"/>
      <c r="G868" s="385"/>
      <c r="H868" s="385"/>
    </row>
    <row r="869">
      <c r="E869" s="167"/>
      <c r="F869" s="167"/>
      <c r="G869" s="385"/>
      <c r="H869" s="385"/>
    </row>
    <row r="870">
      <c r="E870" s="167"/>
      <c r="F870" s="167"/>
      <c r="G870" s="385"/>
      <c r="H870" s="385"/>
    </row>
    <row r="871">
      <c r="E871" s="167"/>
      <c r="F871" s="167"/>
      <c r="G871" s="385"/>
      <c r="H871" s="385"/>
    </row>
    <row r="872">
      <c r="E872" s="167"/>
      <c r="F872" s="167"/>
      <c r="G872" s="385"/>
      <c r="H872" s="385"/>
    </row>
    <row r="873">
      <c r="E873" s="167"/>
      <c r="F873" s="167"/>
      <c r="G873" s="385"/>
      <c r="H873" s="385"/>
    </row>
    <row r="874">
      <c r="E874" s="167"/>
      <c r="F874" s="167"/>
      <c r="G874" s="385"/>
      <c r="H874" s="385"/>
    </row>
    <row r="875">
      <c r="E875" s="167"/>
      <c r="F875" s="167"/>
      <c r="G875" s="385"/>
      <c r="H875" s="385"/>
    </row>
    <row r="876">
      <c r="E876" s="167"/>
      <c r="F876" s="167"/>
      <c r="G876" s="385"/>
      <c r="H876" s="385"/>
    </row>
    <row r="877">
      <c r="E877" s="167"/>
      <c r="F877" s="167"/>
      <c r="G877" s="385"/>
      <c r="H877" s="385"/>
    </row>
    <row r="878">
      <c r="E878" s="167"/>
      <c r="F878" s="167"/>
      <c r="G878" s="385"/>
      <c r="H878" s="385"/>
    </row>
    <row r="879">
      <c r="E879" s="167"/>
      <c r="F879" s="167"/>
      <c r="G879" s="385"/>
      <c r="H879" s="385"/>
    </row>
    <row r="880">
      <c r="E880" s="167"/>
      <c r="F880" s="167"/>
      <c r="G880" s="385"/>
      <c r="H880" s="385"/>
    </row>
    <row r="881">
      <c r="E881" s="167"/>
      <c r="F881" s="167"/>
      <c r="G881" s="385"/>
      <c r="H881" s="385"/>
    </row>
    <row r="882">
      <c r="E882" s="167"/>
      <c r="F882" s="167"/>
      <c r="G882" s="385"/>
      <c r="H882" s="385"/>
    </row>
    <row r="883">
      <c r="E883" s="167"/>
      <c r="F883" s="167"/>
      <c r="G883" s="385"/>
      <c r="H883" s="385"/>
    </row>
    <row r="884">
      <c r="E884" s="167"/>
      <c r="F884" s="167"/>
      <c r="G884" s="385"/>
      <c r="H884" s="385"/>
    </row>
    <row r="885">
      <c r="E885" s="167"/>
      <c r="F885" s="167"/>
      <c r="G885" s="385"/>
      <c r="H885" s="385"/>
    </row>
    <row r="886">
      <c r="E886" s="167"/>
      <c r="F886" s="167"/>
      <c r="G886" s="385"/>
      <c r="H886" s="385"/>
    </row>
    <row r="887">
      <c r="E887" s="167"/>
      <c r="F887" s="167"/>
      <c r="G887" s="385"/>
      <c r="H887" s="385"/>
    </row>
    <row r="888">
      <c r="E888" s="167"/>
      <c r="F888" s="167"/>
      <c r="G888" s="385"/>
      <c r="H888" s="385"/>
    </row>
    <row r="889">
      <c r="E889" s="167"/>
      <c r="F889" s="167"/>
      <c r="G889" s="385"/>
      <c r="H889" s="385"/>
    </row>
    <row r="890">
      <c r="E890" s="167"/>
      <c r="F890" s="167"/>
      <c r="G890" s="385"/>
      <c r="H890" s="385"/>
    </row>
    <row r="891">
      <c r="E891" s="167"/>
      <c r="F891" s="167"/>
      <c r="G891" s="385"/>
      <c r="H891" s="385"/>
    </row>
    <row r="892">
      <c r="E892" s="167"/>
      <c r="F892" s="167"/>
      <c r="G892" s="385"/>
      <c r="H892" s="385"/>
    </row>
    <row r="893">
      <c r="E893" s="167"/>
      <c r="F893" s="167"/>
      <c r="G893" s="385"/>
      <c r="H893" s="385"/>
    </row>
    <row r="894">
      <c r="E894" s="167"/>
      <c r="F894" s="167"/>
      <c r="G894" s="385"/>
      <c r="H894" s="385"/>
    </row>
    <row r="895">
      <c r="E895" s="167"/>
      <c r="F895" s="167"/>
      <c r="G895" s="385"/>
      <c r="H895" s="385"/>
    </row>
    <row r="896">
      <c r="E896" s="167"/>
      <c r="F896" s="167"/>
      <c r="G896" s="385"/>
      <c r="H896" s="385"/>
    </row>
    <row r="897">
      <c r="E897" s="167"/>
      <c r="F897" s="167"/>
      <c r="G897" s="385"/>
      <c r="H897" s="385"/>
    </row>
    <row r="898">
      <c r="E898" s="167"/>
      <c r="F898" s="167"/>
      <c r="G898" s="385"/>
      <c r="H898" s="385"/>
    </row>
    <row r="899">
      <c r="E899" s="167"/>
      <c r="F899" s="167"/>
      <c r="G899" s="385"/>
      <c r="H899" s="385"/>
    </row>
    <row r="900">
      <c r="E900" s="167"/>
      <c r="F900" s="167"/>
      <c r="G900" s="385"/>
      <c r="H900" s="385"/>
    </row>
    <row r="901">
      <c r="E901" s="167"/>
      <c r="F901" s="167"/>
      <c r="G901" s="385"/>
      <c r="H901" s="385"/>
    </row>
    <row r="902">
      <c r="E902" s="167"/>
      <c r="F902" s="167"/>
      <c r="G902" s="385"/>
      <c r="H902" s="385"/>
    </row>
    <row r="903">
      <c r="E903" s="167"/>
      <c r="F903" s="167"/>
      <c r="G903" s="385"/>
      <c r="H903" s="385"/>
    </row>
    <row r="904">
      <c r="E904" s="167"/>
      <c r="F904" s="167"/>
      <c r="G904" s="385"/>
      <c r="H904" s="385"/>
    </row>
    <row r="905">
      <c r="E905" s="167"/>
      <c r="F905" s="167"/>
      <c r="G905" s="385"/>
      <c r="H905" s="385"/>
    </row>
    <row r="906">
      <c r="E906" s="167"/>
      <c r="F906" s="167"/>
      <c r="G906" s="385"/>
      <c r="H906" s="385"/>
    </row>
    <row r="907">
      <c r="E907" s="167"/>
      <c r="F907" s="167"/>
      <c r="G907" s="385"/>
      <c r="H907" s="385"/>
    </row>
    <row r="908">
      <c r="E908" s="167"/>
      <c r="F908" s="167"/>
      <c r="G908" s="385"/>
      <c r="H908" s="385"/>
    </row>
    <row r="909">
      <c r="E909" s="167"/>
      <c r="F909" s="167"/>
      <c r="G909" s="385"/>
      <c r="H909" s="385"/>
    </row>
    <row r="910">
      <c r="E910" s="167"/>
      <c r="F910" s="167"/>
      <c r="G910" s="385"/>
      <c r="H910" s="385"/>
    </row>
    <row r="911">
      <c r="E911" s="167"/>
      <c r="F911" s="167"/>
      <c r="G911" s="385"/>
      <c r="H911" s="385"/>
    </row>
    <row r="912">
      <c r="E912" s="167"/>
      <c r="F912" s="167"/>
      <c r="G912" s="385"/>
      <c r="H912" s="385"/>
    </row>
    <row r="913">
      <c r="E913" s="167"/>
      <c r="F913" s="167"/>
      <c r="G913" s="385"/>
      <c r="H913" s="385"/>
    </row>
    <row r="914">
      <c r="E914" s="167"/>
      <c r="F914" s="167"/>
      <c r="G914" s="385"/>
      <c r="H914" s="385"/>
    </row>
    <row r="915">
      <c r="E915" s="167"/>
      <c r="F915" s="167"/>
      <c r="G915" s="385"/>
      <c r="H915" s="385"/>
    </row>
    <row r="916">
      <c r="E916" s="167"/>
      <c r="F916" s="167"/>
      <c r="G916" s="385"/>
      <c r="H916" s="385"/>
    </row>
    <row r="917">
      <c r="E917" s="167"/>
      <c r="F917" s="167"/>
      <c r="G917" s="385"/>
      <c r="H917" s="385"/>
    </row>
    <row r="918">
      <c r="E918" s="167"/>
      <c r="F918" s="167"/>
      <c r="G918" s="385"/>
      <c r="H918" s="385"/>
    </row>
    <row r="919">
      <c r="E919" s="167"/>
      <c r="F919" s="167"/>
      <c r="G919" s="385"/>
      <c r="H919" s="385"/>
    </row>
    <row r="920">
      <c r="E920" s="167"/>
      <c r="F920" s="167"/>
      <c r="G920" s="385"/>
      <c r="H920" s="385"/>
    </row>
    <row r="921">
      <c r="E921" s="167"/>
      <c r="F921" s="167"/>
      <c r="G921" s="385"/>
      <c r="H921" s="385"/>
    </row>
    <row r="922">
      <c r="E922" s="167"/>
      <c r="F922" s="167"/>
      <c r="G922" s="385"/>
      <c r="H922" s="385"/>
    </row>
    <row r="923">
      <c r="E923" s="167"/>
      <c r="F923" s="167"/>
      <c r="G923" s="385"/>
      <c r="H923" s="385"/>
    </row>
    <row r="924">
      <c r="E924" s="167"/>
      <c r="F924" s="167"/>
      <c r="G924" s="385"/>
      <c r="H924" s="385"/>
    </row>
    <row r="925">
      <c r="E925" s="167"/>
      <c r="F925" s="167"/>
      <c r="G925" s="385"/>
      <c r="H925" s="385"/>
    </row>
    <row r="926">
      <c r="E926" s="167"/>
      <c r="F926" s="167"/>
      <c r="G926" s="385"/>
      <c r="H926" s="385"/>
    </row>
    <row r="927">
      <c r="E927" s="167"/>
      <c r="F927" s="167"/>
      <c r="G927" s="385"/>
      <c r="H927" s="385"/>
    </row>
    <row r="928">
      <c r="E928" s="167"/>
      <c r="F928" s="167"/>
      <c r="G928" s="385"/>
      <c r="H928" s="385"/>
    </row>
    <row r="929">
      <c r="E929" s="167"/>
      <c r="F929" s="167"/>
      <c r="G929" s="385"/>
      <c r="H929" s="385"/>
    </row>
    <row r="930">
      <c r="E930" s="167"/>
      <c r="F930" s="167"/>
      <c r="G930" s="385"/>
      <c r="H930" s="385"/>
    </row>
    <row r="931">
      <c r="E931" s="167"/>
      <c r="F931" s="167"/>
      <c r="G931" s="385"/>
      <c r="H931" s="385"/>
    </row>
    <row r="932">
      <c r="E932" s="167"/>
      <c r="F932" s="167"/>
      <c r="G932" s="385"/>
      <c r="H932" s="385"/>
    </row>
    <row r="933">
      <c r="E933" s="167"/>
      <c r="F933" s="167"/>
      <c r="G933" s="385"/>
      <c r="H933" s="385"/>
    </row>
    <row r="934">
      <c r="E934" s="167"/>
      <c r="F934" s="167"/>
      <c r="G934" s="385"/>
      <c r="H934" s="385"/>
    </row>
    <row r="935">
      <c r="E935" s="167"/>
      <c r="F935" s="167"/>
      <c r="G935" s="385"/>
      <c r="H935" s="385"/>
    </row>
    <row r="936">
      <c r="E936" s="167"/>
      <c r="F936" s="167"/>
      <c r="G936" s="385"/>
      <c r="H936" s="385"/>
    </row>
    <row r="937">
      <c r="E937" s="167"/>
      <c r="F937" s="167"/>
      <c r="G937" s="385"/>
      <c r="H937" s="385"/>
    </row>
    <row r="938">
      <c r="E938" s="167"/>
      <c r="F938" s="167"/>
      <c r="G938" s="385"/>
      <c r="H938" s="385"/>
    </row>
    <row r="939">
      <c r="E939" s="167"/>
      <c r="F939" s="167"/>
      <c r="G939" s="385"/>
      <c r="H939" s="385"/>
    </row>
    <row r="940">
      <c r="E940" s="167"/>
      <c r="F940" s="167"/>
      <c r="G940" s="385"/>
      <c r="H940" s="385"/>
    </row>
    <row r="941">
      <c r="E941" s="167"/>
      <c r="F941" s="167"/>
      <c r="G941" s="385"/>
      <c r="H941" s="385"/>
    </row>
    <row r="942">
      <c r="E942" s="167"/>
      <c r="F942" s="167"/>
      <c r="G942" s="385"/>
      <c r="H942" s="385"/>
    </row>
    <row r="943">
      <c r="E943" s="167"/>
      <c r="F943" s="167"/>
      <c r="G943" s="385"/>
      <c r="H943" s="385"/>
    </row>
    <row r="944">
      <c r="E944" s="167"/>
      <c r="F944" s="167"/>
      <c r="G944" s="385"/>
      <c r="H944" s="385"/>
    </row>
    <row r="945">
      <c r="E945" s="167"/>
      <c r="F945" s="167"/>
      <c r="G945" s="385"/>
      <c r="H945" s="385"/>
    </row>
    <row r="946">
      <c r="E946" s="167"/>
      <c r="F946" s="167"/>
      <c r="G946" s="385"/>
      <c r="H946" s="385"/>
    </row>
    <row r="947">
      <c r="E947" s="167"/>
      <c r="F947" s="167"/>
      <c r="G947" s="385"/>
      <c r="H947" s="385"/>
    </row>
    <row r="948">
      <c r="E948" s="167"/>
      <c r="F948" s="167"/>
      <c r="G948" s="385"/>
      <c r="H948" s="385"/>
    </row>
    <row r="949">
      <c r="E949" s="167"/>
      <c r="F949" s="167"/>
      <c r="G949" s="385"/>
      <c r="H949" s="385"/>
    </row>
    <row r="950">
      <c r="E950" s="167"/>
      <c r="F950" s="167"/>
      <c r="G950" s="385"/>
      <c r="H950" s="385"/>
    </row>
    <row r="951">
      <c r="E951" s="167"/>
      <c r="F951" s="167"/>
      <c r="G951" s="385"/>
      <c r="H951" s="385"/>
    </row>
    <row r="952">
      <c r="E952" s="167"/>
      <c r="F952" s="167"/>
      <c r="G952" s="385"/>
      <c r="H952" s="385"/>
    </row>
    <row r="953">
      <c r="E953" s="167"/>
      <c r="F953" s="167"/>
      <c r="G953" s="385"/>
      <c r="H953" s="385"/>
    </row>
    <row r="954">
      <c r="E954" s="167"/>
      <c r="F954" s="167"/>
      <c r="G954" s="385"/>
      <c r="H954" s="385"/>
    </row>
    <row r="955">
      <c r="E955" s="167"/>
      <c r="F955" s="167"/>
      <c r="G955" s="385"/>
      <c r="H955" s="385"/>
    </row>
    <row r="956">
      <c r="E956" s="167"/>
      <c r="F956" s="167"/>
      <c r="G956" s="385"/>
      <c r="H956" s="385"/>
    </row>
    <row r="957">
      <c r="E957" s="167"/>
      <c r="F957" s="167"/>
      <c r="G957" s="385"/>
      <c r="H957" s="385"/>
    </row>
    <row r="958">
      <c r="E958" s="167"/>
      <c r="F958" s="167"/>
      <c r="G958" s="385"/>
      <c r="H958" s="385"/>
    </row>
    <row r="959">
      <c r="E959" s="167"/>
      <c r="F959" s="167"/>
      <c r="G959" s="385"/>
      <c r="H959" s="385"/>
    </row>
    <row r="960">
      <c r="E960" s="167"/>
      <c r="F960" s="167"/>
      <c r="G960" s="385"/>
      <c r="H960" s="385"/>
    </row>
    <row r="961">
      <c r="E961" s="167"/>
      <c r="F961" s="167"/>
      <c r="G961" s="385"/>
      <c r="H961" s="385"/>
    </row>
    <row r="962">
      <c r="E962" s="167"/>
      <c r="F962" s="167"/>
      <c r="G962" s="385"/>
      <c r="H962" s="385"/>
    </row>
    <row r="963">
      <c r="E963" s="167"/>
      <c r="F963" s="167"/>
      <c r="G963" s="385"/>
      <c r="H963" s="385"/>
    </row>
    <row r="964">
      <c r="E964" s="167"/>
      <c r="F964" s="167"/>
      <c r="G964" s="385"/>
      <c r="H964" s="385"/>
    </row>
    <row r="965">
      <c r="E965" s="167"/>
      <c r="F965" s="167"/>
      <c r="G965" s="385"/>
      <c r="H965" s="385"/>
    </row>
    <row r="966">
      <c r="E966" s="167"/>
      <c r="F966" s="167"/>
      <c r="G966" s="385"/>
      <c r="H966" s="385"/>
    </row>
    <row r="967">
      <c r="E967" s="167"/>
      <c r="F967" s="167"/>
      <c r="G967" s="385"/>
      <c r="H967" s="385"/>
    </row>
    <row r="968">
      <c r="E968" s="167"/>
      <c r="F968" s="167"/>
      <c r="G968" s="385"/>
      <c r="H968" s="385"/>
    </row>
    <row r="969">
      <c r="E969" s="167"/>
      <c r="F969" s="167"/>
      <c r="G969" s="385"/>
      <c r="H969" s="385"/>
    </row>
    <row r="970">
      <c r="E970" s="167"/>
      <c r="F970" s="167"/>
      <c r="G970" s="385"/>
      <c r="H970" s="385"/>
    </row>
    <row r="971">
      <c r="E971" s="167"/>
      <c r="F971" s="167"/>
      <c r="G971" s="385"/>
      <c r="H971" s="385"/>
    </row>
    <row r="972">
      <c r="E972" s="167"/>
      <c r="F972" s="167"/>
      <c r="G972" s="385"/>
      <c r="H972" s="385"/>
    </row>
    <row r="973">
      <c r="E973" s="167"/>
      <c r="F973" s="167"/>
      <c r="G973" s="385"/>
      <c r="H973" s="385"/>
    </row>
    <row r="974">
      <c r="E974" s="167"/>
      <c r="F974" s="167"/>
      <c r="G974" s="385"/>
      <c r="H974" s="385"/>
    </row>
    <row r="975">
      <c r="E975" s="167"/>
      <c r="F975" s="167"/>
      <c r="G975" s="385"/>
      <c r="H975" s="385"/>
    </row>
    <row r="976">
      <c r="E976" s="167"/>
      <c r="F976" s="167"/>
      <c r="G976" s="385"/>
      <c r="H976" s="385"/>
    </row>
    <row r="977">
      <c r="E977" s="167"/>
      <c r="F977" s="167"/>
      <c r="G977" s="385"/>
      <c r="H977" s="385"/>
    </row>
    <row r="978">
      <c r="E978" s="167"/>
      <c r="F978" s="167"/>
      <c r="G978" s="385"/>
      <c r="H978" s="385"/>
    </row>
    <row r="979">
      <c r="E979" s="167"/>
      <c r="F979" s="167"/>
      <c r="G979" s="385"/>
      <c r="H979" s="385"/>
    </row>
    <row r="980">
      <c r="E980" s="167"/>
      <c r="F980" s="167"/>
      <c r="G980" s="385"/>
      <c r="H980" s="385"/>
    </row>
    <row r="981">
      <c r="E981" s="167"/>
      <c r="F981" s="167"/>
      <c r="G981" s="385"/>
      <c r="H981" s="385"/>
    </row>
    <row r="982">
      <c r="E982" s="167"/>
      <c r="F982" s="167"/>
      <c r="G982" s="385"/>
      <c r="H982" s="385"/>
    </row>
    <row r="983">
      <c r="E983" s="167"/>
      <c r="F983" s="167"/>
      <c r="G983" s="385"/>
      <c r="H983" s="385"/>
    </row>
    <row r="984">
      <c r="E984" s="167"/>
      <c r="F984" s="167"/>
      <c r="G984" s="385"/>
      <c r="H984" s="385"/>
    </row>
    <row r="985">
      <c r="E985" s="167"/>
      <c r="F985" s="167"/>
      <c r="G985" s="385"/>
      <c r="H985" s="385"/>
    </row>
    <row r="986">
      <c r="E986" s="167"/>
      <c r="F986" s="167"/>
      <c r="G986" s="385"/>
      <c r="H986" s="385"/>
    </row>
    <row r="987">
      <c r="E987" s="167"/>
      <c r="F987" s="167"/>
      <c r="G987" s="385"/>
      <c r="H987" s="385"/>
    </row>
    <row r="988">
      <c r="E988" s="167"/>
      <c r="F988" s="167"/>
      <c r="G988" s="385"/>
      <c r="H988" s="385"/>
    </row>
    <row r="989">
      <c r="E989" s="167"/>
      <c r="F989" s="167"/>
      <c r="G989" s="385"/>
      <c r="H989" s="385"/>
    </row>
    <row r="990">
      <c r="E990" s="167"/>
      <c r="F990" s="167"/>
      <c r="G990" s="385"/>
      <c r="H990" s="385"/>
    </row>
    <row r="991">
      <c r="E991" s="167"/>
      <c r="F991" s="167"/>
      <c r="G991" s="385"/>
      <c r="H991" s="385"/>
    </row>
    <row r="992">
      <c r="E992" s="167"/>
      <c r="F992" s="167"/>
      <c r="G992" s="385"/>
      <c r="H992" s="385"/>
    </row>
    <row r="993">
      <c r="E993" s="167"/>
      <c r="F993" s="167"/>
      <c r="G993" s="385"/>
      <c r="H993" s="385"/>
    </row>
    <row r="994">
      <c r="E994" s="167"/>
      <c r="F994" s="167"/>
      <c r="G994" s="385"/>
      <c r="H994" s="385"/>
    </row>
    <row r="995">
      <c r="E995" s="167"/>
      <c r="F995" s="167"/>
      <c r="G995" s="385"/>
      <c r="H995" s="385"/>
    </row>
    <row r="996">
      <c r="E996" s="167"/>
      <c r="F996" s="167"/>
      <c r="G996" s="385"/>
      <c r="H996" s="385"/>
    </row>
  </sheetData>
  <autoFilter ref="$E$1:$E$996">
    <filterColumn colId="0">
      <filters blank="1">
        <filter val="``"/>
        <filter val="To do"/>
        <filter val="In-Progress"/>
      </filters>
    </filterColumn>
  </autoFilter>
  <conditionalFormatting sqref="E2:E286">
    <cfRule type="cellIs" dxfId="0" priority="1" operator="equal">
      <formula>"To do"</formula>
    </cfRule>
  </conditionalFormatting>
  <conditionalFormatting sqref="E2:E286">
    <cfRule type="cellIs" dxfId="1" priority="2" operator="equal">
      <formula>"In-Progress"</formula>
    </cfRule>
  </conditionalFormatting>
  <conditionalFormatting sqref="E2:E286">
    <cfRule type="cellIs" dxfId="2" priority="3" operator="equal">
      <formula>"Verifying"</formula>
    </cfRule>
  </conditionalFormatting>
  <conditionalFormatting sqref="E2:E286">
    <cfRule type="cellIs" dxfId="3" priority="4" operator="equal">
      <formula>"Done"</formula>
    </cfRule>
  </conditionalFormatting>
  <dataValidations>
    <dataValidation type="list" allowBlank="1" sqref="D2 D4:D5 D7">
      <formula1>"Incidents,SLA,Cost,All"</formula1>
    </dataValidation>
    <dataValidation type="list" allowBlank="1" sqref="E2:E286">
      <formula1>"To do,In-Progress,Verifying,Done"</formula1>
    </dataValidation>
    <dataValidation type="list" allowBlank="1" sqref="F2:F17 F31 F39">
      <formula1>"Aong,Best,Kong,Tee"</formula1>
    </dataValidation>
    <dataValidation type="list" allowBlank="1" sqref="F200:F286 E287:F996">
      <formula1>"Incidents,SLA,Cost"</formula1>
    </dataValidation>
    <dataValidation type="list" allowBlank="1" sqref="F19:F20 F32 F35 F37 F40:F199">
      <formula1>"Aong,Best,Kong,Tee,KubeOps"</formula1>
    </dataValidation>
    <dataValidation type="list" allowBlank="1" sqref="F18 F21:F30 F33:F34 F36 F38">
      <formula1>"Aong,Best,Kong,Tee,Tae"</formula1>
    </dataValidation>
  </dataValidations>
  <hyperlinks>
    <hyperlink r:id="rId1" location="gid=0" ref="G3"/>
    <hyperlink r:id="rId2" location="ganttview/1572231000000737013" ref="G4"/>
    <hyperlink r:id="rId3" ref="G6"/>
    <hyperlink r:id="rId4" ref="I6"/>
    <hyperlink r:id="rId5" ref="G7"/>
    <hyperlink r:id="rId6" location="gid=396372824" ref="G9"/>
    <hyperlink r:id="rId7" location="gid=690946416" ref="G14"/>
    <hyperlink r:id="rId8" location="gid=1584333110" ref="G27"/>
    <hyperlink r:id="rId9" location="gid=0" ref="G28"/>
    <hyperlink r:id="rId10" ref="A34"/>
    <hyperlink r:id="rId11" ref="D42"/>
  </hyperlinks>
  <drawing r:id="rId12"/>
</worksheet>
</file>